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JOB" sheetId="1" r:id="rId5"/>
    <sheet state="visible" name="SOP Data Kelolaan 2026" sheetId="2" r:id="rId6"/>
    <sheet state="visible" name="TARGET " sheetId="3" r:id="rId7"/>
    <sheet state="visible" name="JOBDESK " sheetId="4" r:id="rId8"/>
    <sheet state="visible" name="K.-Lidya" sheetId="5" r:id="rId9"/>
    <sheet state="visible" name="Call &amp; Chat-Lidya" sheetId="6" r:id="rId10"/>
    <sheet state="visible" name="Report - Lidya" sheetId="7" r:id="rId11"/>
    <sheet state="visible" name="List Mitra" sheetId="8" r:id="rId12"/>
    <sheet state="visible" name="PotensiDemo " sheetId="9" r:id="rId13"/>
    <sheet state="hidden" name="Copy of K.-Lidya (buat devi) " sheetId="10" r:id="rId14"/>
    <sheet state="hidden" name="Copy of Call &amp; Chat-Lidya (buat" sheetId="11" r:id="rId15"/>
    <sheet state="hidden" name="K.-Laura" sheetId="12" r:id="rId16"/>
    <sheet state="hidden" name="Call &amp; Chat K.-Laura" sheetId="13" r:id="rId17"/>
    <sheet state="hidden" name="Report Laura" sheetId="14" r:id="rId18"/>
    <sheet state="visible" name="Kelolaan Mitra" sheetId="15" r:id="rId19"/>
    <sheet state="hidden" name="Bulanan" sheetId="16" r:id="rId20"/>
    <sheet state="hidden" name="Call&amp;Chat-Lidya (LAMA)" sheetId="17" r:id="rId21"/>
    <sheet state="hidden" name="K.-Lidya (LAMA CMO)" sheetId="18" r:id="rId22"/>
    <sheet state="hidden" name="K.-Lidya (Lama)" sheetId="19" r:id="rId23"/>
    <sheet state="hidden" name="TahunanNonaktif" sheetId="20" r:id="rId24"/>
    <sheet state="hidden" name="Laporan Kelolaan" sheetId="21" r:id="rId25"/>
    <sheet state="hidden" name="Data Nas. Mitra" sheetId="22" r:id="rId26"/>
    <sheet state="hidden" name="Mitra" sheetId="23" r:id="rId27"/>
    <sheet state="hidden" name="Mitra Taufik" sheetId="24" r:id="rId28"/>
  </sheets>
  <definedNames>
    <definedName hidden="1" localSheetId="10" name="_xlnm._FilterDatabase">'Copy of Call &amp; Chat-Lidya (buat'!$A$4:$AA$1910</definedName>
    <definedName hidden="1" localSheetId="9" name="Z_1B9D0821_FF5D_47C6_BD8E_2BBA7D06D488_.wvu.FilterData">'Copy of K.-Lidya (buat devi) '!$C$4:$R$244</definedName>
    <definedName hidden="1" localSheetId="11" name="Z_1B9D0821_FF5D_47C6_BD8E_2BBA7D06D488_.wvu.FilterData">'K.-Laura'!$C$4:$P$4</definedName>
    <definedName hidden="1" localSheetId="16" name="Z_1B9D0821_FF5D_47C6_BD8E_2BBA7D06D488_.wvu.FilterData">'Call&amp;Chat-Lidya (LAMA)'!$A$1:$L$1011</definedName>
    <definedName hidden="1" localSheetId="12" name="Z_1B9D0821_FF5D_47C6_BD8E_2BBA7D06D488_.wvu.FilterData">'Call &amp; Chat K.-Laura'!$C$4:$Q$4</definedName>
    <definedName hidden="1" localSheetId="17" name="Z_1B9D0821_FF5D_47C6_BD8E_2BBA7D06D488_.wvu.FilterData">'K.-Lidya (LAMA CMO)'!$D$4:$T$72</definedName>
    <definedName hidden="1" localSheetId="18" name="Z_1B9D0821_FF5D_47C6_BD8E_2BBA7D06D488_.wvu.FilterData">'K.-Lidya (Lama)'!$A$4:$T$62</definedName>
    <definedName hidden="1" localSheetId="10" name="Z_1B9D0821_FF5D_47C6_BD8E_2BBA7D06D488_.wvu.FilterData">'Copy of Call &amp; Chat-Lidya (buat'!$C$4:$S$1910</definedName>
    <definedName hidden="1" localSheetId="5" name="Z_1B9D0821_FF5D_47C6_BD8E_2BBA7D06D488_.wvu.FilterData">'Call &amp; Chat-Lidya'!$C$4:$S$2433</definedName>
    <definedName hidden="1" localSheetId="11" name="Z_23CB7878_868B_4E76_8109_0DF22C1D89BC_.wvu.FilterData">'K.-Laura'!$C$4:$P$4</definedName>
    <definedName hidden="1" localSheetId="9" name="Z_23CB7878_868B_4E76_8109_0DF22C1D89BC_.wvu.FilterData">'Copy of K.-Lidya (buat devi) '!$C$4:$R$244</definedName>
    <definedName hidden="1" localSheetId="16" name="Z_23CB7878_868B_4E76_8109_0DF22C1D89BC_.wvu.FilterData">'Call&amp;Chat-Lidya (LAMA)'!$A$3:$L$1011</definedName>
    <definedName hidden="1" localSheetId="12" name="Z_23CB7878_868B_4E76_8109_0DF22C1D89BC_.wvu.FilterData">'Call &amp; Chat K.-Laura'!$C$4:$Q$4</definedName>
    <definedName hidden="1" localSheetId="17" name="Z_23CB7878_868B_4E76_8109_0DF22C1D89BC_.wvu.FilterData">'K.-Lidya (LAMA CMO)'!$D$4:$T$72</definedName>
    <definedName hidden="1" localSheetId="18" name="Z_23CB7878_868B_4E76_8109_0DF22C1D89BC_.wvu.FilterData">'K.-Lidya (Lama)'!$A$4:$T$62</definedName>
    <definedName hidden="1" localSheetId="10" name="Z_23CB7878_868B_4E76_8109_0DF22C1D89BC_.wvu.FilterData">'Copy of Call &amp; Chat-Lidya (buat'!$C$4:$S$1910</definedName>
    <definedName hidden="1" localSheetId="5" name="Z_23CB7878_868B_4E76_8109_0DF22C1D89BC_.wvu.FilterData">'Call &amp; Chat-Lidya'!$C$4:$S$2433</definedName>
    <definedName hidden="1" localSheetId="11" name="Z_6C88D62D_6B0D_4755_BDB5_AF5190EDEAB8_.wvu.FilterData">'K.-Laura'!$C$4:$P$4</definedName>
    <definedName hidden="1" localSheetId="9" name="Z_6C88D62D_6B0D_4755_BDB5_AF5190EDEAB8_.wvu.FilterData">'Copy of K.-Lidya (buat devi) '!$C$4:$R$244</definedName>
    <definedName hidden="1" localSheetId="16" name="Z_6C88D62D_6B0D_4755_BDB5_AF5190EDEAB8_.wvu.FilterData">'Call&amp;Chat-Lidya (LAMA)'!$A$1:$L$1011</definedName>
    <definedName hidden="1" localSheetId="12" name="Z_6C88D62D_6B0D_4755_BDB5_AF5190EDEAB8_.wvu.FilterData">'Call &amp; Chat K.-Laura'!$C$4:$Q$4</definedName>
    <definedName hidden="1" localSheetId="17" name="Z_6C88D62D_6B0D_4755_BDB5_AF5190EDEAB8_.wvu.FilterData">'K.-Lidya (LAMA CMO)'!$D$4:$T$72</definedName>
    <definedName hidden="1" localSheetId="18" name="Z_6C88D62D_6B0D_4755_BDB5_AF5190EDEAB8_.wvu.FilterData">'K.-Lidya (Lama)'!$A$4:$T$62</definedName>
    <definedName hidden="1" localSheetId="10" name="Z_6C88D62D_6B0D_4755_BDB5_AF5190EDEAB8_.wvu.FilterData">'Copy of Call &amp; Chat-Lidya (buat'!$C$4:$S$1910</definedName>
    <definedName hidden="1" localSheetId="5" name="Z_6C88D62D_6B0D_4755_BDB5_AF5190EDEAB8_.wvu.FilterData">'Call &amp; Chat-Lidya'!$C$4:$S$2433</definedName>
    <definedName hidden="1" localSheetId="16" name="Z_6ED23348_5BCD_48CC_83AB_95E02E0C3F9C_.wvu.FilterData">'Call&amp;Chat-Lidya (LAMA)'!$A$3:$L$1011</definedName>
    <definedName hidden="1" localSheetId="16" name="Z_63F44E02_F64C_4A8D_8A23_13677997D565_.wvu.FilterData">'Call&amp;Chat-Lidya (LAMA)'!$A$3:$L$1011</definedName>
    <definedName hidden="1" localSheetId="9" name="Z_83F949F5_7FC3_45DD_B67F_7FAE47132FFB_.wvu.FilterData">'Copy of K.-Lidya (buat devi) '!$C$4:$AA$244</definedName>
    <definedName hidden="1" localSheetId="11" name="Z_83F949F5_7FC3_45DD_B67F_7FAE47132FFB_.wvu.FilterData">'K.-Laura'!$C$4:$Z$4</definedName>
    <definedName hidden="1" localSheetId="16" name="Z_83F949F5_7FC3_45DD_B67F_7FAE47132FFB_.wvu.FilterData">'Call&amp;Chat-Lidya (LAMA)'!$A$3:$L$1011</definedName>
    <definedName hidden="1" localSheetId="12" name="Z_83F949F5_7FC3_45DD_B67F_7FAE47132FFB_.wvu.FilterData">'Call &amp; Chat K.-Laura'!$C$4:$Z$4</definedName>
    <definedName hidden="1" localSheetId="17" name="Z_83F949F5_7FC3_45DD_B67F_7FAE47132FFB_.wvu.FilterData">'K.-Lidya (LAMA CMO)'!$D$4:$AF$72</definedName>
    <definedName hidden="1" localSheetId="18" name="Z_83F949F5_7FC3_45DD_B67F_7FAE47132FFB_.wvu.FilterData">'K.-Lidya (Lama)'!$A$4:$X$62</definedName>
    <definedName hidden="1" localSheetId="10" name="Z_83F949F5_7FC3_45DD_B67F_7FAE47132FFB_.wvu.FilterData">'Copy of Call &amp; Chat-Lidya (buat'!$C$4:$AA$1910</definedName>
    <definedName hidden="1" localSheetId="5" name="Z_83F949F5_7FC3_45DD_B67F_7FAE47132FFB_.wvu.FilterData">'Call &amp; Chat-Lidya'!$C$4:$AA$2433</definedName>
    <definedName hidden="1" localSheetId="11" name="Z_26654DB3_0FF3_4C5F_BD25_90CB92173C67_.wvu.FilterData">'K.-Laura'!$C$4:$P$4</definedName>
    <definedName hidden="1" localSheetId="9" name="Z_26654DB3_0FF3_4C5F_BD25_90CB92173C67_.wvu.FilterData">'Copy of K.-Lidya (buat devi) '!$C$4:$R$244</definedName>
    <definedName hidden="1" localSheetId="16" name="Z_26654DB3_0FF3_4C5F_BD25_90CB92173C67_.wvu.FilterData">'Call&amp;Chat-Lidya (LAMA)'!$A$3:$L$1011</definedName>
    <definedName hidden="1" localSheetId="12" name="Z_26654DB3_0FF3_4C5F_BD25_90CB92173C67_.wvu.FilterData">'Call &amp; Chat K.-Laura'!$C$4:$Q$4</definedName>
    <definedName hidden="1" localSheetId="17" name="Z_26654DB3_0FF3_4C5F_BD25_90CB92173C67_.wvu.FilterData">'K.-Lidya (LAMA CMO)'!$D$4:$T$72</definedName>
    <definedName hidden="1" localSheetId="18" name="Z_26654DB3_0FF3_4C5F_BD25_90CB92173C67_.wvu.FilterData">'K.-Lidya (Lama)'!$A$4:$T$62</definedName>
    <definedName hidden="1" localSheetId="10" name="Z_26654DB3_0FF3_4C5F_BD25_90CB92173C67_.wvu.FilterData">'Copy of Call &amp; Chat-Lidya (buat'!$C$4:$S$1910</definedName>
    <definedName hidden="1" localSheetId="5" name="Z_26654DB3_0FF3_4C5F_BD25_90CB92173C67_.wvu.FilterData">'Call &amp; Chat-Lidya'!$C$4:$S$2433</definedName>
    <definedName hidden="1" localSheetId="11" name="Z_E07E86E7_9C06_47CB_AC74_F13915F95641_.wvu.FilterData">'K.-Laura'!$C$4:$Z$4</definedName>
    <definedName hidden="1" localSheetId="9" name="Z_E07E86E7_9C06_47CB_AC74_F13915F95641_.wvu.FilterData">'Copy of K.-Lidya (buat devi) '!$C$4:$AA$244</definedName>
    <definedName hidden="1" localSheetId="12" name="Z_E07E86E7_9C06_47CB_AC74_F13915F95641_.wvu.FilterData">'Call &amp; Chat K.-Laura'!$C$4:$Z$4</definedName>
    <definedName hidden="1" localSheetId="17" name="Z_E07E86E7_9C06_47CB_AC74_F13915F95641_.wvu.FilterData">'K.-Lidya (LAMA CMO)'!$D$4:$AF$72</definedName>
    <definedName hidden="1" localSheetId="18" name="Z_E07E86E7_9C06_47CB_AC74_F13915F95641_.wvu.FilterData">'K.-Lidya (Lama)'!$A$4:$X$62</definedName>
    <definedName hidden="1" localSheetId="10" name="Z_E07E86E7_9C06_47CB_AC74_F13915F95641_.wvu.FilterData">'Copy of Call &amp; Chat-Lidya (buat'!$C$4:$AA$1910</definedName>
    <definedName hidden="1" localSheetId="5" name="Z_E07E86E7_9C06_47CB_AC74_F13915F95641_.wvu.FilterData">'Call &amp; Chat-Lidya'!$C$4:$AA$2433</definedName>
    <definedName hidden="1" localSheetId="11" name="Z_3EC51F52_E7CD_492A_BE72_927E4CB7891D_.wvu.FilterData">'K.-Laura'!$C$4:$P$4</definedName>
    <definedName hidden="1" localSheetId="9" name="Z_3EC51F52_E7CD_492A_BE72_927E4CB7891D_.wvu.FilterData">'Copy of K.-Lidya (buat devi) '!$C$4:$R$244</definedName>
    <definedName hidden="1" localSheetId="16" name="Z_3EC51F52_E7CD_492A_BE72_927E4CB7891D_.wvu.FilterData">'Call&amp;Chat-Lidya (LAMA)'!$A$3:$L$1011</definedName>
    <definedName hidden="1" localSheetId="12" name="Z_3EC51F52_E7CD_492A_BE72_927E4CB7891D_.wvu.FilterData">'Call &amp; Chat K.-Laura'!$C$4:$Q$4</definedName>
    <definedName hidden="1" localSheetId="17" name="Z_3EC51F52_E7CD_492A_BE72_927E4CB7891D_.wvu.FilterData">'K.-Lidya (LAMA CMO)'!$D$4:$T$72</definedName>
    <definedName hidden="1" localSheetId="18" name="Z_3EC51F52_E7CD_492A_BE72_927E4CB7891D_.wvu.FilterData">'K.-Lidya (Lama)'!$A$4:$T$62</definedName>
    <definedName hidden="1" localSheetId="10" name="Z_3EC51F52_E7CD_492A_BE72_927E4CB7891D_.wvu.FilterData">'Copy of Call &amp; Chat-Lidya (buat'!$C$4:$S$1910</definedName>
    <definedName hidden="1" localSheetId="5" name="Z_3EC51F52_E7CD_492A_BE72_927E4CB7891D_.wvu.FilterData">'Call &amp; Chat-Lidya'!$C$4:$S$2433</definedName>
    <definedName hidden="1" localSheetId="11" name="Z_38EF2163_8F97_4027_B079_F0073FB7CA69_.wvu.FilterData">'K.-Laura'!$C$4:$P$4</definedName>
    <definedName hidden="1" localSheetId="9" name="Z_38EF2163_8F97_4027_B079_F0073FB7CA69_.wvu.FilterData">'Copy of K.-Lidya (buat devi) '!$C$4:$R$244</definedName>
    <definedName hidden="1" localSheetId="16" name="Z_38EF2163_8F97_4027_B079_F0073FB7CA69_.wvu.FilterData">'Call&amp;Chat-Lidya (LAMA)'!$A$3:$L$1011</definedName>
    <definedName hidden="1" localSheetId="12" name="Z_38EF2163_8F97_4027_B079_F0073FB7CA69_.wvu.FilterData">'Call &amp; Chat K.-Laura'!$C$4:$Q$4</definedName>
    <definedName hidden="1" localSheetId="17" name="Z_38EF2163_8F97_4027_B079_F0073FB7CA69_.wvu.FilterData">'K.-Lidya (LAMA CMO)'!$D$4:$T$72</definedName>
    <definedName hidden="1" localSheetId="18" name="Z_38EF2163_8F97_4027_B079_F0073FB7CA69_.wvu.FilterData">'K.-Lidya (Lama)'!$A$4:$T$62</definedName>
    <definedName hidden="1" localSheetId="10" name="Z_38EF2163_8F97_4027_B079_F0073FB7CA69_.wvu.FilterData">'Copy of Call &amp; Chat-Lidya (buat'!$C$4:$S$1910</definedName>
    <definedName hidden="1" localSheetId="5" name="Z_38EF2163_8F97_4027_B079_F0073FB7CA69_.wvu.FilterData">'Call &amp; Chat-Lidya'!$C$4:$S$2433</definedName>
    <definedName hidden="1" localSheetId="11" name="Z_43B698CB_0DF2_4C06_8838_7EFF9BEC890F_.wvu.FilterData">'K.-Laura'!$C$4:$Z$4</definedName>
    <definedName hidden="1" localSheetId="9" name="Z_43B698CB_0DF2_4C06_8838_7EFF9BEC890F_.wvu.FilterData">'Copy of K.-Lidya (buat devi) '!$C$4:$AA$244</definedName>
    <definedName hidden="1" localSheetId="12" name="Z_43B698CB_0DF2_4C06_8838_7EFF9BEC890F_.wvu.FilterData">'Call &amp; Chat K.-Laura'!$C$4:$Z$4</definedName>
    <definedName hidden="1" localSheetId="17" name="Z_43B698CB_0DF2_4C06_8838_7EFF9BEC890F_.wvu.FilterData">'K.-Lidya (LAMA CMO)'!$D$4:$AF$72</definedName>
    <definedName hidden="1" localSheetId="18" name="Z_43B698CB_0DF2_4C06_8838_7EFF9BEC890F_.wvu.FilterData">'K.-Lidya (Lama)'!$A$4:$X$62</definedName>
    <definedName hidden="1" localSheetId="10" name="Z_43B698CB_0DF2_4C06_8838_7EFF9BEC890F_.wvu.FilterData">'Copy of Call &amp; Chat-Lidya (buat'!$C$4:$AA$1910</definedName>
    <definedName hidden="1" localSheetId="5" name="Z_43B698CB_0DF2_4C06_8838_7EFF9BEC890F_.wvu.FilterData">'Call &amp; Chat-Lidya'!$C$4:$AA$2433</definedName>
  </definedNames>
  <calcPr/>
  <customWorkbookViews>
    <customWorkbookView activeSheetId="0" maximized="1" windowHeight="0" windowWidth="0" guid="{1B9D0821-FF5D-47C6-BD8E-2BBA7D06D488}" name="Filter 1"/>
    <customWorkbookView activeSheetId="0" maximized="1" windowHeight="0" windowWidth="0" guid="{23CB7878-868B-4E76-8109-0DF22C1D89BC}" name="Filter 4"/>
    <customWorkbookView activeSheetId="0" maximized="1" windowHeight="0" windowWidth="0" guid="{6C88D62D-6B0D-4755-BDB5-AF5190EDEAB8}" name="Filter 6"/>
    <customWorkbookView activeSheetId="0" maximized="1" windowHeight="0" windowWidth="0" guid="{6ED23348-5BCD-48CC-83AB-95E02E0C3F9C}" name="Filter 9"/>
    <customWorkbookView activeSheetId="0" maximized="1" windowHeight="0" windowWidth="0" guid="{63F44E02-F64C-4A8D-8A23-13677997D565}" name="Filter 8"/>
    <customWorkbookView activeSheetId="0" maximized="1" windowHeight="0" windowWidth="0" guid="{83F949F5-7FC3-45DD-B67F-7FAE47132FFB}" name="Filter 7"/>
    <customWorkbookView activeSheetId="0" maximized="1" windowHeight="0" windowWidth="0" guid="{26654DB3-0FF3-4C5F-BD25-90CB92173C67}" name="Filter 5"/>
    <customWorkbookView activeSheetId="0" maximized="1" windowHeight="0" windowWidth="0" guid="{E07E86E7-9C06-47CB-AC74-F13915F95641}" name="Lidya"/>
    <customWorkbookView activeSheetId="0" maximized="1" windowHeight="0" windowWidth="0" guid="{3EC51F52-E7CD-492A-BE72-927E4CB7891D}" name="Filter 2"/>
    <customWorkbookView activeSheetId="0" maximized="1" windowHeight="0" windowWidth="0" guid="{38EF2163-8F97-4027-B079-F0073FB7CA69}" name="Filter 3"/>
    <customWorkbookView activeSheetId="0" maximized="1" windowHeight="0" windowWidth="0" guid="{43B698CB-0DF2-4C06-8838-7EFF9BEC890F}" name="Devi"/>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5">
      <text>
        <t xml:space="preserve">- Training Nasabah Baru
- Test Bug sampai jam 12 siang 
- Bantu kendala Beberapa nasabah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329">
      <text>
        <t xml:space="preserve">12/1x greeting,call,respon</t>
      </text>
    </comment>
    <comment authorId="0" ref="X312">
      <text>
        <t xml:space="preserve">Dari teman tapi lupa nama laundry nya</t>
      </text>
    </comment>
    <comment authorId="0" ref="I360">
      <text>
        <t xml:space="preserve">21/1x, riwayat chat hilang</t>
      </text>
    </comment>
    <comment authorId="0" ref="V145">
      <text>
        <t xml:space="preserve">Aplikasi Majo</t>
      </text>
    </comment>
    <comment authorId="0" ref="I356">
      <text>
        <t xml:space="preserve">14/4x resp</t>
      </text>
    </comment>
    <comment authorId="0" ref="I354">
      <text>
        <t xml:space="preserve">Berlangganan </t>
      </text>
    </comment>
    <comment authorId="0" ref="I352">
      <text>
        <t xml:space="preserve">Sudah berlangganan </t>
      </text>
    </comment>
    <comment authorId="0" ref="I350">
      <text>
        <t xml:space="preserve">berlangganan</t>
      </text>
    </comment>
    <comment authorId="0" ref="K350">
      <text>
        <t xml:space="preserve">Data kelolaan Desember, berlangganan di Januari 2026</t>
      </text>
    </comment>
    <comment authorId="0" ref="I348">
      <text>
        <t xml:space="preserve">19/call resp</t>
      </text>
    </comment>
    <comment authorId="0" ref="V360">
      <text>
        <t xml:space="preserve">Mesin sudah di instalasi
Rencana opening di akhir bulan Maret atau awal April</t>
      </text>
    </comment>
    <comment authorId="0" ref="I346">
      <text>
        <t xml:space="preserve">14/1x greeting</t>
      </text>
    </comment>
    <comment authorId="0" ref="W360">
      <text>
        <t xml:space="preserve">Dari teman tapi lupa nama laundry nya</t>
      </text>
    </comment>
    <comment authorId="0" ref="V346">
      <text>
        <t xml:space="preserve">Karyawan yang angkat, aplikasi sudah dipahami dan laundry baru buka 1 minggu dan sisa trial 4 hari</t>
      </text>
    </comment>
    <comment authorId="0" ref="I363">
      <text>
        <t xml:space="preserve">0,call</t>
      </text>
    </comment>
    <comment authorId="0" ref="I328">
      <text>
        <t xml:space="preserve">14/3x</t>
      </text>
    </comment>
    <comment authorId="0" ref="I326">
      <text>
        <t xml:space="preserve">13/4x</t>
      </text>
    </comment>
    <comment authorId="0" ref="V146">
      <text>
        <t xml:space="preserve">Matik Laundry</t>
      </text>
    </comment>
    <comment authorId="0" ref="I357">
      <text>
        <t xml:space="preserve">Resp/berlangganan</t>
      </text>
    </comment>
    <comment authorId="0" ref="I324">
      <text>
        <t xml:space="preserve">21/1x riwayat chat hilang</t>
      </text>
    </comment>
    <comment authorId="0" ref="I355">
      <text>
        <t xml:space="preserve">14/7x resp </t>
      </text>
    </comment>
    <comment authorId="0" ref="V270">
      <text>
        <t xml:space="preserve">Aplikasi piposmartnya belum digunakan karna belum paham betul penggunaan aplikasi piposmartnya, fo training aplikasi nanti dihubungi kembali di jam 1 an karna saat ini kakaknya lagi di jalan. Usaha laundry jalan 8 bulan dan masih menggunakan nota manual </t>
      </text>
    </comment>
    <comment authorId="0" ref="I353">
      <text>
        <t xml:space="preserve">Nasabah lama, baru masuk ke dara kelolaan karna baru berlangganan di Januari 2026 melalui wa official follow up by lidya</t>
      </text>
    </comment>
    <comment authorId="0" ref="I351">
      <text>
        <t xml:space="preserve">berlangganan</t>
      </text>
    </comment>
    <comment authorId="0" ref="I349">
      <text>
        <t xml:space="preserve">Data di bagikan September 2025 (belum di tarik), berlangganan di Januari 2026 (12 Bulan bisnis) 
pic req data masuk ke dalam data kelolaan 2026</t>
      </text>
    </comment>
    <comment authorId="0" ref="V297">
      <text>
        <t xml:space="preserve">Aplikasi Smartlink</t>
      </text>
    </comment>
    <comment authorId="0" ref="L351">
      <text>
        <t xml:space="preserve">Akun nasabah lama daftar akun 2024
buka outlet baru dan berlangganan Januari 2026</t>
      </text>
    </comment>
    <comment authorId="0" ref="I345">
      <text>
        <t xml:space="preserve">13/6x resp </t>
      </text>
    </comment>
    <comment authorId="0" ref="V225">
      <text>
        <t xml:space="preserve">Aplikasi piposmartnya saat ini lagi di pelajari dan sejauh ini belum ada kendala. Jika ada kendala akan di infokan kembali. Penjelasan aplikasi piposmart dan untuk membershipnya nanti akan join saat opening laundry</t>
      </text>
    </comment>
    <comment authorId="0" ref="V347">
      <text>
        <t xml:space="preserve">Rencana buka laundry, dan rencana berlangganan 12 bulan bisnis</t>
      </text>
    </comment>
    <comment authorId="0" ref="W347">
      <text>
        <t xml:space="preserve">Taufik</t>
      </text>
    </comment>
    <comment authorId="0" ref="I364">
      <text>
        <t xml:space="preserve">0,call
</t>
      </text>
    </comment>
    <comment authorId="0" ref="W312">
      <text>
        <t xml:space="preserve">Mesin sudah di instalasi
Rencana opening di akhir bulan Maret atau awal April</t>
      </text>
    </comment>
    <comment authorId="0" ref="I362">
      <text>
        <t xml:space="preserve">13/call,resp</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W1751">
      <text>
        <t xml:space="preserve">Aplikasi tidak digunakan</t>
      </text>
    </comment>
    <comment authorId="0" ref="I2280">
      <text>
        <t xml:space="preserve">12/1x greeting</t>
      </text>
    </comment>
    <comment authorId="0" ref="X2379">
      <text>
        <t xml:space="preserve">Aplikasi belum digunakan karna  masih melihat perkembangan laundry ke depan nya </t>
      </text>
    </comment>
    <comment authorId="0" ref="I1851">
      <text>
        <t xml:space="preserve">24/1x riwayat chat hilang</t>
      </text>
    </comment>
    <comment authorId="0" ref="X2346">
      <text>
        <t xml:space="preserve">Aplikasi tidak digunakan</t>
      </text>
    </comment>
    <comment authorId="0" ref="I1587">
      <text>
        <t xml:space="preserve">Data dari mitra tidak buat akun </t>
      </text>
    </comment>
    <comment authorId="0" ref="I1521">
      <text>
        <t xml:space="preserve">13/6x resp </t>
      </text>
    </comment>
    <comment authorId="0" ref="I2380">
      <text>
        <t xml:space="preserve">24/7x</t>
      </text>
    </comment>
    <comment authorId="0" ref="I2413">
      <text>
        <t xml:space="preserve">berlangganan</t>
      </text>
    </comment>
    <comment authorId="0" ref="I2347">
      <text>
        <t xml:space="preserve">0</t>
      </text>
    </comment>
    <comment authorId="0" ref="K2413">
      <text>
        <t xml:space="preserve">Data kelolaan Desember, berlangganan di Januari 2026</t>
      </text>
    </comment>
    <comment authorId="0" ref="I2281">
      <text>
        <t xml:space="preserve">12/1x greeting</t>
      </text>
    </comment>
    <comment authorId="0" ref="I1852">
      <text>
        <t xml:space="preserve">25/1x riwayat chat hilang</t>
      </text>
    </comment>
    <comment authorId="0" ref="X2380">
      <text>
        <t xml:space="preserve">Menggunakan Aplikasi Laundre in</t>
      </text>
    </comment>
    <comment authorId="0" ref="I1588">
      <text>
        <t xml:space="preserve">Data dari mitra tidak buat akun </t>
      </text>
    </comment>
    <comment authorId="0" ref="V1984">
      <text>
        <t xml:space="preserve">Aplikasi sejauh ini tidak ada kendala </t>
      </text>
    </comment>
    <comment authorId="0" ref="W1984">
      <text>
        <t xml:space="preserve">Snapi Laundry nama tempat beli peralatan laundry</t>
      </text>
    </comment>
    <comment authorId="0" ref="I2414">
      <text>
        <t xml:space="preserve">berlangganan</t>
      </text>
    </comment>
    <comment authorId="0" ref="I2381">
      <text>
        <t xml:space="preserve">27/1x, riwayat chat hilang</t>
      </text>
    </comment>
    <comment authorId="0" ref="I2282">
      <text>
        <t xml:space="preserve">12/1x greeting</t>
      </text>
    </comment>
    <comment authorId="0" ref="L2414">
      <text>
        <t xml:space="preserve">Akun nasabah lama daftar akun 2024
buka outlet baru dan berlangganan Januari 2026</t>
      </text>
    </comment>
    <comment authorId="0" ref="B763">
      <text>
        <t xml:space="preserve">tanggal 11/05 tidak masuk, izin sakit 
</t>
      </text>
    </comment>
    <comment authorId="0" ref="I1985">
      <text>
        <t xml:space="preserve">24/1x riwayat chat hilang</t>
      </text>
    </comment>
    <comment authorId="0" ref="X2315">
      <text>
        <t xml:space="preserve">Aplikasi 1010Dry</t>
      </text>
    </comment>
    <comment authorId="0" ref="I1853">
      <text>
        <t xml:space="preserve">Nasabah lama 2021 pic perusahaan sudah berlangganan di Februari 2024 lalu unsubscribe bulan Juli 2024 dan testing top up kembali tanggal 10/02/2026 
25/1x riwayat chat hilang</t>
      </text>
    </comment>
    <comment authorId="0" ref="X2348">
      <text>
        <t xml:space="preserve">Aplikasi Billas.id</t>
      </text>
    </comment>
    <comment authorId="0" ref="X2216">
      <text>
        <t xml:space="preserve">R. Opening setelag lebaran</t>
      </text>
    </comment>
    <comment authorId="0" ref="I1589">
      <text>
        <t xml:space="preserve">Data dari mitra tidak buat akun </t>
      </text>
    </comment>
    <comment authorId="0" ref="V1886">
      <text>
        <t xml:space="preserve">Buka di bulan maret</t>
      </text>
    </comment>
    <comment authorId="0" ref="I2382">
      <text>
        <t xml:space="preserve">24/1x riwayat chat hilang</t>
      </text>
    </comment>
    <comment authorId="0" ref="I2415">
      <text>
        <t xml:space="preserve">19/call resp</t>
      </text>
    </comment>
    <comment authorId="0" ref="I2349">
      <text>
        <t xml:space="preserve">18/1x </t>
      </text>
    </comment>
    <comment authorId="0" ref="I2283">
      <text>
        <t xml:space="preserve">13/2x greeting.no resp</t>
      </text>
    </comment>
    <comment authorId="0" ref="V1523">
      <text>
        <t xml:space="preserve">R. Opening setelag lebaran</t>
      </text>
    </comment>
    <comment authorId="0" ref="I1986">
      <text>
        <t xml:space="preserve">24/1x riwayat chat hilang</t>
      </text>
    </comment>
    <comment authorId="0" ref="I1854">
      <text>
        <t xml:space="preserve">25/6x </t>
      </text>
    </comment>
    <comment authorId="0" ref="X2283">
      <text>
        <t xml:space="preserve">Tidak pakai aplikasi dan call dimatikan dan aplikasi sudah dihapus</t>
      </text>
    </comment>
    <comment authorId="0" ref="X2217">
      <text>
        <t xml:space="preserve">1010Dry</t>
      </text>
    </comment>
    <comment authorId="0" ref="V1953">
      <text>
        <t xml:space="preserve">Tidak ada usaha laundry dan jangan dihubungi lagi 
</t>
      </text>
    </comment>
    <comment authorId="0" ref="I2416">
      <text>
        <t xml:space="preserve">Data di bagikan September 2025 (belum di tarik), berlangganan di Januari 2026 (12 Bulan bisnis) 
pic req data masuk ke dalam data kelolaan 2026</t>
      </text>
    </comment>
    <comment authorId="0" ref="I2350">
      <text>
        <t xml:space="preserve">18/1x greeting</t>
      </text>
    </comment>
    <comment authorId="0" ref="I2383">
      <text>
        <t xml:space="preserve">24/1x riwayat chat hilang</t>
      </text>
    </comment>
    <comment authorId="0" ref="I2284">
      <text>
        <t xml:space="preserve">13/2x greeting, no resp</t>
      </text>
    </comment>
    <comment authorId="0" ref="W1689">
      <text>
        <t xml:space="preserve">Tidak mau ngasih tau aplikasi nya</t>
      </text>
    </comment>
    <comment authorId="0" ref="I2020">
      <text>
        <t xml:space="preserve">15717 mitra laundry/mitra laundry</t>
      </text>
    </comment>
    <comment authorId="0" ref="I1987">
      <text>
        <t xml:space="preserve">21/1x, riwayat chat hilang</t>
      </text>
    </comment>
    <comment authorId="0" ref="I930">
      <text>
        <t xml:space="preserve">Testing</t>
      </text>
    </comment>
    <comment authorId="0" ref="I1921">
      <text>
        <t xml:space="preserve">13/4x</t>
      </text>
    </comment>
    <comment authorId="0" ref="U2317">
      <text>
        <t xml:space="preserve">Nomor tidak terhubung WA</t>
      </text>
    </comment>
    <comment authorId="0" ref="I1855">
      <text>
        <t xml:space="preserve">12/1x greeting</t>
      </text>
    </comment>
    <comment authorId="0" ref="X2350">
      <text>
        <t xml:space="preserve">Nasabah mau berlangganan bulanan dan sudah nyari aplikasi yang bisa bulanan </t>
      </text>
    </comment>
    <comment authorId="0" ref="V1987">
      <text>
        <t xml:space="preserve">Mesin sudah di instalasi
Rencana opening di akhir bulan Maret atau awal April</t>
      </text>
    </comment>
    <comment authorId="0" ref="W1987">
      <text>
        <t xml:space="preserve">Dari teman tapi lupa nama laundry nya</t>
      </text>
    </comment>
    <comment authorId="0" ref="V1921">
      <text>
        <t xml:space="preserve">Rencana pakai piposmart tanggal 1 Maret 2026</t>
      </text>
    </comment>
    <comment authorId="0" ref="V1888">
      <text>
        <t xml:space="preserve">- Usaha laundry jalan 2 tahun, ada 3 outlet dan masih nota manual
- Penjelasan membership untuk masing" outlet
- Aplikasi di diskusikan dulu dengan istrinya </t>
      </text>
    </comment>
    <comment authorId="0" ref="I2384">
      <text>
        <t xml:space="preserve">21/1x, riwayat chat hilang</t>
      </text>
    </comment>
    <comment authorId="0" ref="I2417">
      <text>
        <t xml:space="preserve">29/1x greeting, resp</t>
      </text>
    </comment>
    <comment authorId="0" ref="V699">
      <text>
        <t xml:space="preserve">Aplikasi tidak jadi digunakan karna kurang paham dan penawaran training aplikasi namun kakaknya tidak bersedia dan aplikasi sudah dihapus </t>
      </text>
    </comment>
    <comment authorId="0" ref="I2351">
      <text>
        <t xml:space="preserve">Nasabahnya sudah di hubungi tapi nomor owner dan outlet yang terdaftar di sistem tidak aktif dan tidak terhubung dengan wa</t>
      </text>
    </comment>
    <comment authorId="0" ref="I2285">
      <text>
        <t xml:space="preserve">13/2x greeting, no resp</t>
      </text>
    </comment>
    <comment authorId="0" ref="I2120">
      <text>
        <t xml:space="preserve">27/1x, riwayat chat hilang</t>
      </text>
    </comment>
    <comment authorId="0" ref="T1426">
      <text>
        <t xml:space="preserve">Nomor tidak terhubung dengan wa </t>
      </text>
    </comment>
    <comment authorId="0" ref="I2021">
      <text>
        <t xml:space="preserve">Kode Ownernya sama dengan akun lain</t>
      </text>
    </comment>
    <comment authorId="0" ref="I1988">
      <text>
        <t xml:space="preserve">24/1x riwayat chat hilang</t>
      </text>
    </comment>
    <comment authorId="0" ref="U2351">
      <text>
        <t xml:space="preserve">Nomor tidak terhubung dengan wa </t>
      </text>
    </comment>
    <comment authorId="0" ref="I1856">
      <text>
        <t xml:space="preserve">12/1x greeting</t>
      </text>
    </comment>
    <comment authorId="0" ref="X2384">
      <text>
        <t xml:space="preserve">Mesin sudah di instalasi
Rencana opening di akhir bulan Maret atau awal April</t>
      </text>
    </comment>
    <comment authorId="0" ref="AA2384">
      <text>
        <t xml:space="preserve">Dari teman tapi lupa nama laundry nya</t>
      </text>
    </comment>
    <comment authorId="0" ref="V1096">
      <text>
        <t xml:space="preserve">Aplikasi belum digunakan karna  masih melihat perkembangan laundry ke depan nya </t>
      </text>
    </comment>
    <comment authorId="0" ref="I1625">
      <text>
        <t xml:space="preserve">Kode owner sama dengan Laundry CC</t>
      </text>
    </comment>
    <comment authorId="0" ref="V865">
      <text>
        <t xml:space="preserve">Aplikasi belum digunakan karna  masih melihat perkembangan laundry ke depan nya </t>
      </text>
    </comment>
    <comment authorId="0" ref="I2352">
      <text>
        <t xml:space="preserve">18/1x greeting</t>
      </text>
    </comment>
    <comment authorId="0" ref="I2385">
      <text>
        <t xml:space="preserve">24/1x riwayat chat hilang</t>
      </text>
    </comment>
    <comment authorId="0" ref="I2286">
      <text>
        <t xml:space="preserve">13/2x chat,call,no resp</t>
      </text>
    </comment>
    <comment authorId="0" ref="T1592">
      <text>
        <t xml:space="preserve">Nomor tidak terhubung dengan wa</t>
      </text>
    </comment>
    <comment authorId="0" ref="I1989">
      <text>
        <t xml:space="preserve">24/1x riwayat chat hilang</t>
      </text>
    </comment>
    <comment authorId="0" ref="I1923">
      <text>
        <t xml:space="preserve">14/3x resp, penggunaan printer</t>
      </text>
    </comment>
    <comment authorId="0" ref="I1857">
      <text>
        <t xml:space="preserve">12/1x greeting</t>
      </text>
    </comment>
    <comment authorId="0" ref="V899">
      <text>
        <t xml:space="preserve">Aplikasi piposmartnya belum digunakan karna belum paham betul penggunaan aplikasi piposmartnya, fo training aplikasi nanti dihubungi kembali di jam 1 an karna saat ini kakaknya lagi di jalan. Usaha laundry jalan 8 bulan dan masih menggunakan nota manual </t>
      </text>
    </comment>
    <comment authorId="0" ref="I2386">
      <text>
        <t xml:space="preserve">24/1x riwayat chat hilang</t>
      </text>
    </comment>
    <comment authorId="0" ref="I2419">
      <text>
        <t xml:space="preserve">Kode Ownernya sama dengan akun lain</t>
      </text>
    </comment>
    <comment authorId="0" ref="I2287">
      <text>
        <t xml:space="preserve">13/1x call&amp;chat</t>
      </text>
    </comment>
    <comment authorId="0" ref="T1428">
      <text>
        <t xml:space="preserve">Nomor tidak terhubung dengan wa </t>
      </text>
    </comment>
    <comment authorId="0" ref="I2023">
      <text>
        <t xml:space="preserve">Kode Ownernya sama dengan akun lain</t>
      </text>
    </comment>
    <comment authorId="0" ref="I1990">
      <text>
        <t xml:space="preserve">25/1x riwayat chat hilang</t>
      </text>
    </comment>
    <comment authorId="0" ref="I1858">
      <text>
        <t xml:space="preserve">12/1x greeting</t>
      </text>
    </comment>
    <comment authorId="0" ref="X2287">
      <text>
        <t xml:space="preserve">Aplikasi tidak digunakan</t>
      </text>
    </comment>
    <comment authorId="0" ref="I1693">
      <text>
        <t xml:space="preserve">Nasabah lama 2021 pic perusahaan sudah berlangganan di Februari 2024 lalu unsubscribe bulan Juli 2024 dan testing top up kembali tanggal 10/02/2026 
25/1x riwayat chat hilang</t>
      </text>
    </comment>
    <comment authorId="0" ref="V2122">
      <text>
        <t xml:space="preserve">Laundry baru di Take Over dan Owner sebelumnya menggunakan aplikasi Piposmart</t>
      </text>
    </comment>
    <comment authorId="0" ref="V1891">
      <text>
        <t xml:space="preserve">Aplikasi dipendng dulu karna istri mau melihat cashflow laundrynya dulu </t>
      </text>
    </comment>
    <comment authorId="0" ref="I2420">
      <text>
        <t xml:space="preserve">Kode Ownernya sama dengan akun lain</t>
      </text>
    </comment>
    <comment authorId="0" ref="V1825">
      <text>
        <t xml:space="preserve">Laundreein</t>
      </text>
    </comment>
    <comment authorId="0" ref="V1792">
      <text>
        <t xml:space="preserve">Laundry baru di Take Over dan Owner sebelumnya menggunakan aplikasi Piposmart</t>
      </text>
    </comment>
    <comment authorId="0" ref="I2387">
      <text>
        <t xml:space="preserve">12/1x greeting,call,respon</t>
      </text>
    </comment>
    <comment authorId="0" ref="B1066">
      <text>
        <t xml:space="preserve">tanggal 21 wa 2 di blok jadi tidak ada follow up data kelolaan (tidak ada bagi data)</t>
      </text>
    </comment>
    <comment authorId="0" ref="T1594">
      <text>
        <t xml:space="preserve">Nomor tidak terhubung dengan wa</t>
      </text>
    </comment>
    <comment authorId="0" ref="V1594">
      <text>
        <t xml:space="preserve">Bapaknya tidak mau sebut nama aplikasi dan call langsung dimatikan
</t>
      </text>
    </comment>
    <comment authorId="0" ref="I2189">
      <text>
        <t xml:space="preserve">19/2x, riwayat chat hilang</t>
      </text>
    </comment>
    <comment authorId="0" ref="I2123">
      <text>
        <t xml:space="preserve">13/4x</t>
      </text>
    </comment>
    <comment authorId="0" ref="I2024">
      <text>
        <t xml:space="preserve">Kode Ownernya sama dengan akun lain</t>
      </text>
    </comment>
    <comment authorId="0" ref="I1991">
      <text>
        <t xml:space="preserve">Nasabah lama 2021 pic perusahaan sudah berlangganan di Februari 2024 lalu unsubscribe bulan Juli 2024 dan testing top up kembali tanggal 10/02/2026 
25/1x riwayat chat hilang</t>
      </text>
    </comment>
    <comment authorId="0" ref="I1925">
      <text>
        <t xml:space="preserve">09/1x greeting</t>
      </text>
    </comment>
    <comment authorId="0" ref="X2321">
      <text>
        <t xml:space="preserve">Call diangkat dan selesai perkenalan call langsung dimatikan </t>
      </text>
    </comment>
    <comment authorId="0" ref="I1859">
      <text>
        <t xml:space="preserve">12/1x greeting</t>
      </text>
    </comment>
    <comment authorId="0" ref="X2354">
      <text>
        <t xml:space="preserve">Mau berlangganan 1 bulan </t>
      </text>
    </comment>
    <comment authorId="0" ref="X2189">
      <text>
        <t xml:space="preserve">Sudah menggunakan aplikasi lain karna piposmart tidak bisa berlangganan bulanan 
Karna kakaknya nyari aplikasi yang bisa bulanan
Jangan di telpon" lagi</t>
      </text>
    </comment>
    <comment authorId="0" ref="I2388">
      <text>
        <t xml:space="preserve">13/call,resp</t>
      </text>
    </comment>
    <comment authorId="0" ref="I2256">
      <text>
        <t xml:space="preserve">14/3x</t>
      </text>
    </comment>
    <comment authorId="0" ref="I2190">
      <text>
        <t xml:space="preserve">21/1x riwayat chat hilang</t>
      </text>
    </comment>
    <comment authorId="0" ref="I2058">
      <text>
        <t xml:space="preserve">Akun 1 lagi 17734
nasabah buat 2 akun</t>
      </text>
    </comment>
    <comment authorId="0" ref="I2025">
      <text>
        <t xml:space="preserve">Kode Ownernya sama dengan akun lain</t>
      </text>
    </comment>
    <comment authorId="0" ref="I1992">
      <text>
        <t xml:space="preserve">25/6x </t>
      </text>
    </comment>
    <comment authorId="0" ref="I1860">
      <text>
        <t xml:space="preserve">12/1x greeting</t>
      </text>
    </comment>
    <comment authorId="0" ref="I1794">
      <text>
        <t xml:space="preserve">13/4x</t>
      </text>
    </comment>
    <comment authorId="0" ref="V175">
      <text>
        <t xml:space="preserve">Matik Laundry</t>
      </text>
    </comment>
    <comment authorId="0" ref="V1959">
      <text>
        <t xml:space="preserve">Aplikasi 1010Dry</t>
      </text>
    </comment>
    <comment authorId="0" ref="V902">
      <text>
        <t xml:space="preserve">Aplikasi piposmartnya saat ini lagi di pelajari dan sejauh ini belum ada kendala. Jika ada kendala akan di infokan kembali. Penjelasan aplikasi piposmart dan untuk membershipnya nanti akan join saat opening laundry</t>
      </text>
    </comment>
    <comment authorId="0" ref="V1893">
      <text>
        <t xml:space="preserve">Laundry baru di Take Over dan Owner sebelumnya menggunakan aplikasi Piposmart</t>
      </text>
    </comment>
    <comment authorId="0" ref="V803">
      <text>
        <t xml:space="preserve">R. Opening setelag lebaran</t>
      </text>
    </comment>
    <comment authorId="0" ref="W1827">
      <text>
        <t xml:space="preserve">Bapaknya tidak mau sebut nama aplikasi dan call langsung dimatikan
</t>
      </text>
    </comment>
    <comment authorId="0" ref="I2389">
      <text>
        <t xml:space="preserve">14/1x greeting</t>
      </text>
    </comment>
    <comment authorId="0" ref="I2257">
      <text>
        <t xml:space="preserve">13/6x resp </t>
      </text>
    </comment>
    <comment authorId="0" ref="I2191">
      <text>
        <t xml:space="preserve">21/3x riwayat chat hilang</t>
      </text>
    </comment>
    <comment authorId="0" ref="V473">
      <text>
        <t xml:space="preserve">Aplikasi Majo</t>
      </text>
    </comment>
    <comment authorId="0" ref="I2026">
      <text>
        <t xml:space="preserve">Kode Ownernya sama dengan akun lain</t>
      </text>
    </comment>
    <comment authorId="0" ref="I1993">
      <text>
        <t xml:space="preserve">12/1x greeting</t>
      </text>
    </comment>
    <comment authorId="0" ref="X2389">
      <text>
        <t xml:space="preserve">Karyawan yang angkat, aplikasi sudah dipahami dan laundry baru buka 1 minggu dan sisa trial 4 hari</t>
      </text>
    </comment>
    <comment authorId="0" ref="I1861">
      <text>
        <t xml:space="preserve">13/2x greeting.no resp</t>
      </text>
    </comment>
    <comment authorId="0" ref="V903">
      <text>
        <t xml:space="preserve">Untuk aplikasi kurang lebih sudah dipahami karna saat ini menggunakan aplikasi smartlink. Saat ini ada rencana mau pindah dari aplikasi smartlink karna ada kenaikan harga hampir 55% . Namun untuk keputusan tetap dari karyawan yangmana lebih nyaman digunakan, penjelasan aplikasi dan penawaran training cara penggunaan piposmartnya dan untuk training nanti dikabari kembali. Usaha laundry 3 tahun dan ada outlet </t>
      </text>
    </comment>
    <comment authorId="0" ref="V1894">
      <text>
        <t xml:space="preserve">Rencana buka laundry, dan rencana berlangganan 12 bulan bisnis</t>
      </text>
    </comment>
    <comment authorId="0" ref="V870">
      <text>
        <t xml:space="preserve">Aplikasi piposmartnya saat ini lagi di pelajari dan sejauh ini belum ada kendala. Jika ada kendala akan di infokan kembali. Penjelasan aplikasi piposmart dan untuk membershipnya nanti akan join saat opening laundry</t>
      </text>
    </comment>
    <comment authorId="0" ref="W1894">
      <text>
        <t xml:space="preserve">Taufik</t>
      </text>
    </comment>
    <comment authorId="0" ref="I2390">
      <text>
        <t xml:space="preserve">18/1x greeting</t>
      </text>
    </comment>
    <comment authorId="0" ref="W1729">
      <text>
        <t xml:space="preserve">- Usaha laundry jalan 2 tahun, ada 3 outlet dan masih nota manual
- Penjelasan membership untuk masing" outlet
- Aplikasi di diskusikan dulu dengan istrinya </t>
      </text>
    </comment>
    <comment authorId="0" ref="I2258">
      <text>
        <t xml:space="preserve">14/1x greeting</t>
      </text>
    </comment>
    <comment authorId="0" ref="I2192">
      <text>
        <t xml:space="preserve">21/2x riwayat chat hilang</t>
      </text>
    </comment>
    <comment authorId="0" ref="I2126">
      <text>
        <t xml:space="preserve">14/3x</t>
      </text>
    </comment>
    <comment authorId="0" ref="I1994">
      <text>
        <t xml:space="preserve">12/1x greeting</t>
      </text>
    </comment>
    <comment authorId="0" ref="V342">
      <text>
        <t xml:space="preserve">Aplikasi piposmartnya saat ini lagi di pelajari dan sejauh ini belum ada kendala. Jika ada kendala akan di infokan kembali. Penjelasan aplikasi piposmart dan untuk membershipnya nanti akan join saat opening laundry</t>
      </text>
    </comment>
    <comment authorId="0" ref="X2357">
      <text>
        <t xml:space="preserve">Aplikasi Edobi</t>
      </text>
    </comment>
    <comment authorId="0" ref="X2390">
      <text>
        <t xml:space="preserve">Jika ada pertanyaan akan di chatt dan jangan spam call 
</t>
      </text>
    </comment>
    <comment authorId="0" ref="U2291">
      <text>
        <t xml:space="preserve">Nomor tidak terhubung dengan wa</t>
      </text>
    </comment>
    <comment authorId="0" ref="I1862">
      <text>
        <t xml:space="preserve">13/2x greeting, no resp</t>
      </text>
    </comment>
    <comment authorId="0" ref="X2258">
      <text>
        <t xml:space="preserve">Karyawan yang angkat, aplikasi sudah dipahami dan laundry baru buka 1 minggu dan sisa trial 4 hari</t>
      </text>
    </comment>
    <comment authorId="0" ref="X2192">
      <text>
        <t xml:space="preserve">Tidak mau ngasih tau aplikasi nya</t>
      </text>
    </comment>
    <comment authorId="0" ref="T1961">
      <text>
        <t xml:space="preserve">Nomor tidak terhubung WA</t>
      </text>
    </comment>
    <comment authorId="0" ref="I2391">
      <text>
        <t xml:space="preserve">18/1x resp, training</t>
      </text>
    </comment>
    <comment authorId="0" ref="I2226">
      <text>
        <t xml:space="preserve">27/1x, riwayat chat hilang</t>
      </text>
    </comment>
    <comment authorId="0" ref="I2193">
      <text>
        <t xml:space="preserve">13/4x nasabah lama buat akun baru</t>
      </text>
    </comment>
    <comment authorId="0" ref="L2193">
      <text>
        <t xml:space="preserve">Sebelumnya aplikasi sudah digunakan dengan nama kemiri dan email faizun520@gmail.com
sekarang mau gunakan akun baru ini aja dan akun lama biarin saja </t>
      </text>
    </comment>
    <comment authorId="0" ref="I2127">
      <text>
        <t xml:space="preserve">12/1x greeting,call,respon</t>
      </text>
    </comment>
    <comment authorId="0" ref="I1995">
      <text>
        <t xml:space="preserve">12/1x greeting</t>
      </text>
    </comment>
    <comment authorId="0" ref="X2391">
      <text>
        <t xml:space="preserve">Aplikasi ribet dan jika mau training boleh langsung ke tempat karna kalau lewat gak dulu deh 
</t>
      </text>
    </comment>
    <comment authorId="0" ref="I1863">
      <text>
        <t xml:space="preserve">13/2x greeting, no resp</t>
      </text>
    </comment>
    <comment authorId="0" ref="X2259">
      <text>
        <t xml:space="preserve">Rencana buka laundry, dan rencana berlangganan 12 bulan bisnis</t>
      </text>
    </comment>
    <comment authorId="0" ref="V145">
      <text>
        <t xml:space="preserve">Aplikasi Smartlink</t>
      </text>
    </comment>
    <comment authorId="0" ref="L1797">
      <text>
        <t xml:space="preserve">Sebelumnya aplikasi sudah digunakan dengan nama kemiri dan email faizun520@gmail.com
sekarang mau gunakan akun baru ini aja dan akun lama biarin saja </t>
      </text>
    </comment>
    <comment authorId="0" ref="AA2259">
      <text>
        <t xml:space="preserve">Taufik</t>
      </text>
    </comment>
    <comment authorId="0" ref="T1731">
      <text>
        <t xml:space="preserve">Nomor tidak terhubung dengan wa </t>
      </text>
    </comment>
    <comment authorId="0" ref="W1731">
      <text>
        <t xml:space="preserve">Aplikasi dipendng dulu karna istri mau melihat cashflow laundrynya dulu </t>
      </text>
    </comment>
    <comment authorId="0" ref="I2260">
      <text>
        <t xml:space="preserve">13/4x</t>
      </text>
    </comment>
    <comment authorId="0" ref="W1698">
      <text>
        <t xml:space="preserve">1010Dry</t>
      </text>
    </comment>
    <comment authorId="0" ref="T1599">
      <text>
        <t xml:space="preserve">Nomor tidak terhubung dengan wa</t>
      </text>
    </comment>
    <comment authorId="0" ref="I2194">
      <text>
        <t xml:space="preserve">14/3x resp
laundry masih tahap renovasi </t>
      </text>
    </comment>
    <comment authorId="0" ref="I1996">
      <text>
        <t xml:space="preserve">12/1x greeting</t>
      </text>
    </comment>
    <comment authorId="0" ref="I1897">
      <text>
        <t xml:space="preserve">Resp/berlangganan</t>
      </text>
    </comment>
    <comment authorId="0" ref="U2293">
      <text>
        <t xml:space="preserve">Nomor tidak terhubung dengan wa</t>
      </text>
    </comment>
    <comment authorId="0" ref="I1864">
      <text>
        <t xml:space="preserve">12/1x greeting,call,respon</t>
      </text>
    </comment>
    <comment authorId="0" ref="X2293">
      <text>
        <t xml:space="preserve">Bapaknya tidak mau sebut nama aplikasi dan call langsung dimatikan
</t>
      </text>
    </comment>
    <comment authorId="0" ref="T1732">
      <text>
        <t xml:space="preserve">Nomor tidak terhubung dengan wa </t>
      </text>
    </comment>
    <comment authorId="0" ref="W1732">
      <text>
        <t xml:space="preserve">Buka di bulan maret</t>
      </text>
    </comment>
    <comment authorId="0" ref="I2195">
      <text>
        <t xml:space="preserve">20/1x no resp</t>
      </text>
    </comment>
    <comment authorId="0" ref="I1997">
      <text>
        <t xml:space="preserve">12/1x greeting</t>
      </text>
    </comment>
    <comment authorId="0" ref="X2393">
      <text>
        <t xml:space="preserve">Buka di bulan maret</t>
      </text>
    </comment>
    <comment authorId="0" ref="I1931">
      <text>
        <t xml:space="preserve">14/1x greeting</t>
      </text>
    </comment>
    <comment authorId="0" ref="I1898">
      <text>
        <t xml:space="preserve">Berlangganan </t>
      </text>
    </comment>
    <comment authorId="0" ref="V2261">
      <text>
        <t xml:space="preserve">Aplikasi Edobi</t>
      </text>
    </comment>
    <comment authorId="0" ref="I1865">
      <text>
        <t xml:space="preserve">13/2x chat,call,no resp</t>
      </text>
    </comment>
    <comment authorId="0" ref="X2360">
      <text>
        <t xml:space="preserve">Ada 2 outlet namun saat ini menggunakan aplikasi lain
Aplikasi piposmart rencana mau nyoba di 1 outlet dan belum ada respon nasabahnya 
</t>
      </text>
    </comment>
    <comment authorId="0" ref="I1700">
      <text>
        <t xml:space="preserve">tidak ada data owner (kode owner) di project list</t>
      </text>
    </comment>
    <comment authorId="0" ref="X2228">
      <text>
        <t xml:space="preserve">Laundry baru di Take Over dan Owner sebelumnya menggunakan aplikasi Piposmart</t>
      </text>
    </comment>
    <comment authorId="0" ref="W1799">
      <text>
        <t xml:space="preserve">Mesin sudah di instalasi
Rencana opening di akhir bulan Maret atau awal April</t>
      </text>
    </comment>
    <comment authorId="0" ref="X1799">
      <text>
        <t xml:space="preserve">Dari teman tapi lupa nama laundry nya</t>
      </text>
    </comment>
    <comment authorId="0" ref="I2262">
      <text>
        <t xml:space="preserve">09/1x greeting</t>
      </text>
    </comment>
    <comment authorId="0" ref="I2229">
      <text>
        <t xml:space="preserve">13/4x</t>
      </text>
    </comment>
    <comment authorId="0" ref="I1998">
      <text>
        <t xml:space="preserve">13/2x greeting.no resp</t>
      </text>
    </comment>
    <comment authorId="0" ref="L1007">
      <text>
        <t xml:space="preserve">OUTLET BARU</t>
      </text>
    </comment>
    <comment authorId="0" ref="I1899">
      <text>
        <t xml:space="preserve">14/7x resp </t>
      </text>
    </comment>
    <comment authorId="0" ref="I1866">
      <text>
        <t xml:space="preserve">13/call,resp</t>
      </text>
    </comment>
    <comment authorId="0" ref="X2328">
      <text>
        <t xml:space="preserve">Aplikasi dipendng dulu karna istri mau melihat cashflow laundrynya dulu </t>
      </text>
    </comment>
    <comment authorId="0" ref="V1998">
      <text>
        <t xml:space="preserve">Tidak pakai aplikasi dan call dimatikan dan aplikasi sudah dihapus</t>
      </text>
    </comment>
    <comment authorId="0" ref="V1965">
      <text>
        <t xml:space="preserve">Call diangkat dan selesai perkenalan call langsung dimatikan </t>
      </text>
    </comment>
    <comment authorId="0" ref="V1932">
      <text>
        <t xml:space="preserve">Hari ini ibu nya lagi rapat, nanti akan dihubungi kembali 
</t>
      </text>
    </comment>
    <comment authorId="0" ref="I1999">
      <text>
        <t xml:space="preserve">13/2x greeting, no resp</t>
      </text>
    </comment>
    <comment authorId="0" ref="X2395">
      <text>
        <t xml:space="preserve">- Usaha laundry jalan 2 tahun, ada 3 outlet dan masih nota manual
- Penjelasan membership untuk masing" outlet
- Aplikasi di diskusikan dulu dengan istrinya </t>
      </text>
    </comment>
    <comment authorId="0" ref="I1900">
      <text>
        <t xml:space="preserve">14/4x resp</t>
      </text>
    </comment>
    <comment authorId="0" ref="I1867">
      <text>
        <t xml:space="preserve">13/1x call&amp;chat</t>
      </text>
    </comment>
    <comment authorId="0" ref="AA2263">
      <text>
        <t xml:space="preserve">Taufik</t>
      </text>
    </comment>
    <comment authorId="0" ref="V1867">
      <text>
        <t xml:space="preserve">Aplikasi tidak digunakan</t>
      </text>
    </comment>
    <comment authorId="0" ref="V1735">
      <text>
        <t xml:space="preserve">Smartlink
</t>
      </text>
    </comment>
    <comment authorId="0" ref="I2264">
      <text>
        <t xml:space="preserve">13/4x</t>
      </text>
    </comment>
    <comment authorId="0" ref="T1603">
      <text>
        <t xml:space="preserve">Nomor tidak terhubung dengan wa</t>
      </text>
    </comment>
    <comment authorId="0" ref="I2231">
      <text>
        <t xml:space="preserve">tidak ada data owner (kode owner) di project list</t>
      </text>
    </comment>
    <comment authorId="0" ref="V1504">
      <text>
        <t xml:space="preserve">Aplikasi Edobi</t>
      </text>
    </comment>
    <comment authorId="0" ref="I2066">
      <text>
        <t xml:space="preserve">14/3x</t>
      </text>
    </comment>
    <comment authorId="0" ref="I2000">
      <text>
        <t xml:space="preserve">13/2x greeting, no resp</t>
      </text>
    </comment>
    <comment authorId="0" ref="I1901">
      <text>
        <t xml:space="preserve">13/6x resp </t>
      </text>
    </comment>
    <comment authorId="0" ref="I1868">
      <text>
        <t xml:space="preserve">14/1x greeting</t>
      </text>
    </comment>
    <comment authorId="0" ref="X2330">
      <text>
        <t xml:space="preserve">Laundry baru di Take Over dan Owner sebelumnya menggunakan aplikasi Piposmart</t>
      </text>
    </comment>
    <comment authorId="0" ref="X2264">
      <text>
        <t xml:space="preserve">Reminder rencana berlangganan dan masih di fo untuk top up berlangganan </t>
      </text>
    </comment>
    <comment authorId="0" ref="V1868">
      <text>
        <t xml:space="preserve">Karyawan yang angkat, aplikasi sudah dipahami dan laundry baru buka 1 minggu dan sisa trial 4 hari</t>
      </text>
    </comment>
    <comment authorId="0" ref="V712">
      <text>
        <t xml:space="preserve">Aplikasi piposmartnya saat ini lagi di pelajari dan sejauh ini belum ada kendala. Jika ada kendala akan di infokan kembali. Penjelasan aplikasi piposmart dan untuk membershipnya nanti akan join saat opening laundry</t>
      </text>
    </comment>
    <comment authorId="0" ref="I2232">
      <text>
        <t xml:space="preserve">14/3x</t>
      </text>
    </comment>
    <comment authorId="0" ref="I2067">
      <text>
        <t xml:space="preserve">13/6x resp </t>
      </text>
    </comment>
    <comment authorId="0" ref="I2001">
      <text>
        <t xml:space="preserve">13/2x chat,call,no resp</t>
      </text>
    </comment>
    <comment authorId="0" ref="U2298">
      <text>
        <t xml:space="preserve">Nomor tidak terhubung dengan wa</t>
      </text>
    </comment>
    <comment authorId="0" ref="I1902">
      <text>
        <t xml:space="preserve">13/4x nasabah lama buat akun baru</t>
      </text>
    </comment>
    <comment authorId="0" ref="I1869">
      <text>
        <t xml:space="preserve">0</t>
      </text>
    </comment>
    <comment authorId="0" ref="X2331">
      <text>
        <t xml:space="preserve">Belum sempat tf karna mau nganti device untuk yang di laundry</t>
      </text>
    </comment>
    <comment authorId="0" ref="L1902">
      <text>
        <t xml:space="preserve">Sebelumnya aplikasi sudah digunakan dengan nama kemiri dan email faizun520@gmail.com
sekarang mau gunakan akun baru ini aja dan akun lama biarin saja </t>
      </text>
    </comment>
    <comment authorId="0" ref="AA2331">
      <text>
        <t xml:space="preserve">Taufik</t>
      </text>
    </comment>
    <comment authorId="0" ref="T1935">
      <text>
        <t xml:space="preserve">Nomor tidak terhubung dengan wa</t>
      </text>
    </comment>
    <comment authorId="0" ref="I317">
      <text>
        <t xml:space="preserve">14/3x</t>
      </text>
    </comment>
    <comment authorId="0" ref="I2332">
      <text>
        <t xml:space="preserve">14/1x greeting</t>
      </text>
    </comment>
    <comment authorId="0" ref="I2365">
      <text>
        <t xml:space="preserve">13/4x</t>
      </text>
    </comment>
    <comment authorId="0" ref="W1737">
      <text>
        <t xml:space="preserve">Aplikasi Edobi</t>
      </text>
    </comment>
    <comment authorId="0" ref="I2266">
      <text>
        <t xml:space="preserve">14/1x greeting</t>
      </text>
    </comment>
    <comment authorId="0" ref="W1704">
      <text>
        <t xml:space="preserve">Laundry baru di Take Over dan Owner sebelumnya menggunakan aplikasi Piposmart</t>
      </text>
    </comment>
    <comment authorId="0" ref="I2233">
      <text>
        <t xml:space="preserve">12/1x greeting,call,respon</t>
      </text>
    </comment>
    <comment authorId="0" ref="W1506">
      <text>
        <t xml:space="preserve">Mesin sudah di instalasi
Rencana opening di akhir bulan Maret atau awal April</t>
      </text>
    </comment>
    <comment authorId="0" ref="I2068">
      <text>
        <t xml:space="preserve">14/1x greeting</t>
      </text>
    </comment>
    <comment authorId="0" ref="X1506">
      <text>
        <t xml:space="preserve">Dari teman tapi lupa nama laundry nya</t>
      </text>
    </comment>
    <comment authorId="0" ref="I2002">
      <text>
        <t xml:space="preserve">13/1x call&amp;chat</t>
      </text>
    </comment>
    <comment authorId="0" ref="X2365">
      <text>
        <t xml:space="preserve">Rencana pakai piposmart tanggal 1 Maret 2026</t>
      </text>
    </comment>
    <comment authorId="0" ref="I1903">
      <text>
        <t xml:space="preserve">14/3x resp, penggunaan printer</t>
      </text>
    </comment>
    <comment authorId="0" ref="X2398">
      <text>
        <t xml:space="preserve">Aplikasi dipendng dulu karna istri mau melihat cashflow laundrynya dulu </t>
      </text>
    </comment>
    <comment authorId="0" ref="V2068">
      <text>
        <t xml:space="preserve">Karyawan yang angkat, aplikasi sudah dipahami dan laundry baru buka 1 minggu dan sisa trial 4 hari</t>
      </text>
    </comment>
    <comment authorId="0" ref="V2002">
      <text>
        <t xml:space="preserve">Aplikasi tidak digunakan</t>
      </text>
    </comment>
    <comment authorId="0" ref="V813">
      <text>
        <t xml:space="preserve">Buka di bulan maret</t>
      </text>
    </comment>
    <comment authorId="0" ref="V1837">
      <text>
        <t xml:space="preserve">Jika ada pertanyaan akan di chatt dan jangan spam call 
</t>
      </text>
    </comment>
    <comment authorId="0" ref="I2333">
      <text>
        <t xml:space="preserve">25/1x riwayat chat hilang</t>
      </text>
    </comment>
    <comment authorId="0" ref="I1904">
      <text>
        <t xml:space="preserve">13/4x</t>
      </text>
    </comment>
    <comment authorId="0" ref="I1838">
      <text>
        <t xml:space="preserve">0,call</t>
      </text>
    </comment>
    <comment authorId="0" ref="V2069">
      <text>
        <t xml:space="preserve">Rencana buka laundry, dan rencana berlangganan 12 bulan bisnis</t>
      </text>
    </comment>
    <comment authorId="0" ref="W2069">
      <text>
        <t xml:space="preserve">Taufik</t>
      </text>
    </comment>
    <comment authorId="0" ref="T1937">
      <text>
        <t xml:space="preserve">Nomor tidak terhubung dengan wa</t>
      </text>
    </comment>
    <comment authorId="0" ref="V1937">
      <text>
        <t xml:space="preserve">Bapaknya tidak mau sebut nama aplikasi dan call langsung dimatikan
</t>
      </text>
    </comment>
    <comment authorId="0" ref="V1871">
      <text>
        <t xml:space="preserve">Aplikasi Billas.id</t>
      </text>
    </comment>
    <comment authorId="0" ref="V748">
      <text>
        <t xml:space="preserve">Aplikasi tidak jadi digunakan karna kurang paham dan penawaran training aplikasi namun kakaknya tidak bersedia dan aplikasi sudah dihapus </t>
      </text>
    </comment>
    <comment authorId="0" ref="I2334">
      <text>
        <t xml:space="preserve">Nasabah lama 2021 pic perusahaan sudah berlangganan di Februari 2024 lalu unsubscribe bulan Juli 2024 dan testing top up kembali tanggal 10/02/2026 
25/1x riwayat chat hilang</t>
      </text>
    </comment>
    <comment authorId="0" ref="I2367">
      <text>
        <t xml:space="preserve">14/3x resp, penggunaan printer</t>
      </text>
    </comment>
    <comment authorId="0" ref="W1673">
      <text>
        <t xml:space="preserve">Tidak ada usaha laundry dan jangan dihubungi lagi 
</t>
      </text>
    </comment>
    <comment authorId="0" ref="V1541">
      <text>
        <t xml:space="preserve">Aplikasi dipendng dulu karna istri mau melihat cashflow laundrynya dulu </t>
      </text>
    </comment>
    <comment authorId="0" ref="I2070">
      <text>
        <t xml:space="preserve">13/4x</t>
      </text>
    </comment>
    <comment authorId="0" ref="I1905">
      <text>
        <t xml:space="preserve">Nasabah lama, baru masuk ke dara kelolaan karna baru berlangganan di Januari 2026 melalui wa official follow up by lidya</t>
      </text>
    </comment>
    <comment authorId="0" ref="I1872">
      <text>
        <t xml:space="preserve">18/1x greeting</t>
      </text>
    </comment>
    <comment authorId="0" ref="X2400">
      <text>
        <t xml:space="preserve">Laundry baru di Take Over dan Owner sebelumnya menggunakan aplikasi Piposmart</t>
      </text>
    </comment>
    <comment authorId="0" ref="I1839">
      <text>
        <t xml:space="preserve">0,call
</t>
      </text>
    </comment>
    <comment authorId="0" ref="V1872">
      <text>
        <t xml:space="preserve">Jika ada pertanyaan akan di chatt dan jangan spam call 
</t>
      </text>
    </comment>
    <comment authorId="0" ref="I2335">
      <text>
        <t xml:space="preserve">25/6x </t>
      </text>
    </comment>
    <comment authorId="0" ref="V584">
      <text>
        <t xml:space="preserve">R. Opening setelag lebaran</t>
      </text>
    </comment>
    <comment authorId="0" ref="V1542">
      <text>
        <t xml:space="preserve">Buka di bulan maret</t>
      </text>
    </comment>
    <comment authorId="0" ref="U2302">
      <text>
        <t xml:space="preserve">Nomor tidak terhubung dengan wa</t>
      </text>
    </comment>
    <comment authorId="0" ref="X2401">
      <text>
        <t xml:space="preserve">Rencana buka laundry, dan rencana berlangganan 12 bulan bisnis</t>
      </text>
    </comment>
    <comment authorId="0" ref="I1906">
      <text>
        <t xml:space="preserve">Sudah berlangganan </t>
      </text>
    </comment>
    <comment authorId="0" ref="I1873">
      <text>
        <t xml:space="preserve">18/1x resp, training</t>
      </text>
    </comment>
    <comment authorId="0" ref="I1840">
      <text>
        <t xml:space="preserve">24/6x</t>
      </text>
    </comment>
    <comment authorId="0" ref="X2269">
      <text>
        <t xml:space="preserve">Aplikasi sejauh ini tidak ada kendala </t>
      </text>
    </comment>
    <comment authorId="0" ref="AA2401">
      <text>
        <t xml:space="preserve">Taufik</t>
      </text>
    </comment>
    <comment authorId="0" ref="K1807">
      <text>
        <t xml:space="preserve">Data kelolaan Desember, berlangganan di Januari 2026</t>
      </text>
    </comment>
    <comment authorId="0" ref="AA2269">
      <text>
        <t xml:space="preserve">Snapi Laundry nama tempat beli peralatan laundry</t>
      </text>
    </comment>
    <comment authorId="0" ref="I1543">
      <text>
        <t xml:space="preserve">18/1x resp, training</t>
      </text>
    </comment>
    <comment authorId="0" ref="V1972">
      <text>
        <t xml:space="preserve">Aplikasi dipendng dulu karna istri mau melihat cashflow laundrynya dulu </t>
      </text>
    </comment>
    <comment authorId="0" ref="V1873">
      <text>
        <t xml:space="preserve">Aplikasi ribet dan jika mau training boleh langsung ke tempat karna kalau lewat gak dulu deh 
</t>
      </text>
    </comment>
    <comment authorId="0" ref="V1840">
      <text>
        <t xml:space="preserve">Aplikasi belum digunakan karna  masih melihat perkembangan laundry ke depan nya </t>
      </text>
    </comment>
    <comment authorId="0" ref="I2402">
      <text>
        <t xml:space="preserve">Resp/berlangganan</t>
      </text>
    </comment>
    <comment authorId="0" ref="I2336">
      <text>
        <t xml:space="preserve">12/1x greeting</t>
      </text>
    </comment>
    <comment authorId="0" ref="I2369">
      <text>
        <t xml:space="preserve">09/1x greeting</t>
      </text>
    </comment>
    <comment authorId="0" ref="I2270">
      <text>
        <t xml:space="preserve">24/1x riwayat chat hilang</t>
      </text>
    </comment>
    <comment authorId="0" ref="V585">
      <text>
        <t xml:space="preserve">Buka di bulan maret</t>
      </text>
    </comment>
    <comment authorId="0" ref="V1543">
      <text>
        <t xml:space="preserve">Aplikasi ribet dan jika mau training boleh langsung ke tempat karna kalau lewat gak dulu deh 
</t>
      </text>
    </comment>
    <comment authorId="0" ref="I1907">
      <text>
        <t xml:space="preserve">14/3x resp
laundry masih tahap renovasi </t>
      </text>
    </comment>
    <comment authorId="0" ref="W1345">
      <text>
        <t xml:space="preserve">Mesin sudah di instalasi
Rencana opening di akhir bulan Maret atau awal April</t>
      </text>
    </comment>
    <comment authorId="0" ref="X1345">
      <text>
        <t xml:space="preserve">Dari teman tapi lupa nama laundry nya</t>
      </text>
    </comment>
    <comment authorId="0" ref="I1874">
      <text>
        <t xml:space="preserve">18/1x </t>
      </text>
    </comment>
    <comment authorId="0" ref="I1841">
      <text>
        <t xml:space="preserve">24/7x</t>
      </text>
    </comment>
    <comment authorId="0" ref="L1808">
      <text>
        <t xml:space="preserve">Akun nasabah lama daftar akun 2024
buka outlet baru dan berlangganan Januari 2026</t>
      </text>
    </comment>
    <comment authorId="0" ref="I1544">
      <text>
        <t xml:space="preserve">24/1x riwayat chat hilang</t>
      </text>
    </comment>
    <comment authorId="0" ref="V1841">
      <text>
        <t xml:space="preserve">Menggunakan Aplikasi Laundre in</t>
      </text>
    </comment>
    <comment authorId="0" ref="I2403">
      <text>
        <t xml:space="preserve">Berlangganan </t>
      </text>
    </comment>
    <comment authorId="0" ref="W1742">
      <text>
        <t xml:space="preserve">Nasabah mau berlangganan bulanan dan sudah nyari aplikasi yang bisa bulanan </t>
      </text>
    </comment>
    <comment authorId="0" ref="I2337">
      <text>
        <t xml:space="preserve">12/1x greeting</t>
      </text>
    </comment>
    <comment authorId="0" ref="I2271">
      <text>
        <t xml:space="preserve">24/1x riwayat chat hilang</t>
      </text>
    </comment>
    <comment authorId="0" ref="L1148">
      <text>
        <t xml:space="preserve">jangan di bagi lagi ke pic lain</t>
      </text>
    </comment>
    <comment authorId="0" ref="I1908">
      <text>
        <t xml:space="preserve">14/3x</t>
      </text>
    </comment>
    <comment authorId="0" ref="I1875">
      <text>
        <t xml:space="preserve">18/1x greeting</t>
      </text>
    </comment>
    <comment authorId="0" ref="I1842">
      <text>
        <t xml:space="preserve">19/2x, riwayat chat hilang</t>
      </text>
    </comment>
    <comment authorId="0" ref="I1545">
      <text>
        <t xml:space="preserve">29/1x greeting, resp</t>
      </text>
    </comment>
    <comment authorId="0" ref="V1974">
      <text>
        <t xml:space="preserve">Laundry baru di Take Over dan Owner sebelumnya menggunakan aplikasi Piposmart</t>
      </text>
    </comment>
    <comment authorId="0" ref="V1875">
      <text>
        <t xml:space="preserve">Nasabah mau berlangganan bulanan dan sudah nyari aplikasi yang bisa bulanan </t>
      </text>
    </comment>
    <comment authorId="0" ref="V1842">
      <text>
        <t xml:space="preserve">Sudah menggunakan aplikasi lain karna piposmart tidak bisa berlangganan bulanan 
Karna kakaknya nyari aplikasi yang bisa bulanan
Jangan di telpon" lagi</t>
      </text>
    </comment>
    <comment authorId="0" ref="I2404">
      <text>
        <t xml:space="preserve">14/7x resp </t>
      </text>
    </comment>
    <comment authorId="0" ref="U1743">
      <text>
        <t xml:space="preserve">Nomor tidak terhubung dengan wa </t>
      </text>
    </comment>
    <comment authorId="0" ref="I2338">
      <text>
        <t xml:space="preserve">12/1x greeting</t>
      </text>
    </comment>
    <comment authorId="0" ref="I2272">
      <text>
        <t xml:space="preserve">21/1x, riwayat chat hilang</t>
      </text>
    </comment>
    <comment authorId="0" ref="I1909">
      <text>
        <t xml:space="preserve">10/8x no resp</t>
      </text>
    </comment>
    <comment authorId="0" ref="I1876">
      <text>
        <t xml:space="preserve">Nasabahnya sudah di hubungi tapi nomor owner dan outlet yang terdaftar di sistem tidak aktif dan tidak terhubung dengan wa</t>
      </text>
    </comment>
    <comment authorId="0" ref="I1843">
      <text>
        <t xml:space="preserve">27/1x, riwayat chat hilang</t>
      </text>
    </comment>
    <comment authorId="0" ref="X2272">
      <text>
        <t xml:space="preserve">Mesin sudah di instalasi
Rencana opening di akhir bulan Maret atau awal April</t>
      </text>
    </comment>
    <comment authorId="0" ref="AA2272">
      <text>
        <t xml:space="preserve">Dari teman tapi lupa nama laundry nya</t>
      </text>
    </comment>
    <comment authorId="0" ref="T1942">
      <text>
        <t xml:space="preserve">Nomor tidak terhubung dengan wa</t>
      </text>
    </comment>
    <comment authorId="0" ref="V1975">
      <text>
        <t xml:space="preserve">Belum sempat tf karna mau nganti device untuk yang di laundry</t>
      </text>
    </comment>
    <comment authorId="0" ref="I1546">
      <text>
        <t xml:space="preserve">14/3x resp, penggunaan printer</t>
      </text>
    </comment>
    <comment authorId="0" ref="W1975">
      <text>
        <t xml:space="preserve">Taufik</t>
      </text>
    </comment>
    <comment authorId="0" ref="T1876">
      <text>
        <t xml:space="preserve">Nomor tidak terhubung dengan wa </t>
      </text>
    </comment>
    <comment authorId="0" ref="I2405">
      <text>
        <t xml:space="preserve">14/4x resp</t>
      </text>
    </comment>
    <comment authorId="0" ref="I2339">
      <text>
        <t xml:space="preserve">12/1x greeting</t>
      </text>
    </comment>
    <comment authorId="0" ref="W1678">
      <text>
        <t xml:space="preserve">Tidak pakai aplikasi dan call dimatikan dan aplikasi sudah dihapus</t>
      </text>
    </comment>
    <comment authorId="0" ref="I2273">
      <text>
        <t xml:space="preserve">24/1x riwayat chat hilang</t>
      </text>
    </comment>
    <comment authorId="0" ref="I1976">
      <text>
        <t xml:space="preserve">14/1x greeting</t>
      </text>
    </comment>
    <comment authorId="0" ref="I1910">
      <text>
        <t xml:space="preserve">berlangganan</t>
      </text>
    </comment>
    <comment authorId="0" ref="I1877">
      <text>
        <t xml:space="preserve">18/1x greeting</t>
      </text>
    </comment>
    <comment authorId="0" ref="K1910">
      <text>
        <t xml:space="preserve">Data kelolaan Desember, berlangganan di Januari 2026</t>
      </text>
    </comment>
    <comment authorId="0" ref="I1844">
      <text>
        <t xml:space="preserve">24/1x riwayat chat hilang</t>
      </text>
    </comment>
    <comment authorId="0" ref="I2406">
      <text>
        <t xml:space="preserve">13/6x resp </t>
      </text>
    </comment>
    <comment authorId="0" ref="I2340">
      <text>
        <t xml:space="preserve">12/1x greeting</t>
      </text>
    </comment>
    <comment authorId="0" ref="I2274">
      <text>
        <t xml:space="preserve">24/1x riwayat chat hilang</t>
      </text>
    </comment>
    <comment authorId="0" ref="I1977">
      <text>
        <t xml:space="preserve">09/1x greeting</t>
      </text>
    </comment>
    <comment authorId="0" ref="I1911">
      <text>
        <t xml:space="preserve">berlangganan</t>
      </text>
    </comment>
    <comment authorId="0" ref="I1845">
      <text>
        <t xml:space="preserve">24/1x riwayat chat hilang</t>
      </text>
    </comment>
    <comment authorId="0" ref="L1911">
      <text>
        <t xml:space="preserve">Akun nasabah lama daftar akun 2024
buka outlet baru dan berlangganan Januari 2026</t>
      </text>
    </comment>
    <comment authorId="0" ref="I2407">
      <text>
        <t xml:space="preserve">14/3x resp, penggunaan printer</t>
      </text>
    </comment>
    <comment authorId="0" ref="I2341">
      <text>
        <t xml:space="preserve">12/1x greeting</t>
      </text>
    </comment>
    <comment authorId="0" ref="I2275">
      <text>
        <t xml:space="preserve">25/1x riwayat chat hilang</t>
      </text>
    </comment>
    <comment authorId="0" ref="I1912">
      <text>
        <t xml:space="preserve">19/call resp</t>
      </text>
    </comment>
    <comment authorId="0" ref="I1846">
      <text>
        <t xml:space="preserve">21/1x, riwayat chat hilang</t>
      </text>
    </comment>
    <comment authorId="0" ref="T2143">
      <text>
        <t xml:space="preserve">Nomor tidak terhubung dengan wa </t>
      </text>
    </comment>
    <comment authorId="0" ref="V2110">
      <text>
        <t xml:space="preserve">R. Opening setelah lebaran</t>
      </text>
    </comment>
    <comment authorId="0" ref="W1978">
      <text>
        <t xml:space="preserve">Taufik</t>
      </text>
    </comment>
    <comment authorId="0" ref="V1846">
      <text>
        <t xml:space="preserve">Mesin sudah di instalasi
Rencana opening di akhir bulan Maret atau awal April</t>
      </text>
    </comment>
    <comment authorId="0" ref="L1516">
      <text>
        <t xml:space="preserve">Akun nasabah lama daftar akun 2024
buka outlet baru dan berlangganan Januari 2026</t>
      </text>
    </comment>
    <comment authorId="0" ref="I2408">
      <text>
        <t xml:space="preserve">13/4x</t>
      </text>
    </comment>
    <comment authorId="0" ref="W1846">
      <text>
        <t xml:space="preserve">Dari teman tapi lupa nama laundry nya</t>
      </text>
    </comment>
    <comment authorId="0" ref="I2342">
      <text>
        <t xml:space="preserve">13/2x greeting.no resp</t>
      </text>
    </comment>
    <comment authorId="0" ref="X1813">
      <text>
        <t xml:space="preserve">Taufik</t>
      </text>
    </comment>
    <comment authorId="0" ref="I2375">
      <text>
        <t xml:space="preserve">14/1x greeting</t>
      </text>
    </comment>
    <comment authorId="0" ref="W1747">
      <text>
        <t xml:space="preserve">Aplikasi Billas.id</t>
      </text>
    </comment>
    <comment authorId="0" ref="I2276">
      <text>
        <t xml:space="preserve">Nasabah lama 2021 pic perusahaan sudah berlangganan di Februari 2024 lalu unsubscribe bulan Juli 2024 dan testing top up kembali tanggal 10/02/2026 
25/1x riwayat chat hilang</t>
      </text>
    </comment>
    <comment authorId="0" ref="V657">
      <text>
        <t xml:space="preserve">Aplikasi tidak jadi digunakan karna kurang paham dan penawaran training aplikasi namun kakaknya tidak bersedia dan aplikasi sudah dihapus </t>
      </text>
    </comment>
    <comment authorId="0" ref="V1483">
      <text>
        <t xml:space="preserve">Nasabah mau berlangganan bulanan dan sudah nyari aplikasi yang bisa bulanan </t>
      </text>
    </comment>
    <comment authorId="0" ref="I1979">
      <text>
        <t xml:space="preserve">13/4x</t>
      </text>
    </comment>
    <comment authorId="0" ref="I1913">
      <text>
        <t xml:space="preserve">20/1x no resp</t>
      </text>
    </comment>
    <comment authorId="0" ref="I1847">
      <text>
        <t xml:space="preserve">21/1x riwayat chat hilang</t>
      </text>
    </comment>
    <comment authorId="0" ref="X2309">
      <text>
        <t xml:space="preserve">Tidak ada usaha laundry dan jangan dihubungi lagi 
</t>
      </text>
    </comment>
    <comment authorId="0" ref="V2111">
      <text>
        <t xml:space="preserve">1010Dry</t>
      </text>
    </comment>
    <comment authorId="0" ref="T1946">
      <text>
        <t xml:space="preserve">Nomor tidak terhubung dengan wa</t>
      </text>
    </comment>
    <comment authorId="0" ref="V1979">
      <text>
        <t xml:space="preserve">Reminder rencana berlangganan dan masih di fo untuk top up berlangganan </t>
      </text>
    </comment>
    <comment authorId="0" ref="V1880">
      <text>
        <t xml:space="preserve">Mau berlangganan 1 bulan </t>
      </text>
    </comment>
    <comment authorId="0" ref="I2409">
      <text>
        <t xml:space="preserve">Nasabah lama, baru masuk ke dara kelolaan karna baru berlangganan di Januari 2026 melalui wa official follow up by lidya</t>
      </text>
    </comment>
    <comment authorId="0" ref="W1748">
      <text>
        <t xml:space="preserve">Jika ada pertanyaan akan di chatt dan jangan spam call 
</t>
      </text>
    </comment>
    <comment authorId="0" ref="I2343">
      <text>
        <t xml:space="preserve">13/2x greeting, no resp</t>
      </text>
    </comment>
    <comment authorId="0" ref="I2277">
      <text>
        <t xml:space="preserve">25/6x </t>
      </text>
    </comment>
    <comment authorId="0" ref="T1484">
      <text>
        <t xml:space="preserve">Nomor tidak terhubung dengan wa </t>
      </text>
    </comment>
    <comment authorId="0" ref="I1914">
      <text>
        <t xml:space="preserve">Data di bagikan September 2025 (belum di tarik), berlangganan di Januari 2026 (12 Bulan bisnis) 
pic req data masuk ke dalam data kelolaan 2026</t>
      </text>
    </comment>
    <comment authorId="0" ref="I1848">
      <text>
        <t xml:space="preserve">24/1x riwayat chat hilang</t>
      </text>
    </comment>
    <comment authorId="0" ref="X2376">
      <text>
        <t xml:space="preserve">Hari ini ibu nya lagi rapat, nanti akan dihubungi kembali 
</t>
      </text>
    </comment>
    <comment authorId="0" ref="V130">
      <text>
        <t xml:space="preserve">Matik Laundry</t>
      </text>
    </comment>
    <comment authorId="0" ref="U2112">
      <text>
        <t xml:space="preserve">Nomor tidak terhubung dengan wa </t>
      </text>
    </comment>
    <comment authorId="0" ref="I2410">
      <text>
        <t xml:space="preserve">Sudah berlangganan </t>
      </text>
    </comment>
    <comment authorId="0" ref="I2344">
      <text>
        <t xml:space="preserve">13/2x greeting, no resp</t>
      </text>
    </comment>
    <comment authorId="0" ref="I2377">
      <text>
        <t xml:space="preserve">0,call</t>
      </text>
    </comment>
    <comment authorId="0" ref="W1749">
      <text>
        <t xml:space="preserve">Aplikasi ribet dan jika mau training boleh langsung ke tempat karna kalau lewat gak dulu deh 
</t>
      </text>
    </comment>
    <comment authorId="0" ref="I2278">
      <text>
        <t xml:space="preserve">12/1x greeting</t>
      </text>
    </comment>
    <comment authorId="0" ref="L1353">
      <text>
        <t xml:space="preserve">Akun nasabah lama daftar akun 2024
buka outlet baru dan berlangganan Januari 2026</t>
      </text>
    </comment>
    <comment authorId="0" ref="V1485">
      <text>
        <t xml:space="preserve">Aplikasi belum digunakan karna  masih melihat perkembangan laundry ke depan nya </t>
      </text>
    </comment>
    <comment authorId="0" ref="I1981">
      <text>
        <t xml:space="preserve">14/1x greeting</t>
      </text>
    </comment>
    <comment authorId="0" ref="I1915">
      <text>
        <t xml:space="preserve">29/1x greeting, resp</t>
      </text>
    </comment>
    <comment authorId="0" ref="I1849">
      <text>
        <t xml:space="preserve">21/3x riwayat chat hilang</t>
      </text>
    </comment>
    <comment authorId="0" ref="V825">
      <text>
        <t xml:space="preserve">Aplikasi piposmartnya saat ini lagi di pelajari dan sejauh ini belum ada kendala. Jika ada kendala akan di infokan kembali. Penjelasan aplikasi piposmart dan untuk membershipnya nanti akan join saat opening laundry</t>
      </text>
    </comment>
    <comment authorId="0" ref="I2378">
      <text>
        <t xml:space="preserve">0,call
</t>
      </text>
    </comment>
    <comment authorId="0" ref="I2411">
      <text>
        <t xml:space="preserve">14/3x</t>
      </text>
    </comment>
    <comment authorId="0" ref="I2345">
      <text>
        <t xml:space="preserve">13/2x chat,call,no resp</t>
      </text>
    </comment>
    <comment authorId="0" ref="I2279">
      <text>
        <t xml:space="preserve">12/1x greeting</t>
      </text>
    </comment>
    <comment authorId="0" ref="W1651">
      <text>
        <t xml:space="preserve">Aplikasi Edobi</t>
      </text>
    </comment>
    <comment authorId="0" ref="I1850">
      <text>
        <t xml:space="preserve">21/2x riwayat chat hilang</t>
      </text>
    </comment>
    <comment authorId="0" ref="V1916">
      <text>
        <t xml:space="preserve">Ada 2 outlet namun saat ini menggunakan aplikasi lain
Aplikasi piposmart rencana mau nyoba di 1 outlet dan belum ada respon nasabahnya 
</t>
      </text>
    </comment>
    <comment authorId="0" ref="V1883">
      <text>
        <t xml:space="preserve">Aplikasi Edobi</t>
      </text>
    </comment>
    <comment authorId="0" ref="X1916">
      <text>
        <t xml:space="preserve">Aplikasi Edobi</t>
      </text>
    </comment>
    <comment authorId="0" ref="V1850">
      <text>
        <t xml:space="preserve">Tidak mau ngasih tau aplikasi nya</t>
      </text>
    </comment>
    <comment authorId="0" ref="I2412">
      <text>
        <t xml:space="preserve">10/8x no resp</t>
      </text>
    </comment>
    <comment authorId="0" ref="I2346">
      <text>
        <t xml:space="preserve">13/1x call&amp;chat</t>
      </text>
    </comment>
    <comment authorId="0" ref="I2379">
      <text>
        <t xml:space="preserve">24/6x</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U5">
      <text>
        <t xml:space="preserve">Berlangganan 
1. 18666	FAST Laundry &gt; 1 bulan Pro
Follow Up
1. 18739	Ratu Laundry &gt;&gt; Sudah Training</t>
      </text>
    </comment>
    <comment authorId="0" ref="U4">
      <text>
        <t xml:space="preserve">Berlangganan
1. 18587	Anderson Laundry . 1 Tahun Pro</t>
      </text>
    </comment>
    <comment authorId="0" ref="V5">
      <text>
        <t xml:space="preserve">Follow Up
1. 18965 / miss resik laundry &gt;&gt; Sudah training dan rencana opening tgl 24 Juni
2. 18964 / Vannessa Laundry &gt;&gt; Scedhule training</t>
      </text>
    </comment>
    <comment authorId="0" ref="Q5">
      <text>
        <t xml:space="preserve">Berlangganan :
1. 17261	ROMUS laundry	708.000
Follow Up :
1. 17522	Clean &amp; Co Laundry Semarang	1.658.000</t>
      </text>
    </comment>
    <comment authorId="0" ref="Q4">
      <text>
        <t xml:space="preserve">Berlangganan : 
1. 17470	Ika Laundry Coin	1.688.000
2. 17409	NR LAUNDRY	1.688.000
Follow Up :
1. 1. 17725	jslaundry</t>
      </text>
    </comment>
    <comment authorId="0" ref="R5">
      <text>
        <t xml:space="preserve">Berlangganan :
1. 17823	Laundry Clean star	1.683.053
2. 17724	Fresh Laundry	858.000
3. 17949	Family Rezeky Laundry	1.298.000
Follow Up
1. 17734	bubble laundry	</t>
      </text>
    </comment>
    <comment authorId="0" ref="R4">
      <text>
        <t xml:space="preserve">Berlangganan :
1. 17725	jslaundry	858.000
2. 17818	Happy Laundry Coin	708.000
3. 17869	SW Laundry	1.688.000</t>
      </text>
    </comment>
    <comment authorId="0" ref="S5">
      <text>
        <t xml:space="preserve">Berlangganan :
1. 18052	ONEDAY LAUNDRY	858.000
Follow Up :
1. 17974	Eny Laundry 2	</t>
      </text>
    </comment>
    <comment authorId="0" ref="T5">
      <text>
        <t xml:space="preserve">Follow Up
1. Pak Herman</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99">
      <text>
        <t xml:space="preserve">*Remaks Diskusi:
- Bapaknya baru download aplikasi nya, belum di coba, jadi mau minta di training in dulu hari sabtu ini
- Lokasi Usaha : Bima, NTB
- Cabang Usaha : -
- Kategori Usaha : Ruko
- Jumlah Karyawan : -
- Jumlah Perlengkapan : -
- Status Training (Tgl) : 01/11/25
- Info tambahan : -
</t>
      </text>
    </comment>
    <comment authorId="0" ref="H166">
      <text>
        <t xml:space="preserve">*Remaks Diskusi:
- Rencana berlangganan paket 9 bulan bisnis 
- Ibunya masih tugas di luar kota
- Lokasi Usaha : Konawe Utara, Sulawesi Tenggara
- Cabang Usaha : 1 Outlet
- Kategori Usaha : Ruko
- Jumlah Karyawan : Ada
- Jumlah Perlengkapan : -
- Status Training (Tgl) : 30 September 2025  
- Info tambahan : -</t>
      </text>
    </comment>
    <comment authorId="0" ref="G67">
      <text>
        <t xml:space="preserve">*Remaks Diskusi:
- Nasabah ada 3 Outlet dan saat ini menggunakan aplikasi Majo dan mau beralih aplikasi
- Nasabah butuh aplikasi yang bisa di akses di Web dan IOS
- Sudah training aplikasi dengan Owner dan Karyawan
- Usaha laundry dari tahun 1994 dan khusus laundry satuan
- Lokasi Usaha : Jakarta Utara, Dki Jakarta
- Cabang Usaha : 1 Outlet
- Kategori Usaha : -
- Jumlah Karyawan : -
- Jumlah Perlengkapan : 
- Info tambahan : Untuk ke 3 Outlet memiliki 1 tempat produksi</t>
      </text>
    </comment>
    <comment authorId="0" ref="G34">
      <text>
        <t xml:space="preserve">*Remaks Diskusi:
- Saat ini ada 1 outlet menggunakan aplikasi smartlink dan ada rencana buka outlet baru di kota yang berbeda
- Rencana pembukaan laundry di Tanggal 18 atau 20 Mei 2026
- Nasabahnya masih coba sendiri aplikasi piposmart dan bantu nasabah lewat chatt
- Lokasi Usaha : Jakarta Utara, Dki Jakarta
- Cabang Usaha : 1 Outlet
- Kategori Usaha : -
- Jumlah Karyawan : -
- Jumlah Perlengkapan : 
- Info tambahan :</t>
      </text>
    </comment>
    <comment authorId="0" ref="P232">
      <text>
        <t xml:space="preserve">Tanggal Nasabah Melakukan Training
</t>
      </text>
    </comment>
    <comment authorId="0" ref="Q232">
      <text>
        <t xml:space="preserve">Nasabah yang telah Demo
</t>
      </text>
    </comment>
    <comment authorId="0" ref="H447">
      <text>
        <t xml:space="preserve">- Buka di daerah Deli Serdang, Sumut
- Rencana buka di Ruko
- Rencana pembukaan seminggu lagu 
- Jadwal training hari Sabtu dan untuk jam nya masih di FO
Nasabahnya sudah menggunakan aplikasi edobi yang dari segi harga lebih murah, dan aplikasi piposmartnya tidak jadi digunakan karna tidak ada perbulan dan sudah ditawari paket 3 bulan tapi nasabahnya tidak mau karna masih mahal 
-lokasi usaha
-cabang usaha
-kategori usaha(ruko/kios)
-perlengkapan
-jumlah karyawan
-info tambahan
remaks diskusi.
</t>
      </text>
    </comment>
    <comment authorId="0" ref="H414">
      <text>
        <t xml:space="preserve">Remaks Diskusi:
- Untuk aplikasi piposmart nya tidak jadi digunakan karna berlangganan nya harus yang 6 bulan dan sekarang balik lagi menggunakan kasir laundry, dan masih di follow up
- Lokasi Usaha : Kendal, Jawa Tengah
- Cabang Usaha : 1 Outlet
- Kategori Usaha : Ruko
- Jumlah Karyawan : Ada
- Jumlah Perlengkapan : 
- Info tambahan : Usaha laundry buk di daerah perkampungan
</t>
      </text>
    </comment>
    <comment authorId="0" ref="O100">
      <text>
        <t xml:space="preserve">Tanggal Nasabah Melakukan Training
</t>
      </text>
    </comment>
    <comment authorId="0" ref="H381">
      <text>
        <t xml:space="preserve">Remaks Diskusi: 
- Penawaran Paket pertahun bisnis dan paket 6 bulan bisnis, untuk konfirmasi berlangganannya akan dikabari setelag diskusi dengan patners nya
- Lokasi Usaha : Jakarta Selatan, Dki Jakarta
- Cabang Usaha : 1 Outlet
- Kategori Usaha : Ruko
- Jumlah Karyawan : 1 Orang
- Jumlah Perlengkapan : Nihil
- Status Training (Tgl) : 06 Februari 2025
- Info tambahan : Usaha laundry buka di bulan oktober dan bapaknya masih stay dilaundry </t>
      </text>
    </comment>
    <comment authorId="0" ref="P100">
      <text>
        <t xml:space="preserve">Nasabah yang telah Demo
</t>
      </text>
    </comment>
    <comment authorId="0" ref="H348">
      <text>
        <t xml:space="preserve">*Remaks Diskusi:
- Rencana mau ngambil berlangganan pertahun bisnis tapi ini masih mau di rundingkan dengan adiknya mau ngambil berlangganan aja atau includ dengan printer 
_ Rencana penggunaan di bulan mei, karna saat ini masih mau menggunakan trial dulu sembari nyari karyawan yang bagus karna karyawan yang lama curang
- Lokasi Usaha : Bekasi,Jawa Barat
- Cabang Usaha : 1 Outlet
- Kategori Usaha : Ruko
- Jumlah Karyawan : Ada
- Jumlah Perlengkapan : 2 pasang
- Info tambahan : -</t>
      </text>
    </comment>
    <comment authorId="0" ref="H282">
      <text>
        <t xml:space="preserve">*Remaks Diskusi:
- Penawaran berlangganan paket bisnis 1 tahun 
- Lokasi Usaha : Pematang Siantar, Sumatera Utara
- Cabang Usaha : Rencan 1 Outlet
- Kategori Usaha : Rencana di Ruko
- Jumlah Karyawan : Rencana 1 Orang
- Jumlah Perlengkapan : -
- Status Training (Tgl) : -
- Info tambahan : Untuk pengajuan pinjaman ke bank nya sudah di acc dan saat ini masih nyari tempat yang baru karna yang sebelumnya sudah diambil orang</t>
      </text>
    </comment>
    <comment authorId="0" ref="H249">
      <text>
        <t xml:space="preserve">*Remaks Diskusi:
- Penawaran paket Paket Jagoan dan sudah melakukan pembayaran
- Lokasi Usaha : Depok, Jawa Barat
- Cabang Usaha : 1 Outlet
- Kategori Usaha : Ruko
- Jumlah Karyawan : Ada
- Jumlah Perlengkapan : -
- Status Training (Tgl) : 30 Juli 2025
- Info tambahan : Laundry Khusus kerja sama dengan hotel</t>
      </text>
    </comment>
    <comment authorId="0" ref="H150">
      <text>
        <t xml:space="preserve">* Remarks :
Nasabah sudah training aplikasi, tapi masih belum selesai training nya, karena nasabah tibatiba ada urusan, jadi rencana mau di sambung lagi nanti training nya, dan sebelumnya nasabah sudah pakai smartlink.
Lok usaha : Maros, Sulsel
- Cabang Usaha : 22 Outlet 
- Kategori Usaha : Ruko
- Jumlah Karyawan : -
- Jumlah Perlengkapan : -
- Info tambahan : -</t>
      </text>
    </comment>
    <comment authorId="0" ref="G84">
      <text>
        <t xml:space="preserve">*Remaks Diskusi:
- Penawaran berlangganan paket 12 Bulan Pro
- Jika sudah butuh akan dihubungi kembali
- Lokasi Usaha : Semarang, Jawa Tengah
- Cabang Usaha : 2 Outlet
- Kategori Usaha : Ruko
- Jumlah Karyawan : Ada
- Jumlah Perlengkapan : 
- Info tambahan : 1 Outlet di Kalimantan menggunakan aplikasi yang gratis</t>
      </text>
    </comment>
    <comment authorId="0" ref="G18">
      <text>
        <t xml:space="preserve">*Remaks Diskusi:
- Rencana pembukaan laundry tanggal 1 Juni 2026
- Penjelasan paket berlangganan 12 bulan 
- Lokasi Usaha : Bandung, Jawa Barat
- Cabang Usaha : 1 Outlet
- Kategori Usaha : Ruko
- Jumlah Karyawan : -
- Jumlah Perlengkapan : 
- Info tambahan : Laundry Coin (Self Service)</t>
      </text>
    </comment>
    <comment authorId="0" ref="P183">
      <text>
        <t xml:space="preserve">Tanggal Nasabah Melakukan Training
</t>
      </text>
    </comment>
    <comment authorId="0" ref="H431">
      <text>
        <t xml:space="preserve">Nasabah referall dari AZZAHRO LAUNDRY TA CIKANDE, penjelasan aplikasi piposmart dan perbedaan nya dengan aplikasi samartlink dan Training singkat aplikasi piposmart dan untuk aplikasi nya akan dicoba pelajari dulu dan jika ada kendala akan dihubungi kembali </t>
      </text>
    </comment>
    <comment authorId="0" ref="Q183">
      <text>
        <t xml:space="preserve">Nasabah yang telah Demo
</t>
      </text>
    </comment>
    <comment authorId="0" ref="H398">
      <text>
        <t xml:space="preserve">Training cara penggunaan aplikasi piposmart laundry, dan untuk rencana pembukaan laundry besok tanggal 29 Januari 2025 dan untuk saat ini aplikasi piposmartnya akan di pelajari dulu dan untuk lanjutan training untuk cara tracking laporan akan di jadwalkan kembali jika ibu nya sudah ada waktu 
- Lokasi Usaha : Bekasi, Jawa Barat
- Cabang Usaha : 1 Outlet
- Kategori Usaha : Ruko
- Jumlah Karyawan : 2 Orang
- Jumlah Perlengkapan : 3 mesin cuci dan 3 mesin pengering, 1 mesin cuci coin dan 1 mesin pengering coin
- Status Training (Tgl) : 30 Januari 2025
- Info tambahan :  Usaha laundry reguler dan Self Service</t>
      </text>
    </comment>
    <comment authorId="0" ref="H299">
      <text>
        <t xml:space="preserve">*Remaks Diskusi:
- Untuk saat ini usaha laundry nya masih prepare dan masih melengkapi printilan untuk laundry nya dan masih renovasi tempat
- Rencana mau ngambil paket Promo Jagoan dan jika perlengkapan alat laundry nya sudah lengkap segera dikabari untuk pembelian paketan nya
- Lokasi Usaha : Serang, Banten
- Cabang Usaha : 1 Outlet
- Kategori Usaha : Ruko
- Jumlah Karyawan : Rencana ada
- Jumlah Perlengkapan : -
- Status Training (Tgl) : -
- Info tambahan : Belum tau kapan pasti pembukaan laundry nya </t>
      </text>
    </comment>
    <comment authorId="0" ref="H266">
      <text>
        <t xml:space="preserve">*Remaks Diskusi:
- Saat ini akun piposmart nya tidak terdaftar lagi di aplikasi piposmart karena kendala kehilanggan data yang kita alami ditanggal 12 Juni
- Lokasi Usaha : -
- Cabang Usaha : 1 Outlet
- Kategori Usaha : Ruko
- Jumlah Karyawan : -
- Jumlah Perlengkapan : -
- Status Training (Tgl) : 04 Juni 2025
- Info tambahan : Usaha Laundry masih dalam tahap persiapan</t>
      </text>
    </comment>
    <comment authorId="0" ref="H233">
      <text>
        <t xml:space="preserve">*Remaks Diskusi:
- Rencana mau berlangganan yang 1 tahun bisnis
- Lokasi Usaha : Tangerang Selatan, Banten
- Cabang Usaha : 1 Outlet
- Kategori Usaha : Ruko
- Jumlah Karyawan : Ada
- Jumlah Perlengkapan : 5 Pasang
- Status Training (Tgl) : 07 Agustus 2025
- Info tambahan : Laundry Coin dan Kompensional</t>
      </text>
    </comment>
    <comment authorId="0" ref="H167">
      <text>
        <t xml:space="preserve">*Remaks Diskusi:
- Usaha laundry sudah opening
- Masih hendel sendiri sama istri
- Negoisiasi berlangganan 
- Lokasi Usaha : Tanggerang Selatan, Banten
- Cabang Usaha : 1 Outlet
- Kategori Usaha : Ruko
- Jumlah Karyawan : Tidak Ada
- Jumlah Perlengkapan : 2 Pasang
- Status Training (Tgl) : 22 Oktober 2025
- Info tambahan : -</t>
      </text>
    </comment>
    <comment authorId="0" ref="G134">
      <text>
        <t xml:space="preserve">*Remaks Diskusi:
- Untuk berlangganan akan dikabari kembali setelah diskusi dengan istrinya
- Lokasi Usaha : Berau, Kalimantan Timur
- Cabang Usaha : 2 Outlet
- Kategori Usaha : Ruko
- Jumlah Karyawan : 3 Orang
- Jumlah Perlengkapan : 
- Info tambahan :</t>
      </text>
    </comment>
    <comment authorId="0" ref="G101">
      <text>
        <t xml:space="preserve">*Remaks Diskusi:
- Penawaran berlangganan paket Jagoan Pro dan Jagoan Bisnis
- Untuk training masih di jadwalkan dan training langsung ke laundry
- Lokasi Usaha : Bengkong, Batam
- Cabang Usaha : 1 Outlet
- Kategori Usaha : Ruko
- Jumlah Karyawan : -
- Jumlah Perlengkapan : 
- Info tambahan :</t>
      </text>
    </comment>
    <comment authorId="0" ref="H448">
      <text>
        <t xml:space="preserve">- Buka didaerah Bekasi
- Buka di Ruko
- Masih hendel sendiri tapi rencananya akan dibantu 1 karyawan
- Saat ini masih renovasi tempat 
Rencana pembukaan laundry di awal januari dan aplikasi piposmartnya belum sempat di pelajari kembali 
Belum pembahasan berlangganan karna nasabahnya masih fokus di renovasi tempat dan masih melengkapi yang lainnya 
-lokasi usaha
-cabang usaha
-kategori usaha(ruko/kios)
-perlengkapan
-jumlah karyawan
-info tambahan
remaks diskusi.
</t>
      </text>
    </comment>
    <comment authorId="0" ref="H415">
      <text>
        <t xml:space="preserve">Aplikasi piposmart tidak digunakan lagi, dan sudah mengggnakan aplikasi lain dan sudah menanyakan kendala penggunaan aplikasi piposmart dan belum ada respon nasabahnya
- Lokasi Usaha : Kendal, Jawa Tengah
- Cabang Usaha : 1 Outlet
- Kategori Usaha : Ruko
- Jumlah Karyawan : Ada
- Jumlah Perlengkapan : 
- Info tambahan : Usaha laundry buk di daerah perkampungan</t>
      </text>
    </comment>
    <comment authorId="0" ref="H382">
      <text>
        <t xml:space="preserve">Remaks Diskusi: 
- Penawaran Paket pertahun bisnis dan paket 2 tahun bisnis, untuk konfirmasi berlangganannya di hari sabtu 8 Februari 2025
- Lokasi Usaha : Tangerang Selatan, Banten
- Cabang Usaha : 2 Outlet
- Kategori Usaha : Ruko
- Jumlah Karyawan : 2 Orang di Outlet Utama, 1 Orang di Outlet Drop Point
- Jumlah Perlengkapan : Nihil
- Status Training (Tgl) : 06 Februari 2025
- Info tambahan : Usaha laundry sudah jalan dari tahun 2007 dan saat ini masih menggunakan nota manual</t>
      </text>
    </comment>
    <comment authorId="0" ref="H349">
      <text>
        <t xml:space="preserve">*Remaks Diskusi:
- Rencana mau ngambil paket 6 bulan bisnis untuk 2 outlet tetapi nasabahnya minta tambahan bonus lagi, dan sudah diskusi dengan pak bob mengenai bonus tambahan dan tidak di acc
- Lokasi Usaha : Subang, Jawa Barat
- Cabang Usaha : 2 Outlet
- Kategori Usaha : Ruko
- Jumlah Karyawan : ada
- Jumlah Perlengkapan : -
- Status Training (Tgl) : -
- Info tambahan : Saat ini menggunakan aplikasi majo</t>
      </text>
    </comment>
    <comment authorId="0" ref="H316">
      <text>
        <t xml:space="preserve">*Remaks Diskusi:
- Penawaran paket 12 bulan bisnis untuk 2 outlet dan dapat masing-masing masa aktif 14 bulan
- Lokasi Usaha : Bandung, Jawa Barat
- Cabang Usaha : 2 Outlet
- Kategori Usaha : Ruko
- Jumlah Karyawan : Ada
- Jumlah Perlengkapan : -
- Status Training (Tgl) : -
- Info tambahan : -</t>
      </text>
    </comment>
    <comment authorId="0" ref="H283">
      <text>
        <t xml:space="preserve">*Remaks Diskusi:
- Rencana berlangganan pertahun bisnis
- Pembukaan laundry setelah lebaran
- Lokasi Usaha : Kendari, Sulawesi Tenggara
- Cabang Usaha : 1 Outlet
- Kategori Usaha : Ruko
- Jumlah Karyawan : Ada
- Jumlah Perlengkapan : 
- Info tambahan :</t>
      </text>
    </comment>
    <comment authorId="0" ref="H250">
      <text>
        <t xml:space="preserve">*Remaks Diskusi:
- Penawaran paket 12 bulan bisnis 
- Lokasi Usaha : Batam, Kepulaan Riau
- Cabang Usaha : 1 Outlet
- Kategori Usaha : Ruko
- Jumlah Karyawan : 2 Orang
- Jumlah Perlengkapan : -
- Status Training (Tgl) : 19 Juli 2025
- Info tambahan : Laundry Coin dan Kompensional</t>
      </text>
    </comment>
    <comment authorId="0" ref="H184">
      <text>
        <t xml:space="preserve">*Remaks Diskusi:
- Sudah berlangganan 12 bulan bisnis
- Jadwal trainin 11/10/25 jam 10 pagi dan sudah buat jadwal di kalender
- Lokasi Usaha : Kuningan, Jawa Barat
- Cabang Usaha : 1 Outlet
- Kategori Usaha : Ruko
- Jumlah Karyawan : Ada
- Jumlah Perlengkapan : -
- Status Training (Tgl) : 11 Oktober 2025
- Info tambahan : -</t>
      </text>
    </comment>
    <comment authorId="0" ref="H151">
      <text>
        <t xml:space="preserve">*remarks
Nasabah sudah training aplikasi, sebelumnya nasabah pakai manual, dan mau coba beralih ke aplikasi.
Lok usaha : Kab.Biak Papua
- Cabang Usaha : 1 Outlet 
- Kategori Usaha : Kost
- Jumlah Karyawan : 1
- Jumlah Perlengkapan : -
- Info tambahan : -</t>
      </text>
    </comment>
    <comment authorId="0" ref="G85">
      <text>
        <t xml:space="preserve">*Remaks Diskusi:
- Nasabah referal pak Taufik
- Mau coha basic dulu karna masih pemula dan jika sudah kelihatan progress nya akan di upgrade
- Buka laundry setelah lebaran
- Lokasi Usaha : Serang, Banten
- Cabang Usaha : 1 Outlet
- Kategori Usaha : Ruko
- Jumlah Karyawan : Ada
- Jumlah Perlengkapan : 
- Info tambahan :</t>
      </text>
    </comment>
    <comment authorId="0" ref="G19">
      <text>
        <t xml:space="preserve">*Remaks Diskusi:
- Rencana pembukaan laundry tanggal 1 Juni 2026
- Penjelasan paket berlangganan 12 bulan 
- Lokasi Usaha : Bandung, Jawa Barat
- Cabang Usaha : 1 Outlet
- Kategori Usaha : Ruko
- Jumlah Karyawan : -
- Jumlah Perlengkapan : 
- Info tambahan : Laundry Coin (Self Service)</t>
      </text>
    </comment>
    <comment authorId="0" ref="H432">
      <text>
        <t xml:space="preserve">Remaks Diskusi: 
- Berlangganan paket 6 bulan basic dan sudah aktivasi membership
- Lokasi Usaha : Depok, Jawa Barat
- Cabang Usaha : 1 Outlet
- Kategori Usaha : Ruko
- Jumlah Karyawan : 1 karyawan
- Jumlah Perlengkapan : 1 mesin cuci dan 1 mesin pengering
- Info tambahan : </t>
      </text>
    </comment>
    <comment authorId="0" ref="H399">
      <text>
        <t xml:space="preserve">Remaks Diskusi: 
- Untuk penggunaan aplikasi piposmart nasabahnya di referallkan oleh temannya Bantu Laundry
- Lokasi Usaha : Serpong, Banten
- Cabang Usaha : 1 Outlet
- Kategori Usaha : Ruko
- Jumlah Karyawan : 1 Orang
- Jumlah Perlengkapan : 1 Mesin cuci dan 1 Mesin Pengering
- Status Training (Tgl) : 08 Februari 2025
- Info tambahan : Usaha laundry sudah berjalan 1 minggu</t>
      </text>
    </comment>
    <comment authorId="0" ref="H300">
      <text>
        <t xml:space="preserve">*Remaks Diskusi:
- Untuk saat ini usaha laundry nya masih prepare 
- Rencana mau ngambil paket Promo Jagoan dan jika perlengkapan alat laundry nya sudah lengkap segera dikabari untuk pembelian paketan nya
- Lokasi Usaha : Gowa, Sulawesi Selatan
- Cabang Usaha : 1 Outlet
- Kategori Usaha : Ruko
- Jumlah Karyawan : Rencana ada
- Jumlah Perlengkapan : -
- Status Training (Tgl) : -
- Info tambahan : Belum tau kapan pasti pembukaan laundry nya </t>
      </text>
    </comment>
    <comment authorId="0" ref="H267">
      <text>
        <t xml:space="preserve">*Remaks Diskusi:
- Saat ini akun piposmart nya tidak terdaftar lagi di aplikasi piposmart karena kendala kehilanggan data yang kita alami ditanggal 12 Juni
- Lokasi Usaha : Batu Aji, Batam
- Cabang Usaha : 1 Outlet
- Kategori Usaha : Ruko
- Jumlah Karyawan : -
- Jumlah Perlengkapan : 4 Pasang
- Status Training (Tgl) : 05 Juni 2025
- Info tambahan : </t>
      </text>
    </comment>
    <comment authorId="0" ref="H234">
      <text>
        <t xml:space="preserve">*Remaks Diskusi:
- Rencana pembukaan di hari sabtu atau paling lambat seminggu lagi dan maunya buka cepat 
- Lokasi Usaha : Sukabumi, Jawa Barat
- Cabang Usaha : 1 Outlet
- Kategori Usaha : Ruko
- Jumlah Karyawan : 1 Orang
- Jumlah Perlengkapan : 2 Pasang
- Status Training (Tgl) : 06 Agustus 2025
- Info tambahan : </t>
      </text>
    </comment>
    <comment authorId="0" ref="H168">
      <text>
        <t xml:space="preserve">*Remaks Diskusi:
- Rencana Buka Outlet 2
- Lokasi Usaha : -
- Cabang Usaha : 1 Outlet
- Kategori Usaha : Ruko
- Jumlah Karyawan : Tidak Ada
- Jumlah Perlengkapan : 2 Pasang
- Status Training (Tgl) : 22 Oktober 2025
- Info tambahan : -</t>
      </text>
    </comment>
    <comment authorId="0" ref="G102">
      <text>
        <t xml:space="preserve">*Remaks Diskusi:
- Penawaran berlangganan paket 12 Bulan Pro
- Rencana pembukaan laundry di hari Jumat 20/02/2026
- Lokasi Usaha : Jakarta Barat, Dki Jakarta
- Cabang Usaha : 1 Outlet
- Kategori Usaha : Ruko
- Jumlah Karyawan : Ada
- Jumlah Perlengkapan : 
- Info tambahan :</t>
      </text>
    </comment>
    <comment authorId="0" ref="G69">
      <text>
        <t xml:space="preserve">*Remaks Diskusi:
- Nasabah mau berlangganan Basic saja dulu karena usaha Laundry baru beberapa hari grand opening.
- Lokasi Usaha : Serdang Bedagai, Sumatera Utara.
- Cabang Usaha : 1 Outlet
- Kategori Usaha : Ruko
- Jumlah Karyawan : 2
- Jumlah Perlengkapan : 
- Info tambahan :</t>
      </text>
    </comment>
    <comment authorId="0" ref="G36">
      <text>
        <t xml:space="preserve">*Remaks Diskusi:
- Rencana buka outlet baru di bulan Juni
- Rencana berlangganan 6 bulan bisnis sama seperti outlet pertama
- Lokasi Usaha : Kediri, Jawa Timur
- Cabang Usaha : 1 Outlet
- Kategori Usaha : Ruko
- Jumlah Karyawan : 2 
- Jumlah Perlengkapan : 
- Info tambahan :</t>
      </text>
    </comment>
    <comment authorId="0" ref="Q366">
      <text>
        <t xml:space="preserve">Nasabah yang telah </t>
      </text>
    </comment>
    <comment authorId="0" ref="Q333">
      <text>
        <t xml:space="preserve">Nasabah yang telah </t>
      </text>
    </comment>
    <comment authorId="0" ref="H449">
      <text>
        <t xml:space="preserve">Sudah tidak ada laundry lagi karna sudah di take over laundry nya 
</t>
      </text>
    </comment>
    <comment authorId="0" ref="H416">
      <text>
        <t xml:space="preserve">*Remaks Diskusi:
- Tgl 20/1/25 : Rencana mau berlangganan dan sudah kirim biaya berlangganan aplikasi piposmart
- Fo berlangganan yang 1 tahun
- Nomor owner call biasa tidak dapat menerima panggilan dan wa centang 1
- Lokasi Usaha : Kota Jakarta Timur
- Cabang Usaha : 1 Outlet
- Kategori Usaha : Ruko
- Jumlah Karyawan : ada
- Jumlah Perlengkapan : 
- Info tambahan :  
</t>
      </text>
    </comment>
    <comment authorId="0" ref="H383">
      <text>
        <t xml:space="preserve">*Remaks Diskusi:
- Rencana berlangganan pertahun bisnis
- Pembukaan laundry setelah lebaran
- Lokasi Usaha : Bekasi,Jawa Barat
- Cabang Usaha : 1 Outlet
- Kategori Usaha : Ruko
- Jumlah Karyawan : Ada
- Jumlah Perlengkapan : 
- Info tambahan :</t>
      </text>
    </comment>
    <comment authorId="0" ref="H350">
      <text>
        <t xml:space="preserve">*Remaks Diskusi:
- Penawaran berlangganan paket bisnis 1 tahun 
- Lokasi Usaha : Pematang Siantar, Sumatera Utara
- Cabang Usaha : Rencan 1 Outlet
- Kategori Usaha : Rencana di Ruko
- Jumlah Karyawan : Rencana 1 Orang
- Jumlah Perlengkapan : -
- Status Training (Tgl) : -
- Info tambahan : Untuk pengajuan pinjaman ke bank nya sudah di acc dan saat ini masih nyari tempat yang baru karna yang sebelumnya sudah diambil orang</t>
      </text>
    </comment>
    <comment authorId="0" ref="H317">
      <text>
        <t xml:space="preserve">*Remaks Diskusi:
- Penawaran paket 12 bulan bisnis untuk 2 outlet dan dapat masing-masing masa aktif 14 bulan
- Lokasi Usaha : Bandung, Jawa Barat
- Cabang Usaha : 2 Outlet
- Kategori Usaha : Ruko
- Jumlah Karyawan : Ada
- Jumlah Perlengkapan : -
- Status Training (Tgl) : -
- Info tambahan : -</t>
      </text>
    </comment>
    <comment authorId="0" ref="H284">
      <text>
        <t xml:space="preserve">*Remaks Diskusi:
- Saat ini aplikasi piposmartnya masih mau menggunakan yang gratisan dulu dan di sistem untuk daily transaksion masih 1, 2 transaksi perhari nya
- Sebelumnya sudah bantu nasabah untuk mengganti nama Brand nya 
- Lokasi Usaha : Bandung, Jawa Barat
- Cabang Usaha : 1 Outlet
- Kategori Usaha : Ruko
- Jumlah Karyawan : -
- Jumlah Perlengkapan : -
- Status Training (Tgl) : -
- Info tambahan : Laundry Hendel Sendiri</t>
      </text>
    </comment>
    <comment authorId="0" ref="H251">
      <text>
        <t xml:space="preserve">*Remaks Diskusi:
- Penambahan Outlet ke dua dan langsung berlangganan 
- Sudah bantu kasih Rating
- Lokasi Usaha : Depok, Jawa Barat
- Cabang Usaha : 2 Outlet
- Kategori Usaha : Ruko
- Jumlah Karyawan : 2 Orang
- Jumlah Perlengkapan : -
- Status Training (Tgl) : 14 Juli 2025
- Info tambahan : Kedua outlet nya berlangganan pertahun bisnis
</t>
      </text>
    </comment>
    <comment authorId="0" ref="H185">
      <text>
        <t xml:space="preserve">*Remaks Diskusi:
- Sudah berlangganan 6 bulan Bisnis
- Nasabah referal dari Laundry Ta
- Lokasi Usaha : Deli Serdang, Sumatera Utara
- Cabang Usaha : 1 Outlet
- Kategori Usaha : Ruko
- Jumlah Karyawan : Ada
- Jumlah Perlengkapan : -
- Status Training (Tgl) : 
- Info tambahan : -</t>
      </text>
    </comment>
    <comment authorId="0" ref="H152">
      <text>
        <t xml:space="preserve">*remarks :
Nasabah masih baru mau GO usaha Laundry nya, tapi lagi nyari nyari aplikasi yang bagus katanya, dan nasabah cukup tertarik dengan piposmart, rencana GO laundry nya di akhir bulan ini.
Lok usaha : Manado, sulut
- Cabang Usaha : 1 Outlet (otw)
- Kategori Usaha : Ruko
- Jumlah Karyawan : -
- Jumlah Perlengkapan : -
- Info tambahan : -</t>
      </text>
    </comment>
    <comment authorId="0" ref="G86">
      <text>
        <t xml:space="preserve">*Remaks Diskusi:
- Penawaran berlangganan paket Bisnis dan negoisiasi berlangganan 
- Lokasi Usaha : Jakarta Utara, Dki Jakarta
- Cabang Usaha : 1 Outlet
- Kategori Usaha : Ruko
- Jumlah Karyawan : -
- Jumlah Perlengkapan : 
- Info tambahan :</t>
      </text>
    </comment>
    <comment authorId="0" ref="G20">
      <text>
        <t xml:space="preserve">*Remaks Diskusi:
- Rencana pembukaan laundry tanggal 1 Juni 2026
- Penjelasan paket berlangganan 12 bulan 
- Lokasi Usaha : Sumedang, Jawa Barat
- Cabang Usaha : 1 Outlet
- Kategori Usaha : Ruko
- Jumlah Karyawan : -
- Jumlah Perlengkapan : 
- Info tambahan : Laundry Coin (Self Service)</t>
      </text>
    </comment>
    <comment authorId="0" ref="H433">
      <text>
        <t xml:space="preserve">Remaks Diskusi: 
- SUDAH TOP UP dan Aktivasi membership 
- Lokasi Usaha : Jakarta Timur, Dki Jakarta
- Cabang Usaha : 1 Outlet
- Kategori Usaha : Ruko
- Jumlah Karyawan : 1 Orang
- Jumlah Perlengkapan : 2 mesin cuci dan 2 mesin pengering
- Status Training (Tgl) : 30 Januari 2025
- Info tambahan :  Usaha laundry sudah Opening</t>
      </text>
    </comment>
    <comment authorId="0" ref="H400">
      <text>
        <t xml:space="preserve">Remaks Diskusi: 
- Usaha laundry buka tgl 10-02-25 dan sudah training karyawan yang bertanggung jawab dilaundry dan untuk FO Owner mengenai berlangganan nunggu Info lanjutan dari karyawan
- Lokasi Usaha : Serpong, Banten
- Cabang Usaha : 1 Outlet
- Kategori Usaha : Ruko
- Jumlah Karyawan : 1 Orang
- Jumlah Perlengkapan : 1 Mesin Cuci san 1 Mesin Pengering
- Status Training (Tgl) : 10 Februari 2025
- Info tambahan : </t>
      </text>
    </comment>
    <comment authorId="0" ref="H367">
      <text>
        <t xml:space="preserve">*Remaks Diskusi:
- Upgrade berlangganan dari paket  bisnis 6 bulan ke paket bisnis 2 tahun
- Lokasi Usaha : Kab. Tanah Bumbu, KalSel
- Cabang Usaha : 1 Outlet
- Kategori Usaha : Ruko
- Jumlah Karyawan : Ada
- Jumlah Perlengkapan : 3 Pasang
- Info tambahan :</t>
      </text>
    </comment>
    <comment authorId="0" ref="H334">
      <text>
        <t xml:space="preserve">*Remaks Diskusi:
- Rencana mau ngambil Paket Promo Jagoan dan rencana training di hari jumat langsung ke laundry 
- Lokasi Usaha : Batam, Kepri
- Cabang Usaha : 1 Outlet
- Kategori Usaha : Ruko
- Jumlah Karyawan : 3 Orang
- Jumlah Perlengkapan : 4 Pasang
- Status Training (Tgl) : 11 April 2025
- Info tambahan : </t>
      </text>
    </comment>
    <comment authorId="0" ref="H301">
      <text>
        <t xml:space="preserve">*Remaks Diskusi:
- Penawaran paket 12 bulan bisnis untuk 2 outlet dan dapat masing-masing masa aktif 14 bulan
- Lokasi Usaha : Bandung, Jawa Barat
- Cabang Usaha : 2 Outlet
- Kategori Usaha : Ruko
- Jumlah Karyawan : Ada
- Jumlah Perlengkapan : -
- Status Training (Tgl) : -
- Info tambahan : -</t>
      </text>
    </comment>
    <comment authorId="0" ref="H268">
      <text>
        <t xml:space="preserve">*Remaks Diskusi:
- Penawaran berlangganan paket bisnis 1 tahun, dan untuk berlangganan nya akan di diskusikan dengan suami nya
- Sudah kirim promo berlangganan di bulan ini 
- Lokasi Usaha : Bekasi, Jawa Barat
- Cabang Usaha : 1 Outlet
- Kategori Usaha : Ruko
- Jumlah Karyawan : 1 Orang
- Jumlah Perlengkapan : -
- Status Training (Tgl) : 23 Juni 2025
- Info tambahan : </t>
      </text>
    </comment>
    <comment authorId="0" ref="H235">
      <text>
        <t xml:space="preserve">*Remaks Diskusi:
- Rencana berlangganan paket 6 bulan bisnis
- Reminder payment membership di tanggal 31 Juli 2025
- Lokasi Usaha : Pekanbaru, Riau
- Cabang Usaha : 1 Outlet
- Kategori Usaha : Ruko
- Jumlah Karyawan : 2 Orang
- Jumlah Perlengkapan : 1 Pasang
- Status Training (Tgl) : 29 Juli 2025
- Info tambahan : Setelah aplikasi berjalan dan cocok ada rencana untuk order printer thermal nya</t>
      </text>
    </comment>
    <comment authorId="0" ref="H169">
      <text>
        <t xml:space="preserve">*Remaks Diskusi:
- Transaksi perhari nya masih ada dan masa trial sudah habis 
- Sudah penjelasan biaya berlanggan 
- Lokasi Usaha : Samrinda, Kalimantan Timur
- Cabang Usaha : 1 Outlet
- Kategori Usaha : Ruko
- Jumlah Karyawan : -
- Jumlah Perlengkapan : -
- Status Training (Tgl) : -
- Info tambahan : -</t>
      </text>
    </comment>
    <comment authorId="0" ref="G103">
      <text>
        <t xml:space="preserve">*Remaks Diskusi:
- Ada rencana perubahan pembukaan laundry dan jika mau buka akan dikabari untuk penggunaan aplikasi piposmart
- FO berlangganan 12 Bulan
- Rencana pembukaan laundry hari Jumat, 13/02/2026
- Lokasi Usaha : Tabalong, Kalimantan Selatan
- Cabang Usaha : 1 Outlet
- Kategori Usaha : Ruko
- Jumlah Karyawan : Ada
- Jumlah Perlengkapan : 
- Info tambahan :</t>
      </text>
    </comment>
    <comment authorId="0" ref="G70">
      <text>
        <t xml:space="preserve">*Remaks Diskusi:
- Usaha Laundry nasabah masih baru mulai, belum ada karyawan dan masih belum banyak omset, nasabah mau menggunakan piposmart namun tidak di setujui oleh istrinya, setelah mendengar penawaran seputar aplikasi, nasabah mau mencoba lagi untuk membujuk istrinya.
- Lokasi Usaha : Jakarta Utara, Jawa Timur.
- Cabang Usaha : 1 Outlet
- Kategori Usaha : Kios
- Jumlah Karyawan : -
- Jumlah Perlengkapan : 
- Info tambahan :</t>
      </text>
    </comment>
    <comment authorId="0" ref="G37">
      <text>
        <t xml:space="preserve">*Remaks Diskusi:
- Rencana buka oiutlet baru dengan patnernya dan beda akun 
- Sebelumnya sudah menggunakan aplikasi piposmart di laundry sendiri dan berlangganan 1 bulan bisnis dengan nama akun Space Laundry
- Lokasi Usaha : Sukoharjo, Jawa Tengah
- Cabang Usaha : 1 Outlet
- Kategori Usaha : Ruko
- Jumlah Karyawan : 1 Orang
- Jumlah Perlengkapan : 
- Info tambahan :</t>
      </text>
    </comment>
    <comment authorId="0" ref="H384">
      <text>
        <t xml:space="preserve">*Remaks Diskusi:
- FO berlangganan aplikasi piposmart dan saat ini wa centang 1
- Lokasi Usaha : Sumbawa, NTB
- Cabang Usaha : 1 Outlet
- Kategori Usaha : Ruko
- Jumlah Karyawan : Ada
- Jumlah Perlengkapan : -
- Info tambahan : </t>
      </text>
    </comment>
    <comment authorId="0" ref="H351">
      <text>
        <t xml:space="preserve">*Remaks Diskusi:
- Usaha Laundry buka setelah lebaran 
- Lokasi Usaha : Bogor, Jawa Barat
- Cabang Usaha : 1 Outlet
- Kategori Usaha : Ruko
- Jumlah Karyawan : 1 Orang
- Jumlah Perlengkapan : -
- Status Training (Tgl) : -
- Info tambahan : -</t>
      </text>
    </comment>
    <comment authorId="0" ref="H318">
      <text>
        <t xml:space="preserve">*Remaks Diskusi:
- Penawaran berlangganan paket bisnis 1 tahun 
- Lokasi Usaha : Pematang Siantar, Sumatera Utara
- Cabang Usaha : Rencan 1 Outlet
- Kategori Usaha : Rencana di Ruko
- Jumlah Karyawan : Rencana 1 Orang
- Jumlah Perlengkapan : -
- Status Training (Tgl) : -
- Info tambahan : Untuk pengajuan pinjaman ke bank nya sudah di acc dan saat ini masih nyari tempat yang baru karna yang sebelumnya sudah diambil orang</t>
      </text>
    </comment>
    <comment authorId="0" ref="O4">
      <text>
        <t xml:space="preserve">Tanggal Nasabah Melakukan Training
</t>
      </text>
    </comment>
    <comment authorId="0" ref="P4">
      <text>
        <t xml:space="preserve">Nasabah yang telah Demo
</t>
      </text>
    </comment>
    <comment authorId="0" ref="H252">
      <text>
        <t xml:space="preserve">*Remaks Diskusi:
- Penambahan Outlet ke 3 dan langsung berlangganan 
- Sudah bantu kasih Rating
- Lokasi Usaha : Pekalongan, Jawa Tengah
- Cabang Usaha : 3 Outlet
- Kategori Usaha : Ruko
- Jumlah Karyawan : Ada
- Jumlah Perlengkapan : -
- Status Training (Tgl) : 23 Juli 2025
- Info tambahan : Aktivasi berlangganan di tanggal 3 Agustus
</t>
      </text>
    </comment>
    <comment authorId="0" ref="F153">
      <text>
        <t xml:space="preserve">rab</t>
      </text>
    </comment>
    <comment authorId="0" ref="H186">
      <text>
        <t xml:space="preserve">*Remaks Diskusi:
- Nasabah referal dari Raja Mesin Laundry
- Lokasi Usaha : Deli Serdang, Sumatera Utara
- Cabang Usaha : 1 Outlet
- Kategori Usaha : Ruko
- Jumlah Karyawan : 2 Orang dan masih saudara
- Jumlah Perlengkapan : -
- Status Training (Tgl) : 08 Oktober 2025
- Info tambahan : -</t>
      </text>
    </comment>
    <comment authorId="0" ref="H153">
      <text>
        <t xml:space="preserve">*remarks :
Nasabah sudah training aplikasi, nasabah sudah lama memiliki usaha laundry dari 3 tahun yg lalu, tapi nasabah masih pakai cara manual
Lok usaha : Nabire, Papua
- Cabang Usaha : 1 Outlet 
- Kategori Usaha : Rumah
- Jumlah Karyawan : 4
- Jumlah Perlengkapan : -
- Info tambahan : -</t>
      </text>
    </comment>
    <comment authorId="0" ref="G87">
      <text>
        <t xml:space="preserve">*Remaks Diskusi:
- Untuk berlangganan masih di diskusikan dengan patners nya
- Hari sabtu akan di reminder kembali untuk pembelian paketannya 
- Rencana opening di tanggal 30
- Lokasi Usaha : Banyuwangi, Jawa Timur
- Cabang Usaha : 1 Outlet
- Kategori Usaha : Ruko
- Jumlah Karyawan : -
- Jumlah Perlengkapan : 
- Info tambahan :</t>
      </text>
    </comment>
    <comment authorId="0" ref="H434">
      <text>
        <t xml:space="preserve">Training cara penggunaan aplikasi piposmart laundry, dan untuk rencana pembukaan laundry besok tanggal 29 Januari 2025 dan untuk saat ini aplikasi piposmartnya akan di pelajari dulu dan untuk lanjutan training untuk cara tracking laporan akan di jadwalkan kembali jika ibu nya sudah ada waktu </t>
      </text>
    </comment>
    <comment authorId="0" ref="H401">
      <text>
        <t xml:space="preserve">- Lokasi Usaha : Jakarta Timur
- Cabang Usaha : 1 Outlet
- Kategori Usaha : Ruko
- Jumlah Karyawan : ada
- Jumlah Perlengkapan : 
- Info tambahan :  
*Remaks Diskusi:
- Tgl 20/1/25 : Akuisisi untuk usaha laundry nya belum selesai dan untuk penggunaan aplikasi dan pembelian printer di pending 
</t>
      </text>
    </comment>
    <comment authorId="0" ref="H368">
      <text>
        <t xml:space="preserve">*Remaks Diskusi:
- Sudah aktivasi membership
- Lokasi Usaha : Medan, Sumut
- Cabang Usaha : 1 Outlet
- Kategori Usaha : Ruko
- Jumlah Karyawan : 1 Karyawan
- Jumlah Perlengkapan : 2 Pasang
- Info tambahan :</t>
      </text>
    </comment>
    <comment authorId="0" ref="H335">
      <text>
        <t xml:space="preserve">*Remaks Diskusi:
- Rencana mau ngambil Paket Promo Jagoan dan rencana training di hari jumat langsung ke laundry 
- Order Kertas 20 Roll size 57 x 48 mm
- Lokasi Usaha : Jakarta Selatan, Dki Jakarta
- Cabang Usaha : 1 Outlet
- Kategori Usaha : Ruko
- Jumlah Karyawan : 3 Orang
- Jumlah Perlengkapan : 4 Pasang
- Status Training (Tgl) : 23 April 2025
- Info tambahan : </t>
      </text>
    </comment>
    <comment authorId="0" ref="H302">
      <text>
        <t xml:space="preserve">*Remaks Diskusi:
- Penawaran paket 12 bulan bisnis untuk 2 outlet dan dapat masing-masing masa aktif 14 bulan
- Lokasi Usaha : Bandung, Jawa Barat
- Cabang Usaha : 2 Outlet
- Kategori Usaha : Ruko
- Jumlah Karyawan : Ada
- Jumlah Perlengkapan : -
- Status Training (Tgl) : -
- Info tambahan : -</t>
      </text>
    </comment>
    <comment authorId="0" ref="H269">
      <text>
        <t xml:space="preserve">*Remaks Diskusi:
- Saat ini akun piposmart nya tidak terdaftar lagi di aplikasi piposmart karena kendala kehilanggan data yang kita alami ditanggal 12 Juni
- Nasabahnya tidak jadi menggunakan piposmart karna saat ini sudah berlangganan 1 Tahun di aplikasi Binatu 
- Lokasi Usaha : -
- Cabang Usaha : 1 Outlet
- Kategori Usaha : Ruko
- Jumlah Karyawan : -
- Jumlah Perlengkapan : -
- Status Training (Tgl) : 04 Juni 2025
- Info tambahan : Saat ini sudah menggunakan aplikasi Binatu dan ngambil langganan 3 bulan, jika nanti mau menggunakan aplikasi piposmart akan di infokan kembali</t>
      </text>
    </comment>
    <comment authorId="0" ref="H236">
      <text>
        <t xml:space="preserve">*Remaks Diskusi:
- Nasabah referal dari kmm dan fo berlangganan 1 tahun
- Lokasi Usaha : Bekasi, Jawa Barat
- Cabang Usaha : 1 Outlet
- Kategori Usaha : Ruko
- Jumlah Karyawan : Ada
- Jumlah Perlengkapan : -
- Status Training (Tgl) : 22 Agustus 2025
- Info tambahan : -</t>
      </text>
    </comment>
    <comment authorId="0" ref="H170">
      <text>
        <t xml:space="preserve">*Remaks Diskusi:
- Rencana berlangganan pertahun bisnis
- Usaha laundry jalan 6 bulan
- Rencana mau gunakan aplikasi karna mau buka tempat khusus drop point di beberapa tempat 
- Lokasi Usaha : Kendari, Sulawesi Tenggara
- Cabang Usaha : 1 Outlet
- Kategori Usaha : Ruko
- Jumlah Karyawan : Ada
- Jumlah Perlengkapan : 
- Info tambahan :</t>
      </text>
    </comment>
    <comment authorId="0" ref="G104">
      <text>
        <t xml:space="preserve">*Remaks Diskusi:
- Nasabah referal dari Mitra Taufik
- Usaha Laundry masih prepare
- Mau coba aplikasi piposmart dan rencana berlangganan yang basic dulu 
- Lokasi Usaha : Jakarta Utara, Dki Jakarta
- Cabang Usaha : 1 Outlet
- Kategori Usaha : Ruko
- Jumlah Karyawan : Ada
- Jumlah Perlengkapan : 
- Info tambahan :</t>
      </text>
    </comment>
    <comment authorId="0" ref="G71">
      <text>
        <t xml:space="preserve">*Remaks Diskusi:
- Nasabah new download langsung merespon untuk menanyakan unuk beberapa kendala dan dan panduan dalam menggunakan aplikasi Piposmart dan menanyakan untuk aplikasi berbayar apa tidak dan akan mempelajari terlebih dahulu selama trial.
- Lokasi Usaha : Lamongan, Jawa Timur.
- Cabang Usaha : 1 Outlet
- Kategori Usaha : -
- Jumlah Karyawan : -
- Jumlah Perlengkapan : 
- Info tambahan :</t>
      </text>
    </comment>
    <comment authorId="0" ref="G38">
      <text>
        <t xml:space="preserve">*Remaks Diskusi:
- Usaha laundry rencana buka 13 Mei 2026
- Usaha laundry ada 4 orang patneran
- Lokasi Usaha : Tangerang, Banten
- Cabang Usaha : 1 Outlet
- Kategori Usaha : Ruko
- Jumlah Karyawan : Ada
- Jumlah Perlengkapan : 
- Info tambahan :</t>
      </text>
    </comment>
    <comment authorId="0" ref="G5">
      <text>
        <t xml:space="preserve">*Remaks Diskusi: 
- Rencana mau nyoba paket bulanan dulu
- Rencana pembukaan laundry di Hari Kamis 
- Usaha laundry masih hendel sediri
- Lokasi Usaha : Jakarta timur, Jakarta
- Cabang Usaha : 1 Outlet
- Kategori Usaha : Ruko
- Jumlah Karyawan : Tidak ada
- Jumlah Perlengkapan : 
- Info tambahan :</t>
      </text>
    </comment>
    <comment authorId="0" ref="H385">
      <text>
        <t xml:space="preserve">*Remaks Diskusi:
- FO berlangganan 1 tahun bisnis
- Penjelasan untuk masa berlaku promo paket 1 tahun
- Lokasi Usaha : Bekasi, Jawa Barat
- Cabang Usaha : 1 Outlet
- Kategori Usaha : Ruko
- Jumlah Karyawan : Ada
- Jumlah Perlengkapan : -
- Info tambahan : Saat ini usaha laundry masih tahap renov tempat dan jika sudah selesai akan di infokan kembali </t>
      </text>
    </comment>
    <comment authorId="0" ref="H352">
      <text>
        <t xml:space="preserve">*Remaks Diskusi:
- Nasabah terkendala di pairing printer dimana ada muncul keterangan broken conection, sedangkan perangkat buetooth nya sudah disambungkan
- Lokasi Usaha : Bekasi, Jawa Barat
- Cabang Usaha : 1 Outlet
- Kategori Usaha : Ruko
- Jumlah Karyawan : 1 Orang
- Jumlah Perlengkapan : -
- Status Training (Tgl) : 07 april 2025
- Info tambahan : </t>
      </text>
    </comment>
    <comment authorId="0" ref="H319">
      <text>
        <t xml:space="preserve">*Remaks Diskusi:
- Nasabah terkendala di pairing printer dimana ada muncul keterangan broken conection, sedangkan perangkat buetooth nya sudah disambungkan
- Lokasi Usaha : Bekasi, Jawa Barat
- Cabang Usaha : 1 Outlet
- Kategori Usaha : Ruko
- Jumlah Karyawan : 1 Orang
- Jumlah Perlengkapan : -
- Status Training (Tgl) : 07 april 2025
- Info tambahan : </t>
      </text>
    </comment>
    <comment authorId="0" ref="H253">
      <text>
        <t xml:space="preserve">*Remaks Diskusi:
- Fo berlangganan 6 bulan dan 1 tahun basic
- Lokasi Usaha : Pekalongan, Jawa Tengah
- Cabang Usaha : 3 Outlet
- Kategori Usaha : Ruko
- Jumlah Karyawan : Ada
- Jumlah Perlengkapan : -
- Status Training (Tgl) : 23 Juli 2025
- Info tambahan : Aktivasi berlangganan di tanggal 3 Agustus</t>
      </text>
    </comment>
    <comment authorId="0" ref="H187">
      <text>
        <t xml:space="preserve">*Remaks Diskusi:
- Rencana Opening 17 Oktober 2025
- Rencana berlangganan 1 tahun
- Lokasi Usaha : Bekasi, Jawa Barat
- Cabang Usaha : 1 Outlet
- Kategori Usaha : Ruko
- Jumlah Karyawan : Ada
- Jumlah Perlengkapan : -
- Status Training (Tgl) : - 
- Info tambahan : -</t>
      </text>
    </comment>
    <comment authorId="0" ref="G88">
      <text>
        <t xml:space="preserve">*Remaks Diskusi:
- Penawaran berlangganan paket Bisnis dan negoisiasi berlangganan 
- Nasabah Mau berlangganan 1 bulan
- Saat ini sudah menggunakan aplikasi sendiri
- Lokasi Usaha : Medan, Sumatera Utara
- Cabang Usaha : 1 Outlet
- Kategori Usaha : Ruko
- Jumlah Karyawan : -
- Jumlah Perlengkapan : 
- Info tambahan : Laundry Take Over</t>
      </text>
    </comment>
    <comment authorId="0" ref="H435">
      <text>
        <t xml:space="preserve">- Lokasi Usaha : Bekasi,Jawa Barat
- Cabang Usaha : 1 Outlet
- Kategori Usaha : Ruko
- Jumlah Karyawan : Ada
- Jumlah Perlengkapan : 
- Info tambahan : Sisa pembayaran 565.250
*Remaks Diskusi:
- Tgl 20/1/25 : FO mengenai Pelunasan sisa pembayaran aplikasi piposmart 
- Nasabahnya jadinya ngambil berlangganan saja
 </t>
      </text>
    </comment>
    <comment authorId="0" ref="O121">
      <text>
        <t xml:space="preserve">Tanggal Nasabah Melakukan Training
</t>
      </text>
    </comment>
    <comment authorId="0" ref="H402">
      <text>
        <t xml:space="preserve">Remaks Diskusi: 
- Penawaran Paket pertahun bisnis dan paket 6 bulan bisnis, untuk konfirmasi berlangganannya akan dikabari setelag diskusi dengan patners nya
- Lokasi Usaha : Jakarta Selatan, Dki Jakarta
- Cabang Usaha : 1 Outlet
- Kategori Usaha : Ruko
- Jumlah Karyawan : 1 Orang
- Jumlah Perlengkapan : Nihil
- Status Training (Tgl) : 06 Februari 2025
- Info tambahan : Usaha laundry buka di bulan oktober dan bapaknya masih stay dilaundry </t>
      </text>
    </comment>
    <comment authorId="0" ref="P121">
      <text>
        <t xml:space="preserve">Nasabah yang telah Demo
</t>
      </text>
    </comment>
    <comment authorId="0" ref="H369">
      <text>
        <t xml:space="preserve">*Remaks Diskusi:
- Aplikasi digunakan untuk usaha isi ulang galon 
- Lokasi Usaha : Kotawaringin Barat, Kalteng
- Cabang Usaha : 1 Outlet
- Kategori Usaha : Ruko
- Jumlah Karyawan : Banyak
- Jumlah Perlengkapan : 
- Info tambahan :</t>
      </text>
    </comment>
    <comment authorId="0" ref="H336">
      <text>
        <t xml:space="preserve">*Remaks Diskusi:
- Sudah melakukan payment paket bisnis 1 tahun dan kertas thermal 20 rol size 57 x 38 mm
- Lokasi Usaha : Bekasi, Jawa Barat
- Cabang Usaha : 1 Outlet
- Kategori Usaha : Ruko
- Jumlah Karyawan : 1 Orang
- Jumlah Perlengkapan : 2 mesin cuci dan 2 pengering
- Status Training (Tgl) : -
- Info tambahan : Opening laundry pertengahan bulan april</t>
      </text>
    </comment>
    <comment authorId="0" ref="H303">
      <text>
        <t xml:space="preserve">*Remaks Diskusi:
- Rencana berlangganan paket basic 6 bulan dan nanti untuk berlangganan nya boleh dibantu jelaskan dengan suaminya 
- Lokasi Usaha : Jakarta Selatan, Dki Jakarta
- Cabang Usaha : 1 Outlet
- Kategori Usaha : Ruko
- Jumlah Karyawan : 1 Orang
- Jumlah Perlengkapan : -
- Status Training (Tgl) : 05 Mei 2025
- Info tambahan : -</t>
      </text>
    </comment>
    <comment authorId="0" ref="H270">
      <text>
        <t xml:space="preserve">*Remaks Diskusi:
- Untuk aplikasi piposmart tidak jadi digunakan karna biaya berlangganan yang terlalu mahal bagi pemula 
- Lokasi Usaha : Jakarta Utara, DKI Jakarta
- Cabang Usaha : 1 Outlet
- Kategori Usaha : Ruko
- Jumlah Karyawan : -
- Jumlah Perlengkapan : 2 Pasang
- Status Training (Tgl) : 
- Info tambahan : </t>
      </text>
    </comment>
    <comment authorId="0" ref="H237">
      <text>
        <t xml:space="preserve">*Remaks Diskusi:
- Nasabah KG TEKNIK BATAM dan dapat paket berlangganan 3 bulan bisnis
- Penggunaan aplikasi jika sudah launching dan nunggu suaminya pulang dari singapura
- Lokasi Usaha : Batam, Kepulauan Riau
- Cabang Usaha : 1 Outlet
- Kategori Usaha : Ruko
- Jumlah Karyawan : 1 Orang
- Jumlah Perlengkapan : 4 Pasang
- Status Training (Tgl) : 13 Agustus 2025
- Info tambahan : Laundry Coin dan Kompensional</t>
      </text>
    </comment>
    <comment authorId="0" ref="H171">
      <text>
        <t xml:space="preserve">*Remaks Diskusi:
- Saat ini menggunakan Aplikasi Smartlink
- Rencana mau migrasi ke aplikasi piposmart
- Penawaran berlangganan 1 tahun di masing" Outlet
- Lokasi Usaha : Tabalong, Kalimantan Selatan
- Cabang Usaha : 1 Outlet
- Kategori Usaha : Ruko
- Jumlah Karyawan : Ada
- Jumlah Perlengkapan : -
- Status Training (Tgl) : - 
- Info tambahan : -</t>
      </text>
    </comment>
    <comment authorId="0" ref="G105">
      <text>
        <t xml:space="preserve">*Remaks Diskusi:
- Nasabah referal dari Kg Teknik Batam
- Usaha Laundry Take Over dan baru megang 5 Bulan 
- Rencana berlangganan Basic 12 bulan plus Printer
- Lokasi Usaha : Bengkong Indah, Batam
- Cabang Usaha : 1 Outlet
- Kategori Usaha : Ruko
- Jumlah Karyawan :1 Orang
- Jumlah Perlengkapan : 4 Pasang
- Info tambahan :</t>
      </text>
    </comment>
    <comment authorId="0" ref="G72">
      <text>
        <t xml:space="preserve">*Remaks Diskusi:
- Usaha laundry tutup sementara karena banyak keluarga yang sakit, akan buka kembali pada bulan depan rencanya dan akan menggunakan aplikasi Piposmart.
- Lokasi Usaha : Banyumas, Jawa Tengah.
- Cabang Usaha : 1 Outlet
- Kategori Usaha : Ruko
- Jumlah Karyawan : -
- Jumlah Perlengkapan : 
- Info tambahan :</t>
      </text>
    </comment>
    <comment authorId="0" ref="G39">
      <text>
        <t xml:space="preserve">*Remaks Diskusi:
- Rencana buka outlet baru di bulan Juni
- Rencana berlangganan 6 bulan bisnis sama seperti outlet pertama
- Lokasi Usaha : Kediri, Jawa Timur
- Cabang Usaha : 1 Outlet
- Kategori Usaha : Ruko
- Jumlah Karyawan : 2 
- Jumlah Perlengkapan : 
- Info tambahan :</t>
      </text>
    </comment>
    <comment authorId="0" ref="G6">
      <text>
        <t xml:space="preserve">*Remaks Diskusi:
- Rencana pembukaan laundry tanggal 1 Juni 2026
- Penjelasan paket berlangganan 12 bulan 
- Lokasi Usaha : Bandung, Jawa Barat
- Cabang Usaha : 1 Outlet
- Kategori Usaha : Ruko
- Jumlah Karyawan : -
- Jumlah Perlengkapan : 
- Info tambahan : Laundry Coin (Self Service)</t>
      </text>
    </comment>
    <comment authorId="0" ref="H353">
      <text>
        <t xml:space="preserve">*Remaks Diskusi:
- Rencana berlangganan pertahun bisnis
- Pembukaan laundry setelah lebaran
- Lokasi Usaha : Kendari, Sulawesi Tenggara
- Cabang Usaha : 1 Outlet
- Kategori Usaha : Ruko
- Jumlah Karyawan : Ada
- Jumlah Perlengkapan : 
- Info tambahan :</t>
      </text>
    </comment>
    <comment authorId="0" ref="H320">
      <text>
        <t xml:space="preserve">*Remaks Diskusi:
- Rencana berlangganan pertahun bisnis
- Pembukaan laundry setelah lebaran
- Lokasi Usaha : Kendari, Sulawesi Tenggara
- Cabang Usaha : 1 Outlet
- Kategori Usaha : Ruko
- Jumlah Karyawan : Ada
- Jumlah Perlengkapan : 
- Info tambahan :</t>
      </text>
    </comment>
    <comment authorId="0" ref="H254">
      <text>
        <t xml:space="preserve">*Remaks Diskusi:
- Nasabah mendapatkan trial paket 1 bulan
- FO berlangganan paket 6 bulan basic dan 12 bulan basic
- Lokasi Usaha : Jakarta Selatan, Dki Jakarta
- Cabang Usaha : 1 Outlet
- Kategori Usaha : Ruko
- Jumlah Karyawan : Ada
- Jumlah Perlengkapan : -
- Status Training (Tgl) : -
- Info tambahan : Sudah aktivasi berlangganan </t>
      </text>
    </comment>
    <comment authorId="0" ref="H221">
      <text>
        <t xml:space="preserve">*Remaks Diskusi:
- Nasabah referal dari kmm dan fo berlangganan 1 tahun
- Lokasi Usaha : Bekasi, Jawa Barat
- Cabang Usaha : 1 Outlet
- Kategori Usaha : Ruko
- Jumlah Karyawan : Ada
- Jumlah Perlengkapan : -
- Status Training (Tgl) : 22 Agustus 2025
- Info tambahan : -</t>
      </text>
    </comment>
    <comment authorId="0" ref="H188">
      <text>
        <t xml:space="preserve">*Remaks Diskusi:
- Rencana Opening 17 Oktober 2025
- Rencana berlangganan 1 tahun
- Lokasi Usaha : Bekasi, Jawa Barat
- Cabang Usaha : 1 Outlet
- Kategori Usaha : Ruko
- Jumlah Karyawan : 1 orang
- Jumlah Perlengkapan : 2 Pasang
- Status Training (Tgl) : - 
- Info tambahan : -</t>
      </text>
    </comment>
    <comment authorId="0" ref="G122">
      <text>
        <t xml:space="preserve">*Remaks Diskusi:
- Pembelian Paket Promo Jagoan
- Lokasi Usaha : Kendari, Sulawesi Tenggara
- Cabang Usaha : 1 Outlet
- Kategori Usaha : Ruko
- Jumlah Karyawan : Ada
- Jumlah Perlengkapan : 
- Info tambahan :</t>
      </text>
    </comment>
    <comment authorId="0" ref="G89">
      <text>
        <t xml:space="preserve">*Remaks Diskusi:
- Sudah menggunakan aplikasi kasir laundry yang biaya bulanannya lebih murah
- Lokasi Usaha : Jakarta Selatan, Dki Jakarta
- Cabang Usaha : 1 Outlet
- Kategori Usaha : Ruko
- Jumlah Karyawan : -
- Jumlah Perlengkapan : 
- Info tambahan :</t>
      </text>
    </comment>
    <comment authorId="0" ref="H436">
      <text>
        <t xml:space="preserve">- Lokasi Usaha : Kota Jakarta Timur
- Cabang Usaha : 1 Outlet
- Kategori Usaha : Ruko
- Jumlah Karyawan : ada
- Jumlah Perlengkapan : 
- Info tambahan :  
*Remaks Diskusi:
- Tgl 20/1/25 : Rencana mau berlangganan dan sudah kirim biaya berlangganan aplikasi piposmart
- Fo berlangganan yang 1 tahun
</t>
      </text>
    </comment>
    <comment authorId="0" ref="H403">
      <text>
        <t xml:space="preserve">Remaks Diskusi: 
- Penawaran Paket pertahun bisnis dan paket 2 tahun bisnis, untuk konfirmasi berlangganannya di hari sabtu 8 Februari 2025
- Lokasi Usaha : Tangerang Selatan, Banten
- Cabang Usaha : 2 Outlet
- Kategori Usaha : Ruko
- Jumlah Karyawan : 2 Orang di Outlet Utama, 1 Orang di Outlet Drop Point
- Jumlah Perlengkapan : Nihil
- Status Training (Tgl) : 06 Februari 2025
- Info tambahan : Usaha laundry sudah jalan dari tahun 2007 dan saat ini masih menggunakan nota manual</t>
      </text>
    </comment>
    <comment authorId="0" ref="H370">
      <text>
        <t xml:space="preserve">*Remaks Diskusi:
- Rencana berlangganan pertahun bisnis
- Pembukaan laundry setelah lebaran
- Lokasi Usaha : Bekasi,Jawa Barat
- Cabang Usaha : 1 Outlet
- Kategori Usaha : Ruko
- Jumlah Karyawan : Ada
- Jumlah Perlengkapan : 
- Info tambahan :</t>
      </text>
    </comment>
    <comment authorId="0" ref="O56">
      <text>
        <t xml:space="preserve">Tanggal Nasabah Melakukan Training
</t>
      </text>
    </comment>
    <comment authorId="0" ref="H337">
      <text>
        <t xml:space="preserve">*Remaks Diskusi:
- Pembukaan laundry di Tanggal 1 Mei, dan untuk aktivasi membership H-1 Opening
- Lokasi Usaha : Jakarta Pusat, Dki Jakarta
- Cabang Usaha : 1 Outlet
- Kategori Usaha : Ruko
- Jumlah Karyawan : Tidak ada
- Jumlah Perlengkapan : 3 Pasang
- Status Training (Tgl) : 22 April 2025
- Info tambahan : Hendel sendiri</t>
      </text>
    </comment>
    <comment authorId="0" ref="P56">
      <text>
        <t xml:space="preserve">Nasabah yang telah Demo
</t>
      </text>
    </comment>
    <comment authorId="0" ref="H304">
      <text>
        <t xml:space="preserve">*Remaks Diskusi:
- Rencana berlangganan yang pertahun bisnis dan sudah kirim invoice pembelian paket berlangganan nya
- Lokasi Usaha : Bekasai, Jawa Barat
- Cabang Usaha : 1 Outlet
- Kategori Usaha : Ruko
- Jumlah Karyawan : 5 orang
- Jumlah Perlengkapan : -
- Status Training (Tgl) : 15 Mei 2025
- Info tambahan : Laundry cuci kiloan dan karpet</t>
      </text>
    </comment>
    <comment authorId="0" ref="H172">
      <text>
        <t xml:space="preserve">*Remaks Diskusi:
- Usaha laundry jalan 9 tahun
- Masih menggunakan nota manual
- Akan dikabari kembali penggunaan aplikasi piposmartnya, jika sudah konfirmasi dengan karyawan nya 
- Lokasi Usaha : Pekalongan, Jawa Tengah
- Cabang Usaha : 1 Outlet
- Kategori Usaha : Ruko
- Jumlah Karyawan : 4 
- Jumlah Perlengkapan : 3 pasang
- Status Training (Tgl) : -
- Info tambahan : -</t>
      </text>
    </comment>
    <comment authorId="0" ref="G106">
      <text>
        <t xml:space="preserve">*Remaks Diskusi:
- Nasabah referal dari Kg Teknik Batam
- Usaha Laundry Take Over dan baru megang 5 Bulan 
- Rencana berlangganan Basic 12 bulan plus Printer
- Lokasi Usaha : Bengkong Indah, Batam
- Cabang Usaha : 1 Outlet
- Kategori Usaha : Ruko
- Jumlah Karyawan :1 Orang
- Jumlah Perlengkapan : 4 Pasang
- Info tambahan :</t>
      </text>
    </comment>
    <comment authorId="0" ref="G73">
      <text>
        <t xml:space="preserve">*Remaks Diskusi:
- *Remaks Diskusi:
- Nasabah kendala dalam memahami aplikasi dan mau untuk di demo, namun ketika demo aplikasi sampai tahap penjelasan menu laporan,nasabah minta untuk lanjutkan nanti karena dia mau menjemput anaknya terlebih dahulu namun ketika di follow up kembali untuk melanjutkan demo aplikasi nasabah merespon lagi sedang mengurus anak sekolah,akan di hubungi jika sudah selesai.
- Lokasi Usaha : Bekasi, Jawa Barat.
- Cabang Usaha : 1 Outlet
- Kategori Usaha : -
- Jumlah Karyawan : -
- Jumlah Perlengkapan : 
- Info tambahan :</t>
      </text>
    </comment>
    <comment authorId="0" ref="G40">
      <text>
        <t xml:space="preserve">*Remaks Diskusi:
- Rencana buka outlet baru di bulan Juni
- Rencana berlangganan 6 bulan bisnis sama seperti outlet pertama
- Lokasi Usaha : Kediri, Jawa Timur
- Cabang Usaha : 1 Outlet
- Kategori Usaha : Ruko
- Jumlah Karyawan : 2 
- Jumlah Perlengkapan : 
- Info tambahan :</t>
      </text>
    </comment>
    <comment authorId="0" ref="G7">
      <text>
        <t xml:space="preserve">*Remaks Diskusi:
- Rencana pembukaan laundry jumat 22 Mei 2026
- Rencana berlangganan Paket 12 Bulan Basic
- Lokasi Usaha : Jambi, Kota Jambi
- Cabang Usaha : 1 Outlet
- Kategori Usaha : Ruko
- Jumlah Karyawan : Ada
- Jumlah Perlengkapan : 2 pasang
- Info tambahan :</t>
      </text>
    </comment>
    <comment authorId="0" ref="H354">
      <text>
        <t xml:space="preserve">*Remaks Diskusi:
- Tgl 20/1/25 : FO mengenai Pelunasan sisa pembayaran aplikasi piposmart 
- Nasabahnya jadinya ngambil berlangganan saja
- Lokasi Usaha : Bekasi,Jawa Barat
- Cabang Usaha : 1 Outlet
- Kategori Usaha : Ruko
- Jumlah Karyawan : Ada
- Jumlah Perlengkapan : 
- Info tambahan : Sisa pembayaran 565.250
</t>
      </text>
    </comment>
    <comment authorId="0" ref="H321">
      <text>
        <t xml:space="preserve">*Remaks Diskusi:
- Saat ini aplikasi piposmartnya masih mau menggunakan yang gratisan dulu dan di sistem untuk daily transaksion masih 1, 2 transaksi perhari nya
- Sebelumnya sudah bantu nasabah untuk mengganti nama Brand nya 
- Lokasi Usaha : Bandung, Jawa Barat
- Cabang Usaha : 1 Outlet
- Kategori Usaha : Ruko
- Jumlah Karyawan : -
- Jumlah Perlengkapan : -
- Status Training (Tgl) : -
- Info tambahan : Laundry Hendel Sendiri</t>
      </text>
    </comment>
    <comment authorId="0" ref="H255">
      <text>
        <t xml:space="preserve">*Remaks Diskusi:
- Rencana mau ngambil Paket Promo Jagoan dan rencana training di hari jumat langsung ke laundry 
- Order Kertas 20 Roll size 57 x 48 mm
- Lokasi Usaha : Jakarta Selatan, Dki Jakarta
- Cabang Usaha : 1 Outlet
- Kategori Usaha : Ruko
- Jumlah Karyawan : 3 Orang
- Jumlah Perlengkapan : 4 Pasang
- Status Training (Tgl) : 23 April 2025
- Info tambahan : </t>
      </text>
    </comment>
    <comment authorId="0" ref="H222">
      <text>
        <t xml:space="preserve">*Remaks Diskusi:
- Nasabah KG TEKNIK BATAM dan dapat paket berlangganan 3 bulan bisnis
- Penggunaan aplikasi jika sudah launching dan nunggu suaminya pulang dari singapura
- Lokasi Usaha : Batam, Kepulauan Riau
- Cabang Usaha : 1 Outlet
- Kategori Usaha : Ruko
- Jumlah Karyawan : 1 Orang
- Jumlah Perlengkapan : 4 Pasang
- Status Training (Tgl) : 13 Agustus 2025
- Info tambahan : Laundry Coin dan Kompensional</t>
      </text>
    </comment>
    <comment authorId="0" ref="H189">
      <text>
        <t xml:space="preserve">*Remaks Diskusi:
- Rencana buka Outlet 2 di bulan November
- Remind untuk pembayaran di tanggal 27 Oktober, Paket Bisnis 1 tahun
- Lokasi Usaha : Depok, Jawa Barat
- Cabang Usaha : 1 Outlet
- Kategori Usaha : Ruko
- Jumlah Karyawan : Ada
- Jumlah Perlengkapan : -
- Status Training (Tgl) : - 
- Info tambahan : -</t>
      </text>
    </comment>
    <comment authorId="0" ref="G123">
      <text>
        <t xml:space="preserve">*Remaks Diskusi:
- Laundry coin dan kompensional
- Free 3 bulan  bisnis (354.000) dari KG TEKNIK BATAM
- Lokasi Usaha : Batam, Kepulauan Riau
- Cabang Usaha : 1 Outlet
- Kategori Usaha : Ruko
- Jumlah Karyawan : 1 Orang
- Jumlah Perlengkapan : 5 Pasang
- Info tambahan :</t>
      </text>
    </comment>
    <comment authorId="0" ref="G90">
      <text>
        <t xml:space="preserve">*Remaks Diskusi:
- Penawaran berlangganan paket Bisnis dan negoisiasi berlangganan 
- Lokasi Usaha : Jakarta Utara, Dki Jakarta
- Cabang Usaha : 1 Outlet
- Kategori Usaha : Ruko
- Jumlah Karyawan : -
- Jumlah Perlengkapan : 
- Info tambahan :</t>
      </text>
    </comment>
    <comment authorId="0" ref="G57">
      <text>
        <t xml:space="preserve">*Remaks Diskusi:
- Untuk berlangganan masih di diskusikan dengan patners nya
- Hari sabtu akan di reminder kembali untuk pembelian paketannya 
- Rencana opening di tanggal 30
- Lokasi Usaha : Pamekasan, Dki Jakarta
- Cabang Usaha : 1 Outlet
- Kategori Usaha : Ruko
- Jumlah Karyawan : -
- Jumlah Perlengkapan : 
- Info tambahan :</t>
      </text>
    </comment>
    <comment authorId="0" ref="H437">
      <text>
        <t xml:space="preserve">- Lokasi Usaha : Jakarta Timur
- Cabang Usaha : 1 Outlet
- Kategori Usaha : Ruko
- Jumlah Karyawan : ada
- Jumlah Perlengkapan : 
- Info tambahan :  
*Remaks Diskusi:
- Tgl 20/1/25 : Akuisisi untuk usaha laundry nya belum selesai dan untuk penggunaan aplikasi dan pembelian printer di pending 
</t>
      </text>
    </comment>
    <comment authorId="0" ref="H404">
      <text>
        <t xml:space="preserve">*Remaks Diskusi:
- Tgl 20/1/25 : FO mengenai Pelunasan sisa pembayaran aplikasi piposmart 
- Nasabahnya jadinya ngambil berlangganan saja
- Lokasi Usaha : Bekasi,Jawa Barat
- Cabang Usaha : 1 Outlet
- Kategori Usaha : Ruko
- Jumlah Karyawan : Ada
- Jumlah Perlengkapan : 
- Info tambahan : Sisa pembayaran 565.250
</t>
      </text>
    </comment>
    <comment authorId="0" ref="H338">
      <text>
        <t xml:space="preserve">*Remaks Diskusi:
- Berlangganan 6 bulan bisnis
- Lokasi Usaha : Pekalongan, Jawa Tengah
- Cabang Usaha : 2 Outlet
- Kategori Usaha : Ruko
- Jumlah Karyawan : Ada
- Jumlah Perlengkapan : -
- Status Training (Tgl) : -
- Info tambahan : Ada 2 outlet tetapi yang 1 outlet di tutup</t>
      </text>
    </comment>
    <comment authorId="0" ref="F239">
      <text>
        <t xml:space="preserve">nasabah lama buat akun baru karna aku lama hilang pas case 12 Juni, akun lama :15612 </t>
      </text>
    </comment>
    <comment authorId="0" ref="H305">
      <text>
        <t xml:space="preserve">*Remaks Diskusi:
- Usaha laundry suami yang buka sama teman nya 
- Untuk penggunaan aplikasi piposmart nya akan dikabari kembali setelah diskusi dengan team dan patners nya
- Laundry rencana buka di Mitra Raya 2
- Lokasi Usaha : Batam, Kepri
- Cabang Usaha : 1 Outlet
- Kategori Usaha : Ruko
- Jumlah Karyawan : 3 Orang
- Jumlah Perlengkapan : -
- Status Training (Tgl) : 13 Mei 2025  dan  23 Mei 2025
- Info tambahan : Laundry Kiloan dan Laundry Coin</t>
      </text>
    </comment>
    <comment authorId="0" ref="H239">
      <text>
        <t xml:space="preserve">*Remaks Diskusi:
- Daftar akun baru lagi karna akun yang lama hilang karna case 12 juni
- Lokasi Usaha : -
- Cabang Usaha : 1 Outlet
- Kategori Usaha : Ruko
- Jumlah Karyawan : Ada
- Jumlah Perlengkapan : -
- Status Training (Tgl) : -
- Info tambahan : -</t>
      </text>
    </comment>
    <comment authorId="0" ref="H173">
      <text>
        <t xml:space="preserve">*Remaks Diskusi:
- Usaha laundry jalan 9 tahun
- Masih menggunakan nota manual
- Akan dikabari kembali penggunaan aplikasi piposmartnya, jika sudah konfirmasi dengan karyawan nya 
- Lokasi Usaha : Pekalongan, Jawa Tengah
- Cabang Usaha : 1 Outlet
- Kategori Usaha : Ruko
- Jumlah Karyawan : 4 
- Jumlah Perlengkapan : 3 pasang
- Status Training (Tgl) : -
- Info tambahan : -</t>
      </text>
    </comment>
    <comment authorId="0" ref="G107">
      <text>
        <t xml:space="preserve">*Remaks Diskusi:
- Nasabah referal dari Kg Teknik Batam
- Usaha Laundry Take Over dan baru megang 5 Bulan 
- Rencana berlangganan Basic 12 bulan plus Printer
- Lokasi Usaha : Bengkong Indah, Batam
- Cabang Usaha : 1 Outlet
- Kategori Usaha : Ruko
- Jumlah Karyawan :1 Orang
- Jumlah Perlengkapan : 4 Pasang
- Info tambahan :</t>
      </text>
    </comment>
    <comment authorId="0" ref="G74">
      <text>
        <t xml:space="preserve">*Remaks Diskusi:
- Nasabah sudah dipandu demo aplikasi Piposmart dan tertarik menggunakan aplikasi Piposmart namun mau mencoba trial terlebih dahulu. usaha laundry akan grand opening besok (16/04/2026) dan akan menggunakan karyawan tapi hanya untuk membantu bagian mencuci saja.
- Lokasi Usaha : Banten, Tangerang Selatan.
- Cabang Usaha : 1 Outlet
- Kategori Usaha : Ruko
- Jumlah Karyawan : 1
- Jumlah Perlengkapan : 
- Info tambahan :</t>
      </text>
    </comment>
    <comment authorId="0" ref="G41">
      <text>
        <t xml:space="preserve">*Remaks Diskusi:
- Rencana pembukaan laundry tanggal 15 Mei 2026
- Penawaran paket 12 bulan Pro
- Lokasi Usaha : Bulukumba, Sulawesi Selatan
- Cabang Usaha : 1 Outlet
- Kategori Usaha : -
- Jumlah Karyawan : -
- Jumlah Perlengkapan : 
- Info tambahan :</t>
      </text>
    </comment>
    <comment authorId="0" ref="G8">
      <text>
        <t xml:space="preserve">*Remaks Diskusi:
- Rencana pembukaan laundry tanggal 1 Juni 2026
- Penjelasan paket berlangganan 12 bulan 
- Lokasi Usaha : Bandung, Jawa Barat
- Cabang Usaha : 1 Outlet
- Kategori Usaha : Ruko
- Jumlah Karyawan : -
- Jumlah Perlengkapan : 
- Info tambahan : Laundry Coin (Self Service)</t>
      </text>
    </comment>
    <comment authorId="0" ref="P140">
      <text>
        <t xml:space="preserve">Tanggal Nasabah Melakukan Training
</t>
      </text>
    </comment>
    <comment authorId="0" ref="Q140">
      <text>
        <t xml:space="preserve">Nasabah yang telah Demo
</t>
      </text>
    </comment>
    <comment authorId="0" ref="H355">
      <text>
        <t xml:space="preserve">*Remaks Diskusi:
- Untuk saat ini aplikasi piposmartnya tidak jadi digunakan karna aplikasi tidak bisa di akses di ios dan di usaha laundry nya bapaknya tidak menyediakan hp khusus laundry nya 
- Lokasi Usaha : Bogor, Jawa Barat
- Cabang Usaha : 1 Outlet
- Kategori Usaha : Ruko
- Jumlah Karyawan : 1 Orang
- Jumlah Perlengkapan : -
- Status Training (Tgl) : -
- Info tambahan : -</t>
      </text>
    </comment>
    <comment authorId="0" ref="H256">
      <text>
        <t xml:space="preserve">*Remaks Diskusi:
- Rencana berlangganan paket 6 bulan bisnis
- Reminder payment membership di tanggal 31 Juli 2025
- Lokasi Usaha : Pekanbaru, Riau
- Cabang Usaha : 1 Outlet
- Kategori Usaha : Ruko
- Jumlah Karyawan : 2 Orang
- Jumlah Perlengkapan : 1 Pasang
- Status Training (Tgl) : 29 Juli 2025
- Info tambahan : Setelah aplikasi berjalan dan cocok ada rencana untuk order printer thermal nya</t>
      </text>
    </comment>
    <comment authorId="0" ref="H190">
      <text>
        <t xml:space="preserve">*Remaks Diskusi:
- Rencana berlangganan paket 9 bulan bisnis 
- Ibunya masih tugas di luar kota
- Lokasi Usaha : Konawe Utara, Sulawesi Tenggara
- Cabang Usaha : 1 Outlet
- Kategori Usaha : Ruko
- Jumlah Karyawan : Ada
- Jumlah Perlengkapan : -
- Status Training (Tgl) : 30 September 2025  
- Info tambahan : -</t>
      </text>
    </comment>
    <comment authorId="0" ref="G124">
      <text>
        <t xml:space="preserve">*Remaks Diskusi:
- Untuk berlangganan akan di diskusikan terlebih dahulu dengan ibu nya 
- Lokasi Usaha : Bojonegoro, Jawa Timur
- Cabang Usaha :1 Outlet
- Kategori Usaha : Ruko
- Jumlah Karyawan : 1 orang 
- Jumlah Perlengkapan : 
- Info tambahan :</t>
      </text>
    </comment>
    <comment authorId="0" ref="G91">
      <text>
        <t xml:space="preserve">*Remaks Diskusi:
- Rencana ngambi paket basic 12 bulan dan penawaran paket pro 12 bulan
- Lokasi Usaha : Cilegon, Banten
- Cabang Usaha : 1 Outlet
- Kategori Usaha : Ruko
- Jumlah Karyawan : -
- Jumlah Perlengkapan : -
- Info tambahan : -</t>
      </text>
    </comment>
    <comment authorId="0" ref="G58">
      <text>
        <t xml:space="preserve">*Remaks Diskusi:
- Rencana mau menggunakan kembali aplikasi piposmartnya 
- Penjelasan aplikasi piposmart
- FO berlangganan 12 bulan Pro tambah bonus 6 bulan
- Lokasi Usaha : Tangerang, Banten
- Cabang Usaha : 1 Outlet
- Kategori Usaha : -
- Jumlah Karyawan : -
- Jumlah Perlengkapan : 
- Info tambahan :</t>
      </text>
    </comment>
    <comment authorId="0" ref="H438">
      <text>
        <t xml:space="preserve">Remaks Diskusi:
- Untuk aplikasi piposmart nya tidak jadi digunakan karna berlangganan nya harus yang 6 bulan dan sekarang balik lagi menggunakan kasir laundry, dan masih di follow up
- Lokasi Usaha : Kendal, Jawa Tengah
- Cabang Usaha : 1 Outlet
- Kategori Usaha : Ruko
- Jumlah Karyawan : Ada
- Jumlah Perlengkapan : 
- Info tambahan : Usaha laundry buk di daerah perkampungan
</t>
      </text>
    </comment>
    <comment authorId="0" ref="H405">
      <text>
        <t xml:space="preserve">*Remaks Diskusi:
- Saat ini masih merapikan tempat dan untuk pembukaan sesegera mungkin, nanti kalau sudah selesai akan di infokan kembali 
- Lokasi Usaha : Tangerang Selatan, Banten
- Cabang Usaha : 1 Outlet
- Kategori Usaha : Ruko
- Jumlah Karyawan : 1 Orang
- Jumlah Perlengkapan : -
- Status Training (Tgl) : -
- Info tambahan : -</t>
      </text>
    </comment>
    <comment authorId="0" ref="H372">
      <text>
        <t xml:space="preserve">*Remaks Diskusi:
- Nasabahnya sudah top up berlangganan 250.000 dan FO untuk berlanggan paket 6 bulan bisnis
- Lokasi Usaha : Jakarta TImur, DKi Jakarta
- Cabang Usaha : 1 Outlet
- Kategori Usaha : Ruko
- Jumlah Karyawan : Ada
- Jumlah Perlengkapan : 
- Info tambahan :</t>
      </text>
    </comment>
    <comment authorId="0" ref="H339">
      <text>
        <t xml:space="preserve">*Remaks Diskusi:
- Berlangganan 6 bulan bisnis
- Lokasi Usaha : Bandung, Jawa Barat
- Cabang Usaha : 1 Outlet
- Kategori Usaha : Ruko
- Jumlah Karyawan : 1 Orang
- Jumlah Perlengkapan : -
- Status Training (Tgl) : -
- Info tambahan : </t>
      </text>
    </comment>
    <comment authorId="0" ref="H306">
      <text>
        <t xml:space="preserve">*Remaks Diskusi:
- Nasabah referal dari KG TEKNIK BATAM dan jadwal training akan dilakukan di tanggal 5 Mei 2025
- Lokasi Usaha : Batam, Kepri
- Cabang Usaha : 1 Outlet
- Kategori Usaha : Ruko
- Jumlah Karyawan : Hendel Sendiri
- Jumlah Perlengkapan : 3 Pasang
- Status Training (Tgl) : 05 Mei 2025
- Info tambahan : Khusus Laundry Coin </t>
      </text>
    </comment>
    <comment authorId="0" ref="H174">
      <text>
        <t xml:space="preserve">*Remaks Diskusi:
- Bapaknya baru download aplikasi nya, belum di coba, jadi mau minta di training in dulu hari sabtu ini
- Lokasi Usaha : Bima, NTB
- Cabang Usaha : -
- Kategori Usaha : Ruko
- Jumlah Karyawan : 3
- Jumlah Perlengkapan : 
- Status Training (Tgl) : 01/11/25
- Info tambahan : -
</t>
      </text>
    </comment>
    <comment authorId="0" ref="G108">
      <text>
        <t xml:space="preserve">*Remaks Diskusi:
- Nasabah referal dari Kg Teknik Batam
- Opening Laundry tanggal 16/02/2026
- Include berlangganan 6 bulan Bisnis dari Mitra
- Lokasi Usaha : Marina, Batam
- Cabang Usaha : 1 Outlet
- Kategori Usaha : Ruko
- Jumlah Karyawan :1 Orang
- Jumlah Perlengkapan : 3 Pasang
- Info tambahan :</t>
      </text>
    </comment>
    <comment authorId="0" ref="H141">
      <text>
        <t xml:space="preserve">*Remaks Diskusi:
- Rencana berlangganan pertahun Basic
- Jadwal training tanggal 04/12/25 mlam hari
- Rencana opening di hari senin tanggal 08 Desember 2025
- Lokasi Usaha : Tangerang, Banten
- Cabang Usaha : 1 Outlet
- Kategori Usaha : Ruko
- Jumlah Karyawan : Ada
- Jumlah Perlengkapan : 
- Info tambahan :</t>
      </text>
    </comment>
    <comment authorId="0" ref="G75">
      <text>
        <t xml:space="preserve">*Remaks Diskusi:
- Nasabah mau mencoba sendiri terlebih dahulu aplikasi Piposmartnya, usaha laundry baru berjalan 1 minggu dan belum memiliki karyawan, nasabah tidak bisa berlangganan tahunan dan ingin berlangganan bulanan.
- Lokasi Usaha : Surabaya, Jawa Timur.
- Cabang Usaha : 1 Outlet
- Kategori Usaha : Ruko
- Jumlah Karyawan : 0
- Jumlah Perlengkapan : </t>
      </text>
    </comment>
    <comment authorId="0" ref="G42">
      <text>
        <t xml:space="preserve">*Remaks Diskusi:
- Saat ini ada 1 outlet menggunakan aplikasi smartlink dan ada rencana buka outlet baru di kota yang berbeda
- Rencana pembukaan laundry di Tanggal 18 atau 20 Mei 2026
- Nasabahnya masih coba sendiri aplikasi piposmart dan bantu nasabah lewat chatt
- Lokasi Usaha : Jakarta Utara, Dki Jakarta
- Cabang Usaha : 1 Outlet
- Kategori Usaha : -
- Jumlah Karyawan : -
- Jumlah Perlengkapan : 
- Info tambahan :</t>
      </text>
    </comment>
    <comment authorId="0" ref="G9">
      <text>
        <t xml:space="preserve">*Remaks Diskusi:
- Usaha laundry sudah lama dan masih menggunakan nota manual
- Usaha laundry usaha keluarga jadi untuk aplikasi harus di rundingkan dulu
- Rencana berlangganan dalam waktu dekat ini
- Penjelasan promo berlangganan 12 bulan
- Lokasi Usaha : Parepare, Sulawesi
- Cabang Usaha : 1 Outlet
- Kategori Usaha : Ruko
- Jumlah Karyawan : Ada
- Jumlah Perlengkapan : 
- Info tambahan :</t>
      </text>
    </comment>
    <comment authorId="0" ref="H356">
      <text>
        <t xml:space="preserve">*Remaks Diskusi:
- Sejauh ini aplikasi piposmartnya sudah dipahami dan hanya terkendala di printernya dimana kalau printernya tidak di colok tidak bisa ngeprint dan sudah penejalasan mengenai aplikasi piposmartnya 
- Lokasi Usaha : Tangerang Selatan, Banten
- Cabang Usaha : 1 Outlet
- Kategori Usaha : Ruko
- Jumlah Karyawan : 1 Orang
- Jumlah Perlengkapan : -
- Status Training (Tgl) : -
- Info tambahan : -</t>
      </text>
    </comment>
    <comment authorId="0" ref="F224">
      <text>
        <t xml:space="preserve">nasabah lama buat akun baru karna aku lama hilang pas case 12 Juni, akun lama :15612 </t>
      </text>
    </comment>
    <comment authorId="0" ref="H224">
      <text>
        <t xml:space="preserve">*Remaks Diskusi:
- Daftar akun baru lagi karna akun yang lama hilang karna case 12 juni
- Lokasi Usaha : -
- Cabang Usaha : 1 Outlet
- Kategori Usaha : Ruko
- Jumlah Karyawan : Ada
- Jumlah Perlengkapan : -
- Status Training (Tgl) : -
- Info tambahan : -</t>
      </text>
    </comment>
    <comment authorId="0" ref="H191">
      <text>
        <t xml:space="preserve">*Remaks Diskusi:
- Usaha laundry sudah opening
- Masih hendel sendiri sama istri
- Negoisiasi berlangganan 
- Lokasi Usaha : Tanggerang Selatan, Banten
- Cabang Usaha : 1 Outlet
- Kategori Usaha : Ruko
- Jumlah Karyawan : Tidak Ada
- Jumlah Perlengkapan : 2 Pasang
- Status Training (Tgl) : 22 Oktober 2025
- Info tambahan : -</t>
      </text>
    </comment>
    <comment authorId="0" ref="G125">
      <text>
        <t xml:space="preserve">*Remaks Diskusi:
- Saat ini masih Proses pengerjaan Usaha Laundry 
- Nanti ketemu jika laundry sudah mendekati pembukaan
- Rencana Berlangganan 1 Tahun dan untuk jenis paketan masih di pertimbangkan 
- Lokasi Usaha : Bengkong, Batam
- Cabang Usaha : 1 Outlet
- Kategori Usaha : Ruko
- Jumlah Karyawan : Ada
- Jumlah Perlengkapan : 
- Info tambahan :</t>
      </text>
    </comment>
    <comment authorId="0" ref="G92">
      <text>
        <t xml:space="preserve">*Remaks Diskusi:
- Nasabah tertarik menggunakan aplikasi Piposmart dan sudah saya jelaskan untuk fitur-fitur unggulan di aplikasi Piposmart dan nasabah sudah nanya tentang harga membership, namun nasabah sudah terlanjur mencetak banyak nota sehingga nasabah akan menghubungi kembali ketika notanya sudah habis.
- Lokasi Usaha : Padang, Sumatera Barat.
- Cabang Usaha : 1 Outlet
- Kategori Usaha : Ruko
- Jumlah Karyawan : 1
- Jumlah Perlengkapan : -
- Info tambahan :</t>
      </text>
    </comment>
    <comment authorId="0" ref="Q422">
      <text>
        <t xml:space="preserve">Nasabah yang telah </t>
      </text>
    </comment>
    <comment authorId="0" ref="G59">
      <text>
        <t xml:space="preserve">*Remaks Diskusi:
- Nasabah mau coba yang bulanan dulu, jika sudah cocok mungkin nanti akan perpanjang lagi
- Lokasi Usaha : Pekanbaru, Riau
- Cabang Usaha : 1 Outlet
- Kategori Usaha :Ruko
- Jumlah Karyawan : 2
- Jumlah Perlengkapan : 2
- Info tambahan :</t>
      </text>
    </comment>
    <comment authorId="0" ref="H439">
      <text>
        <t xml:space="preserve">- Lokasi Usaha : Pontianak, Kalbar
- Cabang Usaha : 1 Outlet
- Kategori Usaha : Ruko
- Jumlah Karyawan : 1 Orang 
- Jumlah Perlengkapan : 
- Info tambahan : Masih menggunakan Nota Manual, Laundry jalan 1 tahun, dan Masih hendel sendiri
*Remaks Diskusi:
- Tgl 20/1/25 : FO untuk training penggunaan aplikasi piposmart</t>
      </text>
    </comment>
    <comment authorId="0" ref="H373">
      <text>
        <t xml:space="preserve">*Remaks Diskusi:
- Masih Ngatur Jadwal training dengan nasabah yang di referallakan
- Nasabahnya belum daftar akun dan Mitra nya melakukan pembayaran terlebih dahulu 
- Lokasi Usaha : Batam
- Cabang Usaha : 1 Outlet
- Kategori Usaha : Ruko
- Jumlah Karyawan : Ada
- Jumlah Perlengkapan : 
- Info tambahan : Laundry Coin</t>
      </text>
    </comment>
    <comment authorId="0" ref="H340">
      <text>
        <t xml:space="preserve">*Remaks Diskusi:
- Rencana penggiunaan aplikasi piposmartnya di awal bulan Mei dan sementara dipelajari dulu aplikasinya sembari transisi untuk full penggunaan aplikasi piposmart
- Lokasi Usaha : Bandung, Jawa Barat
- Cabang Usaha : 2 Outlet
- Kategori Usaha : Ruko
- Jumlah Karyawan : Ada yang 2 dan 3 Orang  per outlet
- Jumlah Perlengkapan : 2 pasang
- Status Training (Tgl) : 10 April 2025
- Info tambahan : Saat ini menggunakan aplikasi kasir pintar</t>
      </text>
    </comment>
    <comment authorId="0" ref="O26">
      <text>
        <t xml:space="preserve">Tanggal Nasabah Melakukan Training
</t>
      </text>
    </comment>
    <comment authorId="0" ref="H307">
      <text>
        <t xml:space="preserve">*Remaks Diskusi:
- Rencana pengunaan aplikasi piposmartnya 30 april atau tanggal 1 mei 
- Lokasi Usaha : Tangerang Selatan, Banten
- Cabang Usaha : 1 Outlet
- Kategori Usaha : Ruko
- Jumlah Karyawan : 1 Orang
- Jumlah Perlengkapan : -
- Status Training (Tgl) : -
- Info tambahan : -</t>
      </text>
    </comment>
    <comment authorId="0" ref="P26">
      <text>
        <t xml:space="preserve">Nasabah yang telah Demo
</t>
      </text>
    </comment>
    <comment authorId="0" ref="H175">
      <text>
        <t xml:space="preserve">* Remarks diskusi
Nasabah sudah sempat menggunakan aplikasi 1010DRY selama 2 tahun, jadi nasabah mau mempertimbangkan dulu dengan suami nya, karna ada perbandingan harga dari si nasabah.
- Lokasi Usaha : Pekanbaru, Riau
- Cabang Usaha : -
- Kategori Usaha : Ruko
- Jumlah Karyawan : 3
- Jumlah Perlengkapan : -
- Status Training (Tgl) : 26/11/25
- Info tambahan : -</t>
      </text>
    </comment>
    <comment authorId="0" ref="H142">
      <text>
        <t xml:space="preserve">*Remaks Diskusi:
- Rencana berlangganan Paket 9 bulan bisnis dan masih negoisiasi berlangganan paket 1 bisnis 
- Lokasi Usaha : Pontianak, Kalimantan Barat
- Cabang Usaha : 1 Outlet
- Kategori Usaha : Ruko
- Jumlah Karyawan : Ada
- Jumlah Perlengkapan : 
- Info tambahan :</t>
      </text>
    </comment>
    <comment authorId="0" ref="G109">
      <text>
        <t xml:space="preserve">*Remaks Diskusi:
- Nasabah referal dari Kg Teknik Batam
- Opening Laundry tanggal 16/02/2026
- Include berlangganan 6 bulan Bisnis dari Mitra
- Lokasi Usaha : Penuin, Batam
- Cabang Usaha : 1 Outlet
- Kategori Usaha : Ruko
- Jumlah Karyawan :1 Orang
- Jumlah Perlengkapan : 2 Pasang
- Info tambahan :</t>
      </text>
    </comment>
    <comment authorId="0" ref="G43">
      <text>
        <t xml:space="preserve">*Remaks Diskusi:
- Nasabah ada 3 Outlet dan saat ini menggunakan aplikasi Majo dan mau beralih aplikasi
- Nasabah butuh aplikasi yang bisa di akses di Web dan IOS
- Sudah training aplikasi dengan Owner dan Karyawan
- Usaha laundry dari tahun 1994 dan khusus laundry satuan
- Lokasi Usaha : Jakarta Utara, Dki Jakarta
- Cabang Usaha : 1 Outlet
- Kategori Usaha : -
- Jumlah Karyawan : -
- Jumlah Perlengkapan : 
- Info tambahan : Untuk ke 3 Outlet memiliki 1 tempat produksi</t>
      </text>
    </comment>
    <comment authorId="0" ref="G10">
      <text>
        <t xml:space="preserve">*Remaks Diskusi:
- Rencana pembukaan laundry tanggal 1 Juni 2026
- Penjelasan paket berlangganan 12 bulan 
- Lokasi Usaha : Bandung, Jawa Barat
- Cabang Usaha : 1 Outlet
- Kategori Usaha : Ruko
- Jumlah Karyawan : -
- Jumlah Perlengkapan : 
- Info tambahan : Laundry Coin (Self Service)</t>
      </text>
    </comment>
    <comment authorId="0" ref="P208">
      <text>
        <t xml:space="preserve">Tanggal Nasabah Melakukan Training
</t>
      </text>
    </comment>
    <comment authorId="0" ref="Q208">
      <text>
        <t xml:space="preserve">Nasabah yang telah Demo
</t>
      </text>
    </comment>
    <comment authorId="0" ref="H423">
      <text>
        <t xml:space="preserve">Remaks Diskusi: Ngambil paket berlangganan pertahun bisnis untuk 2 outlet dan sudah melakukan pembayaran sebesar 2.596.000. Untuk aplikasi piposmart belum di install dan registrasi akun  karena masih prepare dan akan di kabari kembali 3 hari lagi 
- Lokasi Usaha : Malang, Jatim
- Cabang Usaha : 3 Outlet
- Kategori Usaha : Ruko
- Jumlah Karyawan : 2-3/Outlet
- Jumlah Perlengkapan : Nihil
- Status Training (Tgl) : 
- Info tambahan :  1 Outlet menggunakan aplikasi smartlink
</t>
      </text>
    </comment>
    <comment authorId="0" ref="H357">
      <text>
        <t xml:space="preserve">Remaks Diskusi: 
- Penawaran Paket pertahun bisnis dan paket 6 bulan bisnis, untuk konfirmasi berlangganannya akan dikabari setelag diskusi dengan patners nya
- Lokasi Usaha : Jakarta Selatan, Dki Jakarta
- Cabang Usaha : 1 Outlet
- Kategori Usaha : Ruko
- Jumlah Karyawan : 1 Orang
- Jumlah Perlengkapan : Nihil
- Status Training (Tgl) : 06 Februari 2025
- Info tambahan : Usaha laundry buka di bulan oktober dan bapaknya masih stay dilaundry </t>
      </text>
    </comment>
    <comment authorId="0" ref="H324">
      <text>
        <t xml:space="preserve">*Remaks Diskusi:
- Nasabah sudah di training dan untuk saat ini masih mau nyoba trial dulu dan jika mau berlangganan akan di kabari kembali
- Aplikasi piposmartnya tidak jadi digunakan karna biaya perbulannya terlau mahal sedangkan yang perbulan tidak tersedia lagi
- Lokasi Usaha : Gresik, Jawa Timur
- Cabang Usaha : 1 Outlet
- Kategori Usaha : Ruko
- Jumlah Karyawan : 1 Orang
- Jumlah Perlengkapan : -
- Status Training (Tgl) : 12 Mei 2025
- Info tambahan : -</t>
      </text>
    </comment>
    <comment authorId="0" ref="H258">
      <text>
        <t xml:space="preserve">*Remaks Diskusi:
- Penawaran berlangganan paket bisnis 1 tahun, dan untuk berlangganan nya akan di diskusikan dengan suami nya
- Sudah kirim promo berlangganan di bulan ini 
- Lokasi Usaha : Bekasi, Jawa Barat
- Cabang Usaha : 1 Outlet
- Kategori Usaha : Ruko
- Jumlah Karyawan : 1 Orang
- Jumlah Perlengkapan : -
- Status Training (Tgl) : 23 Juni 2025
- Info tambahan : </t>
      </text>
    </comment>
    <comment authorId="0" ref="H192">
      <text>
        <t xml:space="preserve">*Remaks Diskusi:
- Transaksi perhari nya masih ada dan masa trial sudah habis 
- Sudah penjelasan biaya berlanggan 
- Lokasi Usaha : Samrinda, Kalimantan Timur
- Cabang Usaha : 1 Outlet
- Kategori Usaha : Ruko
- Jumlah Karyawan : -
- Jumlah Perlengkapan : -
- Status Training (Tgl) : -
- Info tambahan : -</t>
      </text>
    </comment>
    <comment authorId="0" ref="G126">
      <text>
        <t xml:space="preserve">*Remaks Diskusi:
- Berlangganan 12 Bulan Bisnis
- FO pertama dari HP Official
- Lokasi Usaha : Bogor, Jawa Barat
- Cabang Usaha : 2 Outlet, Beda Akun Owner
- Kategori Usaha : Ruko
- Jumlah Karyawan : Ada
- Jumlah Perlengkapan : 
- Info tambahan :</t>
      </text>
    </comment>
    <comment authorId="0" ref="G60">
      <text>
        <t xml:space="preserve">*Remaks Diskusi:
- Pembelian Printer Thermal
- Lokasi Usaha : Kendari, Sulawesi Tenggara
- Cabang Usaha : 1 Outlet
- Kategori Usaha : -
- Jumlah Karyawan : -
- Jumlah Perlengkapan : 
- Info tambahan :</t>
      </text>
    </comment>
    <comment authorId="0" ref="G27">
      <text>
        <t xml:space="preserve">*Remaks Diskusi:
- Saat ini ada 1 outlet menggunakan aplikasi smartlink dan ada rencana buka outlet baru di kota yang berbeda
- Rencana pembukaan laundry di Tanggal 18 atau 20 Mei 2026
- Nasabahnya masih coba sendiri aplikasi piposmart dan bantu nasabah lewat chatt
- Lokasi Usaha : Jakarta Utara, Dki Jakarta
- Cabang Usaha : 1 Outlet
- Kategori Usaha : -
- Jumlah Karyawan : -
- Jumlah Perlengkapan : 
- Info tambahan :</t>
      </text>
    </comment>
    <comment authorId="0" ref="H440">
      <text>
        <t xml:space="preserve">- Lokasi Usaha : Lamongan
- Cabang Usaha : 1 Outlet
- Kategori Usaha : Ruko
- Jumlah Karyawan : 
- Jumlah Perlengkapan : 
- Info tambahan :  
*Remaks Diskusi:
- Tgl 20/1/25 : Untuk penggunaan aplikasi piposmart nya sudah dipahami dan penjelasan sistem berlangganan aplikasi piposmart 
</t>
      </text>
    </comment>
    <comment authorId="0" ref="P159">
      <text>
        <t xml:space="preserve">Tanggal Nasabah Melakukan Training
</t>
      </text>
    </comment>
    <comment authorId="0" ref="Q159">
      <text>
        <t xml:space="preserve">Nasabah yang telah Demo
</t>
      </text>
    </comment>
    <comment authorId="0" ref="H374">
      <text>
        <t xml:space="preserve">*Remaks Diskusi:
- Tgl 20/1/25 : FO mengenai Pelunasan sisa pembayaran aplikasi piposmart 
- Nasabahnya jadinya ngambil berlangganan saja
- Lokasi Usaha : Bekasi,Jawa Barat
- Cabang Usaha : 1 Outlet
- Kategori Usaha : Ruko
- Jumlah Karyawan : Ada
- Jumlah Perlengkapan : 
- Info tambahan : Sisa pembayaran 565.250
</t>
      </text>
    </comment>
    <comment authorId="0" ref="H341">
      <text>
        <t xml:space="preserve">*Remaks Diskusi:
- FO berlangganan 1 tahun bisnis
- Rencana penggunaan aplikasi piposmart setelah lebaran dan sudah di fo belum ada respon nasabahnya
- Lokasi Usaha : Palembang, Sumatera Selatan
- Cabang Usaha : 1 Outlet
- Kategori Usaha : Ruko
- Jumlah Karyawan : Ada
- Jumlah Perlengkapan : -
- - Status Training (Tgl) : 17 Februari 2025
- Info tambahan : Saat ini masih menggunakan aplikasi Laundry Pos
</t>
      </text>
    </comment>
    <comment authorId="0" ref="H308">
      <text>
        <t xml:space="preserve">*Remaks Diskusi:
- Rencana pengunaan aplikasi piposmartnya di hari Jumat 23 Mei atau Rabu 28 Mei dan langsung berlangganan paket bisnis 6 bulan
- Lokasi Usaha : Serang, Banten
- Cabang Usaha : 1 Outlet
- Kategori Usaha : Ruko
- Jumlah Karyawan : 1 Orang
- Jumlah Perlengkapan : -
- Status Training (Tgl) : 20 Mei 2025
- Info tambahan : Ownernya masih stay di laundry </t>
      </text>
    </comment>
    <comment authorId="0" ref="H176">
      <text>
        <t xml:space="preserve">*Remaks Diskusi:
- Rencana berlangganan 1 tahun basic 
- Penawaran Berlangganan dari admin Berlangganan 3 bulan bisnis
- Lokasi Usaha : Deli Serdang, Sumatera Utara
- Cabang Usaha : 1 Outlet
- Kategori Usaha : Ruko
- Jumlah Karyawan : Ada
- Jumlah Perlengkapan : Ada
- Status Training (Tgl) : -
- Info tambahan : -</t>
      </text>
    </comment>
    <comment authorId="0" ref="G110">
      <text>
        <t xml:space="preserve">*Remaks Diskusi:
- Pembelian Paket Pro 12 Bulan
- Bantu penambahan akun karyawan
- Aplikasi belum sempat di pelajari kembali karna masih sibuk 
- Lokasi Usaha : Jakarta Utara, Dki Jakarta
- Cabang Usaha : 1 Outlet
- Kategori Usaha : -
- Jumlah Karyawan : -
- Jumlah Perlengkapan : 
- Info tambahan :</t>
      </text>
    </comment>
    <comment authorId="0" ref="G44">
      <text>
        <t xml:space="preserve">*Remaks Diskusi:
- Saat ini ada 1 outlet menggunakan aplikasi smartlink dan ada rencana buka outlet baru di kota yang berbeda
- Rencana pembukaan laundry di Tanggal 18 atau 20 Mei 2026
- Nasabahnya masih coba sendiri aplikasi piposmart dan bantu nasabah lewat chatt
- Lokasi Usaha : Jakarta Utara, Dki Jakarta
- Cabang Usaha : 1 Outlet
- Kategori Usaha : -
- Jumlah Karyawan : -
- Jumlah Perlengkapan : 
- Info tambahan :</t>
      </text>
    </comment>
    <comment authorId="0" ref="G11">
      <text>
        <t xml:space="preserve">*Remaks Diskusi:
- Rencana pembukaan laundry tanggal 1 Juni 2026
- Penjelasan paket berlangganan 12 bulan 
- Lokasi Usaha : Bandung, Jawa Barat
- Cabang Usaha : 1 Outlet
- Kategori Usaha : Ruko
- Jumlah Karyawan : -
- Jumlah Perlengkapan : 
- Info tambahan : Laundry Coin (Self Service)</t>
      </text>
    </comment>
    <comment authorId="0" ref="H424">
      <text>
        <t xml:space="preserve">Remaks Diskusi: 
Nasabah mendapat penawaran untuk berlangganan aplikasi piposmart dengan pertahun bonus 2 bulan dan perpanjanga berlangganan outlet kedua paket bisnis 6 bulan bonus 1 bulan dan bonus 1 bulanya akan di proses apabila outlet ke 3 nya aktivasi paket 1 tahun
- Lokasi Usaha : Tangerang
- Cabang Usaha : 3 Outlet dan semua menggunakan apikasi piposmart
- Kategori Usaha : Ruko
- Jumlah Karyawan : Ada Karyawan
- Jumlah Perlengkapan : Nihil
- Info tambahan :  Laundry Coin (Self Service)
</t>
      </text>
    </comment>
    <comment authorId="0" ref="H358">
      <text>
        <t xml:space="preserve">*Remaks Diskusi:
- Penawaran berlangganan paket include printer
- Lokasi Usaha : Tangerang Selatan, Banten
- Cabang Usaha : 1 Outlet
- Kategori Usaha : Ruko
- Jumlah Karyawan : 1 Orang
- Jumlah Perlengkapan : 2 Pasang
- Status Training (Tgl) : 18 Maret 2025
- Info tambahan : -</t>
      </text>
    </comment>
    <comment authorId="0" ref="H325">
      <text>
        <t xml:space="preserve">*Remaks Diskusi:
- Rencana mau ngambil paket 6 bulan bisnis untuk 2 outlet tetapi nasabahnya minta tambahan bonus lagi, dan sudah diskusi dengan pak bob mengenai bonus tambahan dan tidak di acc
- Lokasi Usaha : Subang, Jawa Barat
- Cabang Usaha : 2 Outlet
- Kategori Usaha : Ruko
- Jumlah Karyawan : ada
- Jumlah Perlengkapan : -
- Status Training (Tgl) : -
- Info tambahan : Saat ini menggunakan aplikasi majo</t>
      </text>
    </comment>
    <comment authorId="0" ref="F226">
      <text>
        <t xml:space="preserve">Jangan di bagikan karna bukan usaha laundry, tapi tetap di data kelolaan 
info pic lidya</t>
      </text>
    </comment>
    <comment authorId="0" ref="H259">
      <text>
        <t xml:space="preserve">*Remaks Diskusi:
- Penawaran berlangganan paket bisnis 1 tahun, dan untuk berlangganan nya akan di diskusikan dengan suami nya
- Sudah kirim promo berlangganan di bulan ini 
- Lokasi Usaha : Bekasi, Jawa Barat
- Cabang Usaha : 1 Outlet
- Kategori Usaha : Ruko
- Jumlah Karyawan : 1 Orang
- Jumlah Perlengkapan : -
- Status Training (Tgl) : 23 Juni 2025
- Info tambahan : </t>
      </text>
    </comment>
    <comment authorId="0" ref="H226">
      <text>
        <t xml:space="preserve">*Remaks Diskusi:
- Nasabah referal perusahaan dan sudah di training
- Reminder pak bob untuk fo berlangganan 
- Lokasi Usaha : Batam, Kepulauan Riau
- Cabang Usaha : -
- Kategori Usaha : Kantor
- Jumlah Karyawan : Ada
- Jumlah Perlengkapan : -
- Status Training (Tgl) : 09 September 2025
- Info tambahan : Usaha Interior Design dan bukan usaha laundry</t>
      </text>
    </comment>
    <comment authorId="0" ref="H193">
      <text>
        <t xml:space="preserve">*Remaks Diskusi:
- Rencana berlangganan pertahun bisnis
- Usaha laundry jalan 6 bulan
- Rencana mau gunakan aplikasi karna mau buka tempat khusus drop point di beberapa tempat 
- Lokasi Usaha : Kendari, Sulawesi Tenggara
- Cabang Usaha : 1 Outlet
- Kategori Usaha : Ruko
- Jumlah Karyawan : Ada
- Jumlah Perlengkapan : 
- Info tambahan :</t>
      </text>
    </comment>
    <comment authorId="0" ref="G127">
      <text>
        <t xml:space="preserve">*Remaks Diskusi:
- Berlangganan 12 Bulan Bisnis
- Usaha laundry baru buka, dan mau berlangganan yang murah 
- Lokasi Usaha : Medan, Sumatera Utara
- Cabang Usaha : 1 Outlet
- Kategori Usaha : Ruko
- Jumlah Karyawan : Ada
- Jumlah Perlengkapan : 
- Info tambahan :</t>
      </text>
    </comment>
    <comment authorId="0" ref="H160">
      <text>
        <t xml:space="preserve">*Remaks Diskusi:
- Rencana berlangganan 1 tahun bisnis
- Lokasi Usaha : Tanah Bumbu, Kalimantan Selatan
- Cabang Usaha : 1 Outlet
- Kategori Usaha : Ruko
- Jumlah Karyawan : 1 Orang
- Jumlah Perlengkapan : -
- Status Training (Tgl) : 5 November 2025
- Info tambahan : -</t>
      </text>
    </comment>
    <comment authorId="0" ref="G94">
      <text>
        <t xml:space="preserve">*Remaks Diskusi:
- Nasabah masih di luar kota jadi belum bisa memutuskan apakah akan menggunakan aplikasi Piposmart, Nanti kalau ada yang mau di tanyakan akan menghubungi kembali.
- Lokasi Usaha :Indramayu, Jawa Barat.
- Cabang Usaha : 1 Outlet
- Kategori Usaha : Ruko
- Jumlah Karyawan : 4
- Jumlah Perlengkapan : -
- Info tambahan : -</t>
      </text>
    </comment>
    <comment authorId="0" ref="Q391">
      <text>
        <t xml:space="preserve">Nasabah yang telah </t>
      </text>
    </comment>
    <comment authorId="0" ref="G28">
      <text>
        <t xml:space="preserve">*Remaks Diskusi:
- Rencana berlangganan 1 tahun Basic
- Lokasi Usaha : Kendari, Sulawesi Tenggara
- Cabang Usaha : 1 Outlet
- Kategori Usaha : Ruko
- Jumlah Karyawan : 1 Orang
- Jumlah Perlengkapan : -
- Info tambahan :</t>
      </text>
    </comment>
    <comment authorId="0" ref="H441">
      <text>
        <t xml:space="preserve">- Lokasi Usaha : Medan
- Cabang Usaha : 1 Outlet
- Kategori Usaha : Ruko
- Jumlah Karyawan : 1 Karyawan
- Jumlah Perlengkapan : 
- Info tambahan :  Masih hendel sendiri. Akun ayo laundry - 14255 tidak digunakan karna lupa password
*Remaks Diskusi:
- Tgl 20/1/25 : Penjelasan fitur unggulan aplikasi piposmart dan sistem berlangganan 
ini
- Tgl 21/01/25 : Call and chatt belum ada respon nasabahnya 
</t>
      </text>
    </comment>
    <comment authorId="0" ref="H408">
      <text>
        <t xml:space="preserve">*Remaks Diskusi:
- FO berlangganan 1 tahun bisnis
- Untuk aplikasi piposmart sesuai hasil diskusi dengan adiknya akan digunakan di akhir bulan 3 dan gapapa mengikuti promo di bulan tersebut
- Lokasi Usaha : Palembang, Sumatera Selatan
- Cabang Usaha : 1 Outlet
- Kategori Usaha : Ruko
- Jumlah Karyawan : Ada
- Jumlah Perlengkapan : -
- - Status Training (Tgl) : 17 Februari 2025
- Info tambahan : Saat ini masih menggunakan aplikasi Laundry Pos
</t>
      </text>
    </comment>
    <comment authorId="0" ref="H375">
      <text>
        <t xml:space="preserve">*Remaks Diskusi:
- Saat ini masih merapikan tempat dan untuk pembukaan sesegera mungkin, nanti kalau sudah selesai akan di infokan kembali 
- Lokasi Usaha : Tangerang Selatan, Banten
- Cabang Usaha : 1 Outlet
- Kategori Usaha : Ruko
- Jumlah Karyawan : 1 Orang
- Jumlah Perlengkapan : -
- Status Training (Tgl) : -
- Info tambahan : -</t>
      </text>
    </comment>
    <comment authorId="0" ref="H342">
      <text>
        <t xml:space="preserve">*Remaks Diskusi:
- Order Printer Thermal
- Lokasi Usaha : Denpasar, Bali
- Cabang Usaha : 1 Outlet
- Kategori Usaha : Ruko
- Jumlah Karyawan : 1 Orang
- Jumlah Perlengkapan : -
- Status Training (Tgl) : -
- Info tambahan : Nasabah aktif berlangganan pertahun basic</t>
      </text>
    </comment>
    <comment authorId="0" ref="H309">
      <text>
        <t xml:space="preserve">*Remaks Diskusi:
- Sudah penjelasan sistem berlangganan dan biaya berlangganan aplikasi piposmart 
- Saat ini bapaknya lagi di luar kota dan akan dihubungi kembali hari rabu tanggal 21 Mei
- Lokasi Usaha : Jakarta Utara, DKi Jakarta
- Cabang Usaha : 1 Outlet
- Kategori Usaha : Ruko
- Jumlah Karyawan : Ada
- Jumlah Perlengkapan : -
- Status Training (Tgl) : -
- Info tambahan : -</t>
      </text>
    </comment>
    <comment authorId="0" ref="G45">
      <text>
        <t xml:space="preserve">*Remaks Diskusi: 
- Rencana mau nyoba paket bulanan dulu
- Rencana pembukaan laundry di Hari Kamis 
- Usaha laundry masih hendel sediri
- Lokasi Usaha : Jakarta timur, Jakarta
- Cabang Usaha : 1 Outlet
- Kategori Usaha : Ruko
- Jumlah Karyawan : Tidak ada
- Jumlah Perlengkapan : 
- Info tambahan :</t>
      </text>
    </comment>
    <comment authorId="0" ref="G12">
      <text>
        <t xml:space="preserve">*Remaks Diskusi:
- Rencana pembukaan laundry tanggal 1 Juni 2026
- Penjelasan paket berlangganan 12 bulan 
- Lokasi Usaha : Bandung, Jawa Barat
- Cabang Usaha : 1 Outlet
- Kategori Usaha : Ruko
- Jumlah Karyawan : -
- Jumlah Perlengkapan : 
- Info tambahan : Laundry Coin (Self Service)</t>
      </text>
    </comment>
    <comment authorId="0" ref="P276">
      <text>
        <t xml:space="preserve">Tanggal Nasabah Melakukan Training
</t>
      </text>
    </comment>
    <comment authorId="0" ref="Q276">
      <text>
        <t xml:space="preserve">Nasabah yang telah Demo
</t>
      </text>
    </comment>
    <comment authorId="0" ref="H425">
      <text>
        <t xml:space="preserve">Remaks Diskusi: SUDAH AKTIVASI MEMBERSHIP
- Lokasi Usaha : Deli Serdang, Sumut
- Cabang Usaha : 1 Outlet
- Kategori Usaha : Ruko
- Jumlah Karyawan : 2 
- Jumlah Perlengkapan : 
- Info tambahan :  Laundry jalan 1 tahun
</t>
      </text>
    </comment>
    <comment authorId="0" ref="H392">
      <text>
        <t xml:space="preserve">Remaks Diskusi: 
- SUDAH TOP UP dan Aktivasi membership 
- Lokasi Usaha : Jakarta Timur, Dki Jakarta
- Cabang Usaha : 1 Outlet
- Kategori Usaha : Ruko
- Jumlah Karyawan : 1 Orang
- Jumlah Perlengkapan : 2 mesin cuci dan 2 mesin pengering
- Status Training (Tgl) : 30 Januari 2025
- Info tambahan :  Usaha laundry sudah Opening</t>
      </text>
    </comment>
    <comment authorId="0" ref="H359">
      <text>
        <t xml:space="preserve">*Remaks Diskusi:
- Usaha laundrynya sudah di take over lagi dan kakaknya sudah tidak ada usaha laundry lagi 
- Lokasi Usaha : Bandung, Jawa Barat
- Cabang Usaha : 1 Outlet
- Kategori Usaha : Ruko
- Jumlah Karyawan : 1 Orang
- Jumlah Perlengkapan : -
- Status Training (Tgl) : -
- Info tambahan : Laundry nya hasil take over dan sebelumnya owner lama sudah menggunakan aplikasi</t>
      </text>
    </comment>
    <comment authorId="0" ref="H326">
      <text>
        <t xml:space="preserve">*Remaks Diskusi:
- Usaha Laundry buka setelah lebaran 
- Lokasi Usaha : Bogor, Jawa Barat
- Cabang Usaha : 1 Outlet
- Kategori Usaha : Ruko
- Jumlah Karyawan : 1 Orang
- Jumlah Perlengkapan : -
- Status Training (Tgl) : -
- Info tambahan : -</t>
      </text>
    </comment>
    <comment authorId="0" ref="H260">
      <text>
        <t xml:space="preserve">*Remaks Diskusi:
- Penawaran berlangganan paket bisnis 1 tahun, dan untuk berlangganan nya akan di diskusikan dengan suami nya
- Sudah kirim promo berlangganan di bulan ini 
- Lokasi Usaha : Bekasi, Jawa Barat
- Cabang Usaha : 1 Outlet
- Kategori Usaha : Ruko
- Jumlah Karyawan : 1 Orang
- Jumlah Perlengkapan : -
- Status Training (Tgl) : 
- Info tambahan : </t>
      </text>
    </comment>
    <comment authorId="0" ref="H194">
      <text>
        <t xml:space="preserve">*Remaks Diskusi:
- Saat ini menggunakan Aplikasi Smartlink
- Rencana mau migrasi ke aplikasi piposmart
- Penawaran berlangganan 1 tahun di masing" Outlet
- Lokasi Usaha : Tabalong, Kalimantan Selatan
- Cabang Usaha : 1 Outlet
- Kategori Usaha : Ruko
- Jumlah Karyawan : Ada
- Jumlah Perlengkapan : -
- Status Training (Tgl) : - 
- Info tambahan : -</t>
      </text>
    </comment>
    <comment authorId="0" ref="G128">
      <text>
        <t xml:space="preserve">*Remaks Diskusi:
- Opening Laundry Tanggal 02 Januari 2026
- Lokasi Usaha : Bekasi, Jawa Barat
- Cabang Usaha : 1 Outlet
- Kategori Usaha : Ruko
- Jumlah Karyawan : Ada
- Jumlah Perlengkapan : 
- Info tambahan :</t>
      </text>
    </comment>
    <comment authorId="0" ref="H161">
      <text>
        <t xml:space="preserve">*Remaks Diskusi:
- Rencana berlangganan 1 tahun basic
- Lokasi Usaha : Bekasi, Jawa Barat
- Cabang Usaha : 1 Outlet
- Kategori Usaha : Ruko
- Jumlah Karyawan : 2 Orang
- Jumlah Perlengkapan : -
- Status Training (Tgl) : 02 November 2025
- Info tambahan : -</t>
      </text>
    </comment>
    <comment authorId="0" ref="G62">
      <text>
        <t xml:space="preserve">*Remaks Diskusi:
- Usaha laundry masih prepare
- Rencana pembukaan tanggal 4 Mei
- Jadwal training tanggal 28 April 2026 jam 7 malam
- Lokasi Usaha : Jakarta Timur, Dki Jakarta
- Cabang Usaha : 1 Outlet
- Kategori Usaha : -
- Jumlah Karyawan : -
- Jumlah Perlengkapan : 
- Info tambahan :</t>
      </text>
    </comment>
    <comment authorId="0" ref="G29">
      <text>
        <t xml:space="preserve">*Remaks Diskusi:
- Rencana buka outet ke 2
- Penawaran paket 12 plus 6 bulan Pro
- Sudah melakukan pembayaran
- Rencana aktivasi 2 atau 3 hari lagi
- Lokasi Usaha : Purwakarta, Jawa Barat
- Cabang Usaha : 2 Outlet
- Kategori Usaha : Ruko
- Jumlah Karyawan : Ada
- Jumlah Perlengkapan : 
- Info tambahan :Outlet pertama sudah berlangganan piposmart</t>
      </text>
    </comment>
    <comment authorId="0" ref="H442">
      <text>
        <t xml:space="preserve">- Lokasi Usaha : Pematang Siantar, Sumut
- Cabang Usaha : 1 Outlet
- Kategori Usaha : Ruko
- Jumlah Karyawan : 
- Jumlah Perlengkapan : 
- Info tambahan :  
*Remaks Diskusi:
- Tgl 20/1/25 : FO berlangganan aplikasi piposmart 
- Tgl 21/01/25 : Call and chatt belum ada respon nasabahnya 
Sudah berlangganan per bulan 
</t>
      </text>
    </comment>
    <comment authorId="0" ref="H409">
      <text>
        <t xml:space="preserve">*Remaks Diskusi:
- FO berlangganan 1 tahun bisnis
- Penjelasan untuk masa berlaku promo paket 1 tahun
- Lokasi Usaha : Bekasi, Jawa Barat
- Cabang Usaha : 1 Outlet
- Kategori Usaha : Ruko
- Jumlah Karyawan : Ada
- Jumlah Perlengkapan : -
- Info tambahan : Saat ini usaha laundry masih tahap renov tempat dan jika sudah selesai akan di infokan kembali </t>
      </text>
    </comment>
    <comment authorId="0" ref="H376">
      <text>
        <t xml:space="preserve">*Remaks Diskusi:
- FO berlangganan 1 tahun bisnis
- Untuk aplikasi piposmart sesuai hasil diskusi dengan adiknya akan digunakan di akhir bulan 3 dan gapapa mengikuti promo di bulan tersebut
- Lokasi Usaha : Palembang, Sumatera Selatan
- Cabang Usaha : 1 Outlet
- Kategori Usaha : Ruko
- Jumlah Karyawan : Ada
- Jumlah Perlengkapan : -
- - Status Training (Tgl) : 17 Februari 2025
- Info tambahan : Saat ini masih menggunakan aplikasi Laundry Pos
</t>
      </text>
    </comment>
    <comment authorId="0" ref="H343">
      <text>
        <t xml:space="preserve">*Remaks Diskusi:
- Rencana mau ngambil Paket Promo Jagoan dan rencana training di hari jumat langsung ke laundry 
- Lokasi Usaha : Batam, Kepri
- Cabang Usaha : 1 Outlet
- Kategori Usaha : Ruko
- Jumlah Karyawan : 3 Orang
- Jumlah Perlengkapan : 4 Pasang
- Status Training (Tgl) : 11 April 2025
- Info tambahan : </t>
      </text>
    </comment>
    <comment authorId="0" ref="H310">
      <text>
        <t xml:space="preserve">Untuk aplikasi piposmartnya sudah dipelajari dan sejauh ini belum ada kendala dan usaha laundry masih proses pengerjaan dan masih menunggu pengiriman mesin. untuk pembukaan nya kalau bisa sesegera mungkin. aplikasi piposmart direkomendasikan oelh temannya kawaii laundry II - 9683 dimana berlangganan perbulan basic dan sudah sharing" mengenai aplikasi nya. Penjelasan kembali mengenai aplikasi piposmart dan fo untuk training dan lanjut greeting chatt wa</t>
      </text>
    </comment>
    <comment authorId="0" ref="G112">
      <text>
        <t xml:space="preserve">*Remaks Diskusi:
- Rencana buka laundry di Semarang
- Penjelasan sistem peggunaan apikasi piposmart
- Outlet ada 2 dan di outlet pertama sudah menggunakan aplikasi gratis
- Lokasi Usaha : Semarang
- Cabang Usaha : 2 Outlet
- Kategori Usaha : -
- Jumlah Karyawan : -
- Jumlah Perlengkapan : 
- Info tambahan :</t>
      </text>
    </comment>
    <comment authorId="0" ref="G46">
      <text>
        <t xml:space="preserve">*Remaks Diskusi:
- Usaha laundry sudah berjalan dan menggunakan aplikasi MokaPos dan mau beralih aplikasi
- Penawaran pembelian Printer thermal dan penjelasan merk printer yang support
- Lokasi Usaha : Denpasar, Bali
- Cabang Usaha : 1 Outlet
- Kategori Usaha : Ruko
- Jumlah Karyawan : Ad
- Jumlah Perlengkapan : 
- Info tambahan :</t>
      </text>
    </comment>
    <comment authorId="0" ref="G13">
      <text>
        <t xml:space="preserve">*Remaks Diskusi:
- Rencana pembukaan laundry tanggal 1 Juni 2026
- Penjelasan paket berlangganan 12 bulan 
- Lokasi Usaha : Bandung, Jawa Barat
- Cabang Usaha : 1 Outlet
- Kategori Usaha : Ruko
- Jumlah Karyawan : -
- Jumlah Perlengkapan : 
- Info tambahan : Laundry Coin (Self Service)</t>
      </text>
    </comment>
    <comment authorId="0" ref="H426">
      <text>
        <t xml:space="preserve">Remaks Diskusi: Aktivasi membership akan dilakukan saat nasabahnya sudah bisa menggunakan aplikasi piposmart dan terakhir di follow up aplikasi belum bisa di pelajari karna kakak ada musibah kena banjir 
- Lokasi Usaha : Kubu Raya, Kalbar
- Cabang Usaha : 1 Outlet
- Kategori Usaha : Ruko
- Jumlah Karyawan : 1 Orang
- Jumlah Perlengkapan : Nihi
- Info tambahan :  
</t>
      </text>
    </comment>
    <comment authorId="0" ref="H393">
      <text>
        <t xml:space="preserve">Remaks Diskusi: 
- SUDAH TOP UP dan Aktivasi membership 
- Lokasi Usaha : Bogor, Jawa Barat
- Cabang Usaha : 1 Outlet
- Kategori Usaha : Ruko
- Jumlah Karyawan : 1 Orang
- Jumlah Perlengkapan : 2 mesin cuci dan 2 mesin pengering
- Status Training (Tgl) : 05 Februari 2025
- Info tambahan : Usaha laundry sudah Opening</t>
      </text>
    </comment>
    <comment authorId="0" ref="H360">
      <text>
        <t xml:space="preserve">Remaks Diskusi: 
- Penawaran Paket pertahun bisnis dan paket 2 tahun bisnis, untuk konfirmasi berlangganannya di hari sabtu 8 Februari 2025
- Lokasi Usaha : Tangerang Selatan, Banten
- Cabang Usaha : 2 Outlet
- Kategori Usaha : Ruko
- Jumlah Karyawan : 2 Orang di Outlet Utama, 1 Orang di Outlet Drop Point
- Jumlah Perlengkapan : Nihil
- Status Training (Tgl) : 06 Februari 2025
- Info tambahan : Usaha laundry sudah jalan dari tahun 2007 dan saat ini masih menggunakan nota manual</t>
      </text>
    </comment>
    <comment authorId="0" ref="H327">
      <text>
        <t xml:space="preserve">*Remaks Diskusi:
- Rencana mau ngambil 6 bulan bisnis dan dari mitra KG Teknik Batam 
- Sudah menggunakan aplikasi permanen yang sekali bayar dan nasabahnya tidak mau memberitahukan nama aplikasi nya 
- Lokasi Usaha : Tiban, Kepri
- Cabang Usaha : 1 Outlet
- Kategori Usaha : Ruko
- Jumlah Karyawan : 2 Orang
- Jumlah Perlengkapan : 6 Pasang
- Status Training (Tgl) : 12 April 2025
- Info tambahan : Rencana pembukaan laundry di tanggal 15 dan jika sudah buka akan di infokan kembali</t>
      </text>
    </comment>
    <comment authorId="0" ref="F195">
      <text>
        <t xml:space="preserve">Nasabah Join Clipper</t>
      </text>
    </comment>
    <comment authorId="0" ref="H261">
      <text>
        <t xml:space="preserve">*Remaks Diskusi:
- Penawaran berlangganan paket bisnis 1 tahun, dan nasabah dapat saldo paket 3 bulan dari KG TEKNIK BATAM
- Untuk top up berlangganan akan dilakukan jika sudah ada Karyawan yang hendel laundry nya 
- Lokasi Usaha : Batam, Kepulauan Riau
- Cabang Usaha : 1 Outlet
- Kategori Usaha : Ruko
- Jumlah Karyawan : -
- Jumlah Perlengkapan : -
- Status Training (Tgl) : 23 Juni 2025
- Info tambahan : Laundry Coin</t>
      </text>
    </comment>
    <comment authorId="0" ref="H195">
      <text>
        <t xml:space="preserve">*Remaks Diskusi:
- Penjelasan biaya berlangganan
- Laundry baru opening dan masih hendel sendiri sama bapaknya 
- Lokasi Usaha : Tangerang, Banten
- Cabang Usaha : 1 Outlet
- Kategori Usaha : Ruko
- Jumlah Karyawan : -
- Jumlah Perlengkapan : -
- Status Training (Tgl) : -
- Info tambahan : -</t>
      </text>
    </comment>
    <comment authorId="0" ref="G129">
      <text>
        <t xml:space="preserve">*Remaks Diskusi:
- Aplikasi digunakan di Apotek
- Fitur yang digunakan untuk report Omset Harian dan Pengeluaran
- Lokasi Usaha : Deli Serdang, Sumatera Utara
- Cabang Usaha : 1 Outlet Laundry, 1 Apotek
- Kategori Usaha : Ruko
- Jumlah Karyawan : Ada
- Jumlah Perlengkapan : 
- Info tambahan :</t>
      </text>
    </comment>
    <comment authorId="0" ref="H162">
      <text>
        <t xml:space="preserve">*Remaks Diskusi:
- Berlangganan yang 1 tahun bisnis
- Outlet ke 2
- Lokasi Usaha : Tangerang Selatan, Banten
- Cabang Usaha : 2 Outlet
- Kategori Usaha : Ruko
- Jumlah Karyawan : Ada
- Jumlah Perlengkapan : 5 Pasang
- Status Training (Tgl) : 07 Agustus 2025
- Info tambahan : Laundry Coin dan Kompensional</t>
      </text>
    </comment>
    <comment authorId="0" ref="G63">
      <text>
        <t xml:space="preserve">*Remaks Diskusi:
- Ada rencana mau buka laundry
- Saat ini masih nyari tempat penyedia laundry yang cocok dan sudah kasih rekomendasi penyedia paket peralatan laundry
- Lokasi Usaha : Bogor
- Cabang Usaha : 1 Outlet
- Kategori Usaha : -
- Jumlah Karyawan : -
- Jumlah Perlengkapan : 
- Info tambahan :</t>
      </text>
    </comment>
    <comment authorId="0" ref="H443">
      <text>
        <t xml:space="preserve">- Lokasi Usaha : Surakarta, Jawa Tengah
- Cabang Usaha : 1 Outlet
- Kategori Usaha : Ruko
- Jumlah Karyawan : ada
- Jumlah Perlengkapan : 
- Info tambahan :  
*Remaks Diskusi:
- Bantu pandu cara input akun karyawan.
BERLANGGAN PERBULAN BASIC</t>
      </text>
    </comment>
    <comment authorId="0" ref="H410">
      <text>
        <t xml:space="preserve">*Remaks Diskusi:
- FO berlangganan aplikasi piposmart dan saat ini wa centang 1
- Lokasi Usaha : Sumbawa, NTB
- Cabang Usaha : 1 Outlet
- Kategori Usaha : Ruko
- Jumlah Karyawan : Ada
- Jumlah Perlengkapan : -
- Info tambahan : </t>
      </text>
    </comment>
    <comment authorId="0" ref="H377">
      <text>
        <t xml:space="preserve">*Remaks Diskusi:
- Penawaran berlangganan paket include printer
- Lokasi Usaha : Tangerang Selatan, Banten
- Cabang Usaha : 1 Outlet
- Kategori Usaha : Ruko
- Jumlah Karyawan : 1 Orang
- Jumlah Perlengkapan : -
- Status Training (Tgl) : -
- Info tambahan : -</t>
      </text>
    </comment>
    <comment authorId="0" ref="H344">
      <text>
        <t xml:space="preserve">*Remaks Diskusi:
- Rencana mau ngambil Paket Promo Jagoan dan akan dikabari kembali kepastiannya di akhir bulan april
- Lokasi Usaha : Serang, Banten
- Cabang Usaha : 1 Outlet
- Kategori Usaha : Ruko
- Jumlah Karyawan : rencana ada
- Jumlah Perlengkapan : -
- Status Training (Tgl) : -
- Info tambahan : Saat ini masih renovai tempayt</t>
      </text>
    </comment>
    <comment authorId="0" ref="H311">
      <text>
        <t xml:space="preserve">*Remaks Diskusi:
- Rencana berlangganan paket basic 6 bulan dan akan dibantu pandu untuk aktivasi di hari Jumat 16 Mei
- Lokasi Usaha : Bekasi, Jawa Barat
- Cabang Usaha : 1 Outlet
- Kategori Usaha : Ruko
- Jumlah Karyawan : 1 Orang
- Jumlah Perlengkapan : -
- Status Training (Tgl) : -
- Info tambahan : -</t>
      </text>
    </comment>
    <comment authorId="0" ref="G113">
      <text>
        <t xml:space="preserve">*Remaks Diskusi:
- Rencana buka laundry di Semarang
- Penjelasan sistem peggunaan apikasi piposmart
- Outlet ada 2 dan di outlet pertama sudah menggunakan aplikasi gratis
- Lokasi Usaha : Semarang
- Cabang Usaha : 2 Outlet
- Kategori Usaha : -
- Jumlah Karyawan : -
- Jumlah Perlengkapan : 
- Info tambahan :</t>
      </text>
    </comment>
    <comment authorId="0" ref="H146">
      <text>
        <t xml:space="preserve">*Remaks Diskusi:
- Rencana berlangganan pertahun bisnis
- Usaha laundry jalan 6 bulan
- Rencana mau gunakan aplikasi karna mau buka tempat khusus drop point di beberapa tempat 
- Lokasi Usaha : Kendari, Sulawesi Tenggara
- Cabang Usaha : 1 Outlet
- Kategori Usaha : Ruko
- Jumlah Karyawan : Ada
- Jumlah Perlengkapan : 
- Info tambahan :</t>
      </text>
    </comment>
    <comment authorId="0" ref="G47">
      <text>
        <t xml:space="preserve">*Remaks Diskusi:
- Rencana pembukaan laundry jumat 22 Mei 2026
- Rencana berlangganan Paket 12 Bulan Basic
- Lokasi Usaha : Jambi, Kota Jambi
- Cabang Usaha : 1 Outlet
- Kategori Usaha : Ruko
- Jumlah Karyawan : Ada
- Jumlah Perlengkapan : 2 pasang
- Info tambahan :</t>
      </text>
    </comment>
    <comment authorId="0" ref="G14">
      <text>
        <t xml:space="preserve">*Remaks Diskusi:
- Rencana pembukaan laundry tanggal 1 Juni 2026
- Penjelasan paket berlangganan 12 bulan 
- Lokasi Usaha : Bandung, Jawa Barat
- Cabang Usaha : 1 Outlet
- Kategori Usaha : Ruko
- Jumlah Karyawan : -
- Jumlah Perlengkapan : 
- Info tambahan : Laundry Coin (Self Service)</t>
      </text>
    </comment>
    <comment authorId="0" ref="H427">
      <text>
        <t xml:space="preserve">Remaks Diskusi:
- Sudah top up dan belum melakukan aktibasi
- aktivasi membership di awal bulan februari setelah opening 
laundry
- Lokasi Usaha : Kendari, Sulawesi Tenggara
- Cabang Usaha : 1 Outlet
- Kategori Usaha : Ruko
- Jumlah Karyawan : 3
- Jumlah Perlengkapan : 
- Info tambahan :  Buka di awal Februari
</t>
      </text>
    </comment>
    <comment authorId="0" ref="H394">
      <text>
        <t xml:space="preserve">Remaks Diskusi: 
- SUDAH TOP UP dan Aktivasi membership di tanggal 17 Februari 2025
- Lokasi Usaha : Bandar Lampung, Lampung
- Cabang Usaha : 1 Outlet
- Kategori Usaha : Rumahan
- Jumlah Karyawan : 2 Orang
- Jumlah Perlengkapan : Nihil
- Status Training (Tgl) : 11 Februari 2025
- Info tambahan :  Usaha laundry sudah berjalan selama 5 tahun, usaha rumahan</t>
      </text>
    </comment>
    <comment authorId="0" ref="H196">
      <text>
        <t xml:space="preserve">*Remaks Diskusi:
- Usaha laundry jalan 9 tahun
- Masih menggunakan nota manual
- Akan dikabari kembali penggunaan aplikasi piposmartnya, jika sudah konfirmasi dengan karyawan nya 
- Lokasi Usaha : Pekalongan, Jawa Tengah
- Cabang Usaha : 1 Outlet
- Kategori Usaha : Ruko
- Jumlah Karyawan : 4 
- Jumlah Perlengkapan : 3 pasang
- Status Training (Tgl) : -
- Info tambahan : -</t>
      </text>
    </comment>
    <comment authorId="0" ref="G130">
      <text>
        <t xml:space="preserve">*Remaks Diskusi:
- Usaha Laundry jalan 4 hari dan aplikasi sudah digunakan di usaha laundry
- Total transaksi 51 per tanggal 06/01/2026
- Lokasi Usaha : Kubu Raya, Kalimantan Barat
- Cabang Usaha : 1 Outlet 
- Kategori Usaha : Ruko
- Jumlah Karyawan : Ada
- Jumlah Perlengkapan : 
- Info tambahan :</t>
      </text>
    </comment>
    <comment authorId="0" ref="H163">
      <text>
        <t xml:space="preserve">*Remaks Diskusi:
- Rencana berlangganan 1 tahun bisnis dengan metod pembayaran credit card di link.id
- Lokasi Usaha : Jakarta Utara, DKI Jakarta
- Cabang Usaha : 1 Outlet
- Kategori Usaha : Ruko
- Jumlah Karyawan : Ada
- Jumlah Perlengkapan : -
- Status Training (Tgl) : 02 November 2025
- Info tambahan : -</t>
      </text>
    </comment>
    <comment authorId="0" ref="G64">
      <text>
        <t xml:space="preserve">*Remaks Diskusi:
- Rencana pembukaan Laundry
- Fo untuk jadwal training
- Lokasi Usaha : Bekasi, Jawa Barat
- Cabang Usaha : 1 Outlet
- Kategori Usaha : -
- Jumlah Karyawan : -
- Jumlah Perlengkapan : 
- Info tambahan :</t>
      </text>
    </comment>
    <comment authorId="0" ref="G31">
      <text>
        <t xml:space="preserve">*Remaks Diskusi:
- Saat ini ada 1 outlet menggunakan aplikasi smartlink dan ada rencana buka outlet baru di kota yang berbeda
- Rencana pembukaan laundry di Tanggal 18 atau 20 Mei 2026
- Nasabahnya masih coba sendiri aplikasi piposmart dan bantu nasabah lewat chatt
- Lokasi Usaha : Jakarta Utara, Dki Jakarta
- Cabang Usaha : 1 Outlet
- Kategori Usaha : -
- Jumlah Karyawan : -
- Jumlah Perlengkapan : 
- Info tambahan :</t>
      </text>
    </comment>
    <comment authorId="0" ref="H444">
      <text>
        <t xml:space="preserve">- Lokasi Usaha : Lahat, Sumsel
- Cabang Usaha : 1 Outlet
- Kategori Usaha : Ruko
- Jumlah Karyawan : 1 karyawan
- Jumlah Perlengkapan : 
- Info tambahan :  Aplikasi Nyari di Facebook
*Remaks Diskusi:
- Tgl 20/1/25 : Saat ini aplikasi Piposmartnya belum ada kendala, dan followup berlangganan aplikasi Piposmart 
-Tgl 21/1/25 : Nomor tidak aktif dan nomor tidak terhubung lagi dengan wa
</t>
      </text>
    </comment>
    <comment authorId="0" ref="H378">
      <text>
        <t xml:space="preserve">*Remaks Diskusi:
- Sejauh ini aplikasi piposmartnya sudah dipahami dan hanya terkendala di printernya dimana kalau printernya tidak di colok tidak bisa ngeprint dan sudah penejalasan mengenai aplikasi piposmartnya 
- Lokasi Usaha : Tangerang Selatan, Banten
- Cabang Usaha : 1 Outlet
- Kategori Usaha : Ruko
- Jumlah Karyawan : 1 Orang
- Jumlah Perlengkapan : -
- Status Training (Tgl) : -
- Info tambahan : -</t>
      </text>
    </comment>
    <comment authorId="0" ref="H345">
      <text>
        <t xml:space="preserve">*Remaks Diskusi:
- Rencana mau ngambil 6 bulan bisnis dan dari mitra KG Teknik Batam sudah melakukan pembayaran 354.000
- Lokasi Usaha : Tiban, Kepri
- Cabang Usaha : 1 Outlet
- Kategori Usaha : Ruko
- Jumlah Karyawan : 2 Orang
- Jumlah Perlengkapan : 6 Pasang
- Status Training (Tgl) : 12 April 2025
- Info tambahan : Rencana pembukaan laundry di tanggal 15 dan jika sudah buka akan di infokan kembali</t>
      </text>
    </comment>
    <comment authorId="0" ref="H312">
      <text>
        <t xml:space="preserve">*Remaks Diskusi:
- Akun piposmartnya sudah didaftar dan sudah training dan rencana untuk beberapa hari ini mau di trial dulu aplikais piposmartnya sembari ngajarin karyawan dan jika ada kendala akan dihubungi kembali
- Lokasi Usaha : Sidoarjo, Jawa Timur
- Cabang Usaha : 1 Outlet
- Kategori Usaha : Ruko
- Jumlah Karyawan : 3 Orang
- Jumlah Perlengkapan : -
- Status Training (Tgl) : 16 Mei 2025
- Info tambahan : -</t>
      </text>
    </comment>
    <comment authorId="0" ref="G114">
      <text>
        <t xml:space="preserve">*Remaks Diskusi:
- Untuk berlangganan akan dikabari kembali setelah diskusi dengan istrinya
- Lokasi Usaha : Berau, Kalimantan Timur
- Cabang Usaha : 2 Outlet
- Kategori Usaha : Ruko
- Jumlah Karyawan : 3 Orang
- Jumlah Perlengkapan : 
- Info tambahan :</t>
      </text>
    </comment>
    <comment authorId="0" ref="H147">
      <text>
        <t xml:space="preserve">*Remaks Diskusi:
- Rencana berlangganan pertahun Basic
- Jadwal training tanggal 04/12/25 mlam hari
- Rencana opening di hari senin tanggal 08 Desember 2025
- Lokasi Usaha : Tangerang, Banten
- Cabang Usaha : 1 Outlet
- Kategori Usaha : Ruko
- Jumlah Karyawan : Ada
- Jumlah Perlengkapan : 
- Info tambahan :</t>
      </text>
    </comment>
    <comment authorId="0" ref="G48">
      <text>
        <t xml:space="preserve">*Remaks Diskusi:
- Rencana pembukaan laundry tanggal 1 Juni 2026
- Penjelasan paket berlangganan 12 bulan 
- Lokasi Usaha : Bandung, Jawa Barat
- Cabang Usaha : 1 Outlet
- Kategori Usaha : Ruko
- Jumlah Karyawan : -
- Jumlah Perlengkapan : 
- Info tambahan : Laundry Coin (Self Service)</t>
      </text>
    </comment>
    <comment authorId="0" ref="G15">
      <text>
        <t xml:space="preserve">*Remaks Diskusi:
- Saat ini ada 1 outlet menggunakan aplikasi smartlink dan ada rencana buka outlet baru di kota yang berbeda
- Rencana pembukaan laundry di Tanggal 18 atau 20 Mei 2026
- Nasabahnya masih coba sendiri aplikasi piposmart dan bantu nasabah lewat chatt
- Lokasi Usaha : Jakarta Utara, Dki Jakarta
- Cabang Usaha : 1 Outlet
- Kategori Usaha : -
- Jumlah Karyawan : -
- Jumlah Perlengkapan : 
- Info tambahan :</t>
      </text>
    </comment>
    <comment authorId="0" ref="H428">
      <text>
        <t xml:space="preserve">Remaks Diskusi:
Upgrade dari perbulan basic ke pertahun basic 
- Lokasi Usaha : Gowa, Sulawesi Selatan
- Cabang Usaha : 1 Outlet
- Kategori Usaha : Ruko
- Jumlah Karyawan : 
- Jumlah Perlengkapan : 
- Info tambahan :  
</t>
      </text>
    </comment>
    <comment authorId="0" ref="H395">
      <text>
        <t xml:space="preserve">Remaks Diskusi: 
- Penjelasan mengenai penggunaan aplikasi piposmart dan fitur yang di inginkan bapaknya dan semua fiturnya sudah di jelaskan dan ada di aplikasi piposmart
- FO untuk training aplikasi piposmart '
- Lokasi Usaha : Serpong, Banten
- Cabang Usaha : 1 Outlet
- Kategori Usaha : Ruko
- Jumlah Karyawan : Ada Karyawan
- Jumlah Perlengkapan : Nihil
- Status Training (Tgl) : laundry sudah jalan 1 tahun dan saat ini menggunakan aplikasi Luna Pos</t>
      </text>
    </comment>
    <comment authorId="0" ref="O81">
      <text>
        <t xml:space="preserve">Tanggal Nasabah Melakukan Training
</t>
      </text>
    </comment>
    <comment authorId="0" ref="P81">
      <text>
        <t xml:space="preserve">Nasabah yang telah Demo
</t>
      </text>
    </comment>
    <comment authorId="0" ref="H263">
      <text>
        <t xml:space="preserve">*Remaks Diskusi:
- Penawaran berlangganan paket bisnis 1 tahun, dan untuk berlangganan nya akan di diskusikan dengan suami nya
- Sudah kirim promo berlangganan di bulan ini 
- Lokasi Usaha : Bekasi, Jawa Barat
- Cabang Usaha : 1 Outlet
- Kategori Usaha : Ruko
- Jumlah Karyawan : 1 Orang
- Jumlah Perlengkapan : -
- Status Training (Tgl) : 23 Juni 2025
- Info tambahan : </t>
      </text>
    </comment>
    <comment authorId="0" ref="H197">
      <text>
        <t xml:space="preserve">*Remaks Diskusi:
- Usaha laundry baru buka 
- Penjelasan berlangganan dan mau nyoba yang paket basic dulu karna mau melihat perkembangan pelanggan di laundry 
- Lokasi Usaha : Bandung, Jawa Barat
- Cabang Usaha : 1 Outlet
- Kategori Usaha : Ruko
- Jumlah Karyawan : Tidak ada 
- Jumlah Perlengkapan : 1 Pasang
- Status Training (Tgl) : -
- Info tambahan : -</t>
      </text>
    </comment>
    <comment authorId="0" ref="G131">
      <text>
        <t xml:space="preserve">*Remaks Diskusi:
- Aplikasi akan dicoba secara bertahap dan akan coba berlangganan basic dulu 
- Lokasi Usaha : Sekupang, Batam
- Cabang Usaha : 1 Outlet 
- Kategori Usaha : Ruko
- Jumlah Karyawan : Ada
- Jumlah Perlengkapan : 
- Info tambahan :</t>
      </text>
    </comment>
    <comment authorId="0" ref="H164">
      <text>
        <t xml:space="preserve">*Remaks Diskusi:
- Usaha laundry sudah lama buka, tetapi baru buka cabang 1 lagi 
- Pembukaan Outlet 2
- Rencana berlangganan 1 tahun bisnis
- Reminder berlanggganan dan training penggunaan 1 atau 2 hari lagi
- Lokasi Usaha : Jakarta Selatan, Dki Jakarta
- Cabang Usaha : 2 Outlet
- Kategori Usaha : Ruko
- Jumlah Karyawan : Ada
- Jumlah Perlengkapan : Ada
- Status Training (Tgl) : -
- Info tambahan : -</t>
      </text>
    </comment>
    <comment authorId="0" ref="G65">
      <text>
        <t xml:space="preserve">*Remaks Diskusi:
- Saat ini menggunakan aplikasi Edobi
- Nasabah mau berlangganan bulanan, namun tetap mempertimbangkan biaya berlangganan nya 
- Lokasi Usaha : Jakarta Utara, Dki Jakarta
- Cabang Usaha : 1 Outlet
- Kategori Usaha : -
- Jumlah Karyawan : -
- Jumlah Perlengkapan : 
- Info tambahan : </t>
      </text>
    </comment>
    <comment authorId="0" ref="G32">
      <text>
        <t xml:space="preserve">18580</t>
      </text>
    </comment>
    <comment authorId="0" ref="H445">
      <text>
        <t xml:space="preserve">* Laundry di Gentan, Sukoharjo, Jawa Tengah 
* Ada 4 Outlet 
* Karyawan banyak
* Mengunakan aplikasi dengan dengan biaya Top UP coin perbulan dengan nominal 200 ribu perbulan nya di masing-masing Outlet
* Rencana piposmart digunakan untuk outlet barunya 
* rencana pembukaan sesegera mungkin 
Tidak jadi menggunakan aplikasi piposmart karna istrinya tidak mau menggunakan 2 aplikasi 
-lokasi usaha
-cabang usaha
-kategori usaha(ruko/kios)
-perlengkapan
-jumlah karyawan
-info tambahan
remaks diskusi.
</t>
      </text>
    </comment>
    <comment authorId="0" ref="H379">
      <text>
        <t xml:space="preserve">*Remaks Diskusi:
- Saat ini masih mencoba gunakan trial dulu
- Lokasi Usaha : Tangerang Selatan, Banten
- Cabang Usaha : 1 Outlet
- Kategori Usaha : Ruko
- Jumlah Karyawan : 1 Orang
- Jumlah Perlengkapan : -
- Status Training (Tgl) : -
- Info tambahan : -</t>
      </text>
    </comment>
    <comment authorId="0" ref="H346">
      <text>
        <t xml:space="preserve">*Remaks Diskusi:
- Rencana pengunaan aplikasi piposmartnya 30 april atau tanggal 1 mei 
- Lokasi Usaha : Tangerang Selatan, Banten
- Cabang Usaha : 1 Outlet
- Kategori Usaha : Ruko
- Jumlah Karyawan : 1 Orang
- Jumlah Perlengkapan : -
- Status Training (Tgl) : -
- Info tambahan : -</t>
      </text>
    </comment>
    <comment authorId="0" ref="H313">
      <text>
        <t xml:space="preserve">*Remaks Diskusi:
- Nasabah mau buka outlet baru join dengan teman nya dan untuk akun piposmartnya daftar baru lagi 
- Fo berlangganan yang Paket basic 6 bulan karna di akun yang lama nasabahnya berlangganan basic 1 bulan
- Lokasi Usaha : Lampung Selatan, Lampung
- Cabang Usaha : 1 Outlet
- Kategori Usaha : Ruko
- Jumlah Karyawan : 1 Orang
- Jumlah Perlengkapan : -
- Status Training (Tgl) : -
- Info tambahan : -</t>
      </text>
    </comment>
    <comment authorId="0" ref="G115">
      <text>
        <t xml:space="preserve">*Remaks Diskusi:
- Usaha laundry baru buka hari ini 04/02/26
- HP di laundry belum tersedia dan saat ini menggunakan nota manual untuk melihat perkembangan laundry nya 
- Lokasi Usaha : Jakarta Utara, DKI Jakarta
- Cabang Usaha : 1 Outlet
- Kategori Usaha : Ruko
- Jumlah Karyawan : 1 Orang
- Jumlah Perlengkapan : 
- Info tambahan :</t>
      </text>
    </comment>
    <comment authorId="0" ref="H148">
      <text>
        <t xml:space="preserve">* Remarks diskusi :
Nasabah sudah training aplikasi, dan saat ini nasabah masih mempertimbangkan biaya berlangganan membership nya karena katanya omset nasabah perbulan juga masih kurang jadi masih agak berat kalau harus langsung mengeluarkan nominal besar.
Lok usaha : lombok timur, NTT
- Cabang Usaha : 1 Outlet
- Kategori Usaha : Ruko
- Jumlah Karyawan : 1
- Jumlah Perlengkapan : -
- Info tambahan : -
</t>
      </text>
    </comment>
    <comment authorId="0" ref="G82">
      <text>
        <t xml:space="preserve">*Remaks Diskusi:
- Penawaran berlangganan paket Bisnis dan negoisiasi berlangganan 
- Lokasi Usaha : Jakarta Utara, Dki Jakarta
- Cabang Usaha : 1 Outlet
- Kategori Usaha : Ruko
- Jumlah Karyawan : -
- Jumlah Perlengkapan : 
- Info tambahan :</t>
      </text>
    </comment>
    <comment authorId="0" ref="G49">
      <text>
        <t xml:space="preserve">*Remaks Diskusi:
- Usaha laundry sudah lama dan masih menggunakan nota manual
- Usaha laundry usaha keluarga jadi untuk aplikasi harus di rundingkan dulu
- Rencana berlangganan dalam waktu dekat ini
- Penjelasan promo berlangganan 12 bulan
- Lokasi Usaha : Parepare, Sulawesi
- Cabang Usaha : 1 Outlet
- Kategori Usaha : Ruko
- Jumlah Karyawan : Ada
- Jumlah Perlengkapan : 
- Info tambahan :</t>
      </text>
    </comment>
    <comment authorId="0" ref="G16">
      <text>
        <t xml:space="preserve">*Remaks Diskusi:
- Rencana pembukaan laundry tanggal 1 Juni 2026
- Penjelasan paket berlangganan 12 bulan 
- Lokasi Usaha : Bandung, Jawa Barat
- Cabang Usaha : 1 Outlet
- Kategori Usaha : Ruko
- Jumlah Karyawan : -
- Jumlah Perlengkapan : 
- Info tambahan : Laundry Coin (Self Service)</t>
      </text>
    </comment>
    <comment authorId="0" ref="H429">
      <text>
        <t xml:space="preserve">Remaks Diskusi:
- Opening bulan Januari dan untuk berlangganan akan dilakukan di bulan januari
- Lokasi Usaha : Bekasi
- Cabang Usaha : 1 Outlet
- Kategori Usaha : Ruko
- Jumlah Karyawan : 1 karyawan
- Jumlah Perlengkapan : 
- Info tambahan : Masih hendel sendri
</t>
      </text>
    </comment>
    <comment authorId="0" ref="H396">
      <text>
        <t xml:space="preserve">*Remaks Diskusi:
- FO berlangganan 1 tahun bisnis
- Sebelumnya nasabah kekeh mau berlangganan yang 1  bulan dan sudah di training cara penggunaan aplikasi piposmart dan tertarik untuk pengunaan piposmart 
- Jangan di fo terus, nanti jika butuh akan di infokan kembali 
- Lokasi Usaha : Samarinda, Kalimantan Timur
- Cabang Usaha : 1 Outlet
- Kategori Usaha : Ruko
- Jumlah Karyawan : Ada
- Jumlah Perlengkapan : -
- - Status Training (Tgl) : 20 Februari 2025
- Info tambahan : Saat ini masih menggunakan aplikasi E-Nota</t>
      </text>
    </comment>
    <comment authorId="0" ref="H264">
      <text>
        <t xml:space="preserve">*Remaks Diskusi:
- Penawaran berlangganan paket bisnis 1 tahun, dan untuk berlangganan nya akan di diskusikan dengan suami nya
- Sudah kirim promo berlangganan di bulan ini 
- Lokasi Usaha : Bekasi, Jawa Barat
- Cabang Usaha : 1 Outlet
- Kategori Usaha : Ruko
- Jumlah Karyawan : 1 Orang
- Jumlah Perlengkapan : -
- Status Training (Tgl) : 23 Juni 2025
- Info tambahan : </t>
      </text>
    </comment>
    <comment authorId="0" ref="H198">
      <text>
        <t xml:space="preserve">*Remaks Diskusi:
- Usaha laundry sudah lama buka, tetapi baru buka cabang 1 lagi 
- Penjelasan Nasabah masih mau nyoba masa trial nya dulu, sekalian mau ngajarin karyawan nya cara penggunaan app nya, rencana awal bulan untuk pendaftaran membership nya, karena nasabah juga masih menggunakan app lain di usaha laundry nya yang lama, sedangkan laundry yang baru ini baru akan menggunakan piposmart.
- Lokasi Usaha : Bandung, Jawa Barat
- Cabang Usaha : 2 Outlet
- Kategori Usaha : Ruko
- Jumlah Karyawan : 5 
- Jumlah Perlengkapan : Ada
- Status Training (Tgl) : 27/10/2025
- Info tambahan : -</t>
      </text>
    </comment>
    <comment authorId="0" ref="G132">
      <text>
        <t xml:space="preserve">*Remaks Diskusi:
- Pembelian Paket Pro 12 Bulan
- Lokasi Usaha : Jakarta Utara, Dki Jakarta
- Cabang Usaha : 1 Outlet
- Kategori Usaha : -
- Jumlah Karyawan : -
- Jumlah Perlengkapan : 
- Info tambahan :</t>
      </text>
    </comment>
    <comment authorId="0" ref="H165">
      <text>
        <t xml:space="preserve">*Remaks Diskusi:
- Usaha laundry sudah lama buka, tetapi baru buka cabang 1 lagi 
- Penjelasan Nasabah masih mau nyoba masa trial nya dulu, sekalian mau ngajarin karyawan nya cara penggunaan app nya, rencana awal bulan untuk pendaftaran membership nya, karena nasabah juga masih menggunakan app lain di usaha laundry nya yang lama, sedangkan laundry yang baru ini baru akan menggunakan piposmart.
- Lokasi Usaha : Bandung, Jawa Barat
- Cabang Usaha : 2 Outlet
- Kategori Usaha : Ruko
- Jumlah Karyawan : 5 
- Jumlah Perlengkapan : Ada
- Status Training (Tgl) : 27/10/2025
- Info tambahan : -</t>
      </text>
    </comment>
    <comment authorId="0" ref="G66">
      <text>
        <t xml:space="preserve">*Remaks Diskusi:
- Saat ini ada 1 outlet menggunakan aplikasi smartlink dan ada rencana buka outlet baru di kota yang berbeda
- Rencana pembukaan laundry di Tanggal 18 atau 20 Mei 2026
- Nasabahnya masih coba sendiri aplikasi piposmart dan bantu nasabah lewat chatt
- Lokasi Usaha : Jakarta Utara, Dki Jakarta
- Cabang Usaha : 1 Outlet
- Kategori Usaha : -
- Jumlah Karyawan : -
- Jumlah Perlengkapan : 
- Info tambahan :</t>
      </text>
    </comment>
    <comment authorId="0" ref="G33">
      <text>
        <t xml:space="preserve">*Remaks Diskusi:
- Rencana training hari kamis 
- Penawaran paket 12 bulan Pro
- Rencana pembukaan laundry di Minggu depan 
- Lokasi Usaha : Bogor, Jawa Barat
- Cabang Usaha : 1 Outlet
- Kategori Usaha : Ruko
- Jumlah Karyawan : Ada
- Jumlah Perlengkapan : 
- Info tambahan :</t>
      </text>
    </comment>
    <comment authorId="0" ref="P297">
      <text>
        <t xml:space="preserve">Tanggal Nasabah Melakukan Training
</t>
      </text>
    </comment>
    <comment authorId="0" ref="Q297">
      <text>
        <t xml:space="preserve">Nasabah yang telah Demo
</t>
      </text>
    </comment>
    <comment authorId="0" ref="H446">
      <text>
        <t xml:space="preserve">- Buka di daerang Cikarang, Bekasi
- Buka di Ruko
- Ada Karyawan
Nasabahnya sudah menggunakan aplikasi lain yang dari segi harga lebih murah, dan aplikasi piposmartnya tidak jadi digunakan karna tidak ada perbulan dan sudah ditawari paket 3 bulan tapi nasabahnya tidak mau karna masih mahal 
-lokasi usaha
-cabang usaha
-kategori usaha(ruko/kios)
-perlengkapan
-jumlah karyawan
-info tambahan
remaks diskusi.
</t>
      </text>
    </comment>
    <comment authorId="0" ref="H413">
      <text>
        <t xml:space="preserve">*Remaks Diskusi:
- FO untuk training aplikasi piposmart laundry
- Lokasi Usaha : Kota Jakarta Timur
- Cabang Usaha : 1 Outlet
- Kategori Usaha : Ruko
- Jumlah Karyawan : ada
- Jumlah Perlengkapan : 
- Info tambahan :  Usaha laundry sudah berjalan dan saat ini menggunakan nota manual</t>
      </text>
    </comment>
    <comment authorId="0" ref="H380">
      <text>
        <t xml:space="preserve">*Remaks Diskusi:
- Usaha Laundry buka setelah lebaran 
- Lokasi Usaha : Tangerang Selatan, Banten
- Cabang Usaha : 1 Outlet
- Kategori Usaha : Ruko
- Jumlah Karyawan : 1 Orang
- Jumlah Perlengkapan : -
- Status Training (Tgl) : -
- Info tambahan : -</t>
      </text>
    </comment>
    <comment authorId="0" ref="H347">
      <text>
        <t xml:space="preserve">*Remaks Diskusi:
- Rencana pengunaan aplikasi piposmartnya 30 april atau tanggal 1 mei 
- Lokasi Usaha : Serang, Banten
- Cabang Usaha : 1 Outlet
- Kategori Usaha : Ruko
- Jumlah Karyawan : ada
- Jumlah Perlengkapan : -
- Status Training (Tgl) : -
- Info tambahan : Saat ini masih tahap renovasi tempat dan juga masih nyicil pembelian peralatan laundry nya </t>
      </text>
    </comment>
    <comment authorId="0" ref="H281">
      <text>
        <t xml:space="preserve">*Remaks Diskusi:
- Penawaran paket 12 bulan bisnis untuk 2 outlet dan dapat masing-masing masa aktif 14 bulan
- Lokasi Usaha : Bandung, Jawa Barat
- Cabang Usaha : 2 Outlet
- Kategori Usaha : Ruko
- Jumlah Karyawan : Ada
- Jumlah Perlengkapan : -
- Status Training (Tgl) : -
- Info tambahan : -</t>
      </text>
    </comment>
    <comment authorId="0" ref="H149">
      <text>
        <t xml:space="preserve">* Remarks :
Nasabah sudah training aplikasi, sudah kirim pricelist juga tapi nasabah masih mempertimbangkan harga, katanya nanti dikabarin kalau mau berlangganan, karena nasabah sebelumnya sudah pakai aplikasi edoby.
Lok usaha : Bantul, Yogya
- Cabang Usaha : 1 Outlet (rencana mau nambah cabang)
- Kategori Usaha : Kios
- Jumlah Karyawan : 3
- Jumlah Perlengkapan : -
- Info tambahan : -</t>
      </text>
    </comment>
    <comment authorId="0" ref="G83">
      <text>
        <t xml:space="preserve">*Remaks Diskusi:
- Penawaran berlangganan paket 12 bulan bisnis
- Lokasi Usaha : Banten , Tangerang
- Cabang Usaha : 3 Outlet
- Kategori Usaha : Ruko
- Jumlah Karyawan : Ada
- Jumlah Perlengkapan : 
- Info tambahan :</t>
      </text>
    </comment>
    <comment authorId="0" ref="G17">
      <text>
        <t xml:space="preserve">*Remaks Diskusi:
- Rencana pembukaan laundry tanggal 1 Juni 2026
- Penjelasan paket berlangganan 12 bulan 
- Lokasi Usaha : Bandung, Jawa Barat
- Cabang Usaha : 1 Outlet
- Kategori Usaha : Ruko
- Jumlah Karyawan : -
- Jumlah Perlengkapan : 
- Info tambahan : Laundry Coin (Self Service)</t>
      </text>
    </comment>
    <comment authorId="0" ref="P248">
      <text>
        <t xml:space="preserve">Tanggal Nasabah Melakukan Training
</t>
      </text>
    </comment>
    <comment authorId="0" ref="Q248">
      <text>
        <t xml:space="preserve">Nasabah yang telah Demo
</t>
      </text>
    </comment>
    <comment authorId="0" ref="H430">
      <text>
        <t xml:space="preserve">Remaks Diskusi: 
- SUDAH TOP UP dan Aktivasi membership ditanggal 30 Januari 2025 
- Lokasi Usaha : Pematang Siantar, Sumut
- Cabang Usaha : 1 Outlet
- Kategori Usaha : Ruko
- Jumlah Karyawan : ada karyawan
- Jumlah Perlengkapan : 
- Info tambahan :  Buka di tanggal 1 Februari, Ada rencana buka langsung 2 Outlet, Laundry bersama Patners
</t>
      </text>
    </comment>
    <comment authorId="0" ref="H298">
      <text>
        <t xml:space="preserve">*Remaks Diskusi:
- Rencana mau ngambil berlangganan pertahun bisnis tapi ini masih mau di rundingkan dengan adiknya mau ngambil berlangganan aja atau includ dengan printer 
_ Rencana penggunaan di bulan mei, karna saat ini masih mau menggunakan trial dulu sembari nyari karyawan yang bagus karna karyawan yang lama curang
- Lokasi Usaha : Bekasi,Jawa Barat
- Cabang Usaha : 1 Outlet
- Kategori Usaha : Ruko
- Jumlah Karyawan : Ada
- Jumlah Perlengkapan : 2 pasang
- Info tambahan : -</t>
      </text>
    </comment>
    <comment authorId="0" ref="H265">
      <text>
        <t xml:space="preserve">*Remaks Diskusi:
- Saat ini akun piposmart nya tidak terdaftar lagi di aplikasi piposmart karena kendala kehilanggan data yang kita alami ditanggal 12 Juni
- Lokasi Usaha : -
- Cabang Usaha : 1 Outlet
- Kategori Usaha : Ruko
- Jumlah Karyawan : -
- Jumlah Perlengkapan : -
- Status Training (Tgl) : -
- Info tambahan :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V273">
      <text>
        <t xml:space="preserve">Rencana buka laundry, dan rencana berlangganan 12 bulan bisnis</t>
      </text>
    </comment>
    <comment authorId="0" ref="W273">
      <text>
        <t xml:space="preserve">Taufik</t>
      </text>
    </comment>
    <comment authorId="0" ref="I288">
      <text>
        <t xml:space="preserve">Resp/berlangganan</t>
      </text>
    </comment>
    <comment authorId="0" ref="I255">
      <text>
        <t xml:space="preserve">12/1x greeting,call,respon</t>
      </text>
    </comment>
    <comment authorId="0" ref="I286">
      <text>
        <t xml:space="preserve">14/7x resp </t>
      </text>
    </comment>
    <comment authorId="0" ref="W234">
      <text>
        <t xml:space="preserve">Mesin sudah di instalasi
Rencana opening di akhir bulan Maret atau awal April</t>
      </text>
    </comment>
    <comment authorId="0" ref="I284">
      <text>
        <t xml:space="preserve">Nasabah lama, baru masuk ke dara kelolaan karna baru berlangganan di Januari 2026 melalui wa official follow up by lidya</t>
      </text>
    </comment>
    <comment authorId="0" ref="V104">
      <text>
        <t xml:space="preserve">Aplikasi piposmartnya saat ini lagi di pelajari dan sejauh ini belum ada kendala. Jika ada kendala akan di infokan kembali. Penjelasan aplikasi piposmart dan untuk membershipnya nanti akan join saat opening laundry</t>
      </text>
    </comment>
    <comment authorId="0" ref="X234">
      <text>
        <t xml:space="preserve">Dari teman tapi lupa nama laundry nya</t>
      </text>
    </comment>
    <comment authorId="0" ref="V7">
      <text>
        <t xml:space="preserve">R. Opening setelag lebaran</t>
      </text>
    </comment>
    <comment authorId="0" ref="V71">
      <text>
        <t xml:space="preserve">Aplikasi tidak jadi digunakan karna kurang paham dan penawaran training aplikasi namun kakaknya tidak bersedia dan aplikasi sudah dihapus </t>
      </text>
    </comment>
    <comment authorId="0" ref="I282">
      <text>
        <t xml:space="preserve">berlangganan</t>
      </text>
    </comment>
    <comment authorId="0" ref="I280">
      <text>
        <t xml:space="preserve">Data di bagikan September 2025 (belum di tarik), berlangganan di Januari 2026 (12 Bulan bisnis) 
pic req data masuk ke dalam data kelolaan 2026</t>
      </text>
    </comment>
    <comment authorId="0" ref="L282">
      <text>
        <t xml:space="preserve">Akun nasabah lama daftar akun 2024
buka outlet baru dan berlangganan Januari 2026</t>
      </text>
    </comment>
    <comment authorId="0" ref="I278">
      <text>
        <t xml:space="preserve">0,call
</t>
      </text>
    </comment>
    <comment authorId="0" ref="I276">
      <text>
        <t xml:space="preserve">13/call,resp</t>
      </text>
    </comment>
    <comment authorId="0" ref="I274">
      <text>
        <t xml:space="preserve">21/1x, riwayat chat hilang</t>
      </text>
    </comment>
    <comment authorId="0" ref="V189">
      <text>
        <t xml:space="preserve">Aplikasi piposmartnya belum digunakan karna belum paham betul penggunaan aplikasi piposmartnya, fo training aplikasi nanti dihubungi kembali di jam 1 an karna saat ini kakaknya lagi di jalan. Usaha laundry jalan 8 bulan dan masih menggunakan nota manual </t>
      </text>
    </comment>
    <comment authorId="0" ref="I272">
      <text>
        <t xml:space="preserve">14/1x greeting</t>
      </text>
    </comment>
    <comment authorId="0" ref="V274">
      <text>
        <t xml:space="preserve">Mesin sudah di instalasi
Rencana opening di akhir bulan Maret atau awal April</t>
      </text>
    </comment>
    <comment authorId="0" ref="W274">
      <text>
        <t xml:space="preserve">Dari teman tapi lupa nama laundry nya</t>
      </text>
    </comment>
    <comment authorId="0" ref="V272">
      <text>
        <t xml:space="preserve">Karyawan yang angkat, aplikasi sudah dipahami dan laundry baru buka 1 minggu dan sisa trial 4 hari</t>
      </text>
    </comment>
    <comment authorId="0" ref="I287">
      <text>
        <t xml:space="preserve">14/4x resp</t>
      </text>
    </comment>
    <comment authorId="0" ref="I254">
      <text>
        <t xml:space="preserve">14/3x</t>
      </text>
    </comment>
    <comment authorId="0" ref="I285">
      <text>
        <t xml:space="preserve">Berlangganan </t>
      </text>
    </comment>
    <comment authorId="0" ref="I252">
      <text>
        <t xml:space="preserve">13/4x</t>
      </text>
    </comment>
    <comment authorId="0" ref="V8">
      <text>
        <t xml:space="preserve">Buka di bulan maret</t>
      </text>
    </comment>
    <comment authorId="0" ref="I283">
      <text>
        <t xml:space="preserve">Sudah berlangganan </t>
      </text>
    </comment>
    <comment authorId="0" ref="I281">
      <text>
        <t xml:space="preserve">berlangganan</t>
      </text>
    </comment>
    <comment authorId="0" ref="I248">
      <text>
        <t xml:space="preserve">21/1x riwayat chat hilang</t>
      </text>
    </comment>
    <comment authorId="0" ref="I279">
      <text>
        <t xml:space="preserve">19/call resp</t>
      </text>
    </comment>
    <comment authorId="0" ref="K281">
      <text>
        <t xml:space="preserve">Data kelolaan Desember, berlangganan di Januari 2026</t>
      </text>
    </comment>
    <comment authorId="0" ref="I277">
      <text>
        <t xml:space="preserve">0,call</t>
      </text>
    </comment>
    <comment authorId="0" ref="I271">
      <text>
        <t xml:space="preserve">13/6x resp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388">
      <text>
        <t xml:space="preserve">Akun nasabah lama daftar akun 2024
buka outlet baru dan berlangganan Januari 2026</t>
      </text>
    </comment>
    <comment authorId="0" ref="I1884">
      <text>
        <t xml:space="preserve">14/3x resp, penggunaan printer</t>
      </text>
    </comment>
    <comment authorId="0" ref="I1818">
      <text>
        <t xml:space="preserve">12/1x greeting</t>
      </text>
    </comment>
    <comment authorId="0" ref="I1752">
      <text>
        <t xml:space="preserve">25/1x riwayat chat hilang</t>
      </text>
    </comment>
    <comment authorId="0" ref="I1389">
      <text>
        <t xml:space="preserve">19/call resp</t>
      </text>
    </comment>
    <comment authorId="0" ref="I1323">
      <text>
        <t xml:space="preserve">21/1x, riwayat chat hilang</t>
      </text>
    </comment>
    <comment authorId="0" ref="T1620">
      <text>
        <t xml:space="preserve">Nomor tidak terhubung dengan wa </t>
      </text>
    </comment>
    <comment authorId="0" ref="V1587">
      <text>
        <t xml:space="preserve">R. Opening setelah lebaran</t>
      </text>
    </comment>
    <comment authorId="0" ref="W1455">
      <text>
        <t xml:space="preserve">Taufik</t>
      </text>
    </comment>
    <comment authorId="0" ref="L993">
      <text>
        <t xml:space="preserve">Akun nasabah lama daftar akun 2024
buka outlet baru dan berlangganan Januari 2026</t>
      </text>
    </comment>
    <comment authorId="0" ref="V1323">
      <text>
        <t xml:space="preserve">Mesin sudah di instalasi
Rencana opening di akhir bulan Maret atau awal April</t>
      </text>
    </comment>
    <comment authorId="0" ref="W1323">
      <text>
        <t xml:space="preserve">Dari teman tapi lupa nama laundry nya</t>
      </text>
    </comment>
    <comment authorId="0" ref="I1885">
      <text>
        <t xml:space="preserve">13/4x</t>
      </text>
    </comment>
    <comment authorId="0" ref="I1852">
      <text>
        <t xml:space="preserve">14/1x greeting</t>
      </text>
    </comment>
    <comment authorId="0" ref="X1290">
      <text>
        <t xml:space="preserve">Taufik</t>
      </text>
    </comment>
    <comment authorId="0" ref="I1819">
      <text>
        <t xml:space="preserve">13/2x greeting.no resp</t>
      </text>
    </comment>
    <comment authorId="0" ref="W1224">
      <text>
        <t xml:space="preserve">Aplikasi Billas.id</t>
      </text>
    </comment>
    <comment authorId="0" ref="V134">
      <text>
        <t xml:space="preserve">Aplikasi tidak jadi digunakan karna kurang paham dan penawaran training aplikasi namun kakaknya tidak bersedia dan aplikasi sudah dihapus </t>
      </text>
    </comment>
    <comment authorId="0" ref="I1753">
      <text>
        <t xml:space="preserve">Nasabah lama 2021 pic perusahaan sudah berlangganan di Februari 2024 lalu unsubscribe bulan Juli 2024 dan testing top up kembali tanggal 10/02/2026 
25/1x riwayat chat hilang</t>
      </text>
    </comment>
    <comment authorId="0" ref="V960">
      <text>
        <t xml:space="preserve">Nasabah mau berlangganan bulanan dan sudah nyari aplikasi yang bisa bulanan </t>
      </text>
    </comment>
    <comment authorId="0" ref="I1456">
      <text>
        <t xml:space="preserve">13/4x</t>
      </text>
    </comment>
    <comment authorId="0" ref="I1390">
      <text>
        <t xml:space="preserve">20/1x no resp</t>
      </text>
    </comment>
    <comment authorId="0" ref="I1324">
      <text>
        <t xml:space="preserve">21/1x riwayat chat hilang</t>
      </text>
    </comment>
    <comment authorId="0" ref="X1786">
      <text>
        <t xml:space="preserve">Tidak ada usaha laundry dan jangan dihubungi lagi 
</t>
      </text>
    </comment>
    <comment authorId="0" ref="V1588">
      <text>
        <t xml:space="preserve">1010Dry</t>
      </text>
    </comment>
    <comment authorId="0" ref="T1423">
      <text>
        <t xml:space="preserve">Nomor tidak terhubung dengan wa</t>
      </text>
    </comment>
    <comment authorId="0" ref="V1456">
      <text>
        <t xml:space="preserve">Reminder rencana berlangganan dan masih di fo untuk top up berlangganan </t>
      </text>
    </comment>
    <comment authorId="0" ref="V1357">
      <text>
        <t xml:space="preserve">Mau berlangganan 1 bulan </t>
      </text>
    </comment>
    <comment authorId="0" ref="I1886">
      <text>
        <t xml:space="preserve">Nasabah lama, baru masuk ke dara kelolaan karna baru berlangganan di Januari 2026 melalui wa official follow up by lidya</t>
      </text>
    </comment>
    <comment authorId="0" ref="I1820">
      <text>
        <t xml:space="preserve">13/2x greeting, no resp</t>
      </text>
    </comment>
    <comment authorId="0" ref="W1225">
      <text>
        <t xml:space="preserve">Jika ada pertanyaan akan di chatt dan jangan spam call 
</t>
      </text>
    </comment>
    <comment authorId="0" ref="I1754">
      <text>
        <t xml:space="preserve">25/6x </t>
      </text>
    </comment>
    <comment authorId="0" ref="T961">
      <text>
        <t xml:space="preserve">Nomor tidak terhubung dengan wa </t>
      </text>
    </comment>
    <comment authorId="0" ref="I1391">
      <text>
        <t xml:space="preserve">Data di bagikan September 2025 (belum di tarik), berlangganan di Januari 2026 (12 Bulan bisnis) 
pic req data masuk ke dalam data kelolaan 2026</t>
      </text>
    </comment>
    <comment authorId="0" ref="X1853">
      <text>
        <t xml:space="preserve">Hari ini ibu nya lagi rapat, nanti akan dihubungi kembali 
</t>
      </text>
    </comment>
    <comment authorId="0" ref="I1325">
      <text>
        <t xml:space="preserve">24/1x riwayat chat hilang</t>
      </text>
    </comment>
    <comment authorId="0" ref="U1589">
      <text>
        <t xml:space="preserve">Nomor tidak terhubung dengan wa </t>
      </text>
    </comment>
    <comment authorId="0" ref="I1887">
      <text>
        <t xml:space="preserve">Sudah berlangganan </t>
      </text>
    </comment>
    <comment authorId="0" ref="I1854">
      <text>
        <t xml:space="preserve">0,call</t>
      </text>
    </comment>
    <comment authorId="0" ref="I1821">
      <text>
        <t xml:space="preserve">13/2x greeting, no resp</t>
      </text>
    </comment>
    <comment authorId="0" ref="W1226">
      <text>
        <t xml:space="preserve">Aplikasi ribet dan jika mau training boleh langsung ke tempat karna kalau lewat gak dulu deh 
</t>
      </text>
    </comment>
    <comment authorId="0" ref="L830">
      <text>
        <t xml:space="preserve">Akun nasabah lama daftar akun 2024
buka outlet baru dan berlangganan Januari 2026</t>
      </text>
    </comment>
    <comment authorId="0" ref="I1755">
      <text>
        <t xml:space="preserve">12/1x greeting</t>
      </text>
    </comment>
    <comment authorId="0" ref="V962">
      <text>
        <t xml:space="preserve">Aplikasi belum digunakan karna  masih melihat perkembangan laundry ke depan nya </t>
      </text>
    </comment>
    <comment authorId="0" ref="I1458">
      <text>
        <t xml:space="preserve">14/1x greeting</t>
      </text>
    </comment>
    <comment authorId="0" ref="I1392">
      <text>
        <t xml:space="preserve">29/1x greeting, resp</t>
      </text>
    </comment>
    <comment authorId="0" ref="I1326">
      <text>
        <t xml:space="preserve">21/3x riwayat chat hilang</t>
      </text>
    </comment>
    <comment authorId="0" ref="V302">
      <text>
        <t xml:space="preserve">Aplikasi piposmartnya saat ini lagi di pelajari dan sejauh ini belum ada kendala. Jika ada kendala akan di infokan kembali. Penjelasan aplikasi piposmart dan untuk membershipnya nanti akan join saat opening laundry</t>
      </text>
    </comment>
    <comment authorId="0" ref="I1888">
      <text>
        <t xml:space="preserve">14/3x</t>
      </text>
    </comment>
    <comment authorId="0" ref="I1855">
      <text>
        <t xml:space="preserve">0,call
</t>
      </text>
    </comment>
    <comment authorId="0" ref="I1822">
      <text>
        <t xml:space="preserve">13/2x chat,call,no resp</t>
      </text>
    </comment>
    <comment authorId="0" ref="I1756">
      <text>
        <t xml:space="preserve">12/1x greeting</t>
      </text>
    </comment>
    <comment authorId="0" ref="W1128">
      <text>
        <t xml:space="preserve">Aplikasi Edobi</t>
      </text>
    </comment>
    <comment authorId="0" ref="I1327">
      <text>
        <t xml:space="preserve">21/2x riwayat chat hilang</t>
      </text>
    </comment>
    <comment authorId="0" ref="V1393">
      <text>
        <t xml:space="preserve">Ada 2 outlet namun saat ini menggunakan aplikasi lain
Aplikasi piposmart rencana mau nyoba di 1 outlet dan belum ada respon nasabahnya 
</t>
      </text>
    </comment>
    <comment authorId="0" ref="V1360">
      <text>
        <t xml:space="preserve">Aplikasi Edobi</t>
      </text>
    </comment>
    <comment authorId="0" ref="V1327">
      <text>
        <t xml:space="preserve">Tidak mau ngasih tau aplikasi nya</t>
      </text>
    </comment>
    <comment authorId="0" ref="X1393">
      <text>
        <t xml:space="preserve">Aplikasi Edobi</t>
      </text>
    </comment>
    <comment authorId="0" ref="I1889">
      <text>
        <t xml:space="preserve">10/8x no resp</t>
      </text>
    </comment>
    <comment authorId="0" ref="I1856">
      <text>
        <t xml:space="preserve">24/6x</t>
      </text>
    </comment>
    <comment authorId="0" ref="I1823">
      <text>
        <t xml:space="preserve">13/1x call&amp;chat</t>
      </text>
    </comment>
    <comment authorId="0" ref="W1228">
      <text>
        <t xml:space="preserve">Aplikasi tidak digunakan</t>
      </text>
    </comment>
    <comment authorId="0" ref="I1757">
      <text>
        <t xml:space="preserve">12/1x greeting</t>
      </text>
    </comment>
    <comment authorId="0" ref="X1856">
      <text>
        <t xml:space="preserve">Aplikasi belum digunakan karna  masih melihat perkembangan laundry ke depan nya </t>
      </text>
    </comment>
    <comment authorId="0" ref="I1328">
      <text>
        <t xml:space="preserve">24/1x riwayat chat hilang</t>
      </text>
    </comment>
    <comment authorId="0" ref="X1823">
      <text>
        <t xml:space="preserve">Aplikasi tidak digunakan</t>
      </text>
    </comment>
    <comment authorId="0" ref="I1064">
      <text>
        <t xml:space="preserve">Data dari mitra tidak buat akun </t>
      </text>
    </comment>
    <comment authorId="0" ref="I998">
      <text>
        <t xml:space="preserve">13/6x resp </t>
      </text>
    </comment>
    <comment authorId="0" ref="I1890">
      <text>
        <t xml:space="preserve">berlangganan</t>
      </text>
    </comment>
    <comment authorId="0" ref="I1857">
      <text>
        <t xml:space="preserve">24/7x</t>
      </text>
    </comment>
    <comment authorId="0" ref="I1824">
      <text>
        <t xml:space="preserve">0</t>
      </text>
    </comment>
    <comment authorId="0" ref="K1890">
      <text>
        <t xml:space="preserve">Data kelolaan Desember, berlangganan di Januari 2026</t>
      </text>
    </comment>
    <comment authorId="0" ref="I1758">
      <text>
        <t xml:space="preserve">12/1x greeting</t>
      </text>
    </comment>
    <comment authorId="0" ref="X1857">
      <text>
        <t xml:space="preserve">Menggunakan Aplikasi Laundre in</t>
      </text>
    </comment>
    <comment authorId="0" ref="I1329">
      <text>
        <t xml:space="preserve">25/1x riwayat chat hilang</t>
      </text>
    </comment>
    <comment authorId="0" ref="I1065">
      <text>
        <t xml:space="preserve">Data dari mitra tidak buat akun </t>
      </text>
    </comment>
    <comment authorId="0" ref="V1461">
      <text>
        <t xml:space="preserve">Aplikasi sejauh ini tidak ada kendala </t>
      </text>
    </comment>
    <comment authorId="0" ref="W1461">
      <text>
        <t xml:space="preserve">Snapi Laundry nama tempat beli peralatan laundry</t>
      </text>
    </comment>
    <comment authorId="0" ref="I1891">
      <text>
        <t xml:space="preserve">berlangganan</t>
      </text>
    </comment>
    <comment authorId="0" ref="I1858">
      <text>
        <t xml:space="preserve">27/1x, riwayat chat hilang</t>
      </text>
    </comment>
    <comment authorId="0" ref="L1891">
      <text>
        <t xml:space="preserve">Akun nasabah lama daftar akun 2024
buka outlet baru dan berlangganan Januari 2026</t>
      </text>
    </comment>
    <comment authorId="0" ref="I1759">
      <text>
        <t xml:space="preserve">12/1x greeting</t>
      </text>
    </comment>
    <comment authorId="0" ref="B240">
      <text>
        <t xml:space="preserve">tanggal 11/05 tidak masuk, izin sakit 
</t>
      </text>
    </comment>
    <comment authorId="0" ref="I1462">
      <text>
        <t xml:space="preserve">24/1x riwayat chat hilang</t>
      </text>
    </comment>
    <comment authorId="0" ref="X1825">
      <text>
        <t xml:space="preserve">Aplikasi Billas.id</t>
      </text>
    </comment>
    <comment authorId="0" ref="I1330">
      <text>
        <t xml:space="preserve">Nasabah lama 2021 pic perusahaan sudah berlangganan di Februari 2024 lalu unsubscribe bulan Juli 2024 dan testing top up kembali tanggal 10/02/2026 
25/1x riwayat chat hilang</t>
      </text>
    </comment>
    <comment authorId="0" ref="X1792">
      <text>
        <t xml:space="preserve">Aplikasi 1010Dry</t>
      </text>
    </comment>
    <comment authorId="0" ref="X1693">
      <text>
        <t xml:space="preserve">R. Opening setelag lebaran</t>
      </text>
    </comment>
    <comment authorId="0" ref="I1066">
      <text>
        <t xml:space="preserve">Data dari mitra tidak buat akun </t>
      </text>
    </comment>
    <comment authorId="0" ref="V1363">
      <text>
        <t xml:space="preserve">Buka di bulan maret</t>
      </text>
    </comment>
    <comment authorId="0" ref="I1892">
      <text>
        <t xml:space="preserve">19/call resp</t>
      </text>
    </comment>
    <comment authorId="0" ref="I1859">
      <text>
        <t xml:space="preserve">24/1x riwayat chat hilang</t>
      </text>
    </comment>
    <comment authorId="0" ref="I1826">
      <text>
        <t xml:space="preserve">18/1x </t>
      </text>
    </comment>
    <comment authorId="0" ref="I1760">
      <text>
        <t xml:space="preserve">13/2x greeting.no resp</t>
      </text>
    </comment>
    <comment authorId="0" ref="V1000">
      <text>
        <t xml:space="preserve">R. Opening setelag lebaran</t>
      </text>
    </comment>
    <comment authorId="0" ref="I1463">
      <text>
        <t xml:space="preserve">24/1x riwayat chat hilang</t>
      </text>
    </comment>
    <comment authorId="0" ref="I1331">
      <text>
        <t xml:space="preserve">25/6x </t>
      </text>
    </comment>
    <comment authorId="0" ref="X1760">
      <text>
        <t xml:space="preserve">Tidak pakai aplikasi dan call dimatikan dan aplikasi sudah dihapus</t>
      </text>
    </comment>
    <comment authorId="0" ref="X1694">
      <text>
        <t xml:space="preserve">1010Dry</t>
      </text>
    </comment>
    <comment authorId="0" ref="V1430">
      <text>
        <t xml:space="preserve">Tidak ada usaha laundry dan jangan dihubungi lagi 
</t>
      </text>
    </comment>
    <comment authorId="0" ref="I1893">
      <text>
        <t xml:space="preserve">Data di bagikan September 2025 (belum di tarik), berlangganan di Januari 2026 (12 Bulan bisnis) 
pic req data masuk ke dalam data kelolaan 2026</t>
      </text>
    </comment>
    <comment authorId="0" ref="I1860">
      <text>
        <t xml:space="preserve">24/1x riwayat chat hilang</t>
      </text>
    </comment>
    <comment authorId="0" ref="I1827">
      <text>
        <t xml:space="preserve">18/1x greeting</t>
      </text>
    </comment>
    <comment authorId="0" ref="I1761">
      <text>
        <t xml:space="preserve">13/2x greeting, no resp</t>
      </text>
    </comment>
    <comment authorId="0" ref="W1166">
      <text>
        <t xml:space="preserve">Tidak mau ngasih tau aplikasi nya</t>
      </text>
    </comment>
    <comment authorId="0" ref="I1497">
      <text>
        <t xml:space="preserve">15717 mitra laundry/mitra laundry</t>
      </text>
    </comment>
    <comment authorId="0" ref="I1464">
      <text>
        <t xml:space="preserve">21/1x, riwayat chat hilang</t>
      </text>
    </comment>
    <comment authorId="0" ref="I407">
      <text>
        <t xml:space="preserve">Testing</t>
      </text>
    </comment>
    <comment authorId="0" ref="I1398">
      <text>
        <t xml:space="preserve">13/4x</t>
      </text>
    </comment>
    <comment authorId="0" ref="U1794">
      <text>
        <t xml:space="preserve">Nomor tidak terhubung WA</t>
      </text>
    </comment>
    <comment authorId="0" ref="X1827">
      <text>
        <t xml:space="preserve">Nasabah mau berlangganan bulanan dan sudah nyari aplikasi yang bisa bulanan </t>
      </text>
    </comment>
    <comment authorId="0" ref="I1332">
      <text>
        <t xml:space="preserve">12/1x greeting</t>
      </text>
    </comment>
    <comment authorId="0" ref="V1464">
      <text>
        <t xml:space="preserve">Mesin sudah di instalasi
Rencana opening di akhir bulan Maret atau awal April</t>
      </text>
    </comment>
    <comment authorId="0" ref="W1464">
      <text>
        <t xml:space="preserve">Dari teman tapi lupa nama laundry nya</t>
      </text>
    </comment>
    <comment authorId="0" ref="V1398">
      <text>
        <t xml:space="preserve">Rencana pakai piposmart tanggal 1 Maret 2026</t>
      </text>
    </comment>
    <comment authorId="0" ref="V1365">
      <text>
        <t xml:space="preserve">- Usaha laundry jalan 2 tahun, ada 3 outlet dan masih nota manual
- Penjelasan membership untuk masing" outlet
- Aplikasi di diskusikan dulu dengan istrinya </t>
      </text>
    </comment>
    <comment authorId="0" ref="I1894">
      <text>
        <t xml:space="preserve">29/1x greeting, resp</t>
      </text>
    </comment>
    <comment authorId="0" ref="I1861">
      <text>
        <t xml:space="preserve">21/1x, riwayat chat hilang</t>
      </text>
    </comment>
    <comment authorId="0" ref="I1828">
      <text>
        <t xml:space="preserve">Nasabahnya sudah di hubungi tapi nomor owner dan outlet yang terdaftar di sistem tidak aktif dan tidak terhubung dengan wa</t>
      </text>
    </comment>
    <comment authorId="0" ref="V176">
      <text>
        <t xml:space="preserve">Aplikasi tidak jadi digunakan karna kurang paham dan penawaran training aplikasi namun kakaknya tidak bersedia dan aplikasi sudah dihapus </t>
      </text>
    </comment>
    <comment authorId="0" ref="I1762">
      <text>
        <t xml:space="preserve">13/2x greeting, no resp</t>
      </text>
    </comment>
    <comment authorId="0" ref="I1597">
      <text>
        <t xml:space="preserve">27/1x, riwayat chat hilang</t>
      </text>
    </comment>
    <comment authorId="0" ref="T903">
      <text>
        <t xml:space="preserve">Nomor tidak terhubung dengan wa </t>
      </text>
    </comment>
    <comment authorId="0" ref="I1498">
      <text>
        <t xml:space="preserve">Kode Ownernya sama dengan akun lain</t>
      </text>
    </comment>
    <comment authorId="0" ref="I1465">
      <text>
        <t xml:space="preserve">24/1x riwayat chat hilang</t>
      </text>
    </comment>
    <comment authorId="0" ref="U1828">
      <text>
        <t xml:space="preserve">Nomor tidak terhubung dengan wa </t>
      </text>
    </comment>
    <comment authorId="0" ref="X1861">
      <text>
        <t xml:space="preserve">Mesin sudah di instalasi
Rencana opening di akhir bulan Maret atau awal April</t>
      </text>
    </comment>
    <comment authorId="0" ref="I1333">
      <text>
        <t xml:space="preserve">12/1x greeting</t>
      </text>
    </comment>
    <comment authorId="0" ref="AA1861">
      <text>
        <t xml:space="preserve">Dari teman tapi lupa nama laundry nya</t>
      </text>
    </comment>
    <comment authorId="0" ref="V573">
      <text>
        <t xml:space="preserve">Aplikasi belum digunakan karna  masih melihat perkembangan laundry ke depan nya </t>
      </text>
    </comment>
    <comment authorId="0" ref="I1102">
      <text>
        <t xml:space="preserve">Kode owner sama dengan Laundry CC</t>
      </text>
    </comment>
    <comment authorId="0" ref="V342">
      <text>
        <t xml:space="preserve">Aplikasi belum digunakan karna  masih melihat perkembangan laundry ke depan nya </t>
      </text>
    </comment>
    <comment authorId="0" ref="I1862">
      <text>
        <t xml:space="preserve">24/1x riwayat chat hilang</t>
      </text>
    </comment>
    <comment authorId="0" ref="I1829">
      <text>
        <t xml:space="preserve">18/1x greeting</t>
      </text>
    </comment>
    <comment authorId="0" ref="I1763">
      <text>
        <t xml:space="preserve">13/2x chat,call,no resp</t>
      </text>
    </comment>
    <comment authorId="0" ref="T1069">
      <text>
        <t xml:space="preserve">Nomor tidak terhubung dengan wa</t>
      </text>
    </comment>
    <comment authorId="0" ref="I1466">
      <text>
        <t xml:space="preserve">24/1x riwayat chat hilang</t>
      </text>
    </comment>
    <comment authorId="0" ref="I1400">
      <text>
        <t xml:space="preserve">14/3x resp, penggunaan printer</t>
      </text>
    </comment>
    <comment authorId="0" ref="I1334">
      <text>
        <t xml:space="preserve">12/1x greeting</t>
      </text>
    </comment>
    <comment authorId="0" ref="V376">
      <text>
        <t xml:space="preserve">Aplikasi piposmartnya belum digunakan karna belum paham betul penggunaan aplikasi piposmartnya, fo training aplikasi nanti dihubungi kembali di jam 1 an karna saat ini kakaknya lagi di jalan. Usaha laundry jalan 8 bulan dan masih menggunakan nota manual </t>
      </text>
    </comment>
    <comment authorId="0" ref="I1896">
      <text>
        <t xml:space="preserve">Kode Ownernya sama dengan akun lain</t>
      </text>
    </comment>
    <comment authorId="0" ref="I1863">
      <text>
        <t xml:space="preserve">24/1x riwayat chat hilang</t>
      </text>
    </comment>
    <comment authorId="0" ref="I1764">
      <text>
        <t xml:space="preserve">13/1x call&amp;chat</t>
      </text>
    </comment>
    <comment authorId="0" ref="T905">
      <text>
        <t xml:space="preserve">Nomor tidak terhubung dengan wa </t>
      </text>
    </comment>
    <comment authorId="0" ref="I1500">
      <text>
        <t xml:space="preserve">Kode Ownernya sama dengan akun lain</t>
      </text>
    </comment>
    <comment authorId="0" ref="I1467">
      <text>
        <t xml:space="preserve">25/1x riwayat chat hilang</t>
      </text>
    </comment>
    <comment authorId="0" ref="I1335">
      <text>
        <t xml:space="preserve">12/1x greeting</t>
      </text>
    </comment>
    <comment authorId="0" ref="X1764">
      <text>
        <t xml:space="preserve">Aplikasi tidak digunakan</t>
      </text>
    </comment>
    <comment authorId="0" ref="I1170">
      <text>
        <t xml:space="preserve">Nasabah lama 2021 pic perusahaan sudah berlangganan di Februari 2024 lalu unsubscribe bulan Juli 2024 dan testing top up kembali tanggal 10/02/2026 
25/1x riwayat chat hilang</t>
      </text>
    </comment>
    <comment authorId="0" ref="V1599">
      <text>
        <t xml:space="preserve">Laundry baru di Take Over dan Owner sebelumnya menggunakan aplikasi Piposmart</t>
      </text>
    </comment>
    <comment authorId="0" ref="V1368">
      <text>
        <t xml:space="preserve">Aplikasi dipendng dulu karna istri mau melihat cashflow laundrynya dulu </t>
      </text>
    </comment>
    <comment authorId="0" ref="V1302">
      <text>
        <t xml:space="preserve">Laundreein</t>
      </text>
    </comment>
    <comment authorId="0" ref="I1897">
      <text>
        <t xml:space="preserve">Kode Ownernya sama dengan akun lain</t>
      </text>
    </comment>
    <comment authorId="0" ref="V1269">
      <text>
        <t xml:space="preserve">Laundry baru di Take Over dan Owner sebelumnya menggunakan aplikasi Piposmart</t>
      </text>
    </comment>
    <comment authorId="0" ref="I1864">
      <text>
        <t xml:space="preserve">12/1x greeting,call,respon</t>
      </text>
    </comment>
    <comment authorId="0" ref="B543">
      <text>
        <t xml:space="preserve">tanggal 21 wa 2 di blok jadi tidak ada follow up data kelolaan (tidak ada bagi data)</t>
      </text>
    </comment>
    <comment authorId="0" ref="T1071">
      <text>
        <t xml:space="preserve">Nomor tidak terhubung dengan wa</t>
      </text>
    </comment>
    <comment authorId="0" ref="V1071">
      <text>
        <t xml:space="preserve">Bapaknya tidak mau sebut nama aplikasi dan call langsung dimatikan
</t>
      </text>
    </comment>
    <comment authorId="0" ref="I1666">
      <text>
        <t xml:space="preserve">19/2x, riwayat chat hilang</t>
      </text>
    </comment>
    <comment authorId="0" ref="I1600">
      <text>
        <t xml:space="preserve">13/4x</t>
      </text>
    </comment>
    <comment authorId="0" ref="I1501">
      <text>
        <t xml:space="preserve">Kode Ownernya sama dengan akun lain</t>
      </text>
    </comment>
    <comment authorId="0" ref="I1468">
      <text>
        <t xml:space="preserve">Nasabah lama 2021 pic perusahaan sudah berlangganan di Februari 2024 lalu unsubscribe bulan Juli 2024 dan testing top up kembali tanggal 10/02/2026 
25/1x riwayat chat hilang</t>
      </text>
    </comment>
    <comment authorId="0" ref="I1402">
      <text>
        <t xml:space="preserve">09/1x greeting</t>
      </text>
    </comment>
    <comment authorId="0" ref="I1336">
      <text>
        <t xml:space="preserve">12/1x greeting</t>
      </text>
    </comment>
    <comment authorId="0" ref="X1831">
      <text>
        <t xml:space="preserve">Mau berlangganan 1 bulan </t>
      </text>
    </comment>
    <comment authorId="0" ref="X1798">
      <text>
        <t xml:space="preserve">Call diangkat dan selesai perkenalan call langsung dimatikan </t>
      </text>
    </comment>
    <comment authorId="0" ref="X1666">
      <text>
        <t xml:space="preserve">Sudah menggunakan aplikasi lain karna piposmart tidak bisa berlangganan bulanan 
Karna kakaknya nyari aplikasi yang bisa bulanan
Jangan di telpon" lagi</t>
      </text>
    </comment>
    <comment authorId="0" ref="I1865">
      <text>
        <t xml:space="preserve">13/call,resp</t>
      </text>
    </comment>
    <comment authorId="0" ref="I1733">
      <text>
        <t xml:space="preserve">14/3x</t>
      </text>
    </comment>
    <comment authorId="0" ref="I1667">
      <text>
        <t xml:space="preserve">21/1x riwayat chat hilang</t>
      </text>
    </comment>
    <comment authorId="0" ref="I1535">
      <text>
        <t xml:space="preserve">Akun 1 lagi 17734
nasabah buat 2 akun</t>
      </text>
    </comment>
    <comment authorId="0" ref="I1502">
      <text>
        <t xml:space="preserve">Kode Ownernya sama dengan akun lain</t>
      </text>
    </comment>
    <comment authorId="0" ref="I1469">
      <text>
        <t xml:space="preserve">25/6x </t>
      </text>
    </comment>
    <comment authorId="0" ref="I1337">
      <text>
        <t xml:space="preserve">12/1x greeting</t>
      </text>
    </comment>
    <comment authorId="0" ref="I1271">
      <text>
        <t xml:space="preserve">13/4x</t>
      </text>
    </comment>
    <comment authorId="0" ref="V1436">
      <text>
        <t xml:space="preserve">Aplikasi 1010Dry</t>
      </text>
    </comment>
    <comment authorId="0" ref="V379">
      <text>
        <t xml:space="preserve">Aplikasi piposmartnya saat ini lagi di pelajari dan sejauh ini belum ada kendala. Jika ada kendala akan di infokan kembali. Penjelasan aplikasi piposmart dan untuk membershipnya nanti akan join saat opening laundry</t>
      </text>
    </comment>
    <comment authorId="0" ref="V1370">
      <text>
        <t xml:space="preserve">Laundry baru di Take Over dan Owner sebelumnya menggunakan aplikasi Piposmart</t>
      </text>
    </comment>
    <comment authorId="0" ref="V280">
      <text>
        <t xml:space="preserve">R. Opening setelag lebaran</t>
      </text>
    </comment>
    <comment authorId="0" ref="W1304">
      <text>
        <t xml:space="preserve">Bapaknya tidak mau sebut nama aplikasi dan call langsung dimatikan
</t>
      </text>
    </comment>
    <comment authorId="0" ref="I1866">
      <text>
        <t xml:space="preserve">14/1x greeting</t>
      </text>
    </comment>
    <comment authorId="0" ref="I1734">
      <text>
        <t xml:space="preserve">13/6x resp </t>
      </text>
    </comment>
    <comment authorId="0" ref="I1668">
      <text>
        <t xml:space="preserve">21/3x riwayat chat hilang</t>
      </text>
    </comment>
    <comment authorId="0" ref="I1503">
      <text>
        <t xml:space="preserve">Kode Ownernya sama dengan akun lain</t>
      </text>
    </comment>
    <comment authorId="0" ref="I1470">
      <text>
        <t xml:space="preserve">12/1x greeting</t>
      </text>
    </comment>
    <comment authorId="0" ref="X1866">
      <text>
        <t xml:space="preserve">Karyawan yang angkat, aplikasi sudah dipahami dan laundry baru buka 1 minggu dan sisa trial 4 hari</t>
      </text>
    </comment>
    <comment authorId="0" ref="I1338">
      <text>
        <t xml:space="preserve">13/2x greeting.no resp</t>
      </text>
    </comment>
    <comment authorId="0" ref="V380">
      <text>
        <t xml:space="preserve">Untuk aplikasi kurang lebih sudah dipahami karna saat ini menggunakan aplikasi smartlink. Saat ini ada rencana mau pindah dari aplikasi smartlink karna ada kenaikan harga hampir 55% . Namun untuk keputusan tetap dari karyawan yangmana lebih nyaman digunakan, penjelasan aplikasi dan penawaran training cara penggunaan piposmartnya dan untuk training nanti dikabari kembali. Usaha laundry 3 tahun dan ada outlet </t>
      </text>
    </comment>
    <comment authorId="0" ref="V1371">
      <text>
        <t xml:space="preserve">Rencana buka laundry, dan rencana berlangganan 12 bulan bisnis</t>
      </text>
    </comment>
    <comment authorId="0" ref="V347">
      <text>
        <t xml:space="preserve">Aplikasi piposmartnya saat ini lagi di pelajari dan sejauh ini belum ada kendala. Jika ada kendala akan di infokan kembali. Penjelasan aplikasi piposmart dan untuk membershipnya nanti akan join saat opening laundry</t>
      </text>
    </comment>
    <comment authorId="0" ref="W1371">
      <text>
        <t xml:space="preserve">Taufik</t>
      </text>
    </comment>
    <comment authorId="0" ref="I1867">
      <text>
        <t xml:space="preserve">18/1x greeting</t>
      </text>
    </comment>
    <comment authorId="0" ref="W1206">
      <text>
        <t xml:space="preserve">- Usaha laundry jalan 2 tahun, ada 3 outlet dan masih nota manual
- Penjelasan membership untuk masing" outlet
- Aplikasi di diskusikan dulu dengan istrinya </t>
      </text>
    </comment>
    <comment authorId="0" ref="I1735">
      <text>
        <t xml:space="preserve">14/1x greeting</t>
      </text>
    </comment>
    <comment authorId="0" ref="I1669">
      <text>
        <t xml:space="preserve">21/2x riwayat chat hilang</t>
      </text>
    </comment>
    <comment authorId="0" ref="I1603">
      <text>
        <t xml:space="preserve">14/3x</t>
      </text>
    </comment>
    <comment authorId="0" ref="I1471">
      <text>
        <t xml:space="preserve">12/1x greeting</t>
      </text>
    </comment>
    <comment authorId="0" ref="X1867">
      <text>
        <t xml:space="preserve">Jika ada pertanyaan akan di chatt dan jangan spam call 
</t>
      </text>
    </comment>
    <comment authorId="0" ref="U1768">
      <text>
        <t xml:space="preserve">Nomor tidak terhubung dengan wa</t>
      </text>
    </comment>
    <comment authorId="0" ref="I1339">
      <text>
        <t xml:space="preserve">13/2x greeting, no resp</t>
      </text>
    </comment>
    <comment authorId="0" ref="X1834">
      <text>
        <t xml:space="preserve">Aplikasi Edobi</t>
      </text>
    </comment>
    <comment authorId="0" ref="X1735">
      <text>
        <t xml:space="preserve">Karyawan yang angkat, aplikasi sudah dipahami dan laundry baru buka 1 minggu dan sisa trial 4 hari</t>
      </text>
    </comment>
    <comment authorId="0" ref="X1669">
      <text>
        <t xml:space="preserve">Tidak mau ngasih tau aplikasi nya</t>
      </text>
    </comment>
    <comment authorId="0" ref="T1438">
      <text>
        <t xml:space="preserve">Nomor tidak terhubung WA</t>
      </text>
    </comment>
    <comment authorId="0" ref="I1868">
      <text>
        <t xml:space="preserve">18/1x resp, training</t>
      </text>
    </comment>
    <comment authorId="0" ref="I1703">
      <text>
        <t xml:space="preserve">27/1x, riwayat chat hilang</t>
      </text>
    </comment>
    <comment authorId="0" ref="I1670">
      <text>
        <t xml:space="preserve">13/4x nasabah lama buat akun baru</t>
      </text>
    </comment>
    <comment authorId="0" ref="I1604">
      <text>
        <t xml:space="preserve">12/1x greeting,call,respon</t>
      </text>
    </comment>
    <comment authorId="0" ref="L1670">
      <text>
        <t xml:space="preserve">Sebelumnya aplikasi sudah digunakan dengan nama kemiri dan email faizun520@gmail.com
sekarang mau gunakan akun baru ini aja dan akun lama biarin saja </t>
      </text>
    </comment>
    <comment authorId="0" ref="I1472">
      <text>
        <t xml:space="preserve">12/1x greeting</t>
      </text>
    </comment>
    <comment authorId="0" ref="X1868">
      <text>
        <t xml:space="preserve">Aplikasi ribet dan jika mau training boleh langsung ke tempat karna kalau lewat gak dulu deh 
</t>
      </text>
    </comment>
    <comment authorId="0" ref="I1340">
      <text>
        <t xml:space="preserve">13/2x greeting, no resp</t>
      </text>
    </comment>
    <comment authorId="0" ref="X1736">
      <text>
        <t xml:space="preserve">Rencana buka laundry, dan rencana berlangganan 12 bulan bisnis</t>
      </text>
    </comment>
    <comment authorId="0" ref="L1274">
      <text>
        <t xml:space="preserve">Sebelumnya aplikasi sudah digunakan dengan nama kemiri dan email faizun520@gmail.com
sekarang mau gunakan akun baru ini aja dan akun lama biarin saja </t>
      </text>
    </comment>
    <comment authorId="0" ref="AA1736">
      <text>
        <t xml:space="preserve">Taufik</t>
      </text>
    </comment>
    <comment authorId="0" ref="T1208">
      <text>
        <t xml:space="preserve">Nomor tidak terhubung dengan wa </t>
      </text>
    </comment>
    <comment authorId="0" ref="W1208">
      <text>
        <t xml:space="preserve">Aplikasi dipendng dulu karna istri mau melihat cashflow laundrynya dulu </t>
      </text>
    </comment>
    <comment authorId="0" ref="W1175">
      <text>
        <t xml:space="preserve">1010Dry</t>
      </text>
    </comment>
    <comment authorId="0" ref="T1076">
      <text>
        <t xml:space="preserve">Nomor tidak terhubung dengan wa</t>
      </text>
    </comment>
    <comment authorId="0" ref="I1737">
      <text>
        <t xml:space="preserve">13/4x</t>
      </text>
    </comment>
    <comment authorId="0" ref="I1671">
      <text>
        <t xml:space="preserve">14/3x resp
laundry masih tahap renovasi </t>
      </text>
    </comment>
    <comment authorId="0" ref="I1473">
      <text>
        <t xml:space="preserve">12/1x greeting</t>
      </text>
    </comment>
    <comment authorId="0" ref="U1770">
      <text>
        <t xml:space="preserve">Nomor tidak terhubung dengan wa</t>
      </text>
    </comment>
    <comment authorId="0" ref="I1374">
      <text>
        <t xml:space="preserve">Resp/berlangganan</t>
      </text>
    </comment>
    <comment authorId="0" ref="I1341">
      <text>
        <t xml:space="preserve">12/1x greeting,call,respon</t>
      </text>
    </comment>
    <comment authorId="0" ref="X1770">
      <text>
        <t xml:space="preserve">Bapaknya tidak mau sebut nama aplikasi dan call langsung dimatikan
</t>
      </text>
    </comment>
    <comment authorId="0" ref="T1209">
      <text>
        <t xml:space="preserve">Nomor tidak terhubung dengan wa </t>
      </text>
    </comment>
    <comment authorId="0" ref="W1209">
      <text>
        <t xml:space="preserve">Buka di bulan maret</t>
      </text>
    </comment>
    <comment authorId="0" ref="I1672">
      <text>
        <t xml:space="preserve">20/1x no resp</t>
      </text>
    </comment>
    <comment authorId="0" ref="I1474">
      <text>
        <t xml:space="preserve">12/1x greeting</t>
      </text>
    </comment>
    <comment authorId="0" ref="I1408">
      <text>
        <t xml:space="preserve">14/1x greeting</t>
      </text>
    </comment>
    <comment authorId="0" ref="X1870">
      <text>
        <t xml:space="preserve">Buka di bulan maret</t>
      </text>
    </comment>
    <comment authorId="0" ref="I1375">
      <text>
        <t xml:space="preserve">Berlangganan </t>
      </text>
    </comment>
    <comment authorId="0" ref="X1837">
      <text>
        <t xml:space="preserve">Ada 2 outlet namun saat ini menggunakan aplikasi lain
Aplikasi piposmart rencana mau nyoba di 1 outlet dan belum ada respon nasabahnya 
</t>
      </text>
    </comment>
    <comment authorId="0" ref="I1342">
      <text>
        <t xml:space="preserve">13/2x chat,call,no resp</t>
      </text>
    </comment>
    <comment authorId="0" ref="V1738">
      <text>
        <t xml:space="preserve">Aplikasi Edobi</t>
      </text>
    </comment>
    <comment authorId="0" ref="X1705">
      <text>
        <t xml:space="preserve">Laundry baru di Take Over dan Owner sebelumnya menggunakan aplikasi Piposmart</t>
      </text>
    </comment>
    <comment authorId="0" ref="I1177">
      <text>
        <t xml:space="preserve">tidak ada data owner (kode owner) di project list</t>
      </text>
    </comment>
    <comment authorId="0" ref="W1276">
      <text>
        <t xml:space="preserve">Mesin sudah di instalasi
Rencana opening di akhir bulan Maret atau awal April</t>
      </text>
    </comment>
    <comment authorId="0" ref="X1276">
      <text>
        <t xml:space="preserve">Dari teman tapi lupa nama laundry nya</t>
      </text>
    </comment>
    <comment authorId="0" ref="I1739">
      <text>
        <t xml:space="preserve">09/1x greeting</t>
      </text>
    </comment>
    <comment authorId="0" ref="I1706">
      <text>
        <t xml:space="preserve">13/4x</t>
      </text>
    </comment>
    <comment authorId="0" ref="I1475">
      <text>
        <t xml:space="preserve">13/2x greeting.no resp</t>
      </text>
    </comment>
    <comment authorId="0" ref="L484">
      <text>
        <t xml:space="preserve">OUTLET BARU</t>
      </text>
    </comment>
    <comment authorId="0" ref="I1376">
      <text>
        <t xml:space="preserve">14/7x resp </t>
      </text>
    </comment>
    <comment authorId="0" ref="I1343">
      <text>
        <t xml:space="preserve">13/call,resp</t>
      </text>
    </comment>
    <comment authorId="0" ref="X1805">
      <text>
        <t xml:space="preserve">Aplikasi dipendng dulu karna istri mau melihat cashflow laundrynya dulu </t>
      </text>
    </comment>
    <comment authorId="0" ref="V1475">
      <text>
        <t xml:space="preserve">Tidak pakai aplikasi dan call dimatikan dan aplikasi sudah dihapus</t>
      </text>
    </comment>
    <comment authorId="0" ref="V1442">
      <text>
        <t xml:space="preserve">Call diangkat dan selesai perkenalan call langsung dimatikan </t>
      </text>
    </comment>
    <comment authorId="0" ref="V1409">
      <text>
        <t xml:space="preserve">Hari ini ibu nya lagi rapat, nanti akan dihubungi kembali 
</t>
      </text>
    </comment>
    <comment authorId="0" ref="I1476">
      <text>
        <t xml:space="preserve">13/2x greeting, no resp</t>
      </text>
    </comment>
    <comment authorId="0" ref="X1872">
      <text>
        <t xml:space="preserve">- Usaha laundry jalan 2 tahun, ada 3 outlet dan masih nota manual
- Penjelasan membership untuk masing" outlet
- Aplikasi di diskusikan dulu dengan istrinya </t>
      </text>
    </comment>
    <comment authorId="0" ref="I1377">
      <text>
        <t xml:space="preserve">14/4x resp</t>
      </text>
    </comment>
    <comment authorId="0" ref="I1344">
      <text>
        <t xml:space="preserve">13/1x call&amp;chat</t>
      </text>
    </comment>
    <comment authorId="0" ref="AA1740">
      <text>
        <t xml:space="preserve">Taufik</t>
      </text>
    </comment>
    <comment authorId="0" ref="V1344">
      <text>
        <t xml:space="preserve">Aplikasi tidak digunakan</t>
      </text>
    </comment>
    <comment authorId="0" ref="V1212">
      <text>
        <t xml:space="preserve">Smartlink
</t>
      </text>
    </comment>
    <comment authorId="0" ref="T1080">
      <text>
        <t xml:space="preserve">Nomor tidak terhubung dengan wa</t>
      </text>
    </comment>
    <comment authorId="0" ref="I1741">
      <text>
        <t xml:space="preserve">13/4x</t>
      </text>
    </comment>
    <comment authorId="0" ref="I1708">
      <text>
        <t xml:space="preserve">tidak ada data owner (kode owner) di project list</t>
      </text>
    </comment>
    <comment authorId="0" ref="V981">
      <text>
        <t xml:space="preserve">Aplikasi Edobi</t>
      </text>
    </comment>
    <comment authorId="0" ref="I1543">
      <text>
        <t xml:space="preserve">14/3x</t>
      </text>
    </comment>
    <comment authorId="0" ref="I1477">
      <text>
        <t xml:space="preserve">13/2x greeting, no resp</t>
      </text>
    </comment>
    <comment authorId="0" ref="I1378">
      <text>
        <t xml:space="preserve">13/6x resp </t>
      </text>
    </comment>
    <comment authorId="0" ref="I1345">
      <text>
        <t xml:space="preserve">14/1x greeting</t>
      </text>
    </comment>
    <comment authorId="0" ref="X1807">
      <text>
        <t xml:space="preserve">Laundry baru di Take Over dan Owner sebelumnya menggunakan aplikasi Piposmart</t>
      </text>
    </comment>
    <comment authorId="0" ref="X1741">
      <text>
        <t xml:space="preserve">Reminder rencana berlangganan dan masih di fo untuk top up berlangganan </t>
      </text>
    </comment>
    <comment authorId="0" ref="V1345">
      <text>
        <t xml:space="preserve">Karyawan yang angkat, aplikasi sudah dipahami dan laundry baru buka 1 minggu dan sisa trial 4 hari</t>
      </text>
    </comment>
    <comment authorId="0" ref="V189">
      <text>
        <t xml:space="preserve">Aplikasi piposmartnya saat ini lagi di pelajari dan sejauh ini belum ada kendala. Jika ada kendala akan di infokan kembali. Penjelasan aplikasi piposmart dan untuk membershipnya nanti akan join saat opening laundry</t>
      </text>
    </comment>
    <comment authorId="0" ref="I1709">
      <text>
        <t xml:space="preserve">14/3x</t>
      </text>
    </comment>
    <comment authorId="0" ref="I1544">
      <text>
        <t xml:space="preserve">13/6x resp </t>
      </text>
    </comment>
    <comment authorId="0" ref="I1478">
      <text>
        <t xml:space="preserve">13/2x chat,call,no resp</t>
      </text>
    </comment>
    <comment authorId="0" ref="U1775">
      <text>
        <t xml:space="preserve">Nomor tidak terhubung dengan wa</t>
      </text>
    </comment>
    <comment authorId="0" ref="I1379">
      <text>
        <t xml:space="preserve">13/4x nasabah lama buat akun baru</t>
      </text>
    </comment>
    <comment authorId="0" ref="I1346">
      <text>
        <t xml:space="preserve">0</t>
      </text>
    </comment>
    <comment authorId="0" ref="X1808">
      <text>
        <t xml:space="preserve">Belum sempat tf karna mau nganti device untuk yang di laundry</t>
      </text>
    </comment>
    <comment authorId="0" ref="L1379">
      <text>
        <t xml:space="preserve">Sebelumnya aplikasi sudah digunakan dengan nama kemiri dan email faizun520@gmail.com
sekarang mau gunakan akun baru ini aja dan akun lama biarin saja </t>
      </text>
    </comment>
    <comment authorId="0" ref="AA1808">
      <text>
        <t xml:space="preserve">Taufik</t>
      </text>
    </comment>
    <comment authorId="0" ref="T1412">
      <text>
        <t xml:space="preserve">Nomor tidak terhubung dengan wa</t>
      </text>
    </comment>
    <comment authorId="0" ref="I1842">
      <text>
        <t xml:space="preserve">13/4x</t>
      </text>
    </comment>
    <comment authorId="0" ref="I1809">
      <text>
        <t xml:space="preserve">14/1x greeting</t>
      </text>
    </comment>
    <comment authorId="0" ref="W1214">
      <text>
        <t xml:space="preserve">Aplikasi Edobi</t>
      </text>
    </comment>
    <comment authorId="0" ref="W1181">
      <text>
        <t xml:space="preserve">Laundry baru di Take Over dan Owner sebelumnya menggunakan aplikasi Piposmart</t>
      </text>
    </comment>
    <comment authorId="0" ref="I1743">
      <text>
        <t xml:space="preserve">14/1x greeting</t>
      </text>
    </comment>
    <comment authorId="0" ref="I1710">
      <text>
        <t xml:space="preserve">12/1x greeting,call,respon</t>
      </text>
    </comment>
    <comment authorId="0" ref="W983">
      <text>
        <t xml:space="preserve">Mesin sudah di instalasi
Rencana opening di akhir bulan Maret atau awal April</t>
      </text>
    </comment>
    <comment authorId="0" ref="I1545">
      <text>
        <t xml:space="preserve">14/1x greeting</t>
      </text>
    </comment>
    <comment authorId="0" ref="X983">
      <text>
        <t xml:space="preserve">Dari teman tapi lupa nama laundry nya</t>
      </text>
    </comment>
    <comment authorId="0" ref="I1479">
      <text>
        <t xml:space="preserve">13/1x call&amp;chat</t>
      </text>
    </comment>
    <comment authorId="0" ref="X1875">
      <text>
        <t xml:space="preserve">Aplikasi dipendng dulu karna istri mau melihat cashflow laundrynya dulu </t>
      </text>
    </comment>
    <comment authorId="0" ref="I1380">
      <text>
        <t xml:space="preserve">14/3x resp, penggunaan printer</t>
      </text>
    </comment>
    <comment authorId="0" ref="X1842">
      <text>
        <t xml:space="preserve">Rencana pakai piposmart tanggal 1 Maret 2026</t>
      </text>
    </comment>
    <comment authorId="0" ref="V1545">
      <text>
        <t xml:space="preserve">Karyawan yang angkat, aplikasi sudah dipahami dan laundry baru buka 1 minggu dan sisa trial 4 hari</t>
      </text>
    </comment>
    <comment authorId="0" ref="V1479">
      <text>
        <t xml:space="preserve">Aplikasi tidak digunakan</t>
      </text>
    </comment>
    <comment authorId="0" ref="V290">
      <text>
        <t xml:space="preserve">Buka di bulan maret</t>
      </text>
    </comment>
    <comment authorId="0" ref="V1314">
      <text>
        <t xml:space="preserve">Jika ada pertanyaan akan di chatt dan jangan spam call 
</t>
      </text>
    </comment>
    <comment authorId="0" ref="I1810">
      <text>
        <t xml:space="preserve">25/1x riwayat chat hilang</t>
      </text>
    </comment>
    <comment authorId="0" ref="I1381">
      <text>
        <t xml:space="preserve">13/4x</t>
      </text>
    </comment>
    <comment authorId="0" ref="I1315">
      <text>
        <t xml:space="preserve">0,call</t>
      </text>
    </comment>
    <comment authorId="0" ref="V1546">
      <text>
        <t xml:space="preserve">Rencana buka laundry, dan rencana berlangganan 12 bulan bisnis</t>
      </text>
    </comment>
    <comment authorId="0" ref="W1546">
      <text>
        <t xml:space="preserve">Taufik</t>
      </text>
    </comment>
    <comment authorId="0" ref="T1414">
      <text>
        <t xml:space="preserve">Nomor tidak terhubung dengan wa</t>
      </text>
    </comment>
    <comment authorId="0" ref="V1414">
      <text>
        <t xml:space="preserve">Bapaknya tidak mau sebut nama aplikasi dan call langsung dimatikan
</t>
      </text>
    </comment>
    <comment authorId="0" ref="V1348">
      <text>
        <t xml:space="preserve">Aplikasi Billas.id</t>
      </text>
    </comment>
    <comment authorId="0" ref="V225">
      <text>
        <t xml:space="preserve">Aplikasi tidak jadi digunakan karna kurang paham dan penawaran training aplikasi namun kakaknya tidak bersedia dan aplikasi sudah dihapus </t>
      </text>
    </comment>
    <comment authorId="0" ref="I1844">
      <text>
        <t xml:space="preserve">14/3x resp, penggunaan printer</t>
      </text>
    </comment>
    <comment authorId="0" ref="I1811">
      <text>
        <t xml:space="preserve">Nasabah lama 2021 pic perusahaan sudah berlangganan di Februari 2024 lalu unsubscribe bulan Juli 2024 dan testing top up kembali tanggal 10/02/2026 
25/1x riwayat chat hilang</t>
      </text>
    </comment>
    <comment authorId="0" ref="W1150">
      <text>
        <t xml:space="preserve">Tidak ada usaha laundry dan jangan dihubungi lagi 
</t>
      </text>
    </comment>
    <comment authorId="0" ref="V1018">
      <text>
        <t xml:space="preserve">Aplikasi dipendng dulu karna istri mau melihat cashflow laundrynya dulu </t>
      </text>
    </comment>
    <comment authorId="0" ref="I1547">
      <text>
        <t xml:space="preserve">13/4x</t>
      </text>
    </comment>
    <comment authorId="0" ref="X1877">
      <text>
        <t xml:space="preserve">Laundry baru di Take Over dan Owner sebelumnya menggunakan aplikasi Piposmart</t>
      </text>
    </comment>
    <comment authorId="0" ref="I1382">
      <text>
        <t xml:space="preserve">Nasabah lama, baru masuk ke dara kelolaan karna baru berlangganan di Januari 2026 melalui wa official follow up by lidya</t>
      </text>
    </comment>
    <comment authorId="0" ref="I1349">
      <text>
        <t xml:space="preserve">18/1x greeting</t>
      </text>
    </comment>
    <comment authorId="0" ref="I1316">
      <text>
        <t xml:space="preserve">0,call
</t>
      </text>
    </comment>
    <comment authorId="0" ref="V1349">
      <text>
        <t xml:space="preserve">Jika ada pertanyaan akan di chatt dan jangan spam call 
</t>
      </text>
    </comment>
    <comment authorId="0" ref="I1812">
      <text>
        <t xml:space="preserve">25/6x </t>
      </text>
    </comment>
    <comment authorId="0" ref="V61">
      <text>
        <t xml:space="preserve">R. Opening setelag lebaran</t>
      </text>
    </comment>
    <comment authorId="0" ref="V1019">
      <text>
        <t xml:space="preserve">Buka di bulan maret</t>
      </text>
    </comment>
    <comment authorId="0" ref="I1383">
      <text>
        <t xml:space="preserve">Sudah berlangganan </t>
      </text>
    </comment>
    <comment authorId="0" ref="U1779">
      <text>
        <t xml:space="preserve">Nomor tidak terhubung dengan wa</t>
      </text>
    </comment>
    <comment authorId="0" ref="X1878">
      <text>
        <t xml:space="preserve">Rencana buka laundry, dan rencana berlangganan 12 bulan bisnis</t>
      </text>
    </comment>
    <comment authorId="0" ref="I1350">
      <text>
        <t xml:space="preserve">18/1x resp, training</t>
      </text>
    </comment>
    <comment authorId="0" ref="I1317">
      <text>
        <t xml:space="preserve">24/6x</t>
      </text>
    </comment>
    <comment authorId="0" ref="AA1878">
      <text>
        <t xml:space="preserve">Taufik</t>
      </text>
    </comment>
    <comment authorId="0" ref="X1746">
      <text>
        <t xml:space="preserve">Aplikasi sejauh ini tidak ada kendala </t>
      </text>
    </comment>
    <comment authorId="0" ref="K1284">
      <text>
        <t xml:space="preserve">Data kelolaan Desember, berlangganan di Januari 2026</t>
      </text>
    </comment>
    <comment authorId="0" ref="AA1746">
      <text>
        <t xml:space="preserve">Snapi Laundry nama tempat beli peralatan laundry</t>
      </text>
    </comment>
    <comment authorId="0" ref="I1020">
      <text>
        <t xml:space="preserve">18/1x resp, training</t>
      </text>
    </comment>
    <comment authorId="0" ref="V1449">
      <text>
        <t xml:space="preserve">Aplikasi dipendng dulu karna istri mau melihat cashflow laundrynya dulu </t>
      </text>
    </comment>
    <comment authorId="0" ref="V1350">
      <text>
        <t xml:space="preserve">Aplikasi ribet dan jika mau training boleh langsung ke tempat karna kalau lewat gak dulu deh 
</t>
      </text>
    </comment>
    <comment authorId="0" ref="V1317">
      <text>
        <t xml:space="preserve">Aplikasi belum digunakan karna  masih melihat perkembangan laundry ke depan nya </t>
      </text>
    </comment>
    <comment authorId="0" ref="I1879">
      <text>
        <t xml:space="preserve">Resp/berlangganan</t>
      </text>
    </comment>
    <comment authorId="0" ref="I1846">
      <text>
        <t xml:space="preserve">09/1x greeting</t>
      </text>
    </comment>
    <comment authorId="0" ref="I1813">
      <text>
        <t xml:space="preserve">12/1x greeting</t>
      </text>
    </comment>
    <comment authorId="0" ref="I1747">
      <text>
        <t xml:space="preserve">24/1x riwayat chat hilang</t>
      </text>
    </comment>
    <comment authorId="0" ref="V62">
      <text>
        <t xml:space="preserve">Buka di bulan maret</t>
      </text>
    </comment>
    <comment authorId="0" ref="V1020">
      <text>
        <t xml:space="preserve">Aplikasi ribet dan jika mau training boleh langsung ke tempat karna kalau lewat gak dulu deh 
</t>
      </text>
    </comment>
    <comment authorId="0" ref="W822">
      <text>
        <t xml:space="preserve">Mesin sudah di instalasi
Rencana opening di akhir bulan Maret atau awal April</t>
      </text>
    </comment>
    <comment authorId="0" ref="I1384">
      <text>
        <t xml:space="preserve">14/3x resp
laundry masih tahap renovasi </t>
      </text>
    </comment>
    <comment authorId="0" ref="I1351">
      <text>
        <t xml:space="preserve">18/1x </t>
      </text>
    </comment>
    <comment authorId="0" ref="X822">
      <text>
        <t xml:space="preserve">Dari teman tapi lupa nama laundry nya</t>
      </text>
    </comment>
    <comment authorId="0" ref="I1318">
      <text>
        <t xml:space="preserve">24/7x</t>
      </text>
    </comment>
    <comment authorId="0" ref="L1285">
      <text>
        <t xml:space="preserve">Akun nasabah lama daftar akun 2024
buka outlet baru dan berlangganan Januari 2026</t>
      </text>
    </comment>
    <comment authorId="0" ref="I1021">
      <text>
        <t xml:space="preserve">24/1x riwayat chat hilang</t>
      </text>
    </comment>
    <comment authorId="0" ref="V1318">
      <text>
        <t xml:space="preserve">Menggunakan Aplikasi Laundre in</t>
      </text>
    </comment>
    <comment authorId="0" ref="I1880">
      <text>
        <t xml:space="preserve">Berlangganan </t>
      </text>
    </comment>
    <comment authorId="0" ref="I1814">
      <text>
        <t xml:space="preserve">12/1x greeting</t>
      </text>
    </comment>
    <comment authorId="0" ref="W1219">
      <text>
        <t xml:space="preserve">Nasabah mau berlangganan bulanan dan sudah nyari aplikasi yang bisa bulanan </t>
      </text>
    </comment>
    <comment authorId="0" ref="I1748">
      <text>
        <t xml:space="preserve">24/1x riwayat chat hilang</t>
      </text>
    </comment>
    <comment authorId="0" ref="L625">
      <text>
        <t xml:space="preserve">jangan di bagi lagi ke pic lain</t>
      </text>
    </comment>
    <comment authorId="0" ref="I1385">
      <text>
        <t xml:space="preserve">14/3x</t>
      </text>
    </comment>
    <comment authorId="0" ref="I1352">
      <text>
        <t xml:space="preserve">18/1x greeting</t>
      </text>
    </comment>
    <comment authorId="0" ref="I1319">
      <text>
        <t xml:space="preserve">19/2x, riwayat chat hilang</t>
      </text>
    </comment>
    <comment authorId="0" ref="I1022">
      <text>
        <t xml:space="preserve">29/1x greeting, resp</t>
      </text>
    </comment>
    <comment authorId="0" ref="V1451">
      <text>
        <t xml:space="preserve">Laundry baru di Take Over dan Owner sebelumnya menggunakan aplikasi Piposmart</t>
      </text>
    </comment>
    <comment authorId="0" ref="V1352">
      <text>
        <t xml:space="preserve">Nasabah mau berlangganan bulanan dan sudah nyari aplikasi yang bisa bulanan </t>
      </text>
    </comment>
    <comment authorId="0" ref="V1319">
      <text>
        <t xml:space="preserve">Sudah menggunakan aplikasi lain karna piposmart tidak bisa berlangganan bulanan 
Karna kakaknya nyari aplikasi yang bisa bulanan
Jangan di telpon" lagi</t>
      </text>
    </comment>
    <comment authorId="0" ref="I1881">
      <text>
        <t xml:space="preserve">14/7x resp </t>
      </text>
    </comment>
    <comment authorId="0" ref="U1220">
      <text>
        <t xml:space="preserve">Nomor tidak terhubung dengan wa </t>
      </text>
    </comment>
    <comment authorId="0" ref="I1815">
      <text>
        <t xml:space="preserve">12/1x greeting</t>
      </text>
    </comment>
    <comment authorId="0" ref="I1749">
      <text>
        <t xml:space="preserve">21/1x, riwayat chat hilang</t>
      </text>
    </comment>
    <comment authorId="0" ref="I1386">
      <text>
        <t xml:space="preserve">10/8x no resp</t>
      </text>
    </comment>
    <comment authorId="0" ref="I1353">
      <text>
        <t xml:space="preserve">Nasabahnya sudah di hubungi tapi nomor owner dan outlet yang terdaftar di sistem tidak aktif dan tidak terhubung dengan wa</t>
      </text>
    </comment>
    <comment authorId="0" ref="I1320">
      <text>
        <t xml:space="preserve">27/1x, riwayat chat hilang</t>
      </text>
    </comment>
    <comment authorId="0" ref="X1749">
      <text>
        <t xml:space="preserve">Mesin sudah di instalasi
Rencana opening di akhir bulan Maret atau awal April</t>
      </text>
    </comment>
    <comment authorId="0" ref="AA1749">
      <text>
        <t xml:space="preserve">Dari teman tapi lupa nama laundry nya</t>
      </text>
    </comment>
    <comment authorId="0" ref="T1419">
      <text>
        <t xml:space="preserve">Nomor tidak terhubung dengan wa</t>
      </text>
    </comment>
    <comment authorId="0" ref="V1452">
      <text>
        <t xml:space="preserve">Belum sempat tf karna mau nganti device untuk yang di laundry</t>
      </text>
    </comment>
    <comment authorId="0" ref="I1023">
      <text>
        <t xml:space="preserve">14/3x resp, penggunaan printer</t>
      </text>
    </comment>
    <comment authorId="0" ref="W1452">
      <text>
        <t xml:space="preserve">Taufik</t>
      </text>
    </comment>
    <comment authorId="0" ref="T1353">
      <text>
        <t xml:space="preserve">Nomor tidak terhubung dengan wa </t>
      </text>
    </comment>
    <comment authorId="0" ref="I1882">
      <text>
        <t xml:space="preserve">14/4x resp</t>
      </text>
    </comment>
    <comment authorId="0" ref="I1816">
      <text>
        <t xml:space="preserve">12/1x greeting</t>
      </text>
    </comment>
    <comment authorId="0" ref="I1750">
      <text>
        <t xml:space="preserve">24/1x riwayat chat hilang</t>
      </text>
    </comment>
    <comment authorId="0" ref="W1155">
      <text>
        <t xml:space="preserve">Tidak pakai aplikasi dan call dimatikan dan aplikasi sudah dihapus</t>
      </text>
    </comment>
    <comment authorId="0" ref="I1453">
      <text>
        <t xml:space="preserve">14/1x greeting</t>
      </text>
    </comment>
    <comment authorId="0" ref="I1387">
      <text>
        <t xml:space="preserve">berlangganan</t>
      </text>
    </comment>
    <comment authorId="0" ref="I1354">
      <text>
        <t xml:space="preserve">18/1x greeting</t>
      </text>
    </comment>
    <comment authorId="0" ref="I1321">
      <text>
        <t xml:space="preserve">24/1x riwayat chat hilang</t>
      </text>
    </comment>
    <comment authorId="0" ref="K1387">
      <text>
        <t xml:space="preserve">Data kelolaan Desember, berlangganan di Januari 2026</t>
      </text>
    </comment>
    <comment authorId="0" ref="I1883">
      <text>
        <t xml:space="preserve">13/6x resp </t>
      </text>
    </comment>
    <comment authorId="0" ref="I1817">
      <text>
        <t xml:space="preserve">12/1x greeting</t>
      </text>
    </comment>
    <comment authorId="0" ref="I1751">
      <text>
        <t xml:space="preserve">24/1x riwayat chat hilang</t>
      </text>
    </comment>
    <comment authorId="0" ref="I1454">
      <text>
        <t xml:space="preserve">09/1x greeting</t>
      </text>
    </comment>
    <comment authorId="0" ref="I1388">
      <text>
        <t xml:space="preserve">berlangganan</t>
      </text>
    </comment>
    <comment authorId="0" ref="I1322">
      <text>
        <t xml:space="preserve">24/1x riwayat chat hilang</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U21">
      <text>
        <t xml:space="preserve">berlangganan dengan akun lain, nasabah tidak mau memberitahu </t>
      </text>
    </comment>
    <comment authorId="0" ref="H136">
      <text>
        <t xml:space="preserve">contact wa</t>
      </text>
    </comment>
    <comment authorId="0" ref="S146">
      <text>
        <t xml:space="preserve">wa sudah ceklis 1</t>
      </text>
    </comment>
    <comment authorId="0" ref="H101">
      <text>
        <t xml:space="preserve">contact wa salah </t>
      </text>
    </comment>
    <comment authorId="0" ref="R843">
      <text>
        <t xml:space="preserve">call biasa</t>
      </text>
    </comment>
    <comment authorId="0" ref="H92">
      <text>
        <t xml:space="preserve">kode owner di kontak wa salah </t>
      </text>
    </comment>
    <comment authorId="0" ref="H108">
      <text>
        <t xml:space="preserve">contact wa salah </t>
      </text>
    </comment>
    <comment authorId="0" ref="J462">
      <text>
        <t xml:space="preserve">sudah berlangganan ?
</t>
      </text>
    </comment>
    <comment authorId="0" ref="H26">
      <text>
        <t xml:space="preserve">nomor yang sama dengan akun 15090 Mila laundry</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3">
      <text>
        <t xml:space="preserve">21 resign</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E4">
      <text>
        <t xml:space="preserve">29/1x resp</t>
      </text>
    </comment>
    <comment authorId="0" ref="G4">
      <text>
        <t xml:space="preserve">FO Mitra</t>
      </text>
    </comment>
    <comment authorId="0" ref="E354">
      <text>
        <t xml:space="preserve">29/1x resp</t>
      </text>
    </comment>
    <comment authorId="0" ref="G354">
      <text>
        <t xml:space="preserve">FO Mitra</t>
      </text>
    </comment>
    <comment authorId="0" ref="E684">
      <text>
        <t xml:space="preserve">22/1x greeting</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9">
      <text>
        <t xml:space="preserve">19/2x, riwayat chat hilang</t>
      </text>
    </comment>
    <comment authorId="0" ref="AA58">
      <text>
        <t xml:space="preserve">Aplikasi dipendng dulu karna istri mau melihat cashflow laundrynya dulu </t>
      </text>
    </comment>
    <comment authorId="0" ref="I166">
      <text>
        <t xml:space="preserve">13/2x greeting, no resp</t>
      </text>
    </comment>
    <comment authorId="0" ref="I67">
      <text>
        <t xml:space="preserve">14/4x resp</t>
      </text>
    </comment>
    <comment authorId="0" ref="I34">
      <text>
        <t xml:space="preserve">13/1x call&amp;chat</t>
      </text>
    </comment>
    <comment authorId="0" ref="I290">
      <text>
        <t xml:space="preserve">13/4x</t>
      </text>
    </comment>
    <comment authorId="0" ref="AA83">
      <text>
        <t xml:space="preserve">Ada 2 outlet namun saat ini menggunakan aplikasi lain
Aplikasi piposmart rencana mau nyoba di 1 outlet dan belum ada respon nasabahnya 
</t>
      </text>
    </comment>
    <comment authorId="0" ref="AA50">
      <text>
        <t xml:space="preserve">Aplikasi Edobi</t>
      </text>
    </comment>
    <comment authorId="0" ref="AA17">
      <text>
        <t xml:space="preserve">Tidak mau ngasih tau aplikasi nya</t>
      </text>
    </comment>
    <comment authorId="0" ref="I191">
      <text>
        <t xml:space="preserve">Kode Ownernya sama dengan akun lain</t>
      </text>
    </comment>
    <comment authorId="0" ref="I158">
      <text>
        <t xml:space="preserve">Nasabah lama 2021 pic perusahaan sudah berlangganan di Februari 2024 lalu unsubscribe bulan Juli 2024 dan testing top up kembali tanggal 10/02/2026 
25/1x riwayat chat hilang</t>
      </text>
    </comment>
    <comment authorId="0" ref="I92">
      <text>
        <t xml:space="preserve">09/1x greeting</t>
      </text>
    </comment>
    <comment authorId="0" ref="AA141">
      <text>
        <t xml:space="preserve">Laundry baru di Take Over dan Owner sebelumnya menggunakan aplikasi Piposmart</t>
      </text>
    </comment>
    <comment authorId="0" ref="I26">
      <text>
        <t xml:space="preserve">12/1x greeting</t>
      </text>
    </comment>
    <comment authorId="0" ref="AA42">
      <text>
        <t xml:space="preserve">Nasabah mau berlangganan bulanan dan sudah nyari aplikasi yang bisa bulanan </t>
      </text>
    </comment>
    <comment authorId="0" ref="AA9">
      <text>
        <t xml:space="preserve">Sudah menggunakan aplikasi lain karna piposmart tidak bisa berlangganan bulanan 
Karna kakaknya nyari aplikasi yang bisa bulanan
Jangan di telpon" lagi</t>
      </text>
    </comment>
    <comment authorId="0" ref="I18">
      <text>
        <t xml:space="preserve">24/1x riwayat chat hilang</t>
      </text>
    </comment>
    <comment authorId="0" ref="AA34">
      <text>
        <t xml:space="preserve">Aplikasi tidak digunakan</t>
      </text>
    </comment>
    <comment authorId="0" ref="I76">
      <text>
        <t xml:space="preserve">10/8x no resp</t>
      </text>
    </comment>
    <comment authorId="0" ref="I43">
      <text>
        <t xml:space="preserve">Nasabahnya sudah di hubungi tapi nomor owner dan outlet yang terdaftar di sistem tidak aktif dan tidak terhubung dengan wa</t>
      </text>
    </comment>
    <comment authorId="0" ref="I10">
      <text>
        <t xml:space="preserve">27/1x, riwayat chat hilang</t>
      </text>
    </comment>
    <comment authorId="0" ref="I233">
      <text>
        <t xml:space="preserve">14/3x</t>
      </text>
    </comment>
    <comment authorId="0" ref="I167">
      <text>
        <t xml:space="preserve">13/2x greeting, no resp</t>
      </text>
    </comment>
    <comment authorId="0" ref="I68">
      <text>
        <t xml:space="preserve">13/6x resp </t>
      </text>
    </comment>
    <comment authorId="0" ref="I35">
      <text>
        <t xml:space="preserve">14/1x greeting</t>
      </text>
    </comment>
    <comment authorId="0" ref="I225">
      <text>
        <t xml:space="preserve">Akun 1 lagi 17734
nasabah buat 2 akun</t>
      </text>
    </comment>
    <comment authorId="0" ref="V109">
      <text>
        <t xml:space="preserve">Nomor tidak terhubung dengan wa</t>
      </text>
    </comment>
    <comment authorId="0" ref="I192">
      <text>
        <t xml:space="preserve">Kode Ownernya sama dengan akun lain</t>
      </text>
    </comment>
    <comment authorId="0" ref="I159">
      <text>
        <t xml:space="preserve">25/6x </t>
      </text>
    </comment>
    <comment authorId="0" ref="V43">
      <text>
        <t xml:space="preserve">Nomor tidak terhubung dengan wa </t>
      </text>
    </comment>
    <comment authorId="0" ref="AA142">
      <text>
        <t xml:space="preserve">Belum sempat tf karna mau nganti device untuk yang di laundry</t>
      </text>
    </comment>
    <comment authorId="0" ref="I27">
      <text>
        <t xml:space="preserve">12/1x greeting</t>
      </text>
    </comment>
    <comment authorId="0" ref="AB142">
      <text>
        <t xml:space="preserve">Taufik</t>
      </text>
    </comment>
    <comment authorId="0" ref="I19">
      <text>
        <t xml:space="preserve">25/1x riwayat chat hilang</t>
      </text>
    </comment>
    <comment authorId="0" ref="AA35">
      <text>
        <t xml:space="preserve">Karyawan yang angkat, aplikasi sudah dipahami dan laundry baru buka 1 minggu dan sisa trial 4 hari</t>
      </text>
    </comment>
    <comment authorId="0" ref="I143">
      <text>
        <t xml:space="preserve">14/1x greeting</t>
      </text>
    </comment>
    <comment authorId="0" ref="I77">
      <text>
        <t xml:space="preserve">berlangganan</t>
      </text>
    </comment>
    <comment authorId="0" ref="I44">
      <text>
        <t xml:space="preserve">18/1x greeting</t>
      </text>
    </comment>
    <comment authorId="0" ref="AA126">
      <text>
        <t xml:space="preserve">Aplikasi 1010Dry</t>
      </text>
    </comment>
    <comment authorId="0" ref="I11">
      <text>
        <t xml:space="preserve">24/1x riwayat chat hilang</t>
      </text>
    </comment>
    <comment authorId="0" ref="K77">
      <text>
        <t xml:space="preserve">Data kelolaan Desember, berlangganan di Januari 2026</t>
      </text>
    </comment>
    <comment authorId="0" ref="AA60">
      <text>
        <t xml:space="preserve">Laundry baru di Take Over dan Owner sebelumnya menggunakan aplikasi Piposmart</t>
      </text>
    </comment>
    <comment authorId="0" ref="I234">
      <text>
        <t xml:space="preserve">13/6x resp </t>
      </text>
    </comment>
    <comment authorId="0" ref="I168">
      <text>
        <t xml:space="preserve">13/2x chat,call,no resp</t>
      </text>
    </comment>
    <comment authorId="0" ref="I69">
      <text>
        <t xml:space="preserve">13/4x nasabah lama buat akun baru</t>
      </text>
    </comment>
    <comment authorId="0" ref="AA151">
      <text>
        <t xml:space="preserve">Aplikasi sejauh ini tidak ada kendala </t>
      </text>
    </comment>
    <comment authorId="0" ref="I36">
      <text>
        <t xml:space="preserve">0</t>
      </text>
    </comment>
    <comment authorId="0" ref="AB151">
      <text>
        <t xml:space="preserve">Snapi Laundry nama tempat beli peralatan laundry</t>
      </text>
    </comment>
    <comment authorId="0" ref="L69">
      <text>
        <t xml:space="preserve">Sebelumnya aplikasi sudah digunakan dengan nama kemiri dan email faizun520@gmail.com
sekarang mau gunakan akun baru ini aja dan akun lama biarin saja </t>
      </text>
    </comment>
    <comment authorId="0" ref="I193">
      <text>
        <t xml:space="preserve">Kode Ownernya sama dengan akun lain</t>
      </text>
    </comment>
    <comment authorId="0" ref="I160">
      <text>
        <t xml:space="preserve">12/1x greeting</t>
      </text>
    </comment>
    <comment authorId="0" ref="I28">
      <text>
        <t xml:space="preserve">13/2x greeting.no resp</t>
      </text>
    </comment>
    <comment authorId="0" ref="V102">
      <text>
        <t xml:space="preserve">Nomor tidak terhubung dengan wa</t>
      </text>
    </comment>
    <comment authorId="0" ref="I152">
      <text>
        <t xml:space="preserve">24/1x riwayat chat hilang</t>
      </text>
    </comment>
    <comment authorId="0" ref="I20">
      <text>
        <t xml:space="preserve">Nasabah lama 2021 pic perusahaan sudah berlangganan di Februari 2024 lalu unsubscribe bulan Juli 2024 dan testing top up kembali tanggal 10/02/2026 
25/1x riwayat chat hilang</t>
      </text>
    </comment>
    <comment authorId="0" ref="I144">
      <text>
        <t xml:space="preserve">09/1x greeting</t>
      </text>
    </comment>
    <comment authorId="0" ref="I78">
      <text>
        <t xml:space="preserve">berlangganan</t>
      </text>
    </comment>
    <comment authorId="0" ref="I12">
      <text>
        <t xml:space="preserve">24/1x riwayat chat hilang</t>
      </text>
    </comment>
    <comment authorId="0" ref="AA61">
      <text>
        <t xml:space="preserve">Rencana buka laundry, dan rencana berlangganan 12 bulan bisnis</t>
      </text>
    </comment>
    <comment authorId="0" ref="L78">
      <text>
        <t xml:space="preserve">Akun nasabah lama daftar akun 2024
buka outlet baru dan berlangganan Januari 2026</t>
      </text>
    </comment>
    <comment authorId="0" ref="I235">
      <text>
        <t xml:space="preserve">14/1x greeting</t>
      </text>
    </comment>
    <comment authorId="0" ref="AB61">
      <text>
        <t xml:space="preserve">Taufik</t>
      </text>
    </comment>
    <comment authorId="0" ref="I169">
      <text>
        <t xml:space="preserve">13/1x call&amp;chat</t>
      </text>
    </comment>
    <comment authorId="0" ref="I70">
      <text>
        <t xml:space="preserve">14/3x resp, penggunaan printer</t>
      </text>
    </comment>
    <comment authorId="0" ref="I293">
      <text>
        <t xml:space="preserve">14/3x</t>
      </text>
    </comment>
    <comment authorId="0" ref="AA53">
      <text>
        <t xml:space="preserve">Buka di bulan maret</t>
      </text>
    </comment>
    <comment authorId="0" ref="I161">
      <text>
        <t xml:space="preserve">12/1x greeting</t>
      </text>
    </comment>
    <comment authorId="0" ref="I29">
      <text>
        <t xml:space="preserve">13/2x greeting, no resp</t>
      </text>
    </comment>
    <comment authorId="0" ref="I153">
      <text>
        <t xml:space="preserve">24/1x riwayat chat hilang</t>
      </text>
    </comment>
    <comment authorId="0" ref="AA235">
      <text>
        <t xml:space="preserve">Karyawan yang angkat, aplikasi sudah dipahami dan laundry baru buka 1 minggu dan sisa trial 4 hari</t>
      </text>
    </comment>
    <comment authorId="0" ref="AA169">
      <text>
        <t xml:space="preserve">Aplikasi tidak digunakan</t>
      </text>
    </comment>
    <comment authorId="0" ref="I21">
      <text>
        <t xml:space="preserve">25/6x </t>
      </text>
    </comment>
    <comment authorId="0" ref="V128">
      <text>
        <t xml:space="preserve">Nomor tidak terhubung WA</t>
      </text>
    </comment>
    <comment authorId="0" ref="I79">
      <text>
        <t xml:space="preserve">19/call resp</t>
      </text>
    </comment>
    <comment authorId="0" ref="I13">
      <text>
        <t xml:space="preserve">21/1x, riwayat chat hilang</t>
      </text>
    </comment>
    <comment authorId="0" ref="V310">
      <text>
        <t xml:space="preserve">Nomor tidak terhubung dengan wa </t>
      </text>
    </comment>
    <comment authorId="0" ref="I71">
      <text>
        <t xml:space="preserve">13/4x</t>
      </text>
    </comment>
    <comment authorId="0" ref="AA120">
      <text>
        <t xml:space="preserve">Tidak ada usaha laundry dan jangan dihubungi lagi 
</t>
      </text>
    </comment>
    <comment authorId="0" ref="I294">
      <text>
        <t xml:space="preserve">12/1x greeting,call,respon</t>
      </text>
    </comment>
    <comment authorId="0" ref="I5">
      <text>
        <t xml:space="preserve">0,call</t>
      </text>
    </comment>
    <comment authorId="0" ref="AA277">
      <text>
        <t xml:space="preserve">R. Opening setelag lebaran</t>
      </text>
    </comment>
    <comment authorId="0" ref="I162">
      <text>
        <t xml:space="preserve">12/1x greeting</t>
      </text>
    </comment>
    <comment authorId="0" ref="I30">
      <text>
        <t xml:space="preserve">13/2x greeting, no resp</t>
      </text>
    </comment>
    <comment authorId="0" ref="AB145">
      <text>
        <t xml:space="preserve">Taufik</t>
      </text>
    </comment>
    <comment authorId="0" ref="AA13">
      <text>
        <t xml:space="preserve">Mesin sudah di instalasi
Rencana opening di akhir bulan Maret atau awal April</t>
      </text>
    </comment>
    <comment authorId="0" ref="V104">
      <text>
        <t xml:space="preserve">Nomor tidak terhubung dengan wa</t>
      </text>
    </comment>
    <comment authorId="0" ref="I187">
      <text>
        <t xml:space="preserve">15717 mitra laundry/mitra laundry</t>
      </text>
    </comment>
    <comment authorId="0" ref="AB13">
      <text>
        <t xml:space="preserve">Dari teman tapi lupa nama laundry nya</t>
      </text>
    </comment>
    <comment authorId="0" ref="I154">
      <text>
        <t xml:space="preserve">21/1x, riwayat chat hilang</t>
      </text>
    </comment>
    <comment authorId="0" ref="AA236">
      <text>
        <t xml:space="preserve">Rencana buka laundry, dan rencana berlangganan 12 bulan bisnis</t>
      </text>
    </comment>
    <comment authorId="0" ref="AB236">
      <text>
        <t xml:space="preserve">Taufik</t>
      </text>
    </comment>
    <comment authorId="0" ref="I88">
      <text>
        <t xml:space="preserve">13/4x</t>
      </text>
    </comment>
    <comment authorId="0" ref="I22">
      <text>
        <t xml:space="preserve">12/1x greeting</t>
      </text>
    </comment>
    <comment authorId="0" ref="AA104">
      <text>
        <t xml:space="preserve">Bapaknya tidak mau sebut nama aplikasi dan call langsung dimatikan
</t>
      </text>
    </comment>
    <comment authorId="0" ref="AA38">
      <text>
        <t xml:space="preserve">Aplikasi Billas.id</t>
      </text>
    </comment>
    <comment authorId="0" ref="I146">
      <text>
        <t xml:space="preserve">13/4x</t>
      </text>
    </comment>
    <comment authorId="0" ref="I80">
      <text>
        <t xml:space="preserve">20/1x no resp</t>
      </text>
    </comment>
    <comment authorId="0" ref="I14">
      <text>
        <t xml:space="preserve">21/1x riwayat chat hilang</t>
      </text>
    </comment>
    <comment authorId="0" ref="I237">
      <text>
        <t xml:space="preserve">13/4x</t>
      </text>
    </comment>
    <comment authorId="0" ref="I72">
      <text>
        <t xml:space="preserve">Nasabah lama, baru masuk ke dara kelolaan karna baru berlangganan di Januari 2026 melalui wa official follow up by lidya</t>
      </text>
    </comment>
    <comment authorId="0" ref="AA154">
      <text>
        <t xml:space="preserve">Mesin sudah di instalasi
Rencana opening di akhir bulan Maret atau awal April</t>
      </text>
    </comment>
    <comment authorId="0" ref="I39">
      <text>
        <t xml:space="preserve">18/1x greeting</t>
      </text>
    </comment>
    <comment authorId="0" ref="AB154">
      <text>
        <t xml:space="preserve">Dari teman tapi lupa nama laundry nya</t>
      </text>
    </comment>
    <comment authorId="0" ref="I6">
      <text>
        <t xml:space="preserve">0,call
</t>
      </text>
    </comment>
    <comment authorId="0" ref="AA88">
      <text>
        <t xml:space="preserve">Rencana pakai piposmart tanggal 1 Maret 2026</t>
      </text>
    </comment>
    <comment authorId="0" ref="AA55">
      <text>
        <t xml:space="preserve">- Usaha laundry jalan 2 tahun, ada 3 outlet dan masih nota manual
- Penjelasan membership untuk masing" outlet
- Aplikasi di diskusikan dulu dengan istrinya </t>
      </text>
    </comment>
    <comment authorId="0" ref="V113">
      <text>
        <t xml:space="preserve">Nomor tidak terhubung dengan wa</t>
      </text>
    </comment>
    <comment authorId="0" ref="AA278">
      <text>
        <t xml:space="preserve">1010Dry</t>
      </text>
    </comment>
    <comment authorId="0" ref="I163">
      <text>
        <t xml:space="preserve">12/1x greeting</t>
      </text>
    </comment>
    <comment authorId="0" ref="I64">
      <text>
        <t xml:space="preserve">Resp/berlangganan</t>
      </text>
    </comment>
    <comment authorId="0" ref="AA146">
      <text>
        <t xml:space="preserve">Reminder rencana berlangganan dan masih di fo untuk top up berlangganan </t>
      </text>
    </comment>
    <comment authorId="0" ref="I31">
      <text>
        <t xml:space="preserve">12/1x greeting,call,respon</t>
      </text>
    </comment>
    <comment authorId="0" ref="I287">
      <text>
        <t xml:space="preserve">27/1x, riwayat chat hilang</t>
      </text>
    </comment>
    <comment authorId="0" ref="AA47">
      <text>
        <t xml:space="preserve">Mau berlangganan 1 bulan </t>
      </text>
    </comment>
    <comment authorId="0" ref="I188">
      <text>
        <t xml:space="preserve">Kode Ownernya sama dengan akun lain</t>
      </text>
    </comment>
    <comment authorId="0" ref="I155">
      <text>
        <t xml:space="preserve">24/1x riwayat chat hilang</t>
      </text>
    </comment>
    <comment authorId="0" ref="I23">
      <text>
        <t xml:space="preserve">12/1x greeting</t>
      </text>
    </comment>
    <comment authorId="0" ref="AA39">
      <text>
        <t xml:space="preserve">Jika ada pertanyaan akan di chatt dan jangan spam call 
</t>
      </text>
    </comment>
    <comment authorId="0" ref="I81">
      <text>
        <t xml:space="preserve">Data di bagikan September 2025 (belum di tarik), berlangganan di Januari 2026 (12 Bulan bisnis) 
pic req data masuk ke dalam data kelolaan 2026</t>
      </text>
    </comment>
    <comment authorId="0" ref="I15">
      <text>
        <t xml:space="preserve">24/1x riwayat chat hilang</t>
      </text>
    </comment>
    <comment authorId="0" ref="I73">
      <text>
        <t xml:space="preserve">Sudah berlangganan </t>
      </text>
    </comment>
    <comment authorId="0" ref="I40">
      <text>
        <t xml:space="preserve">18/1x resp, training</t>
      </text>
    </comment>
    <comment authorId="0" ref="I7">
      <text>
        <t xml:space="preserve">24/6x</t>
      </text>
    </comment>
    <comment authorId="0" ref="I164">
      <text>
        <t xml:space="preserve">12/1x greeting</t>
      </text>
    </comment>
    <comment authorId="0" ref="I98">
      <text>
        <t xml:space="preserve">14/1x greeting</t>
      </text>
    </comment>
    <comment authorId="0" ref="I65">
      <text>
        <t xml:space="preserve">Berlangganan </t>
      </text>
    </comment>
    <comment authorId="0" ref="I32">
      <text>
        <t xml:space="preserve">13/2x chat,call,no resp</t>
      </text>
    </comment>
    <comment authorId="0" ref="I156">
      <text>
        <t xml:space="preserve">24/1x riwayat chat hilang</t>
      </text>
    </comment>
    <comment authorId="0" ref="I90">
      <text>
        <t xml:space="preserve">14/3x resp, penggunaan printer</t>
      </text>
    </comment>
    <comment authorId="0" ref="AA428">
      <text>
        <t xml:space="preserve">Aplikasi Edobi</t>
      </text>
    </comment>
    <comment authorId="0" ref="AA139">
      <text>
        <t xml:space="preserve">Aplikasi dipendng dulu karna istri mau melihat cashflow laundrynya dulu </t>
      </text>
    </comment>
    <comment authorId="0" ref="I24">
      <text>
        <t xml:space="preserve">12/1x greeting</t>
      </text>
    </comment>
    <comment authorId="0" ref="AA40">
      <text>
        <t xml:space="preserve">Aplikasi ribet dan jika mau training boleh langsung ke tempat karna kalau lewat gak dulu deh 
</t>
      </text>
    </comment>
    <comment authorId="0" ref="AA7">
      <text>
        <t xml:space="preserve">Aplikasi belum digunakan karna  masih melihat perkembangan laundry ke depan nya </t>
      </text>
    </comment>
    <comment authorId="0" ref="I148">
      <text>
        <t xml:space="preserve">14/1x greeting</t>
      </text>
    </comment>
    <comment authorId="0" ref="I82">
      <text>
        <t xml:space="preserve">29/1x greeting, resp</t>
      </text>
    </comment>
    <comment authorId="0" ref="I16">
      <text>
        <t xml:space="preserve">21/3x riwayat chat hilang</t>
      </text>
    </comment>
    <comment authorId="0" ref="I74">
      <text>
        <t xml:space="preserve">14/3x resp
laundry masih tahap renovasi </t>
      </text>
    </comment>
    <comment authorId="0" ref="I41">
      <text>
        <t xml:space="preserve">18/1x </t>
      </text>
    </comment>
    <comment authorId="0" ref="I8">
      <text>
        <t xml:space="preserve">24/7x</t>
      </text>
    </comment>
    <comment authorId="0" ref="I165">
      <text>
        <t xml:space="preserve">13/2x greeting.no resp</t>
      </text>
    </comment>
    <comment authorId="0" ref="I66">
      <text>
        <t xml:space="preserve">14/7x resp </t>
      </text>
    </comment>
    <comment authorId="0" ref="I33">
      <text>
        <t xml:space="preserve">13/call,resp</t>
      </text>
    </comment>
    <comment authorId="0" ref="I190">
      <text>
        <t xml:space="preserve">Kode Ownernya sama dengan akun lain</t>
      </text>
    </comment>
    <comment authorId="0" ref="I157">
      <text>
        <t xml:space="preserve">25/1x riwayat chat hilang</t>
      </text>
    </comment>
    <comment authorId="0" ref="I25">
      <text>
        <t xml:space="preserve">12/1x greeting</t>
      </text>
    </comment>
    <comment authorId="0" ref="AA8">
      <text>
        <t xml:space="preserve">Menggunakan Aplikasi Laundre in</t>
      </text>
    </comment>
    <comment authorId="0" ref="AA165">
      <text>
        <t xml:space="preserve">Tidak pakai aplikasi dan call dimatikan dan aplikasi sudah dihapus</t>
      </text>
    </comment>
    <comment authorId="0" ref="AA132">
      <text>
        <t xml:space="preserve">Call diangkat dan selesai perkenalan call langsung dimatikan </t>
      </text>
    </comment>
    <comment authorId="0" ref="I17">
      <text>
        <t xml:space="preserve">21/2x riwayat chat hilang</t>
      </text>
    </comment>
    <comment authorId="0" ref="AA99">
      <text>
        <t xml:space="preserve">Hari ini ibu nya lagi rapat, nanti akan dihubungi kembali 
</t>
      </text>
    </comment>
    <comment authorId="0" ref="AA289">
      <text>
        <t xml:space="preserve">Laundry baru di Take Over dan Owner sebelumnya menggunakan aplikasi Piposmart</t>
      </text>
    </comment>
    <comment authorId="0" ref="I75">
      <text>
        <t xml:space="preserve">14/3x</t>
      </text>
    </comment>
    <comment authorId="0" ref="I42">
      <text>
        <t xml:space="preserve">18/1x greeting</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K42">
      <text>
        <t xml:space="preserve">18/1x greeting</t>
      </text>
    </comment>
    <comment authorId="0" ref="K9">
      <text>
        <t xml:space="preserve">06/1x riwayat chat hilang hari ini</t>
      </text>
    </comment>
    <comment authorId="0" ref="U50">
      <text>
        <t xml:space="preserve">Aplikasi Edobi</t>
      </text>
    </comment>
    <comment authorId="0" ref="I5">
      <text>
        <t xml:space="preserve">Mitra Taufik</t>
      </text>
    </comment>
    <comment authorId="0" ref="U17">
      <text>
        <t xml:space="preserve">Tidak mau ngasih tau aplikasi nya</t>
      </text>
    </comment>
    <comment authorId="0" ref="K71">
      <text>
        <t xml:space="preserve">Data di bagikan September 2025 (belum di tarik), berlangganan di Januari 2026 (12 Bulan bisnis) 
pic req data masuk ke dalam data kelolaan 2026</t>
      </text>
    </comment>
    <comment authorId="0" ref="K38">
      <text>
        <t xml:space="preserve">0
</t>
      </text>
    </comment>
    <comment authorId="0" ref="K5">
      <text>
        <t xml:space="preserve">0,call</t>
      </text>
    </comment>
    <comment authorId="0" ref="K67">
      <text>
        <t xml:space="preserve">berlangganan</t>
      </text>
    </comment>
    <comment authorId="0" ref="K34">
      <text>
        <t xml:space="preserve">13/1x call&amp;chat</t>
      </text>
    </comment>
    <comment authorId="0" ref="M67">
      <text>
        <t xml:space="preserve">Data kelolaan Desember, berlangganan di Januari 2026</t>
      </text>
    </comment>
    <comment authorId="0" ref="U9">
      <text>
        <t xml:space="preserve">Sudah menggunakan aplikasi lain karna piposmart tidak bisa berlangganan bulanan 
Karna kakaknya nyari aplikasi yang bisa bulanan
Jangan di telpon" lagi</t>
      </text>
    </comment>
    <comment authorId="0" ref="K63">
      <text>
        <t xml:space="preserve">Sudah berlangganan </t>
      </text>
    </comment>
    <comment authorId="0" ref="K30">
      <text>
        <t xml:space="preserve">13/2x greeting, no resp</t>
      </text>
    </comment>
    <comment authorId="0" ref="U38">
      <text>
        <t xml:space="preserve">Aplikasi Billas.id</t>
      </text>
    </comment>
    <comment authorId="0" ref="K59">
      <text>
        <t xml:space="preserve">13/4x nasabah lama buat akun baru</t>
      </text>
    </comment>
    <comment authorId="0" ref="K26">
      <text>
        <t xml:space="preserve">12/1x greeting</t>
      </text>
    </comment>
    <comment authorId="0" ref="N59">
      <text>
        <t xml:space="preserve">Sebelumnya aplikasi sudah digunakan dengan nama kemiri dan email faizun520@gmail.com
sekarang mau gunakan akun baru ini aja dan akun lama biarin saja </t>
      </text>
    </comment>
    <comment authorId="0" ref="K55">
      <text>
        <t xml:space="preserve">Berlangganan </t>
      </text>
    </comment>
    <comment authorId="0" ref="K22">
      <text>
        <t xml:space="preserve">12/1x greeting</t>
      </text>
    </comment>
    <comment authorId="0" ref="K18">
      <text>
        <t xml:space="preserve">10/1x greeting</t>
      </text>
    </comment>
    <comment authorId="0" ref="K14">
      <text>
        <t xml:space="preserve">10/1x chat, respon
riwayat chat sebelumnya hilang</t>
      </text>
    </comment>
    <comment authorId="0" ref="K43">
      <text>
        <t xml:space="preserve">Nasabahnya sudah di hubungi tapi nomor owner dan outlet yang terdaftar di sistem tidak aktif dan tidak terhubung dengan wa</t>
      </text>
    </comment>
    <comment authorId="0" ref="K10">
      <text>
        <t xml:space="preserve">09/1x greeting</t>
      </text>
    </comment>
    <comment authorId="0" ref="K72">
      <text>
        <t xml:space="preserve">29/1x greeting, resp</t>
      </text>
    </comment>
    <comment authorId="0" ref="K39">
      <text>
        <t xml:space="preserve">18/1x greeting</t>
      </text>
    </comment>
    <comment authorId="0" ref="K6">
      <text>
        <t xml:space="preserve">0,call
</t>
      </text>
    </comment>
    <comment authorId="0" ref="U47">
      <text>
        <t xml:space="preserve">Mau berlangganan 1 bulan </t>
      </text>
    </comment>
    <comment authorId="0" ref="K68">
      <text>
        <t xml:space="preserve">berlangganan</t>
      </text>
    </comment>
    <comment authorId="0" ref="K35">
      <text>
        <t xml:space="preserve">14/1x greeting</t>
      </text>
    </comment>
    <comment authorId="0" ref="N68">
      <text>
        <t xml:space="preserve">Akun nasabah lama daftar akun 2024
buka outlet baru dan berlangganan Januari 2026</t>
      </text>
    </comment>
    <comment authorId="0" ref="K64">
      <text>
        <t xml:space="preserve">14/3x resp
laundry masih tahap renovasi </t>
      </text>
    </comment>
    <comment authorId="0" ref="K31">
      <text>
        <t xml:space="preserve">12/1x greeting,call,respon</t>
      </text>
    </comment>
    <comment authorId="0" ref="K60">
      <text>
        <t xml:space="preserve">14/3x resp, penggunaan printer</t>
      </text>
    </comment>
    <comment authorId="0" ref="K27">
      <text>
        <t xml:space="preserve">12/1x greeting</t>
      </text>
    </comment>
    <comment authorId="0" ref="K56">
      <text>
        <t xml:space="preserve">14/7x resp </t>
      </text>
    </comment>
    <comment authorId="0" ref="K23">
      <text>
        <t xml:space="preserve">12/1x greeting</t>
      </text>
    </comment>
    <comment authorId="0" ref="K19">
      <text>
        <t xml:space="preserve">10/1x greeting</t>
      </text>
    </comment>
    <comment authorId="0" ref="K15">
      <text>
        <t xml:space="preserve">10/1x greeting</t>
      </text>
    </comment>
    <comment authorId="0" ref="K44">
      <text>
        <t xml:space="preserve">18/1x greeting</t>
      </text>
    </comment>
    <comment authorId="0" ref="K11">
      <text>
        <t xml:space="preserve">09/1x greeting</t>
      </text>
    </comment>
    <comment authorId="0" ref="K40">
      <text>
        <t xml:space="preserve">18/1x resp, training</t>
      </text>
    </comment>
    <comment authorId="0" ref="K7">
      <text>
        <t xml:space="preserve">call, resp,training,riwayat chat hilang</t>
      </text>
    </comment>
    <comment authorId="0" ref="K69">
      <text>
        <t xml:space="preserve">19/call resp</t>
      </text>
    </comment>
    <comment authorId="0" ref="K36">
      <text>
        <t xml:space="preserve">0</t>
      </text>
    </comment>
    <comment authorId="0" ref="K65">
      <text>
        <t xml:space="preserve">14/3x</t>
      </text>
    </comment>
    <comment authorId="0" ref="K32">
      <text>
        <t xml:space="preserve">13/2x chat,call,no resp</t>
      </text>
    </comment>
    <comment authorId="0" ref="K61">
      <text>
        <t xml:space="preserve">13/4x</t>
      </text>
    </comment>
    <comment authorId="0" ref="K28">
      <text>
        <t xml:space="preserve">13/2x greeting.no resp</t>
      </text>
    </comment>
    <comment authorId="0" ref="K57">
      <text>
        <t xml:space="preserve">14/4x resp</t>
      </text>
    </comment>
    <comment authorId="0" ref="K24">
      <text>
        <t xml:space="preserve">12/1x greeting</t>
      </text>
    </comment>
    <comment authorId="0" ref="K20">
      <text>
        <t xml:space="preserve">Nasabah lama 2021 pic perusahaan sudah berlangganan di Februari 2024 lalu unsubscribe bulan Juli 2024 dan testing top up kembali tanggal 10/02/2026 
10/1x no resp</t>
      </text>
    </comment>
    <comment authorId="0" ref="K16">
      <text>
        <t xml:space="preserve">10/1x greeting</t>
      </text>
    </comment>
    <comment authorId="0" ref="K12">
      <text>
        <t xml:space="preserve">09/1x greeting</t>
      </text>
    </comment>
    <comment authorId="0" ref="K41">
      <text>
        <t xml:space="preserve">18/1x </t>
      </text>
    </comment>
    <comment authorId="0" ref="K8">
      <text>
        <t xml:space="preserve">11/4x tidak ada respon
FU kembali</t>
      </text>
    </comment>
    <comment authorId="0" ref="K70">
      <text>
        <t xml:space="preserve">20/1x no resp</t>
      </text>
    </comment>
    <comment authorId="0" ref="K37">
      <text>
        <t xml:space="preserve">0</t>
      </text>
    </comment>
    <comment authorId="0" ref="K66">
      <text>
        <t xml:space="preserve">10/8x no resp</t>
      </text>
    </comment>
    <comment authorId="0" ref="K33">
      <text>
        <t xml:space="preserve">13/call,resp</t>
      </text>
    </comment>
    <comment authorId="0" ref="K62">
      <text>
        <t xml:space="preserve">Nasabah lama, baru masuk ke dara kelolaan karna baru berlangganan di Januari 2026 melalui wa official follow up by lidya</t>
      </text>
    </comment>
    <comment authorId="0" ref="K29">
      <text>
        <t xml:space="preserve">13/2x greeting, no resp</t>
      </text>
    </comment>
    <comment authorId="0" ref="K58">
      <text>
        <t xml:space="preserve">13/6x resp </t>
      </text>
    </comment>
    <comment authorId="0" ref="K25">
      <text>
        <t xml:space="preserve">12/1x greeting</t>
      </text>
    </comment>
    <comment authorId="0" ref="K54">
      <text>
        <t xml:space="preserve">Resp/berlangganan</t>
      </text>
    </comment>
    <comment authorId="0" ref="K21">
      <text>
        <t xml:space="preserve">12/2x resp</t>
      </text>
    </comment>
    <comment authorId="0" ref="K17">
      <text>
        <t xml:space="preserve">10/1x respon, riwayat chat hilang</t>
      </text>
    </comment>
    <comment authorId="0" ref="K13">
      <text>
        <t xml:space="preserve">09/1x resp,kirim video panduan layanan</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25">
      <text>
        <t xml:space="preserve">sudah top up bonus aplikasi</t>
      </text>
    </comment>
    <comment authorId="0" ref="M56">
      <text>
        <t xml:space="preserve">punya saldo </t>
      </text>
    </comment>
    <comment authorId="0" ref="M134">
      <text>
        <t xml:space="preserve">ada saldo bonus aplikasi 648.000</t>
      </text>
    </comment>
    <comment authorId="0" ref="M100">
      <text>
        <t xml:space="preserve">saldo bonus 118,000</t>
      </text>
    </comment>
    <comment authorId="0" ref="L2">
      <text>
        <t xml:space="preserve">untuk setip nasabah yang berlangganan, exp date harus di update </t>
      </text>
    </comment>
    <comment authorId="0" ref="M49">
      <text>
        <t xml:space="preserve">sudah top up</t>
      </text>
    </comment>
    <comment authorId="0" ref="M30">
      <text>
        <t xml:space="preserve">PUNYA SALDO </t>
      </text>
    </comment>
    <comment authorId="0" ref="M94">
      <text>
        <t xml:space="preserve">MAR</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L80">
      <text>
        <t xml:space="preserve">belum aktivasi</t>
      </text>
    </comment>
  </commentList>
</comments>
</file>

<file path=xl/sharedStrings.xml><?xml version="1.0" encoding="utf-8"?>
<sst xmlns="http://schemas.openxmlformats.org/spreadsheetml/2006/main" count="121745" uniqueCount="12845">
  <si>
    <t>"DIVISI"</t>
  </si>
  <si>
    <t>"JOB DESCRIPTION"</t>
  </si>
  <si>
    <t>SOP kategori nasabah menjadi Nasabah Potensi dan Nasabah Tidak Potensi (di tarik)</t>
  </si>
  <si>
    <t>BUSINESS CONSULTANT</t>
  </si>
  <si>
    <t xml:space="preserve">1. Memastikan Data Kelolaan di Hubungi dengan maksimal
</t>
  </si>
  <si>
    <t>2. Daily Call Minimal 20 New Customer di Hubungi</t>
  </si>
  <si>
    <t>3. Demo Aplikasi Prioritas Closing</t>
  </si>
  <si>
    <t>4. Nasabah Potensial Harus lebih banyak dibanding Target Pencapaian</t>
  </si>
  <si>
    <t xml:space="preserve">5. Mencapai Target setiap bulan mengukur KPI </t>
  </si>
  <si>
    <t>6. Invite new member di group Pengguna Aplikasi Piposmart di WhatsApp</t>
  </si>
  <si>
    <t>7. Melampirkan fhoto usaha laundry yang telah bekerja sama</t>
  </si>
  <si>
    <t>8. Ajak nasabah, Aflisiasi, Referral untuk menjadi mitra piposmart</t>
  </si>
  <si>
    <t>✨ TO DO LIST SALES &amp; CS</t>
  </si>
  <si>
    <t>Kategori Nasabah Potensi</t>
  </si>
  <si>
    <t xml:space="preserve">Ceklist daily jobdesk team sales </t>
  </si>
  <si>
    <t>Nasabah dapat dikategorikan sebagai Nasabah Potensi apabila memenuhi salah satu atau beberapa indikator berikut:</t>
  </si>
  <si>
    <t>PT PIPOSMART DIGITAL INDONESIA</t>
  </si>
  <si>
    <t xml:space="preserve">PBGC 2 Lidya Marpaung </t>
  </si>
  <si>
    <t>Data Kelolaan Nasabah</t>
  </si>
  <si>
    <t>Nasabah responsif dan interaktif selama masa trial.</t>
  </si>
  <si>
    <t>🔥 TEAM SALES</t>
  </si>
  <si>
    <t xml:space="preserve">                   </t>
  </si>
  <si>
    <t>Divisi   : Business Growth Consultant</t>
  </si>
  <si>
    <t>Pencapaian TEAM HUNTER</t>
  </si>
  <si>
    <t xml:space="preserve">No </t>
  </si>
  <si>
    <t xml:space="preserve">Pengertian Scorsing = 0. (Tidak Tertarik) 1. (New Download)  2. (Potensial) 3. (Berlangganan) </t>
  </si>
  <si>
    <t>Tahun 2026</t>
  </si>
  <si>
    <t>Bulan</t>
  </si>
  <si>
    <t>JobDesk</t>
  </si>
  <si>
    <t xml:space="preserve">Target </t>
  </si>
  <si>
    <t>Terdapat rencana demo atau training lanjutan.</t>
  </si>
  <si>
    <t>Validasi (Businesse Control)</t>
  </si>
  <si>
    <t xml:space="preserve">Target User </t>
  </si>
  <si>
    <t>Target Omset</t>
  </si>
  <si>
    <t>Realisasi Membership</t>
  </si>
  <si>
    <t>Realisasi Omset</t>
  </si>
  <si>
    <t>Kekurangan User</t>
  </si>
  <si>
    <t>Kekurangan Omset</t>
  </si>
  <si>
    <t>Persentase Tercapai User (%)</t>
  </si>
  <si>
    <t>Persentase Target Booking (%)</t>
  </si>
  <si>
    <t>Total Fu</t>
  </si>
  <si>
    <t>Penilaian Membership</t>
  </si>
  <si>
    <t>Penilaian Target</t>
  </si>
  <si>
    <t>Tanggal Fu</t>
  </si>
  <si>
    <t>User</t>
  </si>
  <si>
    <t>Nasabah aktif membahas harga atau skema langganan aplikasi.</t>
  </si>
  <si>
    <t>Tahun</t>
  </si>
  <si>
    <t>Pencapaian Week 1</t>
  </si>
  <si>
    <t xml:space="preserve">Bulan </t>
  </si>
  <si>
    <t>Pencapaian Week 2</t>
  </si>
  <si>
    <t>No</t>
  </si>
  <si>
    <t>Pencapaian Week 3</t>
  </si>
  <si>
    <t>1. Follow up data kelolaan 50 data</t>
  </si>
  <si>
    <t>Tanggal Dibagikan (Data)</t>
  </si>
  <si>
    <t>Pencapaian Week 4</t>
  </si>
  <si>
    <t>Januari</t>
  </si>
  <si>
    <t>Status Akun</t>
  </si>
  <si>
    <t>Kode Baris</t>
  </si>
  <si>
    <t>Kode Owner</t>
  </si>
  <si>
    <t>Nama Owner</t>
  </si>
  <si>
    <t>Project/Brand</t>
  </si>
  <si>
    <t>Outlet</t>
  </si>
  <si>
    <t>No. HP Owner</t>
  </si>
  <si>
    <t>No. HP Outlet</t>
  </si>
  <si>
    <t>Terjadi peningkatan transaksi selama masa penggunaan.</t>
  </si>
  <si>
    <t>Create Date Project</t>
  </si>
  <si>
    <t>Expired Date</t>
  </si>
  <si>
    <t>Total Transaksi</t>
  </si>
  <si>
    <t>2. Follow up data nasabah new download - Project list &amp; outlet</t>
  </si>
  <si>
    <t>Scor</t>
  </si>
  <si>
    <t>Call</t>
  </si>
  <si>
    <t>Chat</t>
  </si>
  <si>
    <t>Validitas</t>
  </si>
  <si>
    <t>Remaks</t>
  </si>
  <si>
    <t>Sumber Nasabah</t>
  </si>
  <si>
    <t>Finalisasi (Closing)</t>
  </si>
  <si>
    <t>Nominal</t>
  </si>
  <si>
    <t>Follow up data kelolaan</t>
  </si>
  <si>
    <t>Noted</t>
  </si>
  <si>
    <t>Audit</t>
  </si>
  <si>
    <t>Memberikan rekomendasi rekan atau mitra.</t>
  </si>
  <si>
    <t>3. Follow up data nasabah potensi</t>
  </si>
  <si>
    <t>Memiliki progres komunikasi yang mengarah pada closing.</t>
  </si>
  <si>
    <t>2026</t>
  </si>
  <si>
    <t>4. Follow up data nasabah jatuh tempo</t>
  </si>
  <si>
    <t xml:space="preserve">Juni </t>
  </si>
  <si>
    <t>6</t>
  </si>
  <si>
    <t>Follow up data nasabah new download - Project list &amp; new outlet</t>
  </si>
  <si>
    <t>AKun Baru</t>
  </si>
  <si>
    <t>11313</t>
  </si>
  <si>
    <t>18907</t>
  </si>
  <si>
    <t>Bubble's~2</t>
  </si>
  <si>
    <t>5. Follow up mitra kelolaan</t>
  </si>
  <si>
    <t>Bubble 2</t>
  </si>
  <si>
    <t>085240267611</t>
  </si>
  <si>
    <t>4</t>
  </si>
  <si>
    <t>Follow up data nasabah potensi</t>
  </si>
  <si>
    <t>Untuk nasabah potensi, tim bisnis wajib:</t>
  </si>
  <si>
    <t>3</t>
  </si>
  <si>
    <t>NO CALL</t>
  </si>
  <si>
    <t>PROSPECT</t>
  </si>
  <si>
    <t>VALID</t>
  </si>
  <si>
    <t>6. Posting konten harian (Story WhatsApp)</t>
  </si>
  <si>
    <t>Follow up data nasabah jatuh tempo</t>
  </si>
  <si>
    <t>Februari</t>
  </si>
  <si>
    <t>(3) Berlangganan</t>
  </si>
  <si>
    <t>Melakukan follow up secara berkala dan terjadwal</t>
  </si>
  <si>
    <t>Basic</t>
  </si>
  <si>
    <t>7. Posting konten di Instagram, Tiktok dan FB.</t>
  </si>
  <si>
    <t>Follow up mitra kelolaan &amp; akuisisi new mitra</t>
  </si>
  <si>
    <t>reminder untuk perpanjangan berlanganan dan penjelasan promo berlangganan dan nasabah sudah melakukan pembayaran dan sudah aktivasi membership</t>
  </si>
  <si>
    <t>Mencatat perkembangan pada kolom call &amp; chat</t>
  </si>
  <si>
    <t>8. Follow up nasabah yang belum memberikan rating &amp; logo laundry</t>
  </si>
  <si>
    <t>Posting konten di whatsapp</t>
  </si>
  <si>
    <t>-</t>
  </si>
  <si>
    <t>7</t>
  </si>
  <si>
    <t>Mengarahkan ke proses closing atau upgrade paket</t>
  </si>
  <si>
    <t>10828</t>
  </si>
  <si>
    <t>18070</t>
  </si>
  <si>
    <t>9. Daily report follow up data kelolaan (WA Group)</t>
  </si>
  <si>
    <t>Ramlah 15</t>
  </si>
  <si>
    <t>IRA LAUNDRY</t>
  </si>
  <si>
    <t>085252472966</t>
  </si>
  <si>
    <t>082252472966</t>
  </si>
  <si>
    <t>0</t>
  </si>
  <si>
    <t>Maret</t>
  </si>
  <si>
    <t>CONTACTED</t>
  </si>
  <si>
    <t>NO CHAT</t>
  </si>
  <si>
    <t>INVALID</t>
  </si>
  <si>
    <t>10. Daily report follow up data jatuh tempo (WA Group)</t>
  </si>
  <si>
    <t>Posting konten di Instagram, Tiktok dan Facebook</t>
  </si>
  <si>
    <t>(0) Tidak Merespon</t>
  </si>
  <si>
    <t>Nomor tidak terhubung dengan wa</t>
  </si>
  <si>
    <t>Kategori Nasabah Tidak Potensi (Ditarik)</t>
  </si>
  <si>
    <t>11. Pengisian data kelolaan : Data kelolaan, report follow up, data kelolaan mitra, data kpi, report penjualan.</t>
  </si>
  <si>
    <t>8</t>
  </si>
  <si>
    <t>10850</t>
  </si>
  <si>
    <t>18104</t>
  </si>
  <si>
    <t>Sofiah ichwani</t>
  </si>
  <si>
    <t>Follow up nasabah yang belum memberikan rating &amp; logo laundry</t>
  </si>
  <si>
    <t xml:space="preserve">Azzahra laundry	</t>
  </si>
  <si>
    <t>081269923421</t>
  </si>
  <si>
    <t>Nasabah dapat dikategorikan sebagai Tidak Potensi dan dapat ditarik dari daftar aktif apabila memenuhi kriteria berikut:</t>
  </si>
  <si>
    <t>1</t>
  </si>
  <si>
    <t>💬 TEAM CS</t>
  </si>
  <si>
    <t>DELIVERED</t>
  </si>
  <si>
    <t>Akun nasabah teridentifikasi sebagai akun testing atau akun karyawan.</t>
  </si>
  <si>
    <t>Daily report follow up data kelolaan (WA Group)</t>
  </si>
  <si>
    <t>1. Follow up data nasabah existing (Jatuh tempo &amp; Berlangganan)</t>
  </si>
  <si>
    <t>9</t>
  </si>
  <si>
    <t>10854</t>
  </si>
  <si>
    <t>Telah dilakukan follow up maksimal 5 (lima) kali baik call maupun chat tanpa respons</t>
  </si>
  <si>
    <t>18108</t>
  </si>
  <si>
    <t>Amanda Artha</t>
  </si>
  <si>
    <t>Laundry</t>
  </si>
  <si>
    <t>April</t>
  </si>
  <si>
    <t>2.  Follow up data nasabah non-regustrasi akun (user temp)</t>
  </si>
  <si>
    <t>089518979800</t>
  </si>
  <si>
    <t>08522236974</t>
  </si>
  <si>
    <t>Status chat “centang 1” tanpa respons selama 2–3 hari berturut-turut</t>
  </si>
  <si>
    <t>Daily report follow up data jatuh tempo(WA Group)</t>
  </si>
  <si>
    <t>3. Follow up data nasabah unsubscribe</t>
  </si>
  <si>
    <t>Akun tim karna sudah aktivasi membership tanpa ada bukti pembayaran dari transfer</t>
  </si>
  <si>
    <t>10</t>
  </si>
  <si>
    <t>Nasabah secara langsung meminta untuk tidak dihubungi kembali</t>
  </si>
  <si>
    <t>10860</t>
  </si>
  <si>
    <t>18117</t>
  </si>
  <si>
    <t>Aswar Anas</t>
  </si>
  <si>
    <t xml:space="preserve">Pengisian data kelolaan </t>
  </si>
  <si>
    <t>Laundry.KU</t>
  </si>
  <si>
    <t>082291364112</t>
  </si>
  <si>
    <t>Nomor tidak aktif atau tidak dapat dihubungi selama 2–3 hari berturut-turut</t>
  </si>
  <si>
    <t>Menolak karena harga tidak sesuai setelah penawaran resmi diberikan</t>
  </si>
  <si>
    <t xml:space="preserve">Mei </t>
  </si>
  <si>
    <t>Transaksi outlet tidak bertambah baik selama masa trial maupun setelah masa trial</t>
  </si>
  <si>
    <t>11</t>
  </si>
  <si>
    <t>10865</t>
  </si>
  <si>
    <t>18124</t>
  </si>
  <si>
    <t>Slastia</t>
  </si>
  <si>
    <t xml:space="preserve">Modul Call Cs </t>
  </si>
  <si>
    <t>LAUNDRY 99 KARAWANG</t>
  </si>
  <si>
    <t>089630415505</t>
  </si>
  <si>
    <t xml:space="preserve">Modul Chat Cs </t>
  </si>
  <si>
    <t>1. Call Contacted :</t>
  </si>
  <si>
    <t>1. Chat Send :</t>
  </si>
  <si>
    <t xml:space="preserve"> - Telepon memanggil atau tidak tersambung dengan nomor atau nasabah yang di tuju</t>
  </si>
  <si>
    <t>12</t>
  </si>
  <si>
    <t xml:space="preserve"> - Chat ceklis 1 atau tidak terkirim </t>
  </si>
  <si>
    <t>10867</t>
  </si>
  <si>
    <t>18126</t>
  </si>
  <si>
    <t>Ica Vera</t>
  </si>
  <si>
    <t>terima uang</t>
  </si>
  <si>
    <t xml:space="preserve">2. Call Connected </t>
  </si>
  <si>
    <t>082128887889</t>
  </si>
  <si>
    <t xml:space="preserve">- Nomor tidak aktif, nomor di blokir </t>
  </si>
  <si>
    <t>SENT</t>
  </si>
  <si>
    <t xml:space="preserve">2. Chat Delivered </t>
  </si>
  <si>
    <t>- Telepon masuk dan berdering tapi nasabah tidak merespon</t>
  </si>
  <si>
    <t>Juni</t>
  </si>
  <si>
    <t>- Chat ceklis 2 atau terkirim tapi nasabah tidak merespon</t>
  </si>
  <si>
    <t xml:space="preserve">- Nomor nasabah aktif </t>
  </si>
  <si>
    <t xml:space="preserve">3. Call Engage : </t>
  </si>
  <si>
    <t>13</t>
  </si>
  <si>
    <t xml:space="preserve">3. Chat Engage : </t>
  </si>
  <si>
    <t xml:space="preserve">- Nasabah mengangkat telepon tapi tidak ada percakapan lanjut, di putuskan sepihak oleh nasabah </t>
  </si>
  <si>
    <t>10871</t>
  </si>
  <si>
    <t>18132</t>
  </si>
  <si>
    <t>ori zapp</t>
  </si>
  <si>
    <t>Geubrina londry</t>
  </si>
  <si>
    <t xml:space="preserve">- Nasabah membalas pean tapi tidak ada percakapan lanjut, di putuskan sepihak oleh nasabah </t>
  </si>
  <si>
    <t>085136305406</t>
  </si>
  <si>
    <t xml:space="preserve">- Nasabah masih sibuk saat di hubungi atau sedang di jalan </t>
  </si>
  <si>
    <t xml:space="preserve">- Nasabah masih sibuk saat di chat atau sedang di jalan </t>
  </si>
  <si>
    <t>2</t>
  </si>
  <si>
    <t xml:space="preserve">4. Call Interest : </t>
  </si>
  <si>
    <t xml:space="preserve">4. Chat Interest : </t>
  </si>
  <si>
    <t xml:space="preserve">- Nasabah tertarik dan masuk pembahasan lanjut mengenai penggunaaan aplikasi, fitur-fitur yang ada dan mengenai harga berlangganan </t>
  </si>
  <si>
    <t xml:space="preserve">- Nasabah sudah ada gambaran akan berlangganan paket apa </t>
  </si>
  <si>
    <t xml:space="preserve">5. Call Prospek  : </t>
  </si>
  <si>
    <t xml:space="preserve">5. Chat Prospek  : </t>
  </si>
  <si>
    <t>Juli</t>
  </si>
  <si>
    <t>- Nasabah potensi dan nasabah sudah sampai tahap training demo aplikasi melalui online meeting atau pun visit ke laundry (Batam)</t>
  </si>
  <si>
    <t>14</t>
  </si>
  <si>
    <t>Total FU</t>
  </si>
  <si>
    <t>10876</t>
  </si>
  <si>
    <t xml:space="preserve">6. Call Uninterest : </t>
  </si>
  <si>
    <t>18140</t>
  </si>
  <si>
    <t>Tanggal FU</t>
  </si>
  <si>
    <t>Batapas Laundry Express</t>
  </si>
  <si>
    <t xml:space="preserve">6. Chat Uninterest : </t>
  </si>
  <si>
    <t>085960224716</t>
  </si>
  <si>
    <t>- Nasabah tidak tertarik setelah ada percakapan lanjut</t>
  </si>
  <si>
    <t xml:space="preserve">Status Akun </t>
  </si>
  <si>
    <t>- berat di harga, pakai aplikasi lain, fitur tidak sesuai</t>
  </si>
  <si>
    <t xml:space="preserve">7. No Call : </t>
  </si>
  <si>
    <t xml:space="preserve">7. No Chat : </t>
  </si>
  <si>
    <t xml:space="preserve">- sales tidak ada menelepon nasabah </t>
  </si>
  <si>
    <t xml:space="preserve">- sales tidak ada chat nasabah </t>
  </si>
  <si>
    <t xml:space="preserve">Reason : </t>
  </si>
  <si>
    <t xml:space="preserve">1. Nomor sudah di blokir </t>
  </si>
  <si>
    <t xml:space="preserve">2. wa tidak aktif atau ceklis 1 dalam waktu 2-3 hari </t>
  </si>
  <si>
    <t>15</t>
  </si>
  <si>
    <t>Agustus</t>
  </si>
  <si>
    <t xml:space="preserve">3. nasabah minta untuk tidak di hubungi lagi </t>
  </si>
  <si>
    <t>10880</t>
  </si>
  <si>
    <t>18147</t>
  </si>
  <si>
    <t>Moja Wash BSD</t>
  </si>
  <si>
    <t>mo</t>
  </si>
  <si>
    <t>087887700094</t>
  </si>
  <si>
    <t xml:space="preserve">3. nasabah minta untuk tidak di chat lagi </t>
  </si>
  <si>
    <t>18107</t>
  </si>
  <si>
    <t>CONNECTED</t>
  </si>
  <si>
    <t>rayakaundry</t>
  </si>
  <si>
    <t>laundry</t>
  </si>
  <si>
    <t>083895556893</t>
  </si>
  <si>
    <t>September</t>
  </si>
  <si>
    <t>16</t>
  </si>
  <si>
    <t>10882</t>
  </si>
  <si>
    <t>18150</t>
  </si>
  <si>
    <t>Abimanyu</t>
  </si>
  <si>
    <t>Laundry Yook</t>
  </si>
  <si>
    <t>0882007927333</t>
  </si>
  <si>
    <t>Kategori Nasabah</t>
  </si>
  <si>
    <t>55</t>
  </si>
  <si>
    <t>Jan</t>
  </si>
  <si>
    <t>Feb</t>
  </si>
  <si>
    <t>Mei</t>
  </si>
  <si>
    <t>Agust</t>
  </si>
  <si>
    <t>Total</t>
  </si>
  <si>
    <t>Oktober</t>
  </si>
  <si>
    <t>17</t>
  </si>
  <si>
    <t>11315</t>
  </si>
  <si>
    <t>Nasabah Baru</t>
  </si>
  <si>
    <t>18911</t>
  </si>
  <si>
    <t>sigit purnomo</t>
  </si>
  <si>
    <t>Mamas Laundry</t>
  </si>
  <si>
    <t>081289304588</t>
  </si>
  <si>
    <t>November</t>
  </si>
  <si>
    <t>18</t>
  </si>
  <si>
    <t>11316</t>
  </si>
  <si>
    <t>18912</t>
  </si>
  <si>
    <t>Syariah Laundry</t>
  </si>
  <si>
    <t>082181951816</t>
  </si>
  <si>
    <t xml:space="preserve">(0) Data Employee dan Trial </t>
  </si>
  <si>
    <t>Nasabah Potensial</t>
  </si>
  <si>
    <t>19</t>
  </si>
  <si>
    <t>11317</t>
  </si>
  <si>
    <t>18913</t>
  </si>
  <si>
    <t>Elfira Yanti</t>
  </si>
  <si>
    <t>buk Yanti laundry</t>
  </si>
  <si>
    <t>082280298103</t>
  </si>
  <si>
    <t>Desember</t>
  </si>
  <si>
    <t>UNINTEREST</t>
  </si>
  <si>
    <t xml:space="preserve">Aplikasi piposmartnya tidak digunakan </t>
  </si>
  <si>
    <t>20</t>
  </si>
  <si>
    <t>11318</t>
  </si>
  <si>
    <t>18916</t>
  </si>
  <si>
    <t>Yanti Fitria Sari</t>
  </si>
  <si>
    <t>JA londry</t>
  </si>
  <si>
    <t>Nasabah Mitra</t>
  </si>
  <si>
    <t>085283284078</t>
  </si>
  <si>
    <t>85283284078</t>
  </si>
  <si>
    <t>(0) Nomor Diblokir</t>
  </si>
  <si>
    <t>Total Target</t>
  </si>
  <si>
    <t>21</t>
  </si>
  <si>
    <t>WOW LAUNDRY</t>
  </si>
  <si>
    <t>111</t>
  </si>
  <si>
    <t>Total Nasabah No Respon</t>
  </si>
  <si>
    <t>22</t>
  </si>
  <si>
    <t>10886</t>
  </si>
  <si>
    <t>18155</t>
  </si>
  <si>
    <t>Owner</t>
  </si>
  <si>
    <t>24Laundry</t>
  </si>
  <si>
    <t>081334428518</t>
  </si>
  <si>
    <t>085156239895</t>
  </si>
  <si>
    <t>24</t>
  </si>
  <si>
    <t>23</t>
  </si>
  <si>
    <t>Rata- rata Omset</t>
  </si>
  <si>
    <t>10890</t>
  </si>
  <si>
    <t>18163</t>
  </si>
  <si>
    <t>Gusti Ayu Aris Widyantari</t>
  </si>
  <si>
    <t>Paradis Laundry</t>
  </si>
  <si>
    <t>081239382543</t>
  </si>
  <si>
    <t>082266853437</t>
  </si>
  <si>
    <t>Total Nasabah Respon</t>
  </si>
  <si>
    <t>Catatan Penting:</t>
  </si>
  <si>
    <t>10892</t>
  </si>
  <si>
    <t>18165</t>
  </si>
  <si>
    <t>Nanda Aulia</t>
  </si>
  <si>
    <t>Ara Laundry</t>
  </si>
  <si>
    <t>085215899395</t>
  </si>
  <si>
    <t>Warna Hijau       Tercapai 100%</t>
  </si>
  <si>
    <t>52</t>
  </si>
  <si>
    <t>11324</t>
  </si>
  <si>
    <t>18926</t>
  </si>
  <si>
    <t>Tawakkal</t>
  </si>
  <si>
    <t xml:space="preserve">New Malomo Laundry	</t>
  </si>
  <si>
    <t xml:space="preserve">New Malomo Laundry 01       </t>
  </si>
  <si>
    <t>082333222543</t>
  </si>
  <si>
    <t>Warna Kuning    Posisi Aman dgn min. capai 70%</t>
  </si>
  <si>
    <t>25</t>
  </si>
  <si>
    <t>(2) Trial, Demo, Interaktif</t>
  </si>
  <si>
    <t>Playstore</t>
  </si>
  <si>
    <t>10900</t>
  </si>
  <si>
    <t>18176</t>
  </si>
  <si>
    <t>Nurliah</t>
  </si>
  <si>
    <t>Agnifa Laundry</t>
  </si>
  <si>
    <t>081321973546</t>
  </si>
  <si>
    <t>08998975443</t>
  </si>
  <si>
    <t xml:space="preserve">Warna Merah    Posisi tidak aman dgn minimal capai 50% dr Target </t>
  </si>
  <si>
    <t>ENGAGE</t>
  </si>
  <si>
    <t>53</t>
  </si>
  <si>
    <t>Daily Report Activity</t>
  </si>
  <si>
    <t>11326</t>
  </si>
  <si>
    <t xml:space="preserve">Konfirmasi penggunaan aplikasi dan call langsung dimatikan </t>
  </si>
  <si>
    <t>18930</t>
  </si>
  <si>
    <t>rayyan</t>
  </si>
  <si>
    <t>rayyan laundry</t>
  </si>
  <si>
    <t>0895329286867</t>
  </si>
  <si>
    <t>082375740626</t>
  </si>
  <si>
    <t xml:space="preserve">Warna Hitam     Posisi Finalti dengan capai dibawah 30% dari Target  </t>
  </si>
  <si>
    <t>26</t>
  </si>
  <si>
    <t xml:space="preserve"> </t>
  </si>
  <si>
    <t>10916</t>
  </si>
  <si>
    <t xml:space="preserve">Konfirmasi penggunaan aplikasi piposmart dan call langsung dimatikan </t>
  </si>
  <si>
    <t>18201</t>
  </si>
  <si>
    <t>anindia</t>
  </si>
  <si>
    <t>Star Laundry 2</t>
  </si>
  <si>
    <t>hv</t>
  </si>
  <si>
    <t>Total Respon
(Nasabah Baru + Potensi + Mitra)</t>
  </si>
  <si>
    <t>085820557960</t>
  </si>
  <si>
    <t>54</t>
  </si>
  <si>
    <t>Total No Respon
(Nasabah Baru + Potensi + Mitra)</t>
  </si>
  <si>
    <t>11327</t>
  </si>
  <si>
    <t>18931</t>
  </si>
  <si>
    <t>Dian Maulidini</t>
  </si>
  <si>
    <t xml:space="preserve">Total </t>
  </si>
  <si>
    <t>Yusuf Laundry</t>
  </si>
  <si>
    <t>081398606092</t>
  </si>
  <si>
    <t>Tanggal</t>
  </si>
  <si>
    <t>Nasabah Registrasi Akun</t>
  </si>
  <si>
    <t>INTEREST</t>
  </si>
  <si>
    <t>Nasabah Potensi</t>
  </si>
  <si>
    <t>27</t>
  </si>
  <si>
    <t>TEAM HUNTER</t>
  </si>
  <si>
    <t xml:space="preserve">Mitra </t>
  </si>
  <si>
    <t>10920</t>
  </si>
  <si>
    <t>18214</t>
  </si>
  <si>
    <t>Arkan laundry</t>
  </si>
  <si>
    <t>Arkan Laundry</t>
  </si>
  <si>
    <t>(0) Data Karyawan dan Trial</t>
  </si>
  <si>
    <t>083150654324</t>
  </si>
  <si>
    <t>Facebook</t>
  </si>
  <si>
    <t xml:space="preserve">Nasabah Jatuh Tempo </t>
  </si>
  <si>
    <t xml:space="preserve">Usaha laundry jalan 4 tahun dan masih menggunakan nota manual dan penjelasan sistem berlangganan dan paket promo berlangganan. Untuk berlangganan akan di diskusikan dulu dengan suaminya. Aplikasi tidak ada kendala dan mudah digunakan dan rencana penggunaan dia wal bulan juli dan reminder berlangganan tanggal 29 Juni </t>
  </si>
  <si>
    <t>Target Juni 2026</t>
  </si>
  <si>
    <t>Respon</t>
  </si>
  <si>
    <t xml:space="preserve">No Respon </t>
  </si>
  <si>
    <t>Pic Team Hunter</t>
  </si>
  <si>
    <t>28</t>
  </si>
  <si>
    <t>10924</t>
  </si>
  <si>
    <t>Target Nominal</t>
  </si>
  <si>
    <t>18220</t>
  </si>
  <si>
    <t>Kanza Aulia</t>
  </si>
  <si>
    <t>Realisasi</t>
  </si>
  <si>
    <t>Jastrika</t>
  </si>
  <si>
    <t>0895342756135</t>
  </si>
  <si>
    <t>Kekurangan</t>
  </si>
  <si>
    <t>Omset</t>
  </si>
  <si>
    <t xml:space="preserve">Respon </t>
  </si>
  <si>
    <t>29</t>
  </si>
  <si>
    <t>10932</t>
  </si>
  <si>
    <t>18235</t>
  </si>
  <si>
    <t>Arwina</t>
  </si>
  <si>
    <t>Win Laundry</t>
  </si>
  <si>
    <t>56</t>
  </si>
  <si>
    <t>088245670913</t>
  </si>
  <si>
    <t>Lidya</t>
  </si>
  <si>
    <t>11331</t>
  </si>
  <si>
    <t>18938</t>
  </si>
  <si>
    <t>Assalam Laundry</t>
  </si>
  <si>
    <t>085602291180</t>
  </si>
  <si>
    <t>Online Meeting</t>
  </si>
  <si>
    <t>Visit Laundry</t>
  </si>
  <si>
    <t>30</t>
  </si>
  <si>
    <t xml:space="preserve">Call </t>
  </si>
  <si>
    <t>10935</t>
  </si>
  <si>
    <t>18239</t>
  </si>
  <si>
    <t>feny setiani</t>
  </si>
  <si>
    <t>Cleanwash Laundry</t>
  </si>
  <si>
    <t>0895372027589</t>
  </si>
  <si>
    <t>Total Pencapaian</t>
  </si>
  <si>
    <t>58</t>
  </si>
  <si>
    <t>11334</t>
  </si>
  <si>
    <t>18946</t>
  </si>
  <si>
    <t>moxie wash</t>
  </si>
  <si>
    <t>moxiewash</t>
  </si>
  <si>
    <t>0811868493</t>
  </si>
  <si>
    <t>08139999235</t>
  </si>
  <si>
    <t>31</t>
  </si>
  <si>
    <t>10959</t>
  </si>
  <si>
    <t>18286</t>
  </si>
  <si>
    <t>Ariana</t>
  </si>
  <si>
    <t xml:space="preserve">Aplikasi tidak digunakan  dan tidak ada kendala karna kemarin hanya coba". Jika perlu nasabahnya yang akan menghubungi kembali </t>
  </si>
  <si>
    <t xml:space="preserve">Anah laundry	</t>
  </si>
  <si>
    <t>081220754792</t>
  </si>
  <si>
    <t>Total Kekurangan [%]</t>
  </si>
  <si>
    <t>60</t>
  </si>
  <si>
    <t>Outlet Baru</t>
  </si>
  <si>
    <t>15536</t>
  </si>
  <si>
    <t>15510</t>
  </si>
  <si>
    <t>Amanda</t>
  </si>
  <si>
    <t>cuciqu laundry</t>
  </si>
  <si>
    <t>CICERI DROP POINT</t>
  </si>
  <si>
    <t>32</t>
  </si>
  <si>
    <t>087798951222</t>
  </si>
  <si>
    <t>10977</t>
  </si>
  <si>
    <t>18313</t>
  </si>
  <si>
    <t>mamaJO</t>
  </si>
  <si>
    <t>mamaJO LAUNDRY</t>
  </si>
  <si>
    <t>082374564878</t>
  </si>
  <si>
    <t>5</t>
  </si>
  <si>
    <t>61</t>
  </si>
  <si>
    <t>11338</t>
  </si>
  <si>
    <t>18954</t>
  </si>
  <si>
    <t>Dewi Anggraini</t>
  </si>
  <si>
    <t>We Laundry</t>
  </si>
  <si>
    <t xml:space="preserve">New Member </t>
  </si>
  <si>
    <t>08161896392</t>
  </si>
  <si>
    <t>Paket Langganan</t>
  </si>
  <si>
    <t xml:space="preserve">User </t>
  </si>
  <si>
    <t>Penjualan</t>
  </si>
  <si>
    <t>33</t>
  </si>
  <si>
    <t>10992</t>
  </si>
  <si>
    <t>18346</t>
  </si>
  <si>
    <t>Mariana</t>
  </si>
  <si>
    <t>Sint Loundry</t>
  </si>
  <si>
    <t>Target</t>
  </si>
  <si>
    <t>082180157705</t>
  </si>
  <si>
    <t>62</t>
  </si>
  <si>
    <t>11342</t>
  </si>
  <si>
    <t>Basic 9</t>
  </si>
  <si>
    <t>18963</t>
  </si>
  <si>
    <t>Cyclops Laundry</t>
  </si>
  <si>
    <t xml:space="preserve">Cyclops Laundry	</t>
  </si>
  <si>
    <t>34</t>
  </si>
  <si>
    <t>08218812277</t>
  </si>
  <si>
    <t>10996</t>
  </si>
  <si>
    <t>18351</t>
  </si>
  <si>
    <t>zuria lidiana</t>
  </si>
  <si>
    <t>Myesha laundry</t>
  </si>
  <si>
    <t>081361415817</t>
  </si>
  <si>
    <t>085369967799</t>
  </si>
  <si>
    <t>63</t>
  </si>
  <si>
    <t>Referral Mitra</t>
  </si>
  <si>
    <t xml:space="preserve">Basic 12 </t>
  </si>
  <si>
    <t>11343</t>
  </si>
  <si>
    <t>18964</t>
  </si>
  <si>
    <t>BRI Link Vania Loundry</t>
  </si>
  <si>
    <t>35</t>
  </si>
  <si>
    <t>Vannessa Laundry</t>
  </si>
  <si>
    <t>11320</t>
  </si>
  <si>
    <t>085715609873</t>
  </si>
  <si>
    <t>18919</t>
  </si>
  <si>
    <t>Risnul Syafrizal</t>
  </si>
  <si>
    <t>Skuyy Laundry</t>
  </si>
  <si>
    <t>082170927742</t>
  </si>
  <si>
    <t>5169170881</t>
  </si>
  <si>
    <t>110</t>
  </si>
  <si>
    <t>Mitra</t>
  </si>
  <si>
    <t xml:space="preserve">Business 9 </t>
  </si>
  <si>
    <t>64</t>
  </si>
  <si>
    <t>Business</t>
  </si>
  <si>
    <t>11344</t>
  </si>
  <si>
    <t xml:space="preserve">Sejauh ini aplikasi piposmartnya belum ada kendala dan rencana berlangganan hari dengan paket 1 bulan bisnis dan akan dihubungi kembali </t>
  </si>
  <si>
    <t>18965</t>
  </si>
  <si>
    <t>Hertati Simanjuntak</t>
  </si>
  <si>
    <t xml:space="preserve">Business 12 </t>
  </si>
  <si>
    <t>miss resik laundry</t>
  </si>
  <si>
    <t>081280167784</t>
  </si>
  <si>
    <t>085813991103</t>
  </si>
  <si>
    <t>36</t>
  </si>
  <si>
    <t>11001</t>
  </si>
  <si>
    <t>18359</t>
  </si>
  <si>
    <t>Clink Mojokerto</t>
  </si>
  <si>
    <t>Pro 12</t>
  </si>
  <si>
    <t>klemiz</t>
  </si>
  <si>
    <t>085633335268</t>
  </si>
  <si>
    <t>085666326984</t>
  </si>
  <si>
    <t>71</t>
  </si>
  <si>
    <t>Kamis. 18</t>
  </si>
  <si>
    <t>Jagoan Business</t>
  </si>
  <si>
    <t>11100</t>
  </si>
  <si>
    <t xml:space="preserve">Nomor tidak terhubung dengan wa </t>
  </si>
  <si>
    <t>18540</t>
  </si>
  <si>
    <t>Hanin Laundry</t>
  </si>
  <si>
    <t>Hanin laundry</t>
  </si>
  <si>
    <t>081370907324</t>
  </si>
  <si>
    <t>085212096130</t>
  </si>
  <si>
    <t>37</t>
  </si>
  <si>
    <t>11007</t>
  </si>
  <si>
    <t>18373</t>
  </si>
  <si>
    <t>dehazby dehazby</t>
  </si>
  <si>
    <t>CK Lona Laundry</t>
  </si>
  <si>
    <t>Jagoan Pro</t>
  </si>
  <si>
    <t>088216036140</t>
  </si>
  <si>
    <t>Penjelasan biaya berlangganan dan rencana berlangganan 12 plus 6 bulan Pro, Reminder berlangganan besok tanggal 18 Juni 2026</t>
  </si>
  <si>
    <t>Rabu, 17</t>
  </si>
  <si>
    <t>73</t>
  </si>
  <si>
    <t>11350</t>
  </si>
  <si>
    <t>18975</t>
  </si>
  <si>
    <t>Wawan Hermawan</t>
  </si>
  <si>
    <t>emaluna laundry</t>
  </si>
  <si>
    <t>082147293334</t>
  </si>
  <si>
    <t>38</t>
  </si>
  <si>
    <t>Total Penjualan</t>
  </si>
  <si>
    <t>11017</t>
  </si>
  <si>
    <t>18390</t>
  </si>
  <si>
    <t>Wahyuni Ida ningsih</t>
  </si>
  <si>
    <t>Mawar</t>
  </si>
  <si>
    <t>08991857388</t>
  </si>
  <si>
    <t>Nasabah sudah instal kembali dan daftar akun yang baru</t>
  </si>
  <si>
    <t>74</t>
  </si>
  <si>
    <t>11354</t>
  </si>
  <si>
    <t>18981</t>
  </si>
  <si>
    <t>Rosmawatihadiarjo77</t>
  </si>
  <si>
    <t>Alfian Laundry</t>
  </si>
  <si>
    <t>088294365107</t>
  </si>
  <si>
    <t>39</t>
  </si>
  <si>
    <t>11033</t>
  </si>
  <si>
    <t>18437</t>
  </si>
  <si>
    <t>Dwi Wullan</t>
  </si>
  <si>
    <t>Omah Laundry</t>
  </si>
  <si>
    <t>087743123571</t>
  </si>
  <si>
    <t>Senin, 15</t>
  </si>
  <si>
    <t>75</t>
  </si>
  <si>
    <t>8303</t>
  </si>
  <si>
    <t>12986</t>
  </si>
  <si>
    <t>KEVIN SEVEN's</t>
  </si>
  <si>
    <t>SEVEN's LAUNDRY</t>
  </si>
  <si>
    <t>SEVEN's LAUNDRY 2</t>
  </si>
  <si>
    <t>085724591167</t>
  </si>
  <si>
    <t>40</t>
  </si>
  <si>
    <t>11035</t>
  </si>
  <si>
    <t>18440</t>
  </si>
  <si>
    <t>Ade Nandy Wirya</t>
  </si>
  <si>
    <t>Hoky Laundry Jambi</t>
  </si>
  <si>
    <t>081272706900</t>
  </si>
  <si>
    <t>Target Mei 2026</t>
  </si>
  <si>
    <t>Jumat. 12</t>
  </si>
  <si>
    <t>88</t>
  </si>
  <si>
    <t>41</t>
  </si>
  <si>
    <t>11359</t>
  </si>
  <si>
    <t>18993</t>
  </si>
  <si>
    <t>Liviaaja Dede</t>
  </si>
  <si>
    <t>Ayu Laundry 1</t>
  </si>
  <si>
    <t>11037</t>
  </si>
  <si>
    <t>18443</t>
  </si>
  <si>
    <t>081977525901</t>
  </si>
  <si>
    <t>Dewi 5198</t>
  </si>
  <si>
    <t>081547468365</t>
  </si>
  <si>
    <t>Rumah loundry</t>
  </si>
  <si>
    <t>085373405848</t>
  </si>
  <si>
    <t>Kamis, 11</t>
  </si>
  <si>
    <t>42</t>
  </si>
  <si>
    <t>11045</t>
  </si>
  <si>
    <t>18453</t>
  </si>
  <si>
    <t>Washoenday</t>
  </si>
  <si>
    <t>89</t>
  </si>
  <si>
    <t>085729199945</t>
  </si>
  <si>
    <t>10315</t>
  </si>
  <si>
    <t>17147</t>
  </si>
  <si>
    <t>Aulia Laundry_PP</t>
  </si>
  <si>
    <t>Aulia Laundry</t>
  </si>
  <si>
    <t>Laundry Aulia II</t>
  </si>
  <si>
    <t>085336166676</t>
  </si>
  <si>
    <t>43</t>
  </si>
  <si>
    <t>11051</t>
  </si>
  <si>
    <t>18465</t>
  </si>
  <si>
    <t>dina napitupulu</t>
  </si>
  <si>
    <t xml:space="preserve"> Jlaundry</t>
  </si>
  <si>
    <t>Jlaundry</t>
  </si>
  <si>
    <t>087873419121</t>
  </si>
  <si>
    <t>Rabu, 10</t>
  </si>
  <si>
    <t>084679</t>
  </si>
  <si>
    <t>90</t>
  </si>
  <si>
    <t>11360</t>
  </si>
  <si>
    <t>18998</t>
  </si>
  <si>
    <t>Melly susanti</t>
  </si>
  <si>
    <t>Melly Laundry</t>
  </si>
  <si>
    <t>085760462638</t>
  </si>
  <si>
    <t>44</t>
  </si>
  <si>
    <t>11052</t>
  </si>
  <si>
    <t>18467</t>
  </si>
  <si>
    <t>Sani Wahyu nugroho</t>
  </si>
  <si>
    <t>toko</t>
  </si>
  <si>
    <t>62895325406749</t>
  </si>
  <si>
    <t>91</t>
  </si>
  <si>
    <t>Selasa. 09</t>
  </si>
  <si>
    <t>11361</t>
  </si>
  <si>
    <t>19001</t>
  </si>
  <si>
    <t>Putra Firdamansyah</t>
  </si>
  <si>
    <t>CEMARA LAUNDRY</t>
  </si>
  <si>
    <t>082213883618</t>
  </si>
  <si>
    <t>45</t>
  </si>
  <si>
    <t>11054</t>
  </si>
  <si>
    <t>18469</t>
  </si>
  <si>
    <t>Apriliana putri</t>
  </si>
  <si>
    <t>ARULLIA LAUNDRY</t>
  </si>
  <si>
    <t>089510227711</t>
  </si>
  <si>
    <t xml:space="preserve">Kenapa nelpon" terus gak sopan dan aplikasi tidak jadi digunakan </t>
  </si>
  <si>
    <t>92</t>
  </si>
  <si>
    <t>11364</t>
  </si>
  <si>
    <t>19009</t>
  </si>
  <si>
    <t>septy</t>
  </si>
  <si>
    <t>Family Laundry</t>
  </si>
  <si>
    <t>081584258949</t>
  </si>
  <si>
    <t>46</t>
  </si>
  <si>
    <t>11059</t>
  </si>
  <si>
    <t>18476</t>
  </si>
  <si>
    <t>Asya Kamila</t>
  </si>
  <si>
    <t>KAMILA LAUNDRY</t>
  </si>
  <si>
    <t>Senin, 08</t>
  </si>
  <si>
    <t>082314145522</t>
  </si>
  <si>
    <t>(0) Pakai Aplikasi Lain</t>
  </si>
  <si>
    <t xml:space="preserve">Aplikasi piposmart tidak digunakan dan saat ini sudah menggunakan aplikasi lain dan call langsung dimatikan </t>
  </si>
  <si>
    <t>93</t>
  </si>
  <si>
    <t>11366</t>
  </si>
  <si>
    <t>19016</t>
  </si>
  <si>
    <t>siti aisyah</t>
  </si>
  <si>
    <t>47</t>
  </si>
  <si>
    <t>INONG LAUNDRY</t>
  </si>
  <si>
    <t>081290050427</t>
  </si>
  <si>
    <t>11060</t>
  </si>
  <si>
    <t>18477</t>
  </si>
  <si>
    <t>Deva Konaania</t>
  </si>
  <si>
    <t>Adewa</t>
  </si>
  <si>
    <t>085339558912</t>
  </si>
  <si>
    <t>03617831748</t>
  </si>
  <si>
    <t xml:space="preserve">Business 6 </t>
  </si>
  <si>
    <t>94</t>
  </si>
  <si>
    <t>Jumat, 05</t>
  </si>
  <si>
    <t>48</t>
  </si>
  <si>
    <t>Test Bug Ayocuci dan bantu special case dan kendala beberapa nasabah</t>
  </si>
  <si>
    <t>11368</t>
  </si>
  <si>
    <t>19022</t>
  </si>
  <si>
    <t>11061</t>
  </si>
  <si>
    <t>Yora</t>
  </si>
  <si>
    <t>18478</t>
  </si>
  <si>
    <t>Nurani</t>
  </si>
  <si>
    <t>Yora Loundry</t>
  </si>
  <si>
    <t>Setrikain</t>
  </si>
  <si>
    <t>089504716938</t>
  </si>
  <si>
    <t>085642006464</t>
  </si>
  <si>
    <t>Tiktok</t>
  </si>
  <si>
    <t>Aplikasi piposmartnya suaminya yang instal dan registrasi akun dan memang ada rencana mau beralih ke sistem aplikasi namun masih mau menghabiskan nota manual nya dulu karna ada sisa. Usaha laundry jalan 1 bulan stengah dan penjelasan aplikasi dan sistem berlangganan. Jika ada waktu untuk training dan ada kendala akan dihubungi kembali</t>
  </si>
  <si>
    <t>49</t>
  </si>
  <si>
    <t>11062</t>
  </si>
  <si>
    <t>18479</t>
  </si>
  <si>
    <t>Ninik</t>
  </si>
  <si>
    <t>BESTIE LAUNDRY</t>
  </si>
  <si>
    <t>95</t>
  </si>
  <si>
    <t>11371</t>
  </si>
  <si>
    <t>081994801008</t>
  </si>
  <si>
    <t>19029</t>
  </si>
  <si>
    <t>Kamis, 04</t>
  </si>
  <si>
    <t>mama dean sinta</t>
  </si>
  <si>
    <t xml:space="preserve">madesi laundry	</t>
  </si>
  <si>
    <t>082117314993</t>
  </si>
  <si>
    <t xml:space="preserve">Aplikasi belum digunakan karna masih menunggu anaknya yang masih kuliah. Usaha laundry jalan 2 bulan dan masih menggunakan nota manual, penjelasan aplikasi piposmart dan aplikasinya akan dicoba diskusikan dulu dengan anaknya dan jika ada kendala akan dihubungi kembai </t>
  </si>
  <si>
    <t>50</t>
  </si>
  <si>
    <t>11063</t>
  </si>
  <si>
    <t>18480</t>
  </si>
  <si>
    <t>Emir Laundry</t>
  </si>
  <si>
    <t>96</t>
  </si>
  <si>
    <t>085156361726</t>
  </si>
  <si>
    <t>11372</t>
  </si>
  <si>
    <t>19030</t>
  </si>
  <si>
    <t>Bunda Kanefia</t>
  </si>
  <si>
    <t>Bunbun Laundry</t>
  </si>
  <si>
    <t>088901446926</t>
  </si>
  <si>
    <t xml:space="preserve">Jika ada kendala dalam penggunaan piposmartnya akan dihubungi kembali </t>
  </si>
  <si>
    <t>Rabu,03</t>
  </si>
  <si>
    <t>51</t>
  </si>
  <si>
    <t>97</t>
  </si>
  <si>
    <t>11064</t>
  </si>
  <si>
    <t>11373</t>
  </si>
  <si>
    <t>18481</t>
  </si>
  <si>
    <t>19031</t>
  </si>
  <si>
    <t>mami babang</t>
  </si>
  <si>
    <t>karenamu jaya laundry</t>
  </si>
  <si>
    <t>Laundrykingkong</t>
  </si>
  <si>
    <t>085348558783</t>
  </si>
  <si>
    <t>082144229754</t>
  </si>
  <si>
    <t>085245010585</t>
  </si>
  <si>
    <t>98</t>
  </si>
  <si>
    <t>11376</t>
  </si>
  <si>
    <t>19035</t>
  </si>
  <si>
    <t>Novia Hutahaean</t>
  </si>
  <si>
    <t>Celine Laundry</t>
  </si>
  <si>
    <t>085276064292</t>
  </si>
  <si>
    <t>Selasa. 02</t>
  </si>
  <si>
    <t>Melengkapi data kelolaan Mei</t>
  </si>
  <si>
    <t xml:space="preserve">Bantu penjelasan untuk penginputan jumlah item yang di cuci dalam cuci kiloan </t>
  </si>
  <si>
    <t>99</t>
  </si>
  <si>
    <t>9491</t>
  </si>
  <si>
    <t>15512</t>
  </si>
  <si>
    <t>Beryan Zee</t>
  </si>
  <si>
    <t>Gen Z Laundry</t>
  </si>
  <si>
    <t>GEN Z 2 Laundry</t>
  </si>
  <si>
    <t>085367135058</t>
  </si>
  <si>
    <t>082322452222</t>
  </si>
  <si>
    <t>Jumat, 29</t>
  </si>
  <si>
    <t>Target April 2026</t>
  </si>
  <si>
    <t xml:space="preserve">Ada rencana buka outlet baru dengan sistem laundry self service, namun untuk menjalankan mesin menggunakan QRIS dan masih ditanyakan dengan perlengkapan laundry nya untuk sistem operasional mesin nya. dan jika ada kendala dan mau dibantu kembali dari sisi piposmartnya akan dihubungi kembali. Rencana pembukaan laundry 24 Juni 2026 dan saat ini masi dalam proses instalasi mesin </t>
  </si>
  <si>
    <t>100</t>
  </si>
  <si>
    <t>9794</t>
  </si>
  <si>
    <t>16248</t>
  </si>
  <si>
    <t>SHAVARA LAUNDRY</t>
  </si>
  <si>
    <t>Shavara Laundry (MV)</t>
  </si>
  <si>
    <t>087832009030</t>
  </si>
  <si>
    <t>339</t>
  </si>
  <si>
    <t>11027</t>
  </si>
  <si>
    <t>18420</t>
  </si>
  <si>
    <t>Villy</t>
  </si>
  <si>
    <t>Resik Laundry</t>
  </si>
  <si>
    <t>085163036060</t>
  </si>
  <si>
    <t>Kamis,28</t>
  </si>
  <si>
    <t>Laura</t>
  </si>
  <si>
    <t>11307</t>
  </si>
  <si>
    <t>Selasa, 26</t>
  </si>
  <si>
    <t>18899</t>
  </si>
  <si>
    <t>Renita Setianingsih</t>
  </si>
  <si>
    <t>Golden Laundry</t>
  </si>
  <si>
    <t>087829560267</t>
  </si>
  <si>
    <t>085725651447</t>
  </si>
  <si>
    <t>57</t>
  </si>
  <si>
    <t>2618</t>
  </si>
  <si>
    <t>3338</t>
  </si>
  <si>
    <t>Pyen</t>
  </si>
  <si>
    <t>MY LAUNDRY</t>
  </si>
  <si>
    <t>MY LAUNDRY n DRY CLEANING</t>
  </si>
  <si>
    <t>081287078508</t>
  </si>
  <si>
    <t>081389678957</t>
  </si>
  <si>
    <t>11310</t>
  </si>
  <si>
    <t>18904</t>
  </si>
  <si>
    <t>Nadiva Laundry</t>
  </si>
  <si>
    <t>085608982002</t>
  </si>
  <si>
    <t>Senin, 25</t>
  </si>
  <si>
    <t>11311</t>
  </si>
  <si>
    <t>18905</t>
  </si>
  <si>
    <t>Indri Rafa</t>
  </si>
  <si>
    <t>Hana stasya laundry</t>
  </si>
  <si>
    <t>59</t>
  </si>
  <si>
    <t>6289602895782</t>
  </si>
  <si>
    <t>089602895782</t>
  </si>
  <si>
    <t>11336</t>
  </si>
  <si>
    <t>18952</t>
  </si>
  <si>
    <t>Rizky Lia</t>
  </si>
  <si>
    <t>LaundryPedia</t>
  </si>
  <si>
    <t>0811198327</t>
  </si>
  <si>
    <t>Jumat, 22</t>
  </si>
  <si>
    <t xml:space="preserve">Rencana training hari ini namun di undur jadi besok pagi karna nasabahnya sedang padat jadwal di hari ini </t>
  </si>
  <si>
    <t>11312</t>
  </si>
  <si>
    <t>18906</t>
  </si>
  <si>
    <t>sarni andri</t>
  </si>
  <si>
    <t>Derisa laundry</t>
  </si>
  <si>
    <t>0895378172793</t>
  </si>
  <si>
    <t>Kamis, 21</t>
  </si>
  <si>
    <t>446</t>
  </si>
  <si>
    <t>11301</t>
  </si>
  <si>
    <t>18890</t>
  </si>
  <si>
    <t>yuliyanti</t>
  </si>
  <si>
    <t>Rizky laundry</t>
  </si>
  <si>
    <t>083820359958</t>
  </si>
  <si>
    <t>Usaha laundry buka besok tanggal 18 Juni, bantu penyambungan printer ke aplikasi dan printernya masih terkendala tidak bisa ngeprint. Merk printer Putian Pos. Bnatu training cara penggunaan aplikasi piposmart</t>
  </si>
  <si>
    <t>Printer Thermal</t>
  </si>
  <si>
    <t>Rabu, 20</t>
  </si>
  <si>
    <t>Pro 1 Bulan</t>
  </si>
  <si>
    <t xml:space="preserve">Sejauh ini aplikasi aman dan tidak ada kendala dan masih trial </t>
  </si>
  <si>
    <t>Basic 6 Bulan</t>
  </si>
  <si>
    <t>Selasa, 19</t>
  </si>
  <si>
    <t>65</t>
  </si>
  <si>
    <t>11345</t>
  </si>
  <si>
    <t>18966</t>
  </si>
  <si>
    <t>081292773006</t>
  </si>
  <si>
    <t>Senin, 18</t>
  </si>
  <si>
    <t xml:space="preserve">Reminder kembali mengenai penyambungan printer thermal ke aplikasi, dan pagi ini ibunya belum ke laundry dan kemungkinan sore ke laundry dan jika sudah di laundry akan di hubungi kembali </t>
  </si>
  <si>
    <t xml:space="preserve">Call diangkat dan konfirmasi kembali mengenai penggunaan aplikasi dan call langsung dimatikan </t>
  </si>
  <si>
    <t>66</t>
  </si>
  <si>
    <t>11068</t>
  </si>
  <si>
    <t>18485</t>
  </si>
  <si>
    <t>VK</t>
  </si>
  <si>
    <t>ZAHRA LAUNDRY</t>
  </si>
  <si>
    <t>085358912323</t>
  </si>
  <si>
    <t>67</t>
  </si>
  <si>
    <t>Jumat, 15</t>
  </si>
  <si>
    <t>11078</t>
  </si>
  <si>
    <t>18509</t>
  </si>
  <si>
    <t>NUR HAKIMIN</t>
  </si>
  <si>
    <t>RAFKA LAUNDRY</t>
  </si>
  <si>
    <t>087846670412</t>
  </si>
  <si>
    <t>68</t>
  </si>
  <si>
    <t>11086</t>
  </si>
  <si>
    <t>18519</t>
  </si>
  <si>
    <t>Siti Maesaroh</t>
  </si>
  <si>
    <t>Rumah Setrika</t>
  </si>
  <si>
    <t>085363794875</t>
  </si>
  <si>
    <t>085762111795</t>
  </si>
  <si>
    <t>Rabu, 13</t>
  </si>
  <si>
    <t>69</t>
  </si>
  <si>
    <t>11093</t>
  </si>
  <si>
    <t>18530</t>
  </si>
  <si>
    <t>SUCI SUCIKA</t>
  </si>
  <si>
    <t>baju</t>
  </si>
  <si>
    <t>08216030505</t>
  </si>
  <si>
    <t xml:space="preserve">Aplikasi piposmartnya belum digunakan </t>
  </si>
  <si>
    <t>Jumat, 08</t>
  </si>
  <si>
    <t>70</t>
  </si>
  <si>
    <t>11097</t>
  </si>
  <si>
    <t>18534</t>
  </si>
  <si>
    <t>Sifa Ajah</t>
  </si>
  <si>
    <t xml:space="preserve">barokah laundry	</t>
  </si>
  <si>
    <t>barokah laundry</t>
  </si>
  <si>
    <t>085601705836</t>
  </si>
  <si>
    <t>Kamis, 07</t>
  </si>
  <si>
    <t>72</t>
  </si>
  <si>
    <t>11103</t>
  </si>
  <si>
    <t>18545</t>
  </si>
  <si>
    <t>Hera Tristiana</t>
  </si>
  <si>
    <t>Maheza Laundry</t>
  </si>
  <si>
    <t>081231313306</t>
  </si>
  <si>
    <t>081339935197</t>
  </si>
  <si>
    <t xml:space="preserve"> (0) Tidak jadi buka laundry</t>
  </si>
  <si>
    <t>Tidak ada usaha laundry dan aplikasi tidak tau siapa yang download karna hp nya sudah hp jadul</t>
  </si>
  <si>
    <t>Rabu, 06</t>
  </si>
  <si>
    <t xml:space="preserve">Reminder kembali mengenai penggunaan dan penginputan syarat dan ketentuan dan juga list harga layanan. Untuk aplikasi belum bisa digunakan karna karyawannya beum paham dan sudah konfirmasi ke owner untuk kirim kontak karyawannya supaya Lidya bantu kembali cara penggunaan piposmartnya. hari ini ibunya lagi sibuk ada meeting dan nanti akan di kabari kembali </t>
  </si>
  <si>
    <t xml:space="preserve">Sel, 05 </t>
  </si>
  <si>
    <t>76</t>
  </si>
  <si>
    <t>10709</t>
  </si>
  <si>
    <t>17894</t>
  </si>
  <si>
    <t>Mariana imuadun</t>
  </si>
  <si>
    <t>Aliya Laundry Express Lopito</t>
  </si>
  <si>
    <t>085159030523</t>
  </si>
  <si>
    <t xml:space="preserve">Sen, 04 </t>
  </si>
  <si>
    <t>77</t>
  </si>
  <si>
    <t>10733</t>
  </si>
  <si>
    <t>17923</t>
  </si>
  <si>
    <t>Amar Yuli</t>
  </si>
  <si>
    <t>Green house laundry</t>
  </si>
  <si>
    <t xml:space="preserve">Reminder kembali mengenai penggunaan aplikasi piposmart dan untuk berlangganan nya nanti dikabari kembali </t>
  </si>
  <si>
    <t>085865156156</t>
  </si>
  <si>
    <t>085643237336</t>
  </si>
  <si>
    <t>78</t>
  </si>
  <si>
    <t>10771</t>
  </si>
  <si>
    <t>17979</t>
  </si>
  <si>
    <t>heni listyowati</t>
  </si>
  <si>
    <t>Kamis, 30</t>
  </si>
  <si>
    <t>DAFFA LAUNDRY</t>
  </si>
  <si>
    <t>089677757078</t>
  </si>
  <si>
    <t>79</t>
  </si>
  <si>
    <t>10857</t>
  </si>
  <si>
    <t>18111</t>
  </si>
  <si>
    <t>richa wati</t>
  </si>
  <si>
    <t>Mira laundry</t>
  </si>
  <si>
    <t>085855825771</t>
  </si>
  <si>
    <t>Target Maret 2026</t>
  </si>
  <si>
    <t>Rabu, 29</t>
  </si>
  <si>
    <t>80</t>
  </si>
  <si>
    <t>10858</t>
  </si>
  <si>
    <t>18115</t>
  </si>
  <si>
    <t>Salsa Bila</t>
  </si>
  <si>
    <t>kila laundry</t>
  </si>
  <si>
    <t>085921935406</t>
  </si>
  <si>
    <t>Selasa, 28</t>
  </si>
  <si>
    <t>81</t>
  </si>
  <si>
    <t>10863</t>
  </si>
  <si>
    <t>18120</t>
  </si>
  <si>
    <t>LAUNDRY RAYA</t>
  </si>
  <si>
    <t>laundry raya</t>
  </si>
  <si>
    <t>082310887532</t>
  </si>
  <si>
    <t>085217246881</t>
  </si>
  <si>
    <t>82</t>
  </si>
  <si>
    <t>10866</t>
  </si>
  <si>
    <t>18125</t>
  </si>
  <si>
    <t>Winneto</t>
  </si>
  <si>
    <t>Winn Laundry</t>
  </si>
  <si>
    <t>087894714321</t>
  </si>
  <si>
    <t>Senin, 27</t>
  </si>
  <si>
    <t xml:space="preserve">Pemindahan akun WA Business ke Device Baru dan pemulihan Data, Join webinar </t>
  </si>
  <si>
    <t>83</t>
  </si>
  <si>
    <t>10869</t>
  </si>
  <si>
    <t>18130</t>
  </si>
  <si>
    <t>Muhammad Fadli Syahputra</t>
  </si>
  <si>
    <t>Thahir Laundry</t>
  </si>
  <si>
    <t>082312131219</t>
  </si>
  <si>
    <t>84</t>
  </si>
  <si>
    <t>10870</t>
  </si>
  <si>
    <t>18131</t>
  </si>
  <si>
    <t>Jumat, 24</t>
  </si>
  <si>
    <t>hadi setiawan</t>
  </si>
  <si>
    <t>Anugrah Laundry</t>
  </si>
  <si>
    <t>Akun WA Busines belum pulih</t>
  </si>
  <si>
    <t>085158610056</t>
  </si>
  <si>
    <t xml:space="preserve">Sejauh ini aplikasi piposmartnya belum ada kendala dan masih aman </t>
  </si>
  <si>
    <t>85</t>
  </si>
  <si>
    <t>450</t>
  </si>
  <si>
    <t>10873</t>
  </si>
  <si>
    <t>18134</t>
  </si>
  <si>
    <t>Lona G</t>
  </si>
  <si>
    <t>Laundry Mede29</t>
  </si>
  <si>
    <t>11225</t>
  </si>
  <si>
    <t>085710252357</t>
  </si>
  <si>
    <t>18753</t>
  </si>
  <si>
    <t>aceng ulumuddin</t>
  </si>
  <si>
    <t xml:space="preserve">Vara Laundry	</t>
  </si>
  <si>
    <t>08122314544</t>
  </si>
  <si>
    <t>Kamis, 23</t>
  </si>
  <si>
    <t xml:space="preserve">Aplikasi belum digunakan dan usaha laundry sudah berjalan, call langsung dimatikan </t>
  </si>
  <si>
    <t>Pro</t>
  </si>
  <si>
    <t xml:space="preserve">Penjelasan mengenai laporan excel dan rekapan kinerja karyawan </t>
  </si>
  <si>
    <t>86</t>
  </si>
  <si>
    <t>10874</t>
  </si>
  <si>
    <t>18136</t>
  </si>
  <si>
    <t>widiana9</t>
  </si>
  <si>
    <t>winner laundry</t>
  </si>
  <si>
    <t>081573875578</t>
  </si>
  <si>
    <t xml:space="preserve">2026 </t>
  </si>
  <si>
    <t>11124</t>
  </si>
  <si>
    <t>18580</t>
  </si>
  <si>
    <t>Osman Kadir</t>
  </si>
  <si>
    <t>BAMASS LAUNDRY</t>
  </si>
  <si>
    <t>085251519797</t>
  </si>
  <si>
    <t>Rabu, 22</t>
  </si>
  <si>
    <t>Akun WA Busines dan Biasa di blokir dan bantu follow up user temp, bantu tim cs untuk follow nasabah, Training nasabah (G-meets)</t>
  </si>
  <si>
    <t>87</t>
  </si>
  <si>
    <t>168.000</t>
  </si>
  <si>
    <t>10877</t>
  </si>
  <si>
    <t>18141</t>
  </si>
  <si>
    <t>jainal abidin</t>
  </si>
  <si>
    <t>Sik Asik Laundry</t>
  </si>
  <si>
    <t>0882002491306</t>
  </si>
  <si>
    <t>11137</t>
  </si>
  <si>
    <t>Rizky Lia Febianty</t>
  </si>
  <si>
    <t>Laundrypedia</t>
  </si>
  <si>
    <t>081334611597</t>
  </si>
  <si>
    <t>05/05/26</t>
  </si>
  <si>
    <t>Selasa, 21</t>
  </si>
  <si>
    <t>2.078.000</t>
  </si>
  <si>
    <t>311</t>
  </si>
  <si>
    <t>11026</t>
  </si>
  <si>
    <t>18411</t>
  </si>
  <si>
    <t>Ivo</t>
  </si>
  <si>
    <t xml:space="preserve">Zeline Laundry	</t>
  </si>
  <si>
    <t>081225752657</t>
  </si>
  <si>
    <t>Senin, 20</t>
  </si>
  <si>
    <t xml:space="preserve">Bantu penghapusan transaksi </t>
  </si>
  <si>
    <t>Akun WA Busines dan Biasa di blokir dan bantu follow up user temp, bantu tim cs untuk follow nasabah, Cara nasabah mitra dari Dm tiktok</t>
  </si>
  <si>
    <t>11116</t>
  </si>
  <si>
    <t>18567</t>
  </si>
  <si>
    <t>Malomo Laundry</t>
  </si>
  <si>
    <t>082347030333</t>
  </si>
  <si>
    <t>Jumat, 17</t>
  </si>
  <si>
    <t>10749</t>
  </si>
  <si>
    <t>indah kristina</t>
  </si>
  <si>
    <t>saung laundry</t>
  </si>
  <si>
    <t>087882992022</t>
  </si>
  <si>
    <t>087893996550</t>
  </si>
  <si>
    <t>24/02/26</t>
  </si>
  <si>
    <t>Kamis, 16</t>
  </si>
  <si>
    <t>10756</t>
  </si>
  <si>
    <t>Zazet Laundry</t>
  </si>
  <si>
    <t>081513920744</t>
  </si>
  <si>
    <t>25/02/26</t>
  </si>
  <si>
    <t>Rabu, 15</t>
  </si>
  <si>
    <t>124</t>
  </si>
  <si>
    <t>Training karyawan baru</t>
  </si>
  <si>
    <t>10936</t>
  </si>
  <si>
    <t>18245</t>
  </si>
  <si>
    <t>Riska</t>
  </si>
  <si>
    <t>Fun Laundry</t>
  </si>
  <si>
    <t>081377700062</t>
  </si>
  <si>
    <t>295</t>
  </si>
  <si>
    <t>Selasa, 14</t>
  </si>
  <si>
    <t>17843</t>
  </si>
  <si>
    <t>Lusi qayyimah</t>
  </si>
  <si>
    <t>RUMAH LAUNDRY FRIZEL</t>
  </si>
  <si>
    <t>082324386122</t>
  </si>
  <si>
    <t>436</t>
  </si>
  <si>
    <t>10726</t>
  </si>
  <si>
    <t>17915</t>
  </si>
  <si>
    <t>K.Jamila</t>
  </si>
  <si>
    <t>Syamiar Laundry</t>
  </si>
  <si>
    <t>082331159747</t>
  </si>
  <si>
    <t>Target Februari 2026</t>
  </si>
  <si>
    <t>Not yet</t>
  </si>
  <si>
    <t>Jumat, 10</t>
  </si>
  <si>
    <t>475</t>
  </si>
  <si>
    <t>10635</t>
  </si>
  <si>
    <t>17775</t>
  </si>
  <si>
    <t>Saleh arifin</t>
  </si>
  <si>
    <t>Amualfa Laundry</t>
  </si>
  <si>
    <t>081375201234</t>
  </si>
  <si>
    <t xml:space="preserve">(1) Rencana buka laundry </t>
  </si>
  <si>
    <t xml:space="preserve">Aplikasi belum digunakan karna usaha laundrynya belum buka dan rencana pembukaan di bulan depan mungkin. Jika ada yang mau ditanyakan tentang piposmartnya akan dihubungi kembali </t>
  </si>
  <si>
    <t>11304</t>
  </si>
  <si>
    <t>18894</t>
  </si>
  <si>
    <t>family home loundrey</t>
  </si>
  <si>
    <t>Kamis, 09</t>
  </si>
  <si>
    <t>085738880205</t>
  </si>
  <si>
    <t>(1) Incoming</t>
  </si>
  <si>
    <t>Rabu, 08</t>
  </si>
  <si>
    <t>Training karyawan baru dan bantu case nasabah dan follow up nasabah tahunan</t>
  </si>
  <si>
    <t>447</t>
  </si>
  <si>
    <t>11219</t>
  </si>
  <si>
    <t>18745</t>
  </si>
  <si>
    <t>jhoni ariyanto</t>
  </si>
  <si>
    <t>Fourkids laudry</t>
  </si>
  <si>
    <t>089528002854</t>
  </si>
  <si>
    <t>Akun coba" dan nasabahnya sudah berlanganan dengan akun 18785        fourkids laundry paket 12 bulan basic</t>
  </si>
  <si>
    <t>368</t>
  </si>
  <si>
    <t>8334</t>
  </si>
  <si>
    <t>Selasa, 07</t>
  </si>
  <si>
    <t>Training karyawan baru dan bantu case nasabah pic dan nasabah call center</t>
  </si>
  <si>
    <t>Fajar Lazuardiana</t>
  </si>
  <si>
    <t>SABI LAUNDRY</t>
  </si>
  <si>
    <t>081318560911</t>
  </si>
  <si>
    <t>17/08/24</t>
  </si>
  <si>
    <t xml:space="preserve">Rencana berlangganan hari ini dan untuk pembayaran nanti malam setelah nasabahnya pulang kerja dan akan di reminder kembali </t>
  </si>
  <si>
    <t>451</t>
  </si>
  <si>
    <t>11226</t>
  </si>
  <si>
    <t>18756</t>
  </si>
  <si>
    <t>Iqbal Renaldo</t>
  </si>
  <si>
    <t>Khairin laundry</t>
  </si>
  <si>
    <t>Senin, 06</t>
  </si>
  <si>
    <t>082210460725</t>
  </si>
  <si>
    <t xml:space="preserve">Konfirmasi pengunaan aplikasi piposmart, call langsung dimatikan </t>
  </si>
  <si>
    <t>367</t>
  </si>
  <si>
    <t>452</t>
  </si>
  <si>
    <t>10063</t>
  </si>
  <si>
    <t>said lutfi manfalutie</t>
  </si>
  <si>
    <t>11229</t>
  </si>
  <si>
    <t>SMA LAUNDRY</t>
  </si>
  <si>
    <t>18762</t>
  </si>
  <si>
    <t>julian</t>
  </si>
  <si>
    <t>085370700942</t>
  </si>
  <si>
    <t>nasa laundry</t>
  </si>
  <si>
    <t>02/11/25</t>
  </si>
  <si>
    <t>087796872260</t>
  </si>
  <si>
    <t>Kamis,02</t>
  </si>
  <si>
    <t>448</t>
  </si>
  <si>
    <t>11222</t>
  </si>
  <si>
    <t>18748</t>
  </si>
  <si>
    <t>Kapila karisma</t>
  </si>
  <si>
    <t>99 Laundry</t>
  </si>
  <si>
    <t>085776151967</t>
  </si>
  <si>
    <t>081297813624</t>
  </si>
  <si>
    <t>Aplikasi piposmartnya tidak digunakan karna saat ini sudah menggunakan aplikasi lain dan kemarin lihat piosmart dari tiktok dan soba untuk instal</t>
  </si>
  <si>
    <t>449</t>
  </si>
  <si>
    <t>11248</t>
  </si>
  <si>
    <t>18791</t>
  </si>
  <si>
    <t>Rabu, 01</t>
  </si>
  <si>
    <t>nenci fitriani</t>
  </si>
  <si>
    <t>Target Januari 2026</t>
  </si>
  <si>
    <t>eci loundry</t>
  </si>
  <si>
    <t>085735360169</t>
  </si>
  <si>
    <t xml:space="preserve">Aplikasi tidak jadi digunakan dan sudah dihapus, jangan ditelpon lagi lagi banyak kerjaan </t>
  </si>
  <si>
    <t>11250</t>
  </si>
  <si>
    <t>18793</t>
  </si>
  <si>
    <t>silvia</t>
  </si>
  <si>
    <t>laundry viola</t>
  </si>
  <si>
    <t>081279585837</t>
  </si>
  <si>
    <t>085351278885</t>
  </si>
  <si>
    <t>Selasa, 31</t>
  </si>
  <si>
    <t>Konfirmasi penggunaan aplikasi piposmart tapi call langsung dimatikan</t>
  </si>
  <si>
    <t>11152</t>
  </si>
  <si>
    <t>Caca Laundry</t>
  </si>
  <si>
    <t>Caca laundry</t>
  </si>
  <si>
    <t>0895414525201</t>
  </si>
  <si>
    <t>08227368303</t>
  </si>
  <si>
    <t>08/05/26</t>
  </si>
  <si>
    <t>Senin, 30</t>
  </si>
  <si>
    <t>11155</t>
  </si>
  <si>
    <t>Shafa Riah</t>
  </si>
  <si>
    <t>sidra laundry</t>
  </si>
  <si>
    <t>0895365156909</t>
  </si>
  <si>
    <t>09/05/26</t>
  </si>
  <si>
    <t xml:space="preserve">Aplikasi belum digunakan karna masih sibuk dan belum ada waktu mempelajari dan nanti dihubungi kembali karna saat ini lagi sibuk nyetrika </t>
  </si>
  <si>
    <t>11160</t>
  </si>
  <si>
    <t>Ade Nofiani</t>
  </si>
  <si>
    <t xml:space="preserve">WASH MASTER LOUNDRY	</t>
  </si>
  <si>
    <t>Jumat, 27</t>
  </si>
  <si>
    <t>089520557192</t>
  </si>
  <si>
    <t>11147</t>
  </si>
  <si>
    <t>Fatimah zahra</t>
  </si>
  <si>
    <t>ummi loundry</t>
  </si>
  <si>
    <t>082368804792</t>
  </si>
  <si>
    <t>Kamis, 26</t>
  </si>
  <si>
    <t>Akun WA ke Blokir dan Training Karyawan Baru</t>
  </si>
  <si>
    <t>11171</t>
  </si>
  <si>
    <t>Noviyanti Dian</t>
  </si>
  <si>
    <t>Rezeki Laundry Express</t>
  </si>
  <si>
    <t>081259626119</t>
  </si>
  <si>
    <t>085754137663</t>
  </si>
  <si>
    <t>12/05/26</t>
  </si>
  <si>
    <t>11172</t>
  </si>
  <si>
    <t>Sherly Ana</t>
  </si>
  <si>
    <t>Nafil laundry</t>
  </si>
  <si>
    <t>085298164810</t>
  </si>
  <si>
    <t>Rabu, 25</t>
  </si>
  <si>
    <t>11173</t>
  </si>
  <si>
    <t>Riki Fajarisman</t>
  </si>
  <si>
    <t>Veeca Laundry</t>
  </si>
  <si>
    <t>082221238840</t>
  </si>
  <si>
    <t>Selasa, 24</t>
  </si>
  <si>
    <t>7277</t>
  </si>
  <si>
    <t>Rumah Cuci Jababeka</t>
  </si>
  <si>
    <t>Rumah Laundry Jababeka</t>
  </si>
  <si>
    <t>Rumah Cuci Cirebon</t>
  </si>
  <si>
    <t>082277990202</t>
  </si>
  <si>
    <t>07/05/26</t>
  </si>
  <si>
    <t>11106</t>
  </si>
  <si>
    <t>18552</t>
  </si>
  <si>
    <t>Amah amelia</t>
  </si>
  <si>
    <t xml:space="preserve">Amel Laundry	</t>
  </si>
  <si>
    <t>089674661369</t>
  </si>
  <si>
    <t>PT. PIPOSMART DIGITAL INDONESIA</t>
  </si>
  <si>
    <t>11112</t>
  </si>
  <si>
    <t>Senin, 23</t>
  </si>
  <si>
    <t>18561</t>
  </si>
  <si>
    <t>putry novitasari</t>
  </si>
  <si>
    <t>Laundry.in Ajaa...</t>
  </si>
  <si>
    <t>082231204899</t>
  </si>
  <si>
    <t>DATA LIST MITRA PIPOSMART INDONESIA</t>
  </si>
  <si>
    <t>11115</t>
  </si>
  <si>
    <t>18565</t>
  </si>
  <si>
    <t>Wanteg Cahyari</t>
  </si>
  <si>
    <t xml:space="preserve">Ocean Laundry	</t>
  </si>
  <si>
    <t>085326784392</t>
  </si>
  <si>
    <t>Kategori Mitra</t>
  </si>
  <si>
    <t>PIC Nasabah</t>
  </si>
  <si>
    <t xml:space="preserve">Bulan Terdaftar </t>
  </si>
  <si>
    <t>Rabu, 18</t>
  </si>
  <si>
    <t>Owner Mitra</t>
  </si>
  <si>
    <t>11118</t>
  </si>
  <si>
    <t>Nama Brand / Nama Badan Usaha</t>
  </si>
  <si>
    <t>18571</t>
  </si>
  <si>
    <t>Lisnawaty</t>
  </si>
  <si>
    <t>No. Telp</t>
  </si>
  <si>
    <t>Captain laundry</t>
  </si>
  <si>
    <t>085920044004</t>
  </si>
  <si>
    <t>Email Mitra</t>
  </si>
  <si>
    <t>088131115628</t>
  </si>
  <si>
    <t>No Rekening</t>
  </si>
  <si>
    <t>Bank</t>
  </si>
  <si>
    <t>Kota/Provinsi</t>
  </si>
  <si>
    <t>Alamat</t>
  </si>
  <si>
    <t>Total Akuisisi Referal</t>
  </si>
  <si>
    <t>Total Referral</t>
  </si>
  <si>
    <t>Mar</t>
  </si>
  <si>
    <t>Apr</t>
  </si>
  <si>
    <t>Jun</t>
  </si>
  <si>
    <t>Jul</t>
  </si>
  <si>
    <t>11133</t>
  </si>
  <si>
    <t>Aug</t>
  </si>
  <si>
    <t>Muh. illiyyin ilham kallabe</t>
  </si>
  <si>
    <t>Illiyyin laundry</t>
  </si>
  <si>
    <t>Sep</t>
  </si>
  <si>
    <t>082110873616</t>
  </si>
  <si>
    <t>085656131063</t>
  </si>
  <si>
    <t>Okt</t>
  </si>
  <si>
    <t>Nov</t>
  </si>
  <si>
    <t>Des</t>
  </si>
  <si>
    <t>AFILIASI (Perlengkapan  Ex. Mesin, Rak, Dll)</t>
  </si>
  <si>
    <t>PBGC 1 - Lidya</t>
  </si>
  <si>
    <t>Selasa, 17</t>
  </si>
  <si>
    <t>11134</t>
  </si>
  <si>
    <t>KG TEKNIK BATAM</t>
  </si>
  <si>
    <t>Amah Amelia</t>
  </si>
  <si>
    <t>Amel Laundry</t>
  </si>
  <si>
    <t>087713645947</t>
  </si>
  <si>
    <t>081364050429</t>
  </si>
  <si>
    <t>amiraizati01@gmail.com</t>
  </si>
  <si>
    <t>1090019010180</t>
  </si>
  <si>
    <t>Mandiri</t>
  </si>
  <si>
    <t>Mitra Corporated</t>
  </si>
  <si>
    <t>Kota Batam/Kepulauan Riau</t>
  </si>
  <si>
    <t xml:space="preserve"> Ruko Puri Legenda Blok C2 No 02-03 Batam Centre</t>
  </si>
  <si>
    <t>11135</t>
  </si>
  <si>
    <t>Miyoen Rsh</t>
  </si>
  <si>
    <t>kakskss</t>
  </si>
  <si>
    <t>087888460784</t>
  </si>
  <si>
    <t>Jumat, 13</t>
  </si>
  <si>
    <t>11139</t>
  </si>
  <si>
    <t>Sigit aribowo</t>
  </si>
  <si>
    <t>mbak Gokil</t>
  </si>
  <si>
    <t>087822706255</t>
  </si>
  <si>
    <t>06/05/26</t>
  </si>
  <si>
    <t>Nihil</t>
  </si>
  <si>
    <t xml:space="preserve"> Asep Taufik Hidayat</t>
  </si>
  <si>
    <t>mesincucilaundry.com</t>
  </si>
  <si>
    <t>Kamis, 12</t>
  </si>
  <si>
    <t>11143</t>
  </si>
  <si>
    <t>Dwi rahayu</t>
  </si>
  <si>
    <t>DWI LAUNDRY</t>
  </si>
  <si>
    <t>62895428585999</t>
  </si>
  <si>
    <t>0895428585999</t>
  </si>
  <si>
    <t>081213970585</t>
  </si>
  <si>
    <t>v</t>
  </si>
  <si>
    <t xml:space="preserve"> chisa.qb@gmail.com</t>
  </si>
  <si>
    <t>6880445471</t>
  </si>
  <si>
    <t>BCA</t>
  </si>
  <si>
    <t>Mitra Referral</t>
  </si>
  <si>
    <t>416</t>
  </si>
  <si>
    <t>Jawa Barat</t>
  </si>
  <si>
    <t>11179</t>
  </si>
  <si>
    <t>Perumahan Cibarusah Indah Blok e23 No.4 Cibarusah Kota Kab. Bekasi Patokan sebelum masuk perumahan ada gapura dekat dengan mesjid perahu, Kec. Cibarusah, Jawa Barat 17340</t>
  </si>
  <si>
    <t>18678</t>
  </si>
  <si>
    <t>cahyo adi nugroho</t>
  </si>
  <si>
    <t>cahyo laundry</t>
  </si>
  <si>
    <t>087821812424</t>
  </si>
  <si>
    <t>Rabu, 11</t>
  </si>
  <si>
    <t>417</t>
  </si>
  <si>
    <t>11180</t>
  </si>
  <si>
    <t>18679</t>
  </si>
  <si>
    <t>GEZAN UTUH ILAHI</t>
  </si>
  <si>
    <t>ATHAYA LAUNDRY</t>
  </si>
  <si>
    <t>FRANCHISE (Jual Brand Usaha)</t>
  </si>
  <si>
    <t>081268594573</t>
  </si>
  <si>
    <t>081360007332</t>
  </si>
  <si>
    <t xml:space="preserve">November </t>
  </si>
  <si>
    <t>Ayu Widyasari primanda</t>
  </si>
  <si>
    <t>HAWP LAUNDRY</t>
  </si>
  <si>
    <t>082197946038</t>
  </si>
  <si>
    <t>Depok</t>
  </si>
  <si>
    <t>418</t>
  </si>
  <si>
    <t>11181</t>
  </si>
  <si>
    <t>18680</t>
  </si>
  <si>
    <t>Silvia Chan</t>
  </si>
  <si>
    <t>omah loundry</t>
  </si>
  <si>
    <t>087883938186</t>
  </si>
  <si>
    <t>087883938136</t>
  </si>
  <si>
    <t>jln kemang swatama, gg H Tarin no 28, Kel/Kec Sukmajaya Depok</t>
  </si>
  <si>
    <t>Selasa, 10</t>
  </si>
  <si>
    <t>419</t>
  </si>
  <si>
    <t>11182</t>
  </si>
  <si>
    <t>18682</t>
  </si>
  <si>
    <t>rizdi</t>
  </si>
  <si>
    <t>umah'elaundry</t>
  </si>
  <si>
    <t>081233435204</t>
  </si>
  <si>
    <t>Nurul Fathiyaturrohmah</t>
  </si>
  <si>
    <t>PT. Alfatih Tech Utama</t>
  </si>
  <si>
    <t>420</t>
  </si>
  <si>
    <t>Selasa, 09</t>
  </si>
  <si>
    <t>11186</t>
  </si>
  <si>
    <t>18694</t>
  </si>
  <si>
    <t>Mikha Mimi</t>
  </si>
  <si>
    <t>Bu... laundry</t>
  </si>
  <si>
    <t>089662321780</t>
  </si>
  <si>
    <t>081529752907</t>
  </si>
  <si>
    <t xml:space="preserve"> hi.fathiya12@gmail.com</t>
  </si>
  <si>
    <t xml:space="preserve"> 4212659928</t>
  </si>
  <si>
    <t>Jakarta Selatan</t>
  </si>
  <si>
    <t xml:space="preserve">Konfirmasi penggunaan aplikasi piposmart dan call langsung dimatikan, lanjut chatt wa </t>
  </si>
  <si>
    <t>Jl. Komp. Desa Putera No.1, RT.7/RW.5, Srengseng Sawah, Kec. Jagakarsa, Kota Jakarta Selatan, DKI Jakarta</t>
  </si>
  <si>
    <t>421</t>
  </si>
  <si>
    <t>11188</t>
  </si>
  <si>
    <t>18699</t>
  </si>
  <si>
    <t>tufa</t>
  </si>
  <si>
    <t>maha laundry</t>
  </si>
  <si>
    <t>082188730205</t>
  </si>
  <si>
    <t>081350536688</t>
  </si>
  <si>
    <t>Jumat, 06</t>
  </si>
  <si>
    <t>422</t>
  </si>
  <si>
    <t>nurlasmiatun</t>
  </si>
  <si>
    <t>11189</t>
  </si>
  <si>
    <t>18700</t>
  </si>
  <si>
    <t>Soni Anggoro</t>
  </si>
  <si>
    <t>MIKAIL ELECTRONIK</t>
  </si>
  <si>
    <t>Wazzy Laundry</t>
  </si>
  <si>
    <t>089637600126</t>
  </si>
  <si>
    <t>081211542249</t>
  </si>
  <si>
    <t>nur131087@gmail.com</t>
  </si>
  <si>
    <t>708501008072539</t>
  </si>
  <si>
    <t>BRI</t>
  </si>
  <si>
    <t>Jl. Persatuan Amal Mulia No. 25b, RT.5/RW.13, Grogol Sel., Jakarta, Kota Jakarta Selatan</t>
  </si>
  <si>
    <t xml:space="preserve">Menggunakan aplikasi Kelola Laundry </t>
  </si>
  <si>
    <t>431</t>
  </si>
  <si>
    <t>11193</t>
  </si>
  <si>
    <t>18707</t>
  </si>
  <si>
    <t>Dicky Saputra</t>
  </si>
  <si>
    <t>Laundry Point</t>
  </si>
  <si>
    <t>089502007743</t>
  </si>
  <si>
    <t>Kamis, 05</t>
  </si>
  <si>
    <t>432</t>
  </si>
  <si>
    <t>Leny</t>
  </si>
  <si>
    <t>11197</t>
  </si>
  <si>
    <t>Get Laundry RMJ</t>
  </si>
  <si>
    <t>18711</t>
  </si>
  <si>
    <t>Julianur Marlida</t>
  </si>
  <si>
    <t>LAUNDRY GUSTI</t>
  </si>
  <si>
    <t>081365716468</t>
  </si>
  <si>
    <t>087777139459</t>
  </si>
  <si>
    <t>Serpong</t>
  </si>
  <si>
    <t>Jl. Ciater Rt 004 / Rw 022 Kel. Rawabuntu Kec. Serpong</t>
  </si>
  <si>
    <t>433</t>
  </si>
  <si>
    <t>11198</t>
  </si>
  <si>
    <t>18712</t>
  </si>
  <si>
    <t>untung supriyanto</t>
  </si>
  <si>
    <t>talenta laundry</t>
  </si>
  <si>
    <t>Rabu. 04</t>
  </si>
  <si>
    <t>082298965611</t>
  </si>
  <si>
    <t>REFERAL (Berlangganan)</t>
  </si>
  <si>
    <t>Aplikasi belum dipelajari karna masih diluar</t>
  </si>
  <si>
    <t>DIGNITY SINAGA</t>
  </si>
  <si>
    <t>DIGNITY LAUNDRY</t>
  </si>
  <si>
    <t>0811620080</t>
  </si>
  <si>
    <t>434</t>
  </si>
  <si>
    <t>11199</t>
  </si>
  <si>
    <t>18713</t>
  </si>
  <si>
    <t>Khoirul Fikri</t>
  </si>
  <si>
    <t xml:space="preserve">khoirul fikri loudry	</t>
  </si>
  <si>
    <t>085270033491</t>
  </si>
  <si>
    <t>Tangerang</t>
  </si>
  <si>
    <t>Tanggerang, Cikokol, Tangerang, Banten</t>
  </si>
  <si>
    <t>Aplikasi belum dipahami</t>
  </si>
  <si>
    <t>435</t>
  </si>
  <si>
    <t>Selasa,02</t>
  </si>
  <si>
    <t>11201</t>
  </si>
  <si>
    <t>18715</t>
  </si>
  <si>
    <t>Yukke Ardidian prasetya</t>
  </si>
  <si>
    <t>MISS LAUNDRY</t>
  </si>
  <si>
    <t>0882009180351</t>
  </si>
  <si>
    <t>Budi Santo</t>
  </si>
  <si>
    <t>Sahabat Laundry</t>
  </si>
  <si>
    <t>082174637062</t>
  </si>
  <si>
    <t>jln pertokoan stasiun cikampek nmr 2, Kab. Karawang, Jawa Barat</t>
  </si>
  <si>
    <t>11203</t>
  </si>
  <si>
    <t>18719</t>
  </si>
  <si>
    <t>Rifanjaya Loundry</t>
  </si>
  <si>
    <t xml:space="preserve">Rifan Jaya Laundry	</t>
  </si>
  <si>
    <t>082139699441</t>
  </si>
  <si>
    <t xml:space="preserve">Usaha laundry jalan 1 bulan dan aplikasi belum digunakan karna laundry baru buka jadi masih melihat perkembangan ke depannya. Jika pelangganan sudah banyak dan omset sudah stabil akan di pertimbangkan menggunakan aplikasi piposmart </t>
  </si>
  <si>
    <t>Senin, 01</t>
  </si>
  <si>
    <t>438</t>
  </si>
  <si>
    <t>11206</t>
  </si>
  <si>
    <t>18722</t>
  </si>
  <si>
    <t>valentina febriyani</t>
  </si>
  <si>
    <t>Yovel Laundry</t>
  </si>
  <si>
    <t>089652556844</t>
  </si>
  <si>
    <t>085817157482</t>
  </si>
  <si>
    <t>Farhan Alfatan</t>
  </si>
  <si>
    <t>juragan laundry</t>
  </si>
  <si>
    <t>082125008245</t>
  </si>
  <si>
    <t>kp.krajan1 ds.jayamukti kec.banyusari kab.karawang</t>
  </si>
  <si>
    <t>439</t>
  </si>
  <si>
    <t>11207</t>
  </si>
  <si>
    <t>18724</t>
  </si>
  <si>
    <t>tya utami</t>
  </si>
  <si>
    <t>tya laundry</t>
  </si>
  <si>
    <t>085711414515</t>
  </si>
  <si>
    <t>Aplikasi sudah dihapus lagi</t>
  </si>
  <si>
    <t>442</t>
  </si>
  <si>
    <t>11211</t>
  </si>
  <si>
    <t>18729</t>
  </si>
  <si>
    <t>Puji Nurkhasanah</t>
  </si>
  <si>
    <t xml:space="preserve">laundry bunda	</t>
  </si>
  <si>
    <t>Anita Yulianti Asgar</t>
  </si>
  <si>
    <t>085280691524</t>
  </si>
  <si>
    <t>Aroma Palopo / NETTO LAUNDRY</t>
  </si>
  <si>
    <t>08114220487</t>
  </si>
  <si>
    <t>Palopo</t>
  </si>
  <si>
    <t>Kota Palopo, Sulawesi Selatan</t>
  </si>
  <si>
    <t>443</t>
  </si>
  <si>
    <t>11214</t>
  </si>
  <si>
    <t>18734</t>
  </si>
  <si>
    <t>Sherlina syafitri</t>
  </si>
  <si>
    <t>SELLY LAUNDRY</t>
  </si>
  <si>
    <t>082286840015</t>
  </si>
  <si>
    <t xml:space="preserve">APRILIA RAHMAWATI </t>
  </si>
  <si>
    <t>SHARENA LAUNDRY</t>
  </si>
  <si>
    <t>085210108123</t>
  </si>
  <si>
    <t>11236</t>
  </si>
  <si>
    <t>18770</t>
  </si>
  <si>
    <t>Elvita Ginting</t>
  </si>
  <si>
    <t>Sobat loundr</t>
  </si>
  <si>
    <t>082267870606</t>
  </si>
  <si>
    <t>Jakarta Timur</t>
  </si>
  <si>
    <t xml:space="preserve">JL H.R ISMAIL RT 08 RW 03 JATINEGARA CAKUNG JAKARTA TIMUR </t>
  </si>
  <si>
    <t>11238</t>
  </si>
  <si>
    <t>18772</t>
  </si>
  <si>
    <t>Shevilla Salsabilla</t>
  </si>
  <si>
    <t>LAUNDRY GEN Z</t>
  </si>
  <si>
    <t>083824484324</t>
  </si>
  <si>
    <t xml:space="preserve">Aplikasi piposmartnya belum digunakan karna kemarin masih lihat" dari tiktok dan coba instal dan penjelasan aplikasi piposmart. Usaha laundry masih hendel sendiri karna buka di rumah, mesin masih 1 pasang dan masih laundry kecil"an. Nanti akan dicoba pelajari kembali dan jika ada kendala akan diinfokan kembali </t>
  </si>
  <si>
    <t>Sugiana</t>
  </si>
  <si>
    <t>Indah Express Laundry</t>
  </si>
  <si>
    <t>082147446756</t>
  </si>
  <si>
    <t>11240</t>
  </si>
  <si>
    <t>18777</t>
  </si>
  <si>
    <t>M Arief Rahman</t>
  </si>
  <si>
    <t>Mulia Laundry</t>
  </si>
  <si>
    <t>Denpasar Selatan</t>
  </si>
  <si>
    <t>081211927112</t>
  </si>
  <si>
    <t>Danau tempe no.35 sanur kecamatan Denpasar Selatan</t>
  </si>
  <si>
    <t>Instagram</t>
  </si>
  <si>
    <t>11244</t>
  </si>
  <si>
    <t>18783</t>
  </si>
  <si>
    <t>UMMI NURHAMIDAH</t>
  </si>
  <si>
    <t>AMMAR LAUNDRY</t>
  </si>
  <si>
    <t>0887437315893</t>
  </si>
  <si>
    <t>Citra Halim</t>
  </si>
  <si>
    <t>Citra Laundry</t>
  </si>
  <si>
    <t xml:space="preserve">08174885266
</t>
  </si>
  <si>
    <t>Jakarta Barat</t>
  </si>
  <si>
    <t>jl. tanjung duren timur raya gang mandalika, kota Jakarta Barat, Dki Jakarta</t>
  </si>
  <si>
    <t>11246</t>
  </si>
  <si>
    <t>18786</t>
  </si>
  <si>
    <t>Dwi Yuliastuti</t>
  </si>
  <si>
    <t>ALVA LAUNDRY</t>
  </si>
  <si>
    <t>08139512631</t>
  </si>
  <si>
    <t xml:space="preserve">Aplikasi piposmartnya tidak digunakan karna saat ini masih menggunakan aplikasi lama aplikasi majo dan kakaknya mau nyari aplikasi yang bisa pembulatan nominal pembayaran dan di aplikasi piposmart belum support. dan kakaknya fokus nyari aplikasi yang bisa pembulatan nominal </t>
  </si>
  <si>
    <t>11349</t>
  </si>
  <si>
    <t>18974</t>
  </si>
  <si>
    <t>Ayu Laundry</t>
  </si>
  <si>
    <t>085847361373</t>
  </si>
  <si>
    <t>Yogi Lumban Tobing</t>
  </si>
  <si>
    <t>BAR Laundry</t>
  </si>
  <si>
    <t>081264114427</t>
  </si>
  <si>
    <t xml:space="preserve">Bantu penjelasan untuk pairing printer ke aplikasi </t>
  </si>
  <si>
    <t>Pematang siantar</t>
  </si>
  <si>
    <t>Jl. Sisingamangaraja No.250, Siantar Utara, Kota Pematang Siantar, Sumatera Utara</t>
  </si>
  <si>
    <t>423</t>
  </si>
  <si>
    <t>11252</t>
  </si>
  <si>
    <t>18799</t>
  </si>
  <si>
    <t>Muhammad Farhan</t>
  </si>
  <si>
    <t>Rajocuci Laundry</t>
  </si>
  <si>
    <t>082178728462</t>
  </si>
  <si>
    <t xml:space="preserve">Reminder kembali mengenai penggunaan aplikasi piposmart dan untuk berlangganan nya nanti dikabari kembali karna kemarin dan hari ini belum sempat diskusi dengan suaminya </t>
  </si>
  <si>
    <t>424</t>
  </si>
  <si>
    <t>11254</t>
  </si>
  <si>
    <t>18805</t>
  </si>
  <si>
    <t>achmad arif</t>
  </si>
  <si>
    <t>abadi laundry</t>
  </si>
  <si>
    <t>085707385202</t>
  </si>
  <si>
    <t>Kasih Laundry Siantar</t>
  </si>
  <si>
    <t>Kasih Laundry</t>
  </si>
  <si>
    <t>0859106762310</t>
  </si>
  <si>
    <t>Pematang Siantar</t>
  </si>
  <si>
    <t>Jl.Sisingamangaraja, No.15, Bukit Sofa, Siantar Sitalasari</t>
  </si>
  <si>
    <t>426</t>
  </si>
  <si>
    <t>11261</t>
  </si>
  <si>
    <t>18815</t>
  </si>
  <si>
    <t>Kinken Loundry</t>
  </si>
  <si>
    <t>kinkenloundry</t>
  </si>
  <si>
    <t>085353147982</t>
  </si>
  <si>
    <t>087788334331</t>
  </si>
  <si>
    <t>2025</t>
  </si>
  <si>
    <t>427</t>
  </si>
  <si>
    <t>13944</t>
  </si>
  <si>
    <t>Orlando Manalu</t>
  </si>
  <si>
    <t>11262</t>
  </si>
  <si>
    <t>18816</t>
  </si>
  <si>
    <t>LAUNDRY KITA</t>
  </si>
  <si>
    <t>Suriyani</t>
  </si>
  <si>
    <t>Maiza Loundry</t>
  </si>
  <si>
    <t>085163695628</t>
  </si>
  <si>
    <t>081344154678</t>
  </si>
  <si>
    <t>Simalungun</t>
  </si>
  <si>
    <t>Jl. Asahan,KM 3,5. Pematang Simalungun, Kec. Siantar, Kabupaten Simalungun, Sumatera Utara 21151(Komplek Graha Asahan Gold)</t>
  </si>
  <si>
    <t>428</t>
  </si>
  <si>
    <t>11263</t>
  </si>
  <si>
    <t>18819</t>
  </si>
  <si>
    <t>Nia Putriani</t>
  </si>
  <si>
    <t>jaya laundry</t>
  </si>
  <si>
    <t>08561255361</t>
  </si>
  <si>
    <t>10563</t>
  </si>
  <si>
    <t>Abi Hafidz</t>
  </si>
  <si>
    <t>AZZAHRO LAUNDRY ٣٨ CIKANDE</t>
  </si>
  <si>
    <t>085217955565</t>
  </si>
  <si>
    <t>11266</t>
  </si>
  <si>
    <t>18826</t>
  </si>
  <si>
    <t>Khalim Aprilia</t>
  </si>
  <si>
    <t>Loundry istiqomah</t>
  </si>
  <si>
    <t>085706893708</t>
  </si>
  <si>
    <t>087865658572</t>
  </si>
  <si>
    <t>Banten</t>
  </si>
  <si>
    <t>kp.Gegong burung Rt 02/02 Desa situterate Kec. Cikande Kabupaten SERANG BANTEN  kode pos 42186</t>
  </si>
  <si>
    <t>344</t>
  </si>
  <si>
    <t>11040</t>
  </si>
  <si>
    <t>18447</t>
  </si>
  <si>
    <t>Barossie Laundry</t>
  </si>
  <si>
    <t>Barossie</t>
  </si>
  <si>
    <t>085711779968</t>
  </si>
  <si>
    <t>8381</t>
  </si>
  <si>
    <t>Moko purnomo</t>
  </si>
  <si>
    <t>laundry bloosom</t>
  </si>
  <si>
    <t>082168508148</t>
  </si>
  <si>
    <t>437</t>
  </si>
  <si>
    <t>11204</t>
  </si>
  <si>
    <t>18720</t>
  </si>
  <si>
    <t>Ts Laundry</t>
  </si>
  <si>
    <t>TS LOUNDRY</t>
  </si>
  <si>
    <t>DI Yogyakarta</t>
  </si>
  <si>
    <t>083169947029</t>
  </si>
  <si>
    <t>Jl. Mancasan indah III no.2 samping bobobop (belakang parkiran motor FE UII</t>
  </si>
  <si>
    <t>14464</t>
  </si>
  <si>
    <t>Kilo Laundry</t>
  </si>
  <si>
    <t>Kilo Laundry Singosari</t>
  </si>
  <si>
    <t>087866932707</t>
  </si>
  <si>
    <t>Jawa TImur</t>
  </si>
  <si>
    <t>Jl raya mondoroko, mondoroko, singosari, kec. singosari, kabupaten malang, jawa timur 65153</t>
  </si>
  <si>
    <t>1431</t>
  </si>
  <si>
    <t>Muksin Mujih</t>
  </si>
  <si>
    <t>TiaNova Laundry</t>
  </si>
  <si>
    <t>085888567858</t>
  </si>
  <si>
    <t>Jl.Japos Raya,kp.Pondok Jati Utama RT4/3 Jurang Mangu Barat,Pondok Aren,Tangsel</t>
  </si>
  <si>
    <t>444</t>
  </si>
  <si>
    <t>5942</t>
  </si>
  <si>
    <t xml:space="preserve">Agung Gunawan </t>
  </si>
  <si>
    <t>11217</t>
  </si>
  <si>
    <t>18739</t>
  </si>
  <si>
    <t>guns laundry</t>
  </si>
  <si>
    <t>Andini Pratiwi</t>
  </si>
  <si>
    <t>Ratu Laundry</t>
  </si>
  <si>
    <t>081211778498</t>
  </si>
  <si>
    <t>08131402848</t>
  </si>
  <si>
    <t>Bantu kendala dan komplain nasabah mengenai aplikasi versi terbaru</t>
  </si>
  <si>
    <t xml:space="preserve">Aplikasi sejauh ini sudah dipahami dna tidak ada kendala dan untuk berlangganan tidak dilanjut karna dari piponya terlalu sering menghubungi dan sangat mengganggu karna hpnya digunakan untuk operasional di laundry </t>
  </si>
  <si>
    <t>Jl. MT Haryono 005/008 Ciledug, Bekasi</t>
  </si>
  <si>
    <t>11218</t>
  </si>
  <si>
    <t>18742</t>
  </si>
  <si>
    <t>Nana Kasterin</t>
  </si>
  <si>
    <t>Laundryku Bali</t>
  </si>
  <si>
    <t>0818356761</t>
  </si>
  <si>
    <t xml:space="preserve">Aplikasi sudah digunakan di usaha laundrynya dan sudah berlangganan 6 bulan bisnis </t>
  </si>
  <si>
    <t>10409</t>
  </si>
  <si>
    <t>Ahmad Kamal Dahlan</t>
  </si>
  <si>
    <t>Zona Laundry Mamuju</t>
  </si>
  <si>
    <t>085213159125</t>
  </si>
  <si>
    <t>Sulawesi Barat</t>
  </si>
  <si>
    <t>Jl. Martadinata Mamuju, Kab. Mamuju</t>
  </si>
  <si>
    <t>4323</t>
  </si>
  <si>
    <t xml:space="preserve">Atik Nurbayati </t>
  </si>
  <si>
    <t>Delisha Laundry</t>
  </si>
  <si>
    <t>081259819220</t>
  </si>
  <si>
    <t>441</t>
  </si>
  <si>
    <t>Jl.H.Syukur No.75 Sedati Sidoarjo</t>
  </si>
  <si>
    <t>11210</t>
  </si>
  <si>
    <t>18728</t>
  </si>
  <si>
    <t>Kin's Laundry</t>
  </si>
  <si>
    <t xml:space="preserve">Kin's Laundry	</t>
  </si>
  <si>
    <t>081931735165</t>
  </si>
  <si>
    <t>Bantu pandu pembayaran berlangganan dan aktivasi membership promo 12 bulan pro</t>
  </si>
  <si>
    <t>445</t>
  </si>
  <si>
    <t>Selly</t>
  </si>
  <si>
    <t>11178</t>
  </si>
  <si>
    <t>18676</t>
  </si>
  <si>
    <t>DGN Wash &amp; Clean Laundry</t>
  </si>
  <si>
    <t>081319462926</t>
  </si>
  <si>
    <t>082297051345</t>
  </si>
  <si>
    <t>6250379160</t>
  </si>
  <si>
    <t xml:space="preserve">Penjelasan data yang sebelumnya di input tidak muncul diaplikasi dan penjelasan melihat datanya </t>
  </si>
  <si>
    <t>Perumahan taman cibodas jl. Duta Raya Blok H1 No. 2, Tanggerang</t>
  </si>
  <si>
    <t>415</t>
  </si>
  <si>
    <t>11230</t>
  </si>
  <si>
    <t>18763</t>
  </si>
  <si>
    <t>Irma</t>
  </si>
  <si>
    <t>Fast Laundry 2</t>
  </si>
  <si>
    <t>Fast Laundry2</t>
  </si>
  <si>
    <t>08999999308</t>
  </si>
  <si>
    <t>081313776775</t>
  </si>
  <si>
    <t xml:space="preserve">Usaha laundry sudah buka di hari dan aplikasi sudah digunakan, bantu untuk aktivasi membership 12 plus 6 bulan Pro </t>
  </si>
  <si>
    <t>Fast Laundry</t>
  </si>
  <si>
    <t>perumahan Lippo Cikarang jalan Surya kencana 2 no 6</t>
  </si>
  <si>
    <t>Konfirmasi kembali mengenai penggunaan aplikasi piposmart di usaha laundrynya dan nasabahnya menambahkan outlet baru</t>
  </si>
  <si>
    <t>425</t>
  </si>
  <si>
    <t>7651</t>
  </si>
  <si>
    <t>11696</t>
  </si>
  <si>
    <t>Bubble's</t>
  </si>
  <si>
    <t>Bubble's Laundry</t>
  </si>
  <si>
    <t>Bubbles 2</t>
  </si>
  <si>
    <t>08138899611</t>
  </si>
  <si>
    <t>087865195929</t>
  </si>
  <si>
    <t>Outlet ke dua sudah berlangganan dengan akun 18907 - Bubble 2</t>
  </si>
  <si>
    <t>15292</t>
  </si>
  <si>
    <t>o</t>
  </si>
  <si>
    <t>Rika Yulia</t>
  </si>
  <si>
    <t>Kmm</t>
  </si>
  <si>
    <t>085343850662</t>
  </si>
  <si>
    <t>429</t>
  </si>
  <si>
    <t>10460</t>
  </si>
  <si>
    <t>17503</t>
  </si>
  <si>
    <t>Rika Marsyah Putri</t>
  </si>
  <si>
    <t>eR Vi Bright Laundry</t>
  </si>
  <si>
    <t>08116677363</t>
  </si>
  <si>
    <t>082363472480</t>
  </si>
  <si>
    <t>perumahan Lippo Cikarang jalan Surya kencana 2 no 60</t>
  </si>
  <si>
    <t>430</t>
  </si>
  <si>
    <t>10479</t>
  </si>
  <si>
    <t>17533</t>
  </si>
  <si>
    <t>Laundry altamis</t>
  </si>
  <si>
    <t>082280099576</t>
  </si>
  <si>
    <t>8177</t>
  </si>
  <si>
    <t>Tengku ariani</t>
  </si>
  <si>
    <t>Mame Laundry</t>
  </si>
  <si>
    <t>081275566111</t>
  </si>
  <si>
    <t>Sumatera Utara</t>
  </si>
  <si>
    <t>Jalan Tani Asli gang Samin sebelah kolam renang Wira kel.purwodadi  kec.sunggal kab.deli Serdang Sumatera Utara</t>
  </si>
  <si>
    <t>10493</t>
  </si>
  <si>
    <t>17552</t>
  </si>
  <si>
    <t>Grace Loundry</t>
  </si>
  <si>
    <t>Grace Laundry</t>
  </si>
  <si>
    <t>081360804300</t>
  </si>
  <si>
    <t>082379795873</t>
  </si>
  <si>
    <t>10573</t>
  </si>
  <si>
    <t>17682</t>
  </si>
  <si>
    <t>Allia Nur Azzahra</t>
  </si>
  <si>
    <t>Wiguna Laundry</t>
  </si>
  <si>
    <t>085792811458</t>
  </si>
  <si>
    <t>305</t>
  </si>
  <si>
    <t>10634</t>
  </si>
  <si>
    <t>17774</t>
  </si>
  <si>
    <t>Laila Nurul</t>
  </si>
  <si>
    <t xml:space="preserve">	TITIK EKSPRESS</t>
  </si>
  <si>
    <t>TITIK EKSPRESS</t>
  </si>
  <si>
    <t>10578</t>
  </si>
  <si>
    <t>089616107722</t>
  </si>
  <si>
    <t>17687</t>
  </si>
  <si>
    <t>yuliani</t>
  </si>
  <si>
    <t>Zona Laundry</t>
  </si>
  <si>
    <t>085247141905</t>
  </si>
  <si>
    <t>306</t>
  </si>
  <si>
    <t>10759</t>
  </si>
  <si>
    <t>17955</t>
  </si>
  <si>
    <t>Rini Prastiwi11</t>
  </si>
  <si>
    <t>ARESHA LAUNDRY</t>
  </si>
  <si>
    <t>0882007287389</t>
  </si>
  <si>
    <t>081246503382</t>
  </si>
  <si>
    <t>10582</t>
  </si>
  <si>
    <t>17700</t>
  </si>
  <si>
    <t>Tuti Pmk</t>
  </si>
  <si>
    <t>LA laundry</t>
  </si>
  <si>
    <t>085722428682</t>
  </si>
  <si>
    <t>Konfirmasi penggunaan aplikasi piposmart dan call langsung dimatikan</t>
  </si>
  <si>
    <t>372</t>
  </si>
  <si>
    <t>10978</t>
  </si>
  <si>
    <t>Tino</t>
  </si>
  <si>
    <t>Fadil loundry</t>
  </si>
  <si>
    <t>085284722858</t>
  </si>
  <si>
    <t>10585</t>
  </si>
  <si>
    <t>17703</t>
  </si>
  <si>
    <t>Juwita Sari</t>
  </si>
  <si>
    <t>Neng Luna Laundry</t>
  </si>
  <si>
    <t>089516109481</t>
  </si>
  <si>
    <t>9042</t>
  </si>
  <si>
    <t>14529</t>
  </si>
  <si>
    <t>ulfa</t>
  </si>
  <si>
    <t>bintang laundry</t>
  </si>
  <si>
    <t>bintang laundry badas</t>
  </si>
  <si>
    <t>085853958526</t>
  </si>
  <si>
    <t>085717901823</t>
  </si>
  <si>
    <t>Data Potensi &amp; Demo</t>
  </si>
  <si>
    <t>1 - 30 Juni  2026</t>
  </si>
  <si>
    <t>Urutan Nasabah : 1. Sudah diclosing, 2. Sudah Di Training, 3. Belum Ditraining</t>
  </si>
  <si>
    <t xml:space="preserve">Penjelasan mengenai pengiriman nota by wa </t>
  </si>
  <si>
    <t>333</t>
  </si>
  <si>
    <t>Tanggal input</t>
  </si>
  <si>
    <t>11009</t>
  </si>
  <si>
    <t>18375</t>
  </si>
  <si>
    <t>Sumber Data</t>
  </si>
  <si>
    <t>siti maesaroh</t>
  </si>
  <si>
    <t>Siap Jaya Laundry</t>
  </si>
  <si>
    <t>085229873995</t>
  </si>
  <si>
    <t>08139908989</t>
  </si>
  <si>
    <t>384</t>
  </si>
  <si>
    <t>Project &amp; Brand</t>
  </si>
  <si>
    <t>Status</t>
  </si>
  <si>
    <t>Membership</t>
  </si>
  <si>
    <t>10895</t>
  </si>
  <si>
    <t>18168</t>
  </si>
  <si>
    <t xml:space="preserve">Target Paket Langganan </t>
  </si>
  <si>
    <t>Hana Laundry</t>
  </si>
  <si>
    <t xml:space="preserve">Target Nominal Langganan </t>
  </si>
  <si>
    <t xml:space="preserve">Paket Aktual </t>
  </si>
  <si>
    <t xml:space="preserve"> Nominal Aktual</t>
  </si>
  <si>
    <t>081389300953</t>
  </si>
  <si>
    <t>Tanggal Training</t>
  </si>
  <si>
    <t>Status Training</t>
  </si>
  <si>
    <t>Timeline Training</t>
  </si>
  <si>
    <t>Rating Play Store</t>
  </si>
  <si>
    <t>11081</t>
  </si>
  <si>
    <t>18512</t>
  </si>
  <si>
    <t>Tiur Uli</t>
  </si>
  <si>
    <t xml:space="preserve">Aplikasi belum digunakan dan call langsung dimatikan </t>
  </si>
  <si>
    <t>V Four Laundry</t>
  </si>
  <si>
    <t>081280277383</t>
  </si>
  <si>
    <t>Mitra Taufik</t>
  </si>
  <si>
    <t>331</t>
  </si>
  <si>
    <t>11280</t>
  </si>
  <si>
    <t>18855</t>
  </si>
  <si>
    <t>Kunti Dwikusuma</t>
  </si>
  <si>
    <t xml:space="preserve">Aplikasi masih di pending penggunaan dan berlangganan nya karna masih melihat perkembangan dan omset laundrynya. Saat ini masi fokus di pelanggan dan jika pelanggannya sudah banyak akan di pertimbangkan penggunaan aplikasi. Penawaran berlangganan bulanan dan nasabahnya mau nya paket promo tahunan, namun belum sekarang karna pertimbangan omset </t>
  </si>
  <si>
    <t xml:space="preserve">laudry	</t>
  </si>
  <si>
    <t>085646735242</t>
  </si>
  <si>
    <t>Closing</t>
  </si>
  <si>
    <t>Aktivasi</t>
  </si>
  <si>
    <t xml:space="preserve">Aplikasi piposmart laundry nya tidak ada kenda dan sudah dipahami, aplikasi dilihat dari aplikasi dan coba download. Call langsung dimatikan </t>
  </si>
  <si>
    <t>10610</t>
  </si>
  <si>
    <t>17734</t>
  </si>
  <si>
    <t>Iwan Gunawan</t>
  </si>
  <si>
    <t>bubble laundry</t>
  </si>
  <si>
    <t>089652355292</t>
  </si>
  <si>
    <t>332</t>
  </si>
  <si>
    <t>11282</t>
  </si>
  <si>
    <t>18857</t>
  </si>
  <si>
    <t>Dzakira Axel</t>
  </si>
  <si>
    <t>ekha loundry</t>
  </si>
  <si>
    <t>6285855450354</t>
  </si>
  <si>
    <t>085855450354</t>
  </si>
  <si>
    <t xml:space="preserve">Aplikasi belum digunakan  karna masih sibuk banyak kerjaan dan call langsung dimatikan </t>
  </si>
  <si>
    <t>271</t>
  </si>
  <si>
    <t>11002</t>
  </si>
  <si>
    <t>18366</t>
  </si>
  <si>
    <t>Amir Mahmud Brutu</t>
  </si>
  <si>
    <t>Suraya Laundry</t>
  </si>
  <si>
    <t>082168642876</t>
  </si>
  <si>
    <t>Basic 9 Bulan</t>
  </si>
  <si>
    <t>349</t>
  </si>
  <si>
    <t>11284</t>
  </si>
  <si>
    <t>18860</t>
  </si>
  <si>
    <t>lailatul mutmainna</t>
  </si>
  <si>
    <t>Adila Laundry</t>
  </si>
  <si>
    <t>082189806398</t>
  </si>
  <si>
    <t>Training Bulan Sebelumnya</t>
  </si>
  <si>
    <t xml:space="preserve">Aplikasi belum digunakan dan jika ada kendala akan dihubungi kembali saat ini masih mengunakan nota manual </t>
  </si>
  <si>
    <t>18739 - Andini Pratiwi - Ratu Laundry - 18/05/26</t>
  </si>
  <si>
    <t xml:space="preserve">Aplikasi belum sempat dipelajari dan saat ini masih di jalan jemput laundryan dan jika sudah free akan di hubungi kembali </t>
  </si>
  <si>
    <t>10960</t>
  </si>
  <si>
    <t>18287</t>
  </si>
  <si>
    <t>Muhammad Ervan Farabi</t>
  </si>
  <si>
    <t>Ervan laundry</t>
  </si>
  <si>
    <t>081316955455</t>
  </si>
  <si>
    <t>350</t>
  </si>
  <si>
    <t>11287</t>
  </si>
  <si>
    <t>18863</t>
  </si>
  <si>
    <t>Lisa</t>
  </si>
  <si>
    <t>Laundry Azza</t>
  </si>
  <si>
    <t>082173850811</t>
  </si>
  <si>
    <t>Kelolaan</t>
  </si>
  <si>
    <t>Training Karyawan Baru</t>
  </si>
  <si>
    <t>Vara Laundry</t>
  </si>
  <si>
    <t>Pro 12 Bulan</t>
  </si>
  <si>
    <t>10973</t>
  </si>
  <si>
    <t>18306</t>
  </si>
  <si>
    <t>S'lembut Laundry</t>
  </si>
  <si>
    <t>Selembut Laundry</t>
  </si>
  <si>
    <t>351</t>
  </si>
  <si>
    <t>082148834906</t>
  </si>
  <si>
    <t>18753 - Vara Laubdry - aceng ulumuddin - 20 Mei 2026</t>
  </si>
  <si>
    <t>11289</t>
  </si>
  <si>
    <t>18865</t>
  </si>
  <si>
    <t>RUMAH SETRIKA ALINA</t>
  </si>
  <si>
    <t>rumahsetrikaalina</t>
  </si>
  <si>
    <t>087705581596</t>
  </si>
  <si>
    <t>87705581596</t>
  </si>
  <si>
    <t>18785</t>
  </si>
  <si>
    <t>Owner revajhoni</t>
  </si>
  <si>
    <t>fourkids laundry</t>
  </si>
  <si>
    <t>Basic 12 Bulan</t>
  </si>
  <si>
    <t>440</t>
  </si>
  <si>
    <t>11070</t>
  </si>
  <si>
    <t>18488</t>
  </si>
  <si>
    <t>Simangunsong Wijaya</t>
  </si>
  <si>
    <t>11271</t>
  </si>
  <si>
    <t>Wijaya laundry</t>
  </si>
  <si>
    <t>18837</t>
  </si>
  <si>
    <t>Zaenurrohman</t>
  </si>
  <si>
    <t>Laundry’in</t>
  </si>
  <si>
    <t>082246003705</t>
  </si>
  <si>
    <t>088221173614</t>
  </si>
  <si>
    <t>18745 - jhoni ariyanto - Fourkids laudry - 18/05/26</t>
  </si>
  <si>
    <t xml:space="preserve">Test Bug dengan Eca mengenai biaya Upgrade dan Downgrade Paket </t>
  </si>
  <si>
    <t>11278</t>
  </si>
  <si>
    <t>18847</t>
  </si>
  <si>
    <t>11098</t>
  </si>
  <si>
    <t>Finia Yustyanti</t>
  </si>
  <si>
    <t>18535</t>
  </si>
  <si>
    <t xml:space="preserve">Londrenia Laundry	</t>
  </si>
  <si>
    <t>laundry alfaqih</t>
  </si>
  <si>
    <t>08121040189</t>
  </si>
  <si>
    <t>08139292987</t>
  </si>
  <si>
    <t>087822743969</t>
  </si>
  <si>
    <t xml:space="preserve">Aplikasi piposmartnya tidak digunakan karena sudah menggunakan aplikasi smartlink </t>
  </si>
  <si>
    <t>Training Bulan ini</t>
  </si>
  <si>
    <t xml:space="preserve">Referal Perusahaan </t>
  </si>
  <si>
    <t>0811400996</t>
  </si>
  <si>
    <t>11267</t>
  </si>
  <si>
    <t>18828</t>
  </si>
  <si>
    <t>yosefa gina</t>
  </si>
  <si>
    <t>BERSINAR LAUNDRY</t>
  </si>
  <si>
    <t>Bisnis 1 Bulan</t>
  </si>
  <si>
    <t>085348538670</t>
  </si>
  <si>
    <t>18893</t>
  </si>
  <si>
    <t>Mentari Group</t>
  </si>
  <si>
    <t>Mentari Laundry</t>
  </si>
  <si>
    <t>082163055555</t>
  </si>
  <si>
    <t>11269</t>
  </si>
  <si>
    <t>18832</t>
  </si>
  <si>
    <t>BAGUS HARDIANTO</t>
  </si>
  <si>
    <t>BAROKAH LOUNDRY SYARIAH</t>
  </si>
  <si>
    <t>6285921587522</t>
  </si>
  <si>
    <t>Basic 1 Bulan</t>
  </si>
  <si>
    <t>11291</t>
  </si>
  <si>
    <t>18871</t>
  </si>
  <si>
    <t>ulfatut tho'ah</t>
  </si>
  <si>
    <t>ff laundry</t>
  </si>
  <si>
    <t>087747451253</t>
  </si>
  <si>
    <t>Potensi</t>
  </si>
  <si>
    <t>No Package</t>
  </si>
  <si>
    <t>cuciqu laundry / CICERI DROP POINT</t>
  </si>
  <si>
    <t>11292</t>
  </si>
  <si>
    <t>18873</t>
  </si>
  <si>
    <t>Siti Erna</t>
  </si>
  <si>
    <t>csantie laundry</t>
  </si>
  <si>
    <t>085641337420</t>
  </si>
  <si>
    <t>382</t>
  </si>
  <si>
    <t>9205</t>
  </si>
  <si>
    <t>villy</t>
  </si>
  <si>
    <t>16874</t>
  </si>
  <si>
    <t>M. Aziz Aolia Rahman</t>
  </si>
  <si>
    <t>Spot Clean</t>
  </si>
  <si>
    <t>0811406677</t>
  </si>
  <si>
    <t>11297</t>
  </si>
  <si>
    <t>18883</t>
  </si>
  <si>
    <t>Fahnida</t>
  </si>
  <si>
    <t>Amanah Laundry</t>
  </si>
  <si>
    <t>082240649360</t>
  </si>
  <si>
    <t>10740</t>
  </si>
  <si>
    <t>17932</t>
  </si>
  <si>
    <t>EasyKilo Owner</t>
  </si>
  <si>
    <t>EasyKilo Laundry</t>
  </si>
  <si>
    <t>081994382070</t>
  </si>
  <si>
    <t>11299</t>
  </si>
  <si>
    <t>18885</t>
  </si>
  <si>
    <t>fian</t>
  </si>
  <si>
    <t>Dian laundry</t>
  </si>
  <si>
    <t>081337255286</t>
  </si>
  <si>
    <t>082296980903</t>
  </si>
  <si>
    <t>453</t>
  </si>
  <si>
    <t>10695</t>
  </si>
  <si>
    <t>17874</t>
  </si>
  <si>
    <t>rizki ramadhan</t>
  </si>
  <si>
    <t>DR LAUNDRY</t>
  </si>
  <si>
    <t>082121276255</t>
  </si>
  <si>
    <t>08211697815</t>
  </si>
  <si>
    <t>https://drive.google.com/file/d/1YhWdSLP3uHQRcwvz2KWYFtAWQttNVwrC/view?usp=drive_link</t>
  </si>
  <si>
    <t>11300</t>
  </si>
  <si>
    <t>18889</t>
  </si>
  <si>
    <t>reval</t>
  </si>
  <si>
    <t>laundry 87</t>
  </si>
  <si>
    <t>laundry 88</t>
  </si>
  <si>
    <t>085263404125</t>
  </si>
  <si>
    <t>476</t>
  </si>
  <si>
    <t>10560</t>
  </si>
  <si>
    <t>17662</t>
  </si>
  <si>
    <t>Gita Arja Kesuma</t>
  </si>
  <si>
    <t>BERKAH JAYA LAUNDRY</t>
  </si>
  <si>
    <t>085138390951</t>
  </si>
  <si>
    <t>Belum di Training</t>
  </si>
  <si>
    <t>10703</t>
  </si>
  <si>
    <t>Owner Mama laundry</t>
  </si>
  <si>
    <t>mama laundry / 88 Laundry</t>
  </si>
  <si>
    <t>081717175658</t>
  </si>
  <si>
    <t>477</t>
  </si>
  <si>
    <t>10428</t>
  </si>
  <si>
    <t>17432</t>
  </si>
  <si>
    <t>Helmi Efendi</t>
  </si>
  <si>
    <t>cempaka londry</t>
  </si>
  <si>
    <t xml:space="preserve">Usaha laundry belum buka </t>
  </si>
  <si>
    <t>082236514544</t>
  </si>
  <si>
    <t>10715</t>
  </si>
  <si>
    <t>Hendra Permana</t>
  </si>
  <si>
    <t>Killin' Laundry</t>
  </si>
  <si>
    <t>087883085288</t>
  </si>
  <si>
    <t>19/02/26</t>
  </si>
  <si>
    <t>1 - 31 Mei  2026</t>
  </si>
  <si>
    <t>Mamaa Laundry</t>
  </si>
  <si>
    <t xml:space="preserve">Aplikais piposmartnya tidak jadi digunakan </t>
  </si>
  <si>
    <t>Mitra KG TEKNIK BATAM</t>
  </si>
  <si>
    <t>10721</t>
  </si>
  <si>
    <t>Sri Purwani</t>
  </si>
  <si>
    <t>Anderson Laundry</t>
  </si>
  <si>
    <t>Purnama Laundry Kayuringin</t>
  </si>
  <si>
    <t>0895402471130</t>
  </si>
  <si>
    <t>085363292222</t>
  </si>
  <si>
    <t>18587 - Anderson Laundry - Anderson Laundry - 04/05/26</t>
  </si>
  <si>
    <t>18587 - Anderson Laundry - Anderson Laundry</t>
  </si>
  <si>
    <t xml:space="preserve">Konfirmasi penggunaan aplikasi piposmart call langsung dimatikan </t>
  </si>
  <si>
    <t>10752</t>
  </si>
  <si>
    <t>Elsa Deona</t>
  </si>
  <si>
    <t>cindy laundry</t>
  </si>
  <si>
    <t>08214882019</t>
  </si>
  <si>
    <t>Delta Plus Laundry</t>
  </si>
  <si>
    <t>Delta+ Laundry</t>
  </si>
  <si>
    <t>082344337583</t>
  </si>
  <si>
    <t>17980 - Delta Plus Laundry - Delta+ Laundry</t>
  </si>
  <si>
    <t>9238</t>
  </si>
  <si>
    <t>dahlia anakmama123</t>
  </si>
  <si>
    <t>PAS LAUNDRY</t>
  </si>
  <si>
    <t>08877074717</t>
  </si>
  <si>
    <t>08111074717</t>
  </si>
  <si>
    <t>17/03/25</t>
  </si>
  <si>
    <t>14115</t>
  </si>
  <si>
    <t>Nuranura</t>
  </si>
  <si>
    <t>18/05/26</t>
  </si>
  <si>
    <t>Laundry / Ruang Laundry 2</t>
  </si>
  <si>
    <t>082320655655</t>
  </si>
  <si>
    <t>10691</t>
  </si>
  <si>
    <t>17869</t>
  </si>
  <si>
    <t>Supreme Wash Laundry</t>
  </si>
  <si>
    <t>10150</t>
  </si>
  <si>
    <t>SW Laundry</t>
  </si>
  <si>
    <t>Ade irna dasril</t>
  </si>
  <si>
    <t>08128566488</t>
  </si>
  <si>
    <t>Princess Takana Laundry</t>
  </si>
  <si>
    <t>089528116807</t>
  </si>
  <si>
    <t>085745728902</t>
  </si>
  <si>
    <t>22/11/25</t>
  </si>
  <si>
    <t>Pending</t>
  </si>
  <si>
    <t xml:space="preserve">Aplikasi piposmartnya tidak digunakan dan tidak pernah digunakan, penjelasan aplikasi dan saat ini masih menggunakan nota manual di usaha laundry nya. Untuk penggunaan aplikasi belum tertarik dan call dimatikan </t>
  </si>
  <si>
    <t>408</t>
  </si>
  <si>
    <t xml:space="preserve">Penjelasan penghapusan transaksi di aplikasi dan reset transaksi, penjelasan penggunaan dan cara penambahan akun karyawan di aplikasi piposmart </t>
  </si>
  <si>
    <t>18531</t>
  </si>
  <si>
    <t>nurfiah</t>
  </si>
  <si>
    <t>18676 - DGN Wash &amp; Clean Laundry - laundry - 18/05/26</t>
  </si>
  <si>
    <t>Fatimah Laundry</t>
  </si>
  <si>
    <t>085824527826</t>
  </si>
  <si>
    <t xml:space="preserve">Aplikasi belum digunakan dan lanjut chatt wa karna jaringan telpon tidak bagus </t>
  </si>
  <si>
    <t>10758</t>
  </si>
  <si>
    <t>Windhu</t>
  </si>
  <si>
    <t>18728 - Kin's Laundry - Kin's Laundry - 17/05/26</t>
  </si>
  <si>
    <t>BAHANA LAUNDRY</t>
  </si>
  <si>
    <t>081337517368</t>
  </si>
  <si>
    <t xml:space="preserve">18728 - Kin's Laundry - Kin's Laundry </t>
  </si>
  <si>
    <t>13063</t>
  </si>
  <si>
    <t>SABI LAUNDRY / SABI LAUNDRY 2</t>
  </si>
  <si>
    <t>10762</t>
  </si>
  <si>
    <t>Admin Meltry</t>
  </si>
  <si>
    <t>Meltry Laundry</t>
  </si>
  <si>
    <t>085143910846</t>
  </si>
  <si>
    <t>082126947884</t>
  </si>
  <si>
    <t>26/02/26</t>
  </si>
  <si>
    <t>4156</t>
  </si>
  <si>
    <t>Admin 1</t>
  </si>
  <si>
    <t>Red Laundry Bethesda / Red Laundry Tomohon</t>
  </si>
  <si>
    <t xml:space="preserve">Aplikasi piposmartnya belum digunakan karna belum sempat mempelajari. Saat ini usaha laundry sudah berjalan dan masih menggunakan nota manual. Untuk aplikasi jika sudah punya waktu akan dipelajari dan jika ada kendala akan di infokan kembali </t>
  </si>
  <si>
    <t>081356709000</t>
  </si>
  <si>
    <t>4156 - Red Laundry Tomohon - Admin 1 - 28/05/26</t>
  </si>
  <si>
    <t>10766</t>
  </si>
  <si>
    <t>Ezayondi09</t>
  </si>
  <si>
    <t>Mecca laundry</t>
  </si>
  <si>
    <t>082284573869</t>
  </si>
  <si>
    <t>27/02/26</t>
  </si>
  <si>
    <t>4156 - Red Laundry Tomohon - Admin 1</t>
  </si>
  <si>
    <t>bintang laundry / bintang laundry badas</t>
  </si>
  <si>
    <t>Bisnis 6 Bulan</t>
  </si>
  <si>
    <t>14529 - bintang laundry badas - ulfa - 22/05/26</t>
  </si>
  <si>
    <t>18470</t>
  </si>
  <si>
    <t>DENNY</t>
  </si>
  <si>
    <t>CUCIKU LAUNDRY</t>
  </si>
  <si>
    <t>085784106339</t>
  </si>
  <si>
    <t>10599</t>
  </si>
  <si>
    <t>Robines Benedictus Nahot</t>
  </si>
  <si>
    <t xml:space="preserve">	Cahaya tech &amp; cell</t>
  </si>
  <si>
    <t>081210334943</t>
  </si>
  <si>
    <t>02/02/26</t>
  </si>
  <si>
    <t>18470 - DENNY - CUCIKU LAUNDRY</t>
  </si>
  <si>
    <t>18666</t>
  </si>
  <si>
    <t>Mulia jaya solusindo</t>
  </si>
  <si>
    <t>FAST Laundry</t>
  </si>
  <si>
    <t>085977599002</t>
  </si>
  <si>
    <t>10603</t>
  </si>
  <si>
    <t>Suryana</t>
  </si>
  <si>
    <t>Laundry Kita</t>
  </si>
  <si>
    <t>085222091199</t>
  </si>
  <si>
    <t>03/02/26</t>
  </si>
  <si>
    <t>18666 - Mulia jaya solusindo - FAST Laundry - 12/05/26</t>
  </si>
  <si>
    <t>348</t>
  </si>
  <si>
    <t>11048</t>
  </si>
  <si>
    <t>18461</t>
  </si>
  <si>
    <t xml:space="preserve">Aplikasi belum digunakan karna sebelumnya untuk aplikasi  yang coba instal kemungkinan anaknya dan yang hendel laundry anaknya dan bapaknya tidak tahu menahu. Nantilah dicoba tanyakan ke anaknya dan tidak mau ngasih nomor teleponnya. Saat ini di laundry kemungkinan sudah menggunakan aplikasi lain </t>
  </si>
  <si>
    <t>Dhioka lokesworo</t>
  </si>
  <si>
    <t>barossie</t>
  </si>
  <si>
    <t>082123411266</t>
  </si>
  <si>
    <t>On Progrees</t>
  </si>
  <si>
    <t>10711</t>
  </si>
  <si>
    <t>fitri kustiyanti</t>
  </si>
  <si>
    <t>FITRI LAUNDRY</t>
  </si>
  <si>
    <t>085777710480</t>
  </si>
  <si>
    <t>18/02/26</t>
  </si>
  <si>
    <t>394</t>
  </si>
  <si>
    <t>11082</t>
  </si>
  <si>
    <t>18513</t>
  </si>
  <si>
    <t>monica</t>
  </si>
  <si>
    <t>PrimaX Laundry</t>
  </si>
  <si>
    <t>081265909182</t>
  </si>
  <si>
    <t>Kertas Thermal</t>
  </si>
  <si>
    <t xml:space="preserve">Jadwal training kembali di hari ini jam 3an sore, saat ini ibunya lagi mau pergi ke laundry untuk chek karyawannya kalau karyawan gak sibuk akan lanjut training nya </t>
  </si>
  <si>
    <t>233</t>
  </si>
  <si>
    <t>6285251519797</t>
  </si>
  <si>
    <t>Negoisasi</t>
  </si>
  <si>
    <t>10997</t>
  </si>
  <si>
    <t>18352</t>
  </si>
  <si>
    <t>Daniel Bakara</t>
  </si>
  <si>
    <t>KaJe Laundry</t>
  </si>
  <si>
    <t>089696447448</t>
  </si>
  <si>
    <t>11224</t>
  </si>
  <si>
    <t>18752</t>
  </si>
  <si>
    <t>Mokhamad Prima Ramadhan</t>
  </si>
  <si>
    <t>abc</t>
  </si>
  <si>
    <t>0811111111112</t>
  </si>
  <si>
    <t>0811111221111</t>
  </si>
  <si>
    <t>18447 - Barossie - Barossie Laundry - 22/04/2026</t>
  </si>
  <si>
    <t xml:space="preserve">Rencana pembukaan laundry tanggal 22 Juni dan penjelasan aplikasi piposmart. Jadwal training di rencanakan hari ini tanggal 10 Juni sore jam 3 </t>
  </si>
  <si>
    <t xml:space="preserve">Akun ini tidak digunakan karna salah daftar, seharusnya akunnya mau didaftarkan akun karyawan tetapi malah regitrasi akun baru lagi </t>
  </si>
  <si>
    <t xml:space="preserve">Penjelasan cara penginputan jumlah item yang dicuci di aplikasi piposmart </t>
  </si>
  <si>
    <t xml:space="preserve">Apikasi masih sebatas tahap registrasi akun dan belum sempat dipelajari karna saat ini nasabahnya lagi dijalan </t>
  </si>
  <si>
    <t>Reminder mengenai rencana penggunaan aplikasi piposmart dan saat ini bapaknya lagi di afrika dan nanti akan dihubungi kemnbali.</t>
  </si>
  <si>
    <t xml:space="preserve">Saat ini sudah menggunakan aplikasi matik laundry </t>
  </si>
  <si>
    <t>336</t>
  </si>
  <si>
    <t>11020</t>
  </si>
  <si>
    <t>18394</t>
  </si>
  <si>
    <t>Muhammad Saifulloh</t>
  </si>
  <si>
    <t>SAIF laundry</t>
  </si>
  <si>
    <t>085607415717</t>
  </si>
  <si>
    <t>1 - 30 April 2026</t>
  </si>
  <si>
    <t>Aplikasi belum digunakan karna masih fokus ke keluarga karna saat ini lagi ada acara keluarga. Untuk saat ini laundry masih nota manual dan masih mencari karyawan yang compatable penggunaan piposmartnya. Saat ini masih melihat perkembangan laundry dan mau menyediakan device khusus laundry nanti</t>
  </si>
  <si>
    <t xml:space="preserve">Training di undur jadi besok pagi </t>
  </si>
  <si>
    <t>365</t>
  </si>
  <si>
    <t>10764</t>
  </si>
  <si>
    <t>17963</t>
  </si>
  <si>
    <t>Ingewati Puguh</t>
  </si>
  <si>
    <t>I NYOMAN TEDI WIDNYANA</t>
  </si>
  <si>
    <t>101 LAUNDRY</t>
  </si>
  <si>
    <t>Happy Laundry</t>
  </si>
  <si>
    <t>102 LAUNDRY</t>
  </si>
  <si>
    <t>081339561151</t>
  </si>
  <si>
    <t>08123450292</t>
  </si>
  <si>
    <t>081239942510</t>
  </si>
  <si>
    <t>Follow up Call&amp;Chat</t>
  </si>
  <si>
    <t>18051 - Happy Laundry - ingewati Puguh - 18/04/2026</t>
  </si>
  <si>
    <t>389</t>
  </si>
  <si>
    <t>11074</t>
  </si>
  <si>
    <t>18499</t>
  </si>
  <si>
    <t>bagus Alwi Alimukti</t>
  </si>
  <si>
    <t>YOI LAUNDRY</t>
  </si>
  <si>
    <t>082349968466</t>
  </si>
  <si>
    <t>10659</t>
  </si>
  <si>
    <t>Owner Defly</t>
  </si>
  <si>
    <t>Defly Laundry Express</t>
  </si>
  <si>
    <t>082398922244</t>
  </si>
  <si>
    <t>17863</t>
  </si>
  <si>
    <t>Frischella Tuty Martini</t>
  </si>
  <si>
    <t>Supeer Laundry</t>
  </si>
  <si>
    <t>082385500575</t>
  </si>
  <si>
    <t xml:space="preserve">Penjelasan sistem berlangganan dan keunggulan aplikasi piposmart dan perbedaan dengan aplikasi lain, Penjelasan promo berlangganan 12 plus 6 Pro dan penjelasan penawaran paket 12 plus 3 Pro. Reminder kembali tanggal 10 Juni untuk rencana berlangganannya </t>
  </si>
  <si>
    <t>Sania kartika</t>
  </si>
  <si>
    <t>Fast Laundry/Fast Laundry</t>
  </si>
  <si>
    <t>082252788533</t>
  </si>
  <si>
    <t>16306</t>
  </si>
  <si>
    <t>Vicky loundry 2</t>
  </si>
  <si>
    <t>loundry</t>
  </si>
  <si>
    <t>081262537788</t>
  </si>
  <si>
    <t>Bisnis 12 Bulan</t>
  </si>
  <si>
    <t>18512 - V Four Laundry - Tiur Uli - 30/04/2026</t>
  </si>
  <si>
    <t>No Name</t>
  </si>
  <si>
    <t>Pak Adhi Muhammad Daryono</t>
  </si>
  <si>
    <t>Aplikasi sudah dicoba pelajari dan coba untuk nambah akun karyawan, tetapi yang terinput malah jadi akun owner dan suah arahin untuk akun karyawan bisa ditambah di menu karyawan di aplikasi owner</t>
  </si>
  <si>
    <t>11303</t>
  </si>
  <si>
    <t>082372013838</t>
  </si>
  <si>
    <t>366</t>
  </si>
  <si>
    <t>PBGC 4 - Laura</t>
  </si>
  <si>
    <t>18173</t>
  </si>
  <si>
    <t>Zahra laundry</t>
  </si>
  <si>
    <t>081320584171</t>
  </si>
  <si>
    <t>370</t>
  </si>
  <si>
    <t>10781</t>
  </si>
  <si>
    <t>18008</t>
  </si>
  <si>
    <t>I Nyoman</t>
  </si>
  <si>
    <t>kaĺung</t>
  </si>
  <si>
    <t>085185902178</t>
  </si>
  <si>
    <t>Penjelasan mengenai cara pengubahan nama laundry  yang tertampil di nota struk</t>
  </si>
  <si>
    <t>087663261924</t>
  </si>
  <si>
    <t>18173 - Zahra laundry - Zahra laundry - 07/04/26.jpg</t>
  </si>
  <si>
    <t>Aplikasi belum digunakan dan laundrynya belum opening</t>
  </si>
  <si>
    <t>11174</t>
  </si>
  <si>
    <t>17227</t>
  </si>
  <si>
    <t>Rom Doni</t>
  </si>
  <si>
    <t>go laundry</t>
  </si>
  <si>
    <t>087792981424</t>
  </si>
  <si>
    <t>Usaha laundry sudah buka, namun aplikasi belum digunakan karna masih nyari pelanggan</t>
  </si>
  <si>
    <t xml:space="preserve">Training cara penggunaan aplikasi piposmart </t>
  </si>
  <si>
    <t>18293</t>
  </si>
  <si>
    <t>Intan Fitria sari</t>
  </si>
  <si>
    <t>JASA LAUNDRY KILOAN SATUAN INTAN SINTA</t>
  </si>
  <si>
    <t>085730847511</t>
  </si>
  <si>
    <t>11055</t>
  </si>
  <si>
    <t>363</t>
  </si>
  <si>
    <t>Training kembali cara penambahan harga layanan dan penjelasan penggunaan aplikais untuk karyawan dan dihp laundry</t>
  </si>
  <si>
    <t>10734</t>
  </si>
  <si>
    <t>17924</t>
  </si>
  <si>
    <t>18293 - Intan Fitria sari - JASA LAUNDRY KILOAN SATUAN INTAN SINTA - 09/04/2026.jpg</t>
  </si>
  <si>
    <t>Yunita Trikumala dewi</t>
  </si>
  <si>
    <t>ZIE ZIE LAUNDRY</t>
  </si>
  <si>
    <t>087814545415</t>
  </si>
  <si>
    <t xml:space="preserve">Penjelasan mengenai downgrade dari paket pro ke paket bisnis tidak bisa dilakukan di aplikasi dan untuk perpanjangan berlangganan boleh dengan paket yang sama dengan paket Pro </t>
  </si>
  <si>
    <t>16838</t>
  </si>
  <si>
    <t>Untung Fridiono</t>
  </si>
  <si>
    <t>Gosok-in</t>
  </si>
  <si>
    <t>085755272991</t>
  </si>
  <si>
    <t>8842</t>
  </si>
  <si>
    <t>364</t>
  </si>
  <si>
    <t>Ruang Laundry 2</t>
  </si>
  <si>
    <t>10757</t>
  </si>
  <si>
    <t>085282287108</t>
  </si>
  <si>
    <t>17952</t>
  </si>
  <si>
    <t>Arkana Laundry</t>
  </si>
  <si>
    <t>11/05/26</t>
  </si>
  <si>
    <t>Laundry Arkana</t>
  </si>
  <si>
    <t>085161933969</t>
  </si>
  <si>
    <t>18341</t>
  </si>
  <si>
    <t>Nur Hayati</t>
  </si>
  <si>
    <t>1.688.000</t>
  </si>
  <si>
    <t>Jihan laundry</t>
  </si>
  <si>
    <t xml:space="preserve">Sudah melakukan pembayaran untuk berlangganan 12 plus 6 bulan pro dan untuk aktivasi membership 2 atu 3 hari lagi </t>
  </si>
  <si>
    <t>089507260156</t>
  </si>
  <si>
    <t>316</t>
  </si>
  <si>
    <t>18341 - Nur Hayati - Jihan laundry - 13/04/26.jpg</t>
  </si>
  <si>
    <t xml:space="preserve">Rencana training akan dikabari kembali karna dalam beberapa hari masih sibuk dan banyak yang mau dikerjakan dan training di rencanakan di minggu depan </t>
  </si>
  <si>
    <t>303</t>
  </si>
  <si>
    <t>10926</t>
  </si>
  <si>
    <t>18222</t>
  </si>
  <si>
    <t>Asmi Rahman</t>
  </si>
  <si>
    <t>Hayya Laundry</t>
  </si>
  <si>
    <t>10598</t>
  </si>
  <si>
    <t>17720</t>
  </si>
  <si>
    <t>085242047955</t>
  </si>
  <si>
    <t>Yanti</t>
  </si>
  <si>
    <t>081244670856</t>
  </si>
  <si>
    <t>085649780890</t>
  </si>
  <si>
    <t>18357</t>
  </si>
  <si>
    <t>Nomor owner tidak aktif dan tidak terhubung dengan wa dan nomor outlet terhubung dengan akun lama 4510 - HEAS laundry dan nasabahnya sudah lama unscribe</t>
  </si>
  <si>
    <t>denita khairunnissa</t>
  </si>
  <si>
    <t>freshclean.expresss</t>
  </si>
  <si>
    <t>08211883676</t>
  </si>
  <si>
    <t xml:space="preserve">Rencana pembukaan laundry tanggal 22 Juni dan penjelasan aplikasi piposmart. Jadwal training di rencanakan hari ini tetapi karna ada kerjaan lain trainingnya di undur besok tanggal 10 Juni sore jam 3 </t>
  </si>
  <si>
    <t>318</t>
  </si>
  <si>
    <t>10938</t>
  </si>
  <si>
    <t>18357 - denita khairunnissa - freshclean.expresss - 15/04/26.jpg</t>
  </si>
  <si>
    <t>18248</t>
  </si>
  <si>
    <t>azminasution</t>
  </si>
  <si>
    <t>304</t>
  </si>
  <si>
    <t>A3 loundry</t>
  </si>
  <si>
    <t>0882015299203</t>
  </si>
  <si>
    <t>08116110976</t>
  </si>
  <si>
    <t>10612</t>
  </si>
  <si>
    <t>17742</t>
  </si>
  <si>
    <t>MAYANG SRI ANTIKA</t>
  </si>
  <si>
    <t>rumoh laundry</t>
  </si>
  <si>
    <t>085269867679</t>
  </si>
  <si>
    <t>18383</t>
  </si>
  <si>
    <t>Christian Yossy Anggola</t>
  </si>
  <si>
    <t>Cuci'In Laundry</t>
  </si>
  <si>
    <t>085755551287</t>
  </si>
  <si>
    <t>319</t>
  </si>
  <si>
    <t>10942</t>
  </si>
  <si>
    <t>18257</t>
  </si>
  <si>
    <t>Adibah Laundry</t>
  </si>
  <si>
    <t xml:space="preserve">adibah laundry	</t>
  </si>
  <si>
    <t>10621</t>
  </si>
  <si>
    <t>17753</t>
  </si>
  <si>
    <t>081313824306</t>
  </si>
  <si>
    <t>Zidah Laundry</t>
  </si>
  <si>
    <t xml:space="preserve">Zidah Laundry	</t>
  </si>
  <si>
    <t>082395005880</t>
  </si>
  <si>
    <t xml:space="preserve">Aplikasi piposmartnya belum digunakan dan yang tau mengenai laundry adeknya dan adeknya lagi keluar. Saat ini di laundry sudah menggunakan sistem aplikasi dan tidak mau kasih tau nama aplikasi nya dan mengenai penjelasan piposmartnya boleh langsung ke adeknya aja nantu karna yang tau mengenai laundry adeknya </t>
  </si>
  <si>
    <t>320</t>
  </si>
  <si>
    <t>10943</t>
  </si>
  <si>
    <t>18258</t>
  </si>
  <si>
    <t>Sri Kurnia Rizki</t>
  </si>
  <si>
    <t>zifa Laundry</t>
  </si>
  <si>
    <t>08977607571</t>
  </si>
  <si>
    <t>08131084191</t>
  </si>
  <si>
    <t>1 - 31 Maret 2026</t>
  </si>
  <si>
    <t>10626</t>
  </si>
  <si>
    <t>17761</t>
  </si>
  <si>
    <t>M Ansori</t>
  </si>
  <si>
    <t>Viv Laundry</t>
  </si>
  <si>
    <t>087729867962</t>
  </si>
  <si>
    <t>321</t>
  </si>
  <si>
    <t>10945</t>
  </si>
  <si>
    <t>18262</t>
  </si>
  <si>
    <t>Doni irawan</t>
  </si>
  <si>
    <t>Qee Laundry</t>
  </si>
  <si>
    <t>08979598242</t>
  </si>
  <si>
    <t>081281033456</t>
  </si>
  <si>
    <t>358</t>
  </si>
  <si>
    <t>17838</t>
  </si>
  <si>
    <t>Hi Sary Laundry</t>
  </si>
  <si>
    <t>10671</t>
  </si>
  <si>
    <t>17830</t>
  </si>
  <si>
    <t>Ramon Jun</t>
  </si>
  <si>
    <t>RaMoN Laundry</t>
  </si>
  <si>
    <t>081517071000</t>
  </si>
  <si>
    <t>085694544299</t>
  </si>
  <si>
    <t>17838 - Hi Sary Laundry - Hi Sary Laundry - 02/03/2026</t>
  </si>
  <si>
    <t>322</t>
  </si>
  <si>
    <t>10946</t>
  </si>
  <si>
    <t>18263</t>
  </si>
  <si>
    <t>Riky Ronaldo</t>
  </si>
  <si>
    <t>Sukses Laundry</t>
  </si>
  <si>
    <t>082385474749</t>
  </si>
  <si>
    <t>081377327515</t>
  </si>
  <si>
    <t>301</t>
  </si>
  <si>
    <t>10592</t>
  </si>
  <si>
    <t>17711</t>
  </si>
  <si>
    <t>Teguh Setiyono</t>
  </si>
  <si>
    <t>Toko Berkah Laundry Dan Water</t>
  </si>
  <si>
    <t>0895342118401</t>
  </si>
  <si>
    <t>085727575179</t>
  </si>
  <si>
    <t>4181</t>
  </si>
  <si>
    <t>DIGNITY LAUNDRY / DIGNITY LAUNDRY PUSAT (Jln Jawa)</t>
  </si>
  <si>
    <t>082370098185</t>
  </si>
  <si>
    <t>323</t>
  </si>
  <si>
    <t xml:space="preserve">Aplikasi piposmartnya belum digunakan karna laundry nya lagi off karna saat ini mesin laundry nya lagi rusak </t>
  </si>
  <si>
    <t>10949</t>
  </si>
  <si>
    <t>18266</t>
  </si>
  <si>
    <t>Taufik Hidayat</t>
  </si>
  <si>
    <t>SB Laundry</t>
  </si>
  <si>
    <t xml:space="preserve">	SB Laundry</t>
  </si>
  <si>
    <t>083198350287</t>
  </si>
  <si>
    <t>302</t>
  </si>
  <si>
    <t>17522</t>
  </si>
  <si>
    <t>Cendy Rachmat Umasangaji</t>
  </si>
  <si>
    <t>Clean &amp; Co Laundry Semarang</t>
  </si>
  <si>
    <t>10597</t>
  </si>
  <si>
    <t>081239081763</t>
  </si>
  <si>
    <t>17719</t>
  </si>
  <si>
    <t>Agus Tangkas</t>
  </si>
  <si>
    <t>dd laundry</t>
  </si>
  <si>
    <t>081337349548</t>
  </si>
  <si>
    <t>18052</t>
  </si>
  <si>
    <t>IWAN MUCHAMMAD HIDAYATULLAH S, S.T.</t>
  </si>
  <si>
    <t>324</t>
  </si>
  <si>
    <t>ONEDAY LAUNDRY</t>
  </si>
  <si>
    <t>081318957067</t>
  </si>
  <si>
    <t>10955</t>
  </si>
  <si>
    <t>18278</t>
  </si>
  <si>
    <t>Saat ini sudah menggunakan aplikasi edobi. Usaha laundry jalan 4 tahun dan dulu masih menggunakan nota manual dan baru" ini beralih ke sistem aplikasi. Penjelasan aplikasi piposmart dengan aplikasi edobi. Untuk aplikasi piposmart nanti akan dicoba peljari karna untuk di edobi membershipnya sampai akhir bulan ini, mungkin di bulan depan coba gunakan piposmart. Penjelasan biaya bulanan piposmart</t>
  </si>
  <si>
    <t>Dzulham Hakiky</t>
  </si>
  <si>
    <t>085771236805</t>
  </si>
  <si>
    <t>18052 - ONEDAY LAUNDRY - IWAN MUCHAMMAD HIDAYATULLAH S, S.T. - 09/03/2026</t>
  </si>
  <si>
    <t>245</t>
  </si>
  <si>
    <t>10705</t>
  </si>
  <si>
    <t>17887</t>
  </si>
  <si>
    <t>limasya</t>
  </si>
  <si>
    <t>limo</t>
  </si>
  <si>
    <t>085524423120</t>
  </si>
  <si>
    <t>085524423131</t>
  </si>
  <si>
    <t>18116</t>
  </si>
  <si>
    <t>327</t>
  </si>
  <si>
    <t>Athaya Ocoy</t>
  </si>
  <si>
    <t>miwa / MIWA LAUNDRY</t>
  </si>
  <si>
    <t>10985</t>
  </si>
  <si>
    <t>085778024944</t>
  </si>
  <si>
    <t>18334</t>
  </si>
  <si>
    <t>Aplikasi tidak digunakan karna outlet laundry sudah tutup dan kedepannya tidak buka laundry lagi</t>
  </si>
  <si>
    <t>Nesron Yanta Sukatendel</t>
  </si>
  <si>
    <t>YOWIL LAUNDRY Jl. Bunga Lau</t>
  </si>
  <si>
    <t>087759348743</t>
  </si>
  <si>
    <t>Saat ini menggunakan aplikasi laundry pos, penjelasan aplikasi piposmart karna aplikasi piposmartnya sudah di uninstal dan saat ini kakaknya lagi dijalan dan bawa mobil dan lanjut chatt wa</t>
  </si>
  <si>
    <t>246</t>
  </si>
  <si>
    <t>18116 - Athaya Ocoy - miwa / MIWA LAUNDRY - 30/03/2026</t>
  </si>
  <si>
    <t>10710</t>
  </si>
  <si>
    <t>17895</t>
  </si>
  <si>
    <t>Setia Coin Laundry</t>
  </si>
  <si>
    <t>089653077441</t>
  </si>
  <si>
    <t>329</t>
  </si>
  <si>
    <t>10994</t>
  </si>
  <si>
    <t>18348</t>
  </si>
  <si>
    <t>Yudi Primansah</t>
  </si>
  <si>
    <t>SAE Laundry</t>
  </si>
  <si>
    <t>087766644860</t>
  </si>
  <si>
    <t>087836921238</t>
  </si>
  <si>
    <t>247</t>
  </si>
  <si>
    <t>10713</t>
  </si>
  <si>
    <t>17941</t>
  </si>
  <si>
    <t>17900</t>
  </si>
  <si>
    <t>Ribka Vatricia Malau</t>
  </si>
  <si>
    <t>Yenny Tahason</t>
  </si>
  <si>
    <t>Otello Laundry</t>
  </si>
  <si>
    <t>Ok Loundry</t>
  </si>
  <si>
    <t>081283414570</t>
  </si>
  <si>
    <t>081357202912</t>
  </si>
  <si>
    <t>330</t>
  </si>
  <si>
    <t>10995</t>
  </si>
  <si>
    <t>18350</t>
  </si>
  <si>
    <t>Dark Nebula</t>
  </si>
  <si>
    <t>londry</t>
  </si>
  <si>
    <t>088991933758</t>
  </si>
  <si>
    <t xml:space="preserve">Usaha laundry ada 4 outlet dan saat ini menggunakan aplikasi edobi, penjelasan aplikasi piposmart dan untuk aplikasinya akan dicoba pelajari kembali dan jika ada kendala akan di infokan kembali. Aplikasi piposmart dan sudah di instal dan registrasi akun </t>
  </si>
  <si>
    <t>17974</t>
  </si>
  <si>
    <t>Eny Laundry 2 Kebagusan</t>
  </si>
  <si>
    <t>Eny Laundry 2</t>
  </si>
  <si>
    <t>08211664656</t>
  </si>
  <si>
    <t>248</t>
  </si>
  <si>
    <t>17974 - Eny Laundry 2 Kebagusan - Eny Laundry 2 - 02/03/26</t>
  </si>
  <si>
    <t>10729</t>
  </si>
  <si>
    <t>334</t>
  </si>
  <si>
    <t>17919</t>
  </si>
  <si>
    <t>muhamad yukie hidayat</t>
  </si>
  <si>
    <t>ay laundry</t>
  </si>
  <si>
    <t>11014</t>
  </si>
  <si>
    <t>0895364741870</t>
  </si>
  <si>
    <t>0895330046925</t>
  </si>
  <si>
    <t xml:space="preserve">Aplikasi baru dipelajari dan saat ini masih ada kerjaan, nanti jika ada kendala atau yang mau ditanyakan akan dihubungi kembali </t>
  </si>
  <si>
    <t>0882007180615</t>
  </si>
  <si>
    <t>249</t>
  </si>
  <si>
    <t>10742</t>
  </si>
  <si>
    <t>17934</t>
  </si>
  <si>
    <t>Dyah Candra</t>
  </si>
  <si>
    <t>Putra Ciber Laundry</t>
  </si>
  <si>
    <t>335</t>
  </si>
  <si>
    <t>083832297011</t>
  </si>
  <si>
    <t>17785</t>
  </si>
  <si>
    <t>The Laundry Lab</t>
  </si>
  <si>
    <t>11018</t>
  </si>
  <si>
    <t>The Lab Laundry</t>
  </si>
  <si>
    <t>18391</t>
  </si>
  <si>
    <t>Irfam</t>
  </si>
  <si>
    <t>Ziga Laundry</t>
  </si>
  <si>
    <t>089686928100</t>
  </si>
  <si>
    <t>17785 - The Laundry Lab - The Lab Laundry - 24/03/2026</t>
  </si>
  <si>
    <t>250</t>
  </si>
  <si>
    <t>10743</t>
  </si>
  <si>
    <t>17935</t>
  </si>
  <si>
    <t>Maulidia Putri</t>
  </si>
  <si>
    <t>Usaha Jasa Setrika</t>
  </si>
  <si>
    <t>085706437702</t>
  </si>
  <si>
    <t>340</t>
  </si>
  <si>
    <t>17732</t>
  </si>
  <si>
    <t>Epi &amp; a laundry</t>
  </si>
  <si>
    <t>11030</t>
  </si>
  <si>
    <t>18432</t>
  </si>
  <si>
    <t>Usaha Laundry Kiloan</t>
  </si>
  <si>
    <t>Ardo loundry</t>
  </si>
  <si>
    <t>ardo laundry</t>
  </si>
  <si>
    <t>0895372508498</t>
  </si>
  <si>
    <t>085817187068</t>
  </si>
  <si>
    <t>Saril Ambal</t>
  </si>
  <si>
    <t>SARIL AMBAL WASH EXPRESS</t>
  </si>
  <si>
    <t>85359993090</t>
  </si>
  <si>
    <t>259</t>
  </si>
  <si>
    <t>10627</t>
  </si>
  <si>
    <t>17763</t>
  </si>
  <si>
    <t>342</t>
  </si>
  <si>
    <t>jawara Laundry</t>
  </si>
  <si>
    <t>jawara</t>
  </si>
  <si>
    <t>083879551357</t>
  </si>
  <si>
    <t>11032</t>
  </si>
  <si>
    <t>18434</t>
  </si>
  <si>
    <t>Odah Puspitasari</t>
  </si>
  <si>
    <t>INTI SARI LAUNDRY</t>
  </si>
  <si>
    <t>087882210303</t>
  </si>
  <si>
    <t>089508702865</t>
  </si>
  <si>
    <t>Djoko Haryono</t>
  </si>
  <si>
    <t>AWW LAUNDRY</t>
  </si>
  <si>
    <t>263</t>
  </si>
  <si>
    <t>10700</t>
  </si>
  <si>
    <t>17882</t>
  </si>
  <si>
    <t>del</t>
  </si>
  <si>
    <t>home laundry</t>
  </si>
  <si>
    <t>085342076719</t>
  </si>
  <si>
    <t>343</t>
  </si>
  <si>
    <t>11038</t>
  </si>
  <si>
    <t>18444</t>
  </si>
  <si>
    <t>Desi Natalia</t>
  </si>
  <si>
    <t xml:space="preserve">Gaby laundry	</t>
  </si>
  <si>
    <t>085775003865</t>
  </si>
  <si>
    <t>087780319205</t>
  </si>
  <si>
    <t>265</t>
  </si>
  <si>
    <t>10702</t>
  </si>
  <si>
    <t>17884</t>
  </si>
  <si>
    <t>Oji S</t>
  </si>
  <si>
    <t>Loundryku</t>
  </si>
  <si>
    <t>087738155352</t>
  </si>
  <si>
    <t>1 - 28 Februari 2026</t>
  </si>
  <si>
    <t>345</t>
  </si>
  <si>
    <t>11042</t>
  </si>
  <si>
    <t>18449</t>
  </si>
  <si>
    <t>Harry Prasetyo</t>
  </si>
  <si>
    <t>Laundry Call</t>
  </si>
  <si>
    <t>081271007660</t>
  </si>
  <si>
    <t>266</t>
  </si>
  <si>
    <t>17885</t>
  </si>
  <si>
    <t>Zuyy</t>
  </si>
  <si>
    <t>Merona Laundry</t>
  </si>
  <si>
    <t>081368186638</t>
  </si>
  <si>
    <t>17512</t>
  </si>
  <si>
    <t>Golden Coin Laundry</t>
  </si>
  <si>
    <t>082170574987</t>
  </si>
  <si>
    <t>347</t>
  </si>
  <si>
    <t>18460</t>
  </si>
  <si>
    <t>Raiqal rayyazka Rayyazka</t>
  </si>
  <si>
    <t>Hai_Rai Laundry</t>
  </si>
  <si>
    <t>088973518941</t>
  </si>
  <si>
    <t>268</t>
  </si>
  <si>
    <t>10722</t>
  </si>
  <si>
    <t>17910</t>
  </si>
  <si>
    <t>Nor Chairunnisa</t>
  </si>
  <si>
    <t>D&amp;W LAUNDRY</t>
  </si>
  <si>
    <t>17823</t>
  </si>
  <si>
    <t>082352767466</t>
  </si>
  <si>
    <t>Noto Adiputro</t>
  </si>
  <si>
    <t>Laundry Clean star</t>
  </si>
  <si>
    <t>0895320501711</t>
  </si>
  <si>
    <t>11053</t>
  </si>
  <si>
    <t>18468</t>
  </si>
  <si>
    <t>17572</t>
  </si>
  <si>
    <t>Tia Fatmawati</t>
  </si>
  <si>
    <t>Indra Sukma Admadinata</t>
  </si>
  <si>
    <t>Tia Express Laundry</t>
  </si>
  <si>
    <t>0895375153900</t>
  </si>
  <si>
    <t>HAPPY CLEAN LAUNDRY</t>
  </si>
  <si>
    <t>269</t>
  </si>
  <si>
    <t>081349355323</t>
  </si>
  <si>
    <t>10731</t>
  </si>
  <si>
    <t>17921</t>
  </si>
  <si>
    <t>maya arsita devi</t>
  </si>
  <si>
    <t>085177294830</t>
  </si>
  <si>
    <t>085280473665</t>
  </si>
  <si>
    <t>17572 - Indra Sukma Admadinata - HAPPY CLEAN LAUNDRY - 09/02/2026</t>
  </si>
  <si>
    <t>412</t>
  </si>
  <si>
    <t>11101</t>
  </si>
  <si>
    <t>18544</t>
  </si>
  <si>
    <t>Rusma Nur'aini</t>
  </si>
  <si>
    <t>Dean laundry</t>
  </si>
  <si>
    <t>085801173354</t>
  </si>
  <si>
    <t>234</t>
  </si>
  <si>
    <t>17724</t>
  </si>
  <si>
    <t>10631</t>
  </si>
  <si>
    <t>Ella</t>
  </si>
  <si>
    <t>17768</t>
  </si>
  <si>
    <t>rosdianah</t>
  </si>
  <si>
    <t>AXAS laundry</t>
  </si>
  <si>
    <t>Fresh Laundry</t>
  </si>
  <si>
    <t>085714798707</t>
  </si>
  <si>
    <t>088223836719</t>
  </si>
  <si>
    <t>Usaha laundry berjalan sekitar 1 tahunan dan masih menggunakan nota manual. Laundry rumahan dan masih hendel sendiri. Penjelasan pengiriman nota by wa dan cara penambahan kontak pelanggan, penjelasan metode pembayaran dan update pengerjaan aplikasi, penjelasan laporan keuntungan dan cara penginputan pengeluaran. Untuk sementara akan di pelajari sendiri dulu apalikasi piposmartnya dan jika ada kendala akan di infokan kembali</t>
  </si>
  <si>
    <t>17725</t>
  </si>
  <si>
    <t>Ĵs Laundry</t>
  </si>
  <si>
    <t>186</t>
  </si>
  <si>
    <t>jslaundry</t>
  </si>
  <si>
    <t>241</t>
  </si>
  <si>
    <t>7361</t>
  </si>
  <si>
    <t>081374913970</t>
  </si>
  <si>
    <t>Fina ernawati</t>
  </si>
  <si>
    <t>ANNISA LAUNDRY</t>
  </si>
  <si>
    <t>10681</t>
  </si>
  <si>
    <t>17846</t>
  </si>
  <si>
    <t>082113898753</t>
  </si>
  <si>
    <t>24 Laundry</t>
  </si>
  <si>
    <t>25 Laundry</t>
  </si>
  <si>
    <t>082142734617</t>
  </si>
  <si>
    <t>17725 - Ĵs Laundry - jslaundry - 18/02/26</t>
  </si>
  <si>
    <t>371</t>
  </si>
  <si>
    <t>10914</t>
  </si>
  <si>
    <t>18198</t>
  </si>
  <si>
    <t>mendoza</t>
  </si>
  <si>
    <t>082169323483</t>
  </si>
  <si>
    <t>082171661160</t>
  </si>
  <si>
    <t>10784</t>
  </si>
  <si>
    <t>18013</t>
  </si>
  <si>
    <t>vita</t>
  </si>
  <si>
    <t>Vita Laundry</t>
  </si>
  <si>
    <t>082225326016</t>
  </si>
  <si>
    <t>10788</t>
  </si>
  <si>
    <t>18020</t>
  </si>
  <si>
    <t>Wahyu Saktiaji</t>
  </si>
  <si>
    <t xml:space="preserve">Konfirmasi penggunaan aplikasi piposmart, call langsung dimatikan </t>
  </si>
  <si>
    <t>goldenwizh</t>
  </si>
  <si>
    <t>08819925227</t>
  </si>
  <si>
    <t>4208</t>
  </si>
  <si>
    <t>evikaban</t>
  </si>
  <si>
    <t>Charlos Loundry Expres</t>
  </si>
  <si>
    <t>charlos laundry 2</t>
  </si>
  <si>
    <t>081396343453</t>
  </si>
  <si>
    <t>17818</t>
  </si>
  <si>
    <t>Happy Laundry Coin</t>
  </si>
  <si>
    <t>082173603317</t>
  </si>
  <si>
    <t>373</t>
  </si>
  <si>
    <t>10794</t>
  </si>
  <si>
    <t>18030</t>
  </si>
  <si>
    <t>Puji Lestari</t>
  </si>
  <si>
    <t>aa laundry</t>
  </si>
  <si>
    <t>085782545878</t>
  </si>
  <si>
    <t xml:space="preserve">Aplikasi piposmartnya belum digunakan di outlet ke dua karna outlet ke dua nya belum buka dan belum tau kapan rencana pembukaannya. Bantu nasabah untuk reset password dan reset transaksi. Bantu nasabah dari hp call center </t>
  </si>
  <si>
    <t>17818 - Happy Laundry Coin - Happy Laundry Coin - 12/02/26</t>
  </si>
  <si>
    <t>374</t>
  </si>
  <si>
    <t>10797</t>
  </si>
  <si>
    <t>18033</t>
  </si>
  <si>
    <t>ana</t>
  </si>
  <si>
    <t>aresha laundry</t>
  </si>
  <si>
    <t>083170254205</t>
  </si>
  <si>
    <t>17869 - Supreme Wash Laundry - SW Laundry - 16/02/26</t>
  </si>
  <si>
    <t>17442</t>
  </si>
  <si>
    <t xml:space="preserve">Aplikasi piposmartnya belum digunakan dan kemarin sudah sempat coba dan belum ada kendala. Saat ini menggunakan nota manual dan aplikasi ada beberapa yang dicoba pelajari seperti aplikasi simpelin. Penjelasan aplikasi piposmart dan sistem berlangganan, penjelasan fitur" pi[posmart seperti fitur deposit dan laporan karyawan. Usaha laundry buka tahun 2021 dan ada 2 karyawan dan ownernya masih stay di laundry. Jika aplikasi ada kendala akan dihubungi kembali </t>
  </si>
  <si>
    <t xml:space="preserve">Go! Laundry </t>
  </si>
  <si>
    <t>Go Laundry Pademangan</t>
  </si>
  <si>
    <t>087768428767</t>
  </si>
  <si>
    <t>375</t>
  </si>
  <si>
    <t>10799</t>
  </si>
  <si>
    <t>18037</t>
  </si>
  <si>
    <t>Dadang suhendar</t>
  </si>
  <si>
    <t>Bu Bali laundry</t>
  </si>
  <si>
    <t>085817146802</t>
  </si>
  <si>
    <t>17949</t>
  </si>
  <si>
    <t>Endah Setyawati</t>
  </si>
  <si>
    <t>Family Rezeky Laundry</t>
  </si>
  <si>
    <t>11145</t>
  </si>
  <si>
    <t>085360399931</t>
  </si>
  <si>
    <t>Nana's Laundry</t>
  </si>
  <si>
    <t>nana's laundry</t>
  </si>
  <si>
    <t>0882021701124</t>
  </si>
  <si>
    <t>381</t>
  </si>
  <si>
    <t>Rizky Firmansyah</t>
  </si>
  <si>
    <t>10829</t>
  </si>
  <si>
    <t>18074</t>
  </si>
  <si>
    <t>Alfarizqi 1329</t>
  </si>
  <si>
    <t>A'bah Laundry</t>
  </si>
  <si>
    <t>081918000644</t>
  </si>
  <si>
    <t xml:space="preserve">Fatah Agung </t>
  </si>
  <si>
    <t xml:space="preserve">Aplikasi belum digunakan karna belum ada waktu, dan belum fokus di laundry karna lagi tahap renovasi. Usaha laundry buka di rumah dan masih hendel sendiri jadi pelanggannya juga masih tetangga aja. Penjelasan aplikasi piposmart dan perbedaannya dengan nota manual. Jika laundry nya sudah jadi dan aplikasi ada yang mau ditanyakan akan di hubungi kembali </t>
  </si>
  <si>
    <t>383</t>
  </si>
  <si>
    <t>10847</t>
  </si>
  <si>
    <t>18099</t>
  </si>
  <si>
    <t>Arshaka wjy</t>
  </si>
  <si>
    <t>WIJAYA LAUNDRY</t>
  </si>
  <si>
    <t>0882015766827</t>
  </si>
  <si>
    <t>11065</t>
  </si>
  <si>
    <t>18482</t>
  </si>
  <si>
    <t>Anisah</t>
  </si>
  <si>
    <t>Laundry BERKAH</t>
  </si>
  <si>
    <t>6287856830180</t>
  </si>
  <si>
    <t>17734 - Iwan Gunawan - bubble laundry - 04/02/26</t>
  </si>
  <si>
    <t>385</t>
  </si>
  <si>
    <t xml:space="preserve">Aplikasi belum dipelajari dan kirim video tutorial penggunaan aplikasi piposmart dan jika sudah datang mesin print nya aplikasi akan dicoba pelajari </t>
  </si>
  <si>
    <t>11066</t>
  </si>
  <si>
    <t>18483</t>
  </si>
  <si>
    <t>Neng Rosita</t>
  </si>
  <si>
    <t>cleanvibe laundry</t>
  </si>
  <si>
    <t>087898492522</t>
  </si>
  <si>
    <t>386</t>
  </si>
  <si>
    <t>11067</t>
  </si>
  <si>
    <t>18484</t>
  </si>
  <si>
    <t>Putu Devi</t>
  </si>
  <si>
    <t>081339244430</t>
  </si>
  <si>
    <t>081339244340</t>
  </si>
  <si>
    <t>1 - 31 Januari 2026</t>
  </si>
  <si>
    <t>Aplikais belum digunakan karna belum sempat dan belum ada waktu. Penjelasan aplikasi dan sistem penggunaan aplikasi. Saat ini di usaha laundry masih menggunakan nota manual dan mau nyari sistem aplikais yang cocok dengan aplikasi. Jika ada yang mau ditanyakan akan di hubungi kembali karna saat ini nasabahnya lagi sibuk lagi kerja juga</t>
  </si>
  <si>
    <t>387</t>
  </si>
  <si>
    <t>11072</t>
  </si>
  <si>
    <t>18491</t>
  </si>
  <si>
    <t>Ni Putu Cahya Mutiara Dani</t>
  </si>
  <si>
    <t>Mesari Laundry</t>
  </si>
  <si>
    <t>087833749233</t>
  </si>
  <si>
    <t>16477</t>
  </si>
  <si>
    <t>ARNIANTI</t>
  </si>
  <si>
    <t>RUMAH LAUNDRY</t>
  </si>
  <si>
    <t>Konfirmasi penggunaan aplikasi piposmart dan aplikasi belum dipahami dan penjelasan status transaksi di menu transaksi</t>
  </si>
  <si>
    <t>08114037544</t>
  </si>
  <si>
    <t>Bisnis 9 bulan</t>
  </si>
  <si>
    <t>388</t>
  </si>
  <si>
    <t>11073</t>
  </si>
  <si>
    <t>18498</t>
  </si>
  <si>
    <t>Abidzar2206.</t>
  </si>
  <si>
    <t>082264168910</t>
  </si>
  <si>
    <t>16477 - RUMAH LAUNDRY - ARNIATI - 19/01/2026</t>
  </si>
  <si>
    <t>390</t>
  </si>
  <si>
    <t>16477 - RUMAH LAUNDRY - ARNIATI - 21/01/2026</t>
  </si>
  <si>
    <t>11075</t>
  </si>
  <si>
    <t>18500</t>
  </si>
  <si>
    <t>Zulfani</t>
  </si>
  <si>
    <t>Twin Laundry</t>
  </si>
  <si>
    <t>085733619172</t>
  </si>
  <si>
    <t>081649130905</t>
  </si>
  <si>
    <t>17470</t>
  </si>
  <si>
    <t>Ika Khairani</t>
  </si>
  <si>
    <t>Ika Laundry Coin</t>
  </si>
  <si>
    <t>Aplikasi belum digunakan dan belum sempat di peljari karna masih menggunakan aplikasi lama aplikasi griyo pos. Penjelasan aplikasi piposmart dan untuk aplikasi nanti akan dicoba dan jika ada kendala akan di infokan kembali</t>
  </si>
  <si>
    <t>082130070721</t>
  </si>
  <si>
    <t>395</t>
  </si>
  <si>
    <t>11083</t>
  </si>
  <si>
    <t>17470 - Ika Laundry Coin - Ika Khairani - 07/01/2026</t>
  </si>
  <si>
    <t>18514</t>
  </si>
  <si>
    <t>Wiharto</t>
  </si>
  <si>
    <t>087766405843</t>
  </si>
  <si>
    <t>17397</t>
  </si>
  <si>
    <t xml:space="preserve">burhannns. </t>
  </si>
  <si>
    <t>Bintang laundry</t>
  </si>
  <si>
    <t>085704481282</t>
  </si>
  <si>
    <t>396</t>
  </si>
  <si>
    <t>17397 - burhannns. - Bintang laundry - 12/01/2026</t>
  </si>
  <si>
    <t>11085</t>
  </si>
  <si>
    <t>18517</t>
  </si>
  <si>
    <t>Minarti Marbun</t>
  </si>
  <si>
    <t>11117</t>
  </si>
  <si>
    <t>OK LAUNDRY</t>
  </si>
  <si>
    <t>18569</t>
  </si>
  <si>
    <t>Rukmini</t>
  </si>
  <si>
    <t>081958431703</t>
  </si>
  <si>
    <t>Aslan loundry</t>
  </si>
  <si>
    <t>0895405384779</t>
  </si>
  <si>
    <t>0895405384776</t>
  </si>
  <si>
    <t>17409</t>
  </si>
  <si>
    <t>NR LAUNDRY</t>
  </si>
  <si>
    <t>081270055344</t>
  </si>
  <si>
    <t>405</t>
  </si>
  <si>
    <t>11090</t>
  </si>
  <si>
    <t>18525</t>
  </si>
  <si>
    <t>17409 - NR LAUNDRY - NR LAUNDRY - 05/02/2026</t>
  </si>
  <si>
    <t>OCHA</t>
  </si>
  <si>
    <t>Rose's Laundry</t>
  </si>
  <si>
    <t>085668359117</t>
  </si>
  <si>
    <t>15747</t>
  </si>
  <si>
    <t>Januar Ramadhan</t>
  </si>
  <si>
    <t>Rama Laundry 2</t>
  </si>
  <si>
    <t>085817387673</t>
  </si>
  <si>
    <t>407</t>
  </si>
  <si>
    <t>11121</t>
  </si>
  <si>
    <t>11091</t>
  </si>
  <si>
    <t>18575</t>
  </si>
  <si>
    <t>18529</t>
  </si>
  <si>
    <t>bill chris</t>
  </si>
  <si>
    <t>Ida rohida</t>
  </si>
  <si>
    <t xml:space="preserve">amanah laundry	</t>
  </si>
  <si>
    <t>laundry Nak came</t>
  </si>
  <si>
    <t>081298542568</t>
  </si>
  <si>
    <t>087865657599</t>
  </si>
  <si>
    <t>15747 - Rama Laundry 2 - Januar Ramadhan - 02/01/2026</t>
  </si>
  <si>
    <t>Aplikasi tidak digunakan lagi</t>
  </si>
  <si>
    <t>410</t>
  </si>
  <si>
    <t>18536</t>
  </si>
  <si>
    <t>Andi Sam</t>
  </si>
  <si>
    <t>berkah clening and laundry</t>
  </si>
  <si>
    <t>11122</t>
  </si>
  <si>
    <t>18576</t>
  </si>
  <si>
    <t>087858406222</t>
  </si>
  <si>
    <t>Mailandari widiyastuti</t>
  </si>
  <si>
    <t>Andri Laundry</t>
  </si>
  <si>
    <t>087884012471</t>
  </si>
  <si>
    <t>087797044150</t>
  </si>
  <si>
    <t>17405</t>
  </si>
  <si>
    <t>Indra sakti Siagian</t>
  </si>
  <si>
    <t>JEJE LAUNDRY</t>
  </si>
  <si>
    <t>081260783539</t>
  </si>
  <si>
    <t>411</t>
  </si>
  <si>
    <t>18543</t>
  </si>
  <si>
    <t>Devi Febriana</t>
  </si>
  <si>
    <t>Patrick Laundry</t>
  </si>
  <si>
    <t>081232900944</t>
  </si>
  <si>
    <t>17261</t>
  </si>
  <si>
    <t>ROSS PUJİATİ</t>
  </si>
  <si>
    <t>ROMUS laundry</t>
  </si>
  <si>
    <t>085775223446</t>
  </si>
  <si>
    <t xml:space="preserve">17261 - ROSS PUJİATİ - ROMUS laundry - 20/01/2026 </t>
  </si>
  <si>
    <t>122</t>
  </si>
  <si>
    <t>10925</t>
  </si>
  <si>
    <t>18221</t>
  </si>
  <si>
    <t>erista lusiana tampubolon</t>
  </si>
  <si>
    <t>loundry cuci tangan</t>
  </si>
  <si>
    <t>14232</t>
  </si>
  <si>
    <t>Parlinggoman</t>
  </si>
  <si>
    <t>083830641871</t>
  </si>
  <si>
    <t>Happy laundry / APOTEK GEVASIA FARMA</t>
  </si>
  <si>
    <t>081397684926</t>
  </si>
  <si>
    <t xml:space="preserve">Aplikasi piposmartnya tidak digunakan lagi dan </t>
  </si>
  <si>
    <t>14232 - Parlinggoman - Happy laundry / APOTEK GEVASIA FARMA - 03/01/2026</t>
  </si>
  <si>
    <t>14232 - Parlinggoman - Happy laundry / APOTEK GEVASIA FARMA - 15/01/2026</t>
  </si>
  <si>
    <t>11129</t>
  </si>
  <si>
    <t>085381600858</t>
  </si>
  <si>
    <t>04/05/26</t>
  </si>
  <si>
    <t>17366</t>
  </si>
  <si>
    <t>Vindy Laundry</t>
  </si>
  <si>
    <t xml:space="preserve">Bantu untuk mengganti nomor hp laundry yang tertampil di aplikasi dan bantu untuk menonaktifkan barcode di nota </t>
  </si>
  <si>
    <t>vindyloundry</t>
  </si>
  <si>
    <t>085753077624</t>
  </si>
  <si>
    <t>10772</t>
  </si>
  <si>
    <t xml:space="preserve">Sejauh ini tidak ada kendala dan masih aman </t>
  </si>
  <si>
    <t>17403</t>
  </si>
  <si>
    <t>28/02/26</t>
  </si>
  <si>
    <t>Barbara Carrera</t>
  </si>
  <si>
    <t>Angel Breeze Laundry</t>
  </si>
  <si>
    <t>082171869047</t>
  </si>
  <si>
    <t xml:space="preserve">Konfirmasi penggunaan aplikasi call langsung dimatikan </t>
  </si>
  <si>
    <t xml:space="preserve">Bantu pandu untuk akses piposmart dan penjelasan perbedaan akses akun owner dan akun karyawan dan penjelasan biaya berlangganan dan negosiasi berlangganan dan nasabahnya berlangganan 1 bulan pro dan kedepan nya jika cocok dengan piposmart akan berlangganan 12 bulan </t>
  </si>
  <si>
    <t>17403 - Barbara Carrera - Angel Breeze Laundry - 27/01/2026</t>
  </si>
  <si>
    <t>328</t>
  </si>
  <si>
    <t>10988</t>
  </si>
  <si>
    <t xml:space="preserve">Aplikasi piposmartnya belum digunakan dan sementara masih menggunakan nota manual </t>
  </si>
  <si>
    <t>11104</t>
  </si>
  <si>
    <t>18548</t>
  </si>
  <si>
    <t>Penjelasan mengenai penggunaan aplikasi piposmart di akun baru atau di akunlama dan dari nasabah mau gunakan akun yang baru. Penjelasan cara penggunaan aplikasi piposmart di di akun owner dan karyawan dan nanti dihubungi kembali karna usaha laundry rencana opening tanggal 14 Juni 2026</t>
  </si>
  <si>
    <t>Rini Heriyanti</t>
  </si>
  <si>
    <t>pt global asia sejahtera</t>
  </si>
  <si>
    <t>081242855979</t>
  </si>
  <si>
    <t>081242738687</t>
  </si>
  <si>
    <t>11105</t>
  </si>
  <si>
    <t>18549</t>
  </si>
  <si>
    <t>Bunda Laundry</t>
  </si>
  <si>
    <t>082258904072</t>
  </si>
  <si>
    <t xml:space="preserve">Penjelasan aplikasi di outlet baru dan rencana outlet baru hanya untuk drop in saja dan operasional pencucia di outlet utama. Rencana berlangganan 1 bulan basic karna masih mau melihat perkembangan di tempat baru </t>
  </si>
  <si>
    <t xml:space="preserve">Saat ini menggunakan aplikasi Kangcuci namun karna sering eror dan biaya bulana 178.000 jadi ada rencana mau pindah aplikasi dan dapat rekomendasi penggunaan piposmart. Penjelasan aplikasi piposmart, bantu pandu daftar dan training cara penggunaan aplikasi dan untuk aplikasi dicoba pelajari terlebih dahulu selama trial ini dan jika ada kendala akan di infokan kembali </t>
  </si>
  <si>
    <t>1 - 31 Desember 2025</t>
  </si>
  <si>
    <t>PIC Follow up 2026</t>
  </si>
  <si>
    <t>3253</t>
  </si>
  <si>
    <t>Red Laundry Bethesda</t>
  </si>
  <si>
    <t>Red Laundry Tomohon</t>
  </si>
  <si>
    <t>Training aplikasi piposmart dan pandu untuk top up dan aktivasi mebership paket 12 bulan basic</t>
  </si>
  <si>
    <t>17049</t>
  </si>
  <si>
    <t>Dian cita pertiwi</t>
  </si>
  <si>
    <t>cuci guys</t>
  </si>
  <si>
    <t>08111598222</t>
  </si>
  <si>
    <t>11283</t>
  </si>
  <si>
    <t>18858</t>
  </si>
  <si>
    <t>08218780595</t>
  </si>
  <si>
    <t>Training aplikasi piposmart dan pandu untuk top up dan aktivasi mebership paket 12 bulan basic dengan akun 4156 - Red Laundry Bethesda</t>
  </si>
  <si>
    <t>11961</t>
  </si>
  <si>
    <t>IDOLA LAUNDRY</t>
  </si>
  <si>
    <t>089693255477</t>
  </si>
  <si>
    <t>10741</t>
  </si>
  <si>
    <t>17933</t>
  </si>
  <si>
    <t>Rio Julianto</t>
  </si>
  <si>
    <t>Penjelasan mengenai promo berlangganan aplikasi piposmart dan nasabahnya request berlangganan 12 plus 6 Pro dikurangi dan sudah info dengan finance dan dari tim finence menyarankan pembayaran 2 kali secara bertahap. Dari nasabah rencana berlangganan Pro 12 bulan dan masih negosiasi. Reminder berlangganan tanggal 12 Juni 2026</t>
  </si>
  <si>
    <t>Trijoy Laundry</t>
  </si>
  <si>
    <t>082256693350</t>
  </si>
  <si>
    <t>11642</t>
  </si>
  <si>
    <t>NIKO</t>
  </si>
  <si>
    <t>NICHO LAUNDRY</t>
  </si>
  <si>
    <t>081397200134</t>
  </si>
  <si>
    <t xml:space="preserve">Aplikasi piposmartnya tidak jadi digunakan karna saat ini sudah menggunakan aplikasi Randori, dan jangan dihubungi lagi karna sebelumnya sudah dihubungi dari tim piposmart </t>
  </si>
  <si>
    <t>PBGC 3 - Ruth</t>
  </si>
  <si>
    <t>16946</t>
  </si>
  <si>
    <t>Sakilo.AF</t>
  </si>
  <si>
    <t>081332852676</t>
  </si>
  <si>
    <t>10768</t>
  </si>
  <si>
    <t>17972</t>
  </si>
  <si>
    <t>Suharmi Zunawarti</t>
  </si>
  <si>
    <t>Apique Laundry</t>
  </si>
  <si>
    <t>085777302404</t>
  </si>
  <si>
    <t>6598</t>
  </si>
  <si>
    <t>Koka Laundry</t>
  </si>
  <si>
    <t>087822036010</t>
  </si>
  <si>
    <t>14876</t>
  </si>
  <si>
    <t>Andri Triadhy</t>
  </si>
  <si>
    <t>10776</t>
  </si>
  <si>
    <t>Mama Laundry</t>
  </si>
  <si>
    <t>17990</t>
  </si>
  <si>
    <t>Muhammad Chamdany Faruq</t>
  </si>
  <si>
    <t>Home Iron Gupat</t>
  </si>
  <si>
    <t>081262762954</t>
  </si>
  <si>
    <t>17089</t>
  </si>
  <si>
    <t>Novianti</t>
  </si>
  <si>
    <t>rein laundry</t>
  </si>
  <si>
    <t>082153933323</t>
  </si>
  <si>
    <t>337</t>
  </si>
  <si>
    <t>10786</t>
  </si>
  <si>
    <t>18017</t>
  </si>
  <si>
    <t>STEVANIE SIAHAAN</t>
  </si>
  <si>
    <t>Vanie Laundry</t>
  </si>
  <si>
    <t>083138742353</t>
  </si>
  <si>
    <t>Naraa</t>
  </si>
  <si>
    <t>16914</t>
  </si>
  <si>
    <t>Yunita Fatma</t>
  </si>
  <si>
    <t>Veraa Laundry</t>
  </si>
  <si>
    <t>Gudang cuci</t>
  </si>
  <si>
    <t>081805323476</t>
  </si>
  <si>
    <t>16914- Gudang cuci Laundry - Yunita- 06/12/25.jpeg.jpeg</t>
  </si>
  <si>
    <t xml:space="preserve">Arahkan untuk download aplikasi piposmart dan registrasi akun </t>
  </si>
  <si>
    <t>338</t>
  </si>
  <si>
    <t>10791</t>
  </si>
  <si>
    <t>18023</t>
  </si>
  <si>
    <t>Hafsa</t>
  </si>
  <si>
    <t>HAFSA LAUNDRY</t>
  </si>
  <si>
    <t>085156229550</t>
  </si>
  <si>
    <t>17079</t>
  </si>
  <si>
    <t>Acmad Fauzan</t>
  </si>
  <si>
    <t>klinik laundry</t>
  </si>
  <si>
    <t>081215513132</t>
  </si>
  <si>
    <t>17079- Klinik Laundry - Achmad - 08/12/25.jpeg</t>
  </si>
  <si>
    <t>10795</t>
  </si>
  <si>
    <t>18031</t>
  </si>
  <si>
    <t>Nilla Crb</t>
  </si>
  <si>
    <t>085861751557</t>
  </si>
  <si>
    <t>17085</t>
  </si>
  <si>
    <t xml:space="preserve">Firman Abdullah </t>
  </si>
  <si>
    <t>Oxalis Laundry</t>
  </si>
  <si>
    <t>085397551576</t>
  </si>
  <si>
    <t>10800</t>
  </si>
  <si>
    <t>18038</t>
  </si>
  <si>
    <t>lida nataliana</t>
  </si>
  <si>
    <t>laundry abah kileng</t>
  </si>
  <si>
    <t>082215051681</t>
  </si>
  <si>
    <t>17085 - Oxalis Laundry - Firman - 08/12/25.jpeg.jpeg</t>
  </si>
  <si>
    <t>Penjelasan mengenai cara pengubahan nama laundry dan nomor hp laundry yang tertampil di nota struk</t>
  </si>
  <si>
    <t>17096</t>
  </si>
  <si>
    <t>341</t>
  </si>
  <si>
    <t xml:space="preserve">Agus Jamaludin </t>
  </si>
  <si>
    <t>10801</t>
  </si>
  <si>
    <t>18039</t>
  </si>
  <si>
    <t>Keyla londry</t>
  </si>
  <si>
    <t>Yurni</t>
  </si>
  <si>
    <t>Laundry In Sini</t>
  </si>
  <si>
    <t>082198436799</t>
  </si>
  <si>
    <t>085773808967</t>
  </si>
  <si>
    <t>082123940774</t>
  </si>
  <si>
    <t>17096 - Keyla Londry - Agus - 09/12/25.jpeg</t>
  </si>
  <si>
    <t>17106</t>
  </si>
  <si>
    <t>10804</t>
  </si>
  <si>
    <t>18042</t>
  </si>
  <si>
    <t>Moch Akbar maulana</t>
  </si>
  <si>
    <t>Yoel Laundry</t>
  </si>
  <si>
    <t>AL LAUNDRY</t>
  </si>
  <si>
    <t>082130520209</t>
  </si>
  <si>
    <t>Yoel's Laundry</t>
  </si>
  <si>
    <t>081341826428</t>
  </si>
  <si>
    <t>17106 - Yoel's Laundry - Yoel - 10/12/25.jpeg</t>
  </si>
  <si>
    <t>10807</t>
  </si>
  <si>
    <t>18045</t>
  </si>
  <si>
    <t>baruna laundry</t>
  </si>
  <si>
    <t>Baruna laundry express</t>
  </si>
  <si>
    <t>085815920178</t>
  </si>
  <si>
    <t>16970</t>
  </si>
  <si>
    <t xml:space="preserve">Ferlin Selawa </t>
  </si>
  <si>
    <t>Laundry 4'princess</t>
  </si>
  <si>
    <t>082239223950</t>
  </si>
  <si>
    <t>16970 - Laundry 4'princess - Ferlin Selawa - 11/12/25 .jpeg</t>
  </si>
  <si>
    <t>10808</t>
  </si>
  <si>
    <t>18046</t>
  </si>
  <si>
    <t>alputri eldeddy</t>
  </si>
  <si>
    <t>Fanny laundry 3</t>
  </si>
  <si>
    <t>Usaha laundry jalan 3 hari dan masih menggunakan nota manual. piposmartnya belum dipahami dan belum dimengerti cara penggunaannya. Penjelasan aplikasi piposmart dan untuk penggunaan nanti akan didiskusikan dulu dengan ownernya</t>
  </si>
  <si>
    <t>Fanny laundry 4</t>
  </si>
  <si>
    <t xml:space="preserve">Total Pencapaian </t>
  </si>
  <si>
    <t>089501360803</t>
  </si>
  <si>
    <t>082141258984</t>
  </si>
  <si>
    <t>10809</t>
  </si>
  <si>
    <t>18047</t>
  </si>
  <si>
    <t>Romindo silaban</t>
  </si>
  <si>
    <t>hosana laundry</t>
  </si>
  <si>
    <t>088211550644</t>
  </si>
  <si>
    <t>346</t>
  </si>
  <si>
    <t>1 - 30 November 2025</t>
  </si>
  <si>
    <t>10814</t>
  </si>
  <si>
    <t>18053</t>
  </si>
  <si>
    <t>Lady S</t>
  </si>
  <si>
    <t>BOBASO LAUNDRY RANOMEA</t>
  </si>
  <si>
    <t>0895412087722</t>
  </si>
  <si>
    <t>10818</t>
  </si>
  <si>
    <t>18058</t>
  </si>
  <si>
    <t>Lancar Laundry</t>
  </si>
  <si>
    <t>083844484297</t>
  </si>
  <si>
    <t xml:space="preserve">Rencana training hari ini dan trainingnya di undur karena 1 lagi karyawannya belum ready dan jika sudah ready akan di infokan kembali untuk lanjutan training Piposmartnya </t>
  </si>
  <si>
    <t>16775</t>
  </si>
  <si>
    <t>Rumah Laundry</t>
  </si>
  <si>
    <t>085248909597</t>
  </si>
  <si>
    <t>10824</t>
  </si>
  <si>
    <t>18065</t>
  </si>
  <si>
    <t>Lidia Sri Arini</t>
  </si>
  <si>
    <t>DIA LAUNDRY</t>
  </si>
  <si>
    <t>082257083696</t>
  </si>
  <si>
    <t xml:space="preserve">Aplikasi piposmart tidak jadi digunakan, jadi jangan di spam chatt dan telpon terus </t>
  </si>
  <si>
    <t>16743</t>
  </si>
  <si>
    <t>Berkat Laundry</t>
  </si>
  <si>
    <t>085863731397</t>
  </si>
  <si>
    <t>16096</t>
  </si>
  <si>
    <t>Mei Dei</t>
  </si>
  <si>
    <t>Meidei Wash Landromat / Meidei Wash Pondok Jagung Timur</t>
  </si>
  <si>
    <t>088211115899</t>
  </si>
  <si>
    <t>16720</t>
  </si>
  <si>
    <t xml:space="preserve">tia malinda </t>
  </si>
  <si>
    <t>Rania Laundry</t>
  </si>
  <si>
    <t>081999981646</t>
  </si>
  <si>
    <t>16937</t>
  </si>
  <si>
    <t>Aldi</t>
  </si>
  <si>
    <t>Jivva Laundry</t>
  </si>
  <si>
    <t>087864187818</t>
  </si>
  <si>
    <t xml:space="preserve">Aplikasi sudah digunakan dan sudah dipahami dan untuk rencana berlangganan mau yang bulanan dulu dan untuk perpanjangannya nanti jika sudah di laundry mungkin nanti malam dikabari kembali </t>
  </si>
  <si>
    <t>16682</t>
  </si>
  <si>
    <t>Lina Pane</t>
  </si>
  <si>
    <t>Cleanlite Laundry Bandung</t>
  </si>
  <si>
    <t>082118656837</t>
  </si>
  <si>
    <t>16682-Cleanlite Laundry Bandung-Lina Pane-27/10/25.jpeg</t>
  </si>
  <si>
    <t xml:space="preserve">Bantu penjelasan untuk penghapusan dan pembatalan transaksi di aplikasi piposmart </t>
  </si>
  <si>
    <t>Mitra Fast Laundry</t>
  </si>
  <si>
    <t xml:space="preserve">ARNIANTI </t>
  </si>
  <si>
    <t>16477 - RUMAH LAUNDRY - ARNIANTI - 30 September 2025</t>
  </si>
  <si>
    <t xml:space="preserve">Karyawan yang angkat dengan hp user temp dan untuk berlangganan boleh langsung konfirmasi dengan ibu vee dan sudah dihubung belum ada respon nasabahnya </t>
  </si>
  <si>
    <t>Mitra Get Laundry RMJ</t>
  </si>
  <si>
    <t>16632</t>
  </si>
  <si>
    <t>Luxe Groups</t>
  </si>
  <si>
    <t>11272</t>
  </si>
  <si>
    <t>18838</t>
  </si>
  <si>
    <t>luxe laundry</t>
  </si>
  <si>
    <t>Hanti Rahayu</t>
  </si>
  <si>
    <t>087846645584</t>
  </si>
  <si>
    <t>fourkids loundry</t>
  </si>
  <si>
    <t>081318820802</t>
  </si>
  <si>
    <t>16632 - luxe laundry - Luxe Groups - 22 Oktober 2025</t>
  </si>
  <si>
    <t>16565</t>
  </si>
  <si>
    <t xml:space="preserve">Reyhan </t>
  </si>
  <si>
    <t>TERLAUNDRY</t>
  </si>
  <si>
    <t>089516247863</t>
  </si>
  <si>
    <t>10993</t>
  </si>
  <si>
    <t>18347</t>
  </si>
  <si>
    <t>Ranita Khumaira</t>
  </si>
  <si>
    <t>Rinjani Laundry</t>
  </si>
  <si>
    <t>085794294638</t>
  </si>
  <si>
    <t>10690</t>
  </si>
  <si>
    <t>17867</t>
  </si>
  <si>
    <t>sri lestari</t>
  </si>
  <si>
    <t>tari laundry</t>
  </si>
  <si>
    <t>089508282229</t>
  </si>
  <si>
    <t>085701250200</t>
  </si>
  <si>
    <t xml:space="preserve">Aplikasi piposmartnya tidak digunakan dan jangan di teror lagu karna saya sudah menggunakan aplikasi lain. Jangan di spam terus sangat mengganggu dan kemarin juga sudah di telpon sama yang lain </t>
  </si>
  <si>
    <t>16600</t>
  </si>
  <si>
    <t>bmedy71@gmail.com</t>
  </si>
  <si>
    <t>Gadhies Laundry &amp; Dry Clean</t>
  </si>
  <si>
    <t>08125004467</t>
  </si>
  <si>
    <t>16668</t>
  </si>
  <si>
    <t xml:space="preserve">Sub han </t>
  </si>
  <si>
    <t>87Laundry</t>
  </si>
  <si>
    <t>085878989257</t>
  </si>
  <si>
    <t>16707</t>
  </si>
  <si>
    <t>RN LAUNDRY</t>
  </si>
  <si>
    <t>085250239056</t>
  </si>
  <si>
    <t>16584</t>
  </si>
  <si>
    <t>Jumriyati</t>
  </si>
  <si>
    <t>Wish Laundry</t>
  </si>
  <si>
    <t>082318583933</t>
  </si>
  <si>
    <t>16939</t>
  </si>
  <si>
    <t>Noninoni80 Noni80</t>
  </si>
  <si>
    <t>abrar laundry</t>
  </si>
  <si>
    <t>085198631851</t>
  </si>
  <si>
    <t>16717</t>
  </si>
  <si>
    <t>Resi Saragih</t>
  </si>
  <si>
    <t>hosanna laundry</t>
  </si>
  <si>
    <t>085836095342</t>
  </si>
  <si>
    <t xml:space="preserve">Tidak Tertarik </t>
  </si>
  <si>
    <t>SABY LAUNDRY 2</t>
  </si>
  <si>
    <t xml:space="preserve">Sudah berlangganan </t>
  </si>
  <si>
    <t>1 - 30 Oktober 2025</t>
  </si>
  <si>
    <t>16475</t>
  </si>
  <si>
    <t xml:space="preserve">Maria Martina Sulastri </t>
  </si>
  <si>
    <t>Roemah Laundry</t>
  </si>
  <si>
    <t>082372082220</t>
  </si>
  <si>
    <t>16475 - Roemah Laundry - Maria Martina Sulastri - 11 Oktober 2025</t>
  </si>
  <si>
    <t xml:space="preserve">Aplikasi piposmart tidak digunakan karna aplikasi sudah dihapus dan juga tidak sempat mempelajari, jangan dihubungi lagi karna lagi dijalan </t>
  </si>
  <si>
    <t>16410</t>
  </si>
  <si>
    <t>Yogi Pratama</t>
  </si>
  <si>
    <t>SERDANG LAUNDRY</t>
  </si>
  <si>
    <t>085337605662</t>
  </si>
  <si>
    <t>16459</t>
  </si>
  <si>
    <t>Susanti A. Tambun</t>
  </si>
  <si>
    <t>081350733064</t>
  </si>
  <si>
    <t>858.000</t>
  </si>
  <si>
    <t>16459 - Laundry - Susanti A. Tambun - 08 Oktober 2025</t>
  </si>
  <si>
    <t>16575</t>
  </si>
  <si>
    <t xml:space="preserve">Rade S </t>
  </si>
  <si>
    <t>Bersih Laundry Mangun Jaya</t>
  </si>
  <si>
    <t>085178146851</t>
  </si>
  <si>
    <t>16575 - Bersih Laundry Mangun Jaya - Rade S - 17 Oktober 2025</t>
  </si>
  <si>
    <t>16541</t>
  </si>
  <si>
    <t>Hi clean Laundry</t>
  </si>
  <si>
    <t>hi clean laundry</t>
  </si>
  <si>
    <t>088220222827</t>
  </si>
  <si>
    <t>Bisnis 9 Bulan</t>
  </si>
  <si>
    <t>16541 - hi clean laundry - Hi clean Laundry - 22 Oktober 2025</t>
  </si>
  <si>
    <t>18096</t>
  </si>
  <si>
    <t xml:space="preserve">paijo </t>
  </si>
  <si>
    <t>Kios Laundry</t>
  </si>
  <si>
    <t>089691222976</t>
  </si>
  <si>
    <t>14098</t>
  </si>
  <si>
    <t>Rizky Cahya Amellin</t>
  </si>
  <si>
    <t>Klik Laundry</t>
  </si>
  <si>
    <t>081328341343</t>
  </si>
  <si>
    <t>10780</t>
  </si>
  <si>
    <t>18006</t>
  </si>
  <si>
    <t>Tantri Yani Wulandari</t>
  </si>
  <si>
    <t>MAMBI LOUNDRY</t>
  </si>
  <si>
    <t>087719334516</t>
  </si>
  <si>
    <t>18016</t>
  </si>
  <si>
    <t>agung benk</t>
  </si>
  <si>
    <t>Rumah loundry ku</t>
  </si>
  <si>
    <t>087754908280</t>
  </si>
  <si>
    <t>082113608542</t>
  </si>
  <si>
    <t>10790</t>
  </si>
  <si>
    <t>18021</t>
  </si>
  <si>
    <t>Lampita Pakpahan</t>
  </si>
  <si>
    <t>Army Loundry</t>
  </si>
  <si>
    <t>082174842619</t>
  </si>
  <si>
    <t>Call diangkat tapi tidak ada suara dan langsung dimatikan dan no chatt karna nomor yang lama di blokir nasabahnya</t>
  </si>
  <si>
    <t>16582</t>
  </si>
  <si>
    <t>Ouzar Laundry</t>
  </si>
  <si>
    <t>081218678681</t>
  </si>
  <si>
    <t>18022</t>
  </si>
  <si>
    <t>Yuyun Siagian</t>
  </si>
  <si>
    <t>Yuyun laundry</t>
  </si>
  <si>
    <t>081396875109</t>
  </si>
  <si>
    <t>10815</t>
  </si>
  <si>
    <t>Murti Ningsih</t>
  </si>
  <si>
    <t>Srikandi Wash Laundry</t>
  </si>
  <si>
    <t>089664707257</t>
  </si>
  <si>
    <t>16595</t>
  </si>
  <si>
    <t xml:space="preserve">Rathaleya Namora gauri </t>
  </si>
  <si>
    <t>caleandra laundry</t>
  </si>
  <si>
    <t>085183138897</t>
  </si>
  <si>
    <t>10825</t>
  </si>
  <si>
    <t>niran</t>
  </si>
  <si>
    <t>cuci karpet bayur</t>
  </si>
  <si>
    <t>085723915582</t>
  </si>
  <si>
    <t>10832</t>
  </si>
  <si>
    <t>Hendra Koy</t>
  </si>
  <si>
    <t>Nam's loundry</t>
  </si>
  <si>
    <t>087889976939</t>
  </si>
  <si>
    <t>10875</t>
  </si>
  <si>
    <t>18139</t>
  </si>
  <si>
    <t>sigit priyo santoso</t>
  </si>
  <si>
    <t>MR. CLEAN LAUNDRY</t>
  </si>
  <si>
    <t>088263926487</t>
  </si>
  <si>
    <t>10889</t>
  </si>
  <si>
    <t>18162</t>
  </si>
  <si>
    <t>Donna</t>
  </si>
  <si>
    <t>KynaKlin Laundry</t>
  </si>
  <si>
    <t>087786624607</t>
  </si>
  <si>
    <t>10896</t>
  </si>
  <si>
    <t>18169</t>
  </si>
  <si>
    <t>goes ajus</t>
  </si>
  <si>
    <t>laundry depan rumah</t>
  </si>
  <si>
    <t>089688983338</t>
  </si>
  <si>
    <t>10906</t>
  </si>
  <si>
    <t>18189</t>
  </si>
  <si>
    <t>Nuriman mamat</t>
  </si>
  <si>
    <t>yok laundry</t>
  </si>
  <si>
    <t>08973825075</t>
  </si>
  <si>
    <t>1 - 30 September 2025</t>
  </si>
  <si>
    <t>10907</t>
  </si>
  <si>
    <t>18190</t>
  </si>
  <si>
    <t>Dewa Nyoman</t>
  </si>
  <si>
    <t>D.V laudry</t>
  </si>
  <si>
    <t>085737686550</t>
  </si>
  <si>
    <t>119</t>
  </si>
  <si>
    <t>10813</t>
  </si>
  <si>
    <t>08/03/2026</t>
  </si>
  <si>
    <t>16201</t>
  </si>
  <si>
    <t>Ree laundry</t>
  </si>
  <si>
    <t>REE Laundry</t>
  </si>
  <si>
    <t>082176537176</t>
  </si>
  <si>
    <t xml:space="preserve">Konfirmasi penggunaan aplikasi boleh ke nomor yang baru </t>
  </si>
  <si>
    <t>379</t>
  </si>
  <si>
    <t>10859</t>
  </si>
  <si>
    <t>miwa</t>
  </si>
  <si>
    <t>16274</t>
  </si>
  <si>
    <t>Deniansah</t>
  </si>
  <si>
    <t>Nadzif Fresh Laundry</t>
  </si>
  <si>
    <t>085959490360</t>
  </si>
  <si>
    <t xml:space="preserve">Bantu aktivasi membership paket 12 bulan pro dan bantu pandu untuk aktivasi membershipnya dan bantu arahin untuk posting rating playstore </t>
  </si>
  <si>
    <t>16274 - Nadzif Fresh Laundry - Deniansah - 02 September 2025</t>
  </si>
  <si>
    <t>308</t>
  </si>
  <si>
    <t>085111034881</t>
  </si>
  <si>
    <t>Mitra Mame Laundry</t>
  </si>
  <si>
    <t xml:space="preserve">Vicky loundry </t>
  </si>
  <si>
    <t>081362266999</t>
  </si>
  <si>
    <t>Bantu pandu untuk aktivasi membership dan cara penambahan akun karyawan</t>
  </si>
  <si>
    <t>16306 - loundry - Vicky loundry 2 - 06 September 2025</t>
  </si>
  <si>
    <t>309</t>
  </si>
  <si>
    <t>6435</t>
  </si>
  <si>
    <t>9346</t>
  </si>
  <si>
    <t>Srie</t>
  </si>
  <si>
    <t>Nadifa Laundry</t>
  </si>
  <si>
    <t>Seven Laundry</t>
  </si>
  <si>
    <t xml:space="preserve">5721 </t>
  </si>
  <si>
    <t>16186</t>
  </si>
  <si>
    <t xml:space="preserve">reskiyani </t>
  </si>
  <si>
    <t>kulaundry</t>
  </si>
  <si>
    <t>082210807123</t>
  </si>
  <si>
    <t>Penjelasan Menu karyawan dan penggajian karyawan. Penjelasan akses fitur paket Business dan penawaran upgrade gratis ke Pro</t>
  </si>
  <si>
    <t xml:space="preserve">Call diangkat dan selesai perkenalan langsung dimatikan </t>
  </si>
  <si>
    <t>16194 - kulaundry - reskiyani - 01 September 2025</t>
  </si>
  <si>
    <t>10465</t>
  </si>
  <si>
    <t>Bu Anne</t>
  </si>
  <si>
    <t>Vidya Permana H</t>
  </si>
  <si>
    <t>380</t>
  </si>
  <si>
    <t>16277</t>
  </si>
  <si>
    <t>312</t>
  </si>
  <si>
    <t xml:space="preserve">Yudhis </t>
  </si>
  <si>
    <t>Flash and Clean Laundry</t>
  </si>
  <si>
    <t>082308236716</t>
  </si>
  <si>
    <t>10662</t>
  </si>
  <si>
    <t xml:space="preserve">Elwin Bukit </t>
  </si>
  <si>
    <t>082363434689</t>
  </si>
  <si>
    <t>Nomor tidak terdaftar dan tidak terhubung dnegan wa</t>
  </si>
  <si>
    <t xml:space="preserve">Untuk order kertas thermalnya akan dikabari lagi jika mau oder </t>
  </si>
  <si>
    <t>313</t>
  </si>
  <si>
    <t>Ratih</t>
  </si>
  <si>
    <t>15915</t>
  </si>
  <si>
    <t>Anna Maria Btm</t>
  </si>
  <si>
    <t>MJS LAUNDRY COIN</t>
  </si>
  <si>
    <t>082170365019</t>
  </si>
  <si>
    <t>1894</t>
  </si>
  <si>
    <t xml:space="preserve">Aplikasi piposmartnya belum digunakan karna saat ini suaminya lagi sibuk banyak kerjaan di lebaran ini. Untuk saat ini laundry jalan 2 bulan dan masih menggunakan nota manual. Mengenai penggunaan aplikasi belum sempat diskusi dengan suaminya dan jika sudah ada waktu akan dihubungi kembali </t>
  </si>
  <si>
    <t xml:space="preserve">Call diangkat dan selesai perkenalan call dimatikan </t>
  </si>
  <si>
    <t>Reminder perpanjangan berlangganan dan negosiasi upgrade berlangganan karna sebelunya berlangganan 6 bulan basic. Bantu Payment dan aktivasi mebership dan sudah konfirmasi pemberian rating playstorw</t>
  </si>
  <si>
    <t>16393</t>
  </si>
  <si>
    <t>Lina Sinaga</t>
  </si>
  <si>
    <t>Swalaundry</t>
  </si>
  <si>
    <t>081368073010</t>
  </si>
  <si>
    <t>314</t>
  </si>
  <si>
    <t>LAUNDRY KITA/LAUNDRY KITA</t>
  </si>
  <si>
    <t>085163695328</t>
  </si>
  <si>
    <t>4273</t>
  </si>
  <si>
    <t>315</t>
  </si>
  <si>
    <t>SAGA LAUNDRY</t>
  </si>
  <si>
    <t>SAGA LAUNDRY JAMBI/SAGA LAUNDRY JAMBI</t>
  </si>
  <si>
    <t>082181823130</t>
  </si>
  <si>
    <t>Mitra kmm</t>
  </si>
  <si>
    <t>NABIL</t>
  </si>
  <si>
    <t>16194</t>
  </si>
  <si>
    <t>N&amp;N Laundry/N&amp;N Laundry</t>
  </si>
  <si>
    <t>Effa</t>
  </si>
  <si>
    <t>Eva loundry</t>
  </si>
  <si>
    <t>081385857577</t>
  </si>
  <si>
    <t>085772002656</t>
  </si>
  <si>
    <t>16194 - Eva loundry - Effa - 22 Agustus 2025</t>
  </si>
  <si>
    <t>317</t>
  </si>
  <si>
    <t>16140</t>
  </si>
  <si>
    <t xml:space="preserve">FitriIdros </t>
  </si>
  <si>
    <t>Nanci Siregar</t>
  </si>
  <si>
    <t>MALONA LAUNDRY/MALONA LAUNDRY</t>
  </si>
  <si>
    <t>Laundry Uni Fitri</t>
  </si>
  <si>
    <t>081291516813</t>
  </si>
  <si>
    <t>082277782901</t>
  </si>
  <si>
    <t>5779</t>
  </si>
  <si>
    <t>16140 - Laundry Uni Fitri - FitriIdros - 13 Agustus 2025</t>
  </si>
  <si>
    <t xml:space="preserve">Penjelasan mengenai fitur kontrol stock barang atau fitur inventory </t>
  </si>
  <si>
    <t>Arny</t>
  </si>
  <si>
    <t>Laundry Kendari</t>
  </si>
  <si>
    <t>Nadzif Fresh Laundry/Nadzif Fresh Laundry</t>
  </si>
  <si>
    <t>1010</t>
  </si>
  <si>
    <t>Mitra Zona Laundry Mamuju</t>
  </si>
  <si>
    <t>Aplikasi piposmartnya masih dalam tahap pembelajaran dan lihat" dan kirim link tutorial penambahan nota transaksi dan data pelanggan baru</t>
  </si>
  <si>
    <t>16179</t>
  </si>
  <si>
    <t xml:space="preserve">Ahmad </t>
  </si>
  <si>
    <t>Laundry Jagoan Karpet</t>
  </si>
  <si>
    <t>085220762770</t>
  </si>
  <si>
    <t>yenni lim</t>
  </si>
  <si>
    <t>Momo Laundry/Momo Laundry</t>
  </si>
  <si>
    <t>16116</t>
  </si>
  <si>
    <t xml:space="preserve">Supriani </t>
  </si>
  <si>
    <t>833</t>
  </si>
  <si>
    <t>EL ZAYN LAUNDRY</t>
  </si>
  <si>
    <t>085270758085</t>
  </si>
  <si>
    <t xml:space="preserve">Aplikasi piposmart tidak digunakan dan saat ini sudah menggunakan aplikasi lain dan tidak mau ngasih aplikasi. Tidak tertarik menggunakan piposmart dan call langsung dimatikan </t>
  </si>
  <si>
    <t>16346</t>
  </si>
  <si>
    <t>Duta interdesign</t>
  </si>
  <si>
    <t>Duta Interdesign</t>
  </si>
  <si>
    <t>081260529810</t>
  </si>
  <si>
    <t>Savera Laundry</t>
  </si>
  <si>
    <t>Savera Laundry/Savera Laundry Pejaten Barat</t>
  </si>
  <si>
    <t>082135853014</t>
  </si>
  <si>
    <t xml:space="preserve">16346 - Duta Interdesign - Duta Interdesign - 09 September 2025 </t>
  </si>
  <si>
    <t>082220004231</t>
  </si>
  <si>
    <t>14065</t>
  </si>
  <si>
    <t>loundry/loundry</t>
  </si>
  <si>
    <t>798</t>
  </si>
  <si>
    <t xml:space="preserve">Reminder sisa berlangganan dan perpanjangan berlangganan sebelum masa aktifnya habis </t>
  </si>
  <si>
    <t>Get Laundry Villa Pamulang</t>
  </si>
  <si>
    <t>Get Laundry/Get Laundry</t>
  </si>
  <si>
    <t>085773459383</t>
  </si>
  <si>
    <t>1 - 30 Agustus 2025</t>
  </si>
  <si>
    <t>5818</t>
  </si>
  <si>
    <t>Alban Vincent Wikardo</t>
  </si>
  <si>
    <t>Cucci Laundry Malang/Cucci Laundry Malang</t>
  </si>
  <si>
    <t>4249</t>
  </si>
  <si>
    <t>Meidei Wash Landromart</t>
  </si>
  <si>
    <t>adlina husni putri</t>
  </si>
  <si>
    <t>KASNA2000/KASNA2000</t>
  </si>
  <si>
    <t>1994</t>
  </si>
  <si>
    <t>16096 - Meidei Wash Lamdromart - Mei Dei - 07 Agustus 2025</t>
  </si>
  <si>
    <t>16083</t>
  </si>
  <si>
    <t xml:space="preserve">Riri Lahiriyah </t>
  </si>
  <si>
    <t>325</t>
  </si>
  <si>
    <t>Riri Laundry</t>
  </si>
  <si>
    <t>08381006972</t>
  </si>
  <si>
    <t>Dignity Sinaga</t>
  </si>
  <si>
    <t>DIGNITY LAUNDRY PUSAT (Jln Jawa)</t>
  </si>
  <si>
    <t>8917</t>
  </si>
  <si>
    <t>16083 - Riri Laundry - Riri Lahiriyah - 06 Agustus 2025</t>
  </si>
  <si>
    <t xml:space="preserve">Bantu pembayaran aplikasi piposmart dan proses saldo berlangganan untuk aktivasi membership akan dibantu proses besok pagi </t>
  </si>
  <si>
    <t>376</t>
  </si>
  <si>
    <t>10806</t>
  </si>
  <si>
    <t>18044</t>
  </si>
  <si>
    <t>Firman ezra Alamsyah</t>
  </si>
  <si>
    <t>nyuciyuk</t>
  </si>
  <si>
    <t>085815445435</t>
  </si>
  <si>
    <t>15977</t>
  </si>
  <si>
    <t xml:space="preserve">BHG Laundry </t>
  </si>
  <si>
    <t>BHG Laundry</t>
  </si>
  <si>
    <t>326</t>
  </si>
  <si>
    <t>082283210330</t>
  </si>
  <si>
    <t>BHG Laindry/BHG Laundry</t>
  </si>
  <si>
    <t xml:space="preserve">Aplikasi sudah tidak digunakan karna kurang cocok dengan kebutuhan laundry, dan sudah lupa mengenai aplikasi piposmartnya karna sudah lama dan sudah dihapus juga. Saat ini sudah menggunakan binatu dan call langsung dimatikan </t>
  </si>
  <si>
    <t>665</t>
  </si>
  <si>
    <t>15977 - BHG Laundry  - BHG Laindry - 07 Agustus 2025</t>
  </si>
  <si>
    <t>377</t>
  </si>
  <si>
    <t>10817</t>
  </si>
  <si>
    <t>18057</t>
  </si>
  <si>
    <t>Hanny Hanadie</t>
  </si>
  <si>
    <t>Queen Laundry</t>
  </si>
  <si>
    <t>082286608162</t>
  </si>
  <si>
    <t>afif saifuddin</t>
  </si>
  <si>
    <t>Magfirah Laundry/Magfirah Laundry</t>
  </si>
  <si>
    <t xml:space="preserve">Aplikasi piposmart tidak jadi digunakan dan saat ini belum mau pindah aplikasi dari aplikasi edobi </t>
  </si>
  <si>
    <t>791</t>
  </si>
  <si>
    <t>10822</t>
  </si>
  <si>
    <t>18062</t>
  </si>
  <si>
    <t>bHaP34Bp7DH-TlH</t>
  </si>
  <si>
    <t>Maa Laundry</t>
  </si>
  <si>
    <t>082164633648</t>
  </si>
  <si>
    <t>10417</t>
  </si>
  <si>
    <t>237</t>
  </si>
  <si>
    <t>10677</t>
  </si>
  <si>
    <t>10754</t>
  </si>
  <si>
    <t>08131980351</t>
  </si>
  <si>
    <t>483</t>
  </si>
  <si>
    <t>10504</t>
  </si>
  <si>
    <t>081521578534</t>
  </si>
  <si>
    <t>484</t>
  </si>
  <si>
    <t>9912</t>
  </si>
  <si>
    <t>721</t>
  </si>
  <si>
    <t>1 - 31 Juli 2025</t>
  </si>
  <si>
    <t>486</t>
  </si>
  <si>
    <t>10376</t>
  </si>
  <si>
    <t>0587575223446</t>
  </si>
  <si>
    <t xml:space="preserve">Usaha laundry sudah tutup karna sebelumnya juga usaha rumahan. Jadi kadang buka kdang juga tutup karna dulu masih hendel sendiri </t>
  </si>
  <si>
    <t>16025</t>
  </si>
  <si>
    <t xml:space="preserve">inge bunga mira dewi </t>
  </si>
  <si>
    <t>Setiawan Laundry</t>
  </si>
  <si>
    <t>081806666009</t>
  </si>
  <si>
    <t>Promo Jagoan</t>
  </si>
  <si>
    <t>487</t>
  </si>
  <si>
    <t>8890.</t>
  </si>
  <si>
    <t>Happy laundry</t>
  </si>
  <si>
    <t>APOTEK GEVASIA FARMA</t>
  </si>
  <si>
    <t>081361035455</t>
  </si>
  <si>
    <t>16025 - Setiawan Laundry - inge bunga mira dewi - 30 Juli 2025</t>
  </si>
  <si>
    <r>
      <rPr>
        <rFont val="Calibri"/>
        <sz val="9.0"/>
      </rPr>
      <t xml:space="preserve">Mitra Sultan </t>
    </r>
    <r>
      <rPr>
        <rFont val="Calibri"/>
        <color rgb="FF1155CC"/>
        <sz val="9.0"/>
        <u/>
      </rPr>
      <t>Laundry.co</t>
    </r>
  </si>
  <si>
    <t>489</t>
  </si>
  <si>
    <t>15694</t>
  </si>
  <si>
    <t>Lou Laundry</t>
  </si>
  <si>
    <t>083122047408</t>
  </si>
  <si>
    <t xml:space="preserve">Ika Khairani </t>
  </si>
  <si>
    <t>183</t>
  </si>
  <si>
    <t>15567 - LouLou - Dian Suci Maharani - 22 Mei 2025</t>
  </si>
  <si>
    <t>11165</t>
  </si>
  <si>
    <t>HAWP LAUNDRY / Hawp Laundry 2</t>
  </si>
  <si>
    <t>490</t>
  </si>
  <si>
    <t>9583</t>
  </si>
  <si>
    <t>11165 - HAWP LAUNDRY - Ayu Widyasari primanda - 14 Juli 2025</t>
  </si>
  <si>
    <t>242</t>
  </si>
  <si>
    <t>4816</t>
  </si>
  <si>
    <t>hermawan dwi susanto</t>
  </si>
  <si>
    <t>keisha laundry / KEISHA LAUNDRY #3</t>
  </si>
  <si>
    <t>085725235583</t>
  </si>
  <si>
    <t xml:space="preserve">Call diangkat dan langsung dimatikan </t>
  </si>
  <si>
    <t>493</t>
  </si>
  <si>
    <t>10410</t>
  </si>
  <si>
    <t>burhannns.</t>
  </si>
  <si>
    <t>15915 - MJS LAUNDRY COIN - Anna Maria Btm - 19 Juli 2025</t>
  </si>
  <si>
    <t>518</t>
  </si>
  <si>
    <t>15097</t>
  </si>
  <si>
    <t>Pebrina</t>
  </si>
  <si>
    <t>22PM Laundry</t>
  </si>
  <si>
    <t>087878154050</t>
  </si>
  <si>
    <t>494</t>
  </si>
  <si>
    <t>10413</t>
  </si>
  <si>
    <t>15279</t>
  </si>
  <si>
    <t>Michael</t>
  </si>
  <si>
    <t>Laundry PTIK</t>
  </si>
  <si>
    <t>081314586826</t>
  </si>
  <si>
    <t>BHG Laindry</t>
  </si>
  <si>
    <t>495</t>
  </si>
  <si>
    <t>15911</t>
  </si>
  <si>
    <t>Fatur</t>
  </si>
  <si>
    <t>O'im Laundry</t>
  </si>
  <si>
    <t>10414</t>
  </si>
  <si>
    <t>087752327543</t>
  </si>
  <si>
    <t>15675</t>
  </si>
  <si>
    <t>Ola Talia</t>
  </si>
  <si>
    <t>laundry / PINK LAUNDRY</t>
  </si>
  <si>
    <t>081281363232</t>
  </si>
  <si>
    <t>15675 - laundry / PINK LAUNDRY - Ola Talia - 26 Juli 2025</t>
  </si>
  <si>
    <t>496</t>
  </si>
  <si>
    <t>10400</t>
  </si>
  <si>
    <t>15818</t>
  </si>
  <si>
    <t xml:space="preserve">Ranyy </t>
  </si>
  <si>
    <t>MECCA LAUNDRY</t>
  </si>
  <si>
    <t>085885155359</t>
  </si>
  <si>
    <t>502</t>
  </si>
  <si>
    <t>15818 - MECCA LAUNDRY - Ranyy - 9 Juli 2025</t>
  </si>
  <si>
    <t>13591</t>
  </si>
  <si>
    <t>ALFA LAUNDRY</t>
  </si>
  <si>
    <t>SAHABAT LAUNDRY</t>
  </si>
  <si>
    <t>085616519310</t>
  </si>
  <si>
    <t>15715</t>
  </si>
  <si>
    <t>Rusliana</t>
  </si>
  <si>
    <t>9478</t>
  </si>
  <si>
    <t>YASZ LAUNDRY COIN</t>
  </si>
  <si>
    <t>Budi</t>
  </si>
  <si>
    <t>081274155159</t>
  </si>
  <si>
    <t>082175689144</t>
  </si>
  <si>
    <t>12/06/25</t>
  </si>
  <si>
    <t>Nasabah Referal Perusahaan</t>
  </si>
  <si>
    <t xml:space="preserve">Aplikasi piposmart tidak pernah digunakan dan jangan dihubungi lagi. Saat ini menggunakan nota manual dan tidak tertarik dengan aplikasi </t>
  </si>
  <si>
    <t>Mitra Akang Laundry</t>
  </si>
  <si>
    <t>15679</t>
  </si>
  <si>
    <t>Midi Laundri</t>
  </si>
  <si>
    <t>MIDI laundry</t>
  </si>
  <si>
    <t>087710531202</t>
  </si>
  <si>
    <t>Mitra LabClean</t>
  </si>
  <si>
    <t>15807</t>
  </si>
  <si>
    <t>isma trividiana</t>
  </si>
  <si>
    <t>RanWash</t>
  </si>
  <si>
    <t>Sudah berlangganan dengan akun 17522 - Clean &amp; Co Laundry Semarang</t>
  </si>
  <si>
    <t>082392552825</t>
  </si>
  <si>
    <t>15612</t>
  </si>
  <si>
    <t>Ahmad K</t>
  </si>
  <si>
    <t>10641</t>
  </si>
  <si>
    <t>082331204530</t>
  </si>
  <si>
    <t>081231513674</t>
  </si>
  <si>
    <t>15654</t>
  </si>
  <si>
    <t>Ketemu Laundry</t>
  </si>
  <si>
    <t>082110252292</t>
  </si>
  <si>
    <t>590</t>
  </si>
  <si>
    <t>SR laundry</t>
  </si>
  <si>
    <t>SR laundry/SR laundry 3</t>
  </si>
  <si>
    <t xml:space="preserve">Aplikasi belum digunakan karna belum membutuhkan karna kemarin aplikasi masih coba" saja, penjelasan aplikasi piposmart dan sistem berlangganan dan jika ada kendala akan di infokan kembali </t>
  </si>
  <si>
    <t>15708</t>
  </si>
  <si>
    <t>taufik ismail sitompul</t>
  </si>
  <si>
    <t>Irama londry</t>
  </si>
  <si>
    <t>081270795066</t>
  </si>
  <si>
    <t>Bisnis 3 Bulan</t>
  </si>
  <si>
    <t xml:space="preserve">Reminder Payment pelunasan berlangganan dan penawaran paket Pro 12 tambah 2 bulan Pro di outlet SR Laundry 3. </t>
  </si>
  <si>
    <t>15618</t>
  </si>
  <si>
    <t xml:space="preserve">Khodijah Dija </t>
  </si>
  <si>
    <t>17401</t>
  </si>
  <si>
    <t>The best Laundry</t>
  </si>
  <si>
    <t>Bagas Rahmat Gunarto</t>
  </si>
  <si>
    <t>081901727051</t>
  </si>
  <si>
    <t>Bagas Laundry</t>
  </si>
  <si>
    <t>085921119361</t>
  </si>
  <si>
    <t>159</t>
  </si>
  <si>
    <t xml:space="preserve">Aplikasi belum digunakan karna usaha laundry nya masih jalan 2 buan jadi mau lihat perkembangan laundrynya </t>
  </si>
  <si>
    <t>15689</t>
  </si>
  <si>
    <t>Martin Suryadi</t>
  </si>
  <si>
    <t>sembilan</t>
  </si>
  <si>
    <t>081234562374</t>
  </si>
  <si>
    <t>456</t>
  </si>
  <si>
    <t>10666</t>
  </si>
  <si>
    <t>15785</t>
  </si>
  <si>
    <t xml:space="preserve">Happy Laundry </t>
  </si>
  <si>
    <t>087877845699</t>
  </si>
  <si>
    <t>480</t>
  </si>
  <si>
    <t>132</t>
  </si>
  <si>
    <t>481</t>
  </si>
  <si>
    <t>10601</t>
  </si>
  <si>
    <t>01-30 Juni 2025</t>
  </si>
  <si>
    <t xml:space="preserve">Penjelasan aplikasi piposmart bantu input harga layanan dan koneksi printer ke aplikasi dan bantu kendala printer thermal nya </t>
  </si>
  <si>
    <t xml:space="preserve">Usaha laundry jalan 2 minggu dan masih menggunakan nota manual, Karyawan ada 1 dan laundry buka di ruko. Aplikasi belum dipeljari karan belum paham penggunaan aplikasinya. Penjelasan aplikasi piposmart dan fo untuk training aplikasi dan jika ada waktu akan di infokan kembali untuk jadwal trainingnya </t>
  </si>
  <si>
    <t>17821</t>
  </si>
  <si>
    <t xml:space="preserve">lilis banjar </t>
  </si>
  <si>
    <t xml:space="preserve">Lilis laundry	</t>
  </si>
  <si>
    <t>081353481877</t>
  </si>
  <si>
    <t>081353481788</t>
  </si>
  <si>
    <t>(0) Harga Tidak Sesuai</t>
  </si>
  <si>
    <t>Aplikasi tidak digunakan karna berbayar, jadi kakaknya tidak mau gunakan aplikasinya. Penjelasan aplikasi dan biaya berlangganan bulanan, namun kakaknya tidak berminat. Kakaknya sudah pernah buka laundry di malaysia namun untuk aplikasi yang digunakan selalu aplikasi yang gratis. Jadi untuk penggunaan aplikasi piposmart jangan dihubungi lagi karna tidak berminat</t>
  </si>
  <si>
    <t>10714</t>
  </si>
  <si>
    <t>17901</t>
  </si>
  <si>
    <t>Siti Maryam</t>
  </si>
  <si>
    <t>Maryam laundry</t>
  </si>
  <si>
    <t>085270114818</t>
  </si>
  <si>
    <t>Aplikasi tidak digunakan karna usaha laundry usaha rumahan dan buka di kampung. Aplikasi tidak digunakan karna aplikasi berbayar dan jangan dihubungi lagi</t>
  </si>
  <si>
    <t>Mitra Kasih Laundry</t>
  </si>
  <si>
    <t>15702</t>
  </si>
  <si>
    <t>K Laundry</t>
  </si>
  <si>
    <t>083863311248</t>
  </si>
  <si>
    <t>15590</t>
  </si>
  <si>
    <t>D&amp;V Laundry</t>
  </si>
  <si>
    <t>D&amp;V loundry</t>
  </si>
  <si>
    <t>083194845477</t>
  </si>
  <si>
    <t>Sudah di Training</t>
  </si>
  <si>
    <t>15590 - D&amp;V loundry - D&amp;V Laundry - 26 Mei 2025</t>
  </si>
  <si>
    <t xml:space="preserve">Saat ini masih menggunakan apikasi edobi dan masa aktifnya habis di akhir bulan ini dan ada rencana beralih ke aplikasi piposmart. Penjelasan aplikasi piposmart dan perbedaannya dengan aplikasi edobi. Penjelasan penggunaan piposmart untuk owner dan karyawan dan setting akses fitur untuk karyawan. Penjelasan penambahan akun karyawan bisa dilakukan jika sudah aktivasi membership. Untuk aplikasinya jika sudah mau gunakan akan dihubungi kembali </t>
  </si>
  <si>
    <t>15630</t>
  </si>
  <si>
    <t>Laundry_1945 Merdeka</t>
  </si>
  <si>
    <t>laundry 1945</t>
  </si>
  <si>
    <t>0817448234</t>
  </si>
  <si>
    <t>15630 - laundry 1945 - Laundry_1945 Merdeka - 29 Mei 2025</t>
  </si>
  <si>
    <t>15688</t>
  </si>
  <si>
    <t xml:space="preserve">Beatrix Gurning </t>
  </si>
  <si>
    <t>BLISSFUL LAUNDRY</t>
  </si>
  <si>
    <t>082199116323</t>
  </si>
  <si>
    <t>10608</t>
  </si>
  <si>
    <r>
      <rPr>
        <rFont val="Calibri"/>
        <sz val="9.0"/>
      </rPr>
      <t xml:space="preserve">Mitra Sultan </t>
    </r>
    <r>
      <rPr>
        <rFont val="Calibri"/>
        <color rgb="FF1155CC"/>
        <sz val="9.0"/>
        <u/>
      </rPr>
      <t>Laundry.co</t>
    </r>
  </si>
  <si>
    <t>Dea Tres</t>
  </si>
  <si>
    <t>Yumna loundry</t>
  </si>
  <si>
    <t>085643277588</t>
  </si>
  <si>
    <t>15567</t>
  </si>
  <si>
    <t>Dian Suci Maharani</t>
  </si>
  <si>
    <t>LouLou</t>
  </si>
  <si>
    <t>08174112266</t>
  </si>
  <si>
    <t>Daniel Yerikho</t>
  </si>
  <si>
    <t>laundry coin</t>
  </si>
  <si>
    <t>085174286992</t>
  </si>
  <si>
    <t>15119</t>
  </si>
  <si>
    <t>Erfandy Karyanto</t>
  </si>
  <si>
    <t>FUN Shoes Care</t>
  </si>
  <si>
    <t>081222202366</t>
  </si>
  <si>
    <t>413</t>
  </si>
  <si>
    <t>414</t>
  </si>
  <si>
    <t>Penjelasan sistem penggunaan aplikasi piposmart dan penjelasan sistem dan promo berlangganan aplikasi dan sudah payment untuk paket 12 bulan Pro</t>
  </si>
  <si>
    <t>01-31 Mei 2025</t>
  </si>
  <si>
    <t>kmm</t>
  </si>
  <si>
    <t>15208</t>
  </si>
  <si>
    <t>Nida Raufah</t>
  </si>
  <si>
    <t>Maxi Washi Laundry</t>
  </si>
  <si>
    <t>085283643943</t>
  </si>
  <si>
    <t>15664</t>
  </si>
  <si>
    <t>Nuzul Rahmat</t>
  </si>
  <si>
    <t xml:space="preserve">Aplikasi mau dipelajari sendiri dulu dan jika ada kendala akan di infokan kembali. Rencana training besok pagi jam 10. Penjelasan aplikasi piposmart dan sistem upload foto dan penjelasan sistem berlangganan aplikasi piposmart </t>
  </si>
  <si>
    <t>Wonder Wash</t>
  </si>
  <si>
    <t xml:space="preserve">Karyawan yang ngangkat dan saat ini ownernya tidak ada di laundrydan jika sudah di laundry akan dibantu konfirmasi kembali </t>
  </si>
  <si>
    <t>15571</t>
  </si>
  <si>
    <t>Topan Wariz Jubaeri</t>
  </si>
  <si>
    <t>Washkita Laundry / Washkita Laundry Panyileukan</t>
  </si>
  <si>
    <t>081230059100</t>
  </si>
  <si>
    <t>15571 - Washkita Laundry - Topan Wariz Jubaeri - 23 Mei 2025</t>
  </si>
  <si>
    <t xml:space="preserve">Aplikasi piposmartnya akan dipelajari kembali nanti malam karna saat ini masih banyak kerjaan dan bantu kirim tutorial perubahan harga layanan </t>
  </si>
  <si>
    <t>Washkita Laundry / Washkita Laundry Telkom</t>
  </si>
  <si>
    <t>11245</t>
  </si>
  <si>
    <t>Reva nesy aulantari</t>
  </si>
  <si>
    <t>kidsfour025@gmail.com</t>
  </si>
  <si>
    <t>15375</t>
  </si>
  <si>
    <t>maria sihombing</t>
  </si>
  <si>
    <t>Andaria laundry</t>
  </si>
  <si>
    <t>087809705143</t>
  </si>
  <si>
    <t xml:space="preserve">Nasabah salah daftar akun seharusnya akun karyawannya tetapi malah daftar akun baru dan sudah arahin ke nasabahnya bahwa penambahan akun karyawan dari aplikasi owner </t>
  </si>
  <si>
    <t>15375 - Andaria Laundry - Maria Sihombing - 5 Mei 2025</t>
  </si>
  <si>
    <t>15438</t>
  </si>
  <si>
    <t>Suka Clean Service</t>
  </si>
  <si>
    <t>0811959835</t>
  </si>
  <si>
    <t>15438 - Suka Clean Service - Suka Clean Service - 15 Mei 2025</t>
  </si>
  <si>
    <t>10917</t>
  </si>
  <si>
    <t>18203</t>
  </si>
  <si>
    <t>Alnny Oktinha</t>
  </si>
  <si>
    <t>15573</t>
  </si>
  <si>
    <t>Waroeng Laundry</t>
  </si>
  <si>
    <t xml:space="preserve">Pebria Hanum </t>
  </si>
  <si>
    <t>083131672547</t>
  </si>
  <si>
    <t>085789535643</t>
  </si>
  <si>
    <t>LabClean</t>
  </si>
  <si>
    <t>08116666081</t>
  </si>
  <si>
    <t>Bu Hanum - 13 Mei 2025</t>
  </si>
  <si>
    <t xml:space="preserve">Call biasa dan call wa tidak aktif dan lanjut chatt wa </t>
  </si>
  <si>
    <t>121</t>
  </si>
  <si>
    <t>10923</t>
  </si>
  <si>
    <t>18219</t>
  </si>
  <si>
    <t>15401</t>
  </si>
  <si>
    <t>Delfy</t>
  </si>
  <si>
    <t>Susi Yanti</t>
  </si>
  <si>
    <t>Vavi Laundry</t>
  </si>
  <si>
    <t>D' Laundry coin</t>
  </si>
  <si>
    <t>082348203482</t>
  </si>
  <si>
    <t>082283132819</t>
  </si>
  <si>
    <t>082348203485</t>
  </si>
  <si>
    <t>15401 - D'Laundry coin - Susi Yanti - 5 Mei 2025</t>
  </si>
  <si>
    <t>Call biasa dan call wa tidak aktif dan chatt wa centang 1</t>
  </si>
  <si>
    <t>123</t>
  </si>
  <si>
    <t>10930</t>
  </si>
  <si>
    <t>18227</t>
  </si>
  <si>
    <t>Hernawati</t>
  </si>
  <si>
    <t xml:space="preserve">Yudo Yudho </t>
  </si>
  <si>
    <t xml:space="preserve">Laundry Aji 2	</t>
  </si>
  <si>
    <t>laudrybest</t>
  </si>
  <si>
    <t>08157944473</t>
  </si>
  <si>
    <t>08888666998</t>
  </si>
  <si>
    <t>15536 / 15510</t>
  </si>
  <si>
    <t>Lukmanul Hakim</t>
  </si>
  <si>
    <t>128</t>
  </si>
  <si>
    <t>10950</t>
  </si>
  <si>
    <t>18268</t>
  </si>
  <si>
    <t>BAO Bang Opik</t>
  </si>
  <si>
    <t>@baoproduction</t>
  </si>
  <si>
    <t>082123098199</t>
  </si>
  <si>
    <t>15536 - cuciqu laundry - Lukmanul Hakim - 20 Mei 2025</t>
  </si>
  <si>
    <t>15384</t>
  </si>
  <si>
    <t>Hafsa Laundry</t>
  </si>
  <si>
    <t>085172039330</t>
  </si>
  <si>
    <t>173</t>
  </si>
  <si>
    <t>10962</t>
  </si>
  <si>
    <t>18289</t>
  </si>
  <si>
    <t xml:space="preserve">Di Cuciin Aja!	</t>
  </si>
  <si>
    <t>082113211288</t>
  </si>
  <si>
    <t>082299252210</t>
  </si>
  <si>
    <t>15384 - Hafsa Laundry - Hafsa Laundry - 29 Mei 2025</t>
  </si>
  <si>
    <t>11273</t>
  </si>
  <si>
    <t>18839</t>
  </si>
  <si>
    <t>Rich Va</t>
  </si>
  <si>
    <t xml:space="preserve">loundry	</t>
  </si>
  <si>
    <t>081128020679</t>
  </si>
  <si>
    <t>15352</t>
  </si>
  <si>
    <t>puspita</t>
  </si>
  <si>
    <t>Laundry Azha</t>
  </si>
  <si>
    <t>197</t>
  </si>
  <si>
    <t>081247351229</t>
  </si>
  <si>
    <t>10976</t>
  </si>
  <si>
    <t>18310</t>
  </si>
  <si>
    <t>Qholifah Alexander</t>
  </si>
  <si>
    <t>Barokah laundry</t>
  </si>
  <si>
    <t>082334541298</t>
  </si>
  <si>
    <t>15382</t>
  </si>
  <si>
    <t>Kintan Deska Sasono Putri</t>
  </si>
  <si>
    <t>08118108077</t>
  </si>
  <si>
    <t>200</t>
  </si>
  <si>
    <t>10983</t>
  </si>
  <si>
    <t>18331</t>
  </si>
  <si>
    <t>Mitra Delisha Laundry &amp; Cleaning</t>
  </si>
  <si>
    <t>Mariyah Algho</t>
  </si>
  <si>
    <t>arfa laundry</t>
  </si>
  <si>
    <t>085647162882</t>
  </si>
  <si>
    <t>15514</t>
  </si>
  <si>
    <t>089513201295</t>
  </si>
  <si>
    <t>Siti Umayah</t>
  </si>
  <si>
    <t>Super Laundry</t>
  </si>
  <si>
    <t>082132390280</t>
  </si>
  <si>
    <t>15514 - Super Laundry - Siti Umayah - 16 Mei 2025</t>
  </si>
  <si>
    <t>270</t>
  </si>
  <si>
    <t>11000</t>
  </si>
  <si>
    <t>18358</t>
  </si>
  <si>
    <t>Ninggar</t>
  </si>
  <si>
    <t>R laundry</t>
  </si>
  <si>
    <t>087804064545</t>
  </si>
  <si>
    <t>15364</t>
  </si>
  <si>
    <t>Bantu Laundry 2</t>
  </si>
  <si>
    <t>0895327377938</t>
  </si>
  <si>
    <t xml:space="preserve">Aplikasi piposmartnya sedang dipelajari </t>
  </si>
  <si>
    <t>272</t>
  </si>
  <si>
    <t>11003</t>
  </si>
  <si>
    <t>18367</t>
  </si>
  <si>
    <t>ArKiev</t>
  </si>
  <si>
    <t>ArKiev Laundry</t>
  </si>
  <si>
    <t>083144622605</t>
  </si>
  <si>
    <t>14547</t>
  </si>
  <si>
    <t>Nur Fadhillah Octavia</t>
  </si>
  <si>
    <t>Sera Laundry / Sera Laundry Bedahan</t>
  </si>
  <si>
    <t>08978979866</t>
  </si>
  <si>
    <t>399</t>
  </si>
  <si>
    <t>7689</t>
  </si>
  <si>
    <t>11804</t>
  </si>
  <si>
    <t>Suwarni Lin</t>
  </si>
  <si>
    <t>Wishy washi</t>
  </si>
  <si>
    <t>081310643968</t>
  </si>
  <si>
    <t>082210848215</t>
  </si>
  <si>
    <t>8735</t>
  </si>
  <si>
    <t>15559</t>
  </si>
  <si>
    <t>obby/ mama laundry</t>
  </si>
  <si>
    <t>Sejauh ini belum ada kendala aplikasi piposmartnya dan jika ada kendala akan di infokan kembali, soalnya saat ini nasabahnya lagi meeting</t>
  </si>
  <si>
    <t>laundry / mama laundry</t>
  </si>
  <si>
    <t>085780198687</t>
  </si>
  <si>
    <t>Closing Individu</t>
  </si>
  <si>
    <t>172</t>
  </si>
  <si>
    <t>10687</t>
  </si>
  <si>
    <r>
      <rPr>
        <rFont val="Calibri"/>
        <sz val="9.0"/>
      </rPr>
      <t xml:space="preserve">Mitra Sultan </t>
    </r>
    <r>
      <rPr>
        <rFont val="Calibri"/>
        <color rgb="FF1155CC"/>
        <sz val="9.0"/>
        <u/>
      </rPr>
      <t>Laundry.co</t>
    </r>
  </si>
  <si>
    <t>085198049994</t>
  </si>
  <si>
    <t xml:space="preserve">Bantu konfirmasi kembali dengan nasabah untuk kirim ulang pembayaran yang dilakukan lewat transfer biasa supaya bisa bantu konfirmasi ke manajemen untuk chek pembayarannya </t>
  </si>
  <si>
    <t>355</t>
  </si>
  <si>
    <t>10651</t>
  </si>
  <si>
    <t>17801</t>
  </si>
  <si>
    <t>dahri ksg</t>
  </si>
  <si>
    <t>Dzikra Laundry</t>
  </si>
  <si>
    <t>081220703179</t>
  </si>
  <si>
    <t>15000</t>
  </si>
  <si>
    <t xml:space="preserve">Bro Laundry </t>
  </si>
  <si>
    <t>Bro Laundry</t>
  </si>
  <si>
    <t>081943280793</t>
  </si>
  <si>
    <t xml:space="preserve">Aplikasi belum sempat dipelajari lagi karna masih kerja dan nanti malam akan dicoba pelajari kembali. Penjelasan penambahan data pelangganan di aplikasi </t>
  </si>
  <si>
    <t>357</t>
  </si>
  <si>
    <t>10657</t>
  </si>
  <si>
    <t>17810</t>
  </si>
  <si>
    <t>Dea Ayu Pratama</t>
  </si>
  <si>
    <t>15000 / Bro Laundry / Bro Laundry - 07 April 2025</t>
  </si>
  <si>
    <t>Ayuk Laundry</t>
  </si>
  <si>
    <t>082382271344</t>
  </si>
  <si>
    <t>359</t>
  </si>
  <si>
    <t>10676</t>
  </si>
  <si>
    <t>17837</t>
  </si>
  <si>
    <t>Ika</t>
  </si>
  <si>
    <t>iyQlean laundry</t>
  </si>
  <si>
    <t>085642288686</t>
  </si>
  <si>
    <t>360</t>
  </si>
  <si>
    <t>10679</t>
  </si>
  <si>
    <t>15460</t>
  </si>
  <si>
    <t>Dessy Novitasari</t>
  </si>
  <si>
    <t>Nyonya Laundry</t>
  </si>
  <si>
    <t>081336859935</t>
  </si>
  <si>
    <t>15460 - Nyonya Laundry - Dessy Novitasari - 12 Mei 2025</t>
  </si>
  <si>
    <t>15211</t>
  </si>
  <si>
    <t>253</t>
  </si>
  <si>
    <t>Triana lestari</t>
  </si>
  <si>
    <t>speed laundry</t>
  </si>
  <si>
    <t>085219928889</t>
  </si>
  <si>
    <t>10611</t>
  </si>
  <si>
    <t>17736</t>
  </si>
  <si>
    <t>Juinah Juju</t>
  </si>
  <si>
    <t>loundry a'i</t>
  </si>
  <si>
    <t>087786465937</t>
  </si>
  <si>
    <t xml:space="preserve">We Laundry </t>
  </si>
  <si>
    <t>Pinky Laundry</t>
  </si>
  <si>
    <t>0882008673591</t>
  </si>
  <si>
    <t>15167</t>
  </si>
  <si>
    <t>pipit dedy</t>
  </si>
  <si>
    <t>254</t>
  </si>
  <si>
    <t>SRF laundry</t>
  </si>
  <si>
    <t>085668141618</t>
  </si>
  <si>
    <t>10614</t>
  </si>
  <si>
    <t>17744</t>
  </si>
  <si>
    <t>nikie handayani</t>
  </si>
  <si>
    <t>LAUNDRY EXPRESS</t>
  </si>
  <si>
    <t>081233356786</t>
  </si>
  <si>
    <t>082111118439</t>
  </si>
  <si>
    <t>15167 / SRF laundry / pipit dedy / 12 April 2025</t>
  </si>
  <si>
    <t xml:space="preserve">Aplikasi sejauh ini tidak ada kendala dan sudah dipahami dan untuk aplikasi kdang dimalam hari sering loading lama saat buka fitur" piposmartnya. Untuk outlet ke dua nya belum taukapan pembukaan nya dan memang ada rencana mau buka tapi belum tau kapan karna masih rencana </t>
  </si>
  <si>
    <t>255</t>
  </si>
  <si>
    <t>10616</t>
  </si>
  <si>
    <t>17746</t>
  </si>
  <si>
    <t>Berkah Laundry Al varo</t>
  </si>
  <si>
    <t>Berkah Laundry alvaro</t>
  </si>
  <si>
    <t>085876424353</t>
  </si>
  <si>
    <t>256</t>
  </si>
  <si>
    <t>01 -30 April 2025</t>
  </si>
  <si>
    <t>10622</t>
  </si>
  <si>
    <t>17754</t>
  </si>
  <si>
    <t>Berkah Samoedera Laundry</t>
  </si>
  <si>
    <t>082214292919</t>
  </si>
  <si>
    <t>085218218005</t>
  </si>
  <si>
    <t xml:space="preserve">Aplikasi piposmart laundry nya tidak dipahami dan sudah dipahami, aplikasi dilihat dari aplikasi dan coba download. Call langsung dimatikan </t>
  </si>
  <si>
    <t>Afiliasi</t>
  </si>
  <si>
    <t>257</t>
  </si>
  <si>
    <t>10623</t>
  </si>
  <si>
    <t>17755</t>
  </si>
  <si>
    <t>Kar Klin Loundry</t>
  </si>
  <si>
    <t>081910040758</t>
  </si>
  <si>
    <t>15129</t>
  </si>
  <si>
    <t>Robin</t>
  </si>
  <si>
    <t>boss laundry</t>
  </si>
  <si>
    <t>081289986699</t>
  </si>
  <si>
    <t>15129 / boss laundry / Robin / 11 April 2025</t>
  </si>
  <si>
    <t>258</t>
  </si>
  <si>
    <t>10625</t>
  </si>
  <si>
    <t>17760</t>
  </si>
  <si>
    <t>Ressa Pahlefi</t>
  </si>
  <si>
    <t xml:space="preserve">syanesty loundry	</t>
  </si>
  <si>
    <t>082171849009</t>
  </si>
  <si>
    <t>082171712861</t>
  </si>
  <si>
    <t>15279 / Laundry PTIK / Michael / 23 April 2025</t>
  </si>
  <si>
    <t>15042</t>
  </si>
  <si>
    <t>082128285567</t>
  </si>
  <si>
    <t>260</t>
  </si>
  <si>
    <t>10628</t>
  </si>
  <si>
    <t>17764</t>
  </si>
  <si>
    <t>Madeena Care</t>
  </si>
  <si>
    <t>Madeena Laundry</t>
  </si>
  <si>
    <t>0816829052</t>
  </si>
  <si>
    <t>15266</t>
  </si>
  <si>
    <t>Henny Rahmawati</t>
  </si>
  <si>
    <t>Barbie Laundry</t>
  </si>
  <si>
    <t>087789491337</t>
  </si>
  <si>
    <t xml:space="preserve">Konfirmasi penggunaan piposmart dan call langsung dimatikan </t>
  </si>
  <si>
    <t>15266 / Barbie Laundry / Henry Rahmawati</t>
  </si>
  <si>
    <t>261</t>
  </si>
  <si>
    <t>7272</t>
  </si>
  <si>
    <t xml:space="preserve">Admin 1 </t>
  </si>
  <si>
    <t>10629</t>
  </si>
  <si>
    <t>17766</t>
  </si>
  <si>
    <t>PEKALONGAN LAUNDRY / PEKALONGAN LAUNDRY AND CLEANING</t>
  </si>
  <si>
    <t>081229985505</t>
  </si>
  <si>
    <t>Athy</t>
  </si>
  <si>
    <t>Athy loundry</t>
  </si>
  <si>
    <t>082146598961</t>
  </si>
  <si>
    <t>14998</t>
  </si>
  <si>
    <t>Novie</t>
  </si>
  <si>
    <t>Laundrybestie</t>
  </si>
  <si>
    <t>081228374972</t>
  </si>
  <si>
    <t>235</t>
  </si>
  <si>
    <t>15109</t>
  </si>
  <si>
    <t>arie ginting</t>
  </si>
  <si>
    <t>OC LAUNDRY</t>
  </si>
  <si>
    <t>10632</t>
  </si>
  <si>
    <t>081322493162</t>
  </si>
  <si>
    <t>17770</t>
  </si>
  <si>
    <t>Dimas Devin</t>
  </si>
  <si>
    <t>mantap</t>
  </si>
  <si>
    <t>00000</t>
  </si>
  <si>
    <t>089616729380</t>
  </si>
  <si>
    <t>15109 / OC LAUNDRY / arie ginting - 10 April 2025</t>
  </si>
  <si>
    <t>14733</t>
  </si>
  <si>
    <t>Ari Kusuma Winata</t>
  </si>
  <si>
    <t>Hayoo! Laundry</t>
  </si>
  <si>
    <t>082282555977</t>
  </si>
  <si>
    <t>236</t>
  </si>
  <si>
    <t>10642</t>
  </si>
  <si>
    <r>
      <rPr>
        <rFont val="Calibri"/>
        <color rgb="FF1155CC"/>
        <sz val="9.0"/>
        <u/>
      </rPr>
      <t>Training - 14733 - Hayoo! Laundry</t>
    </r>
  </si>
  <si>
    <t>17786</t>
  </si>
  <si>
    <t>arunika</t>
  </si>
  <si>
    <t>085726681491</t>
  </si>
  <si>
    <t>8162</t>
  </si>
  <si>
    <t>Viva Yuniarti</t>
  </si>
  <si>
    <t>Dilvio Laundry</t>
  </si>
  <si>
    <t>085285514388</t>
  </si>
  <si>
    <t>10648</t>
  </si>
  <si>
    <t>17798</t>
  </si>
  <si>
    <t>Dede Suwenda</t>
  </si>
  <si>
    <t>Laundry.In</t>
  </si>
  <si>
    <t>081375524520</t>
  </si>
  <si>
    <t>238</t>
  </si>
  <si>
    <t>10660</t>
  </si>
  <si>
    <t>17816</t>
  </si>
  <si>
    <t>Onky Reynaldi</t>
  </si>
  <si>
    <t>GEVI LAUNDRY</t>
  </si>
  <si>
    <t>089683618642</t>
  </si>
  <si>
    <t>239</t>
  </si>
  <si>
    <t>10673</t>
  </si>
  <si>
    <t>17834</t>
  </si>
  <si>
    <t>Yani Dewi</t>
  </si>
  <si>
    <t>ALUNA londry</t>
  </si>
  <si>
    <t>085810622973</t>
  </si>
  <si>
    <t>240</t>
  </si>
  <si>
    <t>10675</t>
  </si>
  <si>
    <t>17836</t>
  </si>
  <si>
    <t>Ramanda Rendiatama</t>
  </si>
  <si>
    <t>Qamary Laundry</t>
  </si>
  <si>
    <t>081313133405</t>
  </si>
  <si>
    <t>243</t>
  </si>
  <si>
    <t>10688</t>
  </si>
  <si>
    <t>17864</t>
  </si>
  <si>
    <t>Nur hikmah</t>
  </si>
  <si>
    <t>BERKAH LAUNDRY</t>
  </si>
  <si>
    <t>08999900211</t>
  </si>
  <si>
    <t>219</t>
  </si>
  <si>
    <t>Aplikasi sudah digunakan di usaha laundry dan sudah berlangganan 1 bulan Pro dan sejauh ini belum ada kendala</t>
  </si>
  <si>
    <t>13397</t>
  </si>
  <si>
    <t>Karina maru mandiri</t>
  </si>
  <si>
    <t>KMM Laundry</t>
  </si>
  <si>
    <t>085691113009</t>
  </si>
  <si>
    <t>14981</t>
  </si>
  <si>
    <t>Kris Hagan</t>
  </si>
  <si>
    <t>H2J Laundry</t>
  </si>
  <si>
    <t>087885900364</t>
  </si>
  <si>
    <t>Nanda Laundry</t>
  </si>
  <si>
    <t>Nanda laundry</t>
  </si>
  <si>
    <t>081370331393</t>
  </si>
  <si>
    <t>244</t>
  </si>
  <si>
    <t>10694</t>
  </si>
  <si>
    <t>17873</t>
  </si>
  <si>
    <t>Fika Ryskip_</t>
  </si>
  <si>
    <t>Hafiz Zikri</t>
  </si>
  <si>
    <t>085785031138</t>
  </si>
  <si>
    <t>Mecca Laundry</t>
  </si>
  <si>
    <t>081315251841</t>
  </si>
  <si>
    <r>
      <rPr>
        <rFont val="Calibri"/>
        <color rgb="FF1155CC"/>
        <sz val="9.0"/>
        <u/>
      </rPr>
      <t>Training - Mecca Laundry</t>
    </r>
  </si>
  <si>
    <t>10812</t>
  </si>
  <si>
    <t>14918</t>
  </si>
  <si>
    <t>mommy El ZIO</t>
  </si>
  <si>
    <t>Zio laundry</t>
  </si>
  <si>
    <t>08170872100</t>
  </si>
  <si>
    <r>
      <rPr>
        <rFont val="Calibri"/>
        <color rgb="FF1155CC"/>
        <sz val="9.0"/>
        <u/>
      </rPr>
      <t>14918 - Zio Laundry - 18-03-25</t>
    </r>
  </si>
  <si>
    <t>14921</t>
  </si>
  <si>
    <t xml:space="preserve">Elinda Yulianti </t>
  </si>
  <si>
    <t xml:space="preserve">Bantu top up berlangganan dan aktivasi membership 12 bulan Pro </t>
  </si>
  <si>
    <t>Cucique</t>
  </si>
  <si>
    <t>087742280950</t>
  </si>
  <si>
    <t>14606</t>
  </si>
  <si>
    <t>Rasyid hadiza</t>
  </si>
  <si>
    <t>Laundry Palayangan</t>
  </si>
  <si>
    <t>085782604839</t>
  </si>
  <si>
    <r>
      <rPr>
        <rFont val="Calibri"/>
        <color rgb="FF1155CC"/>
        <sz val="9.0"/>
        <u/>
      </rPr>
      <t>Training - Laundry Palayangan</t>
    </r>
  </si>
  <si>
    <t>01-31 Maret 2025</t>
  </si>
  <si>
    <t>Azizah Rizky</t>
  </si>
  <si>
    <t>RIZKY LAUNDRY EXSPRESS</t>
  </si>
  <si>
    <t>082254766438</t>
  </si>
  <si>
    <t>Bisnis 2 Tahun</t>
  </si>
  <si>
    <t>Auau Laundry</t>
  </si>
  <si>
    <t>Au Au Laundry</t>
  </si>
  <si>
    <t>085175255967</t>
  </si>
  <si>
    <t>Edi Suryanto</t>
  </si>
  <si>
    <t>MAYDA LAUNDRY</t>
  </si>
  <si>
    <t>089602729749</t>
  </si>
  <si>
    <t>Mitra Kilo Laundry Singosari</t>
  </si>
  <si>
    <t>Cucci Laundry Malang</t>
  </si>
  <si>
    <t>085856408508</t>
  </si>
  <si>
    <r>
      <rPr>
        <rFont val="Calibri"/>
        <color rgb="FF1155CC"/>
        <sz val="9.0"/>
        <u/>
      </rPr>
      <t>Training - 14837 - Cuci Laundry Malang</t>
    </r>
  </si>
  <si>
    <t>11375</t>
  </si>
  <si>
    <t>Wiwin Bunda Yuki</t>
  </si>
  <si>
    <t>Yuki Laundry</t>
  </si>
  <si>
    <t>081806002784</t>
  </si>
  <si>
    <t>087821825222</t>
  </si>
  <si>
    <t>AQ</t>
  </si>
  <si>
    <r>
      <rPr>
        <rFont val="Calibri"/>
        <color rgb="FF1155CC"/>
        <sz val="9.0"/>
        <u/>
      </rPr>
      <t>Training - 14733 - Hayoo! Laundry</t>
    </r>
  </si>
  <si>
    <r>
      <rPr>
        <rFont val="Calibri"/>
        <color rgb="FF1155CC"/>
        <sz val="9.0"/>
        <u/>
      </rPr>
      <t>14918 - Zio Laundry - 18-03-25</t>
    </r>
  </si>
  <si>
    <r>
      <rPr>
        <rFont val="Calibri"/>
        <color rgb="FF1155CC"/>
        <sz val="9.0"/>
        <u/>
      </rPr>
      <t>Training - Mecca Laundry</t>
    </r>
  </si>
  <si>
    <r>
      <rPr>
        <rFont val="Calibri"/>
        <color rgb="FF1155CC"/>
        <sz val="9.0"/>
        <u/>
      </rPr>
      <t>Training - Laundry Palayangan</t>
    </r>
  </si>
  <si>
    <t xml:space="preserve">yana </t>
  </si>
  <si>
    <t>NYAME LAUNDRY</t>
  </si>
  <si>
    <t>087862235036</t>
  </si>
  <si>
    <t>Suriani</t>
  </si>
  <si>
    <t>081213153018</t>
  </si>
  <si>
    <t>9150</t>
  </si>
  <si>
    <t>14761</t>
  </si>
  <si>
    <t>Isra Miranti Arifin</t>
  </si>
  <si>
    <t>KIMO LAUNDRY</t>
  </si>
  <si>
    <t>082213990049</t>
  </si>
  <si>
    <t>01-28 Februari 2025</t>
  </si>
  <si>
    <t xml:space="preserve">Teguh Pratama </t>
  </si>
  <si>
    <t>RTP LAUNDRY</t>
  </si>
  <si>
    <t>081380001804</t>
  </si>
  <si>
    <r>
      <rPr>
        <rFont val="Calibri"/>
        <color rgb="FF1155CC"/>
        <sz val="9.0"/>
        <u/>
      </rPr>
      <t>Training - 14538 - RTP LAUNDRY</t>
    </r>
  </si>
  <si>
    <t xml:space="preserve">yenni lim </t>
  </si>
  <si>
    <t>Momo Laundry</t>
  </si>
  <si>
    <t>082298008080</t>
  </si>
  <si>
    <r>
      <rPr>
        <rFont val="Calibri"/>
        <color rgb="FF1155CC"/>
        <sz val="9.0"/>
        <u/>
      </rPr>
      <t>Training - 14588 - Momo Laundry</t>
    </r>
  </si>
  <si>
    <t xml:space="preserve">Isra Miranti Arifin </t>
  </si>
  <si>
    <t>14305</t>
  </si>
  <si>
    <t>Sinta</t>
  </si>
  <si>
    <t>Laundry Sinta</t>
  </si>
  <si>
    <t>082121757318</t>
  </si>
  <si>
    <r>
      <rPr>
        <rFont val="Calibri"/>
        <color rgb="FF1155CC"/>
        <sz val="9.0"/>
        <u/>
      </rPr>
      <t>Training - Laundry Sinta</t>
    </r>
  </si>
  <si>
    <t>Clean Xpress</t>
  </si>
  <si>
    <t>CE</t>
  </si>
  <si>
    <t>0895377661080</t>
  </si>
  <si>
    <t>fanny</t>
  </si>
  <si>
    <t>Homie Laundy Samarinda</t>
  </si>
  <si>
    <t>081228470169</t>
  </si>
  <si>
    <r>
      <rPr>
        <rFont val="Calibri"/>
        <color rgb="FF1155CC"/>
        <sz val="9.0"/>
        <u/>
      </rPr>
      <t>Training - 14764 - Homie Laundry Samarinda</t>
    </r>
  </si>
  <si>
    <t>Mitra Laundry Store Jambi</t>
  </si>
  <si>
    <t>SAGA LAUNDRY JAMBI</t>
  </si>
  <si>
    <t>082278128083</t>
  </si>
  <si>
    <r>
      <rPr>
        <rFont val="Calibri"/>
        <color rgb="FF1155CC"/>
        <sz val="9.0"/>
        <u/>
      </rPr>
      <t>Training - 14813 - SAGA LAUNDRY JAMBI</t>
    </r>
  </si>
  <si>
    <t>14514</t>
  </si>
  <si>
    <t>Eka Ratna Juwita</t>
  </si>
  <si>
    <t>Cucumbah Laundry</t>
  </si>
  <si>
    <t>082120006502</t>
  </si>
  <si>
    <r>
      <rPr>
        <rFont val="Calibri"/>
        <color rgb="FF1155CC"/>
        <sz val="9.0"/>
        <u/>
      </rPr>
      <t>Training - 14514 - Cucumbah Laundry</t>
    </r>
  </si>
  <si>
    <t>Arya Febri Dwi Prasetyo</t>
  </si>
  <si>
    <t>D'bantu Landry / DI BANTU LAUNDRY</t>
  </si>
  <si>
    <t>081246910740</t>
  </si>
  <si>
    <r>
      <rPr>
        <rFont val="Calibri"/>
        <color rgb="FF1155CC"/>
        <sz val="9.0"/>
        <u/>
      </rPr>
      <t>Training - 14512 - D'bantu Laundry</t>
    </r>
  </si>
  <si>
    <t>Shalwa Laundry</t>
  </si>
  <si>
    <t>Shalwa Laundry &amp; Dry Cleaning</t>
  </si>
  <si>
    <t>08561991225</t>
  </si>
  <si>
    <t>Basic 3 Bulan</t>
  </si>
  <si>
    <r>
      <rPr>
        <rFont val="Calibri"/>
        <color rgb="FF1155CC"/>
        <sz val="9.0"/>
        <u/>
      </rPr>
      <t>Training - Shalwa Laundry &amp; Dry Cleaning</t>
    </r>
  </si>
  <si>
    <t>Eko Budi Hartanto</t>
  </si>
  <si>
    <t>SATSET Laundry / KAYNAY Laundry</t>
  </si>
  <si>
    <t>081279185747</t>
  </si>
  <si>
    <r>
      <rPr>
        <rFont val="Calibri"/>
        <color rgb="FF1155CC"/>
        <sz val="9.0"/>
        <u/>
      </rPr>
      <t>Training - Mecca Laundry</t>
    </r>
  </si>
  <si>
    <r>
      <rPr>
        <rFont val="Calibri"/>
        <color rgb="FF1155CC"/>
        <sz val="9.0"/>
        <u/>
      </rPr>
      <t>Training - Laundry Palayangan</t>
    </r>
  </si>
  <si>
    <r>
      <rPr>
        <rFont val="Calibri"/>
        <color rgb="FF1155CC"/>
        <sz val="9.0"/>
        <u/>
      </rPr>
      <t>Training - 14837 - Cuci Laundry Malang</t>
    </r>
  </si>
  <si>
    <r>
      <rPr>
        <rFont val="Calibri"/>
        <color rgb="FF1155CC"/>
        <sz val="9.0"/>
        <u/>
      </rPr>
      <t>Training - 14733 - Hayoo! Laundry</t>
    </r>
  </si>
  <si>
    <t>Fatiyah alawiyah Putri</t>
  </si>
  <si>
    <t>Almahyra Laundry</t>
  </si>
  <si>
    <t>082220609045</t>
  </si>
  <si>
    <t>Mitra Laundry Bloosom</t>
  </si>
  <si>
    <t>14593</t>
  </si>
  <si>
    <t>Grand Mother (Nenek)</t>
  </si>
  <si>
    <t>jasa laundry</t>
  </si>
  <si>
    <t>085942593504</t>
  </si>
  <si>
    <t>Mahendra Pamungkas</t>
  </si>
  <si>
    <t>Express Laundry</t>
  </si>
  <si>
    <t>085890137014</t>
  </si>
  <si>
    <t>Rheza Qomarullah</t>
  </si>
  <si>
    <t>Deza Laundry</t>
  </si>
  <si>
    <t>087731274548</t>
  </si>
  <si>
    <t xml:space="preserve">Shiong Pitda </t>
  </si>
  <si>
    <t>082258067196</t>
  </si>
  <si>
    <t>Aplikasi belum digunakan karna belum ada pelanggan</t>
  </si>
  <si>
    <t>01 - 31 Januari 2025</t>
  </si>
  <si>
    <t>Training aplikasi piposmart dan pandu untuk top up dan aktivasi mebership paket 12 bulan basic di Akun 4156 - Red Laundry Bethesda</t>
  </si>
  <si>
    <r>
      <rPr>
        <rFont val="Calibri"/>
        <color rgb="FF1155CC"/>
        <sz val="9.0"/>
        <u/>
      </rPr>
      <t>Training - 14464 - Kilo Laundry Singosari</t>
    </r>
  </si>
  <si>
    <t>SR laundry / SR Laundry 3</t>
  </si>
  <si>
    <t>081297252322</t>
  </si>
  <si>
    <r>
      <rPr>
        <rFont val="Calibri"/>
        <color rgb="FF1155CC"/>
        <sz val="9.0"/>
        <u/>
      </rPr>
      <t>Training - 9865 - SR laundry / SR Laundry 3</t>
    </r>
  </si>
  <si>
    <r>
      <rPr>
        <rFont val="Calibri"/>
        <color rgb="FF1155CC"/>
        <sz val="9.0"/>
        <u/>
      </rPr>
      <t>Training - 14232 - Happy Laundry</t>
    </r>
  </si>
  <si>
    <t>14326</t>
  </si>
  <si>
    <t>wahyunitasari</t>
  </si>
  <si>
    <t>ARS LAUNDRY</t>
  </si>
  <si>
    <t>089519187765</t>
  </si>
  <si>
    <r>
      <rPr>
        <rFont val="Calibri"/>
        <color rgb="FF1155CC"/>
        <sz val="9.0"/>
        <u/>
      </rPr>
      <t>Training - 14326 - ARS LAUNDRY</t>
    </r>
  </si>
  <si>
    <t>KASNA2000</t>
  </si>
  <si>
    <t>082151540024</t>
  </si>
  <si>
    <r>
      <rPr>
        <rFont val="Calibri"/>
        <color rgb="FF1155CC"/>
        <sz val="9.0"/>
        <u/>
      </rPr>
      <t>Training - 14366 - KASNA2000 - adlina husni putri</t>
    </r>
  </si>
  <si>
    <t>KEDAI LAUNDRY</t>
  </si>
  <si>
    <t>KEDAI LAUNDRY/KEDAI LAUNDRY</t>
  </si>
  <si>
    <t>082393333236</t>
  </si>
  <si>
    <t>Diah Ijah Mahmudah</t>
  </si>
  <si>
    <t>PD Laundry Express</t>
  </si>
  <si>
    <t>081283704904</t>
  </si>
  <si>
    <r>
      <rPr>
        <rFont val="Calibri"/>
        <color rgb="FF1155CC"/>
        <sz val="9.0"/>
        <u/>
      </rPr>
      <t>Training - 14142 - PD Laundry Express</t>
    </r>
  </si>
  <si>
    <t>Mitra Laundry Kita</t>
  </si>
  <si>
    <t>samuel saimima</t>
  </si>
  <si>
    <t>Wezz Laundry</t>
  </si>
  <si>
    <t>085717036862</t>
  </si>
  <si>
    <r>
      <rPr>
        <rFont val="Calibri"/>
        <color rgb="FF1155CC"/>
        <sz val="9.0"/>
        <u/>
      </rPr>
      <t>Training - 14299 - Wezz Laundry</t>
    </r>
  </si>
  <si>
    <t>Mitra AZZAHRO LAUNDRY TA CIKANDE</t>
  </si>
  <si>
    <t xml:space="preserve">ulfa </t>
  </si>
  <si>
    <r>
      <rPr>
        <rFont val="Calibri"/>
        <color rgb="FF1155CC"/>
        <sz val="9.0"/>
        <u/>
      </rPr>
      <t>Training - 14529 - bintang laundry</t>
    </r>
  </si>
  <si>
    <t>Sera Laundry</t>
  </si>
  <si>
    <r>
      <rPr>
        <rFont val="Calibri"/>
        <color rgb="FF1155CC"/>
        <sz val="9.0"/>
        <u/>
      </rPr>
      <t>Training - 14547 - Sera Laundry</t>
    </r>
  </si>
  <si>
    <t>Move</t>
  </si>
  <si>
    <r>
      <rPr>
        <rFont val="Calibri"/>
        <color rgb="FF1155CC"/>
        <sz val="9.0"/>
        <u/>
      </rPr>
      <t>Training - 14538 - RTP LAUNDRY</t>
    </r>
  </si>
  <si>
    <r>
      <rPr>
        <rFont val="Calibri"/>
        <color rgb="FF1155CC"/>
        <sz val="9.0"/>
        <u/>
      </rPr>
      <t>Training - 14514 - Cucumbah Laundry</t>
    </r>
  </si>
  <si>
    <t>SATSET Laundry</t>
  </si>
  <si>
    <t xml:space="preserve">Irma Wati </t>
  </si>
  <si>
    <t>karya loundry</t>
  </si>
  <si>
    <t>089693597381</t>
  </si>
  <si>
    <t xml:space="preserve">Syahrul Din Zain Amru </t>
  </si>
  <si>
    <t>Barakati Laundry Express</t>
  </si>
  <si>
    <t>085608996704</t>
  </si>
  <si>
    <t>riris situmorang</t>
  </si>
  <si>
    <t>Ayok Laundry</t>
  </si>
  <si>
    <t>081263240774</t>
  </si>
  <si>
    <t xml:space="preserve">RINI </t>
  </si>
  <si>
    <t>RURI LAUNDRY</t>
  </si>
  <si>
    <t>089504770306</t>
  </si>
  <si>
    <t>ivan setiawan</t>
  </si>
  <si>
    <t>Barokah Laundry</t>
  </si>
  <si>
    <t>085669016003</t>
  </si>
  <si>
    <t>imania Wulan sari</t>
  </si>
  <si>
    <t>Nurel Laundry</t>
  </si>
  <si>
    <t>0895365888588</t>
  </si>
  <si>
    <r>
      <rPr>
        <rFont val="docs-Calibri"/>
        <color rgb="FF000000"/>
        <sz val="9.0"/>
      </rPr>
      <t>3796</t>
    </r>
  </si>
  <si>
    <t>pelangi Owner</t>
  </si>
  <si>
    <t>pelangi laundry gentan</t>
  </si>
  <si>
    <t>082135771818</t>
  </si>
  <si>
    <t>Desti Vebi</t>
  </si>
  <si>
    <t>Eleven laundry</t>
  </si>
  <si>
    <t>0895366183330</t>
  </si>
  <si>
    <t>eva rinanda hutasuhut</t>
  </si>
  <si>
    <t>ZAZA Laundry</t>
  </si>
  <si>
    <t>085766180338</t>
  </si>
  <si>
    <r>
      <rPr>
        <rFont val="Calibri"/>
        <color rgb="FF1155CC"/>
        <sz val="9.0"/>
        <u/>
      </rPr>
      <t>Training - 14239 - ZAZA Laundry</t>
    </r>
  </si>
  <si>
    <t xml:space="preserve">Aplikasi piposmartnya belum digunakan dan aplikasinya sudah dihapus. Usaha laundry jalan 1 bulan dan masih menggunakan nota manual, karyawan ada 1 orang. penjelasan aplikasi piposmart dan perbedaan dengan sistem manual dimana dengan sistem aplikasi bisa membantu untuk kontrol operasional di laundry. Untuk aplikasi akan dicoba kembali dan jika ada kendala akan di infokan kembali </t>
  </si>
  <si>
    <t xml:space="preserve">Dicuciin Laundry </t>
  </si>
  <si>
    <t>dicuciin</t>
  </si>
  <si>
    <t>0895429570801</t>
  </si>
  <si>
    <t>Juniarta Siregar</t>
  </si>
  <si>
    <t>Laundr</t>
  </si>
  <si>
    <t>082278937393</t>
  </si>
  <si>
    <t xml:space="preserve">Sejauh ini belum ada kendala </t>
  </si>
  <si>
    <t xml:space="preserve">Aplikasi belum digunakan dan saat ini di laundry masih gunakan nota manual, usaha laundry jalan 3 tahun. Penjelasan aplikasi piposmart dan call langsung dimatikan </t>
  </si>
  <si>
    <t>Training aplikasi piposmart dan rencana pembukaan laundry di tanggal 1 Juni 2026. Penjelasan sistem berlangganan dan untuk aplikasi akan dipelajari terlebih dahulu dan jika ada kendala akan di infokan kembali</t>
  </si>
  <si>
    <t xml:space="preserve">Aplikasi belum didownload lagi dan kirim link untuk download aplikasi piposmart </t>
  </si>
  <si>
    <t xml:space="preserve">Aplikasi belum dicoba kembali karna masih menunggu laundry selesai dan karyawan sudah masuk akan dicoba kembali untuk penggunaan aplikasi nya </t>
  </si>
  <si>
    <t>10899</t>
  </si>
  <si>
    <t>120</t>
  </si>
  <si>
    <t xml:space="preserve">Aplikasi piposmartnya belum digunakan dan masih sebatas registrasi. Usaha laundry jalan 2 tahun dan masih menggunakan nota manual, dan ini mau coba aplikasinya dulu kalau cocok akan di lanjut. Penjelasan aplikasi piposmart dan sistem berlangganan aplikasi dan perbedaannya dengan apikasi sistem top up koin. Penawaran untuk training aplikasi dan nasabahnya beum ada waktu karna mau lebaran dan laundry juga libu 2 hari dan buka tanggal 28 Mei. Jika ada kendala atau yang mau ditanyakan akan di infokan kembali </t>
  </si>
  <si>
    <t>Nasabah mau berlangganan Basic saja dulu karena usaha Laundry baru beberapa hari grand opening.</t>
  </si>
  <si>
    <t xml:space="preserve">Aplikasi sudah dipahami dan jika ada kendala akan di infokan kembali. Untuk aplikasi rencana dalam waktu dekat akan berlangganan dan masih konfirmasi dengan saudara karna usaha laundrynya di luar kota dan untuk aplikasi saya sendiri yang mempelajari karna keluarga yang disana tidak paham aplikasi. Usaha laundry usaha keluarga dan untuk berlangganan harus di rundingkan dulu. Minta kirim kontak saudaranya supaya bisa bantu langsung penggunaan piposmartnya dan akan dikirim nanti </t>
  </si>
  <si>
    <t>593</t>
  </si>
  <si>
    <t>8507</t>
  </si>
  <si>
    <t>13389</t>
  </si>
  <si>
    <t>Febi</t>
  </si>
  <si>
    <t>Express Laundry Now</t>
  </si>
  <si>
    <t>087872637700</t>
  </si>
  <si>
    <t xml:space="preserve">Reminder untuk join webinar dan nasabahnya sudah daftar webinarnya </t>
  </si>
  <si>
    <t>594</t>
  </si>
  <si>
    <t>8520</t>
  </si>
  <si>
    <t>13415</t>
  </si>
  <si>
    <t>Astaberkah Laundry</t>
  </si>
  <si>
    <t>ASTA LAUNDRY</t>
  </si>
  <si>
    <t>082199004271</t>
  </si>
  <si>
    <t>595</t>
  </si>
  <si>
    <t>8528</t>
  </si>
  <si>
    <t>13427</t>
  </si>
  <si>
    <t>amay</t>
  </si>
  <si>
    <t>Dayan Laundry</t>
  </si>
  <si>
    <t>085951670919</t>
  </si>
  <si>
    <t>596</t>
  </si>
  <si>
    <t>8529</t>
  </si>
  <si>
    <t>13428</t>
  </si>
  <si>
    <t>ANIS</t>
  </si>
  <si>
    <t>ANIS LAUNDRY</t>
  </si>
  <si>
    <t>082301320628</t>
  </si>
  <si>
    <t>597</t>
  </si>
  <si>
    <t>8536</t>
  </si>
  <si>
    <t>13447</t>
  </si>
  <si>
    <t>yull</t>
  </si>
  <si>
    <t>MUTIARA JAYA LAUNDRY</t>
  </si>
  <si>
    <t>081230223301</t>
  </si>
  <si>
    <t>Nomor telfon biasa aktif tapi whatsapp tidak aktif.</t>
  </si>
  <si>
    <t xml:space="preserve">Rencana mau pembayaran berlangganan dan untuk aktivasi di tanggal 23 dan penjelasan penambahan akun karyawan bisa dilakukan apabila membershipnya di aktifkan </t>
  </si>
  <si>
    <t>598</t>
  </si>
  <si>
    <t>8537</t>
  </si>
  <si>
    <t>13449</t>
  </si>
  <si>
    <t>Agung Septian</t>
  </si>
  <si>
    <t>Jack Laundry</t>
  </si>
  <si>
    <t>089679640906</t>
  </si>
  <si>
    <t>085604574526</t>
  </si>
  <si>
    <t>Bantu untuk pairing printer thermal ke aplikasi piposmart</t>
  </si>
  <si>
    <t>599</t>
  </si>
  <si>
    <t>8538</t>
  </si>
  <si>
    <t>13452</t>
  </si>
  <si>
    <t>FITRI</t>
  </si>
  <si>
    <t>KENZO LOUNDRY</t>
  </si>
  <si>
    <t>087782871212</t>
  </si>
  <si>
    <t>Sept</t>
  </si>
  <si>
    <t xml:space="preserve">Untuk aplikasi sedang dipelajari dan masih mau mencoba trial dulu dan jika trialnya sudah habis akan dilanjut berlangganan. Jika ada kendala atau yang belum dipahami akan dihubungi kembali </t>
  </si>
  <si>
    <t>600</t>
  </si>
  <si>
    <t>8543</t>
  </si>
  <si>
    <t>13467</t>
  </si>
  <si>
    <t>Intan Shabrina</t>
  </si>
  <si>
    <t>R-Laundry</t>
  </si>
  <si>
    <t>085283050577</t>
  </si>
  <si>
    <t>082220071275</t>
  </si>
  <si>
    <t>601</t>
  </si>
  <si>
    <t>8574</t>
  </si>
  <si>
    <t>13532</t>
  </si>
  <si>
    <t>Icha Maya</t>
  </si>
  <si>
    <t>Rara Laundry</t>
  </si>
  <si>
    <t>085824262074</t>
  </si>
  <si>
    <t>Nasabah tidak tau tentang usaha laundrynya karena istrinya yang mengelola dan sudah menggunakan aplikasi lain tapi tidak mau memberitahukan.</t>
  </si>
  <si>
    <t>602</t>
  </si>
  <si>
    <t>8583</t>
  </si>
  <si>
    <t>13551</t>
  </si>
  <si>
    <t>Acido Tarihoran</t>
  </si>
  <si>
    <t>Bosetanami Unggul</t>
  </si>
  <si>
    <t>08116488045</t>
  </si>
  <si>
    <t>603</t>
  </si>
  <si>
    <t>8584</t>
  </si>
  <si>
    <t>13552</t>
  </si>
  <si>
    <t>Halal Laundry</t>
  </si>
  <si>
    <t>halal laundry</t>
  </si>
  <si>
    <t>083146271552</t>
  </si>
  <si>
    <t>Nomor telfon biasa aktif tapi tidak terhubung ke whatsapp.</t>
  </si>
  <si>
    <t>604</t>
  </si>
  <si>
    <t>8588</t>
  </si>
  <si>
    <t>13559</t>
  </si>
  <si>
    <t>Mr klin Putatnutug</t>
  </si>
  <si>
    <t>Mr Klin Laundry</t>
  </si>
  <si>
    <t>087879057731</t>
  </si>
  <si>
    <t>605</t>
  </si>
  <si>
    <t>8616</t>
  </si>
  <si>
    <t>13612</t>
  </si>
  <si>
    <t>linnova friska</t>
  </si>
  <si>
    <t>MAMI LAUNDRY</t>
  </si>
  <si>
    <t>082239754818</t>
  </si>
  <si>
    <t>606</t>
  </si>
  <si>
    <t>8617</t>
  </si>
  <si>
    <t>13613</t>
  </si>
  <si>
    <t>Ira Novianti</t>
  </si>
  <si>
    <t>Khairan clean</t>
  </si>
  <si>
    <t>088971752899</t>
  </si>
  <si>
    <t>0882000034498</t>
  </si>
  <si>
    <t>Nasabah mengirim pesan bahwa tidak jadi menggunakan aplikasi Piposmart, ketika di tanya kendalanya belum ada respon lagi.</t>
  </si>
  <si>
    <t>607</t>
  </si>
  <si>
    <t>8684</t>
  </si>
  <si>
    <t>13756</t>
  </si>
  <si>
    <t>HADID NURALY</t>
  </si>
  <si>
    <t>Bahari Laundry</t>
  </si>
  <si>
    <t>085183209013</t>
  </si>
  <si>
    <t>085155337385</t>
  </si>
  <si>
    <t>608</t>
  </si>
  <si>
    <t>8731</t>
  </si>
  <si>
    <t>13877</t>
  </si>
  <si>
    <t>Nanik Handayani</t>
  </si>
  <si>
    <t>NAMI</t>
  </si>
  <si>
    <t>082237234567</t>
  </si>
  <si>
    <t>609</t>
  </si>
  <si>
    <t>8765</t>
  </si>
  <si>
    <t>13943</t>
  </si>
  <si>
    <t>Muhammad anas</t>
  </si>
  <si>
    <t>C2 Chicken Hot</t>
  </si>
  <si>
    <t>085255529995</t>
  </si>
  <si>
    <t>081990899995</t>
  </si>
  <si>
    <t>Nasabah sudah berlangganan di piposmart dengan akun lain.</t>
  </si>
  <si>
    <t>610</t>
  </si>
  <si>
    <t>8820</t>
  </si>
  <si>
    <t>14043</t>
  </si>
  <si>
    <t>Ani Kurniati</t>
  </si>
  <si>
    <t>umi laundry</t>
  </si>
  <si>
    <t>082283312931</t>
  </si>
  <si>
    <t xml:space="preserve">Aplikasi tidak digunakan karna outlet laundry sudah tutup </t>
  </si>
  <si>
    <t>611</t>
  </si>
  <si>
    <t>8831</t>
  </si>
  <si>
    <t>14081</t>
  </si>
  <si>
    <t>Hippo Oyen</t>
  </si>
  <si>
    <t>my laundry</t>
  </si>
  <si>
    <t>089525893977</t>
  </si>
  <si>
    <t xml:space="preserve">Online Meeting </t>
  </si>
  <si>
    <t>612</t>
  </si>
  <si>
    <t>9281</t>
  </si>
  <si>
    <t>15005</t>
  </si>
  <si>
    <t>Indah</t>
  </si>
  <si>
    <t>CUAN LAUNDRY</t>
  </si>
  <si>
    <t>082195315098</t>
  </si>
  <si>
    <t>Nomor telfon dan whatsapp tidak aktif.</t>
  </si>
  <si>
    <t>613</t>
  </si>
  <si>
    <t>9283</t>
  </si>
  <si>
    <t>15007</t>
  </si>
  <si>
    <t>Sohibul Mabrur</t>
  </si>
  <si>
    <t>loundry shohibah</t>
  </si>
  <si>
    <t>082112841972</t>
  </si>
  <si>
    <t>614</t>
  </si>
  <si>
    <t>9284</t>
  </si>
  <si>
    <t>15016</t>
  </si>
  <si>
    <t>Milaa Laundry</t>
  </si>
  <si>
    <t>Milaa</t>
  </si>
  <si>
    <t>085603125094</t>
  </si>
  <si>
    <t>083822852835</t>
  </si>
  <si>
    <t>nomor yang sama dengan akun 15090 Mila laundry</t>
  </si>
  <si>
    <t>Senin , 20</t>
  </si>
  <si>
    <t>615</t>
  </si>
  <si>
    <t>9288</t>
  </si>
  <si>
    <t>15032</t>
  </si>
  <si>
    <t>patrixtiwouw</t>
  </si>
  <si>
    <t>GM Laundry</t>
  </si>
  <si>
    <t>081241881592</t>
  </si>
  <si>
    <t>616</t>
  </si>
  <si>
    <t>9292</t>
  </si>
  <si>
    <t>15046</t>
  </si>
  <si>
    <t>Cynthiasari the</t>
  </si>
  <si>
    <t>Diamond Laundry</t>
  </si>
  <si>
    <t>085108282894</t>
  </si>
  <si>
    <t>Nomor tidak aktif dan tidak terhubung ke whatsapp.</t>
  </si>
  <si>
    <t>617</t>
  </si>
  <si>
    <t>9293</t>
  </si>
  <si>
    <t>15055</t>
  </si>
  <si>
    <t>Frendy Wijaya</t>
  </si>
  <si>
    <t>Free</t>
  </si>
  <si>
    <t>081289594133</t>
  </si>
  <si>
    <t>Jumat. 17</t>
  </si>
  <si>
    <t>618</t>
  </si>
  <si>
    <t>9294</t>
  </si>
  <si>
    <t>15060</t>
  </si>
  <si>
    <t>heru</t>
  </si>
  <si>
    <t>awsshoescare</t>
  </si>
  <si>
    <t>081329312537</t>
  </si>
  <si>
    <t>619</t>
  </si>
  <si>
    <t>9295</t>
  </si>
  <si>
    <t>15064</t>
  </si>
  <si>
    <t>Tami Gamers</t>
  </si>
  <si>
    <t>fira laundry</t>
  </si>
  <si>
    <t>082252667053</t>
  </si>
  <si>
    <t>620</t>
  </si>
  <si>
    <t>9296</t>
  </si>
  <si>
    <t>15065</t>
  </si>
  <si>
    <t>sarlina tefu</t>
  </si>
  <si>
    <t>tuntas londry</t>
  </si>
  <si>
    <t>081339635384</t>
  </si>
  <si>
    <t>621</t>
  </si>
  <si>
    <t>9297</t>
  </si>
  <si>
    <t>15066</t>
  </si>
  <si>
    <t>Muni Yati</t>
  </si>
  <si>
    <t>Resik laundry</t>
  </si>
  <si>
    <t>081378844448</t>
  </si>
  <si>
    <t>622</t>
  </si>
  <si>
    <t>9298</t>
  </si>
  <si>
    <t>15077</t>
  </si>
  <si>
    <t>Na laundry</t>
  </si>
  <si>
    <t>na laundry</t>
  </si>
  <si>
    <t>081953384415</t>
  </si>
  <si>
    <t>623</t>
  </si>
  <si>
    <t>9300</t>
  </si>
  <si>
    <t>15084</t>
  </si>
  <si>
    <t>Ekapurnama yanti</t>
  </si>
  <si>
    <t>YUKA LAUNDR</t>
  </si>
  <si>
    <t>085749626660</t>
  </si>
  <si>
    <t>624</t>
  </si>
  <si>
    <t>9301</t>
  </si>
  <si>
    <t>15086</t>
  </si>
  <si>
    <t>Ebigeon</t>
  </si>
  <si>
    <t>Vit Laundry</t>
  </si>
  <si>
    <t>081770264354</t>
  </si>
  <si>
    <t>625</t>
  </si>
  <si>
    <t>9303</t>
  </si>
  <si>
    <t>15089</t>
  </si>
  <si>
    <t>Indun chamidah</t>
  </si>
  <si>
    <t>Elysa laundry</t>
  </si>
  <si>
    <t>089530382093</t>
  </si>
  <si>
    <t>Senin, 13</t>
  </si>
  <si>
    <t>626</t>
  </si>
  <si>
    <t>9304</t>
  </si>
  <si>
    <t>15090</t>
  </si>
  <si>
    <t>Milah Apriliyani</t>
  </si>
  <si>
    <t>627</t>
  </si>
  <si>
    <t>9305</t>
  </si>
  <si>
    <t>15095</t>
  </si>
  <si>
    <t>sarah</t>
  </si>
  <si>
    <t>0896335726598</t>
  </si>
  <si>
    <t>081233528549</t>
  </si>
  <si>
    <t>628</t>
  </si>
  <si>
    <t>9307</t>
  </si>
  <si>
    <t>15100</t>
  </si>
  <si>
    <t>Riezman</t>
  </si>
  <si>
    <t>RUMAH GOSOK</t>
  </si>
  <si>
    <t>087796910732</t>
  </si>
  <si>
    <t>629</t>
  </si>
  <si>
    <t>9308</t>
  </si>
  <si>
    <t>15102</t>
  </si>
  <si>
    <t>Cipung</t>
  </si>
  <si>
    <t>king laundry</t>
  </si>
  <si>
    <t>087866711456</t>
  </si>
  <si>
    <t>630</t>
  </si>
  <si>
    <t>9311</t>
  </si>
  <si>
    <t>15114</t>
  </si>
  <si>
    <t>moh fatansyah poda</t>
  </si>
  <si>
    <t>Nazeeya londry</t>
  </si>
  <si>
    <t>082292312071</t>
  </si>
  <si>
    <t>631</t>
  </si>
  <si>
    <t>9312</t>
  </si>
  <si>
    <t>15115</t>
  </si>
  <si>
    <t>EKI VINTAN</t>
  </si>
  <si>
    <t>BAROKAH LAUNDRY</t>
  </si>
  <si>
    <t>082332341556</t>
  </si>
  <si>
    <t>085706048814</t>
  </si>
  <si>
    <t xml:space="preserve">Aplikasi belum dipeljari dan kirim video tutorial penggunaan aplikasi piposmart dan jika sudah datang mesin print nya apalikasi akan dicoba pelajari </t>
  </si>
  <si>
    <t>632</t>
  </si>
  <si>
    <t>9316</t>
  </si>
  <si>
    <t>15125</t>
  </si>
  <si>
    <t>Esha londry</t>
  </si>
  <si>
    <t>085217132027</t>
  </si>
  <si>
    <t>633</t>
  </si>
  <si>
    <t>11031</t>
  </si>
  <si>
    <t>Nasabah kendala dalam penggunaan aplikasi dan sudah di tawarkan untuk training aplikasi namun belum ada respon lagi.</t>
  </si>
  <si>
    <t>634</t>
  </si>
  <si>
    <t>Konfirmasi penggunaan piposmart dan call langsung dimatikan</t>
  </si>
  <si>
    <t>18433</t>
  </si>
  <si>
    <t>Selvi alfina</t>
  </si>
  <si>
    <t>Rd laundry anyer</t>
  </si>
  <si>
    <t>08973163899</t>
  </si>
  <si>
    <t>635</t>
  </si>
  <si>
    <t>New Download belum respon.</t>
  </si>
  <si>
    <t>151</t>
  </si>
  <si>
    <t>10922</t>
  </si>
  <si>
    <t>18217</t>
  </si>
  <si>
    <t>Resminar Maulani</t>
  </si>
  <si>
    <t>D Laundry</t>
  </si>
  <si>
    <t>08124165600</t>
  </si>
  <si>
    <t>081341936731</t>
  </si>
  <si>
    <t>152</t>
  </si>
  <si>
    <t>Kamis, 02</t>
  </si>
  <si>
    <t>153</t>
  </si>
  <si>
    <t>10931</t>
  </si>
  <si>
    <t>18229</t>
  </si>
  <si>
    <t>azzarah laundry</t>
  </si>
  <si>
    <t>laundry kiloan</t>
  </si>
  <si>
    <t>0895612326100</t>
  </si>
  <si>
    <t>154</t>
  </si>
  <si>
    <t>155</t>
  </si>
  <si>
    <t>156</t>
  </si>
  <si>
    <t>191</t>
  </si>
  <si>
    <t>192</t>
  </si>
  <si>
    <t>193</t>
  </si>
  <si>
    <t>10965</t>
  </si>
  <si>
    <t>081232097974</t>
  </si>
  <si>
    <t>Nasabah menanyakan harga membership aplikasi Piposmart, usaha laundry berlokasi di desa/kampung dan belum ada menggunakan karyawan dan masih dikerjakan di rumah, sudah di tawarkan paket basic namun nasabah bilang omset perbulan tidak sampai ratusan sehingga belum bisa berlangganan membership aplikasi.</t>
  </si>
  <si>
    <t>10972</t>
  </si>
  <si>
    <t>18305</t>
  </si>
  <si>
    <t>Technical As</t>
  </si>
  <si>
    <t>cuan laundry</t>
  </si>
  <si>
    <t>089526450340</t>
  </si>
  <si>
    <t>352</t>
  </si>
  <si>
    <t>Karyawannya yang mengangkat telfon dan akan membantu konfirmasi ke owner di usaha laundrynya untuk penggunaan aplikasi piposmratnya.</t>
  </si>
  <si>
    <t>353</t>
  </si>
  <si>
    <t>12206</t>
  </si>
  <si>
    <t>5653</t>
  </si>
  <si>
    <t>OWNER</t>
  </si>
  <si>
    <t>LOUNDRY AKIFA</t>
  </si>
  <si>
    <t>AKIFA LAUNDRY3</t>
  </si>
  <si>
    <t>081268836439</t>
  </si>
  <si>
    <t>Nasabah sedang di jalan dan akan menghubungi kembali</t>
  </si>
  <si>
    <t>354</t>
  </si>
  <si>
    <t>356</t>
  </si>
  <si>
    <t>403</t>
  </si>
  <si>
    <t>10999</t>
  </si>
  <si>
    <t>554</t>
  </si>
  <si>
    <t>11609</t>
  </si>
  <si>
    <t>18374</t>
  </si>
  <si>
    <t>Haifa Haifa</t>
  </si>
  <si>
    <t>Haifa Laundry</t>
  </si>
  <si>
    <t>089646647180</t>
  </si>
  <si>
    <t>Selasa,17</t>
  </si>
  <si>
    <t>555</t>
  </si>
  <si>
    <t>11911</t>
  </si>
  <si>
    <t>556</t>
  </si>
  <si>
    <t>557</t>
  </si>
  <si>
    <t>Nasabah mau mencoba sendiri terlebih dahulu untuk aplikasi Piposmartnya, untuk usaha laundry nya baru berjalan 1 tahun dan belum memiliki karyawan dan masih menggunaka nota manual, nasabah sempat ragu karena takut ada kebocoran data pelangggannya namun setelah di jelaskan nasabah tertarik menggunakannya.</t>
  </si>
  <si>
    <t xml:space="preserve">PT Piposmart Digital Indonesia                                                           </t>
  </si>
  <si>
    <t>558</t>
  </si>
  <si>
    <t xml:space="preserve">Data Kelolaan Mitra									</t>
  </si>
  <si>
    <t xml:space="preserve">Data Nasabah yang di referralkan </t>
  </si>
  <si>
    <t>Nasabah mau mencoba sendiri terlebih dahulu untuk aplikasi Piposmartnya, untuk usaha laundry nya masih baru berjalan beberapa minggu dan belum memiliki karyawan, nasabah tidak bisa berlangganan tahunan karena omset usaha laundry masih kecil dan sudah ditawarkan berlangganan bulanan, nasabah mau mencoba saja dulu aplikasinya lalu akan kembali menginformasikan kelanjutannya.</t>
  </si>
  <si>
    <t>Nama Mitra</t>
  </si>
  <si>
    <t>559</t>
  </si>
  <si>
    <t>11023</t>
  </si>
  <si>
    <t>18402</t>
  </si>
  <si>
    <t>Admin Kelyn laundry</t>
  </si>
  <si>
    <t>keyln loundry</t>
  </si>
  <si>
    <t>082110700125</t>
  </si>
  <si>
    <t>081522766693</t>
  </si>
  <si>
    <t>Nama Brand /Outlet</t>
  </si>
  <si>
    <t>Kategory Mitra</t>
  </si>
  <si>
    <t>Status Langganan</t>
  </si>
  <si>
    <t>Bukti FU Pemberian Data Nasabah</t>
  </si>
  <si>
    <t>Status Input</t>
  </si>
  <si>
    <t>leny</t>
  </si>
  <si>
    <t>Nasabah merespon bahwa penggunaan aplikasi belum ada pertanyaan.</t>
  </si>
  <si>
    <t>560</t>
  </si>
  <si>
    <t>Get Laundry</t>
  </si>
  <si>
    <t>11025</t>
  </si>
  <si>
    <t>18407</t>
  </si>
  <si>
    <t>kelyn Laundry</t>
  </si>
  <si>
    <t xml:space="preserve">Kelyn Laundry	</t>
  </si>
  <si>
    <t>Referral</t>
  </si>
  <si>
    <t>082110700124</t>
  </si>
  <si>
    <t>akun baru dari owner yang sama 18402.</t>
  </si>
  <si>
    <t>Berlangganan</t>
  </si>
  <si>
    <t xml:space="preserve">Done </t>
  </si>
  <si>
    <t>561</t>
  </si>
  <si>
    <t>15559/15516</t>
  </si>
  <si>
    <t xml:space="preserve">Untuk sementara cukup dan jika ada kendala atau yang tidak dipahami akan di hubungi kembali </t>
  </si>
  <si>
    <t>8373</t>
  </si>
  <si>
    <t>13159</t>
  </si>
  <si>
    <t>Rara Purba</t>
  </si>
  <si>
    <t>Zoss Laundry 1</t>
  </si>
  <si>
    <t>087843232322</t>
  </si>
  <si>
    <t xml:space="preserve">TOTAL </t>
  </si>
  <si>
    <t>562</t>
  </si>
  <si>
    <t>8374</t>
  </si>
  <si>
    <t>13161</t>
  </si>
  <si>
    <t>13966</t>
  </si>
  <si>
    <t>diaz</t>
  </si>
  <si>
    <t>lintau laundry</t>
  </si>
  <si>
    <t>Laundry in Sini</t>
  </si>
  <si>
    <t>081935175339</t>
  </si>
  <si>
    <t>Corporate Paket Bisnis</t>
  </si>
  <si>
    <t>563</t>
  </si>
  <si>
    <t>8375</t>
  </si>
  <si>
    <t>13162</t>
  </si>
  <si>
    <t>Resvy</t>
  </si>
  <si>
    <t>Riceria Premium Laundry</t>
  </si>
  <si>
    <t>082119771446</t>
  </si>
  <si>
    <t>564</t>
  </si>
  <si>
    <t>8379</t>
  </si>
  <si>
    <t xml:space="preserve">Penjelasan aplikasi piposmart dan sistem berlangganan dan penginputan transaksi apakah ada tambahan biaya atau ada sistem deposit coin. Penjelasan sistem metode pembayaran transaksi dan cara lihat laporan pendapatan di masing" metode pembayaran. penjelasan fitur unggulan aplikasi karna bapaknya nyoba aplikasi bukan hanya piposmartnya saja dan penjelasanpiposmart dengan aplikasi lain. Untuk training rencana di hari kamis ini dan rencana pembukaan laundry di minggu depan </t>
  </si>
  <si>
    <t>13170</t>
  </si>
  <si>
    <t>okma dwi</t>
  </si>
  <si>
    <t>Frenki Hardjono</t>
  </si>
  <si>
    <t>Djago laundry</t>
  </si>
  <si>
    <t>rejeki laundry</t>
  </si>
  <si>
    <t>085646324732</t>
  </si>
  <si>
    <t>farhan alfatan</t>
  </si>
  <si>
    <t>565</t>
  </si>
  <si>
    <t>Windi</t>
  </si>
  <si>
    <t>8380</t>
  </si>
  <si>
    <t>altha laundry</t>
  </si>
  <si>
    <t>13171</t>
  </si>
  <si>
    <t>Ragil Fitri Pamungkas</t>
  </si>
  <si>
    <t>d'Bilaz Laundry</t>
  </si>
  <si>
    <t>082299463447</t>
  </si>
  <si>
    <t>sahabat laundry</t>
  </si>
  <si>
    <t>566</t>
  </si>
  <si>
    <t>Laundry Geulis</t>
  </si>
  <si>
    <t>geulis laundry</t>
  </si>
  <si>
    <t>13172</t>
  </si>
  <si>
    <t>Ning Laundry</t>
  </si>
  <si>
    <t>NIng loundry</t>
  </si>
  <si>
    <t>08814392336</t>
  </si>
  <si>
    <t>567</t>
  </si>
  <si>
    <t>8382</t>
  </si>
  <si>
    <t>Yadi Mulyawarman</t>
  </si>
  <si>
    <t>13173</t>
  </si>
  <si>
    <t>Ceuk Mamah/Ceuk Mamah Doel</t>
  </si>
  <si>
    <t>Abdul Rojak</t>
  </si>
  <si>
    <t>pesona laundry</t>
  </si>
  <si>
    <t>085155290633</t>
  </si>
  <si>
    <t xml:space="preserve">Training penggunaan aplikasi piposmart dan pejelasan sistem berlangganan dan biaya berlangganan piposmart dan aplikasi mau dipeljari dulu dan jika ada kendala akan di infokan kembali </t>
  </si>
  <si>
    <t>Asep Sugianto</t>
  </si>
  <si>
    <t>Akang Laundry</t>
  </si>
  <si>
    <t>Baru greeting langsung di tutup telfonnya.</t>
  </si>
  <si>
    <t>Tini Hendriyani</t>
  </si>
  <si>
    <t>568</t>
  </si>
  <si>
    <t>juragan laundry pabuaran</t>
  </si>
  <si>
    <t>8384</t>
  </si>
  <si>
    <t>13175</t>
  </si>
  <si>
    <t>Ae Rojulun</t>
  </si>
  <si>
    <t>seven LAUNDRY7</t>
  </si>
  <si>
    <t>089655332444</t>
  </si>
  <si>
    <t>087887733707</t>
  </si>
  <si>
    <t>12245</t>
  </si>
  <si>
    <t>Neng gemoy</t>
  </si>
  <si>
    <t>Eneng gemoy</t>
  </si>
  <si>
    <t>569</t>
  </si>
  <si>
    <t>8385</t>
  </si>
  <si>
    <t>13176</t>
  </si>
  <si>
    <t>Moh Febriyanto</t>
  </si>
  <si>
    <t>Bersih Laundry</t>
  </si>
  <si>
    <t>081389682416</t>
  </si>
  <si>
    <t>BAR LAUNDRY</t>
  </si>
  <si>
    <t>570</t>
  </si>
  <si>
    <t>8386</t>
  </si>
  <si>
    <t>13177</t>
  </si>
  <si>
    <t>Irwan Rizky</t>
  </si>
  <si>
    <t>kumkum laundry</t>
  </si>
  <si>
    <t>085942929210</t>
  </si>
  <si>
    <t>081289476562</t>
  </si>
  <si>
    <t>Rama Purba</t>
  </si>
  <si>
    <t>RAMA LAUNDRY</t>
  </si>
  <si>
    <t>Nasabah masih menggunakan nota manual dan mau mencoba kembali download ulang aplikasi piposmartnya.</t>
  </si>
  <si>
    <t>Mieke Simamora</t>
  </si>
  <si>
    <t>Gwen Laundry</t>
  </si>
  <si>
    <t>571</t>
  </si>
  <si>
    <t>8387</t>
  </si>
  <si>
    <t>13178</t>
  </si>
  <si>
    <t>Indriyani</t>
  </si>
  <si>
    <t>Yo clean laundry</t>
  </si>
  <si>
    <t>085722530140</t>
  </si>
  <si>
    <t>085722003848</t>
  </si>
  <si>
    <t>Dolok Manullang</t>
  </si>
  <si>
    <t>Dr Laundry</t>
  </si>
  <si>
    <t>irwan derano parulian sinaga</t>
  </si>
  <si>
    <t>monang londry</t>
  </si>
  <si>
    <t>572</t>
  </si>
  <si>
    <t>8388</t>
  </si>
  <si>
    <t>13179</t>
  </si>
  <si>
    <t>Jujun Junaedi</t>
  </si>
  <si>
    <t>Cleaniq Lundry</t>
  </si>
  <si>
    <t>081322989893</t>
  </si>
  <si>
    <t>MALONA LAUNDRY</t>
  </si>
  <si>
    <t xml:space="preserve">Reminder untuk paket printer thermal dan printer thermalnya sudah sampai ke nasabah dan penjelasan mengenai kertas thermalnya </t>
  </si>
  <si>
    <t>Pya Laundry</t>
  </si>
  <si>
    <t>PYA LAUNDRY</t>
  </si>
  <si>
    <t>573</t>
  </si>
  <si>
    <t>8389</t>
  </si>
  <si>
    <t>13180</t>
  </si>
  <si>
    <t>Nanda Kutatut</t>
  </si>
  <si>
    <t>Ananda Laundry</t>
  </si>
  <si>
    <t>081252872513</t>
  </si>
  <si>
    <t>574</t>
  </si>
  <si>
    <t>8390</t>
  </si>
  <si>
    <t>13182</t>
  </si>
  <si>
    <t>Arifin</t>
  </si>
  <si>
    <t>83137857711</t>
  </si>
  <si>
    <t>083137857711</t>
  </si>
  <si>
    <t xml:space="preserve">Kilo Laundry </t>
  </si>
  <si>
    <t xml:space="preserve">Penjelasan aplikasi piposmart dan penawaran paket printer dan karna printer thermalnya butuh cepat jadi printernya beli sendiri saja dan rekomendasi merk printer yang support dengan piposmart </t>
  </si>
  <si>
    <t>575</t>
  </si>
  <si>
    <t>8392</t>
  </si>
  <si>
    <t>13186</t>
  </si>
  <si>
    <t>dinny isniati</t>
  </si>
  <si>
    <t>athar laundry</t>
  </si>
  <si>
    <t>089631928050</t>
  </si>
  <si>
    <t>Rahmawaty Madjid</t>
  </si>
  <si>
    <t>576</t>
  </si>
  <si>
    <t>8405</t>
  </si>
  <si>
    <t>13202</t>
  </si>
  <si>
    <t>Aghus Md MNPC Palopo#003</t>
  </si>
  <si>
    <t>CAHAYA LAUNDRY</t>
  </si>
  <si>
    <t>082191454314</t>
  </si>
  <si>
    <t>082191454614</t>
  </si>
  <si>
    <t>Fast Laundry (Riska)</t>
  </si>
  <si>
    <t xml:space="preserve">Kirim tutorial penggunaan aplikasi piposmart yang manual book </t>
  </si>
  <si>
    <t>APRILIA</t>
  </si>
  <si>
    <t>Lanri</t>
  </si>
  <si>
    <t>CUGOZKLIN</t>
  </si>
  <si>
    <t>577</t>
  </si>
  <si>
    <t>8407</t>
  </si>
  <si>
    <t>13204</t>
  </si>
  <si>
    <t>Rizky</t>
  </si>
  <si>
    <t>flash laundry night</t>
  </si>
  <si>
    <t>14299</t>
  </si>
  <si>
    <t>082310939391</t>
  </si>
  <si>
    <t>085716666966</t>
  </si>
  <si>
    <t>Nomor dan whatsapp tidak aktif.</t>
  </si>
  <si>
    <t>578</t>
  </si>
  <si>
    <t>8408</t>
  </si>
  <si>
    <t>13205</t>
  </si>
  <si>
    <t>Juan Beryl</t>
  </si>
  <si>
    <t>JB LAUNDRY</t>
  </si>
  <si>
    <t>082387730033</t>
  </si>
  <si>
    <t>579</t>
  </si>
  <si>
    <t>8409</t>
  </si>
  <si>
    <t>13206</t>
  </si>
  <si>
    <t>r duatigabelas</t>
  </si>
  <si>
    <t>Hans laundry</t>
  </si>
  <si>
    <t>0895400779180</t>
  </si>
  <si>
    <t>0214247779</t>
  </si>
  <si>
    <t>Iwan</t>
  </si>
  <si>
    <t>Follow Up</t>
  </si>
  <si>
    <t>Sultan Laundry. co</t>
  </si>
  <si>
    <t>15567/15694</t>
  </si>
  <si>
    <t>580</t>
  </si>
  <si>
    <t>8410</t>
  </si>
  <si>
    <t>Harapan</t>
  </si>
  <si>
    <t>13207</t>
  </si>
  <si>
    <t>ELFI</t>
  </si>
  <si>
    <t>Expert laundry (Raja Setrika)</t>
  </si>
  <si>
    <t>CLINK LAUNDRY</t>
  </si>
  <si>
    <t>elieser Ginting</t>
  </si>
  <si>
    <t xml:space="preserve">Teman Laundry </t>
  </si>
  <si>
    <t>085708783188</t>
  </si>
  <si>
    <t>Arem Laundry</t>
  </si>
  <si>
    <t>581</t>
  </si>
  <si>
    <t>8412</t>
  </si>
  <si>
    <t>Marta Situmorang</t>
  </si>
  <si>
    <t>13211</t>
  </si>
  <si>
    <t>Elizabeth Wu</t>
  </si>
  <si>
    <t>Barata Laundry</t>
  </si>
  <si>
    <t>085784951290</t>
  </si>
  <si>
    <t>KHANZA LAUNDRY</t>
  </si>
  <si>
    <t>INDAH SARI BARUS</t>
  </si>
  <si>
    <t>SINAR LAUNDRY</t>
  </si>
  <si>
    <t>Nurul</t>
  </si>
  <si>
    <t>582</t>
  </si>
  <si>
    <t>Rita</t>
  </si>
  <si>
    <t>GOSOK TERUS</t>
  </si>
  <si>
    <t>8415</t>
  </si>
  <si>
    <t>13218</t>
  </si>
  <si>
    <t>Laundry I</t>
  </si>
  <si>
    <t>08111111112</t>
  </si>
  <si>
    <t>08111111111</t>
  </si>
  <si>
    <t>12039</t>
  </si>
  <si>
    <t>Lousi Laundry</t>
  </si>
  <si>
    <t>lousi laundry</t>
  </si>
  <si>
    <t>583</t>
  </si>
  <si>
    <t>12329</t>
  </si>
  <si>
    <t>8416</t>
  </si>
  <si>
    <t>13219</t>
  </si>
  <si>
    <t>Bidan Novha</t>
  </si>
  <si>
    <t>Divha Laundry</t>
  </si>
  <si>
    <t>081212051595</t>
  </si>
  <si>
    <t>Poltak</t>
  </si>
  <si>
    <t>Clean and Clear Laundry</t>
  </si>
  <si>
    <t>Kim Laundry</t>
  </si>
  <si>
    <t>584</t>
  </si>
  <si>
    <t>8417</t>
  </si>
  <si>
    <t xml:space="preserve">NITA </t>
  </si>
  <si>
    <t>13223</t>
  </si>
  <si>
    <t>22 LAUNDRY</t>
  </si>
  <si>
    <t>dua putri</t>
  </si>
  <si>
    <t xml:space="preserve">Penjelasan biaya berlangganan dan  akan di diskusikan terlebih dahulu dan akan di buubungi kembali dan usaha laundry masih tahap renovasi dan belum tau kapan selesainya </t>
  </si>
  <si>
    <t>089652484038</t>
  </si>
  <si>
    <t>NATAMA</t>
  </si>
  <si>
    <t>NATAMA LOUNDRY</t>
  </si>
  <si>
    <t>retno widya</t>
  </si>
  <si>
    <t>ada laundry</t>
  </si>
  <si>
    <t>585</t>
  </si>
  <si>
    <t>8426</t>
  </si>
  <si>
    <t>13250</t>
  </si>
  <si>
    <t>Bubble Wash Laundry</t>
  </si>
  <si>
    <t>Riska Agustina</t>
  </si>
  <si>
    <t>Bubble Wash</t>
  </si>
  <si>
    <t>Almaira</t>
  </si>
  <si>
    <t>081317080376</t>
  </si>
  <si>
    <t>Taufik</t>
  </si>
  <si>
    <t>novi yantih</t>
  </si>
  <si>
    <t>loundry168</t>
  </si>
  <si>
    <t>586</t>
  </si>
  <si>
    <t>8432</t>
  </si>
  <si>
    <t>13261</t>
  </si>
  <si>
    <t>Lenti Rina Lestari</t>
  </si>
  <si>
    <t>eL Loundry</t>
  </si>
  <si>
    <t xml:space="preserve">Sejauh ini aplikasi sudah dipelajari dan belum ada kendala. Untuk aplikasi belum digunakan karna laundry belum buka dan belum tau kapan pembukaannya. Nanti jika sudah mau digunakan akan dihubungi kembali </t>
  </si>
  <si>
    <t>081217863782</t>
  </si>
  <si>
    <t>Yosi</t>
  </si>
  <si>
    <t>Yosi Laundry</t>
  </si>
  <si>
    <t>Selly Andini</t>
  </si>
  <si>
    <t>587</t>
  </si>
  <si>
    <t xml:space="preserve">Konfirmasi kembali mengenai penawaran berlangganan dari manajemen untuk ke dua outletnya </t>
  </si>
  <si>
    <t>8441</t>
  </si>
  <si>
    <t>13283</t>
  </si>
  <si>
    <t>Enita Laundry</t>
  </si>
  <si>
    <t>Andi Kusmanto</t>
  </si>
  <si>
    <t>TATA LAUNDRY</t>
  </si>
  <si>
    <t>laundry kita</t>
  </si>
  <si>
    <t>081327212807</t>
  </si>
  <si>
    <t>Palas Palansyah</t>
  </si>
  <si>
    <t>SUPER POWER WASH LOUNDRY</t>
  </si>
  <si>
    <t>Jessica</t>
  </si>
  <si>
    <t>Super Power Wash Laundry</t>
  </si>
  <si>
    <t>Arfat Ardiansyah</t>
  </si>
  <si>
    <t>Aqila's Laundry</t>
  </si>
  <si>
    <t>588</t>
  </si>
  <si>
    <t>Debora Yan</t>
  </si>
  <si>
    <t>8447</t>
  </si>
  <si>
    <t>DEBORA LAUNDRY</t>
  </si>
  <si>
    <t>13290</t>
  </si>
  <si>
    <t>Mukhsin habib</t>
  </si>
  <si>
    <t>pt. bahari</t>
  </si>
  <si>
    <t>082246537808</t>
  </si>
  <si>
    <t>085777903472</t>
  </si>
  <si>
    <t>Dolphin Laundry Mampang</t>
  </si>
  <si>
    <t xml:space="preserve">Dolphin Laundry </t>
  </si>
  <si>
    <t>Alvyan</t>
  </si>
  <si>
    <t>Alvyan laundry</t>
  </si>
  <si>
    <t>589</t>
  </si>
  <si>
    <t>8455</t>
  </si>
  <si>
    <t>13302</t>
  </si>
  <si>
    <t>𝙫𝙞𝙤𝙣𝙖 𝙞𝙧𝙣𝙞𝙖𝙯𝙯𝙪𝙡𝙛𝙖</t>
  </si>
  <si>
    <t>Muhammad Anas,19-5-2023</t>
  </si>
  <si>
    <t>𝙍𝙐𝙈𝘼𝙃 𝙎𝙀𝙏𝙍𝙄𝙆𝘼</t>
  </si>
  <si>
    <t>C2Laundry</t>
  </si>
  <si>
    <t>085247242274</t>
  </si>
  <si>
    <t>Devita Sari</t>
  </si>
  <si>
    <t>fayraa loundry</t>
  </si>
  <si>
    <t>Aplikasi sejauh ini belum ada kendala dan belum sempat digunakan kembali karna usaha laundry nya belu buka dan jika sudah mau buka akan di infokan kembali</t>
  </si>
  <si>
    <t>Sigit</t>
  </si>
  <si>
    <t>Only One Laundry Mart</t>
  </si>
  <si>
    <t>Tidak terdaftar di projectlist.</t>
  </si>
  <si>
    <t>Waroeng Cuci</t>
  </si>
  <si>
    <t xml:space="preserve">Rencana berlangganan di yanggal 20 an karna rencana pembukaan laundry tanggal 23 Mei 2026 </t>
  </si>
  <si>
    <t>8463</t>
  </si>
  <si>
    <t>13318</t>
  </si>
  <si>
    <t>DinCi laundry</t>
  </si>
  <si>
    <t>Mutia Citra</t>
  </si>
  <si>
    <t>laundry pakaian</t>
  </si>
  <si>
    <t>Ncuci yuuk!</t>
  </si>
  <si>
    <t>082177841600</t>
  </si>
  <si>
    <t>Sisca DJR</t>
  </si>
  <si>
    <t>Mamih Laundry</t>
  </si>
  <si>
    <t>ROYAL LAUNDRY</t>
  </si>
  <si>
    <t>test / Royal laundry</t>
  </si>
  <si>
    <t>591</t>
  </si>
  <si>
    <t>8469</t>
  </si>
  <si>
    <t>13328</t>
  </si>
  <si>
    <t>Mister Laundry</t>
  </si>
  <si>
    <t>siti rahmah</t>
  </si>
  <si>
    <t>fresh laundry / FRESH LAUNDRY</t>
  </si>
  <si>
    <t>085700677116</t>
  </si>
  <si>
    <t>08570067716</t>
  </si>
  <si>
    <t>Nova Anggraini</t>
  </si>
  <si>
    <t>Laundry Budeh</t>
  </si>
  <si>
    <t>Nadifa Laundry / Seven Laundry</t>
  </si>
  <si>
    <t>Dwi retno</t>
  </si>
  <si>
    <t>New_ci</t>
  </si>
  <si>
    <t>592</t>
  </si>
  <si>
    <t>11028</t>
  </si>
  <si>
    <t>Lucky Laundry</t>
  </si>
  <si>
    <t>Ariani Arianii</t>
  </si>
  <si>
    <t>Madame Clean</t>
  </si>
  <si>
    <t>10902</t>
  </si>
  <si>
    <t>18180</t>
  </si>
  <si>
    <t>yano</t>
  </si>
  <si>
    <t>alfaro laundry</t>
  </si>
  <si>
    <t xml:space="preserve">Lilac Wash </t>
  </si>
  <si>
    <t>Lilac wash</t>
  </si>
  <si>
    <t>081399847210</t>
  </si>
  <si>
    <t>Efa Fauziah</t>
  </si>
  <si>
    <t>Aksara Q-won Laundry</t>
  </si>
  <si>
    <t>Hilda Yuliani</t>
  </si>
  <si>
    <t>Beb! Laundry</t>
  </si>
  <si>
    <t>okta</t>
  </si>
  <si>
    <t>INCESSA LAUNDRY</t>
  </si>
  <si>
    <t>Adetya Yunitasya</t>
  </si>
  <si>
    <t>ZCOU LAUNDRY / CLOUDET LAUNDRY</t>
  </si>
  <si>
    <t xml:space="preserve">Reyza Tere </t>
  </si>
  <si>
    <t>rtlaundry / R &amp; T Laundry</t>
  </si>
  <si>
    <t>Nasabah bertanya tentang harga paket membership bulalan namun saya tawarkan paket tahunan pro dengan bonus 6 bulan, namun nasabah belum ada respon lagi.</t>
  </si>
  <si>
    <t>Bagus Setiawan</t>
  </si>
  <si>
    <t>malikha coin laundry</t>
  </si>
  <si>
    <t>504</t>
  </si>
  <si>
    <t>8026</t>
  </si>
  <si>
    <t>12399</t>
  </si>
  <si>
    <t>Fitri Musiyam</t>
  </si>
  <si>
    <t>NANDA LAUNDRY</t>
  </si>
  <si>
    <t>Fiona Laundry</t>
  </si>
  <si>
    <t>081559576194</t>
  </si>
  <si>
    <t xml:space="preserve">Elvis </t>
  </si>
  <si>
    <t>Hime Laundry</t>
  </si>
  <si>
    <t>Aplikasinya belum digunakan  dan belum sempat di pelajari dan call langsung dimatikan</t>
  </si>
  <si>
    <t>505</t>
  </si>
  <si>
    <t>8027</t>
  </si>
  <si>
    <t>Ahmad Suryanto</t>
  </si>
  <si>
    <t>12400</t>
  </si>
  <si>
    <t>Bagus Laundry</t>
  </si>
  <si>
    <t>Soft Laundry</t>
  </si>
  <si>
    <t>082260785373</t>
  </si>
  <si>
    <t>08119966374</t>
  </si>
  <si>
    <t>ryanna anggiyanto</t>
  </si>
  <si>
    <t>dewi laundry</t>
  </si>
  <si>
    <t>506</t>
  </si>
  <si>
    <t>Nena Margareta</t>
  </si>
  <si>
    <t>8030</t>
  </si>
  <si>
    <t>NaMa Laundry</t>
  </si>
  <si>
    <t>12407</t>
  </si>
  <si>
    <t>Mami Laundry</t>
  </si>
  <si>
    <t>081285689325</t>
  </si>
  <si>
    <t>085880007238</t>
  </si>
  <si>
    <t>Baru greeting dan telfon langsung di tututp oleh nasabah.</t>
  </si>
  <si>
    <t>507</t>
  </si>
  <si>
    <t>8031</t>
  </si>
  <si>
    <t>N&amp;N Laundry</t>
  </si>
  <si>
    <t>12408</t>
  </si>
  <si>
    <t>yohan</t>
  </si>
  <si>
    <t>yourhand</t>
  </si>
  <si>
    <t>085727104735</t>
  </si>
  <si>
    <t xml:space="preserve">APRILIA  </t>
  </si>
  <si>
    <t>Lulu Triardhian Helmy</t>
  </si>
  <si>
    <t>508</t>
  </si>
  <si>
    <t>ELLaundry</t>
  </si>
  <si>
    <t>8032</t>
  </si>
  <si>
    <t>12409</t>
  </si>
  <si>
    <t>laundryinbali</t>
  </si>
  <si>
    <t>Laundry In Bali</t>
  </si>
  <si>
    <t>081917377555</t>
  </si>
  <si>
    <t>evalien</t>
  </si>
  <si>
    <t>Biru Laundry</t>
  </si>
  <si>
    <t>Kristin K</t>
  </si>
  <si>
    <t>Monkey Laundry</t>
  </si>
  <si>
    <t>509</t>
  </si>
  <si>
    <t>8035</t>
  </si>
  <si>
    <t>12421</t>
  </si>
  <si>
    <t>B&amp;B Laundry</t>
  </si>
  <si>
    <t>087778214859</t>
  </si>
  <si>
    <t>11946</t>
  </si>
  <si>
    <t>Minda Sardilah</t>
  </si>
  <si>
    <t>Nona Laundry</t>
  </si>
  <si>
    <t>Top Up</t>
  </si>
  <si>
    <t>510</t>
  </si>
  <si>
    <t>8038</t>
  </si>
  <si>
    <t>12428</t>
  </si>
  <si>
    <t>Bismillah grup</t>
  </si>
  <si>
    <t>BM Laundry</t>
  </si>
  <si>
    <t>085831438224</t>
  </si>
  <si>
    <t>082231418224</t>
  </si>
  <si>
    <t>12119</t>
  </si>
  <si>
    <t>Maz Laundry</t>
  </si>
  <si>
    <t>Ari Sudaryani</t>
  </si>
  <si>
    <t>laundry ibu ari</t>
  </si>
  <si>
    <t>511</t>
  </si>
  <si>
    <t>8045</t>
  </si>
  <si>
    <t>12444</t>
  </si>
  <si>
    <t>Ebby Yola</t>
  </si>
  <si>
    <t>byolafe</t>
  </si>
  <si>
    <t>087802780394</t>
  </si>
  <si>
    <t>12292</t>
  </si>
  <si>
    <t xml:space="preserve">Faisal </t>
  </si>
  <si>
    <t>Fasthub Laundry</t>
  </si>
  <si>
    <t>12369</t>
  </si>
  <si>
    <t>512</t>
  </si>
  <si>
    <t>Sophia</t>
  </si>
  <si>
    <t>8046</t>
  </si>
  <si>
    <t>SOFT LAUNDRY</t>
  </si>
  <si>
    <t>12447</t>
  </si>
  <si>
    <t>Cahaya Kurnia</t>
  </si>
  <si>
    <t>Leoni laundry</t>
  </si>
  <si>
    <t>081372022668</t>
  </si>
  <si>
    <t>12517</t>
  </si>
  <si>
    <t xml:space="preserve">Juwita marsa </t>
  </si>
  <si>
    <t>J.clean laundry</t>
  </si>
  <si>
    <t>513</t>
  </si>
  <si>
    <t>12415</t>
  </si>
  <si>
    <t>8047</t>
  </si>
  <si>
    <t>Laundry Uncles</t>
  </si>
  <si>
    <t>12448</t>
  </si>
  <si>
    <t>Uncles Laundry</t>
  </si>
  <si>
    <t>Admint</t>
  </si>
  <si>
    <t>Ikilo Laundry</t>
  </si>
  <si>
    <t>0895320559454</t>
  </si>
  <si>
    <t>12706</t>
  </si>
  <si>
    <t xml:space="preserve">Famiti Nuya </t>
  </si>
  <si>
    <t xml:space="preserve">MAMA LAUNDRY </t>
  </si>
  <si>
    <t xml:space="preserve">Aplikasi mantap, tapi laundrynya baru buka kembali tapi hanya terima para tetangga dan yang dekat" saja </t>
  </si>
  <si>
    <t>514</t>
  </si>
  <si>
    <t>8049</t>
  </si>
  <si>
    <t>12450</t>
  </si>
  <si>
    <t>valen benny</t>
  </si>
  <si>
    <t>tester</t>
  </si>
  <si>
    <t>085710001111</t>
  </si>
  <si>
    <t>12747</t>
  </si>
  <si>
    <t xml:space="preserve">Tri Juliyati </t>
  </si>
  <si>
    <t>GEDHE LAUNDRY</t>
  </si>
  <si>
    <t>Nomor Invalid.</t>
  </si>
  <si>
    <t>12704</t>
  </si>
  <si>
    <t xml:space="preserve">karina agustien </t>
  </si>
  <si>
    <t xml:space="preserve">K &amp; A Laundry </t>
  </si>
  <si>
    <t>515</t>
  </si>
  <si>
    <t>8050</t>
  </si>
  <si>
    <t>12451</t>
  </si>
  <si>
    <t>Kartika Laundry</t>
  </si>
  <si>
    <t>maestro laundry</t>
  </si>
  <si>
    <t>08991505900</t>
  </si>
  <si>
    <t>12802</t>
  </si>
  <si>
    <t>Aries</t>
  </si>
  <si>
    <t>sobat laundry</t>
  </si>
  <si>
    <t>12903</t>
  </si>
  <si>
    <t>Jefri Yusnandar</t>
  </si>
  <si>
    <t>TIRAYA SANFAR</t>
  </si>
  <si>
    <t>516</t>
  </si>
  <si>
    <t>8051</t>
  </si>
  <si>
    <t>12452</t>
  </si>
  <si>
    <t>Umma</t>
  </si>
  <si>
    <t>Umma Laundry / Umma Cell / Toko Umma</t>
  </si>
  <si>
    <t>0816331016</t>
  </si>
  <si>
    <t>Jessica Marthasari Siregar</t>
  </si>
  <si>
    <t>Gwebi Laundry</t>
  </si>
  <si>
    <t xml:space="preserve">Damayanti </t>
  </si>
  <si>
    <t>Laundry Noni</t>
  </si>
  <si>
    <t>517</t>
  </si>
  <si>
    <t>8053</t>
  </si>
  <si>
    <t>12454</t>
  </si>
  <si>
    <t>anastasyanahak (chatryne)</t>
  </si>
  <si>
    <t>ulfiana</t>
  </si>
  <si>
    <t>All In Laundry</t>
  </si>
  <si>
    <t>082193747277</t>
  </si>
  <si>
    <t>Nurrahman</t>
  </si>
  <si>
    <t>Nano Clean Indonesi/D-WASH Laundry</t>
  </si>
  <si>
    <t xml:space="preserve">Lilis </t>
  </si>
  <si>
    <t>8055</t>
  </si>
  <si>
    <t>12460</t>
  </si>
  <si>
    <t>Say Laundry</t>
  </si>
  <si>
    <t>Winda Satrina</t>
  </si>
  <si>
    <t>KULAUNDRY</t>
  </si>
  <si>
    <t>088976933752</t>
  </si>
  <si>
    <t>Cleaning Corner</t>
  </si>
  <si>
    <t>cleaning Corner Laundry</t>
  </si>
  <si>
    <t>519</t>
  </si>
  <si>
    <r>
      <rPr>
        <rFont val="Calibri"/>
        <color theme="1"/>
        <sz val="9.0"/>
      </rPr>
      <t>13130</t>
    </r>
  </si>
  <si>
    <t>8057</t>
  </si>
  <si>
    <t>12462</t>
  </si>
  <si>
    <t>rezza veraa</t>
  </si>
  <si>
    <r>
      <rPr>
        <rFont val="Calibri"/>
        <color theme="1"/>
        <sz val="9.0"/>
      </rPr>
      <t>RIZKY LAUNDRY EXSPRESS</t>
    </r>
  </si>
  <si>
    <t>Vera Laundry</t>
  </si>
  <si>
    <t>082280566600</t>
  </si>
  <si>
    <t>Leviana Aulia</t>
  </si>
  <si>
    <t>Sae Laundry Express</t>
  </si>
  <si>
    <t>520</t>
  </si>
  <si>
    <t>8060</t>
  </si>
  <si>
    <t xml:space="preserve">Widia Septiana </t>
  </si>
  <si>
    <t>12466</t>
  </si>
  <si>
    <t>WIRA LAUNDRY</t>
  </si>
  <si>
    <t>anastasya arwinda</t>
  </si>
  <si>
    <t>ACHA LAUNDRY</t>
  </si>
  <si>
    <t>087742872995</t>
  </si>
  <si>
    <t>tri martini</t>
  </si>
  <si>
    <t>521</t>
  </si>
  <si>
    <t>8061</t>
  </si>
  <si>
    <t>12467</t>
  </si>
  <si>
    <t>Rina A</t>
  </si>
  <si>
    <t>Ulan Andari</t>
  </si>
  <si>
    <t>Nena Laundry</t>
  </si>
  <si>
    <t>aleshaal</t>
  </si>
  <si>
    <t>081252651712</t>
  </si>
  <si>
    <t>Amelia</t>
  </si>
  <si>
    <t>522</t>
  </si>
  <si>
    <t>8062</t>
  </si>
  <si>
    <t xml:space="preserve">M nazwar taufik </t>
  </si>
  <si>
    <t>9'th Laundry</t>
  </si>
  <si>
    <t>12468</t>
  </si>
  <si>
    <t>Sukma Dicky</t>
  </si>
  <si>
    <t>waw</t>
  </si>
  <si>
    <t>083142658097</t>
  </si>
  <si>
    <t>Januar ardiyanto</t>
  </si>
  <si>
    <t>LAUNDRY BEUMEHASE</t>
  </si>
  <si>
    <t>Nomor aktif tapi tidak terhubung ke whatsapp.</t>
  </si>
  <si>
    <t>Ikal Laundry</t>
  </si>
  <si>
    <t>523</t>
  </si>
  <si>
    <t>Bantu penggunaan aplikasi piposmart di laptop dan bantu penambahan akun karyawan dan pairing printer thermal</t>
  </si>
  <si>
    <t>8068</t>
  </si>
  <si>
    <t>12478</t>
  </si>
  <si>
    <t>Bapak Taufik</t>
  </si>
  <si>
    <t>Laundry*Qu</t>
  </si>
  <si>
    <t>083872007443</t>
  </si>
  <si>
    <t>13963</t>
  </si>
  <si>
    <t>yndra purnamasari</t>
  </si>
  <si>
    <t>GEAN LAUNDRY</t>
  </si>
  <si>
    <t>524</t>
  </si>
  <si>
    <t xml:space="preserve">Aplikasi belum dipahami </t>
  </si>
  <si>
    <t>8070</t>
  </si>
  <si>
    <t>12480</t>
  </si>
  <si>
    <t>Ali Pinayung</t>
  </si>
  <si>
    <t>HABIBI LAUNDRY</t>
  </si>
  <si>
    <t>089610111170</t>
  </si>
  <si>
    <t>14198</t>
  </si>
  <si>
    <t>Teddy Wahyudi</t>
  </si>
  <si>
    <t>STAR LAUNDRY</t>
  </si>
  <si>
    <t>nuranura</t>
  </si>
  <si>
    <t>Laundry/Ruang Laundry Cikopak</t>
  </si>
  <si>
    <t>525</t>
  </si>
  <si>
    <t>8074</t>
  </si>
  <si>
    <t>12484</t>
  </si>
  <si>
    <t>Sri Rosmiati</t>
  </si>
  <si>
    <t>CACA LAUNDRY</t>
  </si>
  <si>
    <t>081283399196</t>
  </si>
  <si>
    <t>526</t>
  </si>
  <si>
    <t>8081</t>
  </si>
  <si>
    <t>12502</t>
  </si>
  <si>
    <t>081369940622</t>
  </si>
  <si>
    <t>082280095818</t>
  </si>
  <si>
    <t>527</t>
  </si>
  <si>
    <t>8082</t>
  </si>
  <si>
    <t>12503</t>
  </si>
  <si>
    <t>Dektiwikk</t>
  </si>
  <si>
    <t>Aira Laundry</t>
  </si>
  <si>
    <t>081239852244</t>
  </si>
  <si>
    <t>528</t>
  </si>
  <si>
    <t>8090</t>
  </si>
  <si>
    <t>12513</t>
  </si>
  <si>
    <t>Rahmad Hidayat</t>
  </si>
  <si>
    <t>LILLU LAUNDRY</t>
  </si>
  <si>
    <t>08176944299</t>
  </si>
  <si>
    <t>529</t>
  </si>
  <si>
    <t>8092</t>
  </si>
  <si>
    <t>12518</t>
  </si>
  <si>
    <t>allabilbar</t>
  </si>
  <si>
    <t>isyfika</t>
  </si>
  <si>
    <t>087755682829</t>
  </si>
  <si>
    <t>530</t>
  </si>
  <si>
    <t>8093</t>
  </si>
  <si>
    <t>12519</t>
  </si>
  <si>
    <t>laundry 1</t>
  </si>
  <si>
    <t>laundry88smr</t>
  </si>
  <si>
    <t>085171517770</t>
  </si>
  <si>
    <t>531</t>
  </si>
  <si>
    <t>8094</t>
  </si>
  <si>
    <t>12522</t>
  </si>
  <si>
    <t>Kevin</t>
  </si>
  <si>
    <t>Mr Clean</t>
  </si>
  <si>
    <t>085143971798</t>
  </si>
  <si>
    <t>532</t>
  </si>
  <si>
    <t>8095</t>
  </si>
  <si>
    <t>12526</t>
  </si>
  <si>
    <t>Dennies Mulyanto</t>
  </si>
  <si>
    <t>D'Clean Laundry</t>
  </si>
  <si>
    <t>085771125990</t>
  </si>
  <si>
    <t>533</t>
  </si>
  <si>
    <t>8096</t>
  </si>
  <si>
    <t>12527</t>
  </si>
  <si>
    <t>D'laundy</t>
  </si>
  <si>
    <t>085939714761</t>
  </si>
  <si>
    <t>085714676313</t>
  </si>
  <si>
    <t>534</t>
  </si>
  <si>
    <t>8097</t>
  </si>
  <si>
    <t>12528</t>
  </si>
  <si>
    <t>Neti herna tulisti</t>
  </si>
  <si>
    <t>FOUR R LAUNDRY</t>
  </si>
  <si>
    <t>081255213465</t>
  </si>
  <si>
    <t>085896164663</t>
  </si>
  <si>
    <t>535</t>
  </si>
  <si>
    <t>8117</t>
  </si>
  <si>
    <t>12569</t>
  </si>
  <si>
    <t>Kiya</t>
  </si>
  <si>
    <t>Laundry abadi</t>
  </si>
  <si>
    <t>082253072253</t>
  </si>
  <si>
    <t>085183072716</t>
  </si>
  <si>
    <t>536</t>
  </si>
  <si>
    <t>8118</t>
  </si>
  <si>
    <t>12574</t>
  </si>
  <si>
    <t>Niswatu Syakirah</t>
  </si>
  <si>
    <t>Zeina Laundry</t>
  </si>
  <si>
    <t>085219153733</t>
  </si>
  <si>
    <t>537</t>
  </si>
  <si>
    <t>8122</t>
  </si>
  <si>
    <t>12583</t>
  </si>
  <si>
    <t>kurniawati</t>
  </si>
  <si>
    <t>rizky laundry</t>
  </si>
  <si>
    <t>081335823257</t>
  </si>
  <si>
    <t>538</t>
  </si>
  <si>
    <t>8124</t>
  </si>
  <si>
    <t>12585</t>
  </si>
  <si>
    <t>Madep Manteb</t>
  </si>
  <si>
    <t>berkahlaundry</t>
  </si>
  <si>
    <t>087735401801</t>
  </si>
  <si>
    <t>089675122780</t>
  </si>
  <si>
    <t>539</t>
  </si>
  <si>
    <t>8126</t>
  </si>
  <si>
    <t>12588</t>
  </si>
  <si>
    <t>Laundry in Aja</t>
  </si>
  <si>
    <t>laundry in aja</t>
  </si>
  <si>
    <t>085283798851</t>
  </si>
  <si>
    <t xml:space="preserve">Aplikasi belum digunakan karna suaminya yang coba instal. Usaha laundry jalan stengah tahun dan masih menggunakan nota manual dan ada rencana mau beralih ke sistem aplikasi namun masih harus diskusi dengan suami dan yang jaga laundry karna kebetulan yang bantu di laundry saudara juga. Untuk aplikasi akan ditanyakan kembali dengan suaminya </t>
  </si>
  <si>
    <t>540</t>
  </si>
  <si>
    <t>8129</t>
  </si>
  <si>
    <t>12594</t>
  </si>
  <si>
    <t>Farrel Shah 2904</t>
  </si>
  <si>
    <t>laundry 86</t>
  </si>
  <si>
    <t>081333735529</t>
  </si>
  <si>
    <t>081333313266</t>
  </si>
  <si>
    <t>Aplikasi piposmartnya bagus dan fitur"nya juga sudah di pelajari dan penjelasan aplikasi piposmart dan sistem berlangganan. Usaha laundry jalan 2 tahun dan masih menggunakan nota manual dibantu website berlangganan tahunan 250.000. Aplikasi di pelajari sediri dulu karna karyawan juga agak gaptek jadi agak lama ngajarinnya. Jika ada kendala akan dihubungi kembali lagi</t>
  </si>
  <si>
    <t>541</t>
  </si>
  <si>
    <t>8130</t>
  </si>
  <si>
    <t>12595</t>
  </si>
  <si>
    <t>Car Panton</t>
  </si>
  <si>
    <t>joel Loudry</t>
  </si>
  <si>
    <t>081320324019</t>
  </si>
  <si>
    <t>Baru greeting dan telfon langsung di tututp oleh nasabah, lalu nasabah mengirim pesan bahwa usaha laundry sudah tutup.</t>
  </si>
  <si>
    <t>542</t>
  </si>
  <si>
    <t>8146</t>
  </si>
  <si>
    <t>12640</t>
  </si>
  <si>
    <t>Diyas Amalia Ulfa</t>
  </si>
  <si>
    <t>house of laundry</t>
  </si>
  <si>
    <t>0895627016900</t>
  </si>
  <si>
    <t>543</t>
  </si>
  <si>
    <t>8147</t>
  </si>
  <si>
    <t>12641</t>
  </si>
  <si>
    <t>Bela Kurniawati</t>
  </si>
  <si>
    <t>Umma Laundry Magetan</t>
  </si>
  <si>
    <t>085731249477</t>
  </si>
  <si>
    <t>544</t>
  </si>
  <si>
    <t>8150</t>
  </si>
  <si>
    <t>TOTAL</t>
  </si>
  <si>
    <t>12647</t>
  </si>
  <si>
    <t>Lidia Damayanti</t>
  </si>
  <si>
    <t>Berkah Laundry</t>
  </si>
  <si>
    <t>085182029195</t>
  </si>
  <si>
    <t>545</t>
  </si>
  <si>
    <t>8151</t>
  </si>
  <si>
    <t>12648</t>
  </si>
  <si>
    <t>Zona Nusantara</t>
  </si>
  <si>
    <t>Ristiara Laundry</t>
  </si>
  <si>
    <t>082286005455</t>
  </si>
  <si>
    <t>11114</t>
  </si>
  <si>
    <t>18563</t>
  </si>
  <si>
    <t>Asdad Nasution</t>
  </si>
  <si>
    <t>Harnas Laundry</t>
  </si>
  <si>
    <t>Payment</t>
  </si>
  <si>
    <t>081377760003</t>
  </si>
  <si>
    <t>081213736880</t>
  </si>
  <si>
    <t>546</t>
  </si>
  <si>
    <t>8152</t>
  </si>
  <si>
    <t>12649</t>
  </si>
  <si>
    <t>NONO laundry</t>
  </si>
  <si>
    <t>085213643818</t>
  </si>
  <si>
    <t>547</t>
  </si>
  <si>
    <t>8153</t>
  </si>
  <si>
    <t>12651</t>
  </si>
  <si>
    <t>Ika mawarni</t>
  </si>
  <si>
    <t>WASBOX LAUNDRY</t>
  </si>
  <si>
    <t>082326933133</t>
  </si>
  <si>
    <t>548</t>
  </si>
  <si>
    <t>8157</t>
  </si>
  <si>
    <t>12671</t>
  </si>
  <si>
    <t>septi</t>
  </si>
  <si>
    <t>keranjang setrika</t>
  </si>
  <si>
    <t>085725747675</t>
  </si>
  <si>
    <t xml:space="preserve">Aplikasi tidak jadi digunakan karna kurang paham dan penawaran training aplikasi namun kakaknya tidak bersedia dan aplikasi sudah dihapus </t>
  </si>
  <si>
    <t>549</t>
  </si>
  <si>
    <t>8160</t>
  </si>
  <si>
    <t>12675</t>
  </si>
  <si>
    <t>Muhammad Alfareza</t>
  </si>
  <si>
    <t>Fareza laundry</t>
  </si>
  <si>
    <t>085241730815</t>
  </si>
  <si>
    <t>550</t>
  </si>
  <si>
    <t>8161</t>
  </si>
  <si>
    <t>12676</t>
  </si>
  <si>
    <t>Dian Mardyana</t>
  </si>
  <si>
    <t>dyan laundry</t>
  </si>
  <si>
    <t>081563124403</t>
  </si>
  <si>
    <t>551</t>
  </si>
  <si>
    <t>8183</t>
  </si>
  <si>
    <t>12714</t>
  </si>
  <si>
    <t>Cili D Kiu</t>
  </si>
  <si>
    <t>Loundry</t>
  </si>
  <si>
    <t>Rafa Loundry</t>
  </si>
  <si>
    <t>085395827247</t>
  </si>
  <si>
    <t>552</t>
  </si>
  <si>
    <t>8184</t>
  </si>
  <si>
    <t>12725</t>
  </si>
  <si>
    <t>Evan</t>
  </si>
  <si>
    <t>Laundry Now 1</t>
  </si>
  <si>
    <t>085330777977</t>
  </si>
  <si>
    <t>553</t>
  </si>
  <si>
    <t>8188</t>
  </si>
  <si>
    <t>12731</t>
  </si>
  <si>
    <t>Eli Ernawati</t>
  </si>
  <si>
    <t>RAPI WANGI Laundry</t>
  </si>
  <si>
    <t>085810158172</t>
  </si>
  <si>
    <t>Ardiansyah</t>
  </si>
  <si>
    <t>JAMBI LAUNDRY STORE</t>
  </si>
  <si>
    <t>Nasabah mau mencoba terlebih dahulu, usaha sudah berjalan 1 tahun dan sudah memiliki 2 karyawan.</t>
  </si>
  <si>
    <t>15520</t>
  </si>
  <si>
    <t>Atik Nurbayati</t>
  </si>
  <si>
    <t>Nasabah mengirim pesan mau mencoba terlebih dahulu sendiri.</t>
  </si>
  <si>
    <t>(1) Usaha Baru Mulai</t>
  </si>
  <si>
    <t>Nasabah mau mencoba sendiri terlebih dahulu aplikasi Piposmartnya, usaha laundry baru berjalan 1 minggu dan belum memiliki karyawan, nasabah tidak bisa berlangganan tahunan dan ingin berlangganan bulanan.</t>
  </si>
  <si>
    <t>Nasabah menanyakan biaya berlangganan bulanan.</t>
  </si>
  <si>
    <t>454</t>
  </si>
  <si>
    <t>7838</t>
  </si>
  <si>
    <t>12082</t>
  </si>
  <si>
    <t>siska selvia mawita</t>
  </si>
  <si>
    <t>082391550031</t>
  </si>
  <si>
    <t>Nasabah tidak jadi menggunakan aplikasi piposmart karena kendala dalam pemahaman fiturnya dan setelah di tawarkan untuk demo aplikasi nasabah tertarik untuk mengunduh ulang aplikasi Piposmart dan akan menghubungi kembali, outlet usaha laundry sudah ada 2.</t>
  </si>
  <si>
    <t>455</t>
  </si>
  <si>
    <t>7840</t>
  </si>
  <si>
    <t>12085</t>
  </si>
  <si>
    <t>Wiwin</t>
  </si>
  <si>
    <t>Binatu DELIMA</t>
  </si>
  <si>
    <t>081393824005</t>
  </si>
  <si>
    <t>Nomor whatsapp tidak aktif sejak 9 Maret 2026.</t>
  </si>
  <si>
    <t>7843</t>
  </si>
  <si>
    <t>12089</t>
  </si>
  <si>
    <t>Setya Ningrum</t>
  </si>
  <si>
    <t>uhuy</t>
  </si>
  <si>
    <t>085655332375</t>
  </si>
  <si>
    <t>457</t>
  </si>
  <si>
    <t>7844</t>
  </si>
  <si>
    <t>12090</t>
  </si>
  <si>
    <t>Sholichah</t>
  </si>
  <si>
    <t>RAYA LAUNDRY</t>
  </si>
  <si>
    <t>085855346269</t>
  </si>
  <si>
    <t>081554060309</t>
  </si>
  <si>
    <t>458</t>
  </si>
  <si>
    <t>7853</t>
  </si>
  <si>
    <t>12107</t>
  </si>
  <si>
    <t>Tatanan Collection</t>
  </si>
  <si>
    <t>085950548604</t>
  </si>
  <si>
    <t>459</t>
  </si>
  <si>
    <t>7859</t>
  </si>
  <si>
    <t>12118</t>
  </si>
  <si>
    <t>IKA</t>
  </si>
  <si>
    <t>ATIQA LAUNDRY</t>
  </si>
  <si>
    <t>088103675902</t>
  </si>
  <si>
    <t>0881036759020</t>
  </si>
  <si>
    <t>460</t>
  </si>
  <si>
    <t>7861</t>
  </si>
  <si>
    <t>12120</t>
  </si>
  <si>
    <t>Lody</t>
  </si>
  <si>
    <t>Clean Love</t>
  </si>
  <si>
    <t>08158100080</t>
  </si>
  <si>
    <t>461</t>
  </si>
  <si>
    <t>7862</t>
  </si>
  <si>
    <t>12123</t>
  </si>
  <si>
    <t>nurjannah</t>
  </si>
  <si>
    <t>Laundry Bunda Tsaqib</t>
  </si>
  <si>
    <t>081572124358</t>
  </si>
  <si>
    <t>462</t>
  </si>
  <si>
    <t>7863</t>
  </si>
  <si>
    <t>12124</t>
  </si>
  <si>
    <t>William Lee</t>
  </si>
  <si>
    <t>Mantap Laundry</t>
  </si>
  <si>
    <t>Mantap Laundry / Cepat Laundry</t>
  </si>
  <si>
    <t>0854377754454</t>
  </si>
  <si>
    <t>085454545</t>
  </si>
  <si>
    <t>463</t>
  </si>
  <si>
    <t>7872</t>
  </si>
  <si>
    <t>12138</t>
  </si>
  <si>
    <t>Pungki Laundry kuningan</t>
  </si>
  <si>
    <t>083841480521</t>
  </si>
  <si>
    <t>464</t>
  </si>
  <si>
    <t>7877</t>
  </si>
  <si>
    <t>12146</t>
  </si>
  <si>
    <t>moh yasin</t>
  </si>
  <si>
    <t>82LAUNDRY</t>
  </si>
  <si>
    <t>087829568666</t>
  </si>
  <si>
    <t>465</t>
  </si>
  <si>
    <t>7878</t>
  </si>
  <si>
    <t>12151</t>
  </si>
  <si>
    <t>Sulawesi Laundry</t>
  </si>
  <si>
    <t>SULAWESI LAUNDRY</t>
  </si>
  <si>
    <t>085244850678</t>
  </si>
  <si>
    <t>081527527888</t>
  </si>
  <si>
    <t>466</t>
  </si>
  <si>
    <t>7879</t>
  </si>
  <si>
    <t>12152</t>
  </si>
  <si>
    <t>fortunalaundry</t>
  </si>
  <si>
    <t>082298165303</t>
  </si>
  <si>
    <t>467</t>
  </si>
  <si>
    <t>7880</t>
  </si>
  <si>
    <t>12153</t>
  </si>
  <si>
    <t>Di Umah Laundry</t>
  </si>
  <si>
    <t>081335232331</t>
  </si>
  <si>
    <t>468</t>
  </si>
  <si>
    <t>7881</t>
  </si>
  <si>
    <t>12154</t>
  </si>
  <si>
    <t>Debby Abriansyah S</t>
  </si>
  <si>
    <t>Syarikah Loundry</t>
  </si>
  <si>
    <t>08128124161</t>
  </si>
  <si>
    <t>469</t>
  </si>
  <si>
    <t>7882</t>
  </si>
  <si>
    <t>12155</t>
  </si>
  <si>
    <t>Zefo Agusto C</t>
  </si>
  <si>
    <t>Zefo Laundry</t>
  </si>
  <si>
    <t>082249809477</t>
  </si>
  <si>
    <t>470</t>
  </si>
  <si>
    <t>7890</t>
  </si>
  <si>
    <t>12166</t>
  </si>
  <si>
    <t>Eva Rahmah</t>
  </si>
  <si>
    <t>089635666722</t>
  </si>
  <si>
    <t>Aplikasi belum digunakan karna belum sempat mempelajri, Usaha laundry belum grand opening dan laundrynya buka di rumah saja. Masih hendel sendiri dan nanti mau melihat perkembangan laundrynya dulu karna fokus di delivery dan laundry lingkungan perkampungan</t>
  </si>
  <si>
    <t>471</t>
  </si>
  <si>
    <t>7891</t>
  </si>
  <si>
    <t>12167</t>
  </si>
  <si>
    <t>Anita Pebriani</t>
  </si>
  <si>
    <t>Rumah Setrika Dzaki</t>
  </si>
  <si>
    <t>085624440045</t>
  </si>
  <si>
    <t>472</t>
  </si>
  <si>
    <t>7892</t>
  </si>
  <si>
    <t>12168</t>
  </si>
  <si>
    <t>Abdurrohman</t>
  </si>
  <si>
    <t>Abd laundry</t>
  </si>
  <si>
    <t>0895360436971</t>
  </si>
  <si>
    <t>473</t>
  </si>
  <si>
    <t>7894</t>
  </si>
  <si>
    <t>12172</t>
  </si>
  <si>
    <t>imma</t>
  </si>
  <si>
    <t>Vee laundry</t>
  </si>
  <si>
    <t>SQ laundry / Vee laundry</t>
  </si>
  <si>
    <t>085256448858</t>
  </si>
  <si>
    <t>085337409774</t>
  </si>
  <si>
    <t>474</t>
  </si>
  <si>
    <t>7895</t>
  </si>
  <si>
    <t>12178</t>
  </si>
  <si>
    <t>Pramudia Wisanggeni</t>
  </si>
  <si>
    <t>YPR.CLEANSHOES</t>
  </si>
  <si>
    <t>085156341604</t>
  </si>
  <si>
    <t>7898</t>
  </si>
  <si>
    <t>12182</t>
  </si>
  <si>
    <t>syodikun siregar</t>
  </si>
  <si>
    <t>88 LAUNDRY</t>
  </si>
  <si>
    <t>082299107488</t>
  </si>
  <si>
    <t>7901</t>
  </si>
  <si>
    <t>12189</t>
  </si>
  <si>
    <t>Nurul faizah</t>
  </si>
  <si>
    <t>FAIZ Laundry</t>
  </si>
  <si>
    <t>085333879018</t>
  </si>
  <si>
    <t>7902</t>
  </si>
  <si>
    <t>12190</t>
  </si>
  <si>
    <t>Malangan</t>
  </si>
  <si>
    <t>Fatur Laundry</t>
  </si>
  <si>
    <t>089696425006</t>
  </si>
  <si>
    <t>478</t>
  </si>
  <si>
    <t>7903</t>
  </si>
  <si>
    <t>12191</t>
  </si>
  <si>
    <t>Rodiah Maisarah</t>
  </si>
  <si>
    <t>Ny laundry 27</t>
  </si>
  <si>
    <t>085357736558</t>
  </si>
  <si>
    <t>479</t>
  </si>
  <si>
    <t>7905</t>
  </si>
  <si>
    <t>12193</t>
  </si>
  <si>
    <t>Vania Rhmdani</t>
  </si>
  <si>
    <t>nth</t>
  </si>
  <si>
    <t>085952692118</t>
  </si>
  <si>
    <t>08962548639</t>
  </si>
  <si>
    <t>7906</t>
  </si>
  <si>
    <t>12195</t>
  </si>
  <si>
    <t>Siti Saeroh</t>
  </si>
  <si>
    <t>Rumah Setrika kalirejo</t>
  </si>
  <si>
    <t>088286976465</t>
  </si>
  <si>
    <t>085718117913</t>
  </si>
  <si>
    <t>7907</t>
  </si>
  <si>
    <t>12198</t>
  </si>
  <si>
    <t>Bunda Rizki Laundry</t>
  </si>
  <si>
    <t>BUNDA RIZKI LAUNDRY</t>
  </si>
  <si>
    <t>0816506663</t>
  </si>
  <si>
    <t>0816665605</t>
  </si>
  <si>
    <t>482</t>
  </si>
  <si>
    <t>7910</t>
  </si>
  <si>
    <t>12202</t>
  </si>
  <si>
    <t>Teuku Nanda</t>
  </si>
  <si>
    <t>SABENA JAS</t>
  </si>
  <si>
    <t>085274766214</t>
  </si>
  <si>
    <t>Nasabah sudah memiliki aplikasi sendiri yang di buat sendiri jadi tidak tertarik menggunakan aplikasi lain.</t>
  </si>
  <si>
    <t>7911</t>
  </si>
  <si>
    <t>12204</t>
  </si>
  <si>
    <t>Eshal Laundry</t>
  </si>
  <si>
    <t>eshal laundry</t>
  </si>
  <si>
    <t>087779778787</t>
  </si>
  <si>
    <t>085281829054</t>
  </si>
  <si>
    <t>7912</t>
  </si>
  <si>
    <t>Yoseph</t>
  </si>
  <si>
    <t>Yes Laundry Irigasi</t>
  </si>
  <si>
    <t>085366505008</t>
  </si>
  <si>
    <t>485</t>
  </si>
  <si>
    <t>7914</t>
  </si>
  <si>
    <t>12209</t>
  </si>
  <si>
    <t>Yayu Andani</t>
  </si>
  <si>
    <t>Uy Laundry</t>
  </si>
  <si>
    <t>088983021942</t>
  </si>
  <si>
    <t>089510545714</t>
  </si>
  <si>
    <t>7931</t>
  </si>
  <si>
    <t>12231</t>
  </si>
  <si>
    <t>Black Stores</t>
  </si>
  <si>
    <t>langsung laundry</t>
  </si>
  <si>
    <t>08997729111</t>
  </si>
  <si>
    <t>7933</t>
  </si>
  <si>
    <t>12234</t>
  </si>
  <si>
    <t>juliarti aling</t>
  </si>
  <si>
    <t>Cahaya laundry</t>
  </si>
  <si>
    <t>085218196397</t>
  </si>
  <si>
    <t>488</t>
  </si>
  <si>
    <t>7934</t>
  </si>
  <si>
    <t>12236</t>
  </si>
  <si>
    <t>Alex Hans</t>
  </si>
  <si>
    <t>Majelis Cuci</t>
  </si>
  <si>
    <t>085778883694</t>
  </si>
  <si>
    <t xml:space="preserve">  </t>
  </si>
  <si>
    <t>7937</t>
  </si>
  <si>
    <t>LAPORAN HARIAN KERJA CALL &amp; CHAT</t>
  </si>
  <si>
    <t>12242</t>
  </si>
  <si>
    <t>Fauziah Hasanah</t>
  </si>
  <si>
    <t>ZA LAUNDRY</t>
  </si>
  <si>
    <t>081231006347</t>
  </si>
  <si>
    <t>Project/Outlet</t>
  </si>
  <si>
    <t>Baru greeting langsung di tutup telfonnya dan whatsaap tidak aktif</t>
  </si>
  <si>
    <t>Status Komunikasi</t>
  </si>
  <si>
    <t>Kategori Follow Up</t>
  </si>
  <si>
    <t>17674</t>
  </si>
  <si>
    <t>Perkawinan Ku</t>
  </si>
  <si>
    <t>7939</t>
  </si>
  <si>
    <t xml:space="preserve">	Harum Laundry</t>
  </si>
  <si>
    <t>12249</t>
  </si>
  <si>
    <t>085117278787</t>
  </si>
  <si>
    <t>Erhanda Pungky</t>
  </si>
  <si>
    <t>Cucian Ibu</t>
  </si>
  <si>
    <t>Cucian Ibu Meri / Cucian Ibu Kelud / Cucian Ibu Jawa</t>
  </si>
  <si>
    <t>081252392992</t>
  </si>
  <si>
    <t>0895326779395</t>
  </si>
  <si>
    <t>Call, Chat</t>
  </si>
  <si>
    <t>Saat ini sudah menggunakan aplikasi edobi dan aplikasi piposmart mau digunakan karna ada fitur deposit pelanggan karna rencananya di laundry ada rencana untuk paket bulanan. Namun untuk beralih ke piposmart masih terlalu berat karna harus berlangganan 1 tahun dan penawaran paket 6 bulan bapak nya masih keberatan. Dari bapaknya mau nya berlangganan 1 bulan karna kalau bulanan bapaknya tidak terlalu berat dan lanjut chatt wa</t>
  </si>
  <si>
    <t>No Respon</t>
  </si>
  <si>
    <t xml:space="preserve">Fo kembali mengenai kelanjutan proposal kerjasama mitra yang sebelumnya di kirimkan dan belum ada respon nasabahnya baik call ataupun chatt wa </t>
  </si>
  <si>
    <t>491</t>
  </si>
  <si>
    <t>7940</t>
  </si>
  <si>
    <t>12250</t>
  </si>
  <si>
    <t>Halimah Brilink</t>
  </si>
  <si>
    <t>Laeli Loundry</t>
  </si>
  <si>
    <t xml:space="preserve">Call biasa tidak diangkat, call wa tidak diangkat dan lanjut greeting chatt wa belum ada respon nasabahnya </t>
  </si>
  <si>
    <t>085736468288</t>
  </si>
  <si>
    <t>137</t>
  </si>
  <si>
    <t>Loundrystore Jambi</t>
  </si>
  <si>
    <t>081395114446</t>
  </si>
  <si>
    <t xml:space="preserve">Greeting chatt wa dan belum ada respon nasabahnya </t>
  </si>
  <si>
    <t>492</t>
  </si>
  <si>
    <t>7942</t>
  </si>
  <si>
    <t>12252</t>
  </si>
  <si>
    <t>Rena pahyani</t>
  </si>
  <si>
    <t>Erika/ M. Iqbal Romzah</t>
  </si>
  <si>
    <t>khalisa laundry</t>
  </si>
  <si>
    <t>085317810233</t>
  </si>
  <si>
    <t>Many Laundy</t>
  </si>
  <si>
    <t>081802656191</t>
  </si>
  <si>
    <t xml:space="preserve">Call wa memanggil dan chaatt wa belum ada respon nasabahnya </t>
  </si>
  <si>
    <t>082285354990</t>
  </si>
  <si>
    <t>7944</t>
  </si>
  <si>
    <t>12255</t>
  </si>
  <si>
    <t>Dilla Fadila</t>
  </si>
  <si>
    <t>shesil laundry</t>
  </si>
  <si>
    <t>085718071455</t>
  </si>
  <si>
    <t>723</t>
  </si>
  <si>
    <t>7945</t>
  </si>
  <si>
    <t>12256</t>
  </si>
  <si>
    <t>Darnawi</t>
  </si>
  <si>
    <t>FRESH LAUNDRY</t>
  </si>
  <si>
    <t>081311308040</t>
  </si>
  <si>
    <t>Nasabah sudah menggunakan aplikasi lain (Pos laundry) ketika di tanyakan ada kendala apa dengan aplikasi pos laundry ternyata nasabah membutuhkan fitur deposit, dan setelah dijelaskana bahwa di piposmart ada fitur deposit, nasabah tertarik untuk mencoba kembali aplikasi Piposmart, dan akan mengabari kalau sudah di download ulang.</t>
  </si>
  <si>
    <t>7947</t>
  </si>
  <si>
    <t>12259</t>
  </si>
  <si>
    <t>Putri Buana</t>
  </si>
  <si>
    <t>Lion Laundry</t>
  </si>
  <si>
    <t>085225376367</t>
  </si>
  <si>
    <t xml:space="preserve">Greeting chatt wa kirim konten aplikasi piposmart laundry </t>
  </si>
  <si>
    <t>085846238048</t>
  </si>
  <si>
    <t>17871</t>
  </si>
  <si>
    <t>TriJoy Laundry</t>
  </si>
  <si>
    <t>082129752390</t>
  </si>
  <si>
    <t>7948</t>
  </si>
  <si>
    <t>12263</t>
  </si>
  <si>
    <t>Piter</t>
  </si>
  <si>
    <t>Kubang Asri Laundry</t>
  </si>
  <si>
    <t>088212539721</t>
  </si>
  <si>
    <t>085861424002</t>
  </si>
  <si>
    <t>Nasabah masih menggunakan nota manual ketika dijelaskana tentang keunggulan menggunakan piposmart, nasabah tertarik untuk mencoba kembali aplikasi Piposmart, dan akan mengabari kalau sudah di download ulang.</t>
  </si>
  <si>
    <t>17513</t>
  </si>
  <si>
    <t>NURCAHYANI</t>
  </si>
  <si>
    <t>497</t>
  </si>
  <si>
    <t>ihsani Laundry</t>
  </si>
  <si>
    <t>081231117072</t>
  </si>
  <si>
    <t>7950</t>
  </si>
  <si>
    <t>12266</t>
  </si>
  <si>
    <t>rita purnama</t>
  </si>
  <si>
    <t>RIZUNA LONDRY EXPRESS</t>
  </si>
  <si>
    <t>087784731141</t>
  </si>
  <si>
    <t>082357705022</t>
  </si>
  <si>
    <t xml:space="preserve">Bantu konfirmasi untuk pembayaran paket berlanganan paket 6 bulan bisnis untuk akun Happy Laundry Coin dan SW Laundry, dan sudah kirimkan untuk invoice pembayaran dan akan di proses hari ini </t>
  </si>
  <si>
    <t>498</t>
  </si>
  <si>
    <t>7951</t>
  </si>
  <si>
    <t>12267</t>
  </si>
  <si>
    <t>sapto kuntoro</t>
  </si>
  <si>
    <t>kz Barbershop</t>
  </si>
  <si>
    <t>082133486648</t>
  </si>
  <si>
    <t>082285413339</t>
  </si>
  <si>
    <t xml:space="preserve">Aplikasi di lihat dari tiktok dan coba instal. Saat ini aplikasinya masih lihat" dan mau coba" sendiri dulu. Belum ada keputusan untuk beralih ke aplikasi dan saat ini masih menggunakan nota manual. Usaha laundry skala rumahan dan didaerah perkampungan dan masih hendel sendiri. Penjelasan aplikasi piposmart dan fo untuk training namun nasabahnya mau nyoba sendiri. Lanjut chatt wa </t>
  </si>
  <si>
    <t>499</t>
  </si>
  <si>
    <t>7954</t>
  </si>
  <si>
    <t>12270</t>
  </si>
  <si>
    <t>Ami Loundry</t>
  </si>
  <si>
    <t>AR loundry</t>
  </si>
  <si>
    <t>082322640775</t>
  </si>
  <si>
    <t>17529</t>
  </si>
  <si>
    <t xml:space="preserve">Mariani Sibarani </t>
  </si>
  <si>
    <t>Artha Laundry</t>
  </si>
  <si>
    <t>082299499478</t>
  </si>
  <si>
    <t xml:space="preserve">Aplikasi sudah dipahami dan sejauh ini masih dimengerti. Aplikasi tidak digunakan lagi karna terkendala di biaya berlangganan yang harus berlangganan 12 bulan langsung dan nasabah mau berlangganan perbulan dulu namun di aplikasi tidak tersedia. Penjelasan aplikasi piposmart dan sistem berlangganan dan penjelasan bahwa saat ini belum tersedia paket bulanan. Penjelasan Fitur piposmart yang dapat membantu operasional laundry dan membantu meningkatkan omset laundry seperti fitur deposit dan fitur lainnya. Usaha laundry jalan 1 bulan lebih dan masih hendel senidiri dan aplikasi di rekomendasikan sama orang tempat kakaknya beli peralatan laundry dan namanya tidak ingat lagi </t>
  </si>
  <si>
    <t>17540</t>
  </si>
  <si>
    <t xml:space="preserve">willy </t>
  </si>
  <si>
    <t>Sovereign Wash</t>
  </si>
  <si>
    <t>081216899931</t>
  </si>
  <si>
    <t xml:space="preserve">Call biasa nomor sibuk, call wa tidak diangkat dan lanjut greeting chatt wa belum ada respon nasabahnya </t>
  </si>
  <si>
    <t>500</t>
  </si>
  <si>
    <t>17547</t>
  </si>
  <si>
    <t>7955</t>
  </si>
  <si>
    <t>Rizaldy bardo</t>
  </si>
  <si>
    <t>omahlaundry</t>
  </si>
  <si>
    <t>12272</t>
  </si>
  <si>
    <t>Vita</t>
  </si>
  <si>
    <t>0881026247647</t>
  </si>
  <si>
    <t>Vita LAUNDRY</t>
  </si>
  <si>
    <t>085894065686</t>
  </si>
  <si>
    <t>083846510485</t>
  </si>
  <si>
    <t>Call biasa nomor owner dan outlet tidak aktif, call wa nomor owner dan outlet tidak diangkat dan lanjut greeting chatt wa belum ada respon nasabahnya</t>
  </si>
  <si>
    <t>17548</t>
  </si>
  <si>
    <t>Andi Moh Ismail</t>
  </si>
  <si>
    <t>Rumah Cuci</t>
  </si>
  <si>
    <t>082291251184</t>
  </si>
  <si>
    <t xml:space="preserve">Aplikasi sudah dihapus karna aplikasi piposmart tidak cocok dan sudah lupa kendalanya kemarin. Saat ini sudah menggunakan aplikasi edobi yang simpel dan harganya lebih murah. Penjelasan aplikasi piposmart dan penjelasan mengenai akses aplikasi di beberapa device. Aplikasi nanti akand icoba pelejari kembali dan lanjut chatt wa </t>
  </si>
  <si>
    <t>501</t>
  </si>
  <si>
    <t>7956</t>
  </si>
  <si>
    <t xml:space="preserve">Greeting chatt wa krim konten aplikasi piposmart </t>
  </si>
  <si>
    <t>12273</t>
  </si>
  <si>
    <t>Ahmed</t>
  </si>
  <si>
    <t>Laundry Husna</t>
  </si>
  <si>
    <t>081357151092</t>
  </si>
  <si>
    <t>17748</t>
  </si>
  <si>
    <t>Fransiska Febrianti</t>
  </si>
  <si>
    <t>Redcarpet Laundry</t>
  </si>
  <si>
    <t>0818266604</t>
  </si>
  <si>
    <t xml:space="preserve">Aplikasi belum digunakan karna laundry belum buka </t>
  </si>
  <si>
    <t>Riwayat chatt wa sebelumnya hilang. Sudah menggunakan aplikasi lain karna piposmart tidak bisa berlangganan bulanan. Karna kakaknya nyari aplikasi yang bisa bulanan. Jangan di telpon" lagi</t>
  </si>
  <si>
    <t>Call biasa dan call wa tidak diangkat dan lanjut chatt wa belum ada respon nasabahnya</t>
  </si>
  <si>
    <t>7957</t>
  </si>
  <si>
    <t>12275</t>
  </si>
  <si>
    <t>Nirma Risal</t>
  </si>
  <si>
    <t>𝘼𝙬𝙬𝙖𝙡𝙪 𝙡𝙖𝙪𝙣𝙙𝙧𝙮</t>
  </si>
  <si>
    <t>AWWALU LAUNDRY</t>
  </si>
  <si>
    <t xml:space="preserve">Call biasa nomor owner tidak diangkat, nomor outlet tidak aktif, call wa tidak diangkat dan lanjut greeting chatt wa belum ada respon nasabahnya </t>
  </si>
  <si>
    <t>081243071612270</t>
  </si>
  <si>
    <t>081243071612</t>
  </si>
  <si>
    <t>Call biasa tidak diangkat, call wa ditolak dan lanjut chatt wa belum ada respon nasabah</t>
  </si>
  <si>
    <t>Riwayat chat sebelumnya hilang. Call biasa tidak diangkat, call wa memanggil dan lanjut chatt wa centang 1</t>
  </si>
  <si>
    <t>503</t>
  </si>
  <si>
    <t>17743</t>
  </si>
  <si>
    <t>7958</t>
  </si>
  <si>
    <t>samsi setiawan</t>
  </si>
  <si>
    <t>12276</t>
  </si>
  <si>
    <t>Launderaa</t>
  </si>
  <si>
    <t>kunta</t>
  </si>
  <si>
    <t>085852768469</t>
  </si>
  <si>
    <t>Azet Clean Bandung</t>
  </si>
  <si>
    <t>081214248212</t>
  </si>
  <si>
    <t xml:space="preserve">Call biasa tidak aktif, call wa memanggil dan lanjut chatt wa </t>
  </si>
  <si>
    <t>Call biasa diangkat tapi lagi sibuk nasabahnya, call kembali by wa memanggil dan lanjut chatt wa belum ada respon. Transaksinya banyak dan transaksi daily masih bertambah</t>
  </si>
  <si>
    <t>17844</t>
  </si>
  <si>
    <t>Rahmi Mufrida Riani</t>
  </si>
  <si>
    <t>Adelis Laundry</t>
  </si>
  <si>
    <t>08577471988</t>
  </si>
  <si>
    <t xml:space="preserve">Call biasa dan call wa tidak diangkat dan lanjut chatt wa belum ada respon nasabahnya </t>
  </si>
  <si>
    <t>17870</t>
  </si>
  <si>
    <t>nael idris alayoubi</t>
  </si>
  <si>
    <t>Muara Laundry</t>
  </si>
  <si>
    <t>082323722412</t>
  </si>
  <si>
    <t xml:space="preserve">Greeting chatt wa mengenai penggunaan aplikasi piposmart dan belum ada respon nasaabahnya </t>
  </si>
  <si>
    <t xml:space="preserve">Aplikasi belum digunakan karna usaha laundry belum opening dan masih prepare. Instalasi mesin baru akan dilakukan di hari sabtu. Penjelasan aplikasi piposmart dan jadwal training hari ini pukul 20.30 malam. Aplikasi direkomendasikan dari tempat beli peralatan laundry nya </t>
  </si>
  <si>
    <t>17877</t>
  </si>
  <si>
    <t>Udin Acong</t>
  </si>
  <si>
    <t>Laundry Express</t>
  </si>
  <si>
    <t>085371115789</t>
  </si>
  <si>
    <t xml:space="preserve">Aplikasi belum digunakan dan nanti dihubungi kembali karna saat ini lagi sibuk </t>
  </si>
  <si>
    <t>17881</t>
  </si>
  <si>
    <t>Dimas Laundry</t>
  </si>
  <si>
    <t>085727852904</t>
  </si>
  <si>
    <t xml:space="preserve">Nasabah menanyakan paket bulanan tidak ada di aplikasi piposmart </t>
  </si>
  <si>
    <t>17886</t>
  </si>
  <si>
    <t>Say Dry</t>
  </si>
  <si>
    <t xml:space="preserve">Say_Dry	</t>
  </si>
  <si>
    <t>081245687900</t>
  </si>
  <si>
    <t xml:space="preserve">Bapaknya tidak merasa ada instal aplikasi piposmart dan penjelasan mengenai aplikasi piposmart. Bapaknya tidak ada usaha laundry </t>
  </si>
  <si>
    <t>17893</t>
  </si>
  <si>
    <t>Erni Aryanti</t>
  </si>
  <si>
    <t xml:space="preserve">AsyifaLoundry	</t>
  </si>
  <si>
    <t>087726631059</t>
  </si>
  <si>
    <t xml:space="preserve">Greeting chatt wa mengenai penggunaan aplikasi piposmart dan belum ada respon nasabahnya </t>
  </si>
  <si>
    <t>17138</t>
  </si>
  <si>
    <t>ria emelia</t>
  </si>
  <si>
    <t>Loundry Riazeyn</t>
  </si>
  <si>
    <t>085263205417</t>
  </si>
  <si>
    <t>Bantu kembali kendala nasabah mengenai penarikan data laporan yang dimana laporan di aplikasi sama yang dilaporkan karyawan dipencatatan manual tidak sesuai dan cara pengechekan updatean transaksi. Penjelasan lihat semua lappran transaksi yang masuk, pelunasan transaksi dan penyelesaian transaksi</t>
  </si>
  <si>
    <t>Bantu nasabah dimana device yang digunakan muncul tulisan Fastboot</t>
  </si>
  <si>
    <t>17903</t>
  </si>
  <si>
    <t>Lulus Failulliyah</t>
  </si>
  <si>
    <t>089628146825</t>
  </si>
  <si>
    <t>10884</t>
  </si>
  <si>
    <t>18153</t>
  </si>
  <si>
    <t xml:space="preserve">Call biasa nomor tidak aktif, call wa tidak diangkat dan lanjut greeting chatt wa </t>
  </si>
  <si>
    <t>Choice Laundry Bali</t>
  </si>
  <si>
    <t>Choice Laundry</t>
  </si>
  <si>
    <t>085185172285</t>
  </si>
  <si>
    <t>17904</t>
  </si>
  <si>
    <t>Fitrie</t>
  </si>
  <si>
    <t>Bu'de loundry</t>
  </si>
  <si>
    <t>083116820491</t>
  </si>
  <si>
    <t xml:space="preserve">Call biasa tidak diangkat, call wa tidak diangkat dan lanjut chatt wa belum ada respon nasabahnya </t>
  </si>
  <si>
    <t>10894</t>
  </si>
  <si>
    <t>18167</t>
  </si>
  <si>
    <t>Everd Ngangi</t>
  </si>
  <si>
    <t>Everh Laundry</t>
  </si>
  <si>
    <t>089512215001</t>
  </si>
  <si>
    <t xml:space="preserve">call tidka diangkat, dan lanjut chatt wa belum ada respon nasabahnya </t>
  </si>
  <si>
    <t xml:space="preserve">Jadwal training besok jumat jam 1 siang ketemuan di ruko laundry </t>
  </si>
  <si>
    <t>17799</t>
  </si>
  <si>
    <t>Rizky londry</t>
  </si>
  <si>
    <t xml:space="preserve">Rizky londry	</t>
  </si>
  <si>
    <t>083872292083</t>
  </si>
  <si>
    <t xml:space="preserve">Call biasa tidak diangkat, call wa memanggil dan lanjut chatt wa belum ada respon </t>
  </si>
  <si>
    <t>17568</t>
  </si>
  <si>
    <t xml:space="preserve">Ade Sari </t>
  </si>
  <si>
    <t>Queens Coin Laundry</t>
  </si>
  <si>
    <t>085591607073</t>
  </si>
  <si>
    <t>Call biasa panggilan dialihkan, call wa memanggil dan lanjut chatt wa centang 1</t>
  </si>
  <si>
    <t>17575</t>
  </si>
  <si>
    <t xml:space="preserve">Hani Noparma </t>
  </si>
  <si>
    <t>pelangi laundry</t>
  </si>
  <si>
    <t>085368980706</t>
  </si>
  <si>
    <t>Call biasa tidak aktif, call wa memanggil dan lanjut chatt wa centang 1</t>
  </si>
  <si>
    <t>17577</t>
  </si>
  <si>
    <t>Seizo Bag &amp; Shoes Care</t>
  </si>
  <si>
    <t>seizo bag &amp; shoes cara</t>
  </si>
  <si>
    <t>087778080118</t>
  </si>
  <si>
    <t>Usaha laundry masih belum grand opening dan belum tau perkiraan kapan buka usaha Laundrynya karena masih mengurusi instalasi dan pasti akan menghubungi kalau usaha laundry sudah buka.</t>
  </si>
  <si>
    <t xml:space="preserve">Call biasa tidak diangkat, call wa memanggil dan lanjut chatt wa </t>
  </si>
  <si>
    <t>17578</t>
  </si>
  <si>
    <t>Laundry Service</t>
  </si>
  <si>
    <t>085246276629</t>
  </si>
  <si>
    <t>Call biasa tidak diangkat, call wa memanggil dan lanjut chatt wa centang 1</t>
  </si>
  <si>
    <t>10904</t>
  </si>
  <si>
    <t>18182</t>
  </si>
  <si>
    <t>Reni lisnawati</t>
  </si>
  <si>
    <t>17579</t>
  </si>
  <si>
    <t>Rumah laundry</t>
  </si>
  <si>
    <t>Toto ymh</t>
  </si>
  <si>
    <t>sheza laundry</t>
  </si>
  <si>
    <t>08817844061</t>
  </si>
  <si>
    <t>082334199859</t>
  </si>
  <si>
    <t>Call biasa dan call wa tidak diangkat dan lanjut greeting chatt wa belum ada respon nasabahnya</t>
  </si>
  <si>
    <t>17807</t>
  </si>
  <si>
    <t>Dewi wahyuni</t>
  </si>
  <si>
    <t>Dy Laundry</t>
  </si>
  <si>
    <t>085737067443</t>
  </si>
  <si>
    <t xml:space="preserve">Call biasa panggilan dialihklan, call wa memanggil dan lanjut chatt wa belum ada respon nasabahnya </t>
  </si>
  <si>
    <t>17809</t>
  </si>
  <si>
    <t>Amar uye</t>
  </si>
  <si>
    <t>D'laundry</t>
  </si>
  <si>
    <t>087786666044</t>
  </si>
  <si>
    <t xml:space="preserve">Call biasa dan call wa tidak aktif, lanjut chatt wa </t>
  </si>
  <si>
    <t>17812</t>
  </si>
  <si>
    <t>Rhea Labeneamata</t>
  </si>
  <si>
    <t>10910</t>
  </si>
  <si>
    <t>Alesha laundry</t>
  </si>
  <si>
    <t>18194</t>
  </si>
  <si>
    <t>089654561748</t>
  </si>
  <si>
    <t>Siti Wartikah</t>
  </si>
  <si>
    <t>Cece Laundry</t>
  </si>
  <si>
    <t>08115555873</t>
  </si>
  <si>
    <t xml:space="preserve">Call biasa nomor owner dan outlet tidak aktif, call wa nomor owner dan outlet tidak diangkat dan lanjut greeting chatt wa </t>
  </si>
  <si>
    <t>08115539145</t>
  </si>
  <si>
    <t>17817</t>
  </si>
  <si>
    <t>Mama Loundry</t>
  </si>
  <si>
    <t>083862173139</t>
  </si>
  <si>
    <t>17822</t>
  </si>
  <si>
    <t>Nurul Fitriana</t>
  </si>
  <si>
    <t>085230280024</t>
  </si>
  <si>
    <t>Call biasa nomor tidak aktif, call wa memanggil dan lanjut chatt wa centang 1</t>
  </si>
  <si>
    <t>17831</t>
  </si>
  <si>
    <t>MARIKE</t>
  </si>
  <si>
    <t>londri borreg</t>
  </si>
  <si>
    <t>089678566727</t>
  </si>
  <si>
    <t>Call biasa nomor tidak aktif, call wa memanggil dan chatt wa centang 1</t>
  </si>
  <si>
    <t>10915</t>
  </si>
  <si>
    <t>18199</t>
  </si>
  <si>
    <t>ira wira</t>
  </si>
  <si>
    <t>cucisetrika</t>
  </si>
  <si>
    <t>081288061615</t>
  </si>
  <si>
    <t>082121182280</t>
  </si>
  <si>
    <t>17781</t>
  </si>
  <si>
    <t>Admin A2</t>
  </si>
  <si>
    <t>A2 Laundry Tembalang</t>
  </si>
  <si>
    <t>08131376991</t>
  </si>
  <si>
    <t>Usaha laundry sudah tutup.</t>
  </si>
  <si>
    <t xml:space="preserve">Penjelasan aplikasi piposmart bisa membantu untuk kontrol dan kelola transaksi, pelanggan dan deposit pelanggan, piutang. karyawan dan beberapa benefit lainnya. Penjelasan sistem berlangganan dan membership di masing" outlet tanpa ada biaya tambahan untuk akun owner </t>
  </si>
  <si>
    <t>Call biasa nomor owner tidak aktif, outlet tidak diangkat dan call wa tidak diangkat, lanjut chatt wa belum ada respon nasaabahnya</t>
  </si>
  <si>
    <t>9018</t>
  </si>
  <si>
    <t>17789</t>
  </si>
  <si>
    <t>Capah Loundry</t>
  </si>
  <si>
    <t>14475</t>
  </si>
  <si>
    <t>CAPAH Loundry</t>
  </si>
  <si>
    <t>089531084627</t>
  </si>
  <si>
    <t>farhanim 99</t>
  </si>
  <si>
    <t>gapuy laundry</t>
  </si>
  <si>
    <t xml:space="preserve">Nasabahnya tidak ada menggunakan aplikasi piposmart dan tidak merasa instal dan tidak ada usaha laundry ataupun tidak ada rencana buka usaha laundry. Konfirmasi lewat chatt aplikasi sudah dihapus </t>
  </si>
  <si>
    <t>085268652819</t>
  </si>
  <si>
    <t>17629</t>
  </si>
  <si>
    <t>adolf ilyus</t>
  </si>
  <si>
    <t>carpet expert</t>
  </si>
  <si>
    <t>089618780246</t>
  </si>
  <si>
    <t xml:space="preserve">Call biasa nomor owner dan outlet tidak diangkat, call wa tidak diangkat dan lanjut chatt wa belum ada respon nasabahnya </t>
  </si>
  <si>
    <t>17636</t>
  </si>
  <si>
    <t xml:space="preserve">Wisnu Triady </t>
  </si>
  <si>
    <t>fresh Laundry</t>
  </si>
  <si>
    <t>085720670632</t>
  </si>
  <si>
    <t xml:space="preserve">Call biasa panggilan dialihkan, call wa tidak diangkat dan lanjut greeting chatt wa </t>
  </si>
  <si>
    <t>17646</t>
  </si>
  <si>
    <t xml:space="preserve">Hendri oktaviani </t>
  </si>
  <si>
    <t>082174160974</t>
  </si>
  <si>
    <t>267</t>
  </si>
  <si>
    <t xml:space="preserve">Call biasa dan call wa tidak diangkat, dan lanjut greeting chatt wa </t>
  </si>
  <si>
    <t>10111</t>
  </si>
  <si>
    <t>3672</t>
  </si>
  <si>
    <t>RANI LAUNDRY SYAR'I MALANG</t>
  </si>
  <si>
    <t>0812 52773583</t>
  </si>
  <si>
    <t xml:space="preserve">Call biasa tidak aktif, call wa ditolak dan lanjut greeting chatt wa belum ada respon </t>
  </si>
  <si>
    <t xml:space="preserve">Bantu pandu penambahan akun karyawan dari aplikasi owner </t>
  </si>
  <si>
    <t>Aplikasi piposmartnya belum digunakan karna usaha laundrynya belum buka dan belum tau kapan pembukaannya</t>
  </si>
  <si>
    <t xml:space="preserve">Call biasa tidak diangkat, call wa ditolak dan chatt wa tidak ada respon nasabahnya </t>
  </si>
  <si>
    <t xml:space="preserve">Aplikasi belum dipelajari karna saat ini masih sibuk. Nanti atur waktu untuk ketemuan diluara sekalian bahas semuanya dan waktunya mungkin di hari sabtu atau minggu </t>
  </si>
  <si>
    <r>
      <rPr>
        <rFont val="Calibri"/>
        <sz val="9.0"/>
      </rPr>
      <t xml:space="preserve">Aplikasi piposmart dilihat dari Facebook dan pengen coba aplikasi yang lebih simpel dari aplikasi yang digunakan saat ini. Saat ini menggunakan aplikasi </t>
    </r>
    <r>
      <rPr>
        <rFont val="Calibri"/>
        <color rgb="FF1155CC"/>
        <sz val="9.0"/>
        <u/>
      </rPr>
      <t>Billas.id</t>
    </r>
    <r>
      <rPr>
        <rFont val="Calibri"/>
        <sz val="9.0"/>
      </rPr>
      <t xml:space="preserve">. Usaha laundry jalan stengah tahun lebih dan ada 2 karyawan. Penjelasan aplikasi piposmart, sistem berlangganan dan fitur deposit dan juga penjelasan perbedaan paket berlangganan piposmart. Fo untuk training, namun bapaknya mau coba sendiri dulu aplikasi dan jika ada kendala akan dihubungi kembali </t>
    </r>
  </si>
  <si>
    <t>Nasabah sudah dipandu demo aplikasi Piposmart dan tertarik menggunakan aplikasi Piposmart namun mau mencoba trial terlebih dahulu. usaha laundry akan grand opening besok (16/04/2026) dan akan menggunakan karyawan tapi hanya untuk membantu bagian mencuci saja.</t>
  </si>
  <si>
    <t xml:space="preserve">Call diangkat dan selesai perkanalan langsung dimatikan dan lanjut chatt wa belum ada respon nasabahnya </t>
  </si>
  <si>
    <t>404</t>
  </si>
  <si>
    <t xml:space="preserve">Aplikasi belum dicoba pelajari karna masih bigung cara penggunaannya dan fo untuk scedhule training aplikasi </t>
  </si>
  <si>
    <t>7474</t>
  </si>
  <si>
    <t>Bandung masih sejuk</t>
  </si>
  <si>
    <t>Laundry RINSO</t>
  </si>
  <si>
    <t>085317664740</t>
  </si>
  <si>
    <t xml:space="preserve">Call biasa nomor tidak aktif, call wa tidak diangkat dan lanjut chatt wa belum ada respon nasabahnya </t>
  </si>
  <si>
    <t xml:space="preserve">Call biasa panggilan dialihkan, call wa memanggil dan lanjut chatt wa belum ada respon nasabahnya </t>
  </si>
  <si>
    <t>Baru greeting telfon langsung di tutup oleh nasabah.</t>
  </si>
  <si>
    <t xml:space="preserve">Call biasa nomor owner dan outlet tidak aktif dan nomor tidak terhubung dengan wa </t>
  </si>
  <si>
    <t xml:space="preserve">Usaha laundry jalan 6 tahun dan buka di rumah dan masih hendel sendiri. Pelanggan masih sedikit karna laundry nya khusus antar jemput aja, jadi sekarang tidak pakai karyawan. Penjelasan aplikasi piposmart dan aplikasinya akan dicoba pelajari sendiri dulu jika nanti ada kendala akan di infokan kembali. Aplikasi dilihat dari teman di Facebook </t>
  </si>
  <si>
    <t>7479</t>
  </si>
  <si>
    <t>Elin</t>
  </si>
  <si>
    <t>Kemiri Laundry</t>
  </si>
  <si>
    <t>082246600974</t>
  </si>
  <si>
    <t>Call, Chat, Visit ke Laundry</t>
  </si>
  <si>
    <t xml:space="preserve">Closing new member dan bantu aktivasi membership 12 bulan Basic, printer thermal, dan kertas thermal dan visit ke laundry untuk bantu training aplikasi piposmart </t>
  </si>
  <si>
    <t xml:space="preserve">Konfirmasi mengenai nasabah yang dimarina dan minta tolong untuk dibantu upgrade berlangganan 12 bulan. Namun dari nasabah tadi konfirmasi dengan kg teknik batam bahwa ngambil paket 12 bulan masih terlalu berat dan saat ini kakaknya mau nyoba yang paket 6 bulan bisnis yang di cover oleh kg teknik batam. Nanti jika sudah mau habis akan di perpanjang 12 bulan berlangganan </t>
  </si>
  <si>
    <t xml:space="preserve">Bantu untuk aktivasi membership karna opening di hari jumat, dan bantu bapaknya cara penambahan akun karyawan </t>
  </si>
  <si>
    <t>406</t>
  </si>
  <si>
    <t>7488</t>
  </si>
  <si>
    <t>11365</t>
  </si>
  <si>
    <t>Titis Vera wijaya</t>
  </si>
  <si>
    <t>Master Laundry</t>
  </si>
  <si>
    <t>082133550075</t>
  </si>
  <si>
    <t xml:space="preserve">Bantu pandu mengenai kendala akses piposmart dimana akun karyawan tiak bisa login ke piposmart dan bantu upgrade paket bisnis ke Pro dan sduah konfirmasi kembali dengan nasabahnya </t>
  </si>
  <si>
    <t>Laundryin Sini</t>
  </si>
  <si>
    <t>Bantu kendala nasabah dimana akun karyawan tidak bisa login ke aplikasi dan kendala sudah clear</t>
  </si>
  <si>
    <t>4949</t>
  </si>
  <si>
    <t xml:space="preserve">usman </t>
  </si>
  <si>
    <t>barakka laundry</t>
  </si>
  <si>
    <t>082343559488</t>
  </si>
  <si>
    <t>7489</t>
  </si>
  <si>
    <t xml:space="preserve">Bantu penjelasan akses fitur loyalitas pelanggan yang hanya bisa diakses di Paket Pro dan tidak bisa akses di paket bisnis. Bantu penjelasan untuk kelola otorisasi fitur untuk akun karyawan </t>
  </si>
  <si>
    <t>11367</t>
  </si>
  <si>
    <t>JACYNDA LAUNDRY</t>
  </si>
  <si>
    <t>LAUNDRY</t>
  </si>
  <si>
    <t>081253871437</t>
  </si>
  <si>
    <t>082245657065</t>
  </si>
  <si>
    <t xml:space="preserve">Sejauh aplikasi masih dipahami dan penjelasan mengenai pembatalan transaksi dan penjelasan mengenai update status transaksi, dan fo untuk rencana berlangganan dan arahin untuk ngambil paket 12 bulan binis dan sudah penjelasan bahwa di aplikasi hanya bisa 12 bulan saja, namun dari nasabah hanya mau nyoba yang 6 bulan dulu karna keberatan langsung 12 bulan. Dan nasabahnya komplain dengan kg teknik batam mengenai berlangganannya </t>
  </si>
  <si>
    <t xml:space="preserve">Untuk penjelasan aplikasi boleh nanti jam 5 an sore karna saat ini lagi kerja dan free jam 5 an. Tadi call tidak diangkat karna masih ada kejaran buat meeting dulu. Nasabah referal dari Washkita Laundry </t>
  </si>
  <si>
    <t>Riri Lahiriyah</t>
  </si>
  <si>
    <t>Riri Laundry/Riri Laundry</t>
  </si>
  <si>
    <t xml:space="preserve">Bantu pandu untuk top up perpanjangan berlangganan aplikasi piposmart dan nasabah upgrade berlangganan dari 6 bulan ke 12 bulan bisnis dan menunggu pembayaran nasabahnya karna harus bayar dari indomaret karna nasbahnya tidak ada saldo di atm </t>
  </si>
  <si>
    <t>7494</t>
  </si>
  <si>
    <t>11380</t>
  </si>
  <si>
    <t>roldin sinaga</t>
  </si>
  <si>
    <t>Monang luondri</t>
  </si>
  <si>
    <t>081263313100</t>
  </si>
  <si>
    <t xml:space="preserve">Greeting chatt wa kirim konten aplikasi </t>
  </si>
  <si>
    <t>Call biasa nomor tidak aktif, call wa tidak diangkat dan lanjut chatt wa belum ada respon nasabahnya</t>
  </si>
  <si>
    <t xml:space="preserve">Nanti dihubungi kembali setelah sholat ashar karna di jam segitu nasabahnya ada waktu </t>
  </si>
  <si>
    <t>409</t>
  </si>
  <si>
    <t>7501</t>
  </si>
  <si>
    <t>11392</t>
  </si>
  <si>
    <t>Warna Jaya</t>
  </si>
  <si>
    <t>olahalam</t>
  </si>
  <si>
    <t xml:space="preserve">Penjelasan biaya berlangganan paket basic dan printer thermal dan rencana mau ngambil paket tersebut dan penjelasan kembali fitur yang bisa diakses sesuai dengan jenis paketannya. Menunggu pembayaran dari nasabahnya </t>
  </si>
  <si>
    <t>085735022780</t>
  </si>
  <si>
    <t xml:space="preserve">Aplikasi masih aman dan laporan layanan di paket bisnis tidak bisa di akses lagi harus upgrade ke paket pro </t>
  </si>
  <si>
    <t xml:space="preserve">Opening hari ini dan bantu aktivasi membership 12 bulan bisnsi dan sejauh ini belum ada kendala dan jika ada kendala akan dihubungi kembali </t>
  </si>
  <si>
    <t>7527</t>
  </si>
  <si>
    <t>11448</t>
  </si>
  <si>
    <t>Indah yung</t>
  </si>
  <si>
    <t>LAUNDRY IN</t>
  </si>
  <si>
    <t>081283833077</t>
  </si>
  <si>
    <t xml:space="preserve">Call biasa tidak diangkat, call wa memanggil dan lanjut greeting chatt wa belum ada respon nasabahnya </t>
  </si>
  <si>
    <t xml:space="preserve">Call biasa nomor tidak aktif, call wa memanggil dan lanjut greeting chatt wa tidak ada respon nasabahnya </t>
  </si>
  <si>
    <t xml:space="preserve">Call biasa nomor sedang tidak aktif, call wa tidak diangkat dan lanjut chatt wa belum ada respon nasabahnya </t>
  </si>
  <si>
    <t>7529</t>
  </si>
  <si>
    <t>11455</t>
  </si>
  <si>
    <t>burhan mbo</t>
  </si>
  <si>
    <t>MBO770</t>
  </si>
  <si>
    <t>0895398424440</t>
  </si>
  <si>
    <t xml:space="preserve">Usaha laundry baru buka 1 minggu dan masih menggunakan nota manual. Aplikasi di lihat dari grup facebook ada beberapa aplikasi yang di rekomendasikan. Aplikasi sudah dipahami dan anaknya yang akan bantu penggunaan piposmart dan  jika ada kendala akan dihubungi kembali. fo untuk training dan saat ini untuk aplikasi piposmartnya dicoba sendiri dulu </t>
  </si>
  <si>
    <t xml:space="preserve">Scedhule training aplikasi piposmart di hari senin dan masih menunggu persetujuan nasabahnya </t>
  </si>
  <si>
    <t>Follow up kembali penggunaan aplikasi piposmart belum ada respon nasabahnya baik call maupun chatt wa</t>
  </si>
  <si>
    <t>7534</t>
  </si>
  <si>
    <t>11463</t>
  </si>
  <si>
    <t>KAYANA Laundry</t>
  </si>
  <si>
    <t>barry yudho briantoro</t>
  </si>
  <si>
    <t>0895386255786</t>
  </si>
  <si>
    <t>SAMAKAMI/SAMAKAMI</t>
  </si>
  <si>
    <t>0813 37379737</t>
  </si>
  <si>
    <t xml:space="preserve">Reminder mengenai rencana perpanjangan berlangganan aplikasi piposmart dan saat ini nasabah lagi mau sholat dan bantu kirim panduan untuk top up berlangganan </t>
  </si>
  <si>
    <t>Hendriya Binawa</t>
  </si>
  <si>
    <t>Brush and Wax/BRUSH AND WAX CIKARANG</t>
  </si>
  <si>
    <t xml:space="preserve">Reminder perpanjangan berlangganan dan sudah melakukan top up berlangganan </t>
  </si>
  <si>
    <t xml:space="preserve">Call biasa dan call wa tidak diangkat, lanjut greeting chatt wa belum ada respon nasabahnya </t>
  </si>
  <si>
    <t>7535</t>
  </si>
  <si>
    <t>11464</t>
  </si>
  <si>
    <t>nicholaus wahyu</t>
  </si>
  <si>
    <t>GentaLaundry</t>
  </si>
  <si>
    <t xml:space="preserve">Call biasa tidak aktif, call wa tidak diangkat dan lanjut greeting chatt wa belum ada respon nasabahnya </t>
  </si>
  <si>
    <t>082177700660</t>
  </si>
  <si>
    <t xml:space="preserve">Call biasa dan call wa tidak diangkat dan lanjut greeting wa belum ada respon nasabahnya </t>
  </si>
  <si>
    <t xml:space="preserve">Call biasa dan call wa tidak diangkat dan lanjut greeting chatt wa belum ada respon nasabahnya </t>
  </si>
  <si>
    <t xml:space="preserve">Call biasa dan call wa tidak diangkat dan lanjut chatt wa </t>
  </si>
  <si>
    <t>7543</t>
  </si>
  <si>
    <t>11478</t>
  </si>
  <si>
    <t>Arsya Laundry</t>
  </si>
  <si>
    <t>ARSYA LAUNDRY</t>
  </si>
  <si>
    <t>081398340077</t>
  </si>
  <si>
    <t xml:space="preserve">Call biasa tidak diangkat, call wa memanggil dan lanjut chatt wa belum ada respon nasabahnya </t>
  </si>
  <si>
    <t>Elwin Bukit</t>
  </si>
  <si>
    <t xml:space="preserve">Call tidak diangkat dan lanjut chatt wa belum ada respon nasabahnya </t>
  </si>
  <si>
    <t>Kak Ratih</t>
  </si>
  <si>
    <t xml:space="preserve">FO kembali mengenai rencana penggunaan aplikasi piposmartnya dan belum ada respon nasabahnya </t>
  </si>
  <si>
    <t>17220</t>
  </si>
  <si>
    <t>bubblewash laundry</t>
  </si>
  <si>
    <t>7544</t>
  </si>
  <si>
    <t>081337665507</t>
  </si>
  <si>
    <t>11482</t>
  </si>
  <si>
    <t>Kurnia Jatmika Hukama</t>
  </si>
  <si>
    <t>Cila Laundry</t>
  </si>
  <si>
    <t>08179999344</t>
  </si>
  <si>
    <t>Aplikasi piposmartnya tidak jadi digunakan dan sudah mengunakan aplikasi lain</t>
  </si>
  <si>
    <t>17767</t>
  </si>
  <si>
    <t>Hermina Sitanggang</t>
  </si>
  <si>
    <t>Adelia laundry</t>
  </si>
  <si>
    <t>082283623425</t>
  </si>
  <si>
    <t xml:space="preserve">Belum ada respon nasabahnya </t>
  </si>
  <si>
    <t>7545</t>
  </si>
  <si>
    <t>11487</t>
  </si>
  <si>
    <t>Thomas F</t>
  </si>
  <si>
    <t>Kanabe_shoecare</t>
  </si>
  <si>
    <t>081358775528</t>
  </si>
  <si>
    <t>081385775528</t>
  </si>
  <si>
    <t>7547</t>
  </si>
  <si>
    <t>11490</t>
  </si>
  <si>
    <t>Jeh Laundry</t>
  </si>
  <si>
    <t>JeH Laundry</t>
  </si>
  <si>
    <t>089850310099</t>
  </si>
  <si>
    <t xml:space="preserve">call biasa dan call wa tidak diangkat dan lanjut greeting chatt wa belum ada respon nasabahnya </t>
  </si>
  <si>
    <t>17630</t>
  </si>
  <si>
    <t xml:space="preserve">Antika sari </t>
  </si>
  <si>
    <t>SaraSaka Laundry</t>
  </si>
  <si>
    <t>085718089526</t>
  </si>
  <si>
    <t xml:space="preserve">Aplikasi piposmartnya tidak digunakan karna tidak tau cara penggunaan nya. Aplikasi dilihat dari facebook di postingan orang an nyoba download aplikasi. Penjelasan aplikasi dan fo untuk training namun dari nasabah belum mau karna usaha launry masih kecil"an dan saat ini belum mau pakai aplikasi dan jangan di hubungi lagi </t>
  </si>
  <si>
    <t>7551</t>
  </si>
  <si>
    <t>11497</t>
  </si>
  <si>
    <t>NurSarifah Sarifah</t>
  </si>
  <si>
    <t>fresh green laundry</t>
  </si>
  <si>
    <t>087774336632</t>
  </si>
  <si>
    <t xml:space="preserve">Call biasa dan call wa tidak diangat dan lanjut chatt wa belum ada respon nasabahnya </t>
  </si>
  <si>
    <t>Greeting chatt wa kirim konten tentang fitur piposmart</t>
  </si>
  <si>
    <t>7554</t>
  </si>
  <si>
    <t>11500</t>
  </si>
  <si>
    <t>Febriansyah</t>
  </si>
  <si>
    <t>Loca Laundry</t>
  </si>
  <si>
    <t>087889923625</t>
  </si>
  <si>
    <t xml:space="preserve">Call biasa dialihkan, call wa memanggil dan lanjut chatt wa belum ada respon nasabahnya </t>
  </si>
  <si>
    <t xml:space="preserve">Call biasa nomor tidak aktif, call wa memanggil dan lanjut chatt wa belum ada respon nasabahnya </t>
  </si>
  <si>
    <t>7560</t>
  </si>
  <si>
    <t>11506</t>
  </si>
  <si>
    <t>Fajar Raymond Damanik</t>
  </si>
  <si>
    <t>Jabu Buih</t>
  </si>
  <si>
    <t>0811832527</t>
  </si>
  <si>
    <t xml:space="preserve">Greeting chatt wa belum ada respon nasabahnya </t>
  </si>
  <si>
    <t>Aplikasi belum digunakan karna laundry baru buka 5 harian dan saat ini gunakan nota manual dulu sembari melihat perkembangan laundrynya. Jika ada kendala akan di infokan kembali dan penjelasan aplikasi piposmart fitur karyawan dan deposit pelanggan</t>
  </si>
  <si>
    <t xml:space="preserve">Call biasa panggilan dialihkan, call wa memanggil dan lanjut chatt wa </t>
  </si>
  <si>
    <t>7563</t>
  </si>
  <si>
    <t>11520</t>
  </si>
  <si>
    <t>Jessyca</t>
  </si>
  <si>
    <t>Daily Laundry</t>
  </si>
  <si>
    <t>087883829393</t>
  </si>
  <si>
    <t xml:space="preserve">Call biasa tidak aktif, call wa tidak diangkat, chatt wa belum ada respon nasabahnya </t>
  </si>
  <si>
    <t xml:space="preserve">Penjelasan aplikasi piposmart tidak bisa di akses di ios dan belum versi web dan saat ini piposmart hanya tersedia di Playstore saja </t>
  </si>
  <si>
    <t>7565</t>
  </si>
  <si>
    <t>11527</t>
  </si>
  <si>
    <t>mphie</t>
  </si>
  <si>
    <t>Laundry BEE</t>
  </si>
  <si>
    <t>3793</t>
  </si>
  <si>
    <t>QAF</t>
  </si>
  <si>
    <t>088221828590</t>
  </si>
  <si>
    <t>QAFF LAUNDRY</t>
  </si>
  <si>
    <t>089509302989</t>
  </si>
  <si>
    <t xml:space="preserve">Bantu nasabah dimana masa aktif berlanganan aplikasi piposmartnya sudah habis dan mau perpanjangan berlangganan yang basic downgrade dari Pro karna kemarin mau nyoba sebelum paket Pro. Kendala downgrade karna mau lebih murah dan masih coba kembali penjelasan benefit paket pro </t>
  </si>
  <si>
    <t>Nasabah tidak cocok di harga,ketika di jelaskan tentang fitur unggulan namun nasabah tetap belum bisa menggunakan aplikasi Piposmart.</t>
  </si>
  <si>
    <t xml:space="preserve">Reminder mengenai rencana perpanjangan berlangganan aplikasi piposmart dan saat ini nasabahnya lagi pengajian dan nanti akan di hubungi kembali </t>
  </si>
  <si>
    <t xml:space="preserve">Konfirmasi mengenai jadwal training sore hari ini di daerah dreamland marina </t>
  </si>
  <si>
    <t>7566</t>
  </si>
  <si>
    <t>11530</t>
  </si>
  <si>
    <t>Anita Rosmawati</t>
  </si>
  <si>
    <t>Savana Laundry</t>
  </si>
  <si>
    <t>08561312663</t>
  </si>
  <si>
    <t xml:space="preserve">Call biasa nomor sibuk dan call wa tidak diangkat dan lanjut greeting chatt wa </t>
  </si>
  <si>
    <t xml:space="preserve">Nanti akan dihubungi kembali. Riwayat chatt dari awal hilang </t>
  </si>
  <si>
    <t xml:space="preserve">Call biasa tidak aktif, call wa tidak diangkat dan lanjut chatt wa belum ada respon nasabahnya </t>
  </si>
  <si>
    <t>7568</t>
  </si>
  <si>
    <t>11532</t>
  </si>
  <si>
    <t>ummi zainiyah</t>
  </si>
  <si>
    <t>bisnis jualan</t>
  </si>
  <si>
    <t>083827944940</t>
  </si>
  <si>
    <t>Dilvio Laundry/Dilvio Laundry</t>
  </si>
  <si>
    <t>083827944490</t>
  </si>
  <si>
    <t xml:space="preserve">Usaha laundry sudah tutup karena susah dapat karyawan yang jujur dan bekerja bener. Secara lokasi usaha dibali dan ownernya tinggal di jakarta </t>
  </si>
  <si>
    <t>17750</t>
  </si>
  <si>
    <t>Ales Laundry</t>
  </si>
  <si>
    <t>087775599555</t>
  </si>
  <si>
    <t>Belum ada respon nasabahnya</t>
  </si>
  <si>
    <t>17729</t>
  </si>
  <si>
    <t>RINDU UTAMI</t>
  </si>
  <si>
    <t>082268316493</t>
  </si>
  <si>
    <t>usaha londry kiloan</t>
  </si>
  <si>
    <t>081220358391</t>
  </si>
  <si>
    <t>7569</t>
  </si>
  <si>
    <t>17745</t>
  </si>
  <si>
    <t>Faris Laundry</t>
  </si>
  <si>
    <t>11534</t>
  </si>
  <si>
    <t>farislaundry</t>
  </si>
  <si>
    <t>Rian</t>
  </si>
  <si>
    <t>089540194758</t>
  </si>
  <si>
    <t>Laundry AL NOOR</t>
  </si>
  <si>
    <t>082277855091</t>
  </si>
  <si>
    <t>17709</t>
  </si>
  <si>
    <t>Erin Puspasari</t>
  </si>
  <si>
    <t>LAUNDRY IN AJAA</t>
  </si>
  <si>
    <t>085600854443</t>
  </si>
  <si>
    <t>17710</t>
  </si>
  <si>
    <t>Nano Nia</t>
  </si>
  <si>
    <t>Nano Laundry</t>
  </si>
  <si>
    <t>0895360584194</t>
  </si>
  <si>
    <t>7571</t>
  </si>
  <si>
    <t>11537</t>
  </si>
  <si>
    <t>herry yudanto</t>
  </si>
  <si>
    <t>laundry service</t>
  </si>
  <si>
    <t>0818469941</t>
  </si>
  <si>
    <t>085103909990</t>
  </si>
  <si>
    <t>17718</t>
  </si>
  <si>
    <t>Muhammad Irsyad</t>
  </si>
  <si>
    <t>HIM LAUNDRY</t>
  </si>
  <si>
    <t>082230432438</t>
  </si>
  <si>
    <t>14574</t>
  </si>
  <si>
    <t>Siti Bunda</t>
  </si>
  <si>
    <t>Laundry Mbun</t>
  </si>
  <si>
    <t>081234997793</t>
  </si>
  <si>
    <t>14752</t>
  </si>
  <si>
    <t xml:space="preserve">Tumbal Tumbal </t>
  </si>
  <si>
    <t>toko kelontong</t>
  </si>
  <si>
    <t>087735632512</t>
  </si>
  <si>
    <t>7605</t>
  </si>
  <si>
    <t>11601</t>
  </si>
  <si>
    <t>Jefry Sanputra</t>
  </si>
  <si>
    <t>ABDI Laundry</t>
  </si>
  <si>
    <t>14753</t>
  </si>
  <si>
    <t xml:space="preserve">Warsini Ach Trisutrisno </t>
  </si>
  <si>
    <t>08126359300</t>
  </si>
  <si>
    <t>WARZA LAUNDRY</t>
  </si>
  <si>
    <t>081396866164</t>
  </si>
  <si>
    <t>082221955603</t>
  </si>
  <si>
    <t>17735</t>
  </si>
  <si>
    <t>laundry mama alin</t>
  </si>
  <si>
    <t>085324347876</t>
  </si>
  <si>
    <t>Visit ke Laundry</t>
  </si>
  <si>
    <t>Nasabah Potensi (New)</t>
  </si>
  <si>
    <t xml:space="preserve">Nasabah referal dari Kg Teknik Batam, vist ke laundry untuk training aplikasi piposmart dan pembukaan laundry di tanggal 18 februari. Penjelasan sistem berlangganan dan promo berlangganan. Namun nasabahnya mau berlangganan 6 bulan dulu karna dari kg teknik batam dapat free 6 bulan sesuai dengan pembahasan mereka </t>
  </si>
  <si>
    <t>7606</t>
  </si>
  <si>
    <t>11602</t>
  </si>
  <si>
    <t>sri intan pratiwi</t>
  </si>
  <si>
    <t>AMIRA LAUNDRY</t>
  </si>
  <si>
    <t>085775853674</t>
  </si>
  <si>
    <t>Call tidak diangkat dan chatt wa belum ada respon nasabahnya</t>
  </si>
  <si>
    <t>Nasabah referal dari pak taufik dan bantu arahin untuk instal dan registrasi akun</t>
  </si>
  <si>
    <t>7610</t>
  </si>
  <si>
    <t>Zakhir</t>
  </si>
  <si>
    <t>Zona laundry</t>
  </si>
  <si>
    <t>087862086660</t>
  </si>
  <si>
    <t xml:space="preserve">Sejauh ini aplikasi masih aman dan tidak ada kendala, namun untuk fitur saat ini banyak yang dibatasi dan harga berlangganan nya naik dan untuk akses fitur harus upgrade ke paket Pro </t>
  </si>
  <si>
    <t xml:space="preserve">Call biasa diangkat dan selesai perkenalan call dimatikan dan lanjut chatt wa belum ada respon nasabahnya </t>
  </si>
  <si>
    <t>7612</t>
  </si>
  <si>
    <t>11623</t>
  </si>
  <si>
    <t>Gri Wulansih</t>
  </si>
  <si>
    <t>Deeva Laundry</t>
  </si>
  <si>
    <t>081335910923</t>
  </si>
  <si>
    <t>085718635912</t>
  </si>
  <si>
    <t xml:space="preserve">Aplikasi piposmart tidak ada digunakan dan tidak pernah download aplikasi nya karna hp ini hp anak" dan masih kecil. Penjelasan aplikasi piposmart diaman nota bisa di input diaplikasi dan nota nya bisa di print ataupun di kirim by wa dan setiap nota yang di input secara otomatis akan kerekap jadi laporan harian ataupun laporan bulanan dan tidak capek lagi bapaknya untuk rekap nota di excel setiap bulan. Usaha laundry jalan 10 tahun dan masih manual dan laporan dengan excel. Aplikasi akan dicoba pelajari jika ada waktu dan lanjut chatt wa </t>
  </si>
  <si>
    <t>7619</t>
  </si>
  <si>
    <t>11639</t>
  </si>
  <si>
    <t>Anin Store Kaliwungu Kendal</t>
  </si>
  <si>
    <t>Cimut Laundry</t>
  </si>
  <si>
    <t>088215773944</t>
  </si>
  <si>
    <t>Greeting chatt wa kirim konten tentang fitur piposmart dan promo paket berlangganan khusus imlek</t>
  </si>
  <si>
    <t>17418</t>
  </si>
  <si>
    <t>Jessy kemiri Laundry</t>
  </si>
  <si>
    <t>jessylaundry</t>
  </si>
  <si>
    <t>081400461157</t>
  </si>
  <si>
    <t>7620</t>
  </si>
  <si>
    <t>11641</t>
  </si>
  <si>
    <t>Aplikasi piposmartnya beberapa hari ini tidak digunakan karna masa trialnya sudah habis dan saat ini rekapan penjualan laundry jadinya manual. Penjelasan sistem berlangganan setelah masa trial nya habis dan untuk berlangganan masih terlalu berat karna di outlet kemiri ini omsetnya masih kecil dan masih melihat perkembangan omset kedepan nya. Untuk aplikasi piposmartnya di outlet Azizah laundry masih digunakan dan berlangganan perbulan basic. Sedangkan di outlet baru tiak bisa berlangganan per bulan dan kakaknya masih lihat perkembangan omset dan mau berlangganan bulanan juga di akun barunya</t>
  </si>
  <si>
    <t>Syafiiq</t>
  </si>
  <si>
    <t>Trens Laundry</t>
  </si>
  <si>
    <t>089529879230</t>
  </si>
  <si>
    <t xml:space="preserve">Riwayat chatt sebelumnya hilang. Call biasa dan call wa tidak diangkat dan lanjut grreeting chatt wa belum ada respon nasabahnya </t>
  </si>
  <si>
    <t>17500</t>
  </si>
  <si>
    <t>Muhammad Roby Irawan</t>
  </si>
  <si>
    <t>Permata Laundry Express</t>
  </si>
  <si>
    <t>082169721326</t>
  </si>
  <si>
    <t xml:space="preserve">Saat ini masih menggunakan nota manual dan aplikasi belum digunakan. Kemarin masih hanya dalam tahap coba" dan lihat" saja. Penjelasan aplikasi piposmart dan fo untuk training dan untuk training akan di kabari kembali apabila sudah ada waktu free. Nanti jika butuh aplikasinya pasti dikabari </t>
  </si>
  <si>
    <t>Aplikasi piposmart belum digunakan karna usaha laundry belum buka dan belum tau kapan rencana pembukaannya. Call langsung dimatikan</t>
  </si>
  <si>
    <t>7627</t>
  </si>
  <si>
    <t>11653</t>
  </si>
  <si>
    <t>Agus salim</t>
  </si>
  <si>
    <t>Loundry Racing</t>
  </si>
  <si>
    <t>17585</t>
  </si>
  <si>
    <t>083812949230</t>
  </si>
  <si>
    <t>shugi xu</t>
  </si>
  <si>
    <t>081286104807</t>
  </si>
  <si>
    <t>bening bening</t>
  </si>
  <si>
    <t>08115719560</t>
  </si>
  <si>
    <t xml:space="preserve">Greeting chatt wa kirim promo imlek berlangganan piposmart </t>
  </si>
  <si>
    <t>Savera Laundry/Savera Laundry Mampang Prapatan</t>
  </si>
  <si>
    <t>Call ditolak dan konfirmasi mengenai saldo berlangganan yang sudah diproses dan juga arahin untuk aktivasi mebership</t>
  </si>
  <si>
    <t>16846</t>
  </si>
  <si>
    <t>Omah Laundry Express</t>
  </si>
  <si>
    <t>7632</t>
  </si>
  <si>
    <t>11660</t>
  </si>
  <si>
    <t>0881027830143</t>
  </si>
  <si>
    <t>Yufita</t>
  </si>
  <si>
    <t>Senang Laundry</t>
  </si>
  <si>
    <t>08578733944</t>
  </si>
  <si>
    <t xml:space="preserve">Nasabah top up berlangganan 78.000 by midtrans dan saldonya sudah masuk di aplikasi di tanggal 5/02/2026. Hari ini fo penggunaan aplikasi belum ada respon nasabah baik call maupun chatt wa </t>
  </si>
  <si>
    <t>085787339442</t>
  </si>
  <si>
    <t>7163</t>
  </si>
  <si>
    <t>Restu Septiani</t>
  </si>
  <si>
    <t>BuBu Laundry</t>
  </si>
  <si>
    <t>081382390544</t>
  </si>
  <si>
    <t xml:space="preserve">Konfirmasi kembali mengenai kendala akses piposmart menggunakan jaringan telkomsel dan wifi indihome dan saat ini aplikasinya sudah bisa login dan normal kembali </t>
  </si>
  <si>
    <t xml:space="preserve">Call biasa nomor tidak aktif, call wa tidak diangkat, lanjut chatt wa belum ada respon nasabahnya </t>
  </si>
  <si>
    <t>7633</t>
  </si>
  <si>
    <t>11661</t>
  </si>
  <si>
    <t>Achmad Nugraha</t>
  </si>
  <si>
    <t>Innaya Laundry</t>
  </si>
  <si>
    <t>089652488983</t>
  </si>
  <si>
    <t xml:space="preserve">Call dan chatt wa belum ada respon nasabahnya </t>
  </si>
  <si>
    <t xml:space="preserve">Nanti akan dihubungi kembali jika sudah membuthkan bantuan nya </t>
  </si>
  <si>
    <t>7634</t>
  </si>
  <si>
    <t xml:space="preserve">Kirim konten aplikasi piposmart </t>
  </si>
  <si>
    <t>11664</t>
  </si>
  <si>
    <t>Putu Sania</t>
  </si>
  <si>
    <t>Arsan Laundry</t>
  </si>
  <si>
    <t>085157955898</t>
  </si>
  <si>
    <t xml:space="preserve">Call biasa tidak diangkat dan call wa tidak diangkat dan lanjut greeting chatt wa </t>
  </si>
  <si>
    <t xml:space="preserve">Nomor owner dan outlet call biasa nomor tidak aktif, call wa nomor owner dan outlet memanggil dan lanjut chatt wa Dan Aplikasi belum digunakan karna memang belum mau pakai aplikasinya </t>
  </si>
  <si>
    <t xml:space="preserve">Call diangkat dan selesai perkenalan call dimatikan dan lanjut greeting chatt wa </t>
  </si>
  <si>
    <t>7638</t>
  </si>
  <si>
    <t>11673</t>
  </si>
  <si>
    <t>Ica Romaito Silalahi</t>
  </si>
  <si>
    <t>Ges_S</t>
  </si>
  <si>
    <t>085319121758</t>
  </si>
  <si>
    <t>085319128758</t>
  </si>
  <si>
    <t xml:space="preserve">Greeting chatt wa penggunaan aplikasi piposmart dan belum ada respon nasabahnya </t>
  </si>
  <si>
    <t>17749</t>
  </si>
  <si>
    <t>yusnawatii 98</t>
  </si>
  <si>
    <t>082346320971</t>
  </si>
  <si>
    <t>7639</t>
  </si>
  <si>
    <t>11675</t>
  </si>
  <si>
    <t>Suarni Bandak</t>
  </si>
  <si>
    <t>suarnifeni</t>
  </si>
  <si>
    <t>082210880037</t>
  </si>
  <si>
    <t xml:space="preserve">Call biasa tidak diangkat dan lanjut chatt wa belum ada respon nasabahnya </t>
  </si>
  <si>
    <t xml:space="preserve">greeting kirim konten tentang aplikasi piposmart </t>
  </si>
  <si>
    <t>7640</t>
  </si>
  <si>
    <t>11679</t>
  </si>
  <si>
    <t>Fath</t>
  </si>
  <si>
    <t>Pahlawan Laundry Express</t>
  </si>
  <si>
    <t>08567845327</t>
  </si>
  <si>
    <t>Nomor tidak terdaftar dan tidak terhubung dengan wa</t>
  </si>
  <si>
    <t>299</t>
  </si>
  <si>
    <t>7641</t>
  </si>
  <si>
    <t>11680</t>
  </si>
  <si>
    <t>me laundry</t>
  </si>
  <si>
    <t>me Laundry</t>
  </si>
  <si>
    <t>089607716053</t>
  </si>
  <si>
    <t>082120452152</t>
  </si>
  <si>
    <t>Greeting chatt wa kirim konten dan centang 1</t>
  </si>
  <si>
    <t>7642</t>
  </si>
  <si>
    <t>11681</t>
  </si>
  <si>
    <t>Huluk 315</t>
  </si>
  <si>
    <t>085795184791</t>
  </si>
  <si>
    <t xml:space="preserve">Nanti akan di perpanjang dan penjelasan promo imlek paket berlangganan dan cashback 100.000 </t>
  </si>
  <si>
    <t>17759</t>
  </si>
  <si>
    <t>Putri Kencana</t>
  </si>
  <si>
    <t xml:space="preserve">	Sun Laundry</t>
  </si>
  <si>
    <t>081284463947</t>
  </si>
  <si>
    <t xml:space="preserve">Nomor owner call bisa tidak diangkat dan call wa memanggil dan lanjut chatt belum respon. Nomor outlet call biasa tidak aktif, call wa tidak diangkat dan lanjut greeting chatt wa belum ada respon nasabahnya </t>
  </si>
  <si>
    <t>7643</t>
  </si>
  <si>
    <t>11682</t>
  </si>
  <si>
    <t>renny massa</t>
  </si>
  <si>
    <t>GOSOL LAUNDRY</t>
  </si>
  <si>
    <t>082290360277</t>
  </si>
  <si>
    <t>Penjelasan kembali mengenai penambahan harga minuman yang di sediakan di laundry dan cara updatenya di aplikasi apabila pelanggan hanya beli minuman saja. Reminder untuk join di grup wa komunitas laundry batam</t>
  </si>
  <si>
    <t>082290360218</t>
  </si>
  <si>
    <t xml:space="preserve">Aplikasi piposmartnya masih coba" dan masih lihat aplikasinya aja. Kemarin lihat aplikasi di tiktok dan coba instal. Usaha laundry belum buka dan rencana pembukaan 2.3 minggu lagi karna proses pengerjaannya masih lama. Penjelasan aplikasi piposmart dan untuk saat ini aplikasi nya di coba sendiri dulu dan jika ada kendala akan dihubungi kembali </t>
  </si>
  <si>
    <t xml:space="preserve">Call biasa nomor owner tidak aktif, nomor outlet tidak diangkat, call wa diangkat tapi langsung dimatikan, chatt wa belum ada respon </t>
  </si>
  <si>
    <t>7644</t>
  </si>
  <si>
    <t>17631</t>
  </si>
  <si>
    <t>11684</t>
  </si>
  <si>
    <t xml:space="preserve">Silvia Purnomo </t>
  </si>
  <si>
    <t>Momo OE</t>
  </si>
  <si>
    <t>Biru laundry</t>
  </si>
  <si>
    <t>085641389667</t>
  </si>
  <si>
    <t>Laundry OE</t>
  </si>
  <si>
    <t>085775411377</t>
  </si>
  <si>
    <t xml:space="preserve">Nasabahnya tidak berkenan ditelpon terus dan sudah menggunakan aplikasi lain. Aplikasi piposmartnya tidak digunakan karna terkendala di baiaya </t>
  </si>
  <si>
    <t xml:space="preserve">Bapaknya lagi dijalan dan nanti dihubungi kembali, lanjut chatt wa </t>
  </si>
  <si>
    <t xml:space="preserve">Aplikasi piposmart belum digunakan dan call langsung dimatikan </t>
  </si>
  <si>
    <t>7647</t>
  </si>
  <si>
    <t xml:space="preserve">Call diangkat tapi langsung dimatikan dan chatt wa belum ada respon nasabahnya </t>
  </si>
  <si>
    <t>11688</t>
  </si>
  <si>
    <t>Descha Govindha</t>
  </si>
  <si>
    <t>BOSS COIN LAUNDRY</t>
  </si>
  <si>
    <t>081333320150</t>
  </si>
  <si>
    <t xml:space="preserve">Riwayat chatt sebelumnya hilang. Call biasa nomor tidak aktif, call wa memanggil dan lanjut chatt wa belum ada respon nasabahnya </t>
  </si>
  <si>
    <t xml:space="preserve">Riwayat chatt sebelumnya hilang. Call biasa tidak diangkat, call wa memanggil, lanjut chatt wa belum ada respon nasabahnya </t>
  </si>
  <si>
    <t xml:space="preserve">Riwayat chatt sebelumnya hilang. Call biasa tidak diangkat, call wa tidak diangkat, lanjut chatt wa belum ada respon nasabahnya </t>
  </si>
  <si>
    <t>7648</t>
  </si>
  <si>
    <t>11689</t>
  </si>
  <si>
    <t>ani yuliani</t>
  </si>
  <si>
    <t>085788289026</t>
  </si>
  <si>
    <t>Riwayat chatt sebelumnya hilang. Call biasa nomor tidak aktif, call wa tidak diangkat, chatt wa belum ada respon</t>
  </si>
  <si>
    <t xml:space="preserve">Riwayat chatt sebelumnya hilang. Call biasa dan call wa tidak diangkat dan lanjut chatt wa belum ada respon nasabahnya </t>
  </si>
  <si>
    <t>14754</t>
  </si>
  <si>
    <t xml:space="preserve">Lina Oktaviani </t>
  </si>
  <si>
    <t>Mbok Laundry</t>
  </si>
  <si>
    <t>085770875038</t>
  </si>
  <si>
    <t>Aplikasi tidak gunakan karna belum membutuhkan. Nomornya dihapus aja jangan di wa lagi dan jangan di telpon" lagi</t>
  </si>
  <si>
    <t>7652</t>
  </si>
  <si>
    <t>11698</t>
  </si>
  <si>
    <t>Novi Kiara</t>
  </si>
  <si>
    <t xml:space="preserve">Aplikasi belum digunakan karna kakaknya tidak merasa instal aplikasi karna kakak nya karyawannya dan ownernya tidak ada di laundry, nanti jika ada ownernya akan di konfirmasi kembali </t>
  </si>
  <si>
    <t>085284907228</t>
  </si>
  <si>
    <t xml:space="preserve">Nasabahnya tadi lagi di luar jadi belum bisa angkat telepon. Aplikasi piposmartnya belum digunakan karna tidak tahu siapa yang instal aplikasi nya. Ownernya tidak ada dilaundry dan tidak berani share nomor owner nya. Penjelasan aplikasi piposmart dan saat ini dilaundrynya masih menggunakan nota manual dan kakaknya masih karyawan baru di laundry </t>
  </si>
  <si>
    <t xml:space="preserve">Aplikasi piposmart belum digunakan karna masih ada sisa membership di aplikasi edobi dan habis nya di akhir bulan mei karna di edobi berlangganan yang bulanan. Penjelasan Deposit pelanggan karna di edobi tidak ada fitur deposit. Penjelasan sistem berlangganan dan akuisisi sisa berlangganan di aplikasi lain. Aplikasi piposmartnya belum di hapus jadi kalau ada waktu akan dipelajari kembali aplikasi nya </t>
  </si>
  <si>
    <t xml:space="preserve">Riwayat chatt sebelumnya hilang. Call biasa dan call wa tidak diangkat dan lanjut chatt wa belum ada respon nasbahnya </t>
  </si>
  <si>
    <t>7653</t>
  </si>
  <si>
    <t>11702</t>
  </si>
  <si>
    <t xml:space="preserve">Yang angkat telepon karyawannya dan sejauh belum ada kendala. Aplikasi yang instal bosnya namun saat ini lagi tidak dilaundry. Nanti jika ada kendala dalam penggunaan aplikasi piposmart akan dihubungi kembali </t>
  </si>
  <si>
    <t>kamaruddin</t>
  </si>
  <si>
    <t>FAST LAUNDRY</t>
  </si>
  <si>
    <t>0895323016836</t>
  </si>
  <si>
    <t>Penjelasan biaya berlangganan bulanan dan nasabah nyari aplikasi yang bisa bulanan dan aplikasi sudah dipahami</t>
  </si>
  <si>
    <t xml:space="preserve">Aplikasi belum sempat dipelajari dan saat ini laundrynya masih menggunakan nota manual. Penjelasan aplikasi piposmart dan jika ada waktu akan dihubungi kembali dan mungkin bisa atur untuk training aplikasi </t>
  </si>
  <si>
    <t>7655</t>
  </si>
  <si>
    <t>11705</t>
  </si>
  <si>
    <t>piposmart</t>
  </si>
  <si>
    <t>081374176822</t>
  </si>
  <si>
    <t xml:space="preserve">Call biasa nomor owner dan outlet tidak diangkat dan lanjut chatt wa belum ada respon nasabahnya </t>
  </si>
  <si>
    <t>Akun karyawan Piposmart.</t>
  </si>
  <si>
    <t xml:space="preserve">Kirim contoh struk jpg, struk digital dan struk teks yang dikirim by wa dan kirim konten link.tree piposmart </t>
  </si>
  <si>
    <t>7657</t>
  </si>
  <si>
    <t>11709</t>
  </si>
  <si>
    <t>Ajmal Hakim</t>
  </si>
  <si>
    <t>saha laundry</t>
  </si>
  <si>
    <t>08542512451</t>
  </si>
  <si>
    <t xml:space="preserve">Dalam waktu dekat di minggu ini rencana ada 2 nasabahnya yang ingin dibantu penggunaan aplikasi piposmartnya. Dan masih menunggu konfirmasi untuk jadwal trainingnya. Untuk training nanti 1 ada di marina dan 1 lagi ada di penuin </t>
  </si>
  <si>
    <t>Video Call</t>
  </si>
  <si>
    <t xml:space="preserve">Bantu kembali mengenai kendala akses piposmartnya yang tidak bisa akses piposmart dan dengan telkomsel dan wifi indihome dan sudah coba restart hp, hp cache aplikasi dan instal ulang piposmart tetap tidak bisa </t>
  </si>
  <si>
    <t>7658</t>
  </si>
  <si>
    <t>11711</t>
  </si>
  <si>
    <t>Bima Putra</t>
  </si>
  <si>
    <t>Wash Laundry</t>
  </si>
  <si>
    <t>081328552044</t>
  </si>
  <si>
    <t>081999949033</t>
  </si>
  <si>
    <t xml:space="preserve">Rencana opening laundry hari jumat dan untuk aktivasi membership di hari jumat juga dan akan di infokan kembali </t>
  </si>
  <si>
    <t xml:space="preserve">Kirim promo imlek existing dan nasabahnya melakukan pembayaran dan bantu untuk proses saldonya </t>
  </si>
  <si>
    <t>7659</t>
  </si>
  <si>
    <t>11719</t>
  </si>
  <si>
    <t>Galang Sadewa</t>
  </si>
  <si>
    <t>MY LAUNDRY 2</t>
  </si>
  <si>
    <t xml:space="preserve">Greeting chatt wa kirim konten tentang promo imlek dan belum ada respon nasabahnya </t>
  </si>
  <si>
    <t>085815314239</t>
  </si>
  <si>
    <t>7660</t>
  </si>
  <si>
    <t>11720</t>
  </si>
  <si>
    <t>EMMAN</t>
  </si>
  <si>
    <t>Razeco Store</t>
  </si>
  <si>
    <t>085361656385</t>
  </si>
  <si>
    <t xml:space="preserve">Aplikasi piposmartnya belum digunakan kemarin hanya coba" saja dan belum ada waktu untuk pelajri iposmart. Ada rencana mau buka laundry namun belum tau kapan rencana pembukaan laundrynya. Outlet yang utama sudah menggunakan aplikasi Matik Laundry yang mana biaya berlangganan lebih murah dan berlangganannya langsung dari peralatan laundrynya. Penjelasan aplikasi dan fitur deposit dan follow untuk training </t>
  </si>
  <si>
    <t>Nasabah tidak memiliki usaha laundry dan tidak mau memberitahukan usaha apa yang sedang dijalankan.</t>
  </si>
  <si>
    <t>11107</t>
  </si>
  <si>
    <t>18555</t>
  </si>
  <si>
    <t>Firdy Akramul Fikrah</t>
  </si>
  <si>
    <t>087761288962</t>
  </si>
  <si>
    <t>7661</t>
  </si>
  <si>
    <t>11722</t>
  </si>
  <si>
    <t>hendramaan</t>
  </si>
  <si>
    <t>MAN SUPPLY</t>
  </si>
  <si>
    <t>RALINE LAUNDRY</t>
  </si>
  <si>
    <t>0895365885148</t>
  </si>
  <si>
    <t>Aplikasi piposmartnya tidak digunakan karna yang daftar mahasiswa yang magang di piposmart</t>
  </si>
  <si>
    <t>Nasabah kendala di karywan yang gaptech dan sudah pernah mencoba menggunakan aplikasi namun karyawan tidak bisa.</t>
  </si>
  <si>
    <t>09</t>
  </si>
  <si>
    <t>Aplikasi belum dicoba karna beberapa minggu lagi ada karyawan yang mau keluar dan masih mencari pengganti dan rencana untuk karyawan yang baru langsung di arahkan untuk gunakan aplikasi piposmart</t>
  </si>
  <si>
    <t xml:space="preserve">Call biasa diangkat dan selesai perkenalan call dimatikan, call wa memanggil dan lanjut chatt wa </t>
  </si>
  <si>
    <t xml:space="preserve">Aplikasi nya masih sebatas registrasi dan masih mau coba" dulu dan jika ada kendala akan dihubungi kembali. Penjelasan aplikasi piposmart dan sistem berlangganan, usaha laundry belum buka dan rencana pembukaan habis lebaran karna saat ini masih prepare. Lanjut chatt wa </t>
  </si>
  <si>
    <t xml:space="preserve">FO kembali mengenai kendala printernya dan belum ada respon nasabahnya </t>
  </si>
  <si>
    <t xml:space="preserve">Follow up hari ini call and chatt belum ada respon nasabahnya </t>
  </si>
  <si>
    <t>Nasabah mau menggunakan aplikasi Piposmart namun mau konfirmasi terlebih dahulu ke suaminya dan akan menginformasikan kembali jika sudah ada hasil konfirmasinya.</t>
  </si>
  <si>
    <t xml:space="preserve">FO kembali mengenai rencana penggunaan aplikasi piposmart dan beum ada respon nasabahnya baik call maupun chatt wa </t>
  </si>
  <si>
    <t xml:space="preserve">Aplikasi belum sempat digunakan karna bapaknya masih di luar kota dan jika tidak ada kendalanya akan pulangnya hri ini. Jika sudah free aplikasi nya akan dipeljari langsung dan akan bantu crew nya untuk mempelajari. Untuk printer dan hp nya sudah lengkap, nanti hanya berlangganan di piposmartnya saja. Jika ada kendala akan di infokan kembali </t>
  </si>
  <si>
    <t>Usaha Laundry masih menggunakan nota manual dan berencana akan menggunakan aplikasi, namun nasabah mencari aplikasi kasir laundry yang gratis, setelah di jelaskan tentang fitur aplikasi nasabah tertarik mencoba sisah trial terlebih dahulu.</t>
  </si>
  <si>
    <t xml:space="preserve">Closing new member 12 bulan bisnis dan pembukaan laundrynya rencana di hari jumat </t>
  </si>
  <si>
    <t xml:space="preserve">FO kembali penggunaan aplikasi piposmartnya dan belum ada respon nasabahnya </t>
  </si>
  <si>
    <t xml:space="preserve">Call tidak diangkat dan lanjut greeting chatt wa belum ada respon nasabahnya </t>
  </si>
  <si>
    <t>Fatah Agung</t>
  </si>
  <si>
    <t xml:space="preserve">Saat ini aplikasi piposmartnya tidak jadi digunakan dan saat ini menggunakan nota manual </t>
  </si>
  <si>
    <t xml:space="preserve">Call biasa nomor tidak aktif, call wa memanggil dan chatt wa belum ada respon nasabahnya </t>
  </si>
  <si>
    <t xml:space="preserve">Nasabahnya rencana mau menggunakan aplikasi piposmart dan penjelasan aplikasi piposmartnya dan sistem berlangganan </t>
  </si>
  <si>
    <t xml:space="preserve">Aplikasi piposmart baru saja dicoba registrasi karna lihat dari media sosial. Penjelasan aplikasi piposmart dan masa trial yang didapat. Untuk sementara aplikasinya mau dicoba pelajari sendiri dulu dan jika ada kendala atau yang belum dipahami akan di infokan kembali. Usaha laundry belum buka dan rencana pembukaan di akhir bulan Maret setelah lebaran </t>
  </si>
  <si>
    <t>Klik Laundry/Klik Laundry Ciherang</t>
  </si>
  <si>
    <t xml:space="preserve">Bantu pandu untuk top up perpanjangan berlangganan dan aktivasi membership 12 bulan tambah 1 bulan Pro </t>
  </si>
  <si>
    <t>Andre</t>
  </si>
  <si>
    <t>CE/Clean Xpress</t>
  </si>
  <si>
    <t xml:space="preserve">Penjelasan biaya berlangganan dan bantu pandu top up berlangganan dan aktivasi membership 6 bulan Bisnis </t>
  </si>
  <si>
    <t>06</t>
  </si>
  <si>
    <t>Penjelasan akses piposmart di ios dan playstore</t>
  </si>
  <si>
    <t xml:space="preserve">Closing New Member paket Promo Jagoan Pro, untuk pengiriman printer akan diantar langsung ke laundry sekalian training aplikasi ke laundry. Untuk jadwal training akan di infokan kembali apabila sudah ada waktu freenya </t>
  </si>
  <si>
    <t>9114</t>
  </si>
  <si>
    <t xml:space="preserve">Call biasa tidak diangkat, call wa tidak diangkat dan lanjut greeting chatt wa </t>
  </si>
  <si>
    <t>Nurhamida</t>
  </si>
  <si>
    <t>NH LAUNDRY FRESH</t>
  </si>
  <si>
    <t>085264750114</t>
  </si>
  <si>
    <t>13/02/25</t>
  </si>
  <si>
    <t>Nasabah kendala dalam memahami aplikasi dan mau untuk di demo, namun ketika demo aplikasi sampai tahap penjelasan menu laporan,nasabah minta untuk lanjutkan nanti karena dia mau menjemput anaknya terlebih dahulu namun ketika di follow up kembali untuk melanjutkan demo aplikasi nasabah merespon lagi sedang mengurus anak sekolah,akan di hubungi jika sudah selesai.</t>
  </si>
  <si>
    <t>Arem Laundry/Arem Laundry</t>
  </si>
  <si>
    <t xml:space="preserve">Sejauh ini aplikasi piposmartnya masih aman dan semuanya baik </t>
  </si>
  <si>
    <t>Happy laundry/Happy laundry</t>
  </si>
  <si>
    <t>9669</t>
  </si>
  <si>
    <t xml:space="preserve">Sampai saat ini belum ada kendala </t>
  </si>
  <si>
    <t>Anugrah Ramadhan</t>
  </si>
  <si>
    <t>Clean Kicks Pro</t>
  </si>
  <si>
    <t>081218217085</t>
  </si>
  <si>
    <t>24/07/25</t>
  </si>
  <si>
    <t xml:space="preserve">Bantu nasabahnya mengenai kendala printer dan cara sambungkan printer dengan aplikasi piposmart </t>
  </si>
  <si>
    <t>Negoisiasi berlangganan dan nasabahnya mau perpanjangan berlangganan 6 bulan basic, dwongrade dari paket 12 bulan bisnis, penjelasan mengenai akses fitur sesuai dengan jenis paketannya dan konfirmasi dengan tim analis untuk penawaran paket berlangganan. Nasabah sudah top up dan aktivasi paket berlanganan 12 Bulan Basic</t>
  </si>
  <si>
    <t>Nasabah mengirim pesan akan mengkonfirmasi terlebih dahulu dengan teamnya untuk penggunaan Piposmart.</t>
  </si>
  <si>
    <t>Anna</t>
  </si>
  <si>
    <t>DEVAN LAUNDRY/DEVAN LAUNDRY</t>
  </si>
  <si>
    <t xml:space="preserve">Aplikasi piposmartnya tidak digunakan karna harganya terlalu mahal, dan penawaran diskusi mengenai harga </t>
  </si>
  <si>
    <t>kiki</t>
  </si>
  <si>
    <t>10211</t>
  </si>
  <si>
    <t>kulaundry/kulaundry</t>
  </si>
  <si>
    <t>Triyana</t>
  </si>
  <si>
    <t>MAULAUNDRY</t>
  </si>
  <si>
    <t>085691636204</t>
  </si>
  <si>
    <t xml:space="preserve">Sejauh ini aplikasi piposmartnya aman dan boleh dibantu kembali untuk reminder expired berlangganan </t>
  </si>
  <si>
    <t>02/12/25</t>
  </si>
  <si>
    <t xml:space="preserve">Nomor owner dan outlet call biasa tidak diangkat dan call wa tidak diangkat dan lanjut chatt wa </t>
  </si>
  <si>
    <t>Call biasa dan call wa tidak aktif, lanjut greeting chatt wa belum ada respon</t>
  </si>
  <si>
    <t>7341</t>
  </si>
  <si>
    <t>Widi Septanti</t>
  </si>
  <si>
    <t>10255</t>
  </si>
  <si>
    <t>CV. SURYA SAMUDRA</t>
  </si>
  <si>
    <t>Lestin Tan</t>
  </si>
  <si>
    <t>081325740757</t>
  </si>
  <si>
    <t>Devi Laundry</t>
  </si>
  <si>
    <t>081279735242</t>
  </si>
  <si>
    <t>05/12/25</t>
  </si>
  <si>
    <t>Sejauh ini aplikasi piposmart berjalan baik dan lancar</t>
  </si>
  <si>
    <t>9520</t>
  </si>
  <si>
    <t>Laundry at Summer</t>
  </si>
  <si>
    <t>17659</t>
  </si>
  <si>
    <t>Ririn Tanul</t>
  </si>
  <si>
    <t>LAUNDRY SETIA</t>
  </si>
  <si>
    <t>082199135717</t>
  </si>
  <si>
    <t>7344</t>
  </si>
  <si>
    <t>11084</t>
  </si>
  <si>
    <t xml:space="preserve">APlikasi masih dipelajari. Saat ini di laundry masih manual karna jarang megang hp jadi aplikasi di pelajari pelan". Penjelasan aplikasi aplikasi berbayar jika ingin eksplor aplikasinya dan untuk piposmartb dapat di akses secara gratis </t>
  </si>
  <si>
    <t>Arsya</t>
  </si>
  <si>
    <t>10278</t>
  </si>
  <si>
    <t>888464940</t>
  </si>
  <si>
    <t>Dian lestari</t>
  </si>
  <si>
    <t>MOM'S LAUNDRY</t>
  </si>
  <si>
    <t>081274004500</t>
  </si>
  <si>
    <t>08/12/25</t>
  </si>
  <si>
    <t xml:space="preserve">Call biasa diangkat tapi tidak ada suara, call wa memanggil dan lanjut chatt wa </t>
  </si>
  <si>
    <t xml:space="preserve">Call biasa tidak diangkat dan call wa tidak diangkat, lanjut greeting chatt wa belum ada respon nasabahnya </t>
  </si>
  <si>
    <t>10496</t>
  </si>
  <si>
    <t>Kisno Prastiyo</t>
  </si>
  <si>
    <t>vania laundry</t>
  </si>
  <si>
    <t xml:space="preserve">Call biasa tidak diangkat dan lanjut greeting chatt wa belum ada respon nasabahnya </t>
  </si>
  <si>
    <t>081215758399</t>
  </si>
  <si>
    <t>7346</t>
  </si>
  <si>
    <t>085747819073</t>
  </si>
  <si>
    <t>11089</t>
  </si>
  <si>
    <t>16/01/26</t>
  </si>
  <si>
    <t>Andrew Liam Dj</t>
  </si>
  <si>
    <t>TOP Laundry</t>
  </si>
  <si>
    <t>08119005130</t>
  </si>
  <si>
    <t>085398381822</t>
  </si>
  <si>
    <t>10525</t>
  </si>
  <si>
    <t xml:space="preserve">Call biasa nomor sedang sibuk dan lanjut greeting chatt wa </t>
  </si>
  <si>
    <t>7348</t>
  </si>
  <si>
    <t>Nuraini</t>
  </si>
  <si>
    <t>11092</t>
  </si>
  <si>
    <t>Irma fidya ningsih</t>
  </si>
  <si>
    <t>BW LAUNDRY</t>
  </si>
  <si>
    <t>087785673618</t>
  </si>
  <si>
    <t>085641345943</t>
  </si>
  <si>
    <t>085801449138</t>
  </si>
  <si>
    <t>21/01/26</t>
  </si>
  <si>
    <t xml:space="preserve">Bantu kendala nasabahnya mengenai printer thermalnya dimana printernya sudah terkoneksi ke aplikasi namun saat ngeprint ngestak di 25% dan masih dicoba kembali oleh kakaknya </t>
  </si>
  <si>
    <t>361</t>
  </si>
  <si>
    <t>7368</t>
  </si>
  <si>
    <t>Satria Dwi Jayanto</t>
  </si>
  <si>
    <t>Erika Laundry</t>
  </si>
  <si>
    <t>085250944445</t>
  </si>
  <si>
    <t>087761490740</t>
  </si>
  <si>
    <t>05</t>
  </si>
  <si>
    <t xml:space="preserve">Call biasa diangkat tapi tidak ada suaranya, call wa memanggil dan lanjut greeting chatt wa belum ada respon nasabahnya </t>
  </si>
  <si>
    <t>362</t>
  </si>
  <si>
    <t>7391</t>
  </si>
  <si>
    <t>Medis Shoes</t>
  </si>
  <si>
    <t>medisshoes</t>
  </si>
  <si>
    <t>085156048127</t>
  </si>
  <si>
    <t>141</t>
  </si>
  <si>
    <t>14492</t>
  </si>
  <si>
    <t>Aulia Nur Hasan</t>
  </si>
  <si>
    <t>Tanqia Syariah Laundry</t>
  </si>
  <si>
    <t>08561986661</t>
  </si>
  <si>
    <t>Aplikasi piposmartnya tidak digunakan karna aplikasinya hanya coba" saja untuk perbandingan aplikasi yang cocok di laundry. Saat ini menggunakan aplikasi Randori yang sudah sesuai dengan kebutuhan dan harga berlangganannya karna di randori bisa akses semua fitur secara gratis</t>
  </si>
  <si>
    <t>7396</t>
  </si>
  <si>
    <t>Dwi Putra</t>
  </si>
  <si>
    <t>085798207037</t>
  </si>
  <si>
    <t xml:space="preserve">Call biasa nomor owner dan outlet tidak diangkat, call wa nomor owner dan outlet tidak diangkat dan lanjut chatt wa belum ada respon nasabahnya </t>
  </si>
  <si>
    <t>7401</t>
  </si>
  <si>
    <t>11187</t>
  </si>
  <si>
    <t>Tina</t>
  </si>
  <si>
    <t>Aplikasi piposmartnya belum digunakan karna belum membutuhkan</t>
  </si>
  <si>
    <t>Laundry Andalan</t>
  </si>
  <si>
    <t>085725448929</t>
  </si>
  <si>
    <t xml:space="preserve">Bantu cara penambahan harga layanan </t>
  </si>
  <si>
    <t>Aplikasi belum digunakan dan belum sempat dipelajari karna masih banyak kegiatan lain. Penjelasan aplikasi piposmart dan sistem berlangganan dan fo training cara penggunaan aplikasi. Usaha laundry saat ini masih manual dan jalan 1 tahun, jika ada kendala dalam penggunaan aplikasi piposmartnya akan dihubungi kembali dan lihat aplikasi dari instagram</t>
  </si>
  <si>
    <t>7403</t>
  </si>
  <si>
    <t>11191</t>
  </si>
  <si>
    <t>Gomgom Rojeki R. Simbolon</t>
  </si>
  <si>
    <t>Arsita Laundry</t>
  </si>
  <si>
    <t>085360097404</t>
  </si>
  <si>
    <t>085157648558</t>
  </si>
  <si>
    <t>Tidak mengerti kinerja aplikasi ini seperti apa cuman sekedar scroll scroll nggak jelas</t>
  </si>
  <si>
    <t>7408</t>
  </si>
  <si>
    <t xml:space="preserve">Usaha laundry opening hari ini masih masih sibuk karna banyak yang harus dipersiapkan. Aplikasi piposmartnya baru semalam dicoba instal karna lihat di tiktok dan penjelasan aplikasi piposmart. Untuk printer sudah ada dan sudah bisa tersambung dengan aplikasi dan jika ada kendala akan di infokan kembali dan jika ada pelanggan akan digunakan langsung aplikasi nya </t>
  </si>
  <si>
    <t>Joko Kamsaw</t>
  </si>
  <si>
    <t>soleh</t>
  </si>
  <si>
    <t>089510576712</t>
  </si>
  <si>
    <t xml:space="preserve">Call biasa nomor dialihkan dan call wa memanggil dan lanjut greeting chatt wa belum ada respon nasabahnya </t>
  </si>
  <si>
    <t xml:space="preserve">Call biasa nomor tidak aktif, call wa memanggil dan lanjut chatt wa </t>
  </si>
  <si>
    <t>7409</t>
  </si>
  <si>
    <t>11200</t>
  </si>
  <si>
    <t>Wilyganteng Wilyganteng</t>
  </si>
  <si>
    <t>BW EXPRES INDRAMAYU</t>
  </si>
  <si>
    <t>082119849260</t>
  </si>
  <si>
    <t xml:space="preserve">Aplikasi piposmartnya belum digunakan karna belum sempat, penjelasan perbedaan akun owner dan karyawan dan bantu cara penamabahan  akunnya. Lanjut chatt wa kirim link tutorial aplikasi piposmartnya </t>
  </si>
  <si>
    <t>Kirim konten tentang aplikasi piposmart</t>
  </si>
  <si>
    <t xml:space="preserve">konfirmasi kembali mengenai kelanjutan pembelian paket berlangganan piposmartnya </t>
  </si>
  <si>
    <t>7410</t>
  </si>
  <si>
    <t>febri</t>
  </si>
  <si>
    <t>085362839639</t>
  </si>
  <si>
    <t>083162946227</t>
  </si>
  <si>
    <t xml:space="preserve">Call biasa tidak diangkat, call wa memanggil dan chatt wa belum ada respon nasabahnya </t>
  </si>
  <si>
    <t xml:space="preserve">Call biasa dan call wa tidak diangkat dan chatt wa belum ada respon nasabahnya </t>
  </si>
  <si>
    <t>369</t>
  </si>
  <si>
    <t xml:space="preserve">Call biasa nomor tidak aktif, call wa memanggil dan lanjut greeting chatt wa belum ada respon nasabahnya </t>
  </si>
  <si>
    <t>7411</t>
  </si>
  <si>
    <t>Leo Agustino</t>
  </si>
  <si>
    <t>081296750442</t>
  </si>
  <si>
    <t xml:space="preserve">Call biasa nomor owner tidak aktif, nomor outlet tidak diangkat dan nomor owner dan outlet tidak terhubung dengan wa </t>
  </si>
  <si>
    <t>11154</t>
  </si>
  <si>
    <t xml:space="preserve">retno widya </t>
  </si>
  <si>
    <t>081292876686</t>
  </si>
  <si>
    <t xml:space="preserve">Bantu kendala nasabahnya mengenai akses aplikasi piposmart yang ngestak di tampilan merah nya </t>
  </si>
  <si>
    <t xml:space="preserve">Reminder mengenai penggunaan aplikasi piposmart dan belum ada respon nasabahnya baik call maupun chatt wa </t>
  </si>
  <si>
    <t>7412</t>
  </si>
  <si>
    <t>Raden Alden</t>
  </si>
  <si>
    <t>londri do</t>
  </si>
  <si>
    <t>081217130485</t>
  </si>
  <si>
    <t xml:space="preserve">Call tidak diangkat dan lanjut greeting chatt wa kirim konten aplikasi </t>
  </si>
  <si>
    <t xml:space="preserve">No Name </t>
  </si>
  <si>
    <t>Greeting chatt wa kirim konten tentang piposmart</t>
  </si>
  <si>
    <t>17609</t>
  </si>
  <si>
    <t xml:space="preserve">Rohani </t>
  </si>
  <si>
    <t>Adiba Laundry Ekspress</t>
  </si>
  <si>
    <t>081239062581</t>
  </si>
  <si>
    <t>7413</t>
  </si>
  <si>
    <t>11208</t>
  </si>
  <si>
    <t>genta</t>
  </si>
  <si>
    <t>085356923294</t>
  </si>
  <si>
    <t>15925</t>
  </si>
  <si>
    <t>KHAIRA LAUNDRY</t>
  </si>
  <si>
    <t>Aplikasi sejauh ini masih aman dan belum ada kendala selama trial karna belum aktifkan paket pro. Konfirmasi tanggal penggunaan aplikasi dan belum ada respon nasabahnya</t>
  </si>
  <si>
    <t xml:space="preserve">Penjelasan paket bulanan di aplikasi piposmart belum tersedia dan penjelasan biaya paket berlangganan saat ini dan sudah konfirmasi dengan nasabahnya jika ngambil paket yang bulanan mau ngambil jenis paket yang mana dan belum ada respon nasabahnya </t>
  </si>
  <si>
    <t>17486</t>
  </si>
  <si>
    <t xml:space="preserve">Khamid Azizi </t>
  </si>
  <si>
    <t>Itzme Laundry</t>
  </si>
  <si>
    <t>7415</t>
  </si>
  <si>
    <t>081949342121</t>
  </si>
  <si>
    <t>11212</t>
  </si>
  <si>
    <t>Ahmad</t>
  </si>
  <si>
    <t>Solo Laundry</t>
  </si>
  <si>
    <t>085777722554</t>
  </si>
  <si>
    <t xml:space="preserve">Maaf setelah kami pertimbangkan, Kami tdk jd menggunakan aplikasi pippsmart dan sudah di infokan dengan mba voni </t>
  </si>
  <si>
    <t>Nasabah sudah menggunakan aplikasi lain dan tidak mau memberitahukan apa nama aplikasinya dan ketika di jelaskan tentang keunggulan fitur di aplikasi Piposmart telfon di tutup.</t>
  </si>
  <si>
    <t>Bantu kendala nasabah dalam koneksikan aplikasi piposmart ke printernya dan rating sudah di posting di playstore</t>
  </si>
  <si>
    <t>7419</t>
  </si>
  <si>
    <t>17634</t>
  </si>
  <si>
    <t>11223</t>
  </si>
  <si>
    <t>youtube tube</t>
  </si>
  <si>
    <t>BUKA LAUNDRY</t>
  </si>
  <si>
    <t>d'laundry</t>
  </si>
  <si>
    <t>085198760848</t>
  </si>
  <si>
    <t>081347134867</t>
  </si>
  <si>
    <t>081999785666</t>
  </si>
  <si>
    <t xml:space="preserve">Aplikasi piposmartnya sudah di hapus dan nasabahnya lagi banyak kerjaan </t>
  </si>
  <si>
    <t>17677</t>
  </si>
  <si>
    <t xml:space="preserve">bagus febrianto </t>
  </si>
  <si>
    <t>Vafey Laundry</t>
  </si>
  <si>
    <t>085736462891</t>
  </si>
  <si>
    <t>Aplikasi piposmart tidak jadi digunakan karna saat ini sudah menggunakan aplikasi billasid. Sebelumnya aplikasi piposmartnya sudah dipelajari namun terkendala di pembuatan nota karpet dimana dalam 1 nota dengan ukuran yang sama kadang ada 15 karpet yang sama dan di billas bisa input layanan nya dalam 1 nota.</t>
  </si>
  <si>
    <t>Sejauh ini aplikasi piposmartnya tidak ada kendala dan masih lancar lancar saja</t>
  </si>
  <si>
    <t>7420</t>
  </si>
  <si>
    <t>Axl Laundry</t>
  </si>
  <si>
    <t>081412131232</t>
  </si>
  <si>
    <t xml:space="preserve">Sejauh ini belum ada kendala aplikasi piposmartnya </t>
  </si>
  <si>
    <t>Penjelasan kembali mengenai akses fitur yang dibatasi di paket bisnis dan penjelasan jenis paket layanan yang berlaku saat ini dan penawaran upgrade fitur secara gratis</t>
  </si>
  <si>
    <t xml:space="preserve">Sejauh ini tidak ada kendala dalam penggunaan aplikasi piposmart dan aplikasinya bagus </t>
  </si>
  <si>
    <t>7421</t>
  </si>
  <si>
    <t>11227</t>
  </si>
  <si>
    <t>venesia wks</t>
  </si>
  <si>
    <t>6281274155159</t>
  </si>
  <si>
    <t>Laundry Time</t>
  </si>
  <si>
    <t>08966257658</t>
  </si>
  <si>
    <t xml:space="preserve">Bapaknya masih di malaysia dan saat konfirmasi untuk penggunaan aplikasi bapaknya belum tau kapan bisa </t>
  </si>
  <si>
    <t>04</t>
  </si>
  <si>
    <t>admin DC</t>
  </si>
  <si>
    <t>Dc Laundry Express/Dc Laundry Express</t>
  </si>
  <si>
    <t xml:space="preserve">Bantu perpanjangan berlangganan dan sudah berlangganan </t>
  </si>
  <si>
    <t>Berlangganannya masih di peljari dulu perbedaan antara paket basic, bisnis, dan pro</t>
  </si>
  <si>
    <t>Reyza Tere</t>
  </si>
  <si>
    <t>rtlaundry/R &amp; T Laundry</t>
  </si>
  <si>
    <t>7423</t>
  </si>
  <si>
    <t xml:space="preserve">Nanti akan di perpanjang nunggu konfirmasi dengan istrinya </t>
  </si>
  <si>
    <t>11231</t>
  </si>
  <si>
    <t>stefana tiara novita</t>
  </si>
  <si>
    <t>Bless Wash Laundry</t>
  </si>
  <si>
    <t>081237800909</t>
  </si>
  <si>
    <t>085700290210</t>
  </si>
  <si>
    <t xml:space="preserve">Sejauh ini aplikasi piposmartnya aman dan reminder berlangganan dan kirim promo berlangganan bulan ini dan akan melakukan perpanjangan 2 hari sebelum habis </t>
  </si>
  <si>
    <t xml:space="preserve">Negoisiasi penawaran berlangganan aplikasi piposmart dan dari manajemen memberikan tambahan bonus 1 bulan untuk pembelian 12 bulan Pro. 1.688.000 untuk masa aktif 13 bulan </t>
  </si>
  <si>
    <t>Bantu pandu nasabah mengenai kendala data hilang saat tarik data bulan januari 2025</t>
  </si>
  <si>
    <t>7424</t>
  </si>
  <si>
    <t>11233</t>
  </si>
  <si>
    <t>Miva Chalida</t>
  </si>
  <si>
    <t>laundry yuk</t>
  </si>
  <si>
    <t>085624859179</t>
  </si>
  <si>
    <t>CuCumbah Laundry</t>
  </si>
  <si>
    <t>085722591328</t>
  </si>
  <si>
    <t>Cucumbah Laundry/Cucumbah Laundry</t>
  </si>
  <si>
    <t xml:space="preserve">Bantu pandu untuk top up dan aktivasi berlangganan paket 6 bulan basic dan rating piposmart sudah di posting di playstore </t>
  </si>
  <si>
    <t xml:space="preserve">Penjelasan mengenai cara melihat rekapan layanan </t>
  </si>
  <si>
    <t xml:space="preserve">Training cara penggunaan aplikasi piposmart dan biaya berlangganan dan untuk saat ini akan dipelajari dulu aplikasi nya dan jika ada kendala akan di infokan kembali </t>
  </si>
  <si>
    <t>378</t>
  </si>
  <si>
    <r>
      <rPr>
        <rFont val="Calibri"/>
        <sz val="9.0"/>
      </rPr>
      <t xml:space="preserve">Ada rencana pembukaan laundry dan aplikasi piposmartnya di rekomendasikan Bu Amel </t>
    </r>
    <r>
      <rPr>
        <rFont val="Calibri"/>
        <color rgb="FF1155CC"/>
        <sz val="9.0"/>
        <u/>
      </rPr>
      <t>mcl.com</t>
    </r>
    <r>
      <rPr>
        <rFont val="Calibri"/>
        <sz val="9.0"/>
      </rPr>
      <t xml:space="preserve">. Penjelasan aplikasi piposmart an sistem berlangganan dan penggunaan nya untuk owner dan karyawan. Arahin untuk instal aplikasi terlebih dahulu dan jika sudah registrasi akun akan di infokan kembali </t>
    </r>
  </si>
  <si>
    <t>7426</t>
  </si>
  <si>
    <t>Arno</t>
  </si>
  <si>
    <t>Clean Laundry</t>
  </si>
  <si>
    <t>082322505530</t>
  </si>
  <si>
    <t>085179673086</t>
  </si>
  <si>
    <t>Pak Ali</t>
  </si>
  <si>
    <r>
      <rPr>
        <rFont val="Calibri"/>
        <sz val="9.0"/>
      </rPr>
      <t xml:space="preserve">Penjelasan sistem aplikasi piposmart dan nasabah rekomendasi dari Pak Taufik </t>
    </r>
    <r>
      <rPr>
        <rFont val="Calibri"/>
        <color rgb="FF1155CC"/>
        <sz val="9.0"/>
        <u/>
      </rPr>
      <t>mcl.com</t>
    </r>
  </si>
  <si>
    <t>(0) Fitur Tidak Sesuai</t>
  </si>
  <si>
    <t>Nasabah suka dengan fitur di aplikasi Piposmart namun nasabah membutuhkan sistem backdate karena sistem di usaha laundrynya seperti itu dan nasabah sudah menggunakan aplikasi Pos Laundry karena ada sistem backdate.</t>
  </si>
  <si>
    <t xml:space="preserve">Aplikasi piposmartnya belum digunakan kemarin hanya coba" saja dan belum ada waktu untuk pelajri iposmart. Ada rencana mau buka laundry namun belum tau kapan rencana pembukaan laundrynya. Outlet yang utama sudah menggunakan aplikasi kasir yang mana biaya berlangganan lebih murah dan berlangganannya langsung dari peralatan laundrynya. Penjelasan aplikasi dan fitur deposit dan follow untuk training </t>
  </si>
  <si>
    <t xml:space="preserve">Bapaknya ada rekomendasikan penggunaan aplikasi dan konfirmasi untuk training nasabahnya </t>
  </si>
  <si>
    <t>7428</t>
  </si>
  <si>
    <t>11243</t>
  </si>
  <si>
    <t>ALIKHA KHANZA RAFANI</t>
  </si>
  <si>
    <t>085355281235</t>
  </si>
  <si>
    <t>ALIKHA LOUNDRY 1</t>
  </si>
  <si>
    <t xml:space="preserve">Untuk penggunaan aplikasi piposmartnya dan apabila ada kendala boleh langsung konfirmasi dengan suaminya karna saat ini kakaknya lagi kurang enak badan jadi lagi gak di laundry </t>
  </si>
  <si>
    <t>082274472426</t>
  </si>
  <si>
    <t>081277794247</t>
  </si>
  <si>
    <t xml:space="preserve">Penjelasan mengenai paket jagoan pro dan jagoan bisnis dan benefit yang didapatkan dan ketersediaan printer saat ini. Saat ini untuk pengambilan paket masih di diskusikan terlebih dahulu dan akan di infokan kembali </t>
  </si>
  <si>
    <t xml:space="preserve">Bantu kendala printer thermalnya dan printernya rusak dan follow up kembali mengenai rencana order printernya </t>
  </si>
  <si>
    <t>7430</t>
  </si>
  <si>
    <t xml:space="preserve">Usaha laundry jalan 3 tahun dan sudah menggunakan sistem aplikasi dan bapaknya tidak mau ngasih tau nama aplikasinya. Aplikasi piposmartnya belum digunakan dan masih hanya sebatas registrasi karna belum ada waktu. Penjelasan sistem aplikasi dan sistem berlangganan dan fo training dan jika ada waktu aplikasi nya akan dipelajari dan jika ada kendala akan di infokan kembali </t>
  </si>
  <si>
    <t>11247</t>
  </si>
  <si>
    <t>sas dukim</t>
  </si>
  <si>
    <t>DIRGA LAUNDRY</t>
  </si>
  <si>
    <t>085289588060</t>
  </si>
  <si>
    <t xml:space="preserve">Reminder berlangganan dan penjelasan paket berlangganan 6 bulan bisnis dan promo paket lainnya </t>
  </si>
  <si>
    <t>03</t>
  </si>
  <si>
    <t>7433</t>
  </si>
  <si>
    <t>11251</t>
  </si>
  <si>
    <t>yunuzsputra</t>
  </si>
  <si>
    <t>BOLA'TA LAUNDRY</t>
  </si>
  <si>
    <t>082327732036</t>
  </si>
  <si>
    <t>082254726464</t>
  </si>
  <si>
    <t xml:space="preserve">Call biasa dan call wa tidak diangkat, chatt wa belum ada respon nasabahnya </t>
  </si>
  <si>
    <t>7434</t>
  </si>
  <si>
    <t>Admin</t>
  </si>
  <si>
    <t>dir laundry &amp; Dry Clean 2</t>
  </si>
  <si>
    <t>085851568233</t>
  </si>
  <si>
    <t xml:space="preserve">Kirim konten dan belum ada respon nasabahnya </t>
  </si>
  <si>
    <t xml:space="preserve">Penjelasan aplikasi piposmart dan bantu training singkat penggunaan aplikasi </t>
  </si>
  <si>
    <t>7435</t>
  </si>
  <si>
    <t>11253</t>
  </si>
  <si>
    <t>Yulhy Aulia</t>
  </si>
  <si>
    <t>ASIRA LAUNDRY</t>
  </si>
  <si>
    <t xml:space="preserve">Penjelasan kerjasama mitra piposmart, nasabah tidak ada usaha laundry dan usaha nya penyedia peralatan laundry di daerah jogja. Penjelasan mitra referal dan sudah kirim proposal kerjasama mitra referall </t>
  </si>
  <si>
    <t>081355953334</t>
  </si>
  <si>
    <t>Bantu mengenai kendala printer thermal</t>
  </si>
  <si>
    <t>Usaha laundry sedang tutup sementara dikarenakan nasabah sedang ada pindah tugas ke kota lain dan belum bisa memprediksi kapan akan beroperasi kembali usaha laundrynya.</t>
  </si>
  <si>
    <t>17517</t>
  </si>
  <si>
    <t>dairatul hasanah</t>
  </si>
  <si>
    <t>pojhur laundry</t>
  </si>
  <si>
    <t>087750114974</t>
  </si>
  <si>
    <t xml:space="preserve">Usaha laundry sudah jalan 12 tahun dan selama ini masih menggunakan nota manual dan mau beralih ke aplikasi. Saat ii sudah ada 6 outlet, tetapi masih di kelola sama orang tua nya dan saat ini sedikit" belajar kelola menggunakan aplikasi. Sepertinya aplikasi pipo cocok dengan kebutuhan karna beberapa hari ada coba beberapa aplikasi juga. Penjelasan akses owner dan karyawan di hp berbeda </t>
  </si>
  <si>
    <t xml:space="preserve">Aplikasi tidak digunakan dan call langsung dimatikan </t>
  </si>
  <si>
    <t>17516</t>
  </si>
  <si>
    <t>barry gmc</t>
  </si>
  <si>
    <t>POJHUR LAUNDRY</t>
  </si>
  <si>
    <t>7437</t>
  </si>
  <si>
    <t>085930012031</t>
  </si>
  <si>
    <t>11255</t>
  </si>
  <si>
    <t>umar faruk</t>
  </si>
  <si>
    <t>GARDUAK LAUNDRY</t>
  </si>
  <si>
    <t>vin laundry</t>
  </si>
  <si>
    <t>081913866668</t>
  </si>
  <si>
    <t>Call biasa diangkat dan tidak suaranya dan langsung dimatikan, call wa memanggil dan lanjut greeting chatt wa centang 1</t>
  </si>
  <si>
    <t>082332321814</t>
  </si>
  <si>
    <t>17535</t>
  </si>
  <si>
    <t>Best Laundry</t>
  </si>
  <si>
    <t>08984954189</t>
  </si>
  <si>
    <t>17685</t>
  </si>
  <si>
    <t>Nanik</t>
  </si>
  <si>
    <t>fresh laundry</t>
  </si>
  <si>
    <t>082331007448</t>
  </si>
  <si>
    <t xml:space="preserve">Call biasa tidak diangkat dan call wa memanggil dan chatt wa belum ada respon nasabahnya </t>
  </si>
  <si>
    <t>7438</t>
  </si>
  <si>
    <t>11256</t>
  </si>
  <si>
    <t>Dnd Laundry</t>
  </si>
  <si>
    <t>DNDLAUNDRY</t>
  </si>
  <si>
    <t>085855202066</t>
  </si>
  <si>
    <t>081222233264</t>
  </si>
  <si>
    <t>7439</t>
  </si>
  <si>
    <t>11257</t>
  </si>
  <si>
    <t>Anismar</t>
  </si>
  <si>
    <t>Cacha Laundry</t>
  </si>
  <si>
    <t>083839042172</t>
  </si>
  <si>
    <t xml:space="preserve">Greeting chatt wa kirim konten tentang aplikasi piposmart laundry </t>
  </si>
  <si>
    <t>Baru greeting langsung ditutup telfonnya.</t>
  </si>
  <si>
    <t>Penjelasan mengenai paket berlangganan Jagoan Pro dan masih negoisiasi</t>
  </si>
  <si>
    <t>7440</t>
  </si>
  <si>
    <t>11258</t>
  </si>
  <si>
    <t>Dodi Riki Rianto</t>
  </si>
  <si>
    <t>Fathiyah laundry</t>
  </si>
  <si>
    <t xml:space="preserve">Call biasa tidak aktif, call wa memanggil dan lanjut greeting chatt wa belum ada respon nasabahnya </t>
  </si>
  <si>
    <t>081370127420</t>
  </si>
  <si>
    <t>081263425025</t>
  </si>
  <si>
    <t>Call biasa tidak diangkat, call wa tidak diangkat dan lanjut greeting chatt wa belum ada respon nasabahnya</t>
  </si>
  <si>
    <t>Call biasa tidak diangkat, call wa diangkat dan langsug dimatikan dan lanjut greeting chatt wa belum ada respon nasabahnya</t>
  </si>
  <si>
    <t>7448</t>
  </si>
  <si>
    <t>11279</t>
  </si>
  <si>
    <t>Uchisan</t>
  </si>
  <si>
    <t>Naz Naz Laundry</t>
  </si>
  <si>
    <t>083824557660</t>
  </si>
  <si>
    <t>083123455675</t>
  </si>
  <si>
    <t>17701</t>
  </si>
  <si>
    <t>Gede Suardika</t>
  </si>
  <si>
    <t>DJ Laundry</t>
  </si>
  <si>
    <t>081236324796</t>
  </si>
  <si>
    <t>Call biasa tidak diangkat dan call wa sedang dipanggilan lainnya, dan kirim konten fitur piposmart</t>
  </si>
  <si>
    <t>17506</t>
  </si>
  <si>
    <t xml:space="preserve">Dhania Nia </t>
  </si>
  <si>
    <t>Dhania laundry</t>
  </si>
  <si>
    <t>0881012046362</t>
  </si>
  <si>
    <t>17514</t>
  </si>
  <si>
    <t xml:space="preserve">Amy </t>
  </si>
  <si>
    <t>laundry rumah amy</t>
  </si>
  <si>
    <t>7449</t>
  </si>
  <si>
    <t>085713088539</t>
  </si>
  <si>
    <t>11281</t>
  </si>
  <si>
    <t>Yanti Dewi</t>
  </si>
  <si>
    <t>nur laundry syariah</t>
  </si>
  <si>
    <t>Usaha laundry masih prepare dan rencana pembukaan tanggal 15 Mei 2025. Penjelasan aplikasi piposmart dan sistem berlangganan dan penjelasan promo 12 bulan Pro. Dan rencana mau ngambil paket 12 bulan Pro dan rencana pembayaran sisa kekurangan tanggal 7 Mei 2026</t>
  </si>
  <si>
    <t>082361739800</t>
  </si>
  <si>
    <t xml:space="preserve">Greeting chatt wa kirim konten tentang aplikasi piposmart </t>
  </si>
  <si>
    <t>08236173980</t>
  </si>
  <si>
    <t>17523</t>
  </si>
  <si>
    <t>Ade Sari</t>
  </si>
  <si>
    <t>085715863218</t>
  </si>
  <si>
    <t xml:space="preserve">Aplikasi piposmartnya belum digunakan dan yang tau mengenai aplikasi owner dan owner nya tidak di laundry biasanya sore hari datangnya. Saat ini di laundry sudah menggunakan aplikasi Smartlink dan jika ownernya akan disampaikan mengenai aplikasi piposmartnya </t>
  </si>
  <si>
    <t>17531</t>
  </si>
  <si>
    <t>Rifa Sakina</t>
  </si>
  <si>
    <t>Royal Purple Laundry</t>
  </si>
  <si>
    <t>085262227729</t>
  </si>
  <si>
    <t xml:space="preserve">Call biasa dan call wa tidak diangkat, lanjut chatt wa belum ada respon nasabahnya </t>
  </si>
  <si>
    <t>7450</t>
  </si>
  <si>
    <t>17534</t>
  </si>
  <si>
    <t>rian miit</t>
  </si>
  <si>
    <t xml:space="preserve">Desi Indarwati </t>
  </si>
  <si>
    <t>M3</t>
  </si>
  <si>
    <t>Gerai Laundry</t>
  </si>
  <si>
    <t>08513310132</t>
  </si>
  <si>
    <t>082225882411</t>
  </si>
  <si>
    <t xml:space="preserve">Call biasa tidak aktif dan nomor tidak terhubung dengan wa </t>
  </si>
  <si>
    <t xml:space="preserve">Training nasabah langsung visit ke laundry di daerah Jodoh Batam dan sudah melakukan pembayaran untuk paket 12 plus 6 bulan Pro </t>
  </si>
  <si>
    <t>17663</t>
  </si>
  <si>
    <t>binar laundry dan  parfum</t>
  </si>
  <si>
    <t>binar laundry dan parfum</t>
  </si>
  <si>
    <t>082288886856</t>
  </si>
  <si>
    <t>17684</t>
  </si>
  <si>
    <t>Sudi Sasono</t>
  </si>
  <si>
    <t>D'Erna Laundry</t>
  </si>
  <si>
    <t>0881026892472</t>
  </si>
  <si>
    <t>391</t>
  </si>
  <si>
    <t>7451</t>
  </si>
  <si>
    <t>11285</t>
  </si>
  <si>
    <t>Sutrisno</t>
  </si>
  <si>
    <t>LAELA CLEAN</t>
  </si>
  <si>
    <t>081317029506</t>
  </si>
  <si>
    <t>17698</t>
  </si>
  <si>
    <t xml:space="preserve">Andi Eki </t>
  </si>
  <si>
    <t>Family Laundry 01</t>
  </si>
  <si>
    <t>085237777995</t>
  </si>
  <si>
    <t xml:space="preserve">Aplikasi piposmart sudah tidak digunakan dan sudah menggunakan aplikasi lainnya </t>
  </si>
  <si>
    <t>16899</t>
  </si>
  <si>
    <t xml:space="preserve">Abdul </t>
  </si>
  <si>
    <t>Atim Laundry</t>
  </si>
  <si>
    <t>08386004500</t>
  </si>
  <si>
    <t>16942</t>
  </si>
  <si>
    <t>MUHAMMAD FATHURRAHMAN</t>
  </si>
  <si>
    <t>49 Wash</t>
  </si>
  <si>
    <t>392</t>
  </si>
  <si>
    <t>082184064724</t>
  </si>
  <si>
    <t>7452</t>
  </si>
  <si>
    <t>11286</t>
  </si>
  <si>
    <t>Adi Sw</t>
  </si>
  <si>
    <t xml:space="preserve">Call dan chatt belum ada respon nasabahnya </t>
  </si>
  <si>
    <t>Adi Laundry</t>
  </si>
  <si>
    <t>16952</t>
  </si>
  <si>
    <t>CLINIQUE LAUNDRY</t>
  </si>
  <si>
    <t xml:space="preserve">FAJAR MARZUNI </t>
  </si>
  <si>
    <t>081260489276</t>
  </si>
  <si>
    <t>AL FAJRI LAUNDRY</t>
  </si>
  <si>
    <t>085888363323</t>
  </si>
  <si>
    <t>082173821727</t>
  </si>
  <si>
    <t>Call biasa tidka diangkat, call wa memanggil dan lanjut chatt wa centang 1</t>
  </si>
  <si>
    <t>16957</t>
  </si>
  <si>
    <t>Dinar Agasta</t>
  </si>
  <si>
    <t>Jack laundry koin</t>
  </si>
  <si>
    <t>0882007693923</t>
  </si>
  <si>
    <t>393</t>
  </si>
  <si>
    <t>Kakaknya tidak ada usaha laundry. Kemarin dia mau jadi member laundry tapi dari kasir Jack laundry koin malah arahin registrasi piposmart. Jangan di telpon" lagi</t>
  </si>
  <si>
    <t>17654</t>
  </si>
  <si>
    <t>Saifullah Ibrahim</t>
  </si>
  <si>
    <t>Umah Laundry</t>
  </si>
  <si>
    <t>085255268475</t>
  </si>
  <si>
    <t>7454</t>
  </si>
  <si>
    <t>nopriza</t>
  </si>
  <si>
    <t xml:space="preserve">APlikasi piposmartnya tidak jadi digunakan karna untuk usaha laundry nya sudah over budget dan untuk saat ini masih menggunakan nota manual. Sudah penawaran yang bulanan namun nasabahnya tidak mau </t>
  </si>
  <si>
    <t>085278845325</t>
  </si>
  <si>
    <t xml:space="preserve">Call biasa tidak diangkat, call wa tidak diangkat, chat wa belum ada respon nasabahnya </t>
  </si>
  <si>
    <t xml:space="preserve">Call biasa nomor tidak aktif, call wa tidak diangkat, chatt wa belum ada respon nasabahnya </t>
  </si>
  <si>
    <t>Nasabah sudah menghapus aplikasi Piposmart dan masih menggunakan nota manual,untuk kendala nasabah sudah lupa karena sudah lama mengunduh aplikasi piposmart dan sudah disarankan untuk mengunduh ulang aplikasi piposmart.</t>
  </si>
  <si>
    <t>17479</t>
  </si>
  <si>
    <t>febry</t>
  </si>
  <si>
    <t>laundry amanah</t>
  </si>
  <si>
    <t>089521645117</t>
  </si>
  <si>
    <t>Greeting chatt wa kirim konten tentang fitur aplikasi piposmart</t>
  </si>
  <si>
    <t>17488</t>
  </si>
  <si>
    <t xml:space="preserve">juwarti wiriatmojo </t>
  </si>
  <si>
    <t>7455</t>
  </si>
  <si>
    <t>DINAR LAUNDRY</t>
  </si>
  <si>
    <t>082137797479</t>
  </si>
  <si>
    <t>jojo</t>
  </si>
  <si>
    <t>0895365231877</t>
  </si>
  <si>
    <t>0895365231874</t>
  </si>
  <si>
    <t>17496</t>
  </si>
  <si>
    <t xml:space="preserve">Yodi Setiawan </t>
  </si>
  <si>
    <t>ARKANZA LAUNDRY</t>
  </si>
  <si>
    <t>081376918361</t>
  </si>
  <si>
    <t>10918</t>
  </si>
  <si>
    <t>17518</t>
  </si>
  <si>
    <t xml:space="preserve">Komang </t>
  </si>
  <si>
    <t>18204</t>
  </si>
  <si>
    <t>Griya Laundry</t>
  </si>
  <si>
    <t>Dina Trisnawati</t>
  </si>
  <si>
    <t>082333091353</t>
  </si>
  <si>
    <t>Rumah Setrika Khadijah</t>
  </si>
  <si>
    <t>085726004350</t>
  </si>
  <si>
    <t>7458</t>
  </si>
  <si>
    <t>891</t>
  </si>
  <si>
    <t>11298</t>
  </si>
  <si>
    <t>Nina Marlena</t>
  </si>
  <si>
    <t>Aulia Dwi Ramadhani</t>
  </si>
  <si>
    <t>Netto Laundromat Roseville</t>
  </si>
  <si>
    <t>08119413111</t>
  </si>
  <si>
    <t>089658144435</t>
  </si>
  <si>
    <t xml:space="preserve">Bantu penjelasan mengenai kendala yang dialami dimana admin tidak bisa edit penjualan tetapi di aplikasi bisa dilakukan dan penjelasan pengeditan di aplikasi </t>
  </si>
  <si>
    <t>Rama Laundry</t>
  </si>
  <si>
    <t>Rama laundry/Rama laundry</t>
  </si>
  <si>
    <t>0858 17095236</t>
  </si>
  <si>
    <t xml:space="preserve">Bantu pandu untuk top up berlangganan dan aktivasi membership </t>
  </si>
  <si>
    <t>12919</t>
  </si>
  <si>
    <t>Dc Laundry Express</t>
  </si>
  <si>
    <t>082188220040</t>
  </si>
  <si>
    <t>Bantu reminder untuk perpanjangan berlangganan aplikasi piposmart dan rencana berlangganan 12 bulan bisnis dan untuk pembayaran nanti dikabari karna saat ini nasabahnya lagi meeting</t>
  </si>
  <si>
    <t>7461</t>
  </si>
  <si>
    <t>yndra</t>
  </si>
  <si>
    <t>11305</t>
  </si>
  <si>
    <t>rayhan fachreza</t>
  </si>
  <si>
    <t>ray laundry</t>
  </si>
  <si>
    <t>085173394545</t>
  </si>
  <si>
    <t>Bantu reminder untuk perpanjangan berlangganan dan bantu pandu top up dan aktivasi berlangganan paket 12 Bulan Bisnis</t>
  </si>
  <si>
    <t>Nasabah sudah menggunakan aplikasi lain 1010 laundry karna tidak cocok diharga piposmart, dan sudah penjelasan tentang fitur unggulan aplikasi piposmart namun belum tertarik.</t>
  </si>
  <si>
    <t>02</t>
  </si>
  <si>
    <t xml:space="preserve">Call biasa diangkat tapi tidak ada suara, dan lanjut chatt wa belum ada respon nasabahnya </t>
  </si>
  <si>
    <t>397</t>
  </si>
  <si>
    <t>7464</t>
  </si>
  <si>
    <t>11309</t>
  </si>
  <si>
    <t>Zarianti Rizky Vitaloka</t>
  </si>
  <si>
    <t>matahari laundry</t>
  </si>
  <si>
    <t xml:space="preserve">Call biasa tidak aktif dan call wa tidka diangkat dan lanjut chatt wa belum ada respon nasabahnya </t>
  </si>
  <si>
    <t>087896196955</t>
  </si>
  <si>
    <t>Aplikasinya baru dicoba hari ini dan sejauh ini belum ada kendala dan jika ada kendala akan dihubungi kembali. Usaha laundry jalan 5 bulan dan masih menggunakan nota manual. Aplikasi lihat di tiktok, penjelasan aplikasi piposmart</t>
  </si>
  <si>
    <t>Nasabah tidak memiliki usaha laundry dan tidak memiliki usaha apapun.</t>
  </si>
  <si>
    <t xml:space="preserve">Call biasa nomor tidak diangkat, call wa tidak diangkat dan lanjut chatt wa belum ada respon nasabahnya </t>
  </si>
  <si>
    <t>17706</t>
  </si>
  <si>
    <t>yassir arafat</t>
  </si>
  <si>
    <t>Pimikirana Laundry Express Tarakan</t>
  </si>
  <si>
    <t>085137289199</t>
  </si>
  <si>
    <t>398</t>
  </si>
  <si>
    <t>7465</t>
  </si>
  <si>
    <t xml:space="preserve">Aplikasi sudah dipahami dan bisa digunakan karna hampir sama dengan aplikasi laundrieen yang digunakan saat ini. Usaha laundry jalan 3 bulan, jadi belum bisa berlangganan di aplikasi piposmart karna boiaya berlangganan terlalu mahal dan harus 1 tahun. Nasabahnya sanggupnya berlangganan bulanan karna untuk budget berlangganan aplikasi sekitar 100.000 sampai 150.000. Untuk aplikasi piposmartnya sebenarnya lebih lengkap dan dari segi tampilan lebih mudah untuk dipahami </t>
  </si>
  <si>
    <t>Siti puji rahayu</t>
  </si>
  <si>
    <t>Siti Loudry</t>
  </si>
  <si>
    <t>17697</t>
  </si>
  <si>
    <t>083117006893</t>
  </si>
  <si>
    <t xml:space="preserve">Mochamad AbdurRochim </t>
  </si>
  <si>
    <t>mommy_senja</t>
  </si>
  <si>
    <t>085954236972</t>
  </si>
  <si>
    <t xml:space="preserve">Mitra clipper dan aplikasi di instal untuk mempelajari dan supaya bisa digunakan untuk bahan konten nantu nya </t>
  </si>
  <si>
    <t>Belum respon nasabahnya</t>
  </si>
  <si>
    <t>7466</t>
  </si>
  <si>
    <t>Syarif</t>
  </si>
  <si>
    <t>SR Laundry</t>
  </si>
  <si>
    <t>087764600310</t>
  </si>
  <si>
    <t>087728515121</t>
  </si>
  <si>
    <t xml:space="preserve">Aplikasi belum ada kendala dan masih dicoba pelajari sendiri dulu karna laundrynya juga belum buka. Rencana pembukaan di awal bulan mei atau akhir bulan April 2026. Follow up training aplikasi dan nanti akan di kabari kembali </t>
  </si>
  <si>
    <t>125</t>
  </si>
  <si>
    <t>10937</t>
  </si>
  <si>
    <t>400</t>
  </si>
  <si>
    <t>18246</t>
  </si>
  <si>
    <t>Veronika Purba</t>
  </si>
  <si>
    <t>7467</t>
  </si>
  <si>
    <t>Sally laundry</t>
  </si>
  <si>
    <t>Tia</t>
  </si>
  <si>
    <t>085212674168</t>
  </si>
  <si>
    <t>Raka Laundry Express</t>
  </si>
  <si>
    <t>082280511785</t>
  </si>
  <si>
    <t>082386697611</t>
  </si>
  <si>
    <t>401</t>
  </si>
  <si>
    <t>7468</t>
  </si>
  <si>
    <t>11319</t>
  </si>
  <si>
    <t>Ilfa Rosida</t>
  </si>
  <si>
    <t>King Laundry</t>
  </si>
  <si>
    <t>081357725494</t>
  </si>
  <si>
    <t>Nomor whatsapp tidak aktif sejak 13 Maret 2026.</t>
  </si>
  <si>
    <t xml:space="preserve">Aplikasi piposmart tidak digunakan karna saat ini sudah menggunakan aplikasi melon, piposmart tidak merasa ada instal </t>
  </si>
  <si>
    <t>169</t>
  </si>
  <si>
    <t>402</t>
  </si>
  <si>
    <t>Call biasa nomor owner dan outlet tidak aktif, call wa memanggil dan lanjut greeting chatt wa dan belum ada respon nasabahnya '</t>
  </si>
  <si>
    <t>7470</t>
  </si>
  <si>
    <t>10952</t>
  </si>
  <si>
    <t>11321</t>
  </si>
  <si>
    <t>18274</t>
  </si>
  <si>
    <t>Zahira Defri</t>
  </si>
  <si>
    <t>Rasya Rasya</t>
  </si>
  <si>
    <t>CAHAYA LAUNDRY.jts</t>
  </si>
  <si>
    <t>085379160050</t>
  </si>
  <si>
    <t>085363177309</t>
  </si>
  <si>
    <t xml:space="preserve">Aplikasi tidak digunakan dan lanjut follow up chatt wa </t>
  </si>
  <si>
    <t>Bantu penjelasan dan pandu cara penggunaan deposit pelanggan karna di laundry ada program untuk pelanggan member</t>
  </si>
  <si>
    <t>laundry bloosom/laundry bloosom</t>
  </si>
  <si>
    <t>Penjelasan mengenai sistem berlangganan dengan metode pembayaran midtrans di aplikasi piposmart</t>
  </si>
  <si>
    <t>816</t>
  </si>
  <si>
    <t>Mubarok</t>
  </si>
  <si>
    <t>170</t>
  </si>
  <si>
    <t>azvi laundry</t>
  </si>
  <si>
    <t>10957</t>
  </si>
  <si>
    <t>17187</t>
  </si>
  <si>
    <t>0552 3000 1777</t>
  </si>
  <si>
    <t>Hanisyah Laundry</t>
  </si>
  <si>
    <t>18282</t>
  </si>
  <si>
    <t>08523001730</t>
  </si>
  <si>
    <t>Deddi Kristiawan</t>
  </si>
  <si>
    <t>088279940081</t>
  </si>
  <si>
    <t>TBS Laundry</t>
  </si>
  <si>
    <t xml:space="preserve">Call biasa nomor sedang sibuk, call wa tidak diangkat dan lanjut greeting chatt wa belum ada respon nasabahnya </t>
  </si>
  <si>
    <t>081917285445</t>
  </si>
  <si>
    <t>17173</t>
  </si>
  <si>
    <t>tia novianah</t>
  </si>
  <si>
    <t>ZIA LAUNDRY</t>
  </si>
  <si>
    <t>085697156815</t>
  </si>
  <si>
    <t>Call biasa dan call wa tidak diangkat, dan lanjut chatt wa belum ada respon nasabahnya</t>
  </si>
  <si>
    <t>17175</t>
  </si>
  <si>
    <t>Ni Luh Wirayuni</t>
  </si>
  <si>
    <t>Blossom Laundry</t>
  </si>
  <si>
    <t>082144921997</t>
  </si>
  <si>
    <t>Call biasa nomor tidak aktif, call wa memanggil dan lanjut greeting chatt wa belum ada respon nasabahnya</t>
  </si>
  <si>
    <t xml:space="preserve">Aplikasi belum digunakan dan belum ada kendala dan masih dicoba pelajari sendiri dulu dan jika ada kendala akan di hubungi kembali. Usaha laundry jalan 7 bulan dan masih menggunakan nota manual dan penjelasan piposmart dan fo training dan jika untuk training akan di infokan kembali </t>
  </si>
  <si>
    <t>17011</t>
  </si>
  <si>
    <t xml:space="preserve">Yulia Sukartini </t>
  </si>
  <si>
    <t>4940</t>
  </si>
  <si>
    <t>LAUNDRY ROOMS</t>
  </si>
  <si>
    <t>6752</t>
  </si>
  <si>
    <t>08135921929</t>
  </si>
  <si>
    <t>anjani puspa kumala</t>
  </si>
  <si>
    <t>FLASH LAUNDRY</t>
  </si>
  <si>
    <t>0858 61806241</t>
  </si>
  <si>
    <t xml:space="preserve">Nasabahnya tidak menggunakan aplikasi dan call langsung dimatikan </t>
  </si>
  <si>
    <t>17012</t>
  </si>
  <si>
    <t>Andri Rakasiwi</t>
  </si>
  <si>
    <t>L. Laundry</t>
  </si>
  <si>
    <t>08121716614</t>
  </si>
  <si>
    <t>Call biasa tidak aktif, call wa memanggil dan lanjut greeting chatt wa belum ada respon nasabahnya</t>
  </si>
  <si>
    <t>17146</t>
  </si>
  <si>
    <t xml:space="preserve">resthi </t>
  </si>
  <si>
    <t>Trisna laundry</t>
  </si>
  <si>
    <t>085704927527</t>
  </si>
  <si>
    <t xml:space="preserve">Aplikasi piposmartnya belum digunakan dan call langsung dimatikan </t>
  </si>
  <si>
    <t>17165</t>
  </si>
  <si>
    <t xml:space="preserve">Dwi Apriyani </t>
  </si>
  <si>
    <t>4942</t>
  </si>
  <si>
    <t>J354 LAUNDRY</t>
  </si>
  <si>
    <t>6754</t>
  </si>
  <si>
    <t>089516005354</t>
  </si>
  <si>
    <t>Bellatrix Janever Lekahena</t>
  </si>
  <si>
    <t>Edels Laundry</t>
  </si>
  <si>
    <t>0823 85727508</t>
  </si>
  <si>
    <t>Belum menggunakan kak, HP saya tidak konek dengan printer termal nyaa.. Dan masih bingung pemakaian</t>
  </si>
  <si>
    <t>17600</t>
  </si>
  <si>
    <t xml:space="preserve">Hartati </t>
  </si>
  <si>
    <t>Hany's Laundry</t>
  </si>
  <si>
    <t>196</t>
  </si>
  <si>
    <t>08984443393</t>
  </si>
  <si>
    <t>10975</t>
  </si>
  <si>
    <t>18309</t>
  </si>
  <si>
    <t>Usaha Laundry sudah tutup.</t>
  </si>
  <si>
    <t>Call biasa nomor tidak aktif, call wa tidak diangkat, chatt wa tidak ada respon dan riwayat chatt sebelumnya tidak tertampil</t>
  </si>
  <si>
    <t>Teti Susanti</t>
  </si>
  <si>
    <t>RUANG LAUNDRY</t>
  </si>
  <si>
    <t>08131884849</t>
  </si>
  <si>
    <t>17623</t>
  </si>
  <si>
    <t>Cah Bagus</t>
  </si>
  <si>
    <t>085705531251</t>
  </si>
  <si>
    <t>Nomor tidak aktif dan tidak terhubung dengan wa</t>
  </si>
  <si>
    <t>4943</t>
  </si>
  <si>
    <t>6755</t>
  </si>
  <si>
    <t>Syahdan Alamsyah</t>
  </si>
  <si>
    <t>Aya Laundry</t>
  </si>
  <si>
    <t>17628</t>
  </si>
  <si>
    <t>RICHO FENTI</t>
  </si>
  <si>
    <t>0895 402650818</t>
  </si>
  <si>
    <t>Aplikasi tidak jadi digunakan</t>
  </si>
  <si>
    <t>RF LAUNDRY EXPRESS</t>
  </si>
  <si>
    <t>085119398855</t>
  </si>
  <si>
    <t>17632</t>
  </si>
  <si>
    <t>My Laundry</t>
  </si>
  <si>
    <t>My Project Laundry</t>
  </si>
  <si>
    <t>089601162221</t>
  </si>
  <si>
    <t xml:space="preserve">Call biasa nomor owner dan outlet tidak aktif, call wa memanggil dan lanjut greeting chatt wa dan belum ada respon nasabahnya </t>
  </si>
  <si>
    <t>5356</t>
  </si>
  <si>
    <t xml:space="preserve">Bantu pandu untuk aktivasi membership dan bantu penjelasan penggunaan aplikasi piposmart untuk akun karyawan khusus setrika </t>
  </si>
  <si>
    <t>hary joko prasetiyo</t>
  </si>
  <si>
    <t>Quin Lawndree</t>
  </si>
  <si>
    <t>0813 80926136</t>
  </si>
  <si>
    <t>0812 1960121</t>
  </si>
  <si>
    <t xml:space="preserve">Penjelasan mengenai biaya perpanjangan paket berlangganan aplikasi piposmart dan masih negoisiasi berlangganan </t>
  </si>
  <si>
    <t>17561</t>
  </si>
  <si>
    <t>Nurul Syahida</t>
  </si>
  <si>
    <t>PONDOK LAUNDRY</t>
  </si>
  <si>
    <t>0895406199555</t>
  </si>
  <si>
    <t>Usaha Laundry sudah tutup dan sudah beralih ke bisnis interior works.</t>
  </si>
  <si>
    <t>198</t>
  </si>
  <si>
    <t>18318</t>
  </si>
  <si>
    <t>Muhammad masruri</t>
  </si>
  <si>
    <t>17570</t>
  </si>
  <si>
    <t>bagus gumilang</t>
  </si>
  <si>
    <t>085752767717</t>
  </si>
  <si>
    <t>Gumilang Laundry</t>
  </si>
  <si>
    <t>085642912111</t>
  </si>
  <si>
    <t>6063</t>
  </si>
  <si>
    <t>8680</t>
  </si>
  <si>
    <t>Iqbal Said</t>
  </si>
  <si>
    <t>Call biasa diangkat tapi tidak ada suara dan wa centang 1</t>
  </si>
  <si>
    <t>SIE CUCI LAUNDRY COIN EXPRESS</t>
  </si>
  <si>
    <t>0877 00102828</t>
  </si>
  <si>
    <t>17571</t>
  </si>
  <si>
    <t>Bj Laundry Express</t>
  </si>
  <si>
    <t>BJ Laundry Express</t>
  </si>
  <si>
    <t>085869355888</t>
  </si>
  <si>
    <t xml:space="preserve">Nomor tidak aktif dan tidak terhubung dengan wa </t>
  </si>
  <si>
    <t xml:space="preserve">Call biasa tidak diangkat, call wa tidak diangkat dan lanjut chatt wa. Riwayat chatt sebelumnya hilang </t>
  </si>
  <si>
    <t>17576</t>
  </si>
  <si>
    <t>Suzanne Sri</t>
  </si>
  <si>
    <t>082254809742</t>
  </si>
  <si>
    <t>199</t>
  </si>
  <si>
    <t>10980</t>
  </si>
  <si>
    <t xml:space="preserve">Call biasa tidak diangkat, call wa tidak diangkat dan lanjut chatt. Riwayat chatt sebelumnya hilang </t>
  </si>
  <si>
    <t>18324</t>
  </si>
  <si>
    <t>Raatnaa Saariii</t>
  </si>
  <si>
    <t>17584</t>
  </si>
  <si>
    <t>Rumah Cuci Laundry</t>
  </si>
  <si>
    <t>Azkia putri</t>
  </si>
  <si>
    <t>6064</t>
  </si>
  <si>
    <t>082160373847</t>
  </si>
  <si>
    <t>08993073200</t>
  </si>
  <si>
    <t>8682</t>
  </si>
  <si>
    <t>Pandu Jaya Laundry</t>
  </si>
  <si>
    <t>Pandu Jaya Laudry</t>
  </si>
  <si>
    <t>0812 83739971</t>
  </si>
  <si>
    <t>0857 13148290</t>
  </si>
  <si>
    <t>17586</t>
  </si>
  <si>
    <t>0895325406749</t>
  </si>
  <si>
    <t>Aplikasi baru dicoba penggunaanya dan penjelasan trial aplikasi piposmart dan sistem berlangganan piposmart</t>
  </si>
  <si>
    <t>17587</t>
  </si>
  <si>
    <t>media. dinaand</t>
  </si>
  <si>
    <t>Jaya Qilo Laundry</t>
  </si>
  <si>
    <t>Nasabah minta untuk tidak dihubungi lagi dan langsung menutup telfon.</t>
  </si>
  <si>
    <t>081977009194</t>
  </si>
  <si>
    <t>Call biasa tidak diangkat dan call wa tidak diangkat dan chatt wa belum ada respon nasabahnya</t>
  </si>
  <si>
    <t>17588</t>
  </si>
  <si>
    <t>GenZeno Loundry</t>
  </si>
  <si>
    <t>Loundry Self Service</t>
  </si>
  <si>
    <t>081807882005</t>
  </si>
  <si>
    <t>6100</t>
  </si>
  <si>
    <t xml:space="preserve">Aplikasi nya masih dicoba-coba trialnya dan laundry masih baru buka dan jika ada kendala dalam penggunaan aplikasi piposmart nya akan dihubungi kmbali. Sementara masih mau melihat perkembangan laundrynya dan pelanggan nya dulu </t>
  </si>
  <si>
    <t>8751</t>
  </si>
  <si>
    <t>Mikha Laundry</t>
  </si>
  <si>
    <t>Mikha laundry</t>
  </si>
  <si>
    <t>17591</t>
  </si>
  <si>
    <t>Aris</t>
  </si>
  <si>
    <t>00822 69089920</t>
  </si>
  <si>
    <t>Ezra Laundry</t>
  </si>
  <si>
    <t>082232313993</t>
  </si>
  <si>
    <t>0822 69089920</t>
  </si>
  <si>
    <t xml:space="preserve">Call biasa tidak diangkat, call wa tidak diangkat dan lanjut greeting chat wa belum ada respon nasabahnya </t>
  </si>
  <si>
    <t>17184</t>
  </si>
  <si>
    <t xml:space="preserve">Dwi Maryani </t>
  </si>
  <si>
    <t>JJ Laundry</t>
  </si>
  <si>
    <t>085811002210</t>
  </si>
  <si>
    <t>201</t>
  </si>
  <si>
    <t xml:space="preserve">Call biasa nomor owner dan outlet tidak aktif, call wa nomor owner tidak angkat, nomor outlet memangil dan lanjut chatt wa </t>
  </si>
  <si>
    <t>6101</t>
  </si>
  <si>
    <t>8752</t>
  </si>
  <si>
    <t>Ko Seng</t>
  </si>
  <si>
    <t>KoDua</t>
  </si>
  <si>
    <t>Andi Eki</t>
  </si>
  <si>
    <t>0882 000010001</t>
  </si>
  <si>
    <t>0882 69565656</t>
  </si>
  <si>
    <t xml:space="preserve">Nomor owner call biasa dan wa tidak aktif, chatt wa centang 1. Nomor outlet call biasa dan call wa tidak diangkat dan chatt wa belum ada respon nasabahnya </t>
  </si>
  <si>
    <t>17542</t>
  </si>
  <si>
    <t>muhammad farihs alfajri</t>
  </si>
  <si>
    <t>azzahra laundry</t>
  </si>
  <si>
    <t>082170759036</t>
  </si>
  <si>
    <t>17549</t>
  </si>
  <si>
    <t>Dafa Anggara Zikri</t>
  </si>
  <si>
    <t>RAZ Laundry</t>
  </si>
  <si>
    <t>085763825847</t>
  </si>
  <si>
    <t xml:space="preserve">Call biasa nomor tidak aktif, call wa memanggil dan lanjut chatt wa centang 1. Riwayat chatt sebelumnya hilang </t>
  </si>
  <si>
    <t>6468</t>
  </si>
  <si>
    <t>9409</t>
  </si>
  <si>
    <t>nisa meilina</t>
  </si>
  <si>
    <t>clink laundry</t>
  </si>
  <si>
    <t>17556</t>
  </si>
  <si>
    <t>0831 23537647</t>
  </si>
  <si>
    <t>Evelyn Christin</t>
  </si>
  <si>
    <t>Washkita Laundry</t>
  </si>
  <si>
    <t>081315257765</t>
  </si>
  <si>
    <t>Rathaleya</t>
  </si>
  <si>
    <t>Aplikasi tidak jadi digunakan karna biaya berlangganan piposmartnya mahal jadi sudah menggunakan aplikasi lain</t>
  </si>
  <si>
    <t>Nasabahnya nanya berlangganan bulanan di aplikasi dan penjelasan aplikasi piposmart</t>
  </si>
  <si>
    <t>6471</t>
  </si>
  <si>
    <t>9412</t>
  </si>
  <si>
    <t>Siti prihatin</t>
  </si>
  <si>
    <t>STAR Laundry</t>
  </si>
  <si>
    <t>0857 38980823</t>
  </si>
  <si>
    <t>Aplikasi nya belum digunakan dulu dan lanjut fo dari wa</t>
  </si>
  <si>
    <t>Pak Muhtar</t>
  </si>
  <si>
    <t xml:space="preserve">Aplikasi belum digunakan karna pengajuan project pembukaan laundrynya belum di aprove </t>
  </si>
  <si>
    <t>Aplikasi piposmartnya sudah dicoba digunakan dan sedikit sudah dipahami,</t>
  </si>
  <si>
    <t>6472</t>
  </si>
  <si>
    <t>9413</t>
  </si>
  <si>
    <t>Dicky Hardianto</t>
  </si>
  <si>
    <t>AGHNITA LAUNDRY CINYASAG</t>
  </si>
  <si>
    <t>LAUNDRY KU'GO</t>
  </si>
  <si>
    <t>0857 24246649</t>
  </si>
  <si>
    <t>0881 7759694</t>
  </si>
  <si>
    <t>Aplikasi belum digunakan karna belum paham dan masih sibuk jadai belum sempat mempelajari, usaha laundry hendel sendiri tanpa karyawan dan laundrynya rumahan jadi masih sedikit pelanggannnya. Penjelasan aplikasi piposmart dan perbedaan nya dengan nota manual dan dengan aplikasi pembukuannya lebih tersistem dan tidak repot lagi untuk buat pembukuan. Aplikasi di lihat dari Playstore</t>
  </si>
  <si>
    <t>Saat ini belum fokus menggunakan apikasi piposmart karna masih sibuk dari kemarin dan hari ini lagi ada saudaranya yang meninggal</t>
  </si>
  <si>
    <t>307</t>
  </si>
  <si>
    <t>12817</t>
  </si>
  <si>
    <t>18380</t>
  </si>
  <si>
    <t>nova</t>
  </si>
  <si>
    <t>Zahirah laundry</t>
  </si>
  <si>
    <t>082142030212</t>
  </si>
  <si>
    <t>089673422860</t>
  </si>
  <si>
    <t xml:space="preserve">Call biasa nomor tidak aktif, call wa diangkat dan langsung dimatikan dan lanjut greeting chatt wa belum ada respon nasabahnya </t>
  </si>
  <si>
    <t>Call biasa nomor tidak terdaftar dan tidak terhubung dengan wa</t>
  </si>
  <si>
    <t>New Download.</t>
  </si>
  <si>
    <t>11015</t>
  </si>
  <si>
    <t>18384</t>
  </si>
  <si>
    <t>Tinah Harlinah</t>
  </si>
  <si>
    <t>MAMA Laundry</t>
  </si>
  <si>
    <t>085770839868</t>
  </si>
  <si>
    <t xml:space="preserve">Bantu penjelasan mengenai laporan kinerja karyawan dan penjelasan untuk role akun karyawan dan untuk jadwal training cara penggunaan aplikasi piposmartnya akan di infokan kembali </t>
  </si>
  <si>
    <t>Nasabah baru buka outlet ke 3, dulu sempat kecewa dengan piposmart karena ada kenaikan harga namun tidak ada informasi langsung, namun sekarang untuk outlet ke 3 berencana menggunakan Piposmart.</t>
  </si>
  <si>
    <t>MJS LAUNDRY COIN/MJS LAUNDRY COIN</t>
  </si>
  <si>
    <t>Fo kembali kirim foto tanda tangan untuk di lampirkan di surat pengajuan downgrade paket, dan paket berlangganan nya sudah di aktifkan oleh admin piposmart</t>
  </si>
  <si>
    <t>9575</t>
  </si>
  <si>
    <t>15742</t>
  </si>
  <si>
    <t>Ahmad saiful Hidayat</t>
  </si>
  <si>
    <t>assyifa loundry</t>
  </si>
  <si>
    <t>11019</t>
  </si>
  <si>
    <t>082134094101</t>
  </si>
  <si>
    <t>18392</t>
  </si>
  <si>
    <t>08213409401</t>
  </si>
  <si>
    <t>Desi Id8</t>
  </si>
  <si>
    <t>082310347729</t>
  </si>
  <si>
    <t>082372922628</t>
  </si>
  <si>
    <t>Kode owner tidak terdaftar di project list. Nasabah sedang dijalan sehingga minta untuk di kirim pesan whatsapp saja.</t>
  </si>
  <si>
    <t xml:space="preserve">Saat ini sudah menggunakan aplikasi binatu dan tidak jadi menggunakan aplikasi piposmart </t>
  </si>
  <si>
    <t>9734</t>
  </si>
  <si>
    <t>16117</t>
  </si>
  <si>
    <t>Dina Sintika</t>
  </si>
  <si>
    <t>310</t>
  </si>
  <si>
    <t>To Kang Laundry</t>
  </si>
  <si>
    <t>089513374202</t>
  </si>
  <si>
    <t>11021</t>
  </si>
  <si>
    <t>18398</t>
  </si>
  <si>
    <t>Muhammad Rizky</t>
  </si>
  <si>
    <t>Dara Laundry</t>
  </si>
  <si>
    <t>081271374262</t>
  </si>
  <si>
    <t xml:space="preserve">Nasabahnya sedang tidak bisa bicara, dan nanti akan dihubungi kembali </t>
  </si>
  <si>
    <t xml:space="preserve">Usaha laundry masih rumahan dan belum terlalu rame, nasabah sudah coba dan suka dengan piposmart namun tunggu buka di kios baru akan menggunakan aplikasi piposmart, ketika ditanyakan kapan buka di kios telfon terputusdan sudah lanjut di pesan whatsapp namun belum ada respon. </t>
  </si>
  <si>
    <t>Konfirmasi penggunaan piposmart, aplikasi aman dan call langsung dimatikan</t>
  </si>
  <si>
    <t>9799</t>
  </si>
  <si>
    <t>16254</t>
  </si>
  <si>
    <t>egen lolo</t>
  </si>
  <si>
    <t>085124441807</t>
  </si>
  <si>
    <t>11029</t>
  </si>
  <si>
    <t>18421</t>
  </si>
  <si>
    <t>mak rara</t>
  </si>
  <si>
    <t>fina londry</t>
  </si>
  <si>
    <t>082340801474</t>
  </si>
  <si>
    <t>Greeting chatt wa kirim konten tentang aplikasi piposmart</t>
  </si>
  <si>
    <t>Greeting chatt wa kirim konten linktree piposmart</t>
  </si>
  <si>
    <t xml:space="preserve">Konfirmasi penggunaan aplikasi piposmart, saat ini nasabahnya masih sibuk dan call langsung dimatikan </t>
  </si>
  <si>
    <t>9807</t>
  </si>
  <si>
    <t>16273</t>
  </si>
  <si>
    <t>Muhamad Rizal</t>
  </si>
  <si>
    <t>DICUCIINAJA</t>
  </si>
  <si>
    <t>087826172982</t>
  </si>
  <si>
    <t xml:space="preserve">Nanti akan dilakukan perpanjangan berlangganan dan jika ada kendala akan di infokan kembali </t>
  </si>
  <si>
    <t>089513405384</t>
  </si>
  <si>
    <t>11034</t>
  </si>
  <si>
    <t>17603</t>
  </si>
  <si>
    <t>18439</t>
  </si>
  <si>
    <t>Deni Kusuma</t>
  </si>
  <si>
    <t>Azura Forever</t>
  </si>
  <si>
    <t>ebok amen laundry</t>
  </si>
  <si>
    <t>08979516150</t>
  </si>
  <si>
    <t>082229693541</t>
  </si>
  <si>
    <t>Call biasa tidak diangkat, call wa memanggil dan lanjut greeting chatt wa centang 1</t>
  </si>
  <si>
    <t>17008</t>
  </si>
  <si>
    <t>Ummu Muntaha</t>
  </si>
  <si>
    <t>Nadzifah Laundry</t>
  </si>
  <si>
    <t>0895704928111</t>
  </si>
  <si>
    <t>17608</t>
  </si>
  <si>
    <t>INDANA ZULFA</t>
  </si>
  <si>
    <t>9815</t>
  </si>
  <si>
    <t>Mimikey laundry</t>
  </si>
  <si>
    <t>16288</t>
  </si>
  <si>
    <t>083829743711</t>
  </si>
  <si>
    <t>Vins Kaco</t>
  </si>
  <si>
    <t>Jaya abadi</t>
  </si>
  <si>
    <t>084649464346</t>
  </si>
  <si>
    <t>083846829119</t>
  </si>
  <si>
    <t>11036</t>
  </si>
  <si>
    <t>18441</t>
  </si>
  <si>
    <t>Rohani</t>
  </si>
  <si>
    <t>Fakhror Rozi</t>
  </si>
  <si>
    <t>DEPOT LAUNDRY</t>
  </si>
  <si>
    <t>085138286197</t>
  </si>
  <si>
    <t>085138286219</t>
  </si>
  <si>
    <t xml:space="preserve">Call biasa nomor tidak aktif, call wa tidak diangkat, chat wa belum ada respon nasabahnya </t>
  </si>
  <si>
    <t>16958</t>
  </si>
  <si>
    <t>Wangi Laundry</t>
  </si>
  <si>
    <t>081216666682</t>
  </si>
  <si>
    <t>Call biasa nomor tidak aktif, call wa memanggil dan lanjut greeting chatt wa centang 1</t>
  </si>
  <si>
    <t xml:space="preserve">Aplikasi tidak jadi digunakan karna belm sempat mempelajari. Penjelasan aplikasi piposmart dan aplikasi sudah dipahami dan gampang di pahami hanya beum tertarik penggunaan aplikasi piposmart. Nanti jika mau gunakan akan dihubungi kembali </t>
  </si>
  <si>
    <t>16988</t>
  </si>
  <si>
    <t>9823</t>
  </si>
  <si>
    <t xml:space="preserve">umi cholida </t>
  </si>
  <si>
    <t>16309</t>
  </si>
  <si>
    <t>RUMAH CUCI ELOK</t>
  </si>
  <si>
    <t>Yuni Akbar</t>
  </si>
  <si>
    <t>085179651609</t>
  </si>
  <si>
    <t>andal laundry</t>
  </si>
  <si>
    <t>089507192724</t>
  </si>
  <si>
    <t>16995</t>
  </si>
  <si>
    <t xml:space="preserve">herdiyansyah </t>
  </si>
  <si>
    <t>Amanah luondry</t>
  </si>
  <si>
    <t>085830221083</t>
  </si>
  <si>
    <t>Nomor Owner call biasa tidak diangkat, call wa memanggil dan lanjut greeting chatt wa belum ada respon nasabahnya, Nomor outlet call biasa dialihkan, call wa memanggil dan lanjut greeting chat wa belum ada respon nasbaahnya</t>
  </si>
  <si>
    <t>16997</t>
  </si>
  <si>
    <t>Iim Rohimah</t>
  </si>
  <si>
    <t>Rumah Loundry Mak Zulfan</t>
  </si>
  <si>
    <t>082310175097</t>
  </si>
  <si>
    <t>202</t>
  </si>
  <si>
    <t xml:space="preserve">Call biasa tidak diangkat, call wa tidak diangkat dan lanjut greeting chatt wa dan belum ada respon nasabahnya </t>
  </si>
  <si>
    <t>9825</t>
  </si>
  <si>
    <t>16312</t>
  </si>
  <si>
    <t>Rojo Laundry</t>
  </si>
  <si>
    <t xml:space="preserve">Saat ini menggunakan aplikasi kasir laundry dan terkadang juga menggunakan pembukuan manual. APlikasi piposmartnya saat ini belum berlangganan dulu karna omset bulanan masih ratus ribuan saja. Jadi untuk berlangganan di piposmart belum dulu karna 1 hari hanya dapat 50 an saja </t>
  </si>
  <si>
    <t>17006</t>
  </si>
  <si>
    <t xml:space="preserve">Stevanus Tane </t>
  </si>
  <si>
    <t>085892183835</t>
  </si>
  <si>
    <t>085789235449</t>
  </si>
  <si>
    <t>Call biasa dialihkan dan call wa memanggil, chatt wa centang 1</t>
  </si>
  <si>
    <t>17621</t>
  </si>
  <si>
    <t xml:space="preserve">enah </t>
  </si>
  <si>
    <t>alfa laundry</t>
  </si>
  <si>
    <t>08984658247</t>
  </si>
  <si>
    <t>11008</t>
  </si>
  <si>
    <t>Call biasa nomor owner dan outlet tidak aktif, call wa nomor owner tidka diangkat, call wa nomor outlet diangkat tapi langsung dimatikan dan cahtt wa belum ada respon nasabahnya</t>
  </si>
  <si>
    <t>17647</t>
  </si>
  <si>
    <t>Zaki Dopo</t>
  </si>
  <si>
    <t>081326912235</t>
  </si>
  <si>
    <t>203</t>
  </si>
  <si>
    <t>9827</t>
  </si>
  <si>
    <t xml:space="preserve">Call biasa nomor tidak aktif dan nomor tidak terhubung dengan wa </t>
  </si>
  <si>
    <t>16315</t>
  </si>
  <si>
    <t>Hokoro Kororo</t>
  </si>
  <si>
    <t>dom laundry</t>
  </si>
  <si>
    <t>17648</t>
  </si>
  <si>
    <t>0851923894996</t>
  </si>
  <si>
    <t>istiqomah</t>
  </si>
  <si>
    <t>085513268688</t>
  </si>
  <si>
    <t>istiqomah jaya laundry</t>
  </si>
  <si>
    <t>08213901537</t>
  </si>
  <si>
    <t>Call biasa nomor owner dan outlet tidak aktif, call wa memanggil dan chatt wa centang 1</t>
  </si>
  <si>
    <t>16916</t>
  </si>
  <si>
    <t>Mbok loundry</t>
  </si>
  <si>
    <t>0882007233992</t>
  </si>
  <si>
    <t>204</t>
  </si>
  <si>
    <t>Aplikasi piposmartnya tidak digunakan karna tidak ada usaha laundry, aplikasi piposmartnya kemarin di instal temannya di hp kakaknya karna lihat aplikasi di tiktok</t>
  </si>
  <si>
    <t>9828</t>
  </si>
  <si>
    <t>16316</t>
  </si>
  <si>
    <t>Rini endrawati</t>
  </si>
  <si>
    <t>085700606070</t>
  </si>
  <si>
    <t>Aplikasi piposmartnya belum digunakan</t>
  </si>
  <si>
    <t>Call biasa dialihkan, call wa memanggil dan chatt wa centang 1</t>
  </si>
  <si>
    <t>205</t>
  </si>
  <si>
    <t>9835</t>
  </si>
  <si>
    <t>16332</t>
  </si>
  <si>
    <t>Rizki Nopitasari</t>
  </si>
  <si>
    <t>083810940259</t>
  </si>
  <si>
    <t>Call biasa tidak diangkat, call wa memanggil dan lanjut greeting chatt wa dan belum ada rspon nasabahnya</t>
  </si>
  <si>
    <t>Call biasa nomor tidak aktif, call wa tidak diangkat, chatt wa belum ada respon nasabahnya</t>
  </si>
  <si>
    <t>206</t>
  </si>
  <si>
    <t>9841</t>
  </si>
  <si>
    <t>16344</t>
  </si>
  <si>
    <t>Kuslan</t>
  </si>
  <si>
    <t>berkah</t>
  </si>
  <si>
    <t>089524436173</t>
  </si>
  <si>
    <t xml:space="preserve">Saat ini belum bisa angkat telepon karna lagi di klinik dan penjelasan biaya berlangganan </t>
  </si>
  <si>
    <t>Sudah menggunakan aplikasi lain</t>
  </si>
  <si>
    <t>207</t>
  </si>
  <si>
    <t>Aplikasi piposmart hanya coba" instal saja karna di rekomendasikan oleh temannya sama lolu laundry, penjelasan aplikasi piposmart namun saat ini nasabahnya masih menggunakan aplikasi laundryku. Usaha laundry jalan 3 tahun dan baru beralih ke sistem aplikasi. Nanti jika ada waktu akan dicoba pelajari aplikasi piposmart dan jika ada kendala akan dihubungi kembali karna saat ini lagi ada kerjaan lain</t>
  </si>
  <si>
    <t>9843</t>
  </si>
  <si>
    <t xml:space="preserve">	Duta Interdesign</t>
  </si>
  <si>
    <t>081270171091</t>
  </si>
  <si>
    <t xml:space="preserve">Training aplikasi dan penjelasan sistem berlangganan dan untuk berlangganan akan di diskusikan dulu dengan suaminya dan rekomendasikan ngambil paket 12 business. Reminder berlangganan jam 3 an </t>
  </si>
  <si>
    <t>Call biasa tidak diangkat dan lanjut greeting chatt wa kirim konten tentang aplikasi piposmart</t>
  </si>
  <si>
    <t>17633</t>
  </si>
  <si>
    <t>messi</t>
  </si>
  <si>
    <t>laundry in</t>
  </si>
  <si>
    <t>081331380197</t>
  </si>
  <si>
    <t>Call biasa tidak diangkat dan call wa memanggil dan lanjut greeting chatt wa centang 1</t>
  </si>
  <si>
    <t>208</t>
  </si>
  <si>
    <t>9849</t>
  </si>
  <si>
    <t>16359</t>
  </si>
  <si>
    <t>Masyita Masyita</t>
  </si>
  <si>
    <t>Yumna Hanin</t>
  </si>
  <si>
    <t>085341675942</t>
  </si>
  <si>
    <t>085341675941</t>
  </si>
  <si>
    <t>Aplikasi baru instal di playstore dan masih nyari aplikasi yang cocok di laundry. Penjelasan aplikasi piposmart dan rencana pembukaan laundry masih bulan depan dan belum tau kapan</t>
  </si>
  <si>
    <t>Aplikasi tidak digunakan dan sudah dihapus dan jangan telpon" lagi call langsung dimatikan</t>
  </si>
  <si>
    <t>17637</t>
  </si>
  <si>
    <t xml:space="preserve">Maria Nainggolan </t>
  </si>
  <si>
    <t xml:space="preserve">	yuyun laundry</t>
  </si>
  <si>
    <t>0895338905783</t>
  </si>
  <si>
    <t>11095</t>
  </si>
  <si>
    <t>18533</t>
  </si>
  <si>
    <t xml:space="preserve">Call biasa nomor tidak aktif dan nomor belum terhubung dengan wa </t>
  </si>
  <si>
    <t>Mujinah</t>
  </si>
  <si>
    <t>Nasabah tidak memiliki usaha laundry.</t>
  </si>
  <si>
    <t>Laondry</t>
  </si>
  <si>
    <t>085745124865</t>
  </si>
  <si>
    <t xml:space="preserve">Aplikasi piposmartnya belum digunakan dan untuk kerjasama Mitranya boleh lanjut dari Mitra aja </t>
  </si>
  <si>
    <t>209</t>
  </si>
  <si>
    <t>16694</t>
  </si>
  <si>
    <t>meyta adhistriyana</t>
  </si>
  <si>
    <t>9850</t>
  </si>
  <si>
    <t>Green House Laundry</t>
  </si>
  <si>
    <t>16361</t>
  </si>
  <si>
    <t>Kilat Laundry</t>
  </si>
  <si>
    <t>085282668515</t>
  </si>
  <si>
    <t>Nanti di info kalau belum paham, usaha laundry jalan 3 tahun dan masih menggunakan nota manual</t>
  </si>
  <si>
    <t>kilat laundry</t>
  </si>
  <si>
    <t>081385720494</t>
  </si>
  <si>
    <t xml:space="preserve">M. Aziz Aolia Rahman </t>
  </si>
  <si>
    <t xml:space="preserve">Spot Clean </t>
  </si>
  <si>
    <t>210</t>
  </si>
  <si>
    <t>9855</t>
  </si>
  <si>
    <t>16367</t>
  </si>
  <si>
    <t>nuri laundry</t>
  </si>
  <si>
    <t>cahaya nuri laundry</t>
  </si>
  <si>
    <t>08116144331</t>
  </si>
  <si>
    <t xml:space="preserve">Reminder mengenai rencana pembayaran paket berlangganan 12 Bulan Pro dan saat ini masih menunggu finance nya karna saat ini lagi selow respon karna lagi di malaysia dan jika sudah ada respon akan dikabari secepatnya </t>
  </si>
  <si>
    <t>211</t>
  </si>
  <si>
    <t>9856</t>
  </si>
  <si>
    <t>16371</t>
  </si>
  <si>
    <t>Real</t>
  </si>
  <si>
    <t>jas laungry</t>
  </si>
  <si>
    <t xml:space="preserve">Bantu pandu mengenai kendala akses piposmart di beberapa device dan bantu kembali untuk penambahan akun karyawan. Bantu supaya akun owner tidak terhubung dengan device yang di gunakan laundry dan karyawan laundry. Penjelasan promo berlangganan kembali aplikasi piposmart dan rencana perpanjangan upgrade ke paket bisnis 12 bulan </t>
  </si>
  <si>
    <t>085656265588</t>
  </si>
  <si>
    <t xml:space="preserve">Call biasa dan call wa tidak diangkat dan lanjut greeting chatt wa dan belum ada respon nasabahnya </t>
  </si>
  <si>
    <t>Nomor invalid.</t>
  </si>
  <si>
    <t xml:space="preserve">Nasabahnya sedang dijalan nanti dihubungi kembali </t>
  </si>
  <si>
    <t>212</t>
  </si>
  <si>
    <t>9859</t>
  </si>
  <si>
    <t>16381</t>
  </si>
  <si>
    <t>Maharani Putri</t>
  </si>
  <si>
    <t xml:space="preserve">Call biasa nomor tidak aktif, call wa tidak diangkat dan lanjut greeting chatt wa dan belum ada respon nasabahnya </t>
  </si>
  <si>
    <t>Home Clean Loundry</t>
  </si>
  <si>
    <t xml:space="preserve">	Home Clean Loundry</t>
  </si>
  <si>
    <t>085864232055</t>
  </si>
  <si>
    <t>17505</t>
  </si>
  <si>
    <t xml:space="preserve">Dita </t>
  </si>
  <si>
    <t>D,Laundry</t>
  </si>
  <si>
    <t>088983422418</t>
  </si>
  <si>
    <t>213</t>
  </si>
  <si>
    <t xml:space="preserve">Aplikasi piposmartnya tidak jadi digunakan karna tidak jadi buka usaha laundry </t>
  </si>
  <si>
    <t>9862</t>
  </si>
  <si>
    <t>16389</t>
  </si>
  <si>
    <t>aryaagung siregar</t>
  </si>
  <si>
    <t>cuci behel</t>
  </si>
  <si>
    <t>082276719128</t>
  </si>
  <si>
    <t xml:space="preserve">Aplikasi tidak jadi digunakan dan aplikasi piposmartnya sudah dihapus dan call langsung dimatikan </t>
  </si>
  <si>
    <t>214</t>
  </si>
  <si>
    <t>9864</t>
  </si>
  <si>
    <t>16400</t>
  </si>
  <si>
    <t>Arman Maulana</t>
  </si>
  <si>
    <t>PT.kretexa</t>
  </si>
  <si>
    <t>085217361236</t>
  </si>
  <si>
    <t>Peralatan Laundry Makassar</t>
  </si>
  <si>
    <t>81144403259</t>
  </si>
  <si>
    <t>Greeting awal fo mitra piposmart perlengkapan dan peralatan laundry</t>
  </si>
  <si>
    <t>Paket Usaha Laundry Malang (AR Management)</t>
  </si>
  <si>
    <t>85604009000</t>
  </si>
  <si>
    <t>Solusi Laundry</t>
  </si>
  <si>
    <t>Baru mau mulai coba gunakan aplikasi piposmart</t>
  </si>
  <si>
    <t>816790764</t>
  </si>
  <si>
    <t>215</t>
  </si>
  <si>
    <t>9865</t>
  </si>
  <si>
    <t>16401</t>
  </si>
  <si>
    <t>rio tama</t>
  </si>
  <si>
    <t>zois laundry</t>
  </si>
  <si>
    <t>082363875434</t>
  </si>
  <si>
    <t>Juragan Mesin Laundry</t>
  </si>
  <si>
    <t>82118637210</t>
  </si>
  <si>
    <t>Mavi Mesin Laundry</t>
  </si>
  <si>
    <t>Nasabah sudah menjual usaha laundrynya dan sudah pindah kota, untuk nomor pembeli usaha laundrynya tidak di diperbolehkan untuk di bagikan.</t>
  </si>
  <si>
    <t>82297804261</t>
  </si>
  <si>
    <t>Perlengkapan Laundry Depok</t>
  </si>
  <si>
    <t>216</t>
  </si>
  <si>
    <t>81317968495</t>
  </si>
  <si>
    <t>9871</t>
  </si>
  <si>
    <t>16411</t>
  </si>
  <si>
    <t>Ler Ler</t>
  </si>
  <si>
    <t>lurde</t>
  </si>
  <si>
    <t>0895800678433</t>
  </si>
  <si>
    <t>Jika semua nya sudah ready akan di hubungi kembali untuk jadwal training aplikasi piposmart nya karna saat ini masih menunggu printernya dan penawaran paket promo jagoan. Usaha laundry jalan 3 tahun dan masih menggunakan nota manual</t>
  </si>
  <si>
    <t>17665</t>
  </si>
  <si>
    <t xml:space="preserve">Gabriel Eldwin </t>
  </si>
  <si>
    <t>candi loundry</t>
  </si>
  <si>
    <t>217</t>
  </si>
  <si>
    <t>9874</t>
  </si>
  <si>
    <t xml:space="preserve">Aplikasi piposmartnya baru di instal dan belum dicoba kembali karna kebetulan lagi kerja juga. Saat ini lagi coba" aplikasi dan rewiew yang mana yang cocok dengan laundry nya nanti. Udaha laundry belum buka dan masih persipan dan jika sudah ready laundry akan dihubungi kembali mengenai penggunaan piposmartnya. Penjelasan aplikasi piposmart dan penjelasan trail aplikasi selama 14 hari free akses semua fitur piposmartnya </t>
  </si>
  <si>
    <t>16415</t>
  </si>
  <si>
    <t>Yulinar</t>
  </si>
  <si>
    <t>Arabian Laundry</t>
  </si>
  <si>
    <t>081316021586</t>
  </si>
  <si>
    <t>085210657876</t>
  </si>
  <si>
    <t xml:space="preserve">Aplikasi piposmartnya sudah di hapus karna belum memerlukan </t>
  </si>
  <si>
    <t>Aplikasi piposmartnya belum digunakan karna kemarin hanya coba instal karna di rekomendasikan oleh temannya, saat ini ada beberapa aplikasi yang sudah dilihat seperti piposmart, samartlink dan aplikasi lainnya dan daris emua aplikasi ada kekurangan dan keunggulan masing". Penjelasan singkat piposmart dan perbedaan dengan samartlink namun untuk hal ini masih di pending dulu karna bapaknya masih fokus ke peralatan laundry nya dan peritilan lainnya. Jika sudah fiks mau menggunakan piposmart akan dihubungi kembali</t>
  </si>
  <si>
    <t xml:space="preserve">FO kembali penggunaan aplikasi piposmart dan belum ada respon nasabahnya baik call maupun chatt wa </t>
  </si>
  <si>
    <t>218</t>
  </si>
  <si>
    <t>9883</t>
  </si>
  <si>
    <t>16429</t>
  </si>
  <si>
    <t>Kalisya</t>
  </si>
  <si>
    <t xml:space="preserve">Aplikasi piposmartnya belum digunakan karna belum sempat mempelajari karna laundry nya hendel sendiri, saat ini dilaundry masih menggunakan nota manual. Penjelasan aplikasi piposmart dan masa trial aplikasi bisa akses semua fitur secara free. Laundry punya saudara dan masih baru hendel laundry nya </t>
  </si>
  <si>
    <t>Londro</t>
  </si>
  <si>
    <t xml:space="preserve">	Londro</t>
  </si>
  <si>
    <t>087822109862</t>
  </si>
  <si>
    <t xml:space="preserve">Aplikasi piposmart belum digunakan dan lagi sibuk, call langsung dimatikan </t>
  </si>
  <si>
    <t>9906</t>
  </si>
  <si>
    <t>16465</t>
  </si>
  <si>
    <t>Yunita Kristiyantari</t>
  </si>
  <si>
    <t>HOME LAUNDRY</t>
  </si>
  <si>
    <t>082211331568</t>
  </si>
  <si>
    <t>220</t>
  </si>
  <si>
    <t>9908</t>
  </si>
  <si>
    <t>16469</t>
  </si>
  <si>
    <t>Antasena sena</t>
  </si>
  <si>
    <t>Laundry A</t>
  </si>
  <si>
    <t>0821388454679</t>
  </si>
  <si>
    <t>221</t>
  </si>
  <si>
    <t>9140</t>
  </si>
  <si>
    <t>14746</t>
  </si>
  <si>
    <t>Rina Pratiwi</t>
  </si>
  <si>
    <t>djajo.fresh.laundry</t>
  </si>
  <si>
    <t>082197684747</t>
  </si>
  <si>
    <t>11046</t>
  </si>
  <si>
    <t>18454</t>
  </si>
  <si>
    <t xml:space="preserve">Kakaknya lagi temananin anaknya tidur siang dan chatt wa untuk konfirmasi tanda tangan pengajuan downgrade berlangganan dan belum ada konfirmasi lanjutan nasabahnya </t>
  </si>
  <si>
    <t>Kamcil</t>
  </si>
  <si>
    <t>New fresh laundry</t>
  </si>
  <si>
    <t>083877564766</t>
  </si>
  <si>
    <t>0845646464</t>
  </si>
  <si>
    <t xml:space="preserve">Konfirmasi mengenai penggunaan aplikasi, call dimatikan </t>
  </si>
  <si>
    <t>222</t>
  </si>
  <si>
    <t>9141</t>
  </si>
  <si>
    <t>14747</t>
  </si>
  <si>
    <t>Anggraeni Ayu Parameswari</t>
  </si>
  <si>
    <t>Mr Smiley Laundry</t>
  </si>
  <si>
    <t>085175412255</t>
  </si>
  <si>
    <t>085171582028</t>
  </si>
  <si>
    <t>223</t>
  </si>
  <si>
    <t>9142</t>
  </si>
  <si>
    <t>14750</t>
  </si>
  <si>
    <t>Chusnun Nahari</t>
  </si>
  <si>
    <t>ARLAIZ LAUNDRY</t>
  </si>
  <si>
    <t>085735148470</t>
  </si>
  <si>
    <t>087711267522</t>
  </si>
  <si>
    <t>Call biasa diangkat dan tidak ada suara dan call wa memanggil dan lanjut greeting chatt wa centang 1</t>
  </si>
  <si>
    <t xml:space="preserve">Call biasa diangkat dan tidak ada suara dan call wa tidak diangkat dan lanjut greeting chatt wa dan belum ada respon nasabahnya </t>
  </si>
  <si>
    <t>17574</t>
  </si>
  <si>
    <t>DAFA ANGGARA ZIKRI</t>
  </si>
  <si>
    <t>RAZ LOUNDRY</t>
  </si>
  <si>
    <t>082183252177</t>
  </si>
  <si>
    <t>Aplikasi piposmartnya tidak digunakan dan tidak merasa ada download aplikasi piposmart. Tidak ada usaha laundry</t>
  </si>
  <si>
    <t>224</t>
  </si>
  <si>
    <t>9144</t>
  </si>
  <si>
    <t>Tumbal Tumbal</t>
  </si>
  <si>
    <t xml:space="preserve">Belum ada respon nasabahnya baik call maupun chatt wa </t>
  </si>
  <si>
    <t xml:space="preserve">Call biasa tidak aktif, call wa tidak diangkat dan lanjut greeting chatt wa dan belum ada respon nasabahnya </t>
  </si>
  <si>
    <t xml:space="preserve">Call biasa nomor tidak aktif, dan tidak terhubung dengan wa </t>
  </si>
  <si>
    <t>225</t>
  </si>
  <si>
    <t>9145</t>
  </si>
  <si>
    <t>Warsini Ach Trisutrisno</t>
  </si>
  <si>
    <t>085129373287</t>
  </si>
  <si>
    <t xml:space="preserve">Call biasa tidak diangkat dan call wa memanggil dan lanjut greeting chatt wa dan belum ada respon nasabahnya </t>
  </si>
  <si>
    <t xml:space="preserve">Greeting kembali mengenai penggunaan aplikasi piposmart dan belum ada respon nasabahnya </t>
  </si>
  <si>
    <t>226</t>
  </si>
  <si>
    <t>9146</t>
  </si>
  <si>
    <t>Lina Oktaviani</t>
  </si>
  <si>
    <t xml:space="preserve">Ibunya lagi sibuk dan banyak kerjaan dan call langsung dimatikan </t>
  </si>
  <si>
    <t>Aplikasi piposmartnya saat ini lagi di pelajari dan sejauh ini belum ada kendala. Jika ada kendala akan di infokan kembali. Penjelasan aplikasi piposmart dan untuk membershipnya nanti akan join saat opening laundry</t>
  </si>
  <si>
    <t>11056</t>
  </si>
  <si>
    <t>18472</t>
  </si>
  <si>
    <t>Agus Tardi rohenda</t>
  </si>
  <si>
    <t>RUMAH LAUNDRY AYLA</t>
  </si>
  <si>
    <t>083134021191</t>
  </si>
  <si>
    <t>227</t>
  </si>
  <si>
    <t>9151</t>
  </si>
  <si>
    <t>14762</t>
  </si>
  <si>
    <t>Anggita Lashes</t>
  </si>
  <si>
    <t>Kyara Laundry</t>
  </si>
  <si>
    <t>05218553355</t>
  </si>
  <si>
    <t>081213400713</t>
  </si>
  <si>
    <t xml:space="preserve">Call biasa nomor tidak aktif, call wa memanggil dan lanjut greeting chatt wa dan belum ada respon nasabahnya </t>
  </si>
  <si>
    <t xml:space="preserve">Call biasa tidak diangkat, call wa diangkat dan langsung dimatikan dan lanjut greeting chatt wa dan belum ada respon nasabahnya </t>
  </si>
  <si>
    <t>11057</t>
  </si>
  <si>
    <t>228</t>
  </si>
  <si>
    <t>18474</t>
  </si>
  <si>
    <t>putri ayu wandira</t>
  </si>
  <si>
    <t>9155</t>
  </si>
  <si>
    <t>14770</t>
  </si>
  <si>
    <t>pedro bong</t>
  </si>
  <si>
    <t>binglaundry</t>
  </si>
  <si>
    <t>08970140948</t>
  </si>
  <si>
    <t xml:space="preserve">Call diangkat dan selesai greeting penggunaan aplikasi piposmart call langsung di matikan dan lanjut greeting chatt wa belum ada respon nasabahnya </t>
  </si>
  <si>
    <t>081208120812</t>
  </si>
  <si>
    <t xml:space="preserve">Call biasa tidak diangkat dan lanjut call wa tidak diangkat dan chatt wa belum ada respon nasabahnya </t>
  </si>
  <si>
    <t>17478</t>
  </si>
  <si>
    <t>Eka Kristina</t>
  </si>
  <si>
    <t>laundry Putri</t>
  </si>
  <si>
    <t>229</t>
  </si>
  <si>
    <t>083142014513</t>
  </si>
  <si>
    <t>9168</t>
  </si>
  <si>
    <t>14789</t>
  </si>
  <si>
    <t>Lucita Prastiwi</t>
  </si>
  <si>
    <t>Mamy Laundry</t>
  </si>
  <si>
    <t>081215427707</t>
  </si>
  <si>
    <t>11058</t>
  </si>
  <si>
    <t>18475</t>
  </si>
  <si>
    <t>Sina</t>
  </si>
  <si>
    <t>Wabola Laundry</t>
  </si>
  <si>
    <t>085343900865</t>
  </si>
  <si>
    <t>itzme laundry baru Instal Piposmart, nanti jika butuh bantuan saya konfirmasi ya kak</t>
  </si>
  <si>
    <t>17494</t>
  </si>
  <si>
    <t xml:space="preserve">Yayah Arika </t>
  </si>
  <si>
    <t>Arika londryi</t>
  </si>
  <si>
    <t>082110217462</t>
  </si>
  <si>
    <t>230</t>
  </si>
  <si>
    <t>9169</t>
  </si>
  <si>
    <t xml:space="preserve">Aplikasi piposmartnya mungkin di instal anaknya dan sejauh tidak ada kendala. Aplikasi tidak digunakan karna tidak ada usaha laundry dan kedepannya tidak ada rencana buka laundry </t>
  </si>
  <si>
    <t>14790</t>
  </si>
  <si>
    <t>Dwi Astuti</t>
  </si>
  <si>
    <t>Raf'Va Laundry</t>
  </si>
  <si>
    <t>17498</t>
  </si>
  <si>
    <t>Ni putu Leni Astari</t>
  </si>
  <si>
    <t>085643707855</t>
  </si>
  <si>
    <t>Bagus laundry</t>
  </si>
  <si>
    <t>08563929663</t>
  </si>
  <si>
    <t>Call biasa tidak diangkat, call wa memanggil dan chatt wa centang 1</t>
  </si>
  <si>
    <t>17510</t>
  </si>
  <si>
    <t>10685</t>
  </si>
  <si>
    <t>Agustina Dina</t>
  </si>
  <si>
    <t>17860</t>
  </si>
  <si>
    <t>Ria Laundry</t>
  </si>
  <si>
    <t>Eguu kana</t>
  </si>
  <si>
    <t>081378230472</t>
  </si>
  <si>
    <t>mira laundry Timor leste</t>
  </si>
  <si>
    <t>085706311159</t>
  </si>
  <si>
    <t>Call biasa tidak diangkat dan call wa memanggil dan chatt wa kirim konten centang 1</t>
  </si>
  <si>
    <t>231</t>
  </si>
  <si>
    <t>9170</t>
  </si>
  <si>
    <t>14791</t>
  </si>
  <si>
    <t>akbar rizkianto</t>
  </si>
  <si>
    <t>ruma laundry</t>
  </si>
  <si>
    <t>082299094226</t>
  </si>
  <si>
    <t>10732</t>
  </si>
  <si>
    <t>232</t>
  </si>
  <si>
    <t>17922</t>
  </si>
  <si>
    <t>17532</t>
  </si>
  <si>
    <t>muhammad abdulah rifai</t>
  </si>
  <si>
    <t>9171</t>
  </si>
  <si>
    <t>lancar loundry</t>
  </si>
  <si>
    <t>14793</t>
  </si>
  <si>
    <t>Erika Krisdiyanti</t>
  </si>
  <si>
    <t>083865569112</t>
  </si>
  <si>
    <t>085772014679</t>
  </si>
  <si>
    <t>087853302519</t>
  </si>
  <si>
    <t>081337154549</t>
  </si>
  <si>
    <t>17196</t>
  </si>
  <si>
    <t>noneng lestari</t>
  </si>
  <si>
    <t>089503660030</t>
  </si>
  <si>
    <t xml:space="preserve">Call biasa tidak diangkat, dan call wa tidak diangkat dan lanjut greeting chatt wa belum ada respon nasabahnya </t>
  </si>
  <si>
    <t>17199</t>
  </si>
  <si>
    <t>ahmed taupik</t>
  </si>
  <si>
    <t>deluxe Wash</t>
  </si>
  <si>
    <t>085669399789</t>
  </si>
  <si>
    <t>9172</t>
  </si>
  <si>
    <t>14794</t>
  </si>
  <si>
    <t>amienda amien</t>
  </si>
  <si>
    <t>RUMAH SETRIKA "AMIENDA"</t>
  </si>
  <si>
    <t>085755566271</t>
  </si>
  <si>
    <t>17207</t>
  </si>
  <si>
    <t>Kang Hasan</t>
  </si>
  <si>
    <t>Ibrahim laundry</t>
  </si>
  <si>
    <t>085716388882</t>
  </si>
  <si>
    <t xml:space="preserve">Call biasa tidak diangkat dan greeting chatt wa belum ada respon nasabahnya </t>
  </si>
  <si>
    <t>17211</t>
  </si>
  <si>
    <t>Chairunnisa/Mama Icha</t>
  </si>
  <si>
    <t>Cahaya Laundry</t>
  </si>
  <si>
    <t>089637201522</t>
  </si>
  <si>
    <t xml:space="preserve">Call biasa tidak diangkat dan call wa tidak diangkat dan lanjut greeting chatt wa dan belum ada respon nasabahnya </t>
  </si>
  <si>
    <t>9173</t>
  </si>
  <si>
    <t>14795</t>
  </si>
  <si>
    <t>Firman Saputra</t>
  </si>
  <si>
    <t>bukan londry</t>
  </si>
  <si>
    <t>17539</t>
  </si>
  <si>
    <t>Masywanti</t>
  </si>
  <si>
    <t>087884893497</t>
  </si>
  <si>
    <t>SG LOUNDRY</t>
  </si>
  <si>
    <t>081344892887</t>
  </si>
  <si>
    <t xml:space="preserve">Aplikasi piposmartnya tidak digunakan dan call langsung dimatikan </t>
  </si>
  <si>
    <t>Lestari Aryaningsih</t>
  </si>
  <si>
    <t>VIDIN LAUNDRY/VIDIN LOUNDRY</t>
  </si>
  <si>
    <t>0818 0845 9470</t>
  </si>
  <si>
    <t>Usaha laundry tutup sementara dan lagi nyari karyawan dan jika ada karyawan akan diperpanjang berlangganannya</t>
  </si>
  <si>
    <t>Bantu reminder pembayaran perpanjangan berlangganan aplikasi piposmart dan bantu pandu top up di aplikasi untuk berlangganan paket 6 bulan basic</t>
  </si>
  <si>
    <t>9177</t>
  </si>
  <si>
    <t>14802</t>
  </si>
  <si>
    <t>Elvano Abisena</t>
  </si>
  <si>
    <t>Elvano Laundry</t>
  </si>
  <si>
    <t>083849597849</t>
  </si>
  <si>
    <t xml:space="preserve">Reminder mengenai pembayaran untuk pembelian Paket 12 Bula Pro, namun masih menunggu tim finance nya untuk transfer berlangganannya </t>
  </si>
  <si>
    <t>9181</t>
  </si>
  <si>
    <t>14812</t>
  </si>
  <si>
    <t xml:space="preserve">Kirim konten tentang aplikasi piposmart dan belum ada respon nasabahnya </t>
  </si>
  <si>
    <t>Jessy</t>
  </si>
  <si>
    <t>test londre</t>
  </si>
  <si>
    <t>082159931240</t>
  </si>
  <si>
    <t>Reminder kembali mengenai rencana penggunaan aplikasi piposmart dan belum ada respon call maupun chatt wa</t>
  </si>
  <si>
    <t>10767</t>
  </si>
  <si>
    <t>17969</t>
  </si>
  <si>
    <t>9183</t>
  </si>
  <si>
    <t>balqis aulia</t>
  </si>
  <si>
    <t>14816</t>
  </si>
  <si>
    <t>Sundari Rynaldi</t>
  </si>
  <si>
    <t xml:space="preserve">laundry balll	</t>
  </si>
  <si>
    <t>Greeting chatt wa kirim linktree tentang aplikasi piposmart</t>
  </si>
  <si>
    <t>suha laundry</t>
  </si>
  <si>
    <t>083107703548</t>
  </si>
  <si>
    <t>082160605571</t>
  </si>
  <si>
    <t>Baru greeting di telfon langsung di tutup nasabah telfonnya dan di chat bilang kalau aplikasinya sudah dihapus lalu nomor langsung di blokir.</t>
  </si>
  <si>
    <t>9185</t>
  </si>
  <si>
    <t>14820</t>
  </si>
  <si>
    <t>Rosemarry</t>
  </si>
  <si>
    <t>Lakuna Laundry</t>
  </si>
  <si>
    <t xml:space="preserve">Saat ini aplikasi piposmartnya belum digunakan karna masih ada kesibukan, jadi belum bisa mulai. Nanti akan dikabari kembali semisal sudah siap laundry nya </t>
  </si>
  <si>
    <t>085189747577</t>
  </si>
  <si>
    <t>10769</t>
  </si>
  <si>
    <t>17973</t>
  </si>
  <si>
    <t>Razak Now</t>
  </si>
  <si>
    <t>kinoy laundry</t>
  </si>
  <si>
    <t>082231561188</t>
  </si>
  <si>
    <t xml:space="preserve">Call biasa tidak diangkat dan call wa memanggil dan lanjut greeting chatt wa belum ada respon nasabahnya </t>
  </si>
  <si>
    <t>17473</t>
  </si>
  <si>
    <t>Usaha Laundry sudah tutup dan tidak ada buka usaha apapun lagi.</t>
  </si>
  <si>
    <t>Yuflikh Indarti</t>
  </si>
  <si>
    <t>mama nur laundry</t>
  </si>
  <si>
    <t>081387879889</t>
  </si>
  <si>
    <t xml:space="preserve">Aplikasi tidak digunakan dan sudah dihapus karna tidak ada usaha laundry </t>
  </si>
  <si>
    <t>10773</t>
  </si>
  <si>
    <t>17983</t>
  </si>
  <si>
    <t>Thaaa 210</t>
  </si>
  <si>
    <t>Thataaa</t>
  </si>
  <si>
    <t>085864506718</t>
  </si>
  <si>
    <t>9186</t>
  </si>
  <si>
    <t>14821</t>
  </si>
  <si>
    <t>Widya</t>
  </si>
  <si>
    <t>CNP Laundry</t>
  </si>
  <si>
    <t>085168906566</t>
  </si>
  <si>
    <t xml:space="preserve">Aplikasi piposmartnya belum digunakan dan yang instal aplikasi owner laundrynya dan ownernya lagi gak di laundry </t>
  </si>
  <si>
    <t>10774</t>
  </si>
  <si>
    <t>17984</t>
  </si>
  <si>
    <t>Mega mawarni</t>
  </si>
  <si>
    <t>ALFARO LAUNDRY</t>
  </si>
  <si>
    <t>081327356625</t>
  </si>
  <si>
    <t xml:space="preserve">Call biasa tidak diangkat dan lanjut greeting chatt wa dan belum ada respon nasabahnya </t>
  </si>
  <si>
    <t>9189</t>
  </si>
  <si>
    <t>14830</t>
  </si>
  <si>
    <t>Nur Tinambunan</t>
  </si>
  <si>
    <t>hoki laundry</t>
  </si>
  <si>
    <t>Aplikasi sudah tidak digunakan dan sudah dihapus dan call langsung dimatikan</t>
  </si>
  <si>
    <t>082360637363</t>
  </si>
  <si>
    <t xml:space="preserve">Calll biasa nomor tidak aktif, call wa memanggil dan lanjut greeting chatt wa belum ada respon nasabahnya </t>
  </si>
  <si>
    <t>9193</t>
  </si>
  <si>
    <t>14839</t>
  </si>
  <si>
    <t>Moonee Shop</t>
  </si>
  <si>
    <t>moonee shop</t>
  </si>
  <si>
    <t>08534984987678</t>
  </si>
  <si>
    <t xml:space="preserve">Aplikasi piposmartnya belum digunakan karna saat ini masih menggunakan nota manual </t>
  </si>
  <si>
    <t>0856454684348</t>
  </si>
  <si>
    <t xml:space="preserve">Srie </t>
  </si>
  <si>
    <t>083873246858</t>
  </si>
  <si>
    <t xml:space="preserve">Penjelasan kembali untuk akses fitur di aplikasi untuk paket bisnis dan sudah penawaran untuk upgrade gratis ke Pro namun belum ada konfirmasi nasabahnya </t>
  </si>
  <si>
    <t>9195</t>
  </si>
  <si>
    <t>Fo untuk pemberian rating di playstore dan rating nya sudah di posting</t>
  </si>
  <si>
    <t>14845</t>
  </si>
  <si>
    <t>Elina Priscilia</t>
  </si>
  <si>
    <t>EL LAUNDRY</t>
  </si>
  <si>
    <t>082250108889</t>
  </si>
  <si>
    <t xml:space="preserve">Untuk aplikasi piposmartnya akan dicoba pelajari nanti malam sekalian daftar akun baru dan jika ada kendala akan di infokan kembali </t>
  </si>
  <si>
    <t xml:space="preserve">Bantu kembali penjelasan mengenai pendapat yang ada di laporan keuntungan </t>
  </si>
  <si>
    <t>Santy Dewi</t>
  </si>
  <si>
    <t xml:space="preserve">Call and chatt belum ada respon nasabahnya </t>
  </si>
  <si>
    <t>9198</t>
  </si>
  <si>
    <t>14848</t>
  </si>
  <si>
    <t>siti batubara</t>
  </si>
  <si>
    <t>Ziel Laundry</t>
  </si>
  <si>
    <t>Greetig chatt wa kirim konten tentang aplikasi piposmart</t>
  </si>
  <si>
    <t>085261152853</t>
  </si>
  <si>
    <t>Anisa</t>
  </si>
  <si>
    <t>Sasha Laundry/SASHA LAUNDRY</t>
  </si>
  <si>
    <t>Bantu penjelasan kembali untuk berlangganan paket bulanan untuk nasabah lama atau existing di aplikasi piposmart</t>
  </si>
  <si>
    <t xml:space="preserve">Bantu kendala nasabah mengenai kelola otorisasi dan akses piposmartnya di hp laundry dan bantu penambahan akun karyawan </t>
  </si>
  <si>
    <t xml:space="preserve">Fo untuk logo laundry dan pemberian rating di playstore dan sudah di posting dan bantu untuk aktivasi membership paket basic 12 bulan dan sejauh ini belum ada kendala dalam penggunaan piposmart </t>
  </si>
  <si>
    <t>13730</t>
  </si>
  <si>
    <t>Rumah Laundry 1</t>
  </si>
  <si>
    <t>08568430456</t>
  </si>
  <si>
    <t xml:space="preserve">Bantu penjelasan kembali untuk penginputan footer struk di aplikasi dan penjelasan footer struk hilang di aplikasi </t>
  </si>
  <si>
    <t>New Download</t>
  </si>
  <si>
    <t>158</t>
  </si>
  <si>
    <t>10262</t>
  </si>
  <si>
    <t>17064</t>
  </si>
  <si>
    <t>dewi surya</t>
  </si>
  <si>
    <t>Flora Laundry Uluwatu</t>
  </si>
  <si>
    <t>082146317906</t>
  </si>
  <si>
    <t xml:space="preserve">Kakaknya lagi banyak kerajaan dan aplikasi piposmartnya tidak gunakan karna sudah ada aplikasi sebelumnya </t>
  </si>
  <si>
    <t>Nasabah pernah minta untuk jangan dihubungi via telfon sehingga hanya kirim pesan whatsapp saja.</t>
  </si>
  <si>
    <t xml:space="preserve">Aplikasinya tidak jadi digunakan, kemarin hanya coba" saja pengen lihat yang cocok. Call langsung dimatikan karna nasabahnya lagi banyak kerjaan  </t>
  </si>
  <si>
    <t>10321</t>
  </si>
  <si>
    <t>Dwi Apriyani</t>
  </si>
  <si>
    <t>08999113541</t>
  </si>
  <si>
    <t xml:space="preserve">Belum ada respon nasabahnya baik call maupun chatt wa greeting mengenai rencana penggunaan aplikasi piposmart </t>
  </si>
  <si>
    <t>160</t>
  </si>
  <si>
    <t>10363</t>
  </si>
  <si>
    <t>17235</t>
  </si>
  <si>
    <t>Teguh</t>
  </si>
  <si>
    <t>D Clean Laundry</t>
  </si>
  <si>
    <t>Reminder kembali mengenai pembahasan sebelumnya untuk rencana pembayaran berlangganan aplikasi piposmartnya dan nanti akan ditindak lanjuti kembali</t>
  </si>
  <si>
    <t>082145675456</t>
  </si>
  <si>
    <t>085773785758</t>
  </si>
  <si>
    <t xml:space="preserve">Sejam lagi akan ditelpon kembali untuk pengoperasian aplikasinya </t>
  </si>
  <si>
    <t xml:space="preserve">Penjelasan mengenai inputan harga wal dan harga jual dan penjelasan harga Promo Jagoan include dengan printer thermal </t>
  </si>
  <si>
    <t>10901</t>
  </si>
  <si>
    <t>161</t>
  </si>
  <si>
    <t>Nurwaningsih nuur</t>
  </si>
  <si>
    <t>Nuur laundry</t>
  </si>
  <si>
    <t>10396</t>
  </si>
  <si>
    <t>08975799958</t>
  </si>
  <si>
    <t>17357</t>
  </si>
  <si>
    <t>Rahman Wijaya</t>
  </si>
  <si>
    <t>Laundry Juragan</t>
  </si>
  <si>
    <t>081316954018</t>
  </si>
  <si>
    <t>Reminder mengenai pembayaran pelunaran cicilan sebelumnya dan kemungkinan akan dilunasi di tanggal 30 Januari 2026</t>
  </si>
  <si>
    <t>Edwin Tanjung</t>
  </si>
  <si>
    <t>Hana Laundry/Hana Laundry</t>
  </si>
  <si>
    <t xml:space="preserve">Nasabah upgrade dari [aket basic 6 bulan ke paket bisnis 6 bulan dan penjelasan biaya berlangganan dan promo yang berlaku saat ini. Bantu pandu top up dan aktivasi membership 6 bulan bisnis </t>
  </si>
  <si>
    <t xml:space="preserve">Penjelasan mengenai akses fitur saat ini sesuai dengan paketan yang di aktifkan dan penjelasan untuk akses full semua fitur ada di paket Pro. Penawaran upgrade secara gratis </t>
  </si>
  <si>
    <t>162</t>
  </si>
  <si>
    <t>9909</t>
  </si>
  <si>
    <t>16470</t>
  </si>
  <si>
    <t>istikomah istikomah</t>
  </si>
  <si>
    <t>Berkah laundry</t>
  </si>
  <si>
    <t xml:space="preserve">Penjelasan dan kirim Promo Paket berlangganan di bulan ini dan rencana mau ngambil paket Pro. Untuk penggunaan aplikasi piposmartnya akan dihubungi kembali di jam 6 sore </t>
  </si>
  <si>
    <t>081334532400</t>
  </si>
  <si>
    <t xml:space="preserve">Aplikasinya belum digunakan dan laundrynya masih di pending karna kemarin ada kendala dan ada urusan lain jadi aplikasinya belum sempat dipelajari kembali. Usaha laundry rencananya di minggu ini buka dan untuk aplikasi pasti digunakan dan jika sudah mendekati akan dihubungi kembali untuk dibantu penggunaan piposmart nya </t>
  </si>
  <si>
    <t>17527</t>
  </si>
  <si>
    <t>jejen jaenudin</t>
  </si>
  <si>
    <t>JJ parfum</t>
  </si>
  <si>
    <t>10820</t>
  </si>
  <si>
    <t>081386226814</t>
  </si>
  <si>
    <t>18060</t>
  </si>
  <si>
    <t>super</t>
  </si>
  <si>
    <t>suepr</t>
  </si>
  <si>
    <t xml:space="preserve">Aplikasi tidak jadi digunakan </t>
  </si>
  <si>
    <t>082135830112</t>
  </si>
  <si>
    <t>0822349484841</t>
  </si>
  <si>
    <t>163</t>
  </si>
  <si>
    <t>17530</t>
  </si>
  <si>
    <t>9914</t>
  </si>
  <si>
    <t>Denny Chandra</t>
  </si>
  <si>
    <t>16483</t>
  </si>
  <si>
    <t>DELLIA LAUNDRY</t>
  </si>
  <si>
    <t>Yesika Nathasia</t>
  </si>
  <si>
    <t>081802760264</t>
  </si>
  <si>
    <t>Clay Laundry</t>
  </si>
  <si>
    <t xml:space="preserve">Clay Laundry	</t>
  </si>
  <si>
    <t>087864048227</t>
  </si>
  <si>
    <t>082144984544</t>
  </si>
  <si>
    <t xml:space="preserve">Aplikasi tidak digunakan karna biaya langganan yang mahal dan call langsung dimatikan </t>
  </si>
  <si>
    <t xml:space="preserve">Call  biasa nomor tidak aktif, call wa memanggil dan lanjut greeting chatt wa dan belum ada respon nasabahnya </t>
  </si>
  <si>
    <t>164</t>
  </si>
  <si>
    <t>9917</t>
  </si>
  <si>
    <t>16490</t>
  </si>
  <si>
    <t>Jefri Ginting</t>
  </si>
  <si>
    <t>JG LAUNDRY</t>
  </si>
  <si>
    <t>081269569287</t>
  </si>
  <si>
    <t xml:space="preserve">Aplikasi piposmartnya belum digunakan dan call langsung dimatikan karna bapaknya lagi di jalan </t>
  </si>
  <si>
    <t>17201</t>
  </si>
  <si>
    <t>Yoel Barambula</t>
  </si>
  <si>
    <t>Yoel Laundry Express</t>
  </si>
  <si>
    <t>085240171579</t>
  </si>
  <si>
    <t xml:space="preserve">Aplikasi piposmartnya tidak digunakan lagi karna sudah menggunakan aplikasi edobi yang jauh lebih murah </t>
  </si>
  <si>
    <t>Konfirmasi mengenai penggunaan aplikasi piposmart dan call langsung dimatikan</t>
  </si>
  <si>
    <t>Call tidak diangkat dan lanjut greeting chatt wa kirim konten tentang fitur piposmart</t>
  </si>
  <si>
    <t>165</t>
  </si>
  <si>
    <t>9928</t>
  </si>
  <si>
    <t>16505</t>
  </si>
  <si>
    <t>Dikky Darmawan97</t>
  </si>
  <si>
    <t>Kila Laundry</t>
  </si>
  <si>
    <t>10827</t>
  </si>
  <si>
    <t>085281356080</t>
  </si>
  <si>
    <t>18068</t>
  </si>
  <si>
    <t>087784500366</t>
  </si>
  <si>
    <t>RIZKYA YANIMA</t>
  </si>
  <si>
    <t xml:space="preserve">NAUFAL LAUNDRY	</t>
  </si>
  <si>
    <t>081215136831</t>
  </si>
  <si>
    <t>081215136832</t>
  </si>
  <si>
    <t>Aplikasi piposmartnya tidak jadi digunakan karna sudah menggunakan aplikasi lain. Untuk nama aplikasi yang digunakan saat ini tidak tau karna yang ngurus istrinya, istrinya di laundry bapaknya ada dirumah. Untuk kelola laundry dan penggunaan aplikasi semuanya diurus sama istrinya. Call langsung dimatikan</t>
  </si>
  <si>
    <t>15740</t>
  </si>
  <si>
    <t>Hendro Dwinanto</t>
  </si>
  <si>
    <t>mommy loundry</t>
  </si>
  <si>
    <t>081310575218</t>
  </si>
  <si>
    <t>Sudah menggunakan aplikasi matic loundry dan aplikasi piposmartnya tidak digunakan karna terlalu banyak fitur. Alangkah baiknya jika fiturnya bisa kita pilih sendiri,  misal dengan biaya 50 rb perbulan kita bisa ambil 10 macam feature secara bebas sesuai kebutuhan.</t>
  </si>
  <si>
    <t>166</t>
  </si>
  <si>
    <t>9936</t>
  </si>
  <si>
    <t>16518</t>
  </si>
  <si>
    <t>lili</t>
  </si>
  <si>
    <t>Yudha</t>
  </si>
  <si>
    <t>Al Azzam loundry</t>
  </si>
  <si>
    <t>Many Laundry/Many Laundry</t>
  </si>
  <si>
    <t>087861100077</t>
  </si>
  <si>
    <t>Nasabahnya sudah tidak berlangganan piposmart karna fitur di Paket Basic dikurangi</t>
  </si>
  <si>
    <t>Azka K R</t>
  </si>
  <si>
    <t xml:space="preserve">AZKA LAUNDRY EXPRESS/AZKA LAUNDRY EXPRESS	</t>
  </si>
  <si>
    <t xml:space="preserve">Nanti akan diperpanjang beralngganan nya </t>
  </si>
  <si>
    <t>Masih tahap negoisiasi paket perpanjangan berlangganan aplikasi piposmart dan besok akan di reminder kembali</t>
  </si>
  <si>
    <t>167</t>
  </si>
  <si>
    <t>9939</t>
  </si>
  <si>
    <t>16540</t>
  </si>
  <si>
    <t>Rana Kanza</t>
  </si>
  <si>
    <t>Ratna laundry</t>
  </si>
  <si>
    <t xml:space="preserve">Ratna laundry	</t>
  </si>
  <si>
    <t>085695325875</t>
  </si>
  <si>
    <t xml:space="preserve">Call biasa tidak diangkat dan nomor tidak terhubung dengan wa </t>
  </si>
  <si>
    <t>10835</t>
  </si>
  <si>
    <t>18084</t>
  </si>
  <si>
    <t>Princess Laundry Jangli</t>
  </si>
  <si>
    <t>085965543030</t>
  </si>
  <si>
    <t>089504100263</t>
  </si>
  <si>
    <t xml:space="preserve">Aplikasi piposmartnya belum digunakan karna ada perubahan rencana dan usaha laundrynya belum buka dan masih tahap pengerjaan. Untuk pembukaan belum tau kapan pastinya dan jika ada yang ditanyakan mengenai aplikasi piposmartnya nanti akan dihubungi kembali </t>
  </si>
  <si>
    <t>168</t>
  </si>
  <si>
    <t>9944</t>
  </si>
  <si>
    <t>16550</t>
  </si>
  <si>
    <t>Nurul Ihmah</t>
  </si>
  <si>
    <t>082136195428</t>
  </si>
  <si>
    <t>Nasabah masih menggunakan nota manual karena kemarin hp yang mau di gunakan untuk aplikasi Piposmartnya hilang dan akan mengunduh ulang aplikasinya lagi.</t>
  </si>
  <si>
    <t>Call biasa tidak aktif, call wa memanggil dan lanjut greeting chatt wa centang 1</t>
  </si>
  <si>
    <t>9960</t>
  </si>
  <si>
    <t>9964</t>
  </si>
  <si>
    <t>16593</t>
  </si>
  <si>
    <t>Eka Febriana</t>
  </si>
  <si>
    <t>7609</t>
  </si>
  <si>
    <t>11608</t>
  </si>
  <si>
    <t xml:space="preserve">D'Clean Laundry	</t>
  </si>
  <si>
    <t>LOUIS</t>
  </si>
  <si>
    <t>085718251368</t>
  </si>
  <si>
    <t>LOUIS LAUNDRY</t>
  </si>
  <si>
    <t>089501960401</t>
  </si>
  <si>
    <t xml:space="preserve">Aplikasi piposmartnya belum digunakan dan jika digunakan dan ada kendala akan dihubungi kembali </t>
  </si>
  <si>
    <t>17580</t>
  </si>
  <si>
    <t>Harum</t>
  </si>
  <si>
    <t>HARUM laundry</t>
  </si>
  <si>
    <t>081573749037</t>
  </si>
  <si>
    <t>Nomor tidak aktif dan terhubung dengan dengan wa</t>
  </si>
  <si>
    <t>171</t>
  </si>
  <si>
    <t>9965</t>
  </si>
  <si>
    <t>16594</t>
  </si>
  <si>
    <t>Putera</t>
  </si>
  <si>
    <t>085104452</t>
  </si>
  <si>
    <t>087742241144</t>
  </si>
  <si>
    <t>7635</t>
  </si>
  <si>
    <t>11666</t>
  </si>
  <si>
    <t>batu amaril</t>
  </si>
  <si>
    <t>cuber laundry</t>
  </si>
  <si>
    <t>22PM Laundry/22PM Laundry</t>
  </si>
  <si>
    <t>081333756667</t>
  </si>
  <si>
    <t>081234434374</t>
  </si>
  <si>
    <t xml:space="preserve">Negoisiasi paket berlangganan untuk perpanjangan membership dan Kakak nya mau nyoba perpanjangan berlangganan 1 bulan dulu dan sudah diskusi dengan tim analisis untuk nasabahnya diberikan berlangganan 1 bulan kembali karna sebelumnya nasabahnya pernah berlangganan 1 bulan </t>
  </si>
  <si>
    <t>Arya Fahrur</t>
  </si>
  <si>
    <t>KA'RAJA LAUNDRY/KA'RAJA LAUNDRY</t>
  </si>
  <si>
    <t>0822 97606525</t>
  </si>
  <si>
    <t>9969</t>
  </si>
  <si>
    <t>Sejauh ini belum ada kendala dan jika ada kendala biasanya minta bantu sama mba Wati. Paling kendala keamri yang hilang data 1 bulan tapi setelah belum ada masih aman saja. Nasabahnya sudah Berlangganan dengan Akun 5848 - CUBER</t>
  </si>
  <si>
    <t>16599</t>
  </si>
  <si>
    <t>desta</t>
  </si>
  <si>
    <t>laindry coinnn</t>
  </si>
  <si>
    <t>082228686893</t>
  </si>
  <si>
    <t>081212099692</t>
  </si>
  <si>
    <t xml:space="preserve">Bantu top up dan aktifkan perpanjangan berlangganan dan sudah berlangganan kembali </t>
  </si>
  <si>
    <t>Qenzhuo</t>
  </si>
  <si>
    <t>Citra Laundry Kalibata/Citra Laundry Kalibata Utara</t>
  </si>
  <si>
    <t xml:space="preserve">jangan dihubungi lagi dan boleh hubungi Nomor owner baru 08561311325 dan sudah hubungi nomor baru nya dan belum ada respon nasabahnya </t>
  </si>
  <si>
    <t>Ria Panjaitan</t>
  </si>
  <si>
    <t>Clean Fresh Laundry</t>
  </si>
  <si>
    <t xml:space="preserve">Saat ini bapaknya lagi meeting dan boleh dibantu lewat chatt saja dan Negoisiasi Paket berlangganan dan penjelasan perbedaan paket bisnis dan Pro </t>
  </si>
  <si>
    <t>10005</t>
  </si>
  <si>
    <t>16665</t>
  </si>
  <si>
    <t>Wahyu Anshori Manaf</t>
  </si>
  <si>
    <t>JAYA SAHABAT LOUNDRY</t>
  </si>
  <si>
    <t>082386541051</t>
  </si>
  <si>
    <t xml:space="preserve">Call ditolak dan saat ini nasabahnya lagi dikantor </t>
  </si>
  <si>
    <t xml:space="preserve">Greeting kirim konten dengan nasabahnya </t>
  </si>
  <si>
    <t>7697</t>
  </si>
  <si>
    <t>11819</t>
  </si>
  <si>
    <t>bibibi</t>
  </si>
  <si>
    <t>174</t>
  </si>
  <si>
    <t>god laundry</t>
  </si>
  <si>
    <t xml:space="preserve">Penjelasan dan negoisiasi biaya berlangganan aplikasi piposmart dan nasabahnya mau berlangganan yang paling murah karna usaha laundrynya masih jalan 3 minggu dan pendapatan masih sedikit. Rencana nasabahnya mau ngambil paket 12 bulan bisnis dan sudah kirim nomor rekening perusahaan dan akan dikonfirmasi kembali untuk pembayaran karna saat ini nasabahnya lagi ada kegiatan </t>
  </si>
  <si>
    <t>10017</t>
  </si>
  <si>
    <t>16678</t>
  </si>
  <si>
    <t>081273007035</t>
  </si>
  <si>
    <t>Richard Vernanda</t>
  </si>
  <si>
    <t>LAVENDER LAUNDRY</t>
  </si>
  <si>
    <t>082122221469</t>
  </si>
  <si>
    <t>089693650624</t>
  </si>
  <si>
    <t>175</t>
  </si>
  <si>
    <t>10018</t>
  </si>
  <si>
    <t>16679</t>
  </si>
  <si>
    <t>Bima</t>
  </si>
  <si>
    <t xml:space="preserve">Nomor owner dan outlet Call biasa tidak diangkat, call wa tidak diangkat dan chat wa belum ada respon nasabahnya </t>
  </si>
  <si>
    <t>clean maxx</t>
  </si>
  <si>
    <t>082331435919</t>
  </si>
  <si>
    <t>7698</t>
  </si>
  <si>
    <t>11820</t>
  </si>
  <si>
    <t>IMa Laundry</t>
  </si>
  <si>
    <t>082314811448</t>
  </si>
  <si>
    <t>176</t>
  </si>
  <si>
    <t>10026</t>
  </si>
  <si>
    <t>16690</t>
  </si>
  <si>
    <t>Muamar Guna</t>
  </si>
  <si>
    <t>Usaha laundry baru buka 2 hari dan masih menggunakan nota manual. Saat ini aplikasi piposmartnya belum sempat dipeljari karna belum ada waktu, dan masih melihat perkembangan laundry nya dulu. Mungkin minggu depan akan dipelajari dan nanti akan konfirmasi dengan admin laundry untuk menghubungi piposmart'</t>
  </si>
  <si>
    <t>Teteh Loundry</t>
  </si>
  <si>
    <t>083835943739</t>
  </si>
  <si>
    <t>083827002194</t>
  </si>
  <si>
    <t>7699</t>
  </si>
  <si>
    <t>11821</t>
  </si>
  <si>
    <t>858cleanshoes bdj</t>
  </si>
  <si>
    <t>Cleanshoes.bdj</t>
  </si>
  <si>
    <t>083871772219</t>
  </si>
  <si>
    <t xml:space="preserve">Gretting chatt wa mengenai penggunaan aplikasi piposmart di usaha laundry nya </t>
  </si>
  <si>
    <t>177</t>
  </si>
  <si>
    <t>10033</t>
  </si>
  <si>
    <t>16700</t>
  </si>
  <si>
    <t>Hengki Kurnianto</t>
  </si>
  <si>
    <t>NAJWA loundry</t>
  </si>
  <si>
    <t>085232038350</t>
  </si>
  <si>
    <t xml:space="preserve">Aplikasi tidak ada kendala dan call langsung dimatikan </t>
  </si>
  <si>
    <t>7756</t>
  </si>
  <si>
    <t>11931</t>
  </si>
  <si>
    <t>Nomor owner call biasa tidak aktif dan tidak terhubung dengan wa dan call nomor outlet tidak diangkat dan lanjut greeting chatt wa dan belum ada respon nasabahnya</t>
  </si>
  <si>
    <t>Vinet Crissy</t>
  </si>
  <si>
    <t>VIOLET LAUNDRY</t>
  </si>
  <si>
    <t>088222018209</t>
  </si>
  <si>
    <t>0895321432684</t>
  </si>
  <si>
    <t xml:space="preserve">Nasabah referal dari KG Teknik Batam, Usaha laundry sudah buka namun saat ini masih menggunakan nota manual dan karyawan masih 1 dan ada rencana mau nambah karyawan 1 lagi. Penjelasan aplikasi piposmart, device yang siapkan, fitur yang tersedia di aplikasi dan keunggulan aplikasi. Penjelasan sistem berlangganan dan juga penggunaan piposmart untuk karyawan. Untuk sementara aplikasi nya akan dicoba instal dulu dan pelajari sendiiri dan jika ada kendala akan di hubungi kembali. Penjelasan aplikasi hanya bisa di akses di Playstore dan belum tersedia di IOS. Hp owner yang digunakan saat ini Iphone </t>
  </si>
  <si>
    <t>178</t>
  </si>
  <si>
    <t>10058</t>
  </si>
  <si>
    <t>16732</t>
  </si>
  <si>
    <t>Ricalaundry</t>
  </si>
  <si>
    <t>Ricalaudry</t>
  </si>
  <si>
    <t>085179933020</t>
  </si>
  <si>
    <t xml:space="preserve">Nasabah referal dari Mitra Taufik, Nanti dihubungi kembali sekitar jam 2 an siang karna saat ini nasabahnya mau sholat jumat dan sudah dihubungi tapi bapaknya masih dalam proses sidang </t>
  </si>
  <si>
    <t>Call biasa tidak aktif, call wa tidak diangkat dan lanjut greeting chatt wa centang 1</t>
  </si>
  <si>
    <t>11087</t>
  </si>
  <si>
    <t>18520</t>
  </si>
  <si>
    <t>Fajrianto</t>
  </si>
  <si>
    <t>F3 Laundry</t>
  </si>
  <si>
    <t xml:space="preserve">Call biasa tidak diangkat, call wa memanggil dan belum ada respon nasabahnya </t>
  </si>
  <si>
    <t>179</t>
  </si>
  <si>
    <t>085246757579</t>
  </si>
  <si>
    <t>10178</t>
  </si>
  <si>
    <t>Usaha laundry sudah berjalan lama dan masih menggunakan nota manual. Untuk aplikasi masih sebatas registrasi dan belum sempat dicoba karna lagi ada kerjaan. Aplikasi di lihat dari tiktok dan pengen coba aplikasinya. penjelasan aplikasi piposmart dan jika ada waktu akan di infokan kembali</t>
  </si>
  <si>
    <t>Nasabah tidak menggunakan aplikasi piposmart dan tketika di tanyakan kendalanya tidak merespon.</t>
  </si>
  <si>
    <t>180</t>
  </si>
  <si>
    <t>10185</t>
  </si>
  <si>
    <t>16968</t>
  </si>
  <si>
    <t>Mawar Laundry</t>
  </si>
  <si>
    <t>082323706754</t>
  </si>
  <si>
    <t xml:space="preserve">Aplikasi piposmartnya masih coba lihat" dan tadi masih hanya registrasi saja. Penjelasan aplikasi piposmart dan akan dicoba dulu aplikasi nya jika ada kendala akan dihubungi kembali. Udaha laudnry belum buka dan belum tau kapan pembukaan nya makanya mau lihat aplikasinya dulu. Aplikasi lihat dari facebook </t>
  </si>
  <si>
    <t xml:space="preserve">Call biasa tidak diangkat dan call wa ditolak dan lanjut greeting chatt wa dan belum ada respon nasabahnya </t>
  </si>
  <si>
    <t>181</t>
  </si>
  <si>
    <t>10188</t>
  </si>
  <si>
    <t>16972</t>
  </si>
  <si>
    <t>zuliana Sembiring</t>
  </si>
  <si>
    <t>Sofia laundry</t>
  </si>
  <si>
    <t>081396894912</t>
  </si>
  <si>
    <t>Call biasa nomor tidak aktif dan call wa tidak diangkat dan lanjut greeting chatt wa dan belum ada respon nasabahnya</t>
  </si>
  <si>
    <t>6536</t>
  </si>
  <si>
    <t>nisa</t>
  </si>
  <si>
    <t>Menara Hidup Baru</t>
  </si>
  <si>
    <t>081281547189</t>
  </si>
  <si>
    <t>087879087274</t>
  </si>
  <si>
    <t xml:space="preserve">Penjelasan biaya printer thermal yang disediakan piposmart </t>
  </si>
  <si>
    <t>182</t>
  </si>
  <si>
    <t>10189</t>
  </si>
  <si>
    <t>16973</t>
  </si>
  <si>
    <t xml:space="preserve">Sejauh ini aplikasi piposmartnya belum ada kendala dan dari karyawan yang jaga laundry juga belum ada keluhan. Untuk masalah printer sudah bisa kembali dan jika ada kendala akan di infokan kembali. Tadi ada daftar outlet baru namun untuk penggunaan aplikasi piposmartnya belum tau kapan, jika sudah mau gunakan akan di infokan kembali </t>
  </si>
  <si>
    <t>ani maryani</t>
  </si>
  <si>
    <t>citra laundry</t>
  </si>
  <si>
    <t>085814488337</t>
  </si>
  <si>
    <t>Nasabah kendala dalam mempelajari aplikasi piposmart karena ada pekerjaan lain dan dalam waktu dekat ada acara hajatan sehingga minta untuk di follow up dalam beberapa minggu ke depan saja lagi untuk demo aplikasinya.</t>
  </si>
  <si>
    <t xml:space="preserve">Aplikasinya tidak digunakan dan sempat download piposmart tapi hp nya sudah hilang. Usaha laundry jalan 4 tahun dna masih menggunakan nota manual dan masih hendel sendiri. Penjelasan apikasi piposmart dan jika mau gunakan piposmart akan dihubungi kembali </t>
  </si>
  <si>
    <t>17154</t>
  </si>
  <si>
    <t xml:space="preserve">Hubert Kandou </t>
  </si>
  <si>
    <t>bubblepop loundry</t>
  </si>
  <si>
    <t>088210605619</t>
  </si>
  <si>
    <t>Call biasa nomor tidak aktif, call wa memanggil dan lanjut greeting chatt wa dan belum ada respon nasabahnya dan datanya disistem sudah berlangganan dengan akun 12686 - Bubblepop Laundry</t>
  </si>
  <si>
    <t>10190</t>
  </si>
  <si>
    <t>16974</t>
  </si>
  <si>
    <t>Widya Sania</t>
  </si>
  <si>
    <t>WIFA Express Laundry</t>
  </si>
  <si>
    <t>082286312661</t>
  </si>
  <si>
    <t xml:space="preserve">Call biasa tidak diangkat dan call wa tidak diangkat dan lanjut chatt wa dan belum ada respon nasabahnya </t>
  </si>
  <si>
    <t xml:space="preserve">Belum ada respon nasabahnya dan sudah bantu aktivasi membership karna masa trialnya sudah habis </t>
  </si>
  <si>
    <t xml:space="preserve">Siti Umayah </t>
  </si>
  <si>
    <t>184</t>
  </si>
  <si>
    <t xml:space="preserve">Bantu kendala login akses akun karyawan dan bantu reset password akun nya </t>
  </si>
  <si>
    <t>10194</t>
  </si>
  <si>
    <t>16979</t>
  </si>
  <si>
    <t>ASTRID</t>
  </si>
  <si>
    <t>KEKE LAUNDRY</t>
  </si>
  <si>
    <t>089510806798</t>
  </si>
  <si>
    <t>Delfy Laundry Express</t>
  </si>
  <si>
    <t xml:space="preserve">Penawaran dan penjelasan paket berlangganan basic 12 bulan dan 6 bulan </t>
  </si>
  <si>
    <t xml:space="preserve">Reminder mengenai penggunaan aplikasi piposmart dan nanti malam akan dihubungi kembali karna saat ini bapaknya lagi di luar kota </t>
  </si>
  <si>
    <t>Bantu aktivasi mebership 13 bulan basic dan bantu penjelasan untuk penghapusan data pelanggan dan data transaksi</t>
  </si>
  <si>
    <t xml:space="preserve">Aplikasinya sedang dipelajari dan penjelasan aplikasi piposmart apalikasi berbayar dan ada masa trial selama 14 hari dan gratis akses semua fitur secara gratis. Penjelasan apliikasi piposmart dan jika ada kendala akan di infokan kembali. Usaha laundry jalan 3 minggu  dan masih menggunakan nota manual. Aplikasi di lihat dari Playstore </t>
  </si>
  <si>
    <t>185</t>
  </si>
  <si>
    <t>10195</t>
  </si>
  <si>
    <t>16981</t>
  </si>
  <si>
    <t>Yuli Nisa</t>
  </si>
  <si>
    <t>Ridho Laundry</t>
  </si>
  <si>
    <t>081229017647</t>
  </si>
  <si>
    <t xml:space="preserve">Aplikasi saat ini sedang dicoba pelajari dan masih bigung akses karyawan dan input harga layanan karna laundry nya laundry coin dan satuan koin tidak ada di aplikasi, dan layanan ada juga yang paket 7 kg atau 8 kg. Penjelasan akses piposmart untuk karyawan dan cara penambahan akun karyawan, penjelasan cara input harga layanan dan juga penjelasan mengenai layanan training aplikasi piposmart dan gratis. Untuk training akan di infokan kembali jika sudah ada waktu freenya dan printernya sudah sampai karna kemarin sudah order printer thermal. Penjelasan aplikasi piposmart di hp laundry dan pengiriman wa dari hp laundry. Aplikasi di lihat dari tiktok, saat ini laporan nya masih manual dan hitung sendiri dan laundry nya ada 3 outlet. Sejauh ini kewalahan untuk rekap transaksi dan aja nota yang kelupaan ke rekap </t>
  </si>
  <si>
    <t>0813084310400</t>
  </si>
  <si>
    <t xml:space="preserve">Penjelasan mengenai nota yang di print lewat printer thermal merk iware dan blueprint. Penjelasan perbedaan nota struk customer dan struk label </t>
  </si>
  <si>
    <t>Nasabah sedang di rawat di rumah sakit sehingga minta untuk di hubungi melalui pesan whatsapp saja.</t>
  </si>
  <si>
    <t>17463</t>
  </si>
  <si>
    <t>ridha</t>
  </si>
  <si>
    <t>BERKAH LONDRY</t>
  </si>
  <si>
    <t>089509928740</t>
  </si>
  <si>
    <t xml:space="preserve">Nasabahnya tidak mau di telpon" terus karna mengganggu dan bilang sama yang lain untuk tidak ditelpon terus </t>
  </si>
  <si>
    <t>Rescedule training karna masih fokus di pemasangan mesin dan finishing karna ternyata lebih ribet</t>
  </si>
  <si>
    <t>10196</t>
  </si>
  <si>
    <t>16982</t>
  </si>
  <si>
    <t>Lani Ulfah</t>
  </si>
  <si>
    <t>jihan lsundry</t>
  </si>
  <si>
    <t>jihan laundry</t>
  </si>
  <si>
    <t>082342865030</t>
  </si>
  <si>
    <t>Nasabah sudah berlangganan dengan akun lain ( jihan laundry express)</t>
  </si>
  <si>
    <t xml:space="preserve">Call biasa dan call wa tidak diagkat, lanjut greeting chatt wa belum ada respon nasabahnya </t>
  </si>
  <si>
    <t>17186</t>
  </si>
  <si>
    <t>Imratun Solehah</t>
  </si>
  <si>
    <t>085748041388</t>
  </si>
  <si>
    <t>187</t>
  </si>
  <si>
    <t xml:space="preserve">Aplikasi piposmart tidak jadi digunakan karna aplikasi piposmart sangat mahal untuk laundry bapaknya yang masih rumahan. Saat ini sudah menggunakan aplikasi lain yang lebih murah dan jangan ditelpon telpon lagi </t>
  </si>
  <si>
    <t>10197</t>
  </si>
  <si>
    <t>16984</t>
  </si>
  <si>
    <t>Wida Laundry</t>
  </si>
  <si>
    <t>Loundry 81</t>
  </si>
  <si>
    <t>081574861044</t>
  </si>
  <si>
    <t>17595</t>
  </si>
  <si>
    <t>Lysia Erica</t>
  </si>
  <si>
    <t xml:space="preserve">	Liciaaa Laundry</t>
  </si>
  <si>
    <t>085804007068</t>
  </si>
  <si>
    <t xml:space="preserve">Aplikasi piposmartnya tidak jadi digunakan karna biaya berlangganan sangat mahal, dan saat ini nasabahnya mampu nya perbulan dengan biaya berlangganan 50.000. Saat ini menggunakan aplikasi Billas dengan biaya berlangganan per bulan 50.000, dan usaha laundry jalan 2 bulan. Aplikasi piposmart fiturnya lengkap tapi masih terkendala di biaya nya. Piposmart di rekomendasikan oleh king laundry - Bunda Sulis </t>
  </si>
  <si>
    <t>188</t>
  </si>
  <si>
    <t>10239</t>
  </si>
  <si>
    <t>17035</t>
  </si>
  <si>
    <t>bang *Jhon*</t>
  </si>
  <si>
    <t>laundry aliyya</t>
  </si>
  <si>
    <t>085817186070</t>
  </si>
  <si>
    <t>081386436590</t>
  </si>
  <si>
    <t>Penjelasan biaya berlangganan aplikasi piposmart</t>
  </si>
  <si>
    <t>189</t>
  </si>
  <si>
    <t>10241</t>
  </si>
  <si>
    <t>17039</t>
  </si>
  <si>
    <t>Rizlaini Leni</t>
  </si>
  <si>
    <t>FO berlangganan kembali dan penjelasan paket berlangganan yang paling murah karna saat ini aplikasi piposmartnya hanya digunakan untuk print dan kirim nota. Penawaran Paket 12 Bulan basic atau 6 bulan basic</t>
  </si>
  <si>
    <t>londry bunda hamka</t>
  </si>
  <si>
    <t>085370398512</t>
  </si>
  <si>
    <t>190</t>
  </si>
  <si>
    <t>10244</t>
  </si>
  <si>
    <t>17044</t>
  </si>
  <si>
    <t>Ade Wildan Khairana Sudirman</t>
  </si>
  <si>
    <t>Willy Laundry Rancah</t>
  </si>
  <si>
    <t>081221975727</t>
  </si>
  <si>
    <t>08979836593</t>
  </si>
  <si>
    <t>Belum ada respon nasabahnya baik call maupun chatt</t>
  </si>
  <si>
    <t xml:space="preserve">Konfirmasi penggunaan aplikasi piposmart call dimatikan </t>
  </si>
  <si>
    <t xml:space="preserve">Aplikasi belum digunakan karna belum paham penggunaan nya </t>
  </si>
  <si>
    <t xml:space="preserve">Call biasa tidak aktif, Lanjut chatt wa belum ada respon nasabahnya </t>
  </si>
  <si>
    <t>Nasabah menanyakan ada paket bulanan atau tidak dan setelah di konfirmasi belum ada respon lagi.</t>
  </si>
  <si>
    <t>10851</t>
  </si>
  <si>
    <t>18105</t>
  </si>
  <si>
    <t>digento</t>
  </si>
  <si>
    <t xml:space="preserve">Call biasa tidak aktif, call wa memanggil dan lanjut greeting chatt wa dan belum ada respon nasabahnya </t>
  </si>
  <si>
    <t>AH</t>
  </si>
  <si>
    <t>085259838731</t>
  </si>
  <si>
    <t xml:space="preserve">Aplikasi Piposmartnya belum dipelajari kembali, kemarin masih tahap registrasi saja. Usaha laundry masih kecil kecilan dan masih hendel sendiri, dan masih mengunakan nota manual. aplikasi piposmart di rekomendasikan teman nya </t>
  </si>
  <si>
    <t>Nasabah kendala di harga karena sudah banyak membandingkan dengan aplikasi lain dan setelah penjelasan untuk harga dan fitur yang di dapatkan namun nasabah tetap masih berat di harga.</t>
  </si>
  <si>
    <t xml:space="preserve">Usaha laundry coin atau self service aja, dan laundry baru buka. Aplikasi piposmartnya sudah dipeljari tapi saat ini fitur yang di inginkan belum ada seperti fitur inventory untuk melihat stok barang dan sudah penjelasan untuk fitur ivnetory dan menu pengeluaran. Saat ini masih menggunakan nota manual dan aplikasinya akan dicoba pelajari dulu selama trial dan jika ada kendala akan di infokan kembali </t>
  </si>
  <si>
    <t>10849</t>
  </si>
  <si>
    <t>18103</t>
  </si>
  <si>
    <t xml:space="preserve">ana </t>
  </si>
  <si>
    <t>Call biasa dan call wa tidak diangkat, dan lanjut greeting chatt wa dan belum ada respon nasabahnya</t>
  </si>
  <si>
    <t>meriki</t>
  </si>
  <si>
    <t>085641195869</t>
  </si>
  <si>
    <t>17410</t>
  </si>
  <si>
    <t>ati anwari</t>
  </si>
  <si>
    <t>Laundry Cuciin</t>
  </si>
  <si>
    <t>081285587993</t>
  </si>
  <si>
    <t>17411</t>
  </si>
  <si>
    <t>ALIYA LAUNDRY</t>
  </si>
  <si>
    <t>085752070269</t>
  </si>
  <si>
    <t>17412</t>
  </si>
  <si>
    <t>Tamam Laundry</t>
  </si>
  <si>
    <t xml:space="preserve">Aplikasi masih dipelajri dulu dan sejauh ini masih aman belum ada pertanyaan dan jika ada kendala akan di infokan kembali. Penjelasan laporan dan filter tanggal untuk tarik data transaksi. Pembukaan laundry di tanggal 18-28 Mei 2026. Untuk berlangganan nanti kabari kembali </t>
  </si>
  <si>
    <t>085117164714</t>
  </si>
  <si>
    <t xml:space="preserve">Aplikasi piposmart nya tidak digunakan dan call dimatikan </t>
  </si>
  <si>
    <t>17415</t>
  </si>
  <si>
    <t xml:space="preserve">Dwi Rizky Rahmadhani Khoirunnisa </t>
  </si>
  <si>
    <t>Jena Wash</t>
  </si>
  <si>
    <t>085730275207</t>
  </si>
  <si>
    <t>17420</t>
  </si>
  <si>
    <t xml:space="preserve">sheliana </t>
  </si>
  <si>
    <t>083120914522</t>
  </si>
  <si>
    <t xml:space="preserve">Aplikasi belum digunakan dan saat ini nasabahnya lagi dijalan dan lanjut greeting chatt wa </t>
  </si>
  <si>
    <t>17422</t>
  </si>
  <si>
    <t>Nida</t>
  </si>
  <si>
    <t>KALONDRI</t>
  </si>
  <si>
    <t>082121502773</t>
  </si>
  <si>
    <t xml:space="preserve">Call diangkat tapi tidak mau bicara dan lanjut greeting chatt wa </t>
  </si>
  <si>
    <t>17428</t>
  </si>
  <si>
    <t>andre nurcahyo</t>
  </si>
  <si>
    <t>Bestie Shoes</t>
  </si>
  <si>
    <t>081373079033</t>
  </si>
  <si>
    <t xml:space="preserve">Call biasa tidak aktif dan call wa tidak diangkat dan lanjut greeting chatt wa dan belum ada respon nasabahnya </t>
  </si>
  <si>
    <t>17429</t>
  </si>
  <si>
    <t>Wiel Hia</t>
  </si>
  <si>
    <t>Call biasa tidak aktif dan tidak terhubung dengan wa</t>
  </si>
  <si>
    <t xml:space="preserve">Call biasa nomor tidak aktif dan call wa memanggil dan lanjut greeting chatt wa dan belum ada respon nasabahnya </t>
  </si>
  <si>
    <t>17435</t>
  </si>
  <si>
    <t>082132663700</t>
  </si>
  <si>
    <t xml:space="preserve">Apikasinya belum sempat dicoba kembali, nanti jika ada waktu dan data layanan sudah di input di aplikasi akan dihubungi kembali </t>
  </si>
  <si>
    <t>17450</t>
  </si>
  <si>
    <t>Kenes Laundry</t>
  </si>
  <si>
    <t>085767078653</t>
  </si>
  <si>
    <t>Aplikasi gak jadi digunakan dan belum ada konfirmasi dari suaminya karna yang coba aplikasi suaminya kemarin. Usaha laundry sudah lama buka dan saat ini menggunakan nota manual dan call langsung dimatikan</t>
  </si>
  <si>
    <t xml:space="preserve">Call biasa dan wa tidak diangkat dan lanjut chatt wa belum ada respon nasabahnya </t>
  </si>
  <si>
    <t>17451</t>
  </si>
  <si>
    <t>Matien Fariano Elmondo</t>
  </si>
  <si>
    <t>Twizzy Laundry</t>
  </si>
  <si>
    <t>082217124482</t>
  </si>
  <si>
    <t>Call biasa tidak aktif, call wa ditolak dan chatt wa belum ada respon nasabahnya</t>
  </si>
  <si>
    <t>17016</t>
  </si>
  <si>
    <t>Lusy Dahlia</t>
  </si>
  <si>
    <t>Raja Setrika</t>
  </si>
  <si>
    <t>081269885827</t>
  </si>
  <si>
    <t xml:space="preserve">Call biasa tidak diangkat dan lanjut chatt belum ada respon nasabahnya </t>
  </si>
  <si>
    <t>17026</t>
  </si>
  <si>
    <t xml:space="preserve">Nani Susanti </t>
  </si>
  <si>
    <t>Aysila Jasa Setrika Uap</t>
  </si>
  <si>
    <t>082222203010</t>
  </si>
  <si>
    <t>17045</t>
  </si>
  <si>
    <t>Noony Rs</t>
  </si>
  <si>
    <t>TIRTA WASH &amp; DRY</t>
  </si>
  <si>
    <t>085883558770</t>
  </si>
  <si>
    <t xml:space="preserve">Call biasa tidak diangkat, lanjut call wa tidak diangkat dan chatt wa belum ada respon nasabahnya </t>
  </si>
  <si>
    <t>17457</t>
  </si>
  <si>
    <t>mawaddah</t>
  </si>
  <si>
    <t>zahwa laundry</t>
  </si>
  <si>
    <t>081263911483</t>
  </si>
  <si>
    <t xml:space="preserve">Aplikasi piposmartnya belum digunakan karna usaha laundry nya belum buka dan kemungkinan pembukaan nya dekat" puasa ini </t>
  </si>
  <si>
    <t>10879</t>
  </si>
  <si>
    <t>18146</t>
  </si>
  <si>
    <t>Kawan laudry</t>
  </si>
  <si>
    <t>Kawan Laundry</t>
  </si>
  <si>
    <t>0895701100330</t>
  </si>
  <si>
    <t>Aplikasi piposmartnya belum digunakan dan nanti akan dikabari kembali dan jangan ditelpon" lagi</t>
  </si>
  <si>
    <t>17468</t>
  </si>
  <si>
    <t>LUSIA EVA SOLINA KAREJA</t>
  </si>
  <si>
    <t>EVA LAUNDRY</t>
  </si>
  <si>
    <t>085376781445</t>
  </si>
  <si>
    <t>Setelah greeting nasabah  menjawab tidak jadi pakai aplikasinya dan saya jawab unuk aplikasi nya apakah sudah dicoba dan ada kendala apa,belum ada respon lagi.</t>
  </si>
  <si>
    <t>17474</t>
  </si>
  <si>
    <t xml:space="preserve">joel </t>
  </si>
  <si>
    <t>fayiz laundry</t>
  </si>
  <si>
    <t>081804008900</t>
  </si>
  <si>
    <t xml:space="preserve">Call biasa tidak diangkat dan lanjut call wa tidak diangkat dan belum ada respon chatt wa </t>
  </si>
  <si>
    <t>Bantu fo untuk pengirimana logo dan foto laundry dan juga pemberian rating aplikasi piposmart di playstore</t>
  </si>
  <si>
    <t>10885</t>
  </si>
  <si>
    <t>18154</t>
  </si>
  <si>
    <t>Saril ambal</t>
  </si>
  <si>
    <t>085359993090</t>
  </si>
  <si>
    <t>3286</t>
  </si>
  <si>
    <t>Nasabah sudah tertarik menggunakan aplikasi Piposmart namun anaknya sudah terlanjur mendaftarkan outlet untuk berlangganan di aplikasi matic Laundry selama setahun, dan sudah di tawarkan untuk pergantian membership namun nasabah ingin tetap pakai aplikasi itu terlebih dahulu selama setahun.</t>
  </si>
  <si>
    <t>Goo Laundry</t>
  </si>
  <si>
    <t>Goolaundry</t>
  </si>
  <si>
    <t>082120111146</t>
  </si>
  <si>
    <t xml:space="preserve">Penjelasan mengenai layanan satuan sepatu di aplikasi piposmart, dan penjelasan beberapa layanan dalam 1 nota dan juga penginputan catatan tentang spesifikasi jenis sepatu dan penjelasan sistem upload foto sepatu di aplikasi. Untuk piposmart masing di pertimbangkan karna saat ini masih mencoba aplikasi lain yang cocok dengan konsep laundry nya </t>
  </si>
  <si>
    <t>Call biasa nomor tidak aktif, call wa memanggil dan lanjut chatt wa belum ada respon nasabahnya</t>
  </si>
  <si>
    <t>Saat ini menggunakan aplikasi kasir laundry dan terkadang juga menggunakan pembukuan manual. APlikasi piposmartnya saat ini belum berlangganan dulu karna omset bulanan masih ratus ribuan saja</t>
  </si>
  <si>
    <t>17526</t>
  </si>
  <si>
    <t>fitri afandi</t>
  </si>
  <si>
    <t xml:space="preserve">	kayroel kitchen</t>
  </si>
  <si>
    <t>081333354660</t>
  </si>
  <si>
    <t xml:space="preserve">Aplikasi sudah dicoba gunakan dan sejauh ini belum ada kendala. Usaha laundry baru buka dan jika ada kendala akan dihubungi kembali. Call langsung dimatikan dan lanjut chatt wa </t>
  </si>
  <si>
    <t xml:space="preserve">Aplikasi belum digunakan di usaha laundry, kemari masih coba 2 kali aplikasi nya. Penjelasan cara penginputan harga layanan dan jika sudah bisa login kembali ke akun yang lama atau daftar akun kembali akan di konfirmasi untuk dibantu kembali cara penggunaan piposmartnya. Usaha laundry jalan 3 tahun dan masih menggunakan nota manual. Aplikasi di rekomendasikan temannya </t>
  </si>
  <si>
    <t xml:space="preserve">Call biasa tidak diangkat dan call wa tidak diangkat dan lanjut greeting chatt wa belum ada respon nasabahnya </t>
  </si>
  <si>
    <t xml:space="preserve">Belum ada respon mitranya </t>
  </si>
  <si>
    <t xml:space="preserve">Aplikasi piposmartnya belum digunakan karna belum paham betul penggunaan aplikasi piposmartnya, fo training aplikasi nanti dihubungi kembali di jam 1 an karna saat ini kakaknya lagi di jalan. Usaha laundry jalan 8 bulan dan masih menggunakan nota manual </t>
  </si>
  <si>
    <t>Bulan ini belum ada nanti jika ada akan dikabari kembali</t>
  </si>
  <si>
    <t xml:space="preserve">Reminder mengenai penggunaan aplikasi piposmart dan penjelasan mengenai biaya berlangganan dan promo perpanjangan bulan ini </t>
  </si>
  <si>
    <t xml:space="preserve">Rika Yulia </t>
  </si>
  <si>
    <t>Penjelasan mengenai akses fitur aplikasi di paket business dan penjelasan jenis paket berlangganan saat ini dan bantu untuk upgrade berlangganan ke paket Pro sehingga nasabah sudah bisa akses kembali semua fitur yang kita sediakan</t>
  </si>
  <si>
    <t>17349</t>
  </si>
  <si>
    <t xml:space="preserve">Priya Tri Kurnia </t>
  </si>
  <si>
    <t>GRIYA LAUNDRY</t>
  </si>
  <si>
    <t>085864202494</t>
  </si>
  <si>
    <t xml:space="preserve">Aplikasi masih dipelajari dan akunnya sudah non-aktifkan dan sudah daftar akun baru dengan nama akun GRIYA LAUNDRY PENGANJARAN KUDUS. Usaha laundry belum buka dan akan buka secepatnya </t>
  </si>
  <si>
    <t xml:space="preserve">Reminder penggunaan aplikasi piposmart dan nanti tunggu laundry mendekati akan dijadwalkan ketemu untuk penggunaan aplikasi piposmart, dan pembukaan laundry belum tau karna mesin cuci belum masuk dan masih kejar pengerjaan tempat </t>
  </si>
  <si>
    <t>Untuk penggunaan aplikasi piposmartnya  kakaknya tidak tahu menahu, nanti boleh konfirmasi langsung dengan anaknya karna yang tau anaknya dan dia lagi diluar. Besok saja dihubungi kembali</t>
  </si>
  <si>
    <t>David Ricardo</t>
  </si>
  <si>
    <t>Aubry Laundry</t>
  </si>
  <si>
    <t>Bantu penjelasan mengenai reset transaksi</t>
  </si>
  <si>
    <t>101</t>
  </si>
  <si>
    <t>9477</t>
  </si>
  <si>
    <t>10041</t>
  </si>
  <si>
    <t>Arkha</t>
  </si>
  <si>
    <t xml:space="preserve">Arem Laundry </t>
  </si>
  <si>
    <t>16712</t>
  </si>
  <si>
    <t>089669674929</t>
  </si>
  <si>
    <t>Pebrilia Siska</t>
  </si>
  <si>
    <t>Rumah Laundry Mamah Uwi</t>
  </si>
  <si>
    <t xml:space="preserve">Bantu penjelasan penggunaan aplikasi piposmart untuk usaha bengkel </t>
  </si>
  <si>
    <t>081808164182</t>
  </si>
  <si>
    <t>6926</t>
  </si>
  <si>
    <t xml:space="preserve">leny </t>
  </si>
  <si>
    <t>Bantu kembali mengenai kendala akses login akun karyawan di aplikasi piposmart, akunnya non-aktif karna sudah membershipnya jatuh tempo</t>
  </si>
  <si>
    <t xml:space="preserve">Bantu penjelasan kembali mengenai cara melihat jumlah kg dan satuan di aplikasi </t>
  </si>
  <si>
    <t>102</t>
  </si>
  <si>
    <t>10051</t>
  </si>
  <si>
    <t>16723</t>
  </si>
  <si>
    <t>warni Sikakap</t>
  </si>
  <si>
    <t>Chuwaik Laundry</t>
  </si>
  <si>
    <t xml:space="preserve">	Chuwaik Laundry</t>
  </si>
  <si>
    <t>081363488333</t>
  </si>
  <si>
    <t>10650</t>
  </si>
  <si>
    <t>17800</t>
  </si>
  <si>
    <t>Z Loundry</t>
  </si>
  <si>
    <t>Z'Loundry</t>
  </si>
  <si>
    <t>08973220008</t>
  </si>
  <si>
    <t xml:space="preserve">Aplikasi tidak digunakan dan jangan telpon lagi. Nomor tidak terhubung dengan wa </t>
  </si>
  <si>
    <t xml:space="preserve">Penjelasan aplikasi saat ini hanya bisa diakses di playstore android dan belum tersedia di Iphone </t>
  </si>
  <si>
    <t>103</t>
  </si>
  <si>
    <t xml:space="preserve">Kakaknya ada niatan mau buka usaha jd masih belajar dan masih lanjut follow up </t>
  </si>
  <si>
    <t>10053</t>
  </si>
  <si>
    <t>16725</t>
  </si>
  <si>
    <t>Rini Maretno Wati</t>
  </si>
  <si>
    <t>gelis laundry expres</t>
  </si>
  <si>
    <t>081249341941</t>
  </si>
  <si>
    <t xml:space="preserve">Call biasa diangkat dan tidak ada suara dan call ulang dialihkan, call wa tidak diangkat dan lanjut greeting chatt wa dan belum ada respon nasabahnya </t>
  </si>
  <si>
    <t>10653</t>
  </si>
  <si>
    <t>17806</t>
  </si>
  <si>
    <t>susan marina</t>
  </si>
  <si>
    <t>ss laundry</t>
  </si>
  <si>
    <t>085952240980</t>
  </si>
  <si>
    <t xml:space="preserve">Call biasa tidak diagkat dan call wa tidak diaangkat dan lanjut greeting chatt wa dan belum ada respon nasabahnya </t>
  </si>
  <si>
    <t>104</t>
  </si>
  <si>
    <t>10055</t>
  </si>
  <si>
    <t>Aplikasi piposmart tidak digunakan karna sudah menggunakan aplikasi sendiri dan jangan dihubungi lagi</t>
  </si>
  <si>
    <t>16728</t>
  </si>
  <si>
    <t>Ida Abiyan</t>
  </si>
  <si>
    <t>Aulia laundry</t>
  </si>
  <si>
    <t>0895617063057</t>
  </si>
  <si>
    <t xml:space="preserve">Direkomendasikan oleh Mulya Jaya Abadi, Usaha laundry belum buka dan masih finishing dan hr karyawan yang akan jaga laundry dan jika sudah ada akan kita kabari untuk jadwal training aplikasi. Aplikasi masih dicoba" dulu dan penjelasan aplikasi piposmart dan layanan training aplikasi dan akan dikabari kembali apabila ada yang mau ditanyakan dan reminder jadwal training 2 atau 3 hari lagi </t>
  </si>
  <si>
    <t>Nasabah masih menggunakan nota manual, usaha laundry masih berjalan 2 tahun dan belum ada karyawan,Nasabah tidak jadi menggunakan aplikasi Piposmart dan ketika di tanyakan kendalanya tidak ada kendala kata nasabahnya, dan ketika di informasikan seputar aplikasi Piposmart telfon langsung di tutup.</t>
  </si>
  <si>
    <t>105</t>
  </si>
  <si>
    <t>9894</t>
  </si>
  <si>
    <t>16445</t>
  </si>
  <si>
    <t>Desy Agustin</t>
  </si>
  <si>
    <t>Spin Coin Laundry</t>
  </si>
  <si>
    <t xml:space="preserve">Baru mau lihat fitur aplikasi piposmartnya dan belum digunakan aplikasi karna masih menggunakan nota manual. Belum ke pakai karna masih menggunakan nota manual. Laundry rumahan dan muka di perumahan dan kebanyakan pelanggann sistem member 60 kg. Usaha laundry sudah buka dari 2009 dan masih skala rumahan dan tidak banyak yang reguler. Penjelasan aplikasi piposmart dan fitur Deposit Pelangganan dan sistem berlangganan aplikasi piposmart </t>
  </si>
  <si>
    <t>085190335770</t>
  </si>
  <si>
    <t>081364452142</t>
  </si>
  <si>
    <t xml:space="preserve">Call biasa nomor tidak terdaftar, dan nomor tidak terhubung dengan wa </t>
  </si>
  <si>
    <t>Usaha Laundry masih menggunakan nota manual, Yang menjawab telfon karyawan laundry dan tidak tau tentang aplikasi Piposmart, dan sudah minta tolong ke karyawan untuk konfirmasi ke owner dan minta nomor owner.</t>
  </si>
  <si>
    <t>17582</t>
  </si>
  <si>
    <t>Yayu Trisnawati</t>
  </si>
  <si>
    <t>kons loundry</t>
  </si>
  <si>
    <t>085878682404</t>
  </si>
  <si>
    <t xml:space="preserve">Nomor tidak aktif dan info ownernya akun ini Salah daftar akun karna tadi mau login akun karyawan malah ke daftar jadi akun owner dan akun ini tidak digunakan karna akun karyawan </t>
  </si>
  <si>
    <t>106</t>
  </si>
  <si>
    <t>9895</t>
  </si>
  <si>
    <t>16446</t>
  </si>
  <si>
    <t>Lia Fitri Nur W</t>
  </si>
  <si>
    <t>Dvya Laundry</t>
  </si>
  <si>
    <t>085881963119</t>
  </si>
  <si>
    <t>081945913430</t>
  </si>
  <si>
    <t xml:space="preserve">Nasabah new member berlangganan 12 Bulan Basic dan reminder untuk aktivasi membership di aplikasi piposmartnya </t>
  </si>
  <si>
    <t xml:space="preserve">Call biasa tidak diangkat dan call wa memanggil dan lanjut greeting chatt wa reminder perpanjangan berlangganan </t>
  </si>
  <si>
    <t>107</t>
  </si>
  <si>
    <t>9943</t>
  </si>
  <si>
    <t>16547</t>
  </si>
  <si>
    <t>dua putra</t>
  </si>
  <si>
    <t xml:space="preserve">Reminder masa trial aplikasi piposmart sudah habis dan follow up berlangganan dan belum ada respon nasabahnya </t>
  </si>
  <si>
    <t>081270469390</t>
  </si>
  <si>
    <t>081270469360</t>
  </si>
  <si>
    <t>17362</t>
  </si>
  <si>
    <t>Rahma Laundry</t>
  </si>
  <si>
    <t>085162970047</t>
  </si>
  <si>
    <t>108</t>
  </si>
  <si>
    <t xml:space="preserve">Call biasa dan caal wa tidak diangkat dan lanjut greeting chatt wa dan belum ada respon nasabahnya </t>
  </si>
  <si>
    <t>9945</t>
  </si>
  <si>
    <t>16552</t>
  </si>
  <si>
    <t>Dede Setiawan</t>
  </si>
  <si>
    <t>17363</t>
  </si>
  <si>
    <t>081312091839</t>
  </si>
  <si>
    <t>Zulfa Kurnia</t>
  </si>
  <si>
    <t>LANIKA LAUNDRY</t>
  </si>
  <si>
    <t>085364475767</t>
  </si>
  <si>
    <t>Jadwal training hari ini jam 7 malam dan akan di follow up kembali</t>
  </si>
  <si>
    <t xml:space="preserve">Aplikasi piposmartnya belum digunakan dan yang tau owner nya dan jika ada ownernya ke laundry akan di konfirmasi kembali </t>
  </si>
  <si>
    <t>17367</t>
  </si>
  <si>
    <t>Heru</t>
  </si>
  <si>
    <t>warung laundry</t>
  </si>
  <si>
    <t>08888111716</t>
  </si>
  <si>
    <t xml:space="preserve">Call biasa nomor sibuk, call wa memanggil dan lanjut greeting chatt wa </t>
  </si>
  <si>
    <t>109</t>
  </si>
  <si>
    <t>17370</t>
  </si>
  <si>
    <t>9961</t>
  </si>
  <si>
    <t>Dwiky Satriawan</t>
  </si>
  <si>
    <t>16585</t>
  </si>
  <si>
    <t>Cuci Lilo Express</t>
  </si>
  <si>
    <t>mira liesdiana</t>
  </si>
  <si>
    <t>081211331882</t>
  </si>
  <si>
    <t>Upin Ipin loundry</t>
  </si>
  <si>
    <t>081357513925</t>
  </si>
  <si>
    <t xml:space="preserve">Call biasa nomor tidak aktif dan call wa tidak diangkat dan lanjut greeting chatt wa </t>
  </si>
  <si>
    <t>17382</t>
  </si>
  <si>
    <t>Bapake Kia</t>
  </si>
  <si>
    <t>Pesona laundry</t>
  </si>
  <si>
    <t>085218355862</t>
  </si>
  <si>
    <t>Apikasi tidak digunakan dan call langsung dimatikan dan chatt wa centang 1</t>
  </si>
  <si>
    <t>17386</t>
  </si>
  <si>
    <t>Siti Rahma</t>
  </si>
  <si>
    <t>srikandi laundry</t>
  </si>
  <si>
    <t>085216119621</t>
  </si>
  <si>
    <t>9987</t>
  </si>
  <si>
    <t>16629</t>
  </si>
  <si>
    <t xml:space="preserve">Call  biasa tidak diangkat dan call wa tidak diangkat dan chat wa belum ada respon nasabahnya </t>
  </si>
  <si>
    <t>Eka Merdekawati</t>
  </si>
  <si>
    <t>Rumi Laundry</t>
  </si>
  <si>
    <t>085241266900</t>
  </si>
  <si>
    <t>17390</t>
  </si>
  <si>
    <t>Laundry Amanda</t>
  </si>
  <si>
    <t>081359457002</t>
  </si>
  <si>
    <t xml:space="preserve">Call biasa tidak aktif, call wa memanggil dan chatt wa belum ada respon nasabahnya </t>
  </si>
  <si>
    <t>17391</t>
  </si>
  <si>
    <t>Coki Coki</t>
  </si>
  <si>
    <t>085643667759</t>
  </si>
  <si>
    <t xml:space="preserve">Aplikasi piposmartnya tidak dgunakan dan saat ini menggunakan aplikasi yang direkomendasikan istrinya </t>
  </si>
  <si>
    <t>17394</t>
  </si>
  <si>
    <t>Farah Alsyahla</t>
  </si>
  <si>
    <t>Qiana Laundry</t>
  </si>
  <si>
    <t>082114850860</t>
  </si>
  <si>
    <t xml:space="preserve">Call biasa nomor owner dan outlet tidak aktif, lanjut call wa tidak diangkat dan lanjut greeting chatt wa dan belum ada respon nasabahnya </t>
  </si>
  <si>
    <t>9995</t>
  </si>
  <si>
    <t>16643</t>
  </si>
  <si>
    <t>Rian Yuhendra28</t>
  </si>
  <si>
    <t>17398</t>
  </si>
  <si>
    <t>ANA LAUNDRY</t>
  </si>
  <si>
    <t>083182268066</t>
  </si>
  <si>
    <t>0882022339510</t>
  </si>
  <si>
    <t>17406</t>
  </si>
  <si>
    <t>ellista</t>
  </si>
  <si>
    <t>081554983792</t>
  </si>
  <si>
    <t>17408</t>
  </si>
  <si>
    <t>Novi</t>
  </si>
  <si>
    <t>Master clean</t>
  </si>
  <si>
    <t>082123412357</t>
  </si>
  <si>
    <t>112</t>
  </si>
  <si>
    <t xml:space="preserve">Call biasa tidak diangkat dan lanjut call wa </t>
  </si>
  <si>
    <t>9888</t>
  </si>
  <si>
    <t>16434</t>
  </si>
  <si>
    <t>Aruna Mandiri</t>
  </si>
  <si>
    <t>Aruna Laundry</t>
  </si>
  <si>
    <t>085110336566</t>
  </si>
  <si>
    <t xml:space="preserve">Sejauh ini belum ada kendala daalam penggunaan piposmart dan reminder mengenai perpanjangan berlangganan dan penjelasan mengenai biaya berlangganan dan promo perpanjangan bulan ini </t>
  </si>
  <si>
    <t>11691</t>
  </si>
  <si>
    <t>Trika Laundry</t>
  </si>
  <si>
    <t>Usaha Laundry tutup sementara karena tidak ramai pelanggan dan akan menginformasikan jika usaha laundry buka kembali.</t>
  </si>
  <si>
    <t>Penjelasan tenor paket berlangganan yang tersedia saat ini dan akses fitur sesuai dengan paketan nya</t>
  </si>
  <si>
    <t>113</t>
  </si>
  <si>
    <t>9819</t>
  </si>
  <si>
    <t>16299</t>
  </si>
  <si>
    <t>Elfi Kusmiati</t>
  </si>
  <si>
    <t xml:space="preserve">	CLINK LAUNDRY</t>
  </si>
  <si>
    <t>085856757145</t>
  </si>
  <si>
    <t>114</t>
  </si>
  <si>
    <t>9719</t>
  </si>
  <si>
    <t>16081</t>
  </si>
  <si>
    <t>Ate Dewi</t>
  </si>
  <si>
    <t>Kacaribu Laundry</t>
  </si>
  <si>
    <t xml:space="preserve">	Kacaribu Laundry</t>
  </si>
  <si>
    <t>082391515098</t>
  </si>
  <si>
    <t>Reminder rencana berlangganan dan penjelasan untuk akun akan aktif di hari ini apabila sudah melakukan pembayaran dan negoisiasi berlangganan dan rencana berlangganan hari ini paket 12 bulan basic</t>
  </si>
  <si>
    <t>115</t>
  </si>
  <si>
    <t>9732</t>
  </si>
  <si>
    <t>16110</t>
  </si>
  <si>
    <t>Midzi Meme</t>
  </si>
  <si>
    <t>Laundry Yana</t>
  </si>
  <si>
    <t>082254312269</t>
  </si>
  <si>
    <t>Bantu kembali pengunaan aplikasi piposmart dan pemasangan printer thermal ke aplikasi piposmart</t>
  </si>
  <si>
    <t>116</t>
  </si>
  <si>
    <t>9735</t>
  </si>
  <si>
    <t>16119</t>
  </si>
  <si>
    <t xml:space="preserve">Closing New Member 12 Bulan Basic dan bantu pandu top up dan aktivasi membership </t>
  </si>
  <si>
    <t>metti kristiani</t>
  </si>
  <si>
    <t>ADRIAN LAUNDRY</t>
  </si>
  <si>
    <t>083838789543</t>
  </si>
  <si>
    <t>Usaha Laundry sudah tutup dan nasabah tidak buka usaha apapun lagi hanya menjadi IRT.</t>
  </si>
  <si>
    <t>Call biasa dan wa tidak diangkat dan lanjut greeting chatt wa belum ada respon nasabahnya</t>
  </si>
  <si>
    <t>117</t>
  </si>
  <si>
    <t>9736</t>
  </si>
  <si>
    <t>16121</t>
  </si>
  <si>
    <t>Untuk aplikasi piposmart tidak jadi digunakan karna tidak ada usaha laundry, adanya usaha catering</t>
  </si>
  <si>
    <t>Hariyanto</t>
  </si>
  <si>
    <t>laundry house</t>
  </si>
  <si>
    <t>085711113219</t>
  </si>
  <si>
    <t>081388759793</t>
  </si>
  <si>
    <t xml:space="preserve">Bantu untuk setting kelola otorisasi fitur yang bisa diakses karyawan </t>
  </si>
  <si>
    <t>17001</t>
  </si>
  <si>
    <t xml:space="preserve">Dee Orenji </t>
  </si>
  <si>
    <t>Rafi Jaya Laundry</t>
  </si>
  <si>
    <t>Nasabah sudah menggunakan aplikasi lain (Kelola laundry), sudah di jelaskan tentang fitur ungggulan, namun nasabah tetap butuh aplikasi yang murah walaupun fitur tidak lengkap.</t>
  </si>
  <si>
    <t>089669832314</t>
  </si>
  <si>
    <t>118</t>
  </si>
  <si>
    <t>9749</t>
  </si>
  <si>
    <t>16149</t>
  </si>
  <si>
    <t>Yetno</t>
  </si>
  <si>
    <t>Faris Laundry 2</t>
  </si>
  <si>
    <t>082121240465</t>
  </si>
  <si>
    <t>0811959326</t>
  </si>
  <si>
    <t>17094</t>
  </si>
  <si>
    <t>Abdul Rachman Kadir</t>
  </si>
  <si>
    <t>082195541998</t>
  </si>
  <si>
    <t>17104</t>
  </si>
  <si>
    <t xml:space="preserve">Lala Asyarie </t>
  </si>
  <si>
    <t>Zhafira Laundry</t>
  </si>
  <si>
    <t>082198888212</t>
  </si>
  <si>
    <t>9753</t>
  </si>
  <si>
    <t>16164</t>
  </si>
  <si>
    <t>mr. Ray</t>
  </si>
  <si>
    <t>17133</t>
  </si>
  <si>
    <t>BONITA LAUNDRY</t>
  </si>
  <si>
    <t xml:space="preserve">Istiqomah </t>
  </si>
  <si>
    <t>Istiqomah jaya loundry</t>
  </si>
  <si>
    <t>087887380025</t>
  </si>
  <si>
    <t>081325262998</t>
  </si>
  <si>
    <t>0882001601684</t>
  </si>
  <si>
    <t>Nasabah tidak jadi menggunakan aplikasi Piposmart karena biaya operasional laundry lagi mahal semua sehingga balik lagi menggunakan nota manual tapi nasabah akan menginformasikan kembali kalau keuangan usaha laundry sudah stabil dan bisa menggunakan aplikasi.</t>
  </si>
  <si>
    <t>17149</t>
  </si>
  <si>
    <t>hambali</t>
  </si>
  <si>
    <t>H+ Laundry</t>
  </si>
  <si>
    <t>081251266292</t>
  </si>
  <si>
    <t xml:space="preserve">Call biasa dan wa tidak diangkat dan lanjut greeting chatt wa dan belum ada respon nasabahnya </t>
  </si>
  <si>
    <t>9756</t>
  </si>
  <si>
    <t>16169</t>
  </si>
  <si>
    <t>lets moveandchange</t>
  </si>
  <si>
    <t>laundry express</t>
  </si>
  <si>
    <t>08561032873</t>
  </si>
  <si>
    <t>17115</t>
  </si>
  <si>
    <t xml:space="preserve">Putri Ayu </t>
  </si>
  <si>
    <t>Ayuha Laundry</t>
  </si>
  <si>
    <t>088289486237</t>
  </si>
  <si>
    <t xml:space="preserve">Usaha laundry jalan 1,5 tahun dan masih menggunakan nota manual. Aplikasi piposmartnya belum digunakan karna masih prepare untuk penggunaan aplikasi nya nanti seperti nyediain printernya. Aplikasi piposmartnya di rekomendasikan teman kakak iparnya, dan rencanan penggunaan aplikasi di pertengahan bulan dan jika ada kendala akan di infokan kembali </t>
  </si>
  <si>
    <t>17144</t>
  </si>
  <si>
    <t xml:space="preserve">Anggel Mastari </t>
  </si>
  <si>
    <t>ASYA LAUNDRY</t>
  </si>
  <si>
    <t>085752940588</t>
  </si>
  <si>
    <t>9764</t>
  </si>
  <si>
    <t>16181</t>
  </si>
  <si>
    <t xml:space="preserve">Call diangkat dan saat fo penggunaan aplikasi piposmart call langsung dimatikan </t>
  </si>
  <si>
    <t>Autinku</t>
  </si>
  <si>
    <t>jago gunung</t>
  </si>
  <si>
    <t>17105</t>
  </si>
  <si>
    <t>082336475060</t>
  </si>
  <si>
    <t xml:space="preserve">Ikhsan </t>
  </si>
  <si>
    <t>Cleankie shoes and care</t>
  </si>
  <si>
    <t>085722221093</t>
  </si>
  <si>
    <t>Aplikasi piposmartnya belum digunakan karna usaha laundry nya masih belum ramai jadi masih melihat perkembangan laundry nya dulu. Usaha laundry jalan 5 bulan dan masih menggunakan nota manual. Jika aplikasi mau digunakan dan ada kendala akan dihubungi kembali</t>
  </si>
  <si>
    <t xml:space="preserve">Aplikasi piposmartnya belum digunakan karna usaha laundry belum buka. Saat ini masih proses renovasi dan mesinnya belum instalasi. Untuk laundry belum tau kapan rencana pembukaan nya karna masih rapiin laundry nya </t>
  </si>
  <si>
    <t>9767</t>
  </si>
  <si>
    <t>16185</t>
  </si>
  <si>
    <t>riska</t>
  </si>
  <si>
    <t>Salwa Laundry</t>
  </si>
  <si>
    <t>17335</t>
  </si>
  <si>
    <t>089520169938</t>
  </si>
  <si>
    <t xml:space="preserve">Muhammad dede kurniawan Muh dede </t>
  </si>
  <si>
    <t>083876559740</t>
  </si>
  <si>
    <t>089628284612</t>
  </si>
  <si>
    <t>Nomor whatsapp tidak aktif sejak 16 Maret 2026</t>
  </si>
  <si>
    <t xml:space="preserve">Saat ini nasabahnya lagi meeting nanti di info kembali </t>
  </si>
  <si>
    <t>17358</t>
  </si>
  <si>
    <t xml:space="preserve">Nurmala Sari </t>
  </si>
  <si>
    <t>081818861730</t>
  </si>
  <si>
    <t>9769</t>
  </si>
  <si>
    <t>16188</t>
  </si>
  <si>
    <t>ISMI IKHDA CHOIRUNNISA</t>
  </si>
  <si>
    <t>/CU●CI/ LAUNDRY</t>
  </si>
  <si>
    <t>087840536327</t>
  </si>
  <si>
    <t>11076</t>
  </si>
  <si>
    <t>gudang cuci</t>
  </si>
  <si>
    <t>18503</t>
  </si>
  <si>
    <t>jasmine Laundry</t>
  </si>
  <si>
    <t>082112119337</t>
  </si>
  <si>
    <t>Aplikasi piposmartnya tidak digunakan karna saat ini usaha laundry nya masih sepi dan pelanggan belum banyak. Saat ini masih menggunakan nota manual dan nasabahnya jarang mau pegang hp</t>
  </si>
  <si>
    <t>16805</t>
  </si>
  <si>
    <t xml:space="preserve">Faninsky </t>
  </si>
  <si>
    <t>SkyWash Laundry</t>
  </si>
  <si>
    <t>087807030832</t>
  </si>
  <si>
    <t xml:space="preserve">Aplikasi belum digunakan dan untuk aplikasi tidak tahu menahu mungkin owner nya yang instal. Karyawan yang angkat dan nanti di kofirmasi dulu dengan owner nya. Saat ini di laundry masih manual dan call langsung dimatikan </t>
  </si>
  <si>
    <t>081804786923</t>
  </si>
  <si>
    <t>9775</t>
  </si>
  <si>
    <t>16202</t>
  </si>
  <si>
    <t>Melli Pirma Pitri</t>
  </si>
  <si>
    <t>Clean Wash Laundry</t>
  </si>
  <si>
    <t xml:space="preserve">Saat ini aplikasi piposmartnya belum digunakan karna ada beberapa hal yang belum sesuai dengan layanan yang ada di laundry, dan saat ini masih mencari aplikasi yang sesuai dengan kebutuhan laundry. Saat ini di laundry masih menggunakan nota manual </t>
  </si>
  <si>
    <t>082130135700</t>
  </si>
  <si>
    <t>085695842436</t>
  </si>
  <si>
    <t>11077</t>
  </si>
  <si>
    <t>16953</t>
  </si>
  <si>
    <t>18504</t>
  </si>
  <si>
    <t>Alfis Wanda</t>
  </si>
  <si>
    <t>muhamad faiz</t>
  </si>
  <si>
    <t>Rumah Wangi Laundry</t>
  </si>
  <si>
    <t>082129860913</t>
  </si>
  <si>
    <t>083875655012</t>
  </si>
  <si>
    <t>9776</t>
  </si>
  <si>
    <t>16203</t>
  </si>
  <si>
    <t>Tria</t>
  </si>
  <si>
    <t>Laundry Umhi</t>
  </si>
  <si>
    <t>082292648305</t>
  </si>
  <si>
    <t xml:space="preserve">FO penggunaan aplikasi piposmart dan belum ada respon nasabahnya baik call maupun chatt wa </t>
  </si>
  <si>
    <t xml:space="preserve">Masih explore kalau ada kendala akan  di infokan kembali. Usaha laundry masih prepare dan rencana pembukaan tanggal 4 April. Jadwal training besok sore dan untuk jam nya masih disesuaikan </t>
  </si>
  <si>
    <t xml:space="preserve">FO mengenai perpanjagan berlangganan aplikasi piposmart dan nasabahnya sudah top up 78.000, namun di aplikasi tidak bisa di chekout. Penjelasan bahwa di aplikasi tidak bisa downgrade tenor karna dari sistem di lock. Sebelumnya nasabahnya berlangganan 12 Bulan Basic </t>
  </si>
  <si>
    <t>126</t>
  </si>
  <si>
    <t>17544</t>
  </si>
  <si>
    <t>9782</t>
  </si>
  <si>
    <t>Sri Rahayu asri</t>
  </si>
  <si>
    <t>16216</t>
  </si>
  <si>
    <t>Hello Laundry Express</t>
  </si>
  <si>
    <t>Rafito Hans Tsany Putra Pangestu</t>
  </si>
  <si>
    <t>083136200001</t>
  </si>
  <si>
    <t>Hans.shoescleaning</t>
  </si>
  <si>
    <t>085868161799</t>
  </si>
  <si>
    <t xml:space="preserve">Aplikasi belum digunakan dan yang instal aplikasi owner nya. Karyawan yang angkat, usaha laundry jalan 3 bulan dan saat ini menggunakan aplikasi edobi. Ownernya lagi tidak di laundry </t>
  </si>
  <si>
    <t>Donis</t>
  </si>
  <si>
    <t>Babang Laundry/Babang Laundry</t>
  </si>
  <si>
    <t xml:space="preserve">Sejauh ini aplikasi aman dan tidak ada kendala dan reminder mengenai sisa masa aktif berlangganan nya dan kirim promo paket berlangganan yang berlaku hari ini dan bantu kirim nomor rekening perusahaan dan juga bantu untuk top up berlangganan </t>
  </si>
  <si>
    <t>Vera Laundry/Vera Laundry</t>
  </si>
  <si>
    <t>127</t>
  </si>
  <si>
    <t>0878 19999440</t>
  </si>
  <si>
    <t>9790</t>
  </si>
  <si>
    <t>16238</t>
  </si>
  <si>
    <t>Angga Kusumah Permana</t>
  </si>
  <si>
    <t>MITHA Laundry</t>
  </si>
  <si>
    <t>Nanti dihubungi kembali untuk perpanjangan berlangganan karna saat ini laundry nya masih tutup</t>
  </si>
  <si>
    <t>088971853725</t>
  </si>
  <si>
    <t>082117892400</t>
  </si>
  <si>
    <t xml:space="preserve">Untuk aplikasi kurang lebih sudah dipahami karna saat ini menggunakan aplikasi smartlink. Saat ini ada rencana mau pindah dari aplikasi smartlink karna ada kenaikan harga hampir 55% . Namun untuk keputusan tetap dari karyawan yangmana lebih nyaman digunakan, penjelasan aplikasi dan penawaran training cara penggunaan piposmartnya dan untuk training nanti dikabari kembali. Usaha laundry 3 tahun dan ada outlet </t>
  </si>
  <si>
    <t xml:space="preserve">Penjelasan promo paket berlangganan bulan ini dan reminder sisa masa aktif berlangganan aplikasi piposmartnya </t>
  </si>
  <si>
    <t>9791</t>
  </si>
  <si>
    <t>16241</t>
  </si>
  <si>
    <t>Jaya Laundry</t>
  </si>
  <si>
    <t xml:space="preserve">Jaya Laundry	</t>
  </si>
  <si>
    <t>081264884333</t>
  </si>
  <si>
    <t xml:space="preserve">Closing new member paket Promo Jagoan, printer sudah proses pengiriman dan untuk aplikasi piposmartnya akan dibantu kembali jika printernya sudah diterima kakaknya </t>
  </si>
  <si>
    <t xml:space="preserve">Reminder kembali mengenai rencana berlangganan aplikasi piposmart dan belum ada respon nasabahnya call maupun chatt wa </t>
  </si>
  <si>
    <t xml:space="preserve">Training cara penggunaan aplikasi piposmart dan penjelasan sistem deposit, penjelasan biaya berlangganan dan promo yang berlaku saat ini. Untuk sementara aplikasi piposmartnya di pelajari terlebih dahulu dan jika ada kendala akan di infokan kembali. Untuk berlangganan akan dikabari kembali setelah diskusi dengan istrinya. Usaha laundry ada 2 outlet dan masih menggunakan nota manual, karyawan ada 3 orang </t>
  </si>
  <si>
    <t>129</t>
  </si>
  <si>
    <t>4749</t>
  </si>
  <si>
    <t>Weltis Sasnofia</t>
  </si>
  <si>
    <t>9798</t>
  </si>
  <si>
    <t>Laundry/Ok Laundry Tambora</t>
  </si>
  <si>
    <t>16253</t>
  </si>
  <si>
    <t>087870080022</t>
  </si>
  <si>
    <t>iyan</t>
  </si>
  <si>
    <t>celana baggy</t>
  </si>
  <si>
    <t>083160807735</t>
  </si>
  <si>
    <t xml:space="preserve">Bantu penjelasan mengenai jenis paket berlangganan piposmart saat ini dan cara melihat jenis temor paket berlangganan dan cara aktivasi membership piposmartnya </t>
  </si>
  <si>
    <t>083895373472</t>
  </si>
  <si>
    <t>17204</t>
  </si>
  <si>
    <t>Andi Shanum Hanifa</t>
  </si>
  <si>
    <t>Menara Laundry</t>
  </si>
  <si>
    <t>085183183119</t>
  </si>
  <si>
    <t xml:space="preserve">Penjelasan perbedaan paket berlangganan dan fitur laporan usaha </t>
  </si>
  <si>
    <t>130</t>
  </si>
  <si>
    <t>9690</t>
  </si>
  <si>
    <t>16010</t>
  </si>
  <si>
    <t>Mangir Laundry</t>
  </si>
  <si>
    <t>MANGIR Laundry</t>
  </si>
  <si>
    <t>08319595543</t>
  </si>
  <si>
    <t>083195955432</t>
  </si>
  <si>
    <t xml:space="preserve">Bantu penjelasan kembali mengenai laporan keuangan, perbedaan antara penjualan dan pendapatan dan bantu penghapusan transaksi </t>
  </si>
  <si>
    <t>081365616112</t>
  </si>
  <si>
    <t>Aplikasi piposmartnya tidak digunakan karna kecewa dengan kebijakan manajemen piposmart yang sekarang penambahan jenis paket berlangganan</t>
  </si>
  <si>
    <t>131</t>
  </si>
  <si>
    <t xml:space="preserve">Aplikasi piposmartnya sudah di instal tapi belum digunakan dan masih dipelajari </t>
  </si>
  <si>
    <t>9710</t>
  </si>
  <si>
    <t>16059</t>
  </si>
  <si>
    <t>Zayen Laundry</t>
  </si>
  <si>
    <t>Zayen</t>
  </si>
  <si>
    <t xml:space="preserve">	Zayen</t>
  </si>
  <si>
    <t>085727702383</t>
  </si>
  <si>
    <t xml:space="preserve">Call biasa nomor sedang sibuk, call wa tidak diangkat dan lanjut greeting chatt wa dan belum ada respon nasabahnya </t>
  </si>
  <si>
    <t xml:space="preserve">Usaha laundrynya mulai dari 2013 dan saat ini masih 1 outlet dan 4 karyawan dan masih menggunakan nota manual. Untuk aplikasi belum digunakan karna terkendala di karyawan yang gak bisa pakai aplikasi dan gaptek. Penjelasan Layanan Training untuk karyawan dan owner. Jika bapaknya ada waktu akan dicoba pelajari dulu aplikasinya dan jika ada kendala akan dikabari kembali </t>
  </si>
  <si>
    <t>9712</t>
  </si>
  <si>
    <t>16061</t>
  </si>
  <si>
    <t xml:space="preserve">Aplikasi belum digunakan karna usaha laundry nya masih rencana mau buka dan belum tau kapan buka. Aplikasi piposmartnya kemarin dicoba instal dan registrasi karna mau coba" saja </t>
  </si>
  <si>
    <t>junita nita</t>
  </si>
  <si>
    <t>putih laundry</t>
  </si>
  <si>
    <t xml:space="preserve">	putih laundry</t>
  </si>
  <si>
    <t>085891918532</t>
  </si>
  <si>
    <t>089662544550</t>
  </si>
  <si>
    <t>Saat ini aplikasi piposmartnya belum digunakan, dan saat ini bapaknya lagi di jalan dan nanti akan dihubungi kembali. Aplikasi piposmartya di cancel dulu karna terkendala di karyawan yang belum siap</t>
  </si>
  <si>
    <t>Nasabah mengatakan sedang sibuk dan langsung menutup telfon.</t>
  </si>
  <si>
    <t xml:space="preserve">Nomor owner dan outlet call biasa dan wa tidak diangkat dan lanjut greeting chatt wa belum ada respon nasabahnya </t>
  </si>
  <si>
    <t>133</t>
  </si>
  <si>
    <t>9718</t>
  </si>
  <si>
    <t>16078</t>
  </si>
  <si>
    <t>Adhit</t>
  </si>
  <si>
    <t>Umma Laundry</t>
  </si>
  <si>
    <t xml:space="preserve">	Umma Laundry</t>
  </si>
  <si>
    <t>089506732705</t>
  </si>
  <si>
    <t xml:space="preserve">Call biasa dan wa nomor tidak aktif, lanjut greeting chatt wa dan riwayat chatt sebelumnya ke hapus </t>
  </si>
  <si>
    <t xml:space="preserve">Aplikasi piposmart nya belum digunakan karna usaha laundry nya masih sepi, dan masih melihat perkembangan laundry kedepannya karna saat ini pelangganannya masih sedikit. Penjelasan aplikasi piposmart dan layanan training, jika kakak nya ada waktu free akan dikabari kembali. Usaha laundry jalan 1 bulan dan rekapan pembukuannya masih manual, laundry buka di ruko dan masih hendel sendiri dan jika ada kendala akan dikabari kembali </t>
  </si>
  <si>
    <t>134</t>
  </si>
  <si>
    <t>9624</t>
  </si>
  <si>
    <t>15848</t>
  </si>
  <si>
    <t>GINANJAR KUSUMA</t>
  </si>
  <si>
    <t>JAFAN LAUNDRY</t>
  </si>
  <si>
    <t>085165555587</t>
  </si>
  <si>
    <t xml:space="preserve">Call biasa nomor sibuk, call wa memanggil dan lanjut greeting chatt wa dan belum ada respon nasabahnya </t>
  </si>
  <si>
    <t>Yang mengangkat telfon istri nasabah, suaminya sedang bekerja dan akan di tanyakan ke suaminya karena istrinya bukan yang mengelola usaha laundrynya.</t>
  </si>
  <si>
    <t xml:space="preserve">Call tidak diangkat dan lanjut chatt wa kirim konten fitur piposmart </t>
  </si>
  <si>
    <t>135</t>
  </si>
  <si>
    <t>9625</t>
  </si>
  <si>
    <t>15851</t>
  </si>
  <si>
    <t>Eka Mahendra</t>
  </si>
  <si>
    <t>Gmj laundry</t>
  </si>
  <si>
    <t xml:space="preserve">	Gmj laundry</t>
  </si>
  <si>
    <t>085161300631</t>
  </si>
  <si>
    <t>Aplikasi piposmartnya sejauh ini not bad dan tidak ada kendala, Namun aplikasi belum digunakan dilaundry karna usaha laundry nya belum buka dan masih renovasi tempat. Rencana pembukaan laundry di bulan Februari atau Maret dan jika ada kendala dalam penggunaan piposmart akan dihubungi kembali</t>
  </si>
  <si>
    <t>136</t>
  </si>
  <si>
    <t>9636</t>
  </si>
  <si>
    <t>15874</t>
  </si>
  <si>
    <t>Asa Diana</t>
  </si>
  <si>
    <t>Asa Laundry</t>
  </si>
  <si>
    <t xml:space="preserve">	Asa Laundry</t>
  </si>
  <si>
    <t>083842645144</t>
  </si>
  <si>
    <t>Nasabah mengirim pesan bahwa sudah tidak menggunakan aplikasi Piposmartnya dan ketika di tanyakan kendalanya belum ada respon.</t>
  </si>
  <si>
    <t xml:space="preserve">Call biasa tidak aktif dan lanjut greeting chatt wa dan belum ada respon nasabahnya </t>
  </si>
  <si>
    <t>9646</t>
  </si>
  <si>
    <t>15896</t>
  </si>
  <si>
    <t>Mira Dika</t>
  </si>
  <si>
    <t>Razqa laundry</t>
  </si>
  <si>
    <t>081271787722</t>
  </si>
  <si>
    <t>085368005818</t>
  </si>
  <si>
    <t xml:space="preserve">Call diangkat dan fo penggunaan aplikasi piposmart, bapaknya lagi sibuk dan call langsung dimatikan dan lanjut chatt paket langganan nya piposmart mahal </t>
  </si>
  <si>
    <t>Karyawan yang angkat dan Usaha laundry baru jalan dari bulan oktober 2025 dan masih menggunakan nota manual dan saat ini ada rencana mau beralih ke aplikasi. Untuk piposmart di instal oleh ownernya dan sudah banyak yang di download mau nyari yang cocok dengan ownernya. Penjelasan aplikasi piposmart dan jika ownernya sudah ada di laundry akan di hubungi kembali.</t>
  </si>
  <si>
    <t xml:space="preserve">Aplikasi belum sempat dipelajari dan reminder sisa masa trial dan fo jadwal training dan nanti aplikasi akan dicoba kembali jika ada waktu dan training akan di konfirmasi kembali. Penjelasan mengenai aplikasi piposmart dan promo yang berlaku saat ini dan penjelasan perbedaan paket berlangganan </t>
  </si>
  <si>
    <t>138</t>
  </si>
  <si>
    <t>9656</t>
  </si>
  <si>
    <t>15919</t>
  </si>
  <si>
    <t>dina kumala</t>
  </si>
  <si>
    <t xml:space="preserve">FO kembali mengenai penggunaan aplikasi piposmart dan belum ada respon nasabahnya </t>
  </si>
  <si>
    <t>bolo laundry</t>
  </si>
  <si>
    <t xml:space="preserve">	bolo laundry</t>
  </si>
  <si>
    <t>08985313208</t>
  </si>
  <si>
    <t>Penjelasan pengiriman nota by wa di paket berlangganan basic</t>
  </si>
  <si>
    <t xml:space="preserve">Bantu mengenai penjelasan mengenai paket pro downgrade ke paket basic kalau kedepannya mau perpanjang berlangganan dan tidak sanggup ngambil paket pro </t>
  </si>
  <si>
    <t>4723</t>
  </si>
  <si>
    <t>081286986164</t>
  </si>
  <si>
    <t>139</t>
  </si>
  <si>
    <t>9659</t>
  </si>
  <si>
    <t>15924</t>
  </si>
  <si>
    <t>Bantu pandu untuk aktivasi membership dan arahin check out paket 1 bulan basic</t>
  </si>
  <si>
    <t>10947</t>
  </si>
  <si>
    <t>Nunik tri susilowati</t>
  </si>
  <si>
    <t>18264</t>
  </si>
  <si>
    <t>griya Tisha laundry</t>
  </si>
  <si>
    <t>todaja laundry</t>
  </si>
  <si>
    <t>TODAJA LAUNDRY</t>
  </si>
  <si>
    <t>088232955171</t>
  </si>
  <si>
    <t>085314134334</t>
  </si>
  <si>
    <t xml:space="preserve">Bantu kendala printer dimana printernya tidak keluar kertas dan rekomendasikan jenis printer yang support dengan aplikasi piposmart selain printer iware karna ibunya butuh cepat </t>
  </si>
  <si>
    <t xml:space="preserve">Reminder mengenai rencana berlangganan aplikasi piposmart dan belum ada respon baik call maupun chatt wa </t>
  </si>
  <si>
    <t>Aplikasi piposmart tidak digunakan karna tidak sesuai dengan kebutuhan dan saat ini sudah menggunakan aplikasi lain</t>
  </si>
  <si>
    <t xml:space="preserve">Karyawan yang angkat dan sejauh ini aplikais piposmartnya belum ada kendala. Aplikasi piposmartnya saat ini belum di gunakan karna yang tau owner dan ownernya sedang tidak di laundry. Usaha laundry juga belum buka dan belum tau kapan rencana pembukaan nya </t>
  </si>
  <si>
    <t>140</t>
  </si>
  <si>
    <t>9662</t>
  </si>
  <si>
    <t>15927</t>
  </si>
  <si>
    <t>Axel H.A</t>
  </si>
  <si>
    <t>AXEL LAUNDRY EXPRESS</t>
  </si>
  <si>
    <t>082279420102</t>
  </si>
  <si>
    <t xml:space="preserve">Karyawan yang angkat, aplikasi belum digunakan karna arahan dari bu owner nya untuk saat ini sementara tetap menggunakan aplikasi yang lama (aplikasi Billas). Penjelasan aplikasi piposmart dan penggunaannya bisa kita bantu jadi kalau ada kendala boleh hubungi kita kembali.  Untuk aplikasi nya akan di konfirmasi kembali dengan ibunya karna saat ini ibunya lagi gak di laundry. Usaha laundry buka dari bulan September </t>
  </si>
  <si>
    <t xml:space="preserve">Call biasa tidak diangkat, call wa memanggil dan lanjut greeting chatt wa dan belum ada respon nasabahnya </t>
  </si>
  <si>
    <t>17384</t>
  </si>
  <si>
    <t>Intan</t>
  </si>
  <si>
    <t>Nemo Laundry</t>
  </si>
  <si>
    <t>3142</t>
  </si>
  <si>
    <t>085819227205</t>
  </si>
  <si>
    <t>15940</t>
  </si>
  <si>
    <t>Lucky Arisandy</t>
  </si>
  <si>
    <t xml:space="preserve">Call diangkat dan selesai greeting langsung dimatikan dan lanjut chatt tolong jangan di spam nomor saya dan fo sebelumnya aplikasinya tidak digunakan karna fiturnya belum sesuai dengan yang dibutuhkan </t>
  </si>
  <si>
    <t>085135795323</t>
  </si>
  <si>
    <t xml:space="preserve">Call biasa da wa nomor tidak aktif dan lanjut greeting chatt wa </t>
  </si>
  <si>
    <t>Nasabah menjawab telfon bilang bahwa sudah tidak menggunakan aplikasi piposmart dan langsung menutup telfon.</t>
  </si>
  <si>
    <t>142</t>
  </si>
  <si>
    <t>9670</t>
  </si>
  <si>
    <t>15960</t>
  </si>
  <si>
    <t>Nyimas Ayu Nirmala Sari</t>
  </si>
  <si>
    <t>Loundry Restu Ibu</t>
  </si>
  <si>
    <t>081938432119</t>
  </si>
  <si>
    <t>081383002269</t>
  </si>
  <si>
    <t>Aplikasi piposmartnya tidak jadi digunakan karna saat ini sudah menggunakan aplikasi lain. Usaha laundry jalan 2 tahun dan sebelumnya menggunakan nota manual dan baru" ini beralih ke aplikasi dan saat ini sudah menggunakan aplikasi lain yang di rekomendasikan teman isrinya karna laundry di hendel istrinya. Nama aplikasi tidak tahu karna yang tau istrinya, penjelasan aplikasi piposmart dan cara penggunaan bisa dibantu training secara gratis.</t>
  </si>
  <si>
    <t xml:space="preserve">Call biasa dan owner tidak aktif, call wa owner dan outlet tidak diangkat dan lanjut greeting chatt wa dan belum ada respon nasabahnya </t>
  </si>
  <si>
    <t>10956</t>
  </si>
  <si>
    <t>143</t>
  </si>
  <si>
    <t>18279</t>
  </si>
  <si>
    <t xml:space="preserve">Call biasa tidak diangkat dan nomor belum terhubung dengan wa </t>
  </si>
  <si>
    <t>Amandas PMB1</t>
  </si>
  <si>
    <t>9683</t>
  </si>
  <si>
    <t>goestam</t>
  </si>
  <si>
    <t>15990</t>
  </si>
  <si>
    <t>Marshall Harry</t>
  </si>
  <si>
    <t>Mjolnir Laundry</t>
  </si>
  <si>
    <t>081314112287</t>
  </si>
  <si>
    <t>082167148170</t>
  </si>
  <si>
    <t xml:space="preserve">Nasabahnya sudah berlangganan 1 tahun bisnis dengan pembayaran bertahap, dan saat ini bapaknya lagi rapat nanti dihubungi kembali </t>
  </si>
  <si>
    <t>Call biasa dan wa tidak diangkat dan lanjut greeting chatt wa dan belum ada respon nasabahnya dan chatt sebelum nya hilang dan greeting ulang kembali</t>
  </si>
  <si>
    <t>Aplikasi di download untuk mempelajari produk layanan dan kakaknya QC dari PPMB dan tidak ada usaha laundry</t>
  </si>
  <si>
    <t>144</t>
  </si>
  <si>
    <t>9689</t>
  </si>
  <si>
    <t>Call biasa dan wa tidak diangkat dan lanjut greeting chatt wa dan belum ada respon nasabahnya</t>
  </si>
  <si>
    <t>16006</t>
  </si>
  <si>
    <t>silfanus</t>
  </si>
  <si>
    <t>085338985433</t>
  </si>
  <si>
    <t xml:space="preserve">Call biasa nomor owner dan outlet tidak diangkat dan call wa memanggil dan lanjut greeting chatt wa dan belum ada respon nasabahnya </t>
  </si>
  <si>
    <t>Aplikasi sudah dihapus karna tidak paham penggunaan dan bigung</t>
  </si>
  <si>
    <t>10970</t>
  </si>
  <si>
    <t>18302</t>
  </si>
  <si>
    <t>komang kemala</t>
  </si>
  <si>
    <t>KEMALA</t>
  </si>
  <si>
    <t>081999678199</t>
  </si>
  <si>
    <t>145</t>
  </si>
  <si>
    <t>9595</t>
  </si>
  <si>
    <t>15776</t>
  </si>
  <si>
    <t>Nova Adelina Tarigan</t>
  </si>
  <si>
    <t>BESTie Laundry</t>
  </si>
  <si>
    <t>Aplikasi tidak digunakan karna info dari istri saat ini sedang menggunakan aplikasi lain aplikasi sindry</t>
  </si>
  <si>
    <t xml:space="preserve">Call biasa nomor owner dan outlet tidak aktif dan lanjut chatt wa dan aplikasi belum sempat dipelajari nasabahnya </t>
  </si>
  <si>
    <t>085260006764</t>
  </si>
  <si>
    <t>146</t>
  </si>
  <si>
    <t>Karyawan yang ngangkat dan saat ini sudah menggunakan aplikasi lain. Untuk aplikasi piposmartnya tidak digunakan karna owner nya yang pilih aplikasi dan kakak tidak tahu menahu</t>
  </si>
  <si>
    <t>9609</t>
  </si>
  <si>
    <t>15808</t>
  </si>
  <si>
    <t>Nasabahnya tidak menggunakan aplikasi piposmart karna susah</t>
  </si>
  <si>
    <t>Albensar Sihotang</t>
  </si>
  <si>
    <t>Alkhend laundry</t>
  </si>
  <si>
    <t>17025</t>
  </si>
  <si>
    <t>081269615045</t>
  </si>
  <si>
    <t>Gusti putu wirama</t>
  </si>
  <si>
    <t>081269615042</t>
  </si>
  <si>
    <t>RAVI Laundry</t>
  </si>
  <si>
    <t>087813280788</t>
  </si>
  <si>
    <t xml:space="preserve">Aplikasi piposmartnya tidak jadi digunakan karna saat ini sdm nya sudah berumur dan gaptek jadi saat ini masih menggunakan nota manual, dan jangan ditelpon" terus </t>
  </si>
  <si>
    <t xml:space="preserve">Call biasa tidak aktif, call wa tidak diangkat dan lanjut greeting chatt wa </t>
  </si>
  <si>
    <t>17074</t>
  </si>
  <si>
    <t>Maria Ulfah</t>
  </si>
  <si>
    <t>147</t>
  </si>
  <si>
    <t>081318475714</t>
  </si>
  <si>
    <t>9616</t>
  </si>
  <si>
    <t>15826</t>
  </si>
  <si>
    <t>Mualana</t>
  </si>
  <si>
    <t>Qios Cuci Express</t>
  </si>
  <si>
    <t xml:space="preserve">Belum ada respon nasbaahnya </t>
  </si>
  <si>
    <t>088808960076</t>
  </si>
  <si>
    <t xml:space="preserve">Aplikasi piposmartnya belum digunakan dan usaha laundry nya belum buka dan belum tau kapan rencana berlangganan nya </t>
  </si>
  <si>
    <t>148</t>
  </si>
  <si>
    <t>9618</t>
  </si>
  <si>
    <t>15832</t>
  </si>
  <si>
    <t>Debby</t>
  </si>
  <si>
    <t>Md Laundry</t>
  </si>
  <si>
    <t>081289872600</t>
  </si>
  <si>
    <t xml:space="preserve">Sebelumnya aplikasi sudah digunakan dengan nama kemiri dan email faizun520@gmail.com dan sekarang mau gunakan akun baru ini aja dan akun lama biarin saja. Sejauh ini aplikasi sudah dipahami dan tidak ada kendala. Akun lama tidak bisa diakses karna perbaruan aplikasi </t>
  </si>
  <si>
    <t>Nasabah sudah berlangganan di aplikasi Piposmart dengan akun lain</t>
  </si>
  <si>
    <t>17421</t>
  </si>
  <si>
    <t>wiel Hia</t>
  </si>
  <si>
    <t>082286258450</t>
  </si>
  <si>
    <t>149</t>
  </si>
  <si>
    <t>Call biasa dan wa tidak aktif dan lanjut chatt wa centang 1</t>
  </si>
  <si>
    <t>9580</t>
  </si>
  <si>
    <t>15744</t>
  </si>
  <si>
    <t>Eka Muaz</t>
  </si>
  <si>
    <t>Perfect Laundry</t>
  </si>
  <si>
    <t>087701542878</t>
  </si>
  <si>
    <t>Nomor whatsapp tidak aktif sejak 13 Maret 2026</t>
  </si>
  <si>
    <t>150</t>
  </si>
  <si>
    <t>9590</t>
  </si>
  <si>
    <t>15761</t>
  </si>
  <si>
    <t>Fransiska segalani</t>
  </si>
  <si>
    <t>yellow laundry</t>
  </si>
  <si>
    <t xml:space="preserve">	yellow laundry</t>
  </si>
  <si>
    <t>085754210100</t>
  </si>
  <si>
    <t>085849408204</t>
  </si>
  <si>
    <t>Aplikasinya belum digunakan karna bapaknya belum paham cara penggunaan aplikasi piposmartnya, penjelasan aplikasi piposmart. Usaha laundry jalan 2 tahun dan masih menggunakan nota manual dan aplikasi dicari dari playstore</t>
  </si>
  <si>
    <t>17434</t>
  </si>
  <si>
    <t>Hari Wibowo</t>
  </si>
  <si>
    <t>Kirana Laundry</t>
  </si>
  <si>
    <t>081513120494</t>
  </si>
  <si>
    <t>Nasabah mau mencoba sendiri terlebih dahulu aplikasinya, akan menghubungi kembali jika ada yang mau ditanyakan.</t>
  </si>
  <si>
    <t>Penjelasan aplikasi piposmart dalam cara penambahan layanan dan penjalasan sistem berlangganan setelah masa trial habis</t>
  </si>
  <si>
    <t xml:space="preserve">FO hari ini belum ada respon nasabahnya baik call maupun chatt wa </t>
  </si>
  <si>
    <t xml:space="preserve">Aplikasi piposmartnya belum trial karna usaha laundry masih tahap renovasi </t>
  </si>
  <si>
    <t>Penjelasan sistem berlangganan aplikasi piposmart dan promo paket berlangganan bulan ini. Aplikasi sudah dicoba pelajari dan aplikasi di rekomendasikan oleh MCL. Usaha laundry sudah di pahami dan rencana pembukaan di bulan ini dan ingin tahu terlebih dahulu biaya berlangganan aplikasi piposmart</t>
  </si>
  <si>
    <t xml:space="preserve">Karyawan ngangkat dan sejauh ini belum ada kendala dan masih aman. Untuk aplikasi yang download owner dan kami hanya gunakan saja dan hari ini aplikasi sudah digunakan di laundry. Penjelasan aplikasi piposmart karna nasabahnya ada daftar 2 akun owner dengan nama laundry yang sama. Untuk aplikasi owner yang download aplikasi nya </t>
  </si>
  <si>
    <t>10320</t>
  </si>
  <si>
    <t>17164</t>
  </si>
  <si>
    <t>Suyati Elsi</t>
  </si>
  <si>
    <t>elsi loundry</t>
  </si>
  <si>
    <t>085738878311</t>
  </si>
  <si>
    <t xml:space="preserve">Nomor tidak aktif dan tidak terhubung dari wa </t>
  </si>
  <si>
    <t>10326</t>
  </si>
  <si>
    <t xml:space="preserve">Aplikasi piposmartnya belum digunakan dan call langsung dimatikan dan lanjut greeting chatt wa </t>
  </si>
  <si>
    <t xml:space="preserve">Sejauh ini aplikasi piposmartnya sudah digunakan di laundry dan belum ada kendala dan sudah dipahami. Penjelasan sistem berlangganan dan biaya berlangganan aplikasi piposmart dan penjelasan perbedaan paket berlangganan nya. Untuk berlangganan mau nyoba 1 tahun basic dan reminder berlangganan besok 13 januari 2026 karna masa trial nya sisa 3 hari lagi </t>
  </si>
  <si>
    <t xml:space="preserve">Aplikasi belum semua digunakan dan terkait aplikasinya akan di konsultasikan kembali </t>
  </si>
  <si>
    <t>10327</t>
  </si>
  <si>
    <t>APRILIA RAHMAWATI</t>
  </si>
  <si>
    <t>SHARENA LAUNDRY/SHARENA LAUNDRY</t>
  </si>
  <si>
    <t xml:space="preserve">Aplikasi tidak digunakan lagi karna kemahalan </t>
  </si>
  <si>
    <t>10254</t>
  </si>
  <si>
    <t>10333</t>
  </si>
  <si>
    <t>081336769523</t>
  </si>
  <si>
    <t>Dwi Maryani</t>
  </si>
  <si>
    <t xml:space="preserve">Bantu pandu untuk penghapusan transaksi </t>
  </si>
  <si>
    <t xml:space="preserve">Closing New Member, Bantu penjelasan mengenai kendala apikasi piposmart cara melihat data penjualan dan bantu top up berlangganan dan aktivasi membership 1 tahun pro </t>
  </si>
  <si>
    <t>telfon di angkat, setelah gereting nasabah mengatakan sedang sibuk dan langsung menutup telfon.</t>
  </si>
  <si>
    <t xml:space="preserve">Bantu kembali mengenai cara melihat data laporan penjualan dan cara filter sesuai dengan data yang ingin di lihat </t>
  </si>
  <si>
    <t>10336</t>
  </si>
  <si>
    <t xml:space="preserve">	Hanisyah Laundry</t>
  </si>
  <si>
    <t xml:space="preserve">Call biasa nomor tidak aktif, call wa tidak diangkat dan lanjut greeting chatt wa belum ada respon nasabahnya </t>
  </si>
  <si>
    <t>17469</t>
  </si>
  <si>
    <t xml:space="preserve">Rizky Dwi Ardani </t>
  </si>
  <si>
    <t>Laundry Bintang</t>
  </si>
  <si>
    <t>087815916717</t>
  </si>
  <si>
    <t>Akun tidak digunakan karna akun karyawan dan akun owner dengan kode owner 17397</t>
  </si>
  <si>
    <t xml:space="preserve">Aplikasi piposmartnya belum dicoba gunakan karna masih hanya registrasi akun, penjelasan aplikasi piosmart dan follow up trainin aplikasi dan untuk waktu training nya akan di infokan kembali.  Usaha laundry masih baru mulai dan masih menggunakan nota manual dan ada rencana mau beralih menggunakan sistem aplikasi </t>
  </si>
  <si>
    <t xml:space="preserve">Bantu kembali mengenai penyambungan printer dengan aplikasi piposmartnya </t>
  </si>
  <si>
    <t>10341</t>
  </si>
  <si>
    <t>Aplikasi sejauh ini masih aman dan sudah digunakan, aplikasi dicari di playsotre, Usaha laundry jalan 2 bulan dan menggunakan nota manual dan jika ada kendala akan dihubungi kembali</t>
  </si>
  <si>
    <t>10342</t>
  </si>
  <si>
    <t xml:space="preserve">Call biasa dan wa tidak aktif dan lanjut greeting chatt wa dan belum ada respon nasabahnya </t>
  </si>
  <si>
    <t>Penjelasan trial aplikasi piposmart untuk pengguna baru</t>
  </si>
  <si>
    <t>Call biasa dan wa tidak diangkat dan chatt wa belum ada respon nasabahnya</t>
  </si>
  <si>
    <t>Nasabah sedang menyetr mobil sehingga tidak bisa lanjut menelfon dan minta untuk di whatsapp saja.</t>
  </si>
  <si>
    <t>10344</t>
  </si>
  <si>
    <t>10352</t>
  </si>
  <si>
    <t>089654284229</t>
  </si>
  <si>
    <t>Nasabahnya daftar akun baru dan nasabah sudah berlangganan sebelumnya dengan akun owner 1006</t>
  </si>
  <si>
    <t xml:space="preserve">Call biasa dan wa tidak diangkat dan lanjut greeting chatt wa dan belum ada rspon nasabahnya </t>
  </si>
  <si>
    <t>10357</t>
  </si>
  <si>
    <t>17225</t>
  </si>
  <si>
    <t>rada</t>
  </si>
  <si>
    <t>laundry rara</t>
  </si>
  <si>
    <t>082141998642</t>
  </si>
  <si>
    <t>085733126631</t>
  </si>
  <si>
    <t>Training cara penggunaan aplikasi piposmart dan rencana berlangganan 1 tahun Paket Pro</t>
  </si>
  <si>
    <t>08</t>
  </si>
  <si>
    <t>17308</t>
  </si>
  <si>
    <t xml:space="preserve">Oklaundry Duripulo </t>
  </si>
  <si>
    <t xml:space="preserve">londry </t>
  </si>
  <si>
    <t>08787889334</t>
  </si>
  <si>
    <t>Usaha Laundry sudah tutup karena tidak berjalan lancar.</t>
  </si>
  <si>
    <t>Sejauh aplikasi tidak ada kendala dan kemarin ada daftar akun karna ada kendala login aplikasi, dan saat ini menggunakan akun lama dengan kode owner 4749</t>
  </si>
  <si>
    <t>17309</t>
  </si>
  <si>
    <t>queen laundryan</t>
  </si>
  <si>
    <t>082155363500</t>
  </si>
  <si>
    <t>10358</t>
  </si>
  <si>
    <t>17226</t>
  </si>
  <si>
    <t>Sejauh aplikasi tidak ada kendala dan sudah 2 tahun pakai aplikasi, dan saat ini menggunakan akun lama dengan kode owner 13900</t>
  </si>
  <si>
    <t>aca</t>
  </si>
  <si>
    <t>089530194176</t>
  </si>
  <si>
    <t>17320</t>
  </si>
  <si>
    <t>AF Laundry</t>
  </si>
  <si>
    <t>af laundry</t>
  </si>
  <si>
    <t>0899110686</t>
  </si>
  <si>
    <t xml:space="preserve">Sejauh ini aplikasi belum ada kendala dan masih aman </t>
  </si>
  <si>
    <t>Nasabah ada rencana buka outlet baru di Jakarta, dan outlet utama ada di semarang dan sudah menggunakan aplikasi smartlink. Untuk outlet di jakarta rencana mau gunakan aplikasi piposmart karna di rekomendasikan sama temannya. Penjelasan aplikasi piposmart, sistem berlangganan, fitur absensi karyawan dan perbedaan piposmart dan aplikasi smartlink. Pembukaan outlet baru rencananya di bulan Mei atau awal Juni 2026</t>
  </si>
  <si>
    <t>17324</t>
  </si>
  <si>
    <t xml:space="preserve">Yoannes Anggi </t>
  </si>
  <si>
    <t>loundry express klaten</t>
  </si>
  <si>
    <t>082136408064</t>
  </si>
  <si>
    <t>Aplikasi piposmartnya masih digunakan dan sejauh ini belum ada kendala. Untuk akun baru tidak jadi digunakan karna sebelumnya sudah punya akun dengan Kode Owner 10207</t>
  </si>
  <si>
    <t>17329</t>
  </si>
  <si>
    <t xml:space="preserve">iqbal syahputra </t>
  </si>
  <si>
    <t>YASMINE LAUNDRY</t>
  </si>
  <si>
    <t>10359</t>
  </si>
  <si>
    <t>087882786596</t>
  </si>
  <si>
    <t>17330</t>
  </si>
  <si>
    <t xml:space="preserve">Shinta Elfandari Haryono </t>
  </si>
  <si>
    <t>Rumah Setrika Ibu Aishona</t>
  </si>
  <si>
    <t>085828704687</t>
  </si>
  <si>
    <t>Usaha Laundry nasabah masih baru mulai, belum ada karyawan dan masih belum banyak omset, nasabah mau menggunakan piposmart namun tidak di setujui oleh istrinya, setelah mendengar penawaran seputar aplikasi, nasabah mau mencoba lagi untuk membujuk istrinya.</t>
  </si>
  <si>
    <t>17333</t>
  </si>
  <si>
    <t xml:space="preserve">Juli Erita </t>
  </si>
  <si>
    <t>ADELTA - LAUNDRY</t>
  </si>
  <si>
    <t>085363342808</t>
  </si>
  <si>
    <t>10360</t>
  </si>
  <si>
    <t>17228</t>
  </si>
  <si>
    <t>Rangga</t>
  </si>
  <si>
    <t>Usaha laundry sudah buka lumanayan lama 5 atau 6 tahunan dan masih menggunakan nota manual. Aplikasi dilihat dari facebook dan di saranin karyawan untuk coba instal piposmartnya. Penjelasan aplikasi piposmart dan fo untuk training aplikasi dan untuk aplikasi dicoba pelajari sendiri dulu. Lanjut chatt wa kirim link tiktok dan manual book tutorial penggunaan piposmart</t>
  </si>
  <si>
    <t>Jepang Outlet</t>
  </si>
  <si>
    <t>08993000101</t>
  </si>
  <si>
    <t xml:space="preserve">Call diangkat tapi tidak ada suara dan total transaksi 5, call wa tidak diangkat dan chatt wa belum ada respon nasabahnya </t>
  </si>
  <si>
    <t>17348</t>
  </si>
  <si>
    <t xml:space="preserve">Nuur laundry </t>
  </si>
  <si>
    <t>nuur laundry</t>
  </si>
  <si>
    <t>089757999958</t>
  </si>
  <si>
    <t xml:space="preserve">Call biasa tidak aktif, call wa tidak diangkat dan chatt wa belum ada respon nasabahnya </t>
  </si>
  <si>
    <t>17230</t>
  </si>
  <si>
    <t>10362</t>
  </si>
  <si>
    <t xml:space="preserve">Sari Juliani Putri </t>
  </si>
  <si>
    <t>Di Laundry 'in Aja</t>
  </si>
  <si>
    <t>Sari Juliani Putri</t>
  </si>
  <si>
    <t>082281954830</t>
  </si>
  <si>
    <t>083187936345</t>
  </si>
  <si>
    <t>Usaha Laundry sudah tutup karena tidak berjalan lancar dan nasbah tidak buka usaha apapun lagi.</t>
  </si>
  <si>
    <t>17236</t>
  </si>
  <si>
    <t xml:space="preserve">lita nurddyanti </t>
  </si>
  <si>
    <t>mama Mayra Loundry</t>
  </si>
  <si>
    <t>085700828646</t>
  </si>
  <si>
    <t>10364</t>
  </si>
  <si>
    <t>17237</t>
  </si>
  <si>
    <t xml:space="preserve">Abdurrochim Mochamad </t>
  </si>
  <si>
    <t>lita nurddyanti</t>
  </si>
  <si>
    <t>mommy senja</t>
  </si>
  <si>
    <t>273</t>
  </si>
  <si>
    <t>17260</t>
  </si>
  <si>
    <t>Novha Kurniasari</t>
  </si>
  <si>
    <t>9208</t>
  </si>
  <si>
    <t>Mabar Laundry Jasa Setrika Baju</t>
  </si>
  <si>
    <t>14880</t>
  </si>
  <si>
    <t>08382360673</t>
  </si>
  <si>
    <t>ADT</t>
  </si>
  <si>
    <t>Roemah Setrika</t>
  </si>
  <si>
    <t>085175222767</t>
  </si>
  <si>
    <t>17265</t>
  </si>
  <si>
    <t>Laundry Qu</t>
  </si>
  <si>
    <t>085210430269</t>
  </si>
  <si>
    <t>10365</t>
  </si>
  <si>
    <t>17266</t>
  </si>
  <si>
    <t>Abdurrochim Mochamad</t>
  </si>
  <si>
    <t xml:space="preserve">DjaKoin Laundry </t>
  </si>
  <si>
    <t>085363991977</t>
  </si>
  <si>
    <t>087733246400</t>
  </si>
  <si>
    <t>17280</t>
  </si>
  <si>
    <t xml:space="preserve">owner12345 </t>
  </si>
  <si>
    <t>Laundry Kinken</t>
  </si>
  <si>
    <t>085211293382</t>
  </si>
  <si>
    <t>Sejauh ini aplikasi piposmartnya tidak ada kendala dan sudah berlangganan dengan kode owner 5574</t>
  </si>
  <si>
    <t>274</t>
  </si>
  <si>
    <t>17292</t>
  </si>
  <si>
    <t xml:space="preserve">Hudi Riantoro </t>
  </si>
  <si>
    <t>Eva Laundry</t>
  </si>
  <si>
    <t>9210</t>
  </si>
  <si>
    <t>08127101971</t>
  </si>
  <si>
    <t>14882</t>
  </si>
  <si>
    <t>Rati kurniasih</t>
  </si>
  <si>
    <t>RUMAH SETRIKA</t>
  </si>
  <si>
    <t>Sejauh ini aplikasi piposmartnya tidak ada kendala dan sudah berlangganan dengan kode owner 14496</t>
  </si>
  <si>
    <t>083896126483</t>
  </si>
  <si>
    <t>10366</t>
  </si>
  <si>
    <t>17239</t>
  </si>
  <si>
    <t>Pita Irmawati</t>
  </si>
  <si>
    <t>loundry Abqari</t>
  </si>
  <si>
    <t>17293</t>
  </si>
  <si>
    <t>082138545478</t>
  </si>
  <si>
    <t xml:space="preserve">Landry Maron </t>
  </si>
  <si>
    <t>Anaaz laundry</t>
  </si>
  <si>
    <t>081226503663</t>
  </si>
  <si>
    <t>Sejauh ini aplikasi piposmartnya tidak ada kendala dan sudah berlangganan dengan kode owner 3848</t>
  </si>
  <si>
    <t xml:space="preserve">aca </t>
  </si>
  <si>
    <t>10368</t>
  </si>
  <si>
    <t>17244</t>
  </si>
  <si>
    <t>Nilam puspita</t>
  </si>
  <si>
    <t>Puspita Laundry</t>
  </si>
  <si>
    <t xml:space="preserve">	Puspita Laundry</t>
  </si>
  <si>
    <t>08559955593</t>
  </si>
  <si>
    <t>085946683222</t>
  </si>
  <si>
    <t xml:space="preserve">Rom Doni </t>
  </si>
  <si>
    <t>275</t>
  </si>
  <si>
    <t xml:space="preserve">Rangga </t>
  </si>
  <si>
    <t>9211</t>
  </si>
  <si>
    <t>14883</t>
  </si>
  <si>
    <t>Deby Yurika Lasmarito Siahaan</t>
  </si>
  <si>
    <t>DB Laundry</t>
  </si>
  <si>
    <t>07</t>
  </si>
  <si>
    <t>081264175085</t>
  </si>
  <si>
    <t>10370</t>
  </si>
  <si>
    <t>17247</t>
  </si>
  <si>
    <t>Caca Caraca</t>
  </si>
  <si>
    <t>caca loundry</t>
  </si>
  <si>
    <t>081990006287</t>
  </si>
  <si>
    <t>082245264012</t>
  </si>
  <si>
    <t xml:space="preserve">Call biasa dan wa tidak diangkat dan greeting chatt belum ada respon </t>
  </si>
  <si>
    <t>Nomor dan wahtsapp tidak aktif sejak 24 maret 2026.</t>
  </si>
  <si>
    <t>10371</t>
  </si>
  <si>
    <t>17248</t>
  </si>
  <si>
    <t>276</t>
  </si>
  <si>
    <t>Iman Al Fazza</t>
  </si>
  <si>
    <t>Dimas laundry</t>
  </si>
  <si>
    <t xml:space="preserve">	Dimas laundry</t>
  </si>
  <si>
    <t>085780459761</t>
  </si>
  <si>
    <t>9233</t>
  </si>
  <si>
    <t>14926</t>
  </si>
  <si>
    <t>Tawakkal Thalib</t>
  </si>
  <si>
    <t>Nag Laundry</t>
  </si>
  <si>
    <t>081333633376</t>
  </si>
  <si>
    <t>Nasabah mengangkat telfon namun baru greeting langsung ditutup telfonnya.</t>
  </si>
  <si>
    <t>10372</t>
  </si>
  <si>
    <t xml:space="preserve">Call biasa tidak aktif, call wa tidak diangkat dan lanjut kirim konten </t>
  </si>
  <si>
    <t>17252</t>
  </si>
  <si>
    <t>Indra sakti siagian</t>
  </si>
  <si>
    <t>JE JE LOUNDRY</t>
  </si>
  <si>
    <t>16964</t>
  </si>
  <si>
    <t>082258822394</t>
  </si>
  <si>
    <t>Ariswati</t>
  </si>
  <si>
    <t>EnR Laundry 2</t>
  </si>
  <si>
    <t>081318680752</t>
  </si>
  <si>
    <t>277</t>
  </si>
  <si>
    <t>Nasabah sedang bekerja sehingga minta untuk dihubungi melalui pesan saja dan belum ada respon lagi.</t>
  </si>
  <si>
    <t>15194</t>
  </si>
  <si>
    <t>Irshadi</t>
  </si>
  <si>
    <t>adi laundry</t>
  </si>
  <si>
    <t xml:space="preserve">Call biasa tidak aktif dan lanjut call wa tidak diangkat dan lanjut greeting chatt wa dan nasabahnya belum bisa angkat telpon dan segera akan dikabari kembali </t>
  </si>
  <si>
    <t>081944841210</t>
  </si>
  <si>
    <t>10374</t>
  </si>
  <si>
    <t>17257</t>
  </si>
  <si>
    <t>Sitiw</t>
  </si>
  <si>
    <t xml:space="preserve">Call biasa dan call wa tidak diangkat dan lanjut kirim konten </t>
  </si>
  <si>
    <t>083899517474</t>
  </si>
  <si>
    <t xml:space="preserve">Call biasa tidak aktif, call wa tidak diangkat dan lanjut greeting chatt belum ada respon </t>
  </si>
  <si>
    <t>Call diangkat dan selesai konfirmasi mengenai penggunaan aplikasi piposmartnya call langsung dimatikan</t>
  </si>
  <si>
    <t>278</t>
  </si>
  <si>
    <t>10375</t>
  </si>
  <si>
    <t>10039</t>
  </si>
  <si>
    <t xml:space="preserve">Aplikasi piposmartnya belum digunakan dan usaha laundry belum buka. jika ada kendala nanti akan dihubungi kembali </t>
  </si>
  <si>
    <t>16709</t>
  </si>
  <si>
    <t>Aiamo Laundry</t>
  </si>
  <si>
    <t>AIAMO LAUNDRY</t>
  </si>
  <si>
    <t>081241264252</t>
  </si>
  <si>
    <t xml:space="preserve">Aplikasi belum digunakan karna belum ada waktu mau nyoba, sebelumnya juga sudah pernah nyoba aplikasi lain tapi masih lebih nyaman menggunakan nota manual sampai saat ini. Usaha laundry jalan 3 tahun dan ada karyawan yang bantu jaga. Penjelasan aplikasi piposmart dan jika ada waktu akan dihubungi kebali dan aplikasi di lihat dari Facebook </t>
  </si>
  <si>
    <t>Nasabah masih menggunakan nota manual dan belum ada karyawan, ketika baru mulai menjelaskan tentang aplikasi langsung ditutup telfonnya dan sudah lanjut ke pesan whatsapp untuk link tutorial penggunaan aplikasinya.</t>
  </si>
  <si>
    <t>10378</t>
  </si>
  <si>
    <t>DjaKoin Laundry</t>
  </si>
  <si>
    <t xml:space="preserve">Aplikasi piposmartnya tidak digunakan lagi karna tidak bisa berlangganan bulanan dan  sebelumnya sudah pernah dijelaskan dan dibantu yang tim nya untuk penggunaan piposmartnya </t>
  </si>
  <si>
    <t>Bubblewash Amlapura</t>
  </si>
  <si>
    <t>279</t>
  </si>
  <si>
    <t>10045</t>
  </si>
  <si>
    <t>Karyawan baru di outlet yang mengangkat telfon, usaha laundry masih menggunakan nota manual, untuk nomor owner tunggu di tanyakan dahulu boleh apa tidak untuk di berikan.</t>
  </si>
  <si>
    <t>16716</t>
  </si>
  <si>
    <t>Widi Astuti</t>
  </si>
  <si>
    <t>Husna loundry</t>
  </si>
  <si>
    <t xml:space="preserve">Husna loundry	</t>
  </si>
  <si>
    <t xml:space="preserve">Usaha laundry sudah lama jalan 3 tahun dan ada 3 outlet dan sebelumnya sudah menggunakan aplikasi piposmart, namun kemarin ada kendala akses jadi gak bisa login akun lama dan jadinya dafar akun baru dan sejauh belum ada kendala. Penjelasan mengenai penggunaan akun yang lama dan akun yang baru dan minta struk nota lama supaya bisa chek data akun lama untuk dibantu login kembali </t>
  </si>
  <si>
    <t>083844375830</t>
  </si>
  <si>
    <t>12788</t>
  </si>
  <si>
    <t>Victory</t>
  </si>
  <si>
    <t>victory laundry express</t>
  </si>
  <si>
    <t>085343551882</t>
  </si>
  <si>
    <t>10388</t>
  </si>
  <si>
    <t>iqbal syahputra</t>
  </si>
  <si>
    <t xml:space="preserve">Reminder untuk berlangganan kembali karna nasabahnya sudah unsuscribe dan belum ada respon nasabahnya baik call maupun chatt wa </t>
  </si>
  <si>
    <t xml:space="preserve">	YASMINE LAUNDRY</t>
  </si>
  <si>
    <t>081375604177</t>
  </si>
  <si>
    <t xml:space="preserve">Jadwal training cara penggunaan aplikasi piposmart besok tanggal 08 Januari 2026 jam 9 pagi </t>
  </si>
  <si>
    <t>9752</t>
  </si>
  <si>
    <t>Hanna/Ifah</t>
  </si>
  <si>
    <t>M Laundry</t>
  </si>
  <si>
    <t>082152058888</t>
  </si>
  <si>
    <t>Nasabah masih menggunakan nota manual,sudah memiliki 4 karyawan dan sudah di ruko, namun bukan owner yang megunduh aplikasi piposmartnya  tapi karyawannya, dan setelah mendengarkan seputar penggunaan aplikasi piposmart nasabah tertarik untuk mencoba dan menanyakan ke karyawan tentang piposmart karena karyawan sudah sempat mencoba.</t>
  </si>
  <si>
    <t xml:space="preserve">Penjelasan mengenai biaya berlangganan aplikasi piposmart dan reminder mengenai jatuh tempo berlangganan piposmartnya dan untuk perpanjangan boleh dibantu reminder di bulan Februari </t>
  </si>
  <si>
    <t>280</t>
  </si>
  <si>
    <t>10050</t>
  </si>
  <si>
    <t>16722</t>
  </si>
  <si>
    <t xml:space="preserve">Jawal training hari ini jam 2 siang </t>
  </si>
  <si>
    <t>Ivonis Yuniar</t>
  </si>
  <si>
    <t>Vonny Loundry</t>
  </si>
  <si>
    <t>10389</t>
  </si>
  <si>
    <t xml:space="preserve">	Vonny Loundry</t>
  </si>
  <si>
    <t>Shinta Elfandari Haryono</t>
  </si>
  <si>
    <t>083873813072</t>
  </si>
  <si>
    <t xml:space="preserve">Jadwal training aplikasi piposmart hari jam 3 sore visit langsung ke laundry di daerah tiban </t>
  </si>
  <si>
    <t xml:space="preserve">Call biasa dan wa tidak dan greeting chatt wa belum ada respon nasabahnya </t>
  </si>
  <si>
    <t xml:space="preserve">Usaha laundry belum buka dan belum tau kapan jadwal opening nya, bantu nasabah untuk pengeditan harga layanan dan juga bantu input nota di aplikasi. Jika ada kendala akan dihubungi kembali dan lanjut chatt </t>
  </si>
  <si>
    <t>281</t>
  </si>
  <si>
    <t>10056</t>
  </si>
  <si>
    <t>16729</t>
  </si>
  <si>
    <t xml:space="preserve">Aplikasi yang instal dan gunakan abangnya, tapi yang terdaftar di aplikasi menggunakan nomor kakaknya. Nanti kalau abangnya ada kendala akan dihubungi kembali karna saat ini abangnya lagi di laundry </t>
  </si>
  <si>
    <t>10390</t>
  </si>
  <si>
    <t>ERIK DWI PRASETYO</t>
  </si>
  <si>
    <t>GROW LAUNDRY EXPRESS</t>
  </si>
  <si>
    <t>Juli Erita</t>
  </si>
  <si>
    <t>081993778999</t>
  </si>
  <si>
    <t>081999494500</t>
  </si>
  <si>
    <t>Training aplikasi piposmart langsung ke laundry</t>
  </si>
  <si>
    <t xml:space="preserve">Call diangkat dan fo penggunaan aplikasi call langsung dimatikan </t>
  </si>
  <si>
    <t>Nasabah masih menggunakan nota manual dan belum ada karyawan, nasabah masih bingung untuk penggunaan aplikasinya, namun ketika ditawarkan untuk demo, aplikasi Piposmartnya sudah di hapus dan akan mengunduh ulang terlebih dahulu aplikasi piposmartnya.</t>
  </si>
  <si>
    <t>Call biasa dan wa and chatt wa belum ada respon nasabahnya</t>
  </si>
  <si>
    <t>282</t>
  </si>
  <si>
    <t>10393</t>
  </si>
  <si>
    <t>10061</t>
  </si>
  <si>
    <t>16737</t>
  </si>
  <si>
    <t>Azzahro'laundry</t>
  </si>
  <si>
    <t xml:space="preserve">Trial sisa 9 hari dan perhari ini total 51 transaksi. Usaha laundry jalan 4 hari dan aplikasi piposmartnya sudah digunakan dan sejauh ini belum ada kendala. Laundry masih hendel sendiri dan dibantu sama karyawan. Aplikasi di rekomendasikan sama sepupu karna dia sudah lama menggunakan piposmart </t>
  </si>
  <si>
    <t>0881024109046</t>
  </si>
  <si>
    <t>083190191765</t>
  </si>
  <si>
    <t xml:space="preserve">Call biasa nomor tidak aktif, call wa </t>
  </si>
  <si>
    <t>Akun yang ini tidak digunakan dan sudah berlangganan dengan akun AZZAHRO LAUNDRY TA CIKANDE. Sejauh aplikasi tidak ada kendala, hanya saja akhir" ini akses piposmart sering lemot dan bantu kirim video hapus cache</t>
  </si>
  <si>
    <t xml:space="preserve">Sejauh ini aplikasi piposmartnya belum ada kendala karna aplikasi nya belum digunakan, kemarin masih sebatas registrasi akun dan belum ada lihat fiturnya. Penjelasan aplikasi piposmart dan sistem berlangganan, saat ini nasabahnya menggunakan aplikasi lain tetapi nama aplikasi nya tidak ingat karna istrinya yang hendel laundry. Usaha laundry jalan stengah tahun dan saat ini mau membandingkan aplikasi kasir dan mau nyari yang fitur nya lengkap dan harga sesuai dengan kemampuan </t>
  </si>
  <si>
    <t>10398</t>
  </si>
  <si>
    <t xml:space="preserve">Call and chatt belum ada respon nasabahnya dan sebelumnya penjelasan mengenai sistem berlangganan aplikasi piposmart </t>
  </si>
  <si>
    <t>283</t>
  </si>
  <si>
    <t>10079</t>
  </si>
  <si>
    <t>16778</t>
  </si>
  <si>
    <t>Nasabah menjawab pesan whatsapp bahwa tidak menggunakan aplikasi piposmart lagi, dan sudah di tanyakan kendalanya apa namun belum ada respon lagi.</t>
  </si>
  <si>
    <t>Mellynia Estefan</t>
  </si>
  <si>
    <t>Syaqra Laundry</t>
  </si>
  <si>
    <t>082364862656</t>
  </si>
  <si>
    <t>Aplikasi piposmartnya tidak jadi digunakan karna aplikasi tidak rekomen di laundrynya, saat ini menggunakan nota manual dan saat ini kakaknya lagi kerja dan saat mau penjelasan aplikasi nanti aja karna belum minat pakai aplikasi</t>
  </si>
  <si>
    <t>10402</t>
  </si>
  <si>
    <t xml:space="preserve">Call biasa dan wa dan chatt wa belum ada respon nasabahnya </t>
  </si>
  <si>
    <t xml:space="preserve">	Cuci Lilo Express</t>
  </si>
  <si>
    <t>087826503878</t>
  </si>
  <si>
    <t xml:space="preserve">Call biasa nomor tidak aktif dan call wa dan chatt wa belum ada respon nasabahnya </t>
  </si>
  <si>
    <t xml:space="preserve">Aplikasi piposmartnya gak ada kendala dan tidak ada kendala dan call langsung dimatikan </t>
  </si>
  <si>
    <t>284</t>
  </si>
  <si>
    <t>10085</t>
  </si>
  <si>
    <t>16790</t>
  </si>
  <si>
    <t>10404</t>
  </si>
  <si>
    <t>sri</t>
  </si>
  <si>
    <t>085792127758</t>
  </si>
  <si>
    <t xml:space="preserve">Untuk aplikasi piposmartnya nanti malam butuh bimbangannya, untuk cara setting harga dan sambungkan printer ke aplikasi </t>
  </si>
  <si>
    <t>Nasabah masih mau menggunakan notal manual saja dan aplikasi piposmartnya sudah di hapus.</t>
  </si>
  <si>
    <t xml:space="preserve">Aplikasi tidak digunakan dan langsung dimatikan callnya, dan nomor tidak terhubung dengan wa </t>
  </si>
  <si>
    <t>10406</t>
  </si>
  <si>
    <t>285</t>
  </si>
  <si>
    <t>10102</t>
  </si>
  <si>
    <t>16816</t>
  </si>
  <si>
    <t>rajaya</t>
  </si>
  <si>
    <t>rajaya laundry</t>
  </si>
  <si>
    <t>08116284444</t>
  </si>
  <si>
    <t>Usaha laundry jalan 1 minggu dan aplikasi piposmartnya sudah digunakan dan sejauh ini belum ada kendala dan masih dipahami dan jika ada kendala akan di infokan kembali, aplikasi lihat dari playstore</t>
  </si>
  <si>
    <t>10407</t>
  </si>
  <si>
    <t>286</t>
  </si>
  <si>
    <t>10120</t>
  </si>
  <si>
    <t>16848</t>
  </si>
  <si>
    <t>Nissa Nadhira</t>
  </si>
  <si>
    <t>NN laundry</t>
  </si>
  <si>
    <t>10430</t>
  </si>
  <si>
    <t>0882019878737</t>
  </si>
  <si>
    <t>085156239865</t>
  </si>
  <si>
    <t>10433</t>
  </si>
  <si>
    <t>287</t>
  </si>
  <si>
    <t>10121</t>
  </si>
  <si>
    <t>16849</t>
  </si>
  <si>
    <t>Suryadie</t>
  </si>
  <si>
    <t>Famili Laundry</t>
  </si>
  <si>
    <t>089518377070</t>
  </si>
  <si>
    <t>085361803867</t>
  </si>
  <si>
    <t>10434</t>
  </si>
  <si>
    <t>288</t>
  </si>
  <si>
    <t>10124</t>
  </si>
  <si>
    <t>16857</t>
  </si>
  <si>
    <t>Priskila N Antou</t>
  </si>
  <si>
    <t>081248710475</t>
  </si>
  <si>
    <t>081255023046</t>
  </si>
  <si>
    <t>10435</t>
  </si>
  <si>
    <t>289</t>
  </si>
  <si>
    <t>10125</t>
  </si>
  <si>
    <t>10441</t>
  </si>
  <si>
    <t>16862</t>
  </si>
  <si>
    <t>Moch Istman</t>
  </si>
  <si>
    <t>Daily Express Laundry</t>
  </si>
  <si>
    <t>082267002266</t>
  </si>
  <si>
    <t>10444</t>
  </si>
  <si>
    <t>081226471299</t>
  </si>
  <si>
    <t>290</t>
  </si>
  <si>
    <t>10140</t>
  </si>
  <si>
    <t>16889</t>
  </si>
  <si>
    <t>SITTI MUNAWARA</t>
  </si>
  <si>
    <t>Nomor dan whatsapp sudah tidak aktif sejak 9 Maret 2026.</t>
  </si>
  <si>
    <t>082291514493</t>
  </si>
  <si>
    <t>10445</t>
  </si>
  <si>
    <t>joel</t>
  </si>
  <si>
    <t>291</t>
  </si>
  <si>
    <t>10144</t>
  </si>
  <si>
    <t>16896</t>
  </si>
  <si>
    <t>Fabiola Furen</t>
  </si>
  <si>
    <t>REVIA LAUNDRY</t>
  </si>
  <si>
    <t>10450</t>
  </si>
  <si>
    <t>082299696563</t>
  </si>
  <si>
    <t>10456</t>
  </si>
  <si>
    <t>Yodi Setiawan</t>
  </si>
  <si>
    <t>292</t>
  </si>
  <si>
    <t>10482</t>
  </si>
  <si>
    <t>17536</t>
  </si>
  <si>
    <t>Andi</t>
  </si>
  <si>
    <t>kiloci</t>
  </si>
  <si>
    <t>08161346464</t>
  </si>
  <si>
    <t>086113464464</t>
  </si>
  <si>
    <t>Nasabah masih menggunakan nota manual dan tidak jadi menggunakan piposmart karena karyawan gaptec, ketika di tanyakan untuk bisa bantu demo aplikasi langsung ditutup telfonnya dan sudah lanjut di whatsapp untuk link tutorial penggunaan aplikasinya.</t>
  </si>
  <si>
    <t>10462</t>
  </si>
  <si>
    <t>Dita</t>
  </si>
  <si>
    <t>089512446076</t>
  </si>
  <si>
    <t>293</t>
  </si>
  <si>
    <t>10492</t>
  </si>
  <si>
    <t>17550</t>
  </si>
  <si>
    <t>Thoil</t>
  </si>
  <si>
    <t>arsya laundry</t>
  </si>
  <si>
    <t>082342233987</t>
  </si>
  <si>
    <t>08980676040</t>
  </si>
  <si>
    <t>10463</t>
  </si>
  <si>
    <t>Dhania Nia</t>
  </si>
  <si>
    <t>10467</t>
  </si>
  <si>
    <t>294</t>
  </si>
  <si>
    <t>Amy</t>
  </si>
  <si>
    <t>10495</t>
  </si>
  <si>
    <t>17557</t>
  </si>
  <si>
    <t>Wiwi</t>
  </si>
  <si>
    <t>Mustika Laundy</t>
  </si>
  <si>
    <t>08772755007</t>
  </si>
  <si>
    <t>087727552007</t>
  </si>
  <si>
    <t>10470</t>
  </si>
  <si>
    <t>Komang</t>
  </si>
  <si>
    <t>10498</t>
  </si>
  <si>
    <t>17563</t>
  </si>
  <si>
    <t>Nur Laundry</t>
  </si>
  <si>
    <t>085943716525</t>
  </si>
  <si>
    <t>085947316525</t>
  </si>
  <si>
    <t>10472</t>
  </si>
  <si>
    <t>085591607047</t>
  </si>
  <si>
    <t>Karyawan yang merespon dan akan mengirimkan nomor owner kalau sudah dapat konfirnmasi.</t>
  </si>
  <si>
    <t>296</t>
  </si>
  <si>
    <t>10477</t>
  </si>
  <si>
    <t>10499</t>
  </si>
  <si>
    <t>17567</t>
  </si>
  <si>
    <t>Yudi Ermawan</t>
  </si>
  <si>
    <t>AYOMORO LOUNDRY</t>
  </si>
  <si>
    <t>089611054120</t>
  </si>
  <si>
    <t>089611854120</t>
  </si>
  <si>
    <t>baru greeting langsung ditutup telfonnya.</t>
  </si>
  <si>
    <t>10480.</t>
  </si>
  <si>
    <t>Desi Indarwati</t>
  </si>
  <si>
    <t>085133130132</t>
  </si>
  <si>
    <t>297</t>
  </si>
  <si>
    <t>10523</t>
  </si>
  <si>
    <t>17598</t>
  </si>
  <si>
    <t>Elma Fitra Ramadani</t>
  </si>
  <si>
    <t>Amy Loundry</t>
  </si>
  <si>
    <t>082220805097</t>
  </si>
  <si>
    <t>10596</t>
  </si>
  <si>
    <t>82230432438</t>
  </si>
  <si>
    <t>298</t>
  </si>
  <si>
    <t>10577</t>
  </si>
  <si>
    <t>17686</t>
  </si>
  <si>
    <t>kevin</t>
  </si>
  <si>
    <t>cuci keras</t>
  </si>
  <si>
    <t>084449494666</t>
  </si>
  <si>
    <t>8924</t>
  </si>
  <si>
    <t>14295</t>
  </si>
  <si>
    <t>govin elka</t>
  </si>
  <si>
    <t>Papa Loundry</t>
  </si>
  <si>
    <t>082268829239</t>
  </si>
  <si>
    <t>Pic Share</t>
  </si>
  <si>
    <t>Sales</t>
  </si>
  <si>
    <t>8925</t>
  </si>
  <si>
    <t>14297</t>
  </si>
  <si>
    <t>Aldy Prasetya Sobari</t>
  </si>
  <si>
    <t>RAJA LAUNDRY</t>
  </si>
  <si>
    <t>081312870899</t>
  </si>
  <si>
    <t>085156483314</t>
  </si>
  <si>
    <t>10584</t>
  </si>
  <si>
    <t>17702</t>
  </si>
  <si>
    <t>Delaventy</t>
  </si>
  <si>
    <t>quickwash</t>
  </si>
  <si>
    <t>0811111157521</t>
  </si>
  <si>
    <t>081392484212</t>
  </si>
  <si>
    <t>Nomor telfon invalid, whatsapp tidak aktif (ceklis 1).</t>
  </si>
  <si>
    <t>Paket</t>
  </si>
  <si>
    <t>Call Duration</t>
  </si>
  <si>
    <t>Reschedule</t>
  </si>
  <si>
    <t>Resc. Date</t>
  </si>
  <si>
    <t>8927</t>
  </si>
  <si>
    <t>14300</t>
  </si>
  <si>
    <t>AIR Laundry Owner</t>
  </si>
  <si>
    <t>AIR LAUNDRY</t>
  </si>
  <si>
    <t>085133677997</t>
  </si>
  <si>
    <t>085133677979</t>
  </si>
  <si>
    <t>ADM</t>
  </si>
  <si>
    <t>300</t>
  </si>
  <si>
    <t>LIDYA</t>
  </si>
  <si>
    <t>Nomor telfon aktif, whatsapp tidak aktif (ceklis 1).</t>
  </si>
  <si>
    <t>10586</t>
  </si>
  <si>
    <t>17704</t>
  </si>
  <si>
    <t>Dede Mujnah</t>
  </si>
  <si>
    <t>Oemah Laundry</t>
  </si>
  <si>
    <t>07777720303</t>
  </si>
  <si>
    <t>081313219944</t>
  </si>
  <si>
    <t>8930</t>
  </si>
  <si>
    <t>14309</t>
  </si>
  <si>
    <t>Purwati Purwati</t>
  </si>
  <si>
    <t>orange laundry</t>
  </si>
  <si>
    <t>085726084244</t>
  </si>
  <si>
    <t>8938</t>
  </si>
  <si>
    <t>14324</t>
  </si>
  <si>
    <t>Ramli</t>
  </si>
  <si>
    <t>Boim laundry</t>
  </si>
  <si>
    <t>083194432519</t>
  </si>
  <si>
    <t>8944</t>
  </si>
  <si>
    <t>14333</t>
  </si>
  <si>
    <t>KASIR</t>
  </si>
  <si>
    <t>ANEKA SEAFOOD</t>
  </si>
  <si>
    <t>0882021473068</t>
  </si>
  <si>
    <t>8947</t>
  </si>
  <si>
    <t>14336</t>
  </si>
  <si>
    <t>rita</t>
  </si>
  <si>
    <t>rita laundry</t>
  </si>
  <si>
    <t>0895400908464</t>
  </si>
  <si>
    <t>Nomor Invalid dan tidak terhubung ke whatsapp.</t>
  </si>
  <si>
    <t>8948</t>
  </si>
  <si>
    <t>14337</t>
  </si>
  <si>
    <t>Cimi Mimi</t>
  </si>
  <si>
    <t>Cimi Laundry</t>
  </si>
  <si>
    <t>089655847617</t>
  </si>
  <si>
    <t>Not Yet</t>
  </si>
  <si>
    <t>New</t>
  </si>
  <si>
    <t>8968</t>
  </si>
  <si>
    <t>14374</t>
  </si>
  <si>
    <t>Ika Ratnasari</t>
  </si>
  <si>
    <t>Express Laundry Batu</t>
  </si>
  <si>
    <t>085894728098</t>
  </si>
  <si>
    <t>10619</t>
  </si>
  <si>
    <t>8969</t>
  </si>
  <si>
    <t>14376</t>
  </si>
  <si>
    <t>Mr 1225</t>
  </si>
  <si>
    <t>MuttantStore</t>
  </si>
  <si>
    <t>081315180909</t>
  </si>
  <si>
    <t>085697897855</t>
  </si>
  <si>
    <t>8977</t>
  </si>
  <si>
    <t>14394</t>
  </si>
  <si>
    <t>Mikael Loundry</t>
  </si>
  <si>
    <t>08992175165</t>
  </si>
  <si>
    <t>8979</t>
  </si>
  <si>
    <t>14396</t>
  </si>
  <si>
    <t>fadhillah rahmadhani</t>
  </si>
  <si>
    <t>myla laundry</t>
  </si>
  <si>
    <t>082253135397</t>
  </si>
  <si>
    <t>082376035011</t>
  </si>
  <si>
    <t>10640</t>
  </si>
  <si>
    <t>Nasabah tidak jadi menggunakan aplikasi Piposmart karena usaha Laundry masih belum terlalu besar omset perbulannya, outlet sudah di ruko tapi omset perbulan hanya 4juta dan punya 2 karyawan tapi ibu-ibu, sehingga tidak bisa menggunakan hp, dan sudah saya tawarkan untuk training aplikasi secara gratis sampai bisa, namun hp nasabah sama sekali tidak bisa download aplikasi lagi karena sudah jadul dan tidak ada hp untuk outlet.  Nanti kalau memang mau menggunakan aplikasi nasabah akan menghubungi kembali.</t>
  </si>
  <si>
    <t>8980</t>
  </si>
  <si>
    <t>14397</t>
  </si>
  <si>
    <t>Rini</t>
  </si>
  <si>
    <t>Padaidi Laundry</t>
  </si>
  <si>
    <t>081242487234</t>
  </si>
  <si>
    <t>8984</t>
  </si>
  <si>
    <t>14402</t>
  </si>
  <si>
    <t>azmi alief</t>
  </si>
  <si>
    <t>gentle laundry</t>
  </si>
  <si>
    <t>081215853304</t>
  </si>
  <si>
    <t>10644</t>
  </si>
  <si>
    <t>8985</t>
  </si>
  <si>
    <t>14404</t>
  </si>
  <si>
    <t>nizam</t>
  </si>
  <si>
    <t>jagad laundry</t>
  </si>
  <si>
    <t>082242514631</t>
  </si>
  <si>
    <t>8987</t>
  </si>
  <si>
    <t>081910032002</t>
  </si>
  <si>
    <t>14406</t>
  </si>
  <si>
    <t>Muhammad Taufik Nur Hidayat Tulloh</t>
  </si>
  <si>
    <t>Putu Laundry</t>
  </si>
  <si>
    <t>087882442804</t>
  </si>
  <si>
    <t>Audit 2 (I)</t>
  </si>
  <si>
    <t>8995</t>
  </si>
  <si>
    <t>14426</t>
  </si>
  <si>
    <t>Relina Pangaribuan</t>
  </si>
  <si>
    <t>085695528313</t>
  </si>
  <si>
    <t>Dathan laundry ekspress</t>
  </si>
  <si>
    <t>08526727738</t>
  </si>
  <si>
    <t>085267277383</t>
  </si>
  <si>
    <t>8998</t>
  </si>
  <si>
    <t>14430</t>
  </si>
  <si>
    <t>Anne Febryani</t>
  </si>
  <si>
    <t>lovely clean</t>
  </si>
  <si>
    <t>0895342196489</t>
  </si>
  <si>
    <t>9002</t>
  </si>
  <si>
    <t>14439</t>
  </si>
  <si>
    <t>Lukman Khakim</t>
  </si>
  <si>
    <t>Daffa Laundry</t>
  </si>
  <si>
    <t>08871760614</t>
  </si>
  <si>
    <t>9006</t>
  </si>
  <si>
    <t>14445</t>
  </si>
  <si>
    <t>Jonathan Momos</t>
  </si>
  <si>
    <t>lestari laundry</t>
  </si>
  <si>
    <t>081511517215</t>
  </si>
  <si>
    <t>2894</t>
  </si>
  <si>
    <t>1031</t>
  </si>
  <si>
    <t>9014</t>
  </si>
  <si>
    <t>14468</t>
  </si>
  <si>
    <t>Aqsha Laundry</t>
  </si>
  <si>
    <t>AqSha Laundry</t>
  </si>
  <si>
    <t>082192473267</t>
  </si>
  <si>
    <t>7471</t>
  </si>
  <si>
    <t>11323</t>
  </si>
  <si>
    <t>Bisnis Laundry Koin</t>
  </si>
  <si>
    <t>Sekejap</t>
  </si>
  <si>
    <t>083840047394</t>
  </si>
  <si>
    <t>Nasabah minta untuk tidak dihubungi karena nasabah tidak memiliki usaha laundry.</t>
  </si>
  <si>
    <t>10649</t>
  </si>
  <si>
    <t>9015</t>
  </si>
  <si>
    <t>14469</t>
  </si>
  <si>
    <t>Rosmalena Harahap</t>
  </si>
  <si>
    <t>Rose loundry</t>
  </si>
  <si>
    <t>081368389398</t>
  </si>
  <si>
    <t>7473</t>
  </si>
  <si>
    <t>Nisa Siti sopiah</t>
  </si>
  <si>
    <t>089515709015</t>
  </si>
  <si>
    <t>Nasabah belum punya outlet,masih buka usaha di rumah dan belum ada karyawan, rencana buka di ruko setelah melahirkan 4 bulan lagi. untuk aplikasinya masih ada dan akan di coba-coba kembali, akan dihubungi kembali ketika sudah buka di ruko.</t>
  </si>
  <si>
    <t>7490</t>
  </si>
  <si>
    <t>Zenny Oktamia Rachman</t>
  </si>
  <si>
    <t>9020</t>
  </si>
  <si>
    <t>KAYA LAUNDRY</t>
  </si>
  <si>
    <t>14478</t>
  </si>
  <si>
    <t>Fikria Putri Nur Setya</t>
  </si>
  <si>
    <t>085179691439</t>
  </si>
  <si>
    <t>Service Point Laundry Express</t>
  </si>
  <si>
    <t>081225527017</t>
  </si>
  <si>
    <t xml:space="preserve">Aplikasi tidak digunakan karna sudah tidak ada laundry lagi. Laundry tutup dan call langsung dimatikan </t>
  </si>
  <si>
    <t>9025</t>
  </si>
  <si>
    <t>14485</t>
  </si>
  <si>
    <t>Rizky Gunawan</t>
  </si>
  <si>
    <t>083186006737</t>
  </si>
  <si>
    <t>7505</t>
  </si>
  <si>
    <t>11401</t>
  </si>
  <si>
    <t>Taufan Nakamori</t>
  </si>
  <si>
    <t>081252066646</t>
  </si>
  <si>
    <t>Nomor tidak aktif  dan whatsapp ceklis 1.</t>
  </si>
  <si>
    <t>15584</t>
  </si>
  <si>
    <t>Dwiki Putra Septian</t>
  </si>
  <si>
    <t>085136704067</t>
  </si>
  <si>
    <t>081232773838</t>
  </si>
  <si>
    <t>Kode owner tidak terdaftar di project list dan nomor hp tidak aktif dan tidak terhubung ke whatsapp.</t>
  </si>
  <si>
    <t>7512</t>
  </si>
  <si>
    <t>11412</t>
  </si>
  <si>
    <t>Budi Kurniawan</t>
  </si>
  <si>
    <t>08127522993</t>
  </si>
  <si>
    <t>082211741074</t>
  </si>
  <si>
    <t>9528</t>
  </si>
  <si>
    <t>15621</t>
  </si>
  <si>
    <t>HS</t>
  </si>
  <si>
    <t>GABE LAUNDRY</t>
  </si>
  <si>
    <t>10654</t>
  </si>
  <si>
    <t>085270899399</t>
  </si>
  <si>
    <t>7514</t>
  </si>
  <si>
    <t>9530</t>
  </si>
  <si>
    <t>11419</t>
  </si>
  <si>
    <t>15623</t>
  </si>
  <si>
    <t>harihera</t>
  </si>
  <si>
    <t>Yeni Susanti</t>
  </si>
  <si>
    <t>Queen laundry</t>
  </si>
  <si>
    <t>Saul Laundry</t>
  </si>
  <si>
    <t>087777707268</t>
  </si>
  <si>
    <t>10656</t>
  </si>
  <si>
    <t>082277182110</t>
  </si>
  <si>
    <t>082277182121</t>
  </si>
  <si>
    <t>Kode owner tidak terdaftar di project list.</t>
  </si>
  <si>
    <t>9538</t>
  </si>
  <si>
    <t>15641</t>
  </si>
  <si>
    <t>clean zone</t>
  </si>
  <si>
    <t>laundry clean zone jatiwangi</t>
  </si>
  <si>
    <t>0882000036550</t>
  </si>
  <si>
    <t>10658</t>
  </si>
  <si>
    <t>7517</t>
  </si>
  <si>
    <t>081332681908</t>
  </si>
  <si>
    <t>11427</t>
  </si>
  <si>
    <t>ELITE SPIN LAUNDRY</t>
  </si>
  <si>
    <t>KING LAUNDRY</t>
  </si>
  <si>
    <t>081276591652</t>
  </si>
  <si>
    <t>9515</t>
  </si>
  <si>
    <t>Gede Darmawan</t>
  </si>
  <si>
    <t>Smile Laundry</t>
  </si>
  <si>
    <t>081936420579</t>
  </si>
  <si>
    <t>10661</t>
  </si>
  <si>
    <t>7518</t>
  </si>
  <si>
    <t>11428</t>
  </si>
  <si>
    <t>9519</t>
  </si>
  <si>
    <t>Nurafifah</t>
  </si>
  <si>
    <t>15580</t>
  </si>
  <si>
    <t>Rifah</t>
  </si>
  <si>
    <t>AMM laundry</t>
  </si>
  <si>
    <t>Sharany Laundry</t>
  </si>
  <si>
    <t>085955152341</t>
  </si>
  <si>
    <t>083846512195</t>
  </si>
  <si>
    <t>0895412094886</t>
  </si>
  <si>
    <t>085277771201</t>
  </si>
  <si>
    <t>9527</t>
  </si>
  <si>
    <t>15606</t>
  </si>
  <si>
    <t>gangga</t>
  </si>
  <si>
    <t>bluelaundry</t>
  </si>
  <si>
    <t>089689085392</t>
  </si>
  <si>
    <t>7520</t>
  </si>
  <si>
    <t>11435</t>
  </si>
  <si>
    <t>Milenia Manik</t>
  </si>
  <si>
    <t>10665</t>
  </si>
  <si>
    <t>elite spin laundry</t>
  </si>
  <si>
    <t>082211562698</t>
  </si>
  <si>
    <t>081378207527</t>
  </si>
  <si>
    <t>9537</t>
  </si>
  <si>
    <t>15633</t>
  </si>
  <si>
    <t>Putry febriani</t>
  </si>
  <si>
    <t>Reza Laundry</t>
  </si>
  <si>
    <t xml:space="preserve">	Reza Laundry</t>
  </si>
  <si>
    <t>085211413440</t>
  </si>
  <si>
    <t>7521</t>
  </si>
  <si>
    <t>11437</t>
  </si>
  <si>
    <t>INS</t>
  </si>
  <si>
    <t>Barrack Laundry</t>
  </si>
  <si>
    <t>9549</t>
  </si>
  <si>
    <t>08563606066</t>
  </si>
  <si>
    <t>15678</t>
  </si>
  <si>
    <t>Ferriana</t>
  </si>
  <si>
    <t xml:space="preserve">	laundry</t>
  </si>
  <si>
    <t>082125521162</t>
  </si>
  <si>
    <t xml:space="preserve">Aplikasi piposmartnya tidak digunakan dan akhir" ini saya sering di hubungi piposmart dan itu sangat mengganggu dan sudah menggunakan aplikasi lain sejak lama. jika masih ada datanya tolong di hapus saja </t>
  </si>
  <si>
    <t>10672</t>
  </si>
  <si>
    <t>9552</t>
  </si>
  <si>
    <t>15682</t>
  </si>
  <si>
    <t>Dyanig Tiyas Ngugraheni</t>
  </si>
  <si>
    <t>Utama Laundry</t>
  </si>
  <si>
    <t>088271220329</t>
  </si>
  <si>
    <t>7532</t>
  </si>
  <si>
    <t>11460</t>
  </si>
  <si>
    <t>merci beauty bar</t>
  </si>
  <si>
    <t>Merci Beauty Bar</t>
  </si>
  <si>
    <t>081911112293</t>
  </si>
  <si>
    <t>9560</t>
  </si>
  <si>
    <t>15693</t>
  </si>
  <si>
    <t>Lia Larasati</t>
  </si>
  <si>
    <t>Cemerlang Laundry</t>
  </si>
  <si>
    <t>085211510811</t>
  </si>
  <si>
    <t>087766874416</t>
  </si>
  <si>
    <t>YES</t>
  </si>
  <si>
    <t>10680</t>
  </si>
  <si>
    <t>7540</t>
  </si>
  <si>
    <t>11475</t>
  </si>
  <si>
    <t>Yuli anggraeni</t>
  </si>
  <si>
    <t>De'Hisyam Laundry</t>
  </si>
  <si>
    <t>081212231492</t>
  </si>
  <si>
    <t>9571</t>
  </si>
  <si>
    <t>15716</t>
  </si>
  <si>
    <t>Lia</t>
  </si>
  <si>
    <t>Loka Laundry</t>
  </si>
  <si>
    <t>081346533736</t>
  </si>
  <si>
    <t>9573</t>
  </si>
  <si>
    <t>15721</t>
  </si>
  <si>
    <t>Ribka Legata</t>
  </si>
  <si>
    <t>Ribka loandry</t>
  </si>
  <si>
    <t>082145592798</t>
  </si>
  <si>
    <t>7541</t>
  </si>
  <si>
    <t>11476</t>
  </si>
  <si>
    <t>Susi</t>
  </si>
  <si>
    <t>085719238134</t>
  </si>
  <si>
    <t>10692</t>
  </si>
  <si>
    <t>087848127942</t>
  </si>
  <si>
    <t>9576</t>
  </si>
  <si>
    <t>15731</t>
  </si>
  <si>
    <t>Rani</t>
  </si>
  <si>
    <t>Rumah Laundry Khirani</t>
  </si>
  <si>
    <t>085603499631</t>
  </si>
  <si>
    <t>10693</t>
  </si>
  <si>
    <t>7567</t>
  </si>
  <si>
    <t>11531</t>
  </si>
  <si>
    <t>khusnul basis</t>
  </si>
  <si>
    <t>Amalina Laundrt</t>
  </si>
  <si>
    <t>0895324068154</t>
  </si>
  <si>
    <t>9717</t>
  </si>
  <si>
    <t>16075</t>
  </si>
  <si>
    <t>wp tantyo</t>
  </si>
  <si>
    <t>loundry U</t>
  </si>
  <si>
    <t>08118903661</t>
  </si>
  <si>
    <t>7597</t>
  </si>
  <si>
    <t>11583</t>
  </si>
  <si>
    <t>rini radjab</t>
  </si>
  <si>
    <t>Rini Laundry</t>
  </si>
  <si>
    <t>085394333994</t>
  </si>
  <si>
    <t>10696</t>
  </si>
  <si>
    <t xml:space="preserve">Aplikasi piposmartnya belum digunakan dan saat ini masih menggunakan nota manual dan ada rencana mau beralih ke sistem aplikasi. Nanti dihubungi kembali karna saat ini nasabahnya lagi rempong anaknya rewel dan lanjut chatt wa </t>
  </si>
  <si>
    <t>7598</t>
  </si>
  <si>
    <t>10699</t>
  </si>
  <si>
    <t>11584</t>
  </si>
  <si>
    <t>H2O Laundry</t>
  </si>
  <si>
    <t>082246684556</t>
  </si>
  <si>
    <t>7600</t>
  </si>
  <si>
    <t>10704</t>
  </si>
  <si>
    <t>11590</t>
  </si>
  <si>
    <t>Aldo Afriandi</t>
  </si>
  <si>
    <t>Aldo</t>
  </si>
  <si>
    <t>085514698002</t>
  </si>
  <si>
    <t>082213819916</t>
  </si>
  <si>
    <t>10708</t>
  </si>
  <si>
    <t>087742849591</t>
  </si>
  <si>
    <t>7613</t>
  </si>
  <si>
    <t>11628</t>
  </si>
  <si>
    <t>Nanik Eko</t>
  </si>
  <si>
    <t>bintang</t>
  </si>
  <si>
    <t>08713464897</t>
  </si>
  <si>
    <t>9824</t>
  </si>
  <si>
    <t>16310</t>
  </si>
  <si>
    <t>Niati Gulo</t>
  </si>
  <si>
    <t>laundry niati</t>
  </si>
  <si>
    <t>08887222566</t>
  </si>
  <si>
    <t>7645</t>
  </si>
  <si>
    <t>11685</t>
  </si>
  <si>
    <t>RiRis Setia</t>
  </si>
  <si>
    <t>Riris Laundry</t>
  </si>
  <si>
    <t>082175922292</t>
  </si>
  <si>
    <t>085174473395</t>
  </si>
  <si>
    <t>9845</t>
  </si>
  <si>
    <t>16352</t>
  </si>
  <si>
    <t>agung satrio</t>
  </si>
  <si>
    <t>Point Loundry</t>
  </si>
  <si>
    <t>087874238303</t>
  </si>
  <si>
    <t>8906</t>
  </si>
  <si>
    <t>14258</t>
  </si>
  <si>
    <t>Mustika Rinii</t>
  </si>
  <si>
    <t>Zahwa Laundrily</t>
  </si>
  <si>
    <t>7664</t>
  </si>
  <si>
    <t>11728</t>
  </si>
  <si>
    <t>081284545772</t>
  </si>
  <si>
    <t>Retno</t>
  </si>
  <si>
    <t>arlin laundri</t>
  </si>
  <si>
    <t>082199350778</t>
  </si>
  <si>
    <t>8907</t>
  </si>
  <si>
    <t>14259</t>
  </si>
  <si>
    <t>Pin Laundry</t>
  </si>
  <si>
    <t>pin landry</t>
  </si>
  <si>
    <t>085320875159</t>
  </si>
  <si>
    <t>7665</t>
  </si>
  <si>
    <t>11732</t>
  </si>
  <si>
    <t>083891376904</t>
  </si>
  <si>
    <t>Rusdah Nor</t>
  </si>
  <si>
    <t>085247553340</t>
  </si>
  <si>
    <t>8909</t>
  </si>
  <si>
    <t>14262</t>
  </si>
  <si>
    <t>Rosiana</t>
  </si>
  <si>
    <t>HAPPY LAUNDRY</t>
  </si>
  <si>
    <t>089678340773</t>
  </si>
  <si>
    <t>085942865802</t>
  </si>
  <si>
    <t>10090</t>
  </si>
  <si>
    <t>16797</t>
  </si>
  <si>
    <t>fadila</t>
  </si>
  <si>
    <t>AU AU Laundry</t>
  </si>
  <si>
    <t>7666</t>
  </si>
  <si>
    <t>11734</t>
  </si>
  <si>
    <t>085763633658</t>
  </si>
  <si>
    <t>IRFAN JAMALUDIN</t>
  </si>
  <si>
    <t>greenery laundry</t>
  </si>
  <si>
    <t>085813510718</t>
  </si>
  <si>
    <t>10716</t>
  </si>
  <si>
    <t>10098</t>
  </si>
  <si>
    <t>16811</t>
  </si>
  <si>
    <t>Dwi</t>
  </si>
  <si>
    <t>Nuha Laundry</t>
  </si>
  <si>
    <t>081337326769</t>
  </si>
  <si>
    <t>10717</t>
  </si>
  <si>
    <t>7667</t>
  </si>
  <si>
    <t>11738</t>
  </si>
  <si>
    <t>Hikmah Churiyah</t>
  </si>
  <si>
    <t>Nomor dan whatsapp tidak aktif sejak 14 November 2025</t>
  </si>
  <si>
    <t>omah londry</t>
  </si>
  <si>
    <t>083837131253</t>
  </si>
  <si>
    <t>10106</t>
  </si>
  <si>
    <t>16822</t>
  </si>
  <si>
    <t>CALISTA LAUNDRY EXPRESS</t>
  </si>
  <si>
    <t>Calista laundry express</t>
  </si>
  <si>
    <t>085242554471</t>
  </si>
  <si>
    <t>7671</t>
  </si>
  <si>
    <t>11749</t>
  </si>
  <si>
    <t>10113</t>
  </si>
  <si>
    <t>Cahaya laundry 1</t>
  </si>
  <si>
    <t>16841</t>
  </si>
  <si>
    <t>085710241715</t>
  </si>
  <si>
    <t>opank bimantara</t>
  </si>
  <si>
    <t>Bimantara Auto Modification</t>
  </si>
  <si>
    <t>081573119381</t>
  </si>
  <si>
    <t>087730011000</t>
  </si>
  <si>
    <t>10730</t>
  </si>
  <si>
    <t>17920</t>
  </si>
  <si>
    <t>Erni Supriyanti</t>
  </si>
  <si>
    <t>prili laundry</t>
  </si>
  <si>
    <t>082138109288</t>
  </si>
  <si>
    <t>Nasabah tidak memiliki usaha Laundry (usaha aksesoris mobil).</t>
  </si>
  <si>
    <t>Aplikasi piposmartnya sudah tidak digunakan karna saat ini sudah menggunakan aplikasi Matic. Aplikasi tidak digunakan karna di matic apliikasi lebih senderhana dan bisa bulanan dan biaya bulanan jauh lebih murah dari piposmart</t>
  </si>
  <si>
    <t>10115</t>
  </si>
  <si>
    <t>16843</t>
  </si>
  <si>
    <t>anggraeni ayu l</t>
  </si>
  <si>
    <t>Mr. Smiley Laundry</t>
  </si>
  <si>
    <t>10737</t>
  </si>
  <si>
    <t>17928</t>
  </si>
  <si>
    <t>Rizquna Laundry</t>
  </si>
  <si>
    <t>081220228898</t>
  </si>
  <si>
    <t>10128</t>
  </si>
  <si>
    <t>16866</t>
  </si>
  <si>
    <t>Bobbin Rayana</t>
  </si>
  <si>
    <t>08992142560</t>
  </si>
  <si>
    <t>081805530557</t>
  </si>
  <si>
    <t>10738</t>
  </si>
  <si>
    <t>17929</t>
  </si>
  <si>
    <t>amarilcupez2026</t>
  </si>
  <si>
    <t>cuber</t>
  </si>
  <si>
    <t>081254658521</t>
  </si>
  <si>
    <t>10135</t>
  </si>
  <si>
    <t>16879</t>
  </si>
  <si>
    <t>Nurulhudaoke Aja</t>
  </si>
  <si>
    <t>bengkel mandiri motor</t>
  </si>
  <si>
    <t>10739</t>
  </si>
  <si>
    <t>082244140619</t>
  </si>
  <si>
    <t>17931</t>
  </si>
  <si>
    <t>Mainila Susanti</t>
  </si>
  <si>
    <t>MECCAYLA LAUNDRY</t>
  </si>
  <si>
    <t>085274261262</t>
  </si>
  <si>
    <t>baru perkenalan di telfon langsung di matikan.</t>
  </si>
  <si>
    <t>10139</t>
  </si>
  <si>
    <t>16887</t>
  </si>
  <si>
    <t>Nur Laela</t>
  </si>
  <si>
    <t>Cahaya Loundry</t>
  </si>
  <si>
    <t>081779841550</t>
  </si>
  <si>
    <t>10141</t>
  </si>
  <si>
    <t>16890</t>
  </si>
  <si>
    <t>Siti Husna AS</t>
  </si>
  <si>
    <t>RUMAH SETRIKA ANNISA</t>
  </si>
  <si>
    <t>10747</t>
  </si>
  <si>
    <t>17940</t>
  </si>
  <si>
    <t>085766186201</t>
  </si>
  <si>
    <t>Dwi KRISTIANINGRUM</t>
  </si>
  <si>
    <t>085290428346</t>
  </si>
  <si>
    <t>Habibi laundry</t>
  </si>
  <si>
    <t>083185737879</t>
  </si>
  <si>
    <t>10145</t>
  </si>
  <si>
    <t>16897</t>
  </si>
  <si>
    <t>10748</t>
  </si>
  <si>
    <t>Fitriyawati</t>
  </si>
  <si>
    <t>Jaya setrika</t>
  </si>
  <si>
    <t>081553395351</t>
  </si>
  <si>
    <t>Nomor dan whatsapp tidak aktif, tidak tau sejak kapan karena nasabah mengaktifkan timer pada chat sehingga riwayat chat sebelumnya sudah hilang.</t>
  </si>
  <si>
    <t xml:space="preserve">Konfirmasi penggunaan piposmart call dimatikan dan lanjut chatt wa </t>
  </si>
  <si>
    <t>10147</t>
  </si>
  <si>
    <t>16900</t>
  </si>
  <si>
    <t>Ayuni Chabi</t>
  </si>
  <si>
    <t>yudha laundry</t>
  </si>
  <si>
    <t>087809997942</t>
  </si>
  <si>
    <t>Nomor dan whatsapp tidak aktif sejak 28 November 2025</t>
  </si>
  <si>
    <t>1.298.000</t>
  </si>
  <si>
    <t>10149</t>
  </si>
  <si>
    <t>16902</t>
  </si>
  <si>
    <t>Yosuan Tobe</t>
  </si>
  <si>
    <t>bernadus</t>
  </si>
  <si>
    <t>082143991295</t>
  </si>
  <si>
    <t>10171</t>
  </si>
  <si>
    <t>16950</t>
  </si>
  <si>
    <t>corry patricia manik</t>
  </si>
  <si>
    <t>Homey Laundry</t>
  </si>
  <si>
    <t>081374332380</t>
  </si>
  <si>
    <t>10765</t>
  </si>
  <si>
    <t>17967</t>
  </si>
  <si>
    <t>Dwi Mbahdoel</t>
  </si>
  <si>
    <t>ELWAF LAUNDRY</t>
  </si>
  <si>
    <t>081393125156</t>
  </si>
  <si>
    <t>Nomor dan whatsapp tidak aktif sejak 13 Maret 2026</t>
  </si>
  <si>
    <t>10175</t>
  </si>
  <si>
    <t>16955</t>
  </si>
  <si>
    <t>Harapan Bersama</t>
  </si>
  <si>
    <t>David Loundry</t>
  </si>
  <si>
    <t>085704025053</t>
  </si>
  <si>
    <t>081228991279</t>
  </si>
  <si>
    <t>10176</t>
  </si>
  <si>
    <t>16956</t>
  </si>
  <si>
    <t>Hasbi</t>
  </si>
  <si>
    <t xml:space="preserve">Gosokin Aja!	</t>
  </si>
  <si>
    <t>085167444932</t>
  </si>
  <si>
    <t>081517421271</t>
  </si>
  <si>
    <t>Ditelfon biasa yang angkat karyawan, usaha Laundry masih menggunakan nota manual dan ketika di jelaskan seputar aplikasi karyawan bilang konfirmasi ke owner aja dan ketika di minta nomor owner karyawan beralasan sibuk dan tidak bisa memberikan, ketika mau di chat di whatsapp, nomor whatsapp sudah tidak aktif sejak 28 november 2025.</t>
  </si>
  <si>
    <t>251</t>
  </si>
  <si>
    <t>10750</t>
  </si>
  <si>
    <t>17943</t>
  </si>
  <si>
    <t>Aresha Shakila</t>
  </si>
  <si>
    <t>resha laundry</t>
  </si>
  <si>
    <t>0857070366500</t>
  </si>
  <si>
    <t>08707036650</t>
  </si>
  <si>
    <t>10184</t>
  </si>
  <si>
    <t>16965</t>
  </si>
  <si>
    <t>Oshin Gobel</t>
  </si>
  <si>
    <t>DIVA LAUNDRY</t>
  </si>
  <si>
    <t>085256861868</t>
  </si>
  <si>
    <t>10187</t>
  </si>
  <si>
    <t>16971</t>
  </si>
  <si>
    <t>252</t>
  </si>
  <si>
    <t>wida muza</t>
  </si>
  <si>
    <t>Abang Laundry</t>
  </si>
  <si>
    <t>085785308504</t>
  </si>
  <si>
    <t>10751</t>
  </si>
  <si>
    <t>17945</t>
  </si>
  <si>
    <t>Ririn Herni Retnosari</t>
  </si>
  <si>
    <t>Niluh Laundry</t>
  </si>
  <si>
    <t>082123810586</t>
  </si>
  <si>
    <t>087713042013</t>
  </si>
  <si>
    <t>10191</t>
  </si>
  <si>
    <t>16975</t>
  </si>
  <si>
    <t>ramadhan</t>
  </si>
  <si>
    <t>Azka laundry</t>
  </si>
  <si>
    <t>087750561239</t>
  </si>
  <si>
    <t>10193</t>
  </si>
  <si>
    <t>16978</t>
  </si>
  <si>
    <t>Lentera Salsabilla Putri Abidin</t>
  </si>
  <si>
    <t>087857535962</t>
  </si>
  <si>
    <t>Nomor telfon aktif tapi whatshapp tidak aktif sejak 4 Desember 2025</t>
  </si>
  <si>
    <t>10202</t>
  </si>
  <si>
    <t>16994</t>
  </si>
  <si>
    <t>AGHOUES79</t>
  </si>
  <si>
    <t>Ap laundry</t>
  </si>
  <si>
    <t>081936081637</t>
  </si>
  <si>
    <t>10206</t>
  </si>
  <si>
    <t>17000</t>
  </si>
  <si>
    <t>rafni yuliza putri</t>
  </si>
  <si>
    <t>anya londry</t>
  </si>
  <si>
    <t>081378335565</t>
  </si>
  <si>
    <t>083833646539</t>
  </si>
  <si>
    <t>10209</t>
  </si>
  <si>
    <t>17003</t>
  </si>
  <si>
    <t>Rokhmad Kurniawan</t>
  </si>
  <si>
    <t>Resik_Laundry</t>
  </si>
  <si>
    <t>082299111461</t>
  </si>
  <si>
    <t>082233153851</t>
  </si>
  <si>
    <t>1.688.090</t>
  </si>
  <si>
    <t>10210</t>
  </si>
  <si>
    <t>17004</t>
  </si>
  <si>
    <t>Al Fatih</t>
  </si>
  <si>
    <t>ALFATIH SYARI' LAUNDRY</t>
  </si>
  <si>
    <t>082174608994</t>
  </si>
  <si>
    <t>10214</t>
  </si>
  <si>
    <t>17009</t>
  </si>
  <si>
    <t>Angel Wings</t>
  </si>
  <si>
    <t>Susan Laundry</t>
  </si>
  <si>
    <t>082311858349</t>
  </si>
  <si>
    <t>Nomor telfon aktif tapi whatshapp tidak aktif, tidak tau sejak kapan karena nasabah pakai chat timer sehingga riwayat chat tidak semua.</t>
  </si>
  <si>
    <t>10458</t>
  </si>
  <si>
    <t>10215</t>
  </si>
  <si>
    <t>17010</t>
  </si>
  <si>
    <t>dennis Alvaro</t>
  </si>
  <si>
    <t>082381323124</t>
  </si>
  <si>
    <t>raffa jastrika</t>
  </si>
  <si>
    <t>083127224783</t>
  </si>
  <si>
    <t>10220</t>
  </si>
  <si>
    <t>17015</t>
  </si>
  <si>
    <t>Linda</t>
  </si>
  <si>
    <t>Linda Laundry</t>
  </si>
  <si>
    <t>083148781489</t>
  </si>
  <si>
    <t>Nomor tidak terhubung ke whatsapp.</t>
  </si>
  <si>
    <t>10466</t>
  </si>
  <si>
    <t>08121117072</t>
  </si>
  <si>
    <t>10223</t>
  </si>
  <si>
    <t>17019</t>
  </si>
  <si>
    <t>Feri Domani</t>
  </si>
  <si>
    <t>Misel Laundry</t>
  </si>
  <si>
    <t xml:space="preserve">	Misel Laundry</t>
  </si>
  <si>
    <t>082325705489</t>
  </si>
  <si>
    <t>082300204437</t>
  </si>
  <si>
    <t>10224</t>
  </si>
  <si>
    <t>17020</t>
  </si>
  <si>
    <t>Desriani Saragih</t>
  </si>
  <si>
    <t>Desri Laundry</t>
  </si>
  <si>
    <t>081400848393</t>
  </si>
  <si>
    <t>10225</t>
  </si>
  <si>
    <t>17021</t>
  </si>
  <si>
    <t>Tetty Marlina</t>
  </si>
  <si>
    <t>Silalahi loundry</t>
  </si>
  <si>
    <t>085288017492</t>
  </si>
  <si>
    <t>Nomor telfon dan whatshapp tidak aktif, tidak tau sejak kapan karena nasabah pakai chat timer sehingga riwayat chat tidak semua.</t>
  </si>
  <si>
    <t>10228</t>
  </si>
  <si>
    <t>17024</t>
  </si>
  <si>
    <t>safitri Yayang Wahyuni</t>
  </si>
  <si>
    <t>Saf Loundry</t>
  </si>
  <si>
    <t>081315191215</t>
  </si>
  <si>
    <t>262</t>
  </si>
  <si>
    <t>10664</t>
  </si>
  <si>
    <t>lilis banjar</t>
  </si>
  <si>
    <t>10514</t>
  </si>
  <si>
    <t>10231</t>
  </si>
  <si>
    <t>17027</t>
  </si>
  <si>
    <t>DOWNY LOUNDRY</t>
  </si>
  <si>
    <t>085643393550</t>
  </si>
  <si>
    <t xml:space="preserve">Aplikasi piposmartnya tidak digunakan karna aplikasi nya berbayar sedangkan kakaknya mau nyari aplikasi yang bisa membantu untuk kelola laundry tanpa ada tambahan pengeluaran. Tapi ternyata kalau pakai aplikasi piposmart harus bayar jadi pengeluaran bertambah, sedangkan nota manual sudah banyak di print. Jangan dihubungi lagi karna sebelumnya juga sudah yang hubungi dari piposmart untuk berlangganan dan saat ini kakaknya belum berminat untuk gunakan aplikasi. Usaha laundry baru 2 setengah bulan </t>
  </si>
  <si>
    <t>Nomor telfon tidak aktif, pesan whatsapp di respon, nasabah mengakatan tidak bisa bayar aplikasi karena usaha laundry masih sepi, dan ketika di jelaskan lagi chat ceklis 1(di blokir).</t>
  </si>
  <si>
    <t>10233</t>
  </si>
  <si>
    <t>17029</t>
  </si>
  <si>
    <t>Arianti Sulistiarini</t>
  </si>
  <si>
    <t>GG Loundri</t>
  </si>
  <si>
    <t>082282457985</t>
  </si>
  <si>
    <t>264</t>
  </si>
  <si>
    <t>10701</t>
  </si>
  <si>
    <t>10234</t>
  </si>
  <si>
    <t>17883</t>
  </si>
  <si>
    <t>17030</t>
  </si>
  <si>
    <t>Asry Pranezha</t>
  </si>
  <si>
    <t>Azkiya Shanaka</t>
  </si>
  <si>
    <t>sakura laundry</t>
  </si>
  <si>
    <t>KIYA LAUNDRY</t>
  </si>
  <si>
    <t>088215068157</t>
  </si>
  <si>
    <t>0812466533008</t>
  </si>
  <si>
    <t>081246533008</t>
  </si>
  <si>
    <t>10236</t>
  </si>
  <si>
    <t>17032</t>
  </si>
  <si>
    <t>rohani</t>
  </si>
  <si>
    <t>081251037746</t>
  </si>
  <si>
    <t>BGC</t>
  </si>
  <si>
    <t>10238</t>
  </si>
  <si>
    <t>17034</t>
  </si>
  <si>
    <t>Nabilla Eka Putri</t>
  </si>
  <si>
    <t>Phill &amp; Billa Laundry</t>
  </si>
  <si>
    <t>085824567207</t>
  </si>
  <si>
    <t>Di telfon baru greeting langsung di matikan dan nomor tidak terhubung ke whatsapp.</t>
  </si>
  <si>
    <t>10240</t>
  </si>
  <si>
    <t>17037</t>
  </si>
  <si>
    <t>javascript alung</t>
  </si>
  <si>
    <t>081278724545</t>
  </si>
  <si>
    <t>10243</t>
  </si>
  <si>
    <t>17041</t>
  </si>
  <si>
    <t>Atika</t>
  </si>
  <si>
    <t>Madani Laundry</t>
  </si>
  <si>
    <t>085777754649</t>
  </si>
  <si>
    <t>10246</t>
  </si>
  <si>
    <t>17046</t>
  </si>
  <si>
    <t>Selma Setyoningsih</t>
  </si>
  <si>
    <t>10719</t>
  </si>
  <si>
    <t>azkiya laundry</t>
  </si>
  <si>
    <t>089678184462</t>
  </si>
  <si>
    <t>17906</t>
  </si>
  <si>
    <t>BTS LOUNDRY</t>
  </si>
  <si>
    <t>081361535300</t>
  </si>
  <si>
    <t xml:space="preserve">Aplikasi piposmartnya tidak digunakan dan belum ada di pelajari. Saat ini menggunakan aplikasi randory dan belum ada rencana pindah aplikasi. Sebelumnya sudah ada yang hubungi dan jangan di hubungi lagi </t>
  </si>
  <si>
    <t xml:space="preserve">Andri Triadhy </t>
  </si>
  <si>
    <t>10247</t>
  </si>
  <si>
    <t>17048</t>
  </si>
  <si>
    <t>Disa Gustiayu</t>
  </si>
  <si>
    <t>Aksata Laundry</t>
  </si>
  <si>
    <t>085122191338</t>
  </si>
  <si>
    <t>085156545276</t>
  </si>
  <si>
    <t>10250</t>
  </si>
  <si>
    <t>17051</t>
  </si>
  <si>
    <t>Dwi yuliana</t>
  </si>
  <si>
    <t>kayana berkah loundry</t>
  </si>
  <si>
    <t>082318665701</t>
  </si>
  <si>
    <t>081292938743</t>
  </si>
  <si>
    <t>10253</t>
  </si>
  <si>
    <t>17054</t>
  </si>
  <si>
    <t>Turbo laundry</t>
  </si>
  <si>
    <t>087702277788</t>
  </si>
  <si>
    <t>0895620857300</t>
  </si>
  <si>
    <t>10257</t>
  </si>
  <si>
    <t>17059</t>
  </si>
  <si>
    <t>Raja Nurlette</t>
  </si>
  <si>
    <t>tidak ada</t>
  </si>
  <si>
    <t>984</t>
  </si>
  <si>
    <t>082197655200</t>
  </si>
  <si>
    <t>Nomor dan whatsapp tidak aktif sejak 10 Desember 2025</t>
  </si>
  <si>
    <t>10258</t>
  </si>
  <si>
    <t>17060</t>
  </si>
  <si>
    <t>Fitri Ramadhan</t>
  </si>
  <si>
    <t>085783914854</t>
  </si>
  <si>
    <t>Nasabah angkat telfon dan bilang tidak jadi menggunakan aplikasi piposmart dan langsung di matikan telfonya, lalu di chat untuk konfirmasi apa kendalanya dan nasabah menjawab risih karena selalu di telfonin, dan saya sudah minta maaf dan mengkonfirmasi kendala seputar aplikasi namun belum ada respon lagi.</t>
  </si>
  <si>
    <t>10266</t>
  </si>
  <si>
    <t>17069</t>
  </si>
  <si>
    <t>sam jim</t>
  </si>
  <si>
    <t>ABM laundry</t>
  </si>
  <si>
    <t>085608975042</t>
  </si>
  <si>
    <t>10268</t>
  </si>
  <si>
    <t>17072</t>
  </si>
  <si>
    <t>Nina fauzi</t>
  </si>
  <si>
    <t>INI LONDRY</t>
  </si>
  <si>
    <t>085921983955</t>
  </si>
  <si>
    <t>081456026496</t>
  </si>
  <si>
    <t>Nasabah merespon chat masih menggunakan nota manual dan belum ada respon lain.</t>
  </si>
  <si>
    <t>10269</t>
  </si>
  <si>
    <t>17073</t>
  </si>
  <si>
    <t>budi purwanto</t>
  </si>
  <si>
    <t>Rumah Setrika &amp; Loundry</t>
  </si>
  <si>
    <t>082132702604</t>
  </si>
  <si>
    <t>10280</t>
  </si>
  <si>
    <t>17093</t>
  </si>
  <si>
    <t>Kiki sundah</t>
  </si>
  <si>
    <t>Laundry Goklin</t>
  </si>
  <si>
    <t>081528705780</t>
  </si>
  <si>
    <t>10296</t>
  </si>
  <si>
    <t>17120</t>
  </si>
  <si>
    <t>fyan ferani</t>
  </si>
  <si>
    <t>Via Laundry</t>
  </si>
  <si>
    <t>081774164672</t>
  </si>
  <si>
    <t>10300</t>
  </si>
  <si>
    <t>17125</t>
  </si>
  <si>
    <t>Alfito Laundry</t>
  </si>
  <si>
    <t>0895617010071</t>
  </si>
  <si>
    <t>0858808885068</t>
  </si>
  <si>
    <t>Nomor owner di telfon tidak di angkat, lalu say telfon ke nomor outlet di angkat oleh karyawannya dan karyawan tidak tau kalau owner download aplikasi Piposmart, lalu sudah saya kirim greeting ke whatsapp nomor owner.</t>
  </si>
  <si>
    <t xml:space="preserve">Fernanda Simatupang </t>
  </si>
  <si>
    <t>Adelia Elisabeth</t>
  </si>
  <si>
    <t xml:space="preserve">Reminder pencairan bonus mitra dan untuk jadwal training nasabah kemungkinan di minggu depan </t>
  </si>
  <si>
    <t>7260</t>
  </si>
  <si>
    <t>10933</t>
  </si>
  <si>
    <t>Andri Riefani</t>
  </si>
  <si>
    <t>KlikKlin Laundry</t>
  </si>
  <si>
    <t>081318886272</t>
  </si>
  <si>
    <t>Nasabah menanyakan cara menghubungkan aplikasi Piposmart dengan printer, sudah di tawarkan untuk panduan melalui video call namun tidak bersedia dan sudah di kirimkan untuk tutorial menghubungkan printer.</t>
  </si>
  <si>
    <t>7262</t>
  </si>
  <si>
    <t>Miss Eka</t>
  </si>
  <si>
    <t>Sweet Laundry</t>
  </si>
  <si>
    <t>081243335600</t>
  </si>
  <si>
    <t>083192304233</t>
  </si>
  <si>
    <t xml:space="preserve">Nasabah mau mencoba sendiri terlebih dahulu dan akan menghubungi kembali jika ada yang mau ditanyakan. </t>
  </si>
  <si>
    <t>CMO</t>
  </si>
  <si>
    <t>7263</t>
  </si>
  <si>
    <t>Alfred Saut M</t>
  </si>
  <si>
    <t>HOME Laundry</t>
  </si>
  <si>
    <t>08176062377</t>
  </si>
  <si>
    <t>083896400075</t>
  </si>
  <si>
    <t xml:space="preserve">Mustika Rinii </t>
  </si>
  <si>
    <t>Nasabah tahun 2017 sudah pernah menggunakan aplikasi Piposmart dan sekarang mau menggunakan aplikasi Piposmart lagi dan akan mencoba terlebih dahulu.</t>
  </si>
  <si>
    <t>7289</t>
  </si>
  <si>
    <t>yemimmah</t>
  </si>
  <si>
    <t>Laundry YY express</t>
  </si>
  <si>
    <t>Nasabah new download.</t>
  </si>
  <si>
    <t>081296650162</t>
  </si>
  <si>
    <t>089669394071</t>
  </si>
  <si>
    <t>yang menjawab telfon istrinya sedangkan yang mengelola usaha laundry suaminya dan istrinya minta untuk hubungi ke nomor laundry karena suaminya sedang di outlet namun ketika di telfon nomor usaha laundrynya tidak aktif, dan sudah saya kirim pesan untuk izin konfirmasi ke suaminya dan sudah saya kirimkan tutorial penggunaan aplikasi Piposmart.</t>
  </si>
  <si>
    <t>7306</t>
  </si>
  <si>
    <t>Ridwan</t>
  </si>
  <si>
    <t>Yoo Wash Laundry</t>
  </si>
  <si>
    <t>082155168501</t>
  </si>
  <si>
    <t>RANGGA LAUNDRY</t>
  </si>
  <si>
    <t>7309</t>
  </si>
  <si>
    <t>NILAKOMALA</t>
  </si>
  <si>
    <t>RAJAWALI LAUNDRY</t>
  </si>
  <si>
    <t>08988571123</t>
  </si>
  <si>
    <t>089530712317</t>
  </si>
  <si>
    <t>14264</t>
  </si>
  <si>
    <t>Budi asih</t>
  </si>
  <si>
    <t>1stclean express laundry</t>
  </si>
  <si>
    <t>081229499791</t>
  </si>
  <si>
    <t>reyva</t>
  </si>
  <si>
    <t>reyva laundry</t>
  </si>
  <si>
    <t>7310</t>
  </si>
  <si>
    <t>Four Laundry</t>
  </si>
  <si>
    <t>081260014327</t>
  </si>
  <si>
    <t>Nasabah masih menggunakan nota manual karena HP belum ada yang bisa di pakai untuk menggunakan aplikasi di usaha laundrynya dan usaha laundry masih di kelola sendiri tanpa karyawan karena belum terlalu rame pelanggannya juga, tapi mau untuk mencoba-coba terlebih dahulu aplikasi piposmartnya.</t>
  </si>
  <si>
    <t>14292</t>
  </si>
  <si>
    <t xml:space="preserve">rahmadsyah </t>
  </si>
  <si>
    <t>Mr Clean Laundry</t>
  </si>
  <si>
    <t>SUPRIYANTI</t>
  </si>
  <si>
    <t>082290100700</t>
  </si>
  <si>
    <t>7311</t>
  </si>
  <si>
    <t>11024</t>
  </si>
  <si>
    <t>Basket laundry</t>
  </si>
  <si>
    <t>basket laundry</t>
  </si>
  <si>
    <t>082330999085</t>
  </si>
  <si>
    <t>Kedai Vanouds</t>
  </si>
  <si>
    <t>Mbah Umbah</t>
  </si>
  <si>
    <t xml:space="preserve">Purwati Purwati </t>
  </si>
  <si>
    <t>7312</t>
  </si>
  <si>
    <t>Mega Yunita</t>
  </si>
  <si>
    <t>085866341763</t>
  </si>
  <si>
    <t>Nasabah tidak punya usaha Laundry, usaha yang ada babershop,kemarin hanya salah download aplikasi.</t>
  </si>
  <si>
    <t>14310</t>
  </si>
  <si>
    <t>Dina Anggriani</t>
  </si>
  <si>
    <t>SATRYA LAUNDRY</t>
  </si>
  <si>
    <t>7314</t>
  </si>
  <si>
    <t>Wilfrido Bele</t>
  </si>
  <si>
    <t>pedagang</t>
  </si>
  <si>
    <t>081239160110</t>
  </si>
  <si>
    <t xml:space="preserve">KASIR </t>
  </si>
  <si>
    <t>Om Git</t>
  </si>
  <si>
    <t>14335</t>
  </si>
  <si>
    <t>082258067296</t>
  </si>
  <si>
    <t>7374</t>
  </si>
  <si>
    <t>Kiplik</t>
  </si>
  <si>
    <t>meniklon</t>
  </si>
  <si>
    <t>082371432300</t>
  </si>
  <si>
    <t>Reza Ardiansyah</t>
  </si>
  <si>
    <t>Sikat Sepatu Aja</t>
  </si>
  <si>
    <t xml:space="preserve">rita </t>
  </si>
  <si>
    <t>7491</t>
  </si>
  <si>
    <t>11370</t>
  </si>
  <si>
    <t>abizard</t>
  </si>
  <si>
    <t>laundrein aja</t>
  </si>
  <si>
    <t>08970131007</t>
  </si>
  <si>
    <t xml:space="preserve">Cimi Mimi </t>
  </si>
  <si>
    <t>BUMDES PEGALONGAN</t>
  </si>
  <si>
    <t>7507</t>
  </si>
  <si>
    <t>11405</t>
  </si>
  <si>
    <t>BU CUCCI</t>
  </si>
  <si>
    <t>Loundri</t>
  </si>
  <si>
    <t>081310444081</t>
  </si>
  <si>
    <t xml:space="preserve">Ika Ratnasari </t>
  </si>
  <si>
    <t>7509</t>
  </si>
  <si>
    <t>11409</t>
  </si>
  <si>
    <t>MyLaundry</t>
  </si>
  <si>
    <t>MyLaundry Cempaka Putih</t>
  </si>
  <si>
    <t>081293778002</t>
  </si>
  <si>
    <t>Isna Inni Rahayu Ningsih</t>
  </si>
  <si>
    <t>Mom Isna Loundry</t>
  </si>
  <si>
    <t xml:space="preserve">Mr 1225 </t>
  </si>
  <si>
    <t>7592</t>
  </si>
  <si>
    <t>11573</t>
  </si>
  <si>
    <t>Faisal Aditya</t>
  </si>
  <si>
    <t>BiyelS</t>
  </si>
  <si>
    <t>081311331263</t>
  </si>
  <si>
    <t>Yula</t>
  </si>
  <si>
    <t xml:space="preserve">azmi alief </t>
  </si>
  <si>
    <t>Atha Fahruddin</t>
  </si>
  <si>
    <t>NecisLaundry</t>
  </si>
  <si>
    <t>7594</t>
  </si>
  <si>
    <t>11578</t>
  </si>
  <si>
    <t>Mahmudah</t>
  </si>
  <si>
    <t>Alwa Laundry</t>
  </si>
  <si>
    <t>08115189289</t>
  </si>
  <si>
    <t xml:space="preserve">nizam </t>
  </si>
  <si>
    <t>telfon di angkat dan baru ucapkan sapaan perkenalan diri langsung dimatikan telfonnya dan pesan whatsapp tidak aktif/ceklis satu sejak 13 Maret 2026.</t>
  </si>
  <si>
    <t>7595</t>
  </si>
  <si>
    <t>11581</t>
  </si>
  <si>
    <t>Ilham</t>
  </si>
  <si>
    <t>Green Laundry</t>
  </si>
  <si>
    <t>08125001154</t>
  </si>
  <si>
    <t>7618</t>
  </si>
  <si>
    <t>11637</t>
  </si>
  <si>
    <t>D,LAUNDRY</t>
  </si>
  <si>
    <t>D'LAUNDRY SAJA</t>
  </si>
  <si>
    <t>081311963341</t>
  </si>
  <si>
    <t xml:space="preserve">Relina Pangaribuan </t>
  </si>
  <si>
    <t>Konfirmasi penggunaan aplikasi piposmart dan aplikasi tidak digunakan dan call langsung dimatikan karna suaranya kurang jelas. Lanjut chatt wa dan yang respon karyawan dan kakaknya tidak tahu tentang aplikasi</t>
  </si>
  <si>
    <t>DHEA LAUNDRY</t>
  </si>
  <si>
    <t>ALP DHEA LAUNDRY</t>
  </si>
  <si>
    <t xml:space="preserve">Anne Febryani </t>
  </si>
  <si>
    <t>Aisyah Wahyu</t>
  </si>
  <si>
    <t>NENI FITRIA</t>
  </si>
  <si>
    <t>14433</t>
  </si>
  <si>
    <t>RAZKA LAUNDRY</t>
  </si>
  <si>
    <t>Nomor dan whatsapp tidak aktif sejak 9 Maret 2026.</t>
  </si>
  <si>
    <t>arif</t>
  </si>
  <si>
    <t>laundry bdg</t>
  </si>
  <si>
    <t>Nomor dan whatsapp tidak aktif sejak 5 Maret 2026.</t>
  </si>
  <si>
    <t>gumelar juliana</t>
  </si>
  <si>
    <t>karyawan yang menjawab telfon dan karyawan berkata usaha laundry masih menggunakan nota manual, dan saya sudah minta nomor HP ownernya namun karyawan harus konfirmasi dulu ke owner lalu akan segera dikirim nomor HP ownernya.</t>
  </si>
  <si>
    <t>Nasabah tertarik menggunakan aplikasi Piposmart dan sudah saya jelaskan untuk fitur-fitur unggulan di aplikasi Piposmart dan nasabah sudah nanya tentang harga membership, namun nasabah sudah terlanjur mencetak banyak nota sehingga nasabah akan menghubungi kembali ketika notanya sudah habis.</t>
  </si>
  <si>
    <t>Berry Fresh Laundry</t>
  </si>
  <si>
    <t>Berry Fresh Laundry Cirebon</t>
  </si>
  <si>
    <t>14530</t>
  </si>
  <si>
    <t>Berry Fresh Laundry Kandang Perahu</t>
  </si>
  <si>
    <t>14543</t>
  </si>
  <si>
    <t>Pillow Blanket</t>
  </si>
  <si>
    <t>Blessings Laundry</t>
  </si>
  <si>
    <t>Vani Dwi Ananta</t>
  </si>
  <si>
    <t>EL Laundry</t>
  </si>
  <si>
    <t xml:space="preserve">Grand Mother (Nenek) </t>
  </si>
  <si>
    <t>Campus Laundry</t>
  </si>
  <si>
    <t>087821147734</t>
  </si>
  <si>
    <t>karyawan yang menjawab telfon dan karyawan berkata usaha laundry Sudah menggunakan aplikasi lain, dan saya sudah minta nomor HP ownernya namun karyawan harus konfirmasi dulu ke owner lalu akan segera dikirim nomor HP ownernya.</t>
  </si>
  <si>
    <t xml:space="preserve">Rasyid hadizai </t>
  </si>
  <si>
    <t>Triana Fitri</t>
  </si>
  <si>
    <t>SeiLaundry</t>
  </si>
  <si>
    <t>14662</t>
  </si>
  <si>
    <t>0895393689764</t>
  </si>
  <si>
    <t>AIRELLARTHAREINDRA</t>
  </si>
  <si>
    <t>rumah Laundry 7E</t>
  </si>
  <si>
    <t>Nomor dan whatsapp tidak aktif sejak 9 Maret 2026.
no sama dengan akun 13765</t>
  </si>
  <si>
    <t>14677</t>
  </si>
  <si>
    <t>083135995049</t>
  </si>
  <si>
    <t>airellarthareindra</t>
  </si>
  <si>
    <t>Rumahlaundry7e</t>
  </si>
  <si>
    <t xml:space="preserve">Aplikasi belum digunakan karna belum buka dan belum tau kapan pembukaan laundry </t>
  </si>
  <si>
    <t>Nomor dan whatsapp tidak aktif sejak 9 Maret 2026.
no sama dengan akun 12218</t>
  </si>
  <si>
    <t>Mytha Baiti</t>
  </si>
  <si>
    <t>14682</t>
  </si>
  <si>
    <t>Zeline Laundry</t>
  </si>
  <si>
    <t>ALVIONITA</t>
  </si>
  <si>
    <t>CERIA AV LAUNDRY</t>
  </si>
  <si>
    <t>082154943837</t>
  </si>
  <si>
    <t>sunarko</t>
  </si>
  <si>
    <t>alfazza laundry</t>
  </si>
  <si>
    <t>14684</t>
  </si>
  <si>
    <t>NuKlin Laundry</t>
  </si>
  <si>
    <t>laundry NuKlin</t>
  </si>
  <si>
    <t>14736</t>
  </si>
  <si>
    <t xml:space="preserve">Thya Fitriani </t>
  </si>
  <si>
    <t>Bening Laundry 88</t>
  </si>
  <si>
    <t>0881025193201</t>
  </si>
  <si>
    <t>08170714714</t>
  </si>
  <si>
    <t>Teman Laundry/Teman Laundry</t>
  </si>
  <si>
    <t>085174224201</t>
  </si>
  <si>
    <t>pint point laundry</t>
  </si>
  <si>
    <t>Reminder kembali mengenai rencana perpanjangan berlangganan dan nasabah sudah melakukan pembayaran untuk paket 6 bulan bisnis dan arahin aktivasi membership</t>
  </si>
  <si>
    <t>14779</t>
  </si>
  <si>
    <t>Noni</t>
  </si>
  <si>
    <t>Noni Laundry</t>
  </si>
  <si>
    <t xml:space="preserve">Yudhistira dwi putra </t>
  </si>
  <si>
    <t>Flash and Clean Laundry/Flash and Clean Laundry</t>
  </si>
  <si>
    <t>Akhji</t>
  </si>
  <si>
    <t xml:space="preserve">Reminder kembali untuk pembayaran pertama untuk aktivasi paket 6 bulan bisnis dan belum ada respon nasabahnya </t>
  </si>
  <si>
    <t>binawaty</t>
  </si>
  <si>
    <t>everyday laundry/everyday laundry</t>
  </si>
  <si>
    <t>0816378080</t>
  </si>
  <si>
    <t>Aldy mercury</t>
  </si>
  <si>
    <t>Tawash Laundry</t>
  </si>
  <si>
    <t xml:space="preserve">Reminder perpanjangan aplikasi piposmart dan belum ada respon nasabahnya </t>
  </si>
  <si>
    <t>14884</t>
  </si>
  <si>
    <t>RYA NOVITA</t>
  </si>
  <si>
    <t>Londry 1214</t>
  </si>
  <si>
    <t>085107274699</t>
  </si>
  <si>
    <t>14959</t>
  </si>
  <si>
    <t>ZenCare Medical Borobudur</t>
  </si>
  <si>
    <t>Blu Laundry</t>
  </si>
  <si>
    <t>0895339136313</t>
  </si>
  <si>
    <t>nino</t>
  </si>
  <si>
    <t>mohamad maulana ibrahim</t>
  </si>
  <si>
    <t>Mauva Laundry</t>
  </si>
  <si>
    <t>085187374822</t>
  </si>
  <si>
    <t>Nomor dan whatsapp tidak aktif sejak 11 Maret 2026.</t>
  </si>
  <si>
    <t xml:space="preserve">Aplikasi belum digunakan dan masih lanjut follow up by chatt wa </t>
  </si>
  <si>
    <t>081377478530</t>
  </si>
  <si>
    <t>Media. dinaand</t>
  </si>
  <si>
    <t>Usaha laundry belum buka dan masih dalam proses pengerjaan. Untuk pembukaan belum tau kapan karna masih banyak yang harus di persiapkan. Untuk aplikasi belum sempat dipelajari, penjelasan aplikasi piposmart dan jika ada kendala akan dihubungi kembali dan jika ada waktu akan dikabari untuk training nya. Aplikasi direkomendasikan temannya</t>
  </si>
  <si>
    <t>Alinaya Ali</t>
  </si>
  <si>
    <t>Viya Laundry</t>
  </si>
  <si>
    <t>Aplikasi tidak digunakan karna tidak sesuai dengan kebutuhan</t>
  </si>
  <si>
    <t>Nomor dan Whatsapp tidak aktif lagi dari tanggal 13 Maret 2026</t>
  </si>
  <si>
    <t>Daniel Fernando</t>
  </si>
  <si>
    <t>Rumah Laundry Indonesia</t>
  </si>
  <si>
    <t>Rusda A</t>
  </si>
  <si>
    <t>PRIMA LAUNDRY</t>
  </si>
  <si>
    <t>Nasabah sudah menggunakan aplikasi lain(Simpelin) untuk usaha Laundrinya dan sudah saya informasikan seputar fitur-fitur unggulan aplikasi piposmartnya dan nasabah tertarik untuk mencoba trial nya terlebih dahulu,dan melalui pesan whatsapp sudah saya kirimkan link download aplikasi dan fitur-fitur terbaru piposmart.</t>
  </si>
  <si>
    <t>Nasabah di call biasa merespon kalau lagi sibuk dan langsung dimatikan telfonnya,lalu di hubungi melalui pesan whatsapp tidak aktif sejak tanggal 11 Maret 2026.</t>
  </si>
  <si>
    <t>Yayah Arika</t>
  </si>
  <si>
    <t>mochamad idris</t>
  </si>
  <si>
    <t>Neng Ayu Laundry</t>
  </si>
  <si>
    <t>Nasabah sedang di jalan dan dan saya izin untuk hubungi  untuk komunikasi melalui chat whatsapp saja, namun belum ada respon lagi.</t>
  </si>
  <si>
    <t>Virka Virka</t>
  </si>
  <si>
    <t>ratu laundry</t>
  </si>
  <si>
    <t>nurkomarudin Rudin</t>
  </si>
  <si>
    <t>the best laudry</t>
  </si>
  <si>
    <t>Aplikasi belum dicoba karena usaha laundry baru rencana mau buka dan belum tau pastinya kapan waktunya dan akan dihubungi kembali jika usaha laundry sudah buka,sudah lanjut di chat untuk menginformasikan konten seputar panduan penggunaan aplikasi piposmart.</t>
  </si>
  <si>
    <t>Kafka Laundry</t>
  </si>
  <si>
    <t>KAFKA LAUNDRY</t>
  </si>
  <si>
    <t>Dianingrum Hartatik</t>
  </si>
  <si>
    <t>QnC Laguna</t>
  </si>
  <si>
    <t>Rudianto</t>
  </si>
  <si>
    <t>shifa</t>
  </si>
  <si>
    <t>Mom's Laundry</t>
  </si>
  <si>
    <t>Arif Octavian</t>
  </si>
  <si>
    <t>A'Laundry Express</t>
  </si>
  <si>
    <t>Nomor dan Whatsapp tidak aktif lagi dari tanggal 11 Maret 2026</t>
  </si>
  <si>
    <t>Rizki Anggiana</t>
  </si>
  <si>
    <t>Anugrah Laundry Cimahi</t>
  </si>
  <si>
    <t>Usaha Laundry masih tutup sementara karena libur lebaran dan usaha laundry balik lagi menggunakan nota manual karena masih mau mencari karyawan terlebih dahulu baru akan menggunakan aplikasi lagi dan akan menghubungi kembali,lalu sudah lanjut di chat untuk konten fitur-fitur terbaru di aplikasi Piposmart.</t>
  </si>
  <si>
    <t>superlaundry33</t>
  </si>
  <si>
    <t>SUPER LAUNDRY</t>
  </si>
  <si>
    <t xml:space="preserve">Penjelasan perbedaan aplikasi untuk akun owner dan akun karyawan dan cara penambahan akun karyawan di aplikasi. Untuk training penggunaan aplikasi malam ini dan untuk jam nya masih di sesuaikan karna saat ini kakaknya sedang kerja. Usaha laundry masih prepare dan belum tau kapan rencana pembukaan nya </t>
  </si>
  <si>
    <t>Paket Laundry Boss Pengering</t>
  </si>
  <si>
    <t>Ade Tsamrotul</t>
  </si>
  <si>
    <t>ADA LAUNDRY</t>
  </si>
  <si>
    <t>Nasabah Mitra dan sudah follow up untuk menjalin kerjasama dengan piposmart sebagai mitra dan sudah kirim mengenai kerjasama mitra piposmart</t>
  </si>
  <si>
    <t>Reza Fajarwati</t>
  </si>
  <si>
    <t>Usaha laundry sudah tututp karena sekeluarga harus pindah ke luar kota dan dikota sekarang tidak ada rencana buka usaha laundry lagi.</t>
  </si>
  <si>
    <t xml:space="preserve">Penjelasan promo berlangganan yang berlaku saat ini </t>
  </si>
  <si>
    <t>auliya</t>
  </si>
  <si>
    <t>AULIYA COMPUTER</t>
  </si>
  <si>
    <t xml:space="preserve">Nomor tidak aktif dan nomor tidak terhubung ke Whatsapp </t>
  </si>
  <si>
    <t xml:space="preserve">Robin </t>
  </si>
  <si>
    <t>boss laundry/boss laundry</t>
  </si>
  <si>
    <t>Niko Kusdiarto</t>
  </si>
  <si>
    <t>PT. ANTech</t>
  </si>
  <si>
    <t>Penjelasan mengenai perpanjangan berlangganan piposmart</t>
  </si>
  <si>
    <t>Eka ayu</t>
  </si>
  <si>
    <t>Jasa Setrika Uap Mbok Yu</t>
  </si>
  <si>
    <t xml:space="preserve">Diskusi mengenai biaya berlangganan diamana nasabah mau downgrade ke paket 1 bulan bisnis karna nasabah bulan ini banyak pengeluaran. Untuk bulan berikutnya akan ngambil paket 12 bulan </t>
  </si>
  <si>
    <t>Nasabah mengakatan sudah tidak menggunakan aplikasi Piposmart dan langsung mematikan telfon dan saat di chat whatsapp tidak merespon lagi.</t>
  </si>
  <si>
    <t xml:space="preserve">Yuki Laundry/Yuki Laundry	</t>
  </si>
  <si>
    <t>fery angga dinata</t>
  </si>
  <si>
    <t>NATHA Laundry</t>
  </si>
  <si>
    <t xml:space="preserve">Reminder berlangganan dan belum ada respon nasabahnya </t>
  </si>
  <si>
    <t>Shakeel Laundry</t>
  </si>
  <si>
    <t>Bersih Laundry Mangun Jaya/Bersih Laundry Mangun Jaya</t>
  </si>
  <si>
    <t xml:space="preserve">Aplikasi gak digunakan sama sekali dan call and chatt belum ada respon nasabahnya </t>
  </si>
  <si>
    <t>Pandu Jati Utomo</t>
  </si>
  <si>
    <t xml:space="preserve">Reminder berlangganan dan rencana berlangganan 6 bulan bisnis dan rencana pembayaran hari ini di jam 4 sore </t>
  </si>
  <si>
    <t>E &amp; E Laundry</t>
  </si>
  <si>
    <t>Au Au Laundry/Au Au Laundry</t>
  </si>
  <si>
    <t>Usaha Laundry masih tutup sementara karena owner mudik dan minta di hubungi kembali setelah lebaran.</t>
  </si>
  <si>
    <t>komaruzaman</t>
  </si>
  <si>
    <t>Teguh Pratama</t>
  </si>
  <si>
    <t>RTP LAUNDRY/RTP LAUNDRY</t>
  </si>
  <si>
    <t>Andari</t>
  </si>
  <si>
    <t>Rachell Laundry</t>
  </si>
  <si>
    <t>Nasabah mengirim pesan bahwa dia tidak berminat dan langsung memblokir nomor.</t>
  </si>
  <si>
    <t>Aska Erlangga</t>
  </si>
  <si>
    <t>CRYSTAL LAUNDRY</t>
  </si>
  <si>
    <t xml:space="preserve">Aplikasi sudah dicoba pelajari, usaha laundry buka laundry </t>
  </si>
  <si>
    <t>topan</t>
  </si>
  <si>
    <t>zio laundry express</t>
  </si>
  <si>
    <t>Widi</t>
  </si>
  <si>
    <t>14999</t>
  </si>
  <si>
    <t>Divana</t>
  </si>
  <si>
    <t>el zayn laundry</t>
  </si>
  <si>
    <t>081260401282</t>
  </si>
  <si>
    <t>Laundry Chaca</t>
  </si>
  <si>
    <t>LAUNDRY CACA</t>
  </si>
  <si>
    <t>7377</t>
  </si>
  <si>
    <t>gede elisa putra</t>
  </si>
  <si>
    <t>Faris Syam</t>
  </si>
  <si>
    <t>intan laundry</t>
  </si>
  <si>
    <t>15130</t>
  </si>
  <si>
    <t>0895800001547</t>
  </si>
  <si>
    <t>Nasabah lagi di luar kota dan sudah setahun disana dan yang mengelola usaha laundry nya sekarang istrinya, lalu sudah izin minta nomor whatsaap nya namun belum dikirim.</t>
  </si>
  <si>
    <t>Call diangkat dan selesai perkenalan call dimatikan</t>
  </si>
  <si>
    <t>Albert Yusadharma</t>
  </si>
  <si>
    <t>Loli laundry</t>
  </si>
  <si>
    <t>7395</t>
  </si>
  <si>
    <t>SitiAyisah</t>
  </si>
  <si>
    <t xml:space="preserve">Triana lestari </t>
  </si>
  <si>
    <t>ju</t>
  </si>
  <si>
    <t>082127769039</t>
  </si>
  <si>
    <t>081264027688</t>
  </si>
  <si>
    <t>Nasabah hanya mencoba aplikasi untuk temanya yang punya usaha Laundry dan sudah minta nomor temannya yang punya usaha laundry namun belum dikirim</t>
  </si>
  <si>
    <t>Dedy Ariyanto</t>
  </si>
  <si>
    <t>15226</t>
  </si>
  <si>
    <t>Sari Pratiwi</t>
  </si>
  <si>
    <t>7398</t>
  </si>
  <si>
    <t>081282958064</t>
  </si>
  <si>
    <t>11184</t>
  </si>
  <si>
    <t>Pimpim Alipin</t>
  </si>
  <si>
    <t>belum ada brand</t>
  </si>
  <si>
    <t>085794282996</t>
  </si>
  <si>
    <t>Abdul Jalil</t>
  </si>
  <si>
    <t>Pesona Laundry</t>
  </si>
  <si>
    <t>15269</t>
  </si>
  <si>
    <t>Muhammad &amp; Taufik</t>
  </si>
  <si>
    <t>Naqaa' Laundry</t>
  </si>
  <si>
    <t>082284218512</t>
  </si>
  <si>
    <t>Nomor dan Whatsapp tidak aktif lagi dari tanggal 12 Maret 2026</t>
  </si>
  <si>
    <t>7399</t>
  </si>
  <si>
    <t>11185</t>
  </si>
  <si>
    <t>Bungsu Alone</t>
  </si>
  <si>
    <t>083841487169</t>
  </si>
  <si>
    <t xml:space="preserve">	Nyonya Laundry</t>
  </si>
  <si>
    <t>081252663629</t>
  </si>
  <si>
    <t>7400</t>
  </si>
  <si>
    <t>Emir Mauludi</t>
  </si>
  <si>
    <t>081327649406</t>
  </si>
  <si>
    <t>15523</t>
  </si>
  <si>
    <t xml:space="preserve">Bayu Eka Putra </t>
  </si>
  <si>
    <t xml:space="preserve">	Kyara Laundry</t>
  </si>
  <si>
    <t>082144933118</t>
  </si>
  <si>
    <t>7414</t>
  </si>
  <si>
    <t>Setiawati</t>
  </si>
  <si>
    <t>Newa Laundry</t>
  </si>
  <si>
    <t>Zahra Indah</t>
  </si>
  <si>
    <t>15528</t>
  </si>
  <si>
    <t>yessy</t>
  </si>
  <si>
    <t>zahralaundry</t>
  </si>
  <si>
    <t>OKE Laundry</t>
  </si>
  <si>
    <t>081212347843</t>
  </si>
  <si>
    <t>081292651134</t>
  </si>
  <si>
    <t>083150229874</t>
  </si>
  <si>
    <t>194</t>
  </si>
  <si>
    <t>7417</t>
  </si>
  <si>
    <t>11215</t>
  </si>
  <si>
    <t>082122229715</t>
  </si>
  <si>
    <t>10770</t>
  </si>
  <si>
    <t>195</t>
  </si>
  <si>
    <t>Raffi Dwi Santoso</t>
  </si>
  <si>
    <t>Blest Clean</t>
  </si>
  <si>
    <t>7418</t>
  </si>
  <si>
    <t>Ego susilo</t>
  </si>
  <si>
    <t>DAFA LAUNDRY</t>
  </si>
  <si>
    <t>085298818124</t>
  </si>
  <si>
    <t>17980</t>
  </si>
  <si>
    <t>Nasabah minta untuk tidak dihubungi lagi, apk piposmart sudah di hapus dan sudah ditanyakan kendalanya apa tapi tidak ada respon lagi.</t>
  </si>
  <si>
    <t>9345</t>
  </si>
  <si>
    <t>15191</t>
  </si>
  <si>
    <t>Laundry 78</t>
  </si>
  <si>
    <t>78 laundry</t>
  </si>
  <si>
    <t>089503714491</t>
  </si>
  <si>
    <t>10775</t>
  </si>
  <si>
    <t>17985</t>
  </si>
  <si>
    <t>benny ajuss</t>
  </si>
  <si>
    <t>berlin</t>
  </si>
  <si>
    <t>085792745514</t>
  </si>
  <si>
    <t>YA Hendra Pratama</t>
  </si>
  <si>
    <t>PORT LAUNDRY</t>
  </si>
  <si>
    <t>ELEA PORT LAUNDRY</t>
  </si>
  <si>
    <t xml:space="preserve">Nomor tidak terdaftar dan tidak terhubung dengan wa </t>
  </si>
  <si>
    <t>15614</t>
  </si>
  <si>
    <t>Anne</t>
  </si>
  <si>
    <t>Anne Laundry</t>
  </si>
  <si>
    <t>9347</t>
  </si>
  <si>
    <t>15199</t>
  </si>
  <si>
    <t>085231707015</t>
  </si>
  <si>
    <t>Cari Cepat</t>
  </si>
  <si>
    <t>Laundry Be Fresh</t>
  </si>
  <si>
    <t>08176671348</t>
  </si>
  <si>
    <t>cece</t>
  </si>
  <si>
    <t>cece laundri</t>
  </si>
  <si>
    <t xml:space="preserve">Aplikasi tidak digunakan karna laundry tidak ada, aplikasi di download karna kebtuhan tugas kuliah </t>
  </si>
  <si>
    <t>15622</t>
  </si>
  <si>
    <t>Test non kyc</t>
  </si>
  <si>
    <t>asal londri</t>
  </si>
  <si>
    <t>089658811445</t>
  </si>
  <si>
    <t>9348</t>
  </si>
  <si>
    <t>15200</t>
  </si>
  <si>
    <t>TAMA LAUNDRY</t>
  </si>
  <si>
    <t>087751328009</t>
  </si>
  <si>
    <t>15624</t>
  </si>
  <si>
    <t xml:space="preserve">Detergent Malang </t>
  </si>
  <si>
    <t>Detergent laundry</t>
  </si>
  <si>
    <t>081222333625</t>
  </si>
  <si>
    <t>9349</t>
  </si>
  <si>
    <t>Aplikasi sudah digunakan di beberapa outlet nya dan sudah dibantu sama Pic Wati</t>
  </si>
  <si>
    <t>15203</t>
  </si>
  <si>
    <t>Tanti Liani</t>
  </si>
  <si>
    <t>Laundry Omi</t>
  </si>
  <si>
    <t>081549185206</t>
  </si>
  <si>
    <t>15640</t>
  </si>
  <si>
    <t>syadah dinnuriyah</t>
  </si>
  <si>
    <t>Abata Laundry</t>
  </si>
  <si>
    <t>08882222522</t>
  </si>
  <si>
    <t>081380864949</t>
  </si>
  <si>
    <t>Evy Marini</t>
  </si>
  <si>
    <t>HM Laundry Prabumulih</t>
  </si>
  <si>
    <t>Nomor &amp; Whatsapp tidak aktif lagi.</t>
  </si>
  <si>
    <t>15529</t>
  </si>
  <si>
    <t xml:space="preserve">Muhammad Safri </t>
  </si>
  <si>
    <t>9351</t>
  </si>
  <si>
    <t>CLINGSHOES.SUB</t>
  </si>
  <si>
    <t>15206</t>
  </si>
  <si>
    <t xml:space="preserve">CLINGSHOES.SUB	</t>
  </si>
  <si>
    <t>085183218927</t>
  </si>
  <si>
    <t>Selamet Mariyono</t>
  </si>
  <si>
    <t>teat</t>
  </si>
  <si>
    <t>0524</t>
  </si>
  <si>
    <t>081350134382</t>
  </si>
  <si>
    <t>Khalysa Faizura</t>
  </si>
  <si>
    <t>Z2 Loundry</t>
  </si>
  <si>
    <t>Menggunakan sistem sendiri, buat aplikasi</t>
  </si>
  <si>
    <t>15555</t>
  </si>
  <si>
    <t xml:space="preserve">nurfajriani </t>
  </si>
  <si>
    <t>Aurel laundry</t>
  </si>
  <si>
    <t>085340055178</t>
  </si>
  <si>
    <t>9352</t>
  </si>
  <si>
    <t>15207</t>
  </si>
  <si>
    <t>hanum dzulfa</t>
  </si>
  <si>
    <t>Laundry Mimi</t>
  </si>
  <si>
    <t>083815541333</t>
  </si>
  <si>
    <t>jes</t>
  </si>
  <si>
    <t>081263502020</t>
  </si>
  <si>
    <t>Deni Prianto</t>
  </si>
  <si>
    <t>Comel Laundry</t>
  </si>
  <si>
    <t>9356</t>
  </si>
  <si>
    <t>Nasabahnya lagi dijalan dan boleh nanti dihubungi kembali</t>
  </si>
  <si>
    <t>15213</t>
  </si>
  <si>
    <t>Rini Irawati</t>
  </si>
  <si>
    <t>Restu Laundry</t>
  </si>
  <si>
    <t>085179562061</t>
  </si>
  <si>
    <t>15632</t>
  </si>
  <si>
    <t>082221674961</t>
  </si>
  <si>
    <t>9357</t>
  </si>
  <si>
    <t>15215</t>
  </si>
  <si>
    <t>Luluk Anggorina</t>
  </si>
  <si>
    <t>agusna 3</t>
  </si>
  <si>
    <t>085258677008</t>
  </si>
  <si>
    <t>aguinaz</t>
  </si>
  <si>
    <t>Aguinaz Laundry</t>
  </si>
  <si>
    <t>085811574632</t>
  </si>
  <si>
    <t>Iqbal</t>
  </si>
  <si>
    <t>9358</t>
  </si>
  <si>
    <t>15221</t>
  </si>
  <si>
    <t>Ainundhy</t>
  </si>
  <si>
    <t>Amawa</t>
  </si>
  <si>
    <t>Aplikasi sudah digunakan dan sejauh ini belum ada kendala dan akun 1389 - Aguinaz Laundry</t>
  </si>
  <si>
    <t>0895333009982</t>
  </si>
  <si>
    <t>15670</t>
  </si>
  <si>
    <t xml:space="preserve">Hari </t>
  </si>
  <si>
    <t>Melaundry</t>
  </si>
  <si>
    <t>082131111414</t>
  </si>
  <si>
    <t xml:space="preserve">Aplikasi belum digunakan dan saat ini menggunakan manual. Karna terkendala di hp nya yang gak bisa download aplikasi lagi karna sudah penuh memori. Saat ini belum tertarik pakai aplikasi karna di laundry masih bisa ke hendel dan masih hendel sendiri dan karna sudah berumur juga jadi susah gunakan aplikasi </t>
  </si>
  <si>
    <t>9359</t>
  </si>
  <si>
    <t>15223</t>
  </si>
  <si>
    <t>085860005912</t>
  </si>
  <si>
    <t>Sartinawan Hutabarat</t>
  </si>
  <si>
    <t>08586000561</t>
  </si>
  <si>
    <t>SR LAUNDRY</t>
  </si>
  <si>
    <t>15745</t>
  </si>
  <si>
    <t>Gita</t>
  </si>
  <si>
    <t xml:space="preserve">	KING LAUNDRY</t>
  </si>
  <si>
    <t>08977376999</t>
  </si>
  <si>
    <t xml:space="preserve">Aplikasi piposmart tidak digunakan karna saat ini sudah menggunakan aplikasi edobi. Mengenai kendala aplikasi piposmart tidak tahu karna yang mengurus penggunaan aplikasi karyawan yang di laundry. Nanti akan dicoba tanyakan dulu sama yang jaga dan lanjut chatt wa </t>
  </si>
  <si>
    <t>Sostar Andaru Rinaldi</t>
  </si>
  <si>
    <t>9360</t>
  </si>
  <si>
    <t>Prima Laundry</t>
  </si>
  <si>
    <t>15225</t>
  </si>
  <si>
    <t>Donny Ariefian</t>
  </si>
  <si>
    <t>15748</t>
  </si>
  <si>
    <t>Nafis ramadhani</t>
  </si>
  <si>
    <t>Insyirah Laundry</t>
  </si>
  <si>
    <t>MAHKOTA EXPRES LAUDRY</t>
  </si>
  <si>
    <t>085155383455</t>
  </si>
  <si>
    <t>085921209850</t>
  </si>
  <si>
    <t>FRISKA SRI LESTARI</t>
  </si>
  <si>
    <t>LAUNDRY88 EXPRESS SIANTAR</t>
  </si>
  <si>
    <t>81.377.478.530,00</t>
  </si>
  <si>
    <t>15749</t>
  </si>
  <si>
    <t>0813 7747 8530</t>
  </si>
  <si>
    <t>Jamila Jaya</t>
  </si>
  <si>
    <t>Jempol loubdry</t>
  </si>
  <si>
    <t xml:space="preserve">	Jempol loubdry</t>
  </si>
  <si>
    <t>082188873205</t>
  </si>
  <si>
    <t>9379</t>
  </si>
  <si>
    <t>15274</t>
  </si>
  <si>
    <t>nessia</t>
  </si>
  <si>
    <t>082226168285</t>
  </si>
  <si>
    <t>085743096363</t>
  </si>
  <si>
    <t>15751</t>
  </si>
  <si>
    <t>wieka</t>
  </si>
  <si>
    <t>085731010515</t>
  </si>
  <si>
    <t>083114257007</t>
  </si>
  <si>
    <t>157</t>
  </si>
  <si>
    <t>9380</t>
  </si>
  <si>
    <t>15277</t>
  </si>
  <si>
    <t>Seinza Aulia</t>
  </si>
  <si>
    <t>SA castle</t>
  </si>
  <si>
    <t>085268106628</t>
  </si>
  <si>
    <t>15859</t>
  </si>
  <si>
    <t xml:space="preserve">Olivia Lande </t>
  </si>
  <si>
    <t>Deter_Gent Laundry</t>
  </si>
  <si>
    <t>085339607289</t>
  </si>
  <si>
    <t>Dea Setyani</t>
  </si>
  <si>
    <t>Dea Laundry</t>
  </si>
  <si>
    <t>9381</t>
  </si>
  <si>
    <t>15278</t>
  </si>
  <si>
    <t>SYAHARUDDIN SYAM</t>
  </si>
  <si>
    <t>TOKO BARU SINAR</t>
  </si>
  <si>
    <t>15865</t>
  </si>
  <si>
    <t>085345606345</t>
  </si>
  <si>
    <t xml:space="preserve">FAMILY LAUNDRY </t>
  </si>
  <si>
    <t>Akun testing (mantan karyawan Piposmart)</t>
  </si>
  <si>
    <t>FAMILY LAUNDRY</t>
  </si>
  <si>
    <t>082213101623</t>
  </si>
  <si>
    <t>Aplikasi piposmartnya tidak jadi digunakan karna tidak jadi buka laundry. Dulu pernah ada rencana buka laundry tapi sekarang gak jadi buka karna sudah buka minimarket</t>
  </si>
  <si>
    <t>Her Naini</t>
  </si>
  <si>
    <t>yumna alfatih laundry</t>
  </si>
  <si>
    <t>9388</t>
  </si>
  <si>
    <t>15294</t>
  </si>
  <si>
    <t>15887</t>
  </si>
  <si>
    <t>susan</t>
  </si>
  <si>
    <t xml:space="preserve">Aldo Dekarona </t>
  </si>
  <si>
    <t>simply clean</t>
  </si>
  <si>
    <t>Bakol Laundry</t>
  </si>
  <si>
    <t xml:space="preserve">	Bakol Laundry</t>
  </si>
  <si>
    <t>081282281001</t>
  </si>
  <si>
    <t>085859826164</t>
  </si>
  <si>
    <t>081333893858</t>
  </si>
  <si>
    <t>Petrus P S Pane</t>
  </si>
  <si>
    <t>9408</t>
  </si>
  <si>
    <t>15337</t>
  </si>
  <si>
    <t>Afif Akramul Fajri</t>
  </si>
  <si>
    <t>15953</t>
  </si>
  <si>
    <t>zaiya</t>
  </si>
  <si>
    <t>082244698871</t>
  </si>
  <si>
    <t xml:space="preserve">	A'Laundry Express</t>
  </si>
  <si>
    <t>082114506675</t>
  </si>
  <si>
    <t>081901079209</t>
  </si>
  <si>
    <t>Tri Winda Wati</t>
  </si>
  <si>
    <t>9410</t>
  </si>
  <si>
    <t>15340</t>
  </si>
  <si>
    <t>15987</t>
  </si>
  <si>
    <t>Edi Setyono</t>
  </si>
  <si>
    <t xml:space="preserve">Ratih Ayuana </t>
  </si>
  <si>
    <t>One Loundry</t>
  </si>
  <si>
    <t>Ratuna Laundry</t>
  </si>
  <si>
    <t xml:space="preserve">	Ratuna Laundry</t>
  </si>
  <si>
    <t>082254403330</t>
  </si>
  <si>
    <t>082289355621</t>
  </si>
  <si>
    <t>081806360666</t>
  </si>
  <si>
    <t>16018</t>
  </si>
  <si>
    <t xml:space="preserve">Rikardo anju Sinaga </t>
  </si>
  <si>
    <t>pt Anju</t>
  </si>
  <si>
    <t xml:space="preserve">	pt Anju</t>
  </si>
  <si>
    <t>15345</t>
  </si>
  <si>
    <t>081260518739</t>
  </si>
  <si>
    <t>Aljuraes Shohibul Muttaqin</t>
  </si>
  <si>
    <t>J&amp;R LONDREE EXPRESS</t>
  </si>
  <si>
    <t>089627275717</t>
  </si>
  <si>
    <t>Nasabah mengirim pesan whatsapp bahwa kendala dalam mencoba aplikasi karena karyawan nya Gaptech dan sudah ditawarkan untuk bantu training karyawan tapi karyawan masih lebaran lalu saya tawarkan untuk dihubungi kembali setelah lebaran untuk pandu penggunaan aplikasinya.</t>
  </si>
  <si>
    <t>Evi Sukaesih</t>
  </si>
  <si>
    <t>Evi Laundry</t>
  </si>
  <si>
    <t>16087</t>
  </si>
  <si>
    <t>Bayu Ivandri</t>
  </si>
  <si>
    <t>MR. BI LAUNDRY</t>
  </si>
  <si>
    <t xml:space="preserve">	MR. BI LAUNDRY</t>
  </si>
  <si>
    <t>087723663025</t>
  </si>
  <si>
    <t>087831769309</t>
  </si>
  <si>
    <t>15346</t>
  </si>
  <si>
    <t>rido anuwar</t>
  </si>
  <si>
    <t>athaya laundry</t>
  </si>
  <si>
    <t>081280671076</t>
  </si>
  <si>
    <t>Sekar Putri</t>
  </si>
  <si>
    <t>GOOD LAUNDRY</t>
  </si>
  <si>
    <t>16129</t>
  </si>
  <si>
    <t xml:space="preserve">Saka Laundry </t>
  </si>
  <si>
    <t>Saka Laundry Express</t>
  </si>
  <si>
    <t>082125411024</t>
  </si>
  <si>
    <t>087875141791</t>
  </si>
  <si>
    <t>9414</t>
  </si>
  <si>
    <t>15347</t>
  </si>
  <si>
    <t>Mina</t>
  </si>
  <si>
    <t>085750294722</t>
  </si>
  <si>
    <t>utari handayani</t>
  </si>
  <si>
    <t>eMbun Laundry</t>
  </si>
  <si>
    <t>16171</t>
  </si>
  <si>
    <t>Mja owner</t>
  </si>
  <si>
    <t>MJA laundry</t>
  </si>
  <si>
    <t>087883652908</t>
  </si>
  <si>
    <t>9428</t>
  </si>
  <si>
    <t>15373</t>
  </si>
  <si>
    <t>insyi rahayuni</t>
  </si>
  <si>
    <t>asri laundry</t>
  </si>
  <si>
    <t>081313960313</t>
  </si>
  <si>
    <t>16177</t>
  </si>
  <si>
    <t>sur ati</t>
  </si>
  <si>
    <t>omah laundry Rajendra</t>
  </si>
  <si>
    <t>081315159296</t>
  </si>
  <si>
    <t xml:space="preserve">Nomor &amp; Whatsapp tidak aktif lagi dari tanggal 13 maret </t>
  </si>
  <si>
    <t>9430</t>
  </si>
  <si>
    <t>15376</t>
  </si>
  <si>
    <t>Linda Suparti</t>
  </si>
  <si>
    <t>test</t>
  </si>
  <si>
    <t>Tri Mahardika Putra</t>
  </si>
  <si>
    <t>Victoria</t>
  </si>
  <si>
    <t>08116220347</t>
  </si>
  <si>
    <t>16287</t>
  </si>
  <si>
    <t xml:space="preserve">Odang abdurohman </t>
  </si>
  <si>
    <t>Laundry Zbre'z</t>
  </si>
  <si>
    <t>085795325112</t>
  </si>
  <si>
    <t>083878236087</t>
  </si>
  <si>
    <t>Borislaundry Rorotan</t>
  </si>
  <si>
    <t>boris loundry</t>
  </si>
  <si>
    <t>9439</t>
  </si>
  <si>
    <t>15400</t>
  </si>
  <si>
    <t>Ifan Syahadat</t>
  </si>
  <si>
    <t>SALSA LONDRI</t>
  </si>
  <si>
    <t>085257751841</t>
  </si>
  <si>
    <t>082126605445</t>
  </si>
  <si>
    <t>Nomor &amp; Whatsapp tidak aktif lagi dari tanggal 10 Maret</t>
  </si>
  <si>
    <t>16303</t>
  </si>
  <si>
    <t>Yuni Artha Dini Kasih Manalu</t>
  </si>
  <si>
    <t>Qaisara Laundry</t>
  </si>
  <si>
    <t>081396115443</t>
  </si>
  <si>
    <t>08116201689</t>
  </si>
  <si>
    <t>Kukuh Prawira Hardoni</t>
  </si>
  <si>
    <t>Konkow Laundry</t>
  </si>
  <si>
    <t>9448</t>
  </si>
  <si>
    <t>15427</t>
  </si>
  <si>
    <t>Feodora Laundry 2</t>
  </si>
  <si>
    <t>085396329421</t>
  </si>
  <si>
    <t>Novenia Sembiring</t>
  </si>
  <si>
    <t>16324</t>
  </si>
  <si>
    <t>Hai Laundry</t>
  </si>
  <si>
    <t>Ivan Zulkarnaen</t>
  </si>
  <si>
    <t>Mr. Wash</t>
  </si>
  <si>
    <t>0895320718126</t>
  </si>
  <si>
    <t>Lindafebriani1402 Lindafebriani</t>
  </si>
  <si>
    <t>16327</t>
  </si>
  <si>
    <t>MARLIN laundry</t>
  </si>
  <si>
    <t>dea anggraini</t>
  </si>
  <si>
    <t>Laundry Difea</t>
  </si>
  <si>
    <t>085364567399</t>
  </si>
  <si>
    <t>16343</t>
  </si>
  <si>
    <t>Winner Laundry</t>
  </si>
  <si>
    <t>Winner laundry</t>
  </si>
  <si>
    <t>081330040485</t>
  </si>
  <si>
    <t>Khamid Azizi</t>
  </si>
  <si>
    <t>16365</t>
  </si>
  <si>
    <t>Muhammad Daud Sitorus</t>
  </si>
  <si>
    <t>BINTANG LAUNDRY BINJAI</t>
  </si>
  <si>
    <t>082161953003</t>
  </si>
  <si>
    <t>082161953002</t>
  </si>
  <si>
    <t>Feyfa Laundry</t>
  </si>
  <si>
    <t xml:space="preserve">Bantu pandu untuk penginputan jumlah kg yang ada koma nya dan sejauh ini aplikasi masih dipeljari sendiri dulu. Usaha laundry jalan 5 bulan dan masih hendel sendiri dan masih menggunakan nota manual dan masih lanjut fo chatt wa </t>
  </si>
  <si>
    <t>16506</t>
  </si>
  <si>
    <t>Ida Mulyati</t>
  </si>
  <si>
    <t>laundry helajemy</t>
  </si>
  <si>
    <t>0895375649042</t>
  </si>
  <si>
    <t>nanda adi permana</t>
  </si>
  <si>
    <t>Djuwara Laundry</t>
  </si>
  <si>
    <t>16579</t>
  </si>
  <si>
    <t xml:space="preserve">Listya sari </t>
  </si>
  <si>
    <t>SuperClean Laundry</t>
  </si>
  <si>
    <t>081915963322</t>
  </si>
  <si>
    <t>Nadia Anggraini</t>
  </si>
  <si>
    <t>Golden clean</t>
  </si>
  <si>
    <t>Astri Ardiani</t>
  </si>
  <si>
    <t>16610</t>
  </si>
  <si>
    <t>Bunda Londri</t>
  </si>
  <si>
    <t xml:space="preserve">Nas Yessy </t>
  </si>
  <si>
    <t>oke Laundry</t>
  </si>
  <si>
    <t>Nomor &amp; Whatsapp tidak aktif lagi dari tanggal 13 Maret</t>
  </si>
  <si>
    <t>16640</t>
  </si>
  <si>
    <t xml:space="preserve">Ahmad Fahdi </t>
  </si>
  <si>
    <t>Binatuku</t>
  </si>
  <si>
    <t>02128543298</t>
  </si>
  <si>
    <t>081932736351</t>
  </si>
  <si>
    <t>16664</t>
  </si>
  <si>
    <t>082111800848</t>
  </si>
  <si>
    <t>Usaha Laundry masih di rumah dan masih di jalankan sendiri tanpa karyawan dan akan dikabari kalau mau mencoba menggunakan aplikasi dan sudah lanjut di whatsapp tentang fitur-fitur terbaru piposmart.</t>
  </si>
  <si>
    <t>jambi laundry store ( mitra )</t>
  </si>
  <si>
    <t>jambi laundry store</t>
  </si>
  <si>
    <t>16677</t>
  </si>
  <si>
    <t>082145010042</t>
  </si>
  <si>
    <t>081319640197</t>
  </si>
  <si>
    <t>16714</t>
  </si>
  <si>
    <t xml:space="preserve">desti purnama </t>
  </si>
  <si>
    <t>glowlaundry</t>
  </si>
  <si>
    <t>081272990667</t>
  </si>
  <si>
    <t>Dicky</t>
  </si>
  <si>
    <t>Loundry TNB</t>
  </si>
  <si>
    <t>Reminder berlangganan dan rencana berlangganan upgrade ke paket 12 bulan pro dan sudah kirim no rekening dan jika sudah dikirim akan di infokan kembali</t>
  </si>
  <si>
    <t>16754</t>
  </si>
  <si>
    <t xml:space="preserve">Tawash Laundry	</t>
  </si>
  <si>
    <t>081225292183</t>
  </si>
  <si>
    <t>085137908402</t>
  </si>
  <si>
    <t xml:space="preserve">Reminder berlangganan piposmart, kakak rencana mau berlangganan kembali tapi masih menimbang mau ngambil paket yang mau diambil dan penjelasan promo paket berlangganan dan paket pro </t>
  </si>
  <si>
    <t>Nasabah masih menggunakan nota manual dan akan mencoba lagi menggunakan Piposmart nanti di kabari lagi dan sudah dikirim melalui whatsapp mengenai fitur-fitur terbaru Piposmart.</t>
  </si>
  <si>
    <t>16802</t>
  </si>
  <si>
    <t xml:space="preserve">Ziyad Laundry </t>
  </si>
  <si>
    <t>ziyad laundry</t>
  </si>
  <si>
    <t xml:space="preserve">.	ziyad laundry	</t>
  </si>
  <si>
    <t>082364507395</t>
  </si>
  <si>
    <t>Tri Suparseh</t>
  </si>
  <si>
    <t>Mey Laundry</t>
  </si>
  <si>
    <t xml:space="preserve">Untuk berlangganannya nanti di kabari kembali karna hari ini kaknya lagi repot </t>
  </si>
  <si>
    <t>16827</t>
  </si>
  <si>
    <t>Yaya Ariyani</t>
  </si>
  <si>
    <t>Laundry bunda aidini</t>
  </si>
  <si>
    <t>082353366759</t>
  </si>
  <si>
    <t>ARSYA</t>
  </si>
  <si>
    <t>Savera Laundry/Savera Laundry Kalibata Tengah</t>
  </si>
  <si>
    <t>082135853015</t>
  </si>
  <si>
    <t>Bantu kembali mengenai kendala nasabah untuk upgrade berlangganan dan diskusi dengan pak bob dan juga eca dan kendala nya sudah selesai dibantu</t>
  </si>
  <si>
    <t>16847</t>
  </si>
  <si>
    <t>JClean Fresh Laundry</t>
  </si>
  <si>
    <t>08980973355</t>
  </si>
  <si>
    <t>kontak wa di save dengan kode owner 11062 (akun yang sama)</t>
  </si>
  <si>
    <t>16863</t>
  </si>
  <si>
    <t xml:space="preserve">Dewi Febrika </t>
  </si>
  <si>
    <t>NET LAUNDRY</t>
  </si>
  <si>
    <t>vina</t>
  </si>
  <si>
    <t>085772081526</t>
  </si>
  <si>
    <t>BINTANG LAUNDRY</t>
  </si>
  <si>
    <t>Usaha Laundry kadang dan buka kadang tutup sehingga masih mau menggunakan nota manual saja karena omset sedang turun dan ketika sedang menjelaskan tentang aplikasi piposmart akan meningkatkan omset usaha laundry yang sedang turun telepon di matikan.</t>
  </si>
  <si>
    <t>16868</t>
  </si>
  <si>
    <t>YULIUS WAHYU</t>
  </si>
  <si>
    <t>081390000556</t>
  </si>
  <si>
    <t>LAUNDRY KURNIAWAN</t>
  </si>
  <si>
    <t>082229222829</t>
  </si>
  <si>
    <t>16904</t>
  </si>
  <si>
    <t>Siti Aisyah</t>
  </si>
  <si>
    <t>Barokah londry</t>
  </si>
  <si>
    <t>Queen Laundry20</t>
  </si>
  <si>
    <t>082253794989</t>
  </si>
  <si>
    <t>wa tidak aktif dari tanggal 23, valid by devi tanggal 27 maret</t>
  </si>
  <si>
    <t>16905</t>
  </si>
  <si>
    <t xml:space="preserve">ASIA MANDIRI </t>
  </si>
  <si>
    <t>0853794989</t>
  </si>
  <si>
    <t>17111</t>
  </si>
  <si>
    <t xml:space="preserve">Fiona laundry </t>
  </si>
  <si>
    <t>Fiona laundry</t>
  </si>
  <si>
    <t>081313020557</t>
  </si>
  <si>
    <t>17136</t>
  </si>
  <si>
    <t xml:space="preserve">Deviani </t>
  </si>
  <si>
    <t>Nk Berkah Laundry</t>
  </si>
  <si>
    <t>081938473317</t>
  </si>
  <si>
    <t>Nomor dan Whatsapp sudah tidak aktif</t>
  </si>
  <si>
    <t>9733</t>
  </si>
  <si>
    <t>Supriani</t>
  </si>
  <si>
    <t>081360401282</t>
  </si>
  <si>
    <t>9209</t>
  </si>
  <si>
    <t>14881</t>
  </si>
  <si>
    <t>Hadi Yanto</t>
  </si>
  <si>
    <t>Jaya</t>
  </si>
  <si>
    <t>Exist</t>
  </si>
  <si>
    <t>087795356682</t>
  </si>
  <si>
    <t>Nasabah masih menggunakan Nota manual dan sudah terlanjur membeli banyak nota sehingga menunggu nota habis baru akan segera menggunakan Piposmart untuk usaha laundry, dan sudah lanjut di pesan whatsapp untuk fitur-fitur terbaru dan harga promo di Piposmart.</t>
  </si>
  <si>
    <t>9232</t>
  </si>
  <si>
    <t>14924</t>
  </si>
  <si>
    <t>Dewi Kartika Putri</t>
  </si>
  <si>
    <t>daystror</t>
  </si>
  <si>
    <t>08963613760</t>
  </si>
  <si>
    <t xml:space="preserve">DIGNITY SINAGA </t>
  </si>
  <si>
    <t>8893</t>
  </si>
  <si>
    <t>9740</t>
  </si>
  <si>
    <t>9236</t>
  </si>
  <si>
    <t>14931</t>
  </si>
  <si>
    <t>gita septiani cahyadi</t>
  </si>
  <si>
    <t>gendhis laundry</t>
  </si>
  <si>
    <t>Lula Laundry</t>
  </si>
  <si>
    <t xml:space="preserve">	gendhis laundry</t>
  </si>
  <si>
    <t>085604304556</t>
  </si>
  <si>
    <t>085719406670</t>
  </si>
  <si>
    <t>Aplikasi piposmartnya tidak digunakan karna saat ini sudah menggunakan aplikasi 1010Dry. Piposmart tidak digunakan karna terkendala di biaya dimana 1010Dry jauh lebih murah karna 1 bulan 50 ribu saja. Penjelasan aplikasi piposmartdan sistem berlangganan dan nasabahnya belum tertarik karna masih lebih mahal harga piposmart</t>
  </si>
  <si>
    <t>9237</t>
  </si>
  <si>
    <t>14932</t>
  </si>
  <si>
    <t>gilang rahadian</t>
  </si>
  <si>
    <t>081326078267</t>
  </si>
  <si>
    <t>9240</t>
  </si>
  <si>
    <t>14936</t>
  </si>
  <si>
    <t>LOVE LAUNDRY</t>
  </si>
  <si>
    <t>085117368080</t>
  </si>
  <si>
    <t>9256</t>
  </si>
  <si>
    <t>14963</t>
  </si>
  <si>
    <t>rio</t>
  </si>
  <si>
    <t>SUPER FRESH LAUNDRY</t>
  </si>
  <si>
    <t>081287862366</t>
  </si>
  <si>
    <t>082132920367</t>
  </si>
  <si>
    <t>9257</t>
  </si>
  <si>
    <t>14967</t>
  </si>
  <si>
    <t>Muhamad Ragil Pranoto Gomo</t>
  </si>
  <si>
    <t>UC Laundry</t>
  </si>
  <si>
    <t>085212725405</t>
  </si>
  <si>
    <t>9259</t>
  </si>
  <si>
    <t>14969</t>
  </si>
  <si>
    <t>Muhammad Abin</t>
  </si>
  <si>
    <t>Cuci Sepatu</t>
  </si>
  <si>
    <t>0895601746497</t>
  </si>
  <si>
    <t>9268</t>
  </si>
  <si>
    <t>14983</t>
  </si>
  <si>
    <t>Bilqis Calysta</t>
  </si>
  <si>
    <t>SAKURA LAUNDRY</t>
  </si>
  <si>
    <t>082276380080</t>
  </si>
  <si>
    <t>9272</t>
  </si>
  <si>
    <t>14993</t>
  </si>
  <si>
    <t>koko erwanto</t>
  </si>
  <si>
    <t>MZR LAUNDRY</t>
  </si>
  <si>
    <t>08129016412</t>
  </si>
  <si>
    <t>9273</t>
  </si>
  <si>
    <t>14996</t>
  </si>
  <si>
    <t>Titis</t>
  </si>
  <si>
    <t>JUARA LAUNDRY</t>
  </si>
  <si>
    <t>082227002044</t>
  </si>
  <si>
    <t>9788</t>
  </si>
  <si>
    <t>KEN2 Come back?</t>
  </si>
  <si>
    <t>gaming</t>
  </si>
  <si>
    <t>085187732921</t>
  </si>
  <si>
    <t>9274</t>
  </si>
  <si>
    <t>14997</t>
  </si>
  <si>
    <t>tri yuni palupi</t>
  </si>
  <si>
    <t>amin laundrey</t>
  </si>
  <si>
    <t>081945571705</t>
  </si>
  <si>
    <t>085945364068</t>
  </si>
  <si>
    <t>Musti Laundry</t>
  </si>
  <si>
    <t>9318</t>
  </si>
  <si>
    <t>MUSTI LAUNDRY</t>
  </si>
  <si>
    <t>15127</t>
  </si>
  <si>
    <t>Dilah</t>
  </si>
  <si>
    <t>Bening Laundry</t>
  </si>
  <si>
    <t>089668853998</t>
  </si>
  <si>
    <t xml:space="preserve">Berkah Laundry Al varo </t>
  </si>
  <si>
    <t>9322</t>
  </si>
  <si>
    <t>15136</t>
  </si>
  <si>
    <t>beraih wangi laundry</t>
  </si>
  <si>
    <t>Lilis laundry</t>
  </si>
  <si>
    <t>083814732023</t>
  </si>
  <si>
    <t xml:space="preserve">Telp biasa </t>
  </si>
  <si>
    <t>9324</t>
  </si>
  <si>
    <t>15139</t>
  </si>
  <si>
    <t>Elsya Melani</t>
  </si>
  <si>
    <t>kiniku</t>
  </si>
  <si>
    <t>089635769174</t>
  </si>
  <si>
    <t>SoFresh Laundry</t>
  </si>
  <si>
    <t>So Fresh Laundry</t>
  </si>
  <si>
    <t>Usaha Laundry sudah tutup</t>
  </si>
  <si>
    <t>9329</t>
  </si>
  <si>
    <t>15148</t>
  </si>
  <si>
    <t>jihaan marsanra</t>
  </si>
  <si>
    <t>JT'S laundry</t>
  </si>
  <si>
    <t>088210190061</t>
  </si>
  <si>
    <t>088225702428</t>
  </si>
  <si>
    <t>Siti Marlina</t>
  </si>
  <si>
    <t>ODHE Laundry</t>
  </si>
  <si>
    <t xml:space="preserve">Ressa Pahlefi </t>
  </si>
  <si>
    <t xml:space="preserve"> jawara</t>
  </si>
  <si>
    <t>Pipin Hariyanto</t>
  </si>
  <si>
    <t>Call ditolak</t>
  </si>
  <si>
    <t xml:space="preserve">Aplikasi boleh dibantu penggunaan pposmartnya dan follow up untuk penjelasan lewat telpon belum ada respon </t>
  </si>
  <si>
    <t>Dewi</t>
  </si>
  <si>
    <t>Alghaisan Jaya Laundry</t>
  </si>
  <si>
    <t>ALGHAISAN JAYA LAUNDRY</t>
  </si>
  <si>
    <t xml:space="preserve">Madeena Care </t>
  </si>
  <si>
    <t>Nasabah minta untuk dihubungi lagi setelah lebaran karena saat ini usaha laundry sedang libur.</t>
  </si>
  <si>
    <t>Yuni Tunribali</t>
  </si>
  <si>
    <t>Sinar Laundry</t>
  </si>
  <si>
    <t xml:space="preserve">Athy </t>
  </si>
  <si>
    <t>Nasabah lagi libur usaha laundry nya karena lebaran dan akan menghubungi kembali ketika mau mengguakan aplikasi  Piposmart.</t>
  </si>
  <si>
    <t xml:space="preserve">rosdianah </t>
  </si>
  <si>
    <t>Sudah menggunakan aplikasi randori dan jangan dihubungi lagi</t>
  </si>
  <si>
    <t>Mohammad Fahri Yahya</t>
  </si>
  <si>
    <t>Bw.Laundry</t>
  </si>
  <si>
    <t>17772</t>
  </si>
  <si>
    <t xml:space="preserve">Asriany </t>
  </si>
  <si>
    <t>RUMAH LAUNDRY SEDERHANAKU</t>
  </si>
  <si>
    <t>082280364208</t>
  </si>
  <si>
    <t>Nasabah akan mengunduh ulang aplikasi piposmartnya dan akan mencoba trial nya terlebih dahulu.</t>
  </si>
  <si>
    <t>17777</t>
  </si>
  <si>
    <t xml:space="preserve">bety </t>
  </si>
  <si>
    <t>Lariss_in loundry</t>
  </si>
  <si>
    <t>082231899526</t>
  </si>
  <si>
    <t>10805</t>
  </si>
  <si>
    <t>Fitri anmurfi</t>
  </si>
  <si>
    <t>griya catania</t>
  </si>
  <si>
    <t>085210697476</t>
  </si>
  <si>
    <t>08131047312</t>
  </si>
  <si>
    <t>Ria Rahma</t>
  </si>
  <si>
    <t>TERAS LAUNDRY</t>
  </si>
  <si>
    <t xml:space="preserve">Aplikasi piposmartnya tidak jadi digunakan karna terkendala di karyawan yang gaptek dan sudah berumur. Jika nanti mau gunakan akan dihubungi kak. Saat ini di laundry menggunakan nota manual saja </t>
  </si>
  <si>
    <t>10810</t>
  </si>
  <si>
    <t>17778</t>
  </si>
  <si>
    <t xml:space="preserve">Yeni suratman </t>
  </si>
  <si>
    <t>yuyun yulianti</t>
  </si>
  <si>
    <t>YENSULAUNDRY</t>
  </si>
  <si>
    <t>Mama Dzul Laundry</t>
  </si>
  <si>
    <t>08137422414</t>
  </si>
  <si>
    <t>082339494835</t>
  </si>
  <si>
    <t xml:space="preserve">Aplikasi piposmartnya terkendala di jaringan internet karna laundry nya ada ditempat terpencil dan saat ini menggunakan nota manual. Usaha laundry rumahan dan hendel sendiri </t>
  </si>
  <si>
    <t>17779</t>
  </si>
  <si>
    <t>Ajeng tri puji astuti</t>
  </si>
  <si>
    <t>Atp Laundry</t>
  </si>
  <si>
    <t>depe leo</t>
  </si>
  <si>
    <t>085719312075</t>
  </si>
  <si>
    <t>netto laundry</t>
  </si>
  <si>
    <t>08138771267</t>
  </si>
  <si>
    <t>Dani Jefri</t>
  </si>
  <si>
    <t>Mulkan Loundry</t>
  </si>
  <si>
    <t>17780</t>
  </si>
  <si>
    <t xml:space="preserve">putri Kencana </t>
  </si>
  <si>
    <t>kos iklas jambi</t>
  </si>
  <si>
    <t>082155358063</t>
  </si>
  <si>
    <t>10831</t>
  </si>
  <si>
    <t>Oma Laundry</t>
  </si>
  <si>
    <t>OMA LAUNDRY</t>
  </si>
  <si>
    <t>085212036836</t>
  </si>
  <si>
    <t>Ramadhansyah</t>
  </si>
  <si>
    <t>Resiq Laundry</t>
  </si>
  <si>
    <t xml:space="preserve">arunika </t>
  </si>
  <si>
    <t>edi eko prastio</t>
  </si>
  <si>
    <t>Edhy Comp</t>
  </si>
  <si>
    <t>10855</t>
  </si>
  <si>
    <t>18109</t>
  </si>
  <si>
    <t>Ernawati</t>
  </si>
  <si>
    <t>Mahesa laundry</t>
  </si>
  <si>
    <t>17787</t>
  </si>
  <si>
    <t>085852491269</t>
  </si>
  <si>
    <t xml:space="preserve">navyan </t>
  </si>
  <si>
    <t>nanya laundry</t>
  </si>
  <si>
    <t>081234502471</t>
  </si>
  <si>
    <t>Nasabah sudah menggunakan aplikasi lain (Randori) dan aplikasi itu gratis dan usaha laundry masih kecil jadi belum membutuhkan banyak fitur di aplikasi.</t>
  </si>
  <si>
    <t>10868</t>
  </si>
  <si>
    <t>18129</t>
  </si>
  <si>
    <t>GHEA LAUNDRY</t>
  </si>
  <si>
    <t>0882007282001</t>
  </si>
  <si>
    <t>17795</t>
  </si>
  <si>
    <t>Multi Loundry</t>
  </si>
  <si>
    <t>RD LAUNDRY</t>
  </si>
  <si>
    <t>Nomor tidak aktif dan chatt sebelumnya centang 1</t>
  </si>
  <si>
    <t>081275101024</t>
  </si>
  <si>
    <t>Nasabah tidak jadi menggunakan aplikasi piposmart karena karyawan sulit mempelajarinya dan sudah ditawarkan untuk training gratis namun saat ini belum punya waktu, nanti akan di kabari lagi.</t>
  </si>
  <si>
    <t>nikmawati</t>
  </si>
  <si>
    <t>dn laundry</t>
  </si>
  <si>
    <t>10878</t>
  </si>
  <si>
    <t>18144</t>
  </si>
  <si>
    <t>Marlin Adu</t>
  </si>
  <si>
    <t xml:space="preserve">	MM.A</t>
  </si>
  <si>
    <t>17797</t>
  </si>
  <si>
    <t xml:space="preserve">Yudhi Yohanes </t>
  </si>
  <si>
    <t>082146018039</t>
  </si>
  <si>
    <t>082175223400</t>
  </si>
  <si>
    <t>3G laundry</t>
  </si>
  <si>
    <t>085280242717</t>
  </si>
  <si>
    <t>cecep fhelik04 cecep fhelik04</t>
  </si>
  <si>
    <t xml:space="preserve">Dede Suwenda </t>
  </si>
  <si>
    <t>Maisyafiq Boyboy</t>
  </si>
  <si>
    <t>Mas Boy Laundry</t>
  </si>
  <si>
    <t>Yuliana Afriyanti</t>
  </si>
  <si>
    <t>Eka Saputra</t>
  </si>
  <si>
    <t>E LAUNDRY RAJAWALI</t>
  </si>
  <si>
    <t>17803</t>
  </si>
  <si>
    <t>Serli marlina</t>
  </si>
  <si>
    <t>Mbun Laundry</t>
  </si>
  <si>
    <t>089604302576</t>
  </si>
  <si>
    <t xml:space="preserve">Nomor tidak aktif dan tidak terhubung ke Whatsapp </t>
  </si>
  <si>
    <t>Ant Game</t>
  </si>
  <si>
    <t xml:space="preserve">nasabah tidak jadi buka usaha laundry, fu call saja </t>
  </si>
  <si>
    <t>Deltha Delvira</t>
  </si>
  <si>
    <t>BDN Laundry</t>
  </si>
  <si>
    <t>17808</t>
  </si>
  <si>
    <t xml:space="preserve">Salazar </t>
  </si>
  <si>
    <t>Star Laundry</t>
  </si>
  <si>
    <t>Khairil Fahmi</t>
  </si>
  <si>
    <t>087869614691</t>
  </si>
  <si>
    <t>NiyahLoundry</t>
  </si>
  <si>
    <t>diSini Laundry</t>
  </si>
  <si>
    <t xml:space="preserve">Dea Ayu Pratama </t>
  </si>
  <si>
    <t>17813</t>
  </si>
  <si>
    <t>Muhammad ahlisudin</t>
  </si>
  <si>
    <t>D'Pusat Laundry</t>
  </si>
  <si>
    <t>085711315088</t>
  </si>
  <si>
    <t>082118236641</t>
  </si>
  <si>
    <t xml:space="preserve">Onky Reynaldi </t>
  </si>
  <si>
    <t>10062</t>
  </si>
  <si>
    <t>16738</t>
  </si>
  <si>
    <t>chairunas</t>
  </si>
  <si>
    <t>Okey Laundry</t>
  </si>
  <si>
    <t>081374257709</t>
  </si>
  <si>
    <t>081377257709</t>
  </si>
  <si>
    <t>Aplikasi tidak jadai gunakan karna saat ini menggunakan nota manual. Untuk kendala aplikasi tidak tahu karna yang tahu mengenai aplikasi istri karna yang hendel semua ke perluan laundry istrinya. Nanti akan di konfirmasi dulu dengan istrinya</t>
  </si>
  <si>
    <t>hotnida ramayana sinaga</t>
  </si>
  <si>
    <t>myiesha laundry</t>
  </si>
  <si>
    <t>10068</t>
  </si>
  <si>
    <t>16752</t>
  </si>
  <si>
    <t>Ely Shavani</t>
  </si>
  <si>
    <t>Kiki Laundry</t>
  </si>
  <si>
    <t>08126402941</t>
  </si>
  <si>
    <t>17820</t>
  </si>
  <si>
    <t xml:space="preserve">yuli hartanti </t>
  </si>
  <si>
    <t>08895932701</t>
  </si>
  <si>
    <t>Nasabah tidak mau menggunakan aplikasi di usaha laundry nya di karenakan tidak ada biaya untuk bayar aplikasi dan sudah nyaman menggunakan nota manual. Sudah di tawarkan untuk meningkatkan omset dan lebih memajukan usahanya lebih modern dengan menggunakan aplikasi dan sudah menjelaskan tentang fitur piposmart namun tetap menolak.</t>
  </si>
  <si>
    <t>Hafis 1234</t>
  </si>
  <si>
    <t>Hafiz laundry</t>
  </si>
  <si>
    <t>10075</t>
  </si>
  <si>
    <t>16770</t>
  </si>
  <si>
    <t>082120774773</t>
  </si>
  <si>
    <t xml:space="preserve">Aplikasi piposmartnya belum digunakan dan belum sempat mempelajari dan saat ini masih menggunakan nota manual. Bapaknya lagi dijalan dan nanti akan di hubungi kembali </t>
  </si>
  <si>
    <t>10078</t>
  </si>
  <si>
    <t>16777</t>
  </si>
  <si>
    <t>Erniawati</t>
  </si>
  <si>
    <t>0895364528819</t>
  </si>
  <si>
    <t xml:space="preserve">Aplikasi belum digunakan dan kemarin sudah ada yang hubungi juga dari piposmart dan sudah penjelasan mengenai aplikasi dan kendala yang dialami. Udaha laundry baru mau jalan 1 bulan, masih menggunakan nota manual. Kemarin sudah sempat centak nota banyak sebanyak 5 buku, dan belum tau kapan habis nya. Jika nota sudah habis akan di infokan kembali </t>
  </si>
  <si>
    <t>17825</t>
  </si>
  <si>
    <t xml:space="preserve">mart stiven </t>
  </si>
  <si>
    <t>ibu laundry</t>
  </si>
  <si>
    <t>08137111590</t>
  </si>
  <si>
    <t>10088</t>
  </si>
  <si>
    <t>16794</t>
  </si>
  <si>
    <t>Iis windiani</t>
  </si>
  <si>
    <t>Putri laundry</t>
  </si>
  <si>
    <t>083824015115</t>
  </si>
  <si>
    <t>Akun Ibu CMO</t>
  </si>
  <si>
    <t>9666</t>
  </si>
  <si>
    <t>Muhammad Rizy</t>
  </si>
  <si>
    <t>kitausaha</t>
  </si>
  <si>
    <t>085820877880</t>
  </si>
  <si>
    <t>085820877550</t>
  </si>
  <si>
    <t>17827</t>
  </si>
  <si>
    <t>10095</t>
  </si>
  <si>
    <t xml:space="preserve">Reni Purwanti </t>
  </si>
  <si>
    <t>16807</t>
  </si>
  <si>
    <t>Nalda laundry</t>
  </si>
  <si>
    <t>Desy Rahmadani</t>
  </si>
  <si>
    <t>Rumah Loundry</t>
  </si>
  <si>
    <t>082351223749</t>
  </si>
  <si>
    <t>082239696334</t>
  </si>
  <si>
    <t>082239393334</t>
  </si>
  <si>
    <t>9667</t>
  </si>
  <si>
    <t>Toko Fajr</t>
  </si>
  <si>
    <t xml:space="preserve">	Toko Fajr</t>
  </si>
  <si>
    <t>08989728872</t>
  </si>
  <si>
    <t>Call diangkat dan langsung dimatikan</t>
  </si>
  <si>
    <t>10099</t>
  </si>
  <si>
    <t>chat tanggal 27 Maret 2026 by devi</t>
  </si>
  <si>
    <t>16812</t>
  </si>
  <si>
    <t>Awi Wulan</t>
  </si>
  <si>
    <t>ayu laundry</t>
  </si>
  <si>
    <t>085370089279</t>
  </si>
  <si>
    <t xml:space="preserve">Ramon Jun </t>
  </si>
  <si>
    <t>9672</t>
  </si>
  <si>
    <t>Masdiana Yusni</t>
  </si>
  <si>
    <t>085941159088</t>
  </si>
  <si>
    <t>Aplikasi belum digunakan dan saat ini masih menggunakan nota manual. Usaha laundry jalan 5 tahun dan masih menggunakan nota manual. Laundry hendel sendiri dan masih buka dirumah. Penjelasan aplikasi piposmart dan aplikasi suami yang coba dan nanti akan dicoba tanyakan kembali mengenai aplikasi nya</t>
  </si>
  <si>
    <t>10103</t>
  </si>
  <si>
    <t>16817</t>
  </si>
  <si>
    <t>Rantii</t>
  </si>
  <si>
    <t>washandjoy.laundry</t>
  </si>
  <si>
    <t>085718444394</t>
  </si>
  <si>
    <t>9673</t>
  </si>
  <si>
    <t>Ardi Ansyah</t>
  </si>
  <si>
    <t xml:space="preserve">Yani Dewi </t>
  </si>
  <si>
    <t>annisa loundry</t>
  </si>
  <si>
    <t xml:space="preserve">	annisa loundry</t>
  </si>
  <si>
    <t>082290702353</t>
  </si>
  <si>
    <t>10105</t>
  </si>
  <si>
    <t>16820</t>
  </si>
  <si>
    <t>Cristi Novelia</t>
  </si>
  <si>
    <t>085762688425</t>
  </si>
  <si>
    <t>9677</t>
  </si>
  <si>
    <t>iwan setiawan</t>
  </si>
  <si>
    <t>ghasl</t>
  </si>
  <si>
    <t>081317803338</t>
  </si>
  <si>
    <t>17835</t>
  </si>
  <si>
    <t xml:space="preserve">Bahagia Loundry </t>
  </si>
  <si>
    <t>10107</t>
  </si>
  <si>
    <t>Bahagia Laundry</t>
  </si>
  <si>
    <t>16826</t>
  </si>
  <si>
    <t>Eni novita sari</t>
  </si>
  <si>
    <t>FlowerQueen Laundry</t>
  </si>
  <si>
    <t>081314630275</t>
  </si>
  <si>
    <t>087771878797</t>
  </si>
  <si>
    <t>085703974898</t>
  </si>
  <si>
    <t>085859240527</t>
  </si>
  <si>
    <t>9881</t>
  </si>
  <si>
    <t>askar muhammad</t>
  </si>
  <si>
    <t>ASKAR LAUNDRY EXPRESS</t>
  </si>
  <si>
    <t>085792063021</t>
  </si>
  <si>
    <t xml:space="preserve">Karyawan yang angkat, saat ini di laundry sudah menggunakan aplikasi dan sudah dikasih tau namanya tapi kurang jelas. Alplikasi piposmart tidak digunakan, dan yang tau ownernya mengenai aplikasi </t>
  </si>
  <si>
    <t>10112</t>
  </si>
  <si>
    <t>16840</t>
  </si>
  <si>
    <t>Annekesyah Putri</t>
  </si>
  <si>
    <t>Teras Que Cek</t>
  </si>
  <si>
    <t>089635212252</t>
  </si>
  <si>
    <t xml:space="preserve">Ramanda Rendiatama </t>
  </si>
  <si>
    <t>10071</t>
  </si>
  <si>
    <t>Syibran Malasyi</t>
  </si>
  <si>
    <t>Clean</t>
  </si>
  <si>
    <t>085178732637</t>
  </si>
  <si>
    <t>apk sudah di hapus dan minta tidak di hubungi lagi</t>
  </si>
  <si>
    <t xml:space="preserve">Ika </t>
  </si>
  <si>
    <t>10169</t>
  </si>
  <si>
    <t>mariani</t>
  </si>
  <si>
    <t>087851073984</t>
  </si>
  <si>
    <t>9817</t>
  </si>
  <si>
    <t>17842</t>
  </si>
  <si>
    <t xml:space="preserve">lina </t>
  </si>
  <si>
    <t>alexander tristan daru</t>
  </si>
  <si>
    <t>loundry x bang leo</t>
  </si>
  <si>
    <t>fooamy laundry</t>
  </si>
  <si>
    <t>081330265772</t>
  </si>
  <si>
    <t>08121897457</t>
  </si>
  <si>
    <t>9947</t>
  </si>
  <si>
    <t>tri yohana pajarsia</t>
  </si>
  <si>
    <t>barokah</t>
  </si>
  <si>
    <t>082164572535</t>
  </si>
  <si>
    <t>Aplikasi belum digunakan karna laundry belum buka. Rencana opening setelag labaran, dan jika mau menggunakan akan dihubungi kembali. Aplikasi sudah dipahami</t>
  </si>
  <si>
    <t xml:space="preserve">Baru di chat tanggal 16 maret </t>
  </si>
  <si>
    <t>10001</t>
  </si>
  <si>
    <t>augie fatma</t>
  </si>
  <si>
    <t>fatma laundry</t>
  </si>
  <si>
    <t>085715152571</t>
  </si>
  <si>
    <t>085782328150</t>
  </si>
  <si>
    <t>Yang angkat telepon karyawan dan sudah call nomor owner tetapi tidak diangkat. Saat ini sudah menggunakan aplikasi 1010Dry dan aplikasi piposmart tidak diagunakan</t>
  </si>
  <si>
    <t>10028</t>
  </si>
  <si>
    <t>17855</t>
  </si>
  <si>
    <t>Melisa malonda</t>
  </si>
  <si>
    <t>Paul Nara Kaha</t>
  </si>
  <si>
    <t>Royal clin laundry</t>
  </si>
  <si>
    <t>BCK Laundry</t>
  </si>
  <si>
    <t>085339943660</t>
  </si>
  <si>
    <t>085824019152</t>
  </si>
  <si>
    <t xml:space="preserve">wa ceklis 1 dari tanggal 13 maret </t>
  </si>
  <si>
    <t>10030</t>
  </si>
  <si>
    <t>FADHILAH NUR HANIFAH</t>
  </si>
  <si>
    <t>fathkylaundry</t>
  </si>
  <si>
    <t>081235395296</t>
  </si>
  <si>
    <t>17858</t>
  </si>
  <si>
    <t xml:space="preserve">Kenski wilianto </t>
  </si>
  <si>
    <t>Laundry K2</t>
  </si>
  <si>
    <t>089604278872</t>
  </si>
  <si>
    <t>10034</t>
  </si>
  <si>
    <t>Putu Prayoga</t>
  </si>
  <si>
    <t>yoga laundry</t>
  </si>
  <si>
    <t>082147103099</t>
  </si>
  <si>
    <t>10036</t>
  </si>
  <si>
    <t>Graha Citra</t>
  </si>
  <si>
    <t>082240456568</t>
  </si>
  <si>
    <t>082240456567</t>
  </si>
  <si>
    <t>10040</t>
  </si>
  <si>
    <t>Orang Kaya</t>
  </si>
  <si>
    <t>laundryku</t>
  </si>
  <si>
    <t>087713444521</t>
  </si>
  <si>
    <t>10049</t>
  </si>
  <si>
    <t>Chika meika</t>
  </si>
  <si>
    <t>NA LOUDRY</t>
  </si>
  <si>
    <t xml:space="preserve">Nur hikmah </t>
  </si>
  <si>
    <t>082186830110</t>
  </si>
  <si>
    <t xml:space="preserve">Aplikasi piposmartnya tidak digunakan lagi dan saat ini menggunakan nota manual. Call langsung dimatikan bapaknya </t>
  </si>
  <si>
    <t>10073</t>
  </si>
  <si>
    <t>Sixxteen shoes clean</t>
  </si>
  <si>
    <t>sixxteenshoesclean</t>
  </si>
  <si>
    <t>085601154276</t>
  </si>
  <si>
    <t xml:space="preserve">sri lestari </t>
  </si>
  <si>
    <t>10080</t>
  </si>
  <si>
    <t>Tidak mau berlangganan dan sudah pernah di infokan dengan admin sebelumnya dan jangan dihubungi lagi</t>
  </si>
  <si>
    <t>Triyana Istighfaroh</t>
  </si>
  <si>
    <t>085727566786</t>
  </si>
  <si>
    <t>17880</t>
  </si>
  <si>
    <t>Rindu Laundry</t>
  </si>
  <si>
    <t>0895343433216</t>
  </si>
  <si>
    <t>10192</t>
  </si>
  <si>
    <t>n.a.f</t>
  </si>
  <si>
    <t>N'LAUNDRY</t>
  </si>
  <si>
    <t>085755210840</t>
  </si>
  <si>
    <t xml:space="preserve">Selesai perkenalan call langsung dimatikan </t>
  </si>
  <si>
    <t>9599</t>
  </si>
  <si>
    <t>Do'a Bunda Laundry Express</t>
  </si>
  <si>
    <t>082163865059</t>
  </si>
  <si>
    <t>081229369414</t>
  </si>
  <si>
    <t>9600</t>
  </si>
  <si>
    <t>FITRIYAH</t>
  </si>
  <si>
    <t>08179216514</t>
  </si>
  <si>
    <t>10271</t>
  </si>
  <si>
    <t>17076</t>
  </si>
  <si>
    <t>Silvia Hariyanti</t>
  </si>
  <si>
    <t>Pw Laundry</t>
  </si>
  <si>
    <t>082276336643</t>
  </si>
  <si>
    <t>9601</t>
  </si>
  <si>
    <t>Den</t>
  </si>
  <si>
    <t>jauh</t>
  </si>
  <si>
    <t>081231456789</t>
  </si>
  <si>
    <t>0812345678999</t>
  </si>
  <si>
    <t>10276</t>
  </si>
  <si>
    <t>17084</t>
  </si>
  <si>
    <t>Azrai Pjt</t>
  </si>
  <si>
    <t>ACTION LAUNDRY</t>
  </si>
  <si>
    <t>082167302321</t>
  </si>
  <si>
    <t xml:space="preserve">Aplikasi piposmartnya tidak digunakan dan bapaknya lagi dijalan dan akan dihubungi kembali </t>
  </si>
  <si>
    <t>10282</t>
  </si>
  <si>
    <t>17095</t>
  </si>
  <si>
    <t>Q Laundry</t>
  </si>
  <si>
    <t>Q laundry</t>
  </si>
  <si>
    <t>082255626889</t>
  </si>
  <si>
    <t>10284</t>
  </si>
  <si>
    <t>17097</t>
  </si>
  <si>
    <t>gani laundry</t>
  </si>
  <si>
    <t>081938700077</t>
  </si>
  <si>
    <t>0819385700077</t>
  </si>
  <si>
    <t>9619</t>
  </si>
  <si>
    <t>Ermadiana</t>
  </si>
  <si>
    <t>Laundry Abizar</t>
  </si>
  <si>
    <t xml:space="preserve">	Laundry Abizar</t>
  </si>
  <si>
    <t>082172656991</t>
  </si>
  <si>
    <t xml:space="preserve">Aplikasi piposmartnya tidak digunakan dan saat ini menggunakan nota manual. Kakaknya lagi sibuk ada renovasi dan call langsung dimatikan </t>
  </si>
  <si>
    <t>10285</t>
  </si>
  <si>
    <t>17102</t>
  </si>
  <si>
    <t>Lucky</t>
  </si>
  <si>
    <t>Bersih Tenan Laundry Shoes and Bags</t>
  </si>
  <si>
    <t>085731806806</t>
  </si>
  <si>
    <t>081352330007</t>
  </si>
  <si>
    <t>9620</t>
  </si>
  <si>
    <t>Nusantara Laundry</t>
  </si>
  <si>
    <t>085194549027</t>
  </si>
  <si>
    <t>1`</t>
  </si>
  <si>
    <t>10289</t>
  </si>
  <si>
    <t>17107</t>
  </si>
  <si>
    <t>Cintia Devi</t>
  </si>
  <si>
    <t>AsyaddadD Luxe Laundry</t>
  </si>
  <si>
    <t>085601739826</t>
  </si>
  <si>
    <t>9627</t>
  </si>
  <si>
    <t>Irwan</t>
  </si>
  <si>
    <t xml:space="preserve">	Mecca Laundry</t>
  </si>
  <si>
    <t>10294</t>
  </si>
  <si>
    <t>0895365290069</t>
  </si>
  <si>
    <t>17114</t>
  </si>
  <si>
    <t>Muharam Taufik</t>
  </si>
  <si>
    <t>Ummi Laundry</t>
  </si>
  <si>
    <t>089681170212</t>
  </si>
  <si>
    <t>9628</t>
  </si>
  <si>
    <t>santy</t>
  </si>
  <si>
    <t>sky Loundry</t>
  </si>
  <si>
    <t>0895622312822</t>
  </si>
  <si>
    <t>10299</t>
  </si>
  <si>
    <t>17124</t>
  </si>
  <si>
    <t>Erna Supriyati</t>
  </si>
  <si>
    <t>Erlangga laundry</t>
  </si>
  <si>
    <t>9632</t>
  </si>
  <si>
    <t>082225836152</t>
  </si>
  <si>
    <t>Ami Jamidathan</t>
  </si>
  <si>
    <t>Dafatta Laundry</t>
  </si>
  <si>
    <t xml:space="preserve">	Dafatta Laundry</t>
  </si>
  <si>
    <t>082221330022</t>
  </si>
  <si>
    <t>9639</t>
  </si>
  <si>
    <t>Chantika Armanna</t>
  </si>
  <si>
    <t>PUTRI LAUNDRY</t>
  </si>
  <si>
    <t>08990337788</t>
  </si>
  <si>
    <t>10307</t>
  </si>
  <si>
    <t>17135</t>
  </si>
  <si>
    <t>Veronica Marta Vira</t>
  </si>
  <si>
    <t>Glowing Laundry</t>
  </si>
  <si>
    <t>081277468575</t>
  </si>
  <si>
    <t>9640</t>
  </si>
  <si>
    <t>Gempi Loundry</t>
  </si>
  <si>
    <t xml:space="preserve">	Gempi Loundry</t>
  </si>
  <si>
    <t>082277555617</t>
  </si>
  <si>
    <t>9647</t>
  </si>
  <si>
    <t>Doni f</t>
  </si>
  <si>
    <t>D' Laundree</t>
  </si>
  <si>
    <t xml:space="preserve">	D' Laundree</t>
  </si>
  <si>
    <t>089696199639</t>
  </si>
  <si>
    <t>9579</t>
  </si>
  <si>
    <t>08117681626</t>
  </si>
  <si>
    <t>089656442828</t>
  </si>
  <si>
    <t>9650</t>
  </si>
  <si>
    <t>Ria Santhi Bekarista</t>
  </si>
  <si>
    <t>B WASH Laundry Express</t>
  </si>
  <si>
    <t xml:space="preserve">	B WASH Laundry Express</t>
  </si>
  <si>
    <t>087883033111</t>
  </si>
  <si>
    <t>nasabah sudah menggunakan aplikasi Kasir Laundry dan yang menjawab karywan laundry nya sehingga menunggu di tanyakan terlebih dahulu untuk nomor ownernya oleh karyawannya.</t>
  </si>
  <si>
    <t>9651</t>
  </si>
  <si>
    <t>Adzkia Fharhaka</t>
  </si>
  <si>
    <t xml:space="preserve">	OKE Laundry</t>
  </si>
  <si>
    <t xml:space="preserve">Rencana pembukaan laundry di bulan ini dan saat ini masih prepare dan saat ini masih mempelajari. Jika ada kendala akan dihubungi kembali </t>
  </si>
  <si>
    <t>Aplikasi piposmartnya sudah dicoba gunakan dan belum ada kendala dan call langsung dimatikan</t>
  </si>
  <si>
    <t xml:space="preserve">Nasabah sudah berlangganan 1 bulan pro dan bantu kendala nasabah untuk penambahan akun karyawan, pairing printer dengan aplikasi dan penjelasan footer nota. Penjelasan Promo Paket Pro 12 tambah 2 bulan dan untuk berlangganan akan di diskusikan nanti malam saja karna saat ini lagi sibuk. Laundry jalan 2 tahun dan masih menggunakan nota manual dan sekarang coba beralih dengan sistem aplikasi </t>
  </si>
  <si>
    <t xml:space="preserve">Bantu kendala printer yang mati total dan kemungkinan tidak bisa digunakan lagi dan tawarin pembelian printer kembali </t>
  </si>
  <si>
    <t>SR laundry/SR laundry 2</t>
  </si>
  <si>
    <t>Reminder perpanjangan berlangganan dan penawaran paket Pro 12 tambah 2 bulan di out;et SR Laundry 2 dan 12 bulan Pro di outlet SR Laundry 3. Penjelasan Promo yang berlaku saat ini dan nasabah spesial case</t>
  </si>
  <si>
    <t xml:space="preserve">Sejauh ini kendala di loading akses aplikasi yang lama dan arahin hapus chace aplikasi </t>
  </si>
  <si>
    <t>Dhenny Elly Shanti</t>
  </si>
  <si>
    <t>Tidak jadi buka usaha laundry</t>
  </si>
  <si>
    <t>Reminder dan bantu pandu perpanjangan berlangganan 12 plus 2 bulan bisnis dan bantu penjelasan akses aplikasi di 2 device</t>
  </si>
  <si>
    <t>Irfan Juanda depari</t>
  </si>
  <si>
    <t>Loundry Riazeyn/Ria Laundry</t>
  </si>
  <si>
    <t>Bhabu Laundry</t>
  </si>
  <si>
    <t>Sejauh ini belum ada kendala dan jika ada kendala akan dihubungi kembali</t>
  </si>
  <si>
    <t>9858</t>
  </si>
  <si>
    <t>16380</t>
  </si>
  <si>
    <t>Riana</t>
  </si>
  <si>
    <t>Fams Laundry</t>
  </si>
  <si>
    <t>0895321342152</t>
  </si>
  <si>
    <t>081315993347</t>
  </si>
  <si>
    <t>agus salim</t>
  </si>
  <si>
    <t>Anddora Laundry Coin</t>
  </si>
  <si>
    <t>1.200.000</t>
  </si>
  <si>
    <t>10031</t>
  </si>
  <si>
    <t>16697</t>
  </si>
  <si>
    <t>nurhayati</t>
  </si>
  <si>
    <t>PutraLaundry</t>
  </si>
  <si>
    <t>089604292992</t>
  </si>
  <si>
    <t>Unsubscribe</t>
  </si>
  <si>
    <t>ibnu suredi</t>
  </si>
  <si>
    <t>Rinu Laundry</t>
  </si>
  <si>
    <t>10044</t>
  </si>
  <si>
    <t>16715</t>
  </si>
  <si>
    <t>SAIFUL ISLAMI</t>
  </si>
  <si>
    <t>D'CLINIC LAUNDRY</t>
  </si>
  <si>
    <t>nasabah sudah menggunakan aplikasi laundry pos dan tidak cocok harga di aplikasi piposmart dan sudah di jelaskan tentang fitur unggulan Piposmart namun tidak ada respon lagi.</t>
  </si>
  <si>
    <t>081341321053</t>
  </si>
  <si>
    <t>9634</t>
  </si>
  <si>
    <t>15871</t>
  </si>
  <si>
    <t>Ernawati Dwi rahmah</t>
  </si>
  <si>
    <t>ERDYAN LAUNDRY</t>
  </si>
  <si>
    <t>081212065578</t>
  </si>
  <si>
    <t>14265</t>
  </si>
  <si>
    <t>9655</t>
  </si>
  <si>
    <t>15917</t>
  </si>
  <si>
    <t>Reski</t>
  </si>
  <si>
    <t>Hello Laundry</t>
  </si>
  <si>
    <t xml:space="preserve">	Hello Laundry</t>
  </si>
  <si>
    <t>082146328465</t>
  </si>
  <si>
    <t>9713</t>
  </si>
  <si>
    <t>16062</t>
  </si>
  <si>
    <t>Bidut Nalan</t>
  </si>
  <si>
    <t>lanhut laundry</t>
  </si>
  <si>
    <t xml:space="preserve">	lanhut laundry</t>
  </si>
  <si>
    <t>081318621888</t>
  </si>
  <si>
    <t>14270</t>
  </si>
  <si>
    <t>siti hawa</t>
  </si>
  <si>
    <t>Hawa laundry</t>
  </si>
  <si>
    <t>081291978210</t>
  </si>
  <si>
    <t>9795</t>
  </si>
  <si>
    <t>16249</t>
  </si>
  <si>
    <t>Yunita Erma</t>
  </si>
  <si>
    <t>PU Laundry</t>
  </si>
  <si>
    <t>082223203221</t>
  </si>
  <si>
    <t xml:space="preserve">Aplikasi sejauh ini bagus dan call langsung dimatikan </t>
  </si>
  <si>
    <t>14280</t>
  </si>
  <si>
    <t xml:space="preserve">Thifa Helmi </t>
  </si>
  <si>
    <t>cucci</t>
  </si>
  <si>
    <t>082251561918</t>
  </si>
  <si>
    <t>9803</t>
  </si>
  <si>
    <t>16260</t>
  </si>
  <si>
    <t xml:space="preserve">	RAZKA LAUNDRY</t>
  </si>
  <si>
    <t>081217437355</t>
  </si>
  <si>
    <t>085257284495</t>
  </si>
  <si>
    <t>9810</t>
  </si>
  <si>
    <t>16279</t>
  </si>
  <si>
    <t>feliana</t>
  </si>
  <si>
    <t>089654272165</t>
  </si>
  <si>
    <t>14308</t>
  </si>
  <si>
    <t xml:space="preserve">jufri yaldi </t>
  </si>
  <si>
    <t>A.S.A Laundry</t>
  </si>
  <si>
    <t>081277772066</t>
  </si>
  <si>
    <t>082283394267</t>
  </si>
  <si>
    <t>9812</t>
  </si>
  <si>
    <t>16283</t>
  </si>
  <si>
    <t>dida</t>
  </si>
  <si>
    <t>ok</t>
  </si>
  <si>
    <t>08170271986</t>
  </si>
  <si>
    <t xml:space="preserve">Aplikasi piposmart tidak ada kendala dan saat ini ada beberapa aplikasi yang digunkan. Call langsung dimatikan karna bapaknya lagi banyak kerjaan </t>
  </si>
  <si>
    <t>14407</t>
  </si>
  <si>
    <t xml:space="preserve">Hansen </t>
  </si>
  <si>
    <t>081396635299</t>
  </si>
  <si>
    <t>9831</t>
  </si>
  <si>
    <t>16323</t>
  </si>
  <si>
    <t>Alsukma Dianto Lucky Wibowo</t>
  </si>
  <si>
    <t>Alvarendra Laundry</t>
  </si>
  <si>
    <t>082280031636</t>
  </si>
  <si>
    <t>081220595535</t>
  </si>
  <si>
    <t>9852</t>
  </si>
  <si>
    <t>16363</t>
  </si>
  <si>
    <t xml:space="preserve">NiyahLoundry	</t>
  </si>
  <si>
    <t>14510</t>
  </si>
  <si>
    <t>081367550322</t>
  </si>
  <si>
    <t>M Afif Fakhrudin</t>
  </si>
  <si>
    <t>081367550321</t>
  </si>
  <si>
    <t>coin laundry</t>
  </si>
  <si>
    <t>085150734449</t>
  </si>
  <si>
    <t>089684852709</t>
  </si>
  <si>
    <t xml:space="preserve">Selesai perkenalan call dimatikan </t>
  </si>
  <si>
    <t>9857</t>
  </si>
  <si>
    <t>16375</t>
  </si>
  <si>
    <t>MAJEDA KIDS</t>
  </si>
  <si>
    <t>kilat</t>
  </si>
  <si>
    <t>0859106653466</t>
  </si>
  <si>
    <t>14521</t>
  </si>
  <si>
    <t xml:space="preserve">Arwan Muhammad </t>
  </si>
  <si>
    <t>satria laundry</t>
  </si>
  <si>
    <t>081327052663</t>
  </si>
  <si>
    <t>081542068572</t>
  </si>
  <si>
    <t>9866</t>
  </si>
  <si>
    <t>16402</t>
  </si>
  <si>
    <t>Anshori Rohim</t>
  </si>
  <si>
    <t>HANUM LAUNDRY</t>
  </si>
  <si>
    <t>085227905177</t>
  </si>
  <si>
    <t>085378919693</t>
  </si>
  <si>
    <t xml:space="preserve">Usaha laundry jalan 6 bulan dan masih menggunakan nota manual. Yang hendel laundry ada karyawan dan bapaknya tidak stay di laundry. Usaha laundry di hendel istri dan dibantu karyawan. Penjelasan sistem aplikasi dan perbedaan nya dengan nota manual. Untuk aplikasi akan di konfirmasi dulu dengan istrinya </t>
  </si>
  <si>
    <t>14531</t>
  </si>
  <si>
    <t>Chanes Elisabeth Gultom</t>
  </si>
  <si>
    <t>9872</t>
  </si>
  <si>
    <t>16413</t>
  </si>
  <si>
    <t>laundry u</t>
  </si>
  <si>
    <t>Ramlah Wati</t>
  </si>
  <si>
    <t>55555</t>
  </si>
  <si>
    <t>082259649018</t>
  </si>
  <si>
    <t>08988269173</t>
  </si>
  <si>
    <t>9878</t>
  </si>
  <si>
    <t>16422</t>
  </si>
  <si>
    <t>Ayu Annisa</t>
  </si>
  <si>
    <t>ZAZ Loundry</t>
  </si>
  <si>
    <t>082160000909</t>
  </si>
  <si>
    <t>14534</t>
  </si>
  <si>
    <t xml:space="preserve">Hikmah Dwi Mugniawati </t>
  </si>
  <si>
    <t>Cleantime Laundry</t>
  </si>
  <si>
    <t>081280260675</t>
  </si>
  <si>
    <t>9886</t>
  </si>
  <si>
    <t>16432</t>
  </si>
  <si>
    <t>Mari Laundry</t>
  </si>
  <si>
    <t>082261191314</t>
  </si>
  <si>
    <t>085555551597</t>
  </si>
  <si>
    <t xml:space="preserve">Konfirmasi mengenai penggunaan piposmart, nanti akan dihubungi kembali karna bapaknya lagi dijalan dan lanjut chatt wa </t>
  </si>
  <si>
    <t>Aplikasi tim Piposmart</t>
  </si>
  <si>
    <t>14537</t>
  </si>
  <si>
    <t xml:space="preserve">Riska </t>
  </si>
  <si>
    <t>SERDADU LAUNDRY</t>
  </si>
  <si>
    <t>081231460442</t>
  </si>
  <si>
    <t>9927</t>
  </si>
  <si>
    <t>16504</t>
  </si>
  <si>
    <t>Firda Winda</t>
  </si>
  <si>
    <t>KARISHA LAUNDRY</t>
  </si>
  <si>
    <t>082284015343</t>
  </si>
  <si>
    <t xml:space="preserve">Kakaknya sedang sibuk dan call langsung dimatikan </t>
  </si>
  <si>
    <t>9941</t>
  </si>
  <si>
    <t>16544</t>
  </si>
  <si>
    <t>Rangga Permana</t>
  </si>
  <si>
    <t>Nomor tidak terhubung ke Whatshapp</t>
  </si>
  <si>
    <t>Resik Sepatu</t>
  </si>
  <si>
    <t xml:space="preserve">	Resik Sepatu</t>
  </si>
  <si>
    <t>089523485288</t>
  </si>
  <si>
    <t>14541</t>
  </si>
  <si>
    <t>GUNAWAN</t>
  </si>
  <si>
    <t>088989881992</t>
  </si>
  <si>
    <t>16557</t>
  </si>
  <si>
    <t>14542</t>
  </si>
  <si>
    <t xml:space="preserve">Family Loundry </t>
  </si>
  <si>
    <t>Family Loundry</t>
  </si>
  <si>
    <t>082171135338</t>
  </si>
  <si>
    <t>9948</t>
  </si>
  <si>
    <t>16558</t>
  </si>
  <si>
    <t>REYTI RIANSYE</t>
  </si>
  <si>
    <t>AM Laundry Express</t>
  </si>
  <si>
    <t>AM Laundry Express Amurang</t>
  </si>
  <si>
    <t>089601069496</t>
  </si>
  <si>
    <t>085256112348</t>
  </si>
  <si>
    <t>14555</t>
  </si>
  <si>
    <t>Tomy Cikini</t>
  </si>
  <si>
    <t>SoS</t>
  </si>
  <si>
    <t>AM Laundry Express Tumpaan</t>
  </si>
  <si>
    <t>0858123456</t>
  </si>
  <si>
    <t>9952</t>
  </si>
  <si>
    <t>16573</t>
  </si>
  <si>
    <t>Istianah Syamsul</t>
  </si>
  <si>
    <t>setrika kiloan</t>
  </si>
  <si>
    <t>085102413181</t>
  </si>
  <si>
    <t>14559</t>
  </si>
  <si>
    <t>Poni Luhandoyo</t>
  </si>
  <si>
    <t>D'cuci Laundry</t>
  </si>
  <si>
    <t>082114489427</t>
  </si>
  <si>
    <t>9956</t>
  </si>
  <si>
    <t>16578</t>
  </si>
  <si>
    <t>Astri Montolalu</t>
  </si>
  <si>
    <t>RA LAUNDRY</t>
  </si>
  <si>
    <t>085166813070</t>
  </si>
  <si>
    <t>14560</t>
  </si>
  <si>
    <t>9958</t>
  </si>
  <si>
    <t>Dani Pramudya (#Pramemuisi)</t>
  </si>
  <si>
    <t>16581</t>
  </si>
  <si>
    <t>MHD Laundry</t>
  </si>
  <si>
    <t>reyvaldy ramudhika</t>
  </si>
  <si>
    <t>KANEDY</t>
  </si>
  <si>
    <t>087723534940</t>
  </si>
  <si>
    <t>081279517772</t>
  </si>
  <si>
    <t>081257777657</t>
  </si>
  <si>
    <t>9963</t>
  </si>
  <si>
    <t>16591</t>
  </si>
  <si>
    <t>Mawadda Warahma</t>
  </si>
  <si>
    <t>zam-zam fresh loundry</t>
  </si>
  <si>
    <t>082154015348</t>
  </si>
  <si>
    <t>082321258072</t>
  </si>
  <si>
    <t>14562</t>
  </si>
  <si>
    <t>tinuk septiarni</t>
  </si>
  <si>
    <t>Laundry Mb Tinuk</t>
  </si>
  <si>
    <t>089520265499</t>
  </si>
  <si>
    <t>9967</t>
  </si>
  <si>
    <t>16596</t>
  </si>
  <si>
    <t>Andriyanti Saridewi</t>
  </si>
  <si>
    <t>087826915841</t>
  </si>
  <si>
    <t xml:space="preserve">Tidak minat dengan aplikasi piposmart dan nasabahnya hanya ingin tahu bagaimana sistem aplikasi nya </t>
  </si>
  <si>
    <t>14575</t>
  </si>
  <si>
    <t>Dodi</t>
  </si>
  <si>
    <t>9968</t>
  </si>
  <si>
    <t>Budi loundry</t>
  </si>
  <si>
    <t>16597</t>
  </si>
  <si>
    <t>REGHA</t>
  </si>
  <si>
    <t>001275000434</t>
  </si>
  <si>
    <t>0895611192807</t>
  </si>
  <si>
    <t>085119544002</t>
  </si>
  <si>
    <t xml:space="preserve">Aplikasi tidak jadi digunakan karna terkendala di karyawan yang tidak bisa gunakan aplikasi. Karyawan ada 2 dan kedua nya sudah berumur, sebelumnya juga dari tim pipos sudah ada yang bantu tapi karyawan susah memahami dan memutuskan pakai manual saja. Usaha laundry jalan 1 tahun dan belum ada kendala dan masih bisa ke hendel </t>
  </si>
  <si>
    <t>9977</t>
  </si>
  <si>
    <t>16611</t>
  </si>
  <si>
    <t>082138404616</t>
  </si>
  <si>
    <t>14580</t>
  </si>
  <si>
    <t>Teressa Angel</t>
  </si>
  <si>
    <t>Blessing Laundry</t>
  </si>
  <si>
    <t>08971578302</t>
  </si>
  <si>
    <t>9983</t>
  </si>
  <si>
    <t>16622</t>
  </si>
  <si>
    <t>bunda riffat</t>
  </si>
  <si>
    <t>NR loundry</t>
  </si>
  <si>
    <t>0895618441897</t>
  </si>
  <si>
    <t>Ahmad Karim</t>
  </si>
  <si>
    <t>14581</t>
  </si>
  <si>
    <t>Sula Digital</t>
  </si>
  <si>
    <t>WISBEN LAUNDRY</t>
  </si>
  <si>
    <t>9988</t>
  </si>
  <si>
    <t>085710832205</t>
  </si>
  <si>
    <t>16630</t>
  </si>
  <si>
    <t>Aprilia Riska</t>
  </si>
  <si>
    <t>suci's laundry</t>
  </si>
  <si>
    <t>085717729596</t>
  </si>
  <si>
    <t>082125827212</t>
  </si>
  <si>
    <t>Nomor salah sehingga tidak dapat di hubungi</t>
  </si>
  <si>
    <t>9991</t>
  </si>
  <si>
    <t>16634</t>
  </si>
  <si>
    <t>yeni kholifah</t>
  </si>
  <si>
    <t>tikkeh</t>
  </si>
  <si>
    <t>085695003985</t>
  </si>
  <si>
    <t>14583</t>
  </si>
  <si>
    <t>love</t>
  </si>
  <si>
    <t>BEST LAUNDRY</t>
  </si>
  <si>
    <t>085172229024</t>
  </si>
  <si>
    <t xml:space="preserve">Aplikasi tidak digunakan dan saat ini di usaha laundry gunakan nota manual aja. Jangan dihubungi lagi dan call langsung dimatikan </t>
  </si>
  <si>
    <t>9998</t>
  </si>
  <si>
    <t>16648</t>
  </si>
  <si>
    <t>Osep Gunawan</t>
  </si>
  <si>
    <t>Suka Laundry</t>
  </si>
  <si>
    <t>081315002231</t>
  </si>
  <si>
    <t>08127649000</t>
  </si>
  <si>
    <t>14619</t>
  </si>
  <si>
    <t>mince ana milla</t>
  </si>
  <si>
    <t>081916793370</t>
  </si>
  <si>
    <t>9999</t>
  </si>
  <si>
    <t>16649</t>
  </si>
  <si>
    <t>yosi ratnasari</t>
  </si>
  <si>
    <t>three jaya laundry</t>
  </si>
  <si>
    <t>089695914140</t>
  </si>
  <si>
    <t>10007</t>
  </si>
  <si>
    <t>16667</t>
  </si>
  <si>
    <t>082117199899</t>
  </si>
  <si>
    <t>14624</t>
  </si>
  <si>
    <t>Alvionita</t>
  </si>
  <si>
    <t>Ceria Laundry</t>
  </si>
  <si>
    <t>10032</t>
  </si>
  <si>
    <t>16698</t>
  </si>
  <si>
    <t>Chifari Ikhsan</t>
  </si>
  <si>
    <t>Go Ccuci</t>
  </si>
  <si>
    <t>085121317157</t>
  </si>
  <si>
    <t xml:space="preserve">Penjelasan aplikasi piposmart aplikasi kasir khusus laundry dan bapaknya belum tertearik gunakan sistem aplikasi. Saat ini menggunakan nota manual dan jangan dihubungi lagi </t>
  </si>
  <si>
    <t>14633</t>
  </si>
  <si>
    <t>Raden_Mv Raden</t>
  </si>
  <si>
    <t>yuhu</t>
  </si>
  <si>
    <t>0895621339970</t>
  </si>
  <si>
    <t>10035</t>
  </si>
  <si>
    <t>16703</t>
  </si>
  <si>
    <t>albeth suryana</t>
  </si>
  <si>
    <t>Beth Laundry</t>
  </si>
  <si>
    <t>085156965753</t>
  </si>
  <si>
    <t>081318985671</t>
  </si>
  <si>
    <t>nasabah tidak jadi buka usaha laundry</t>
  </si>
  <si>
    <t>14635</t>
  </si>
  <si>
    <t>16721</t>
  </si>
  <si>
    <t xml:space="preserve">Rani </t>
  </si>
  <si>
    <t>BG Laundry</t>
  </si>
  <si>
    <t>085382582380</t>
  </si>
  <si>
    <t>8913</t>
  </si>
  <si>
    <t>14642</t>
  </si>
  <si>
    <t>Elis</t>
  </si>
  <si>
    <t>Home Laundry</t>
  </si>
  <si>
    <t>083862156765</t>
  </si>
  <si>
    <t>8916</t>
  </si>
  <si>
    <t>Thifa Helmi</t>
  </si>
  <si>
    <t>Aplikasi piposmartnya tidak jadi digunakan karna usaha laundry sudah tutup. Laundry tutup karna gak ada yang megang dan kakanya ada kerjaan lain. Nyari karyawan tidak ada yang amanah</t>
  </si>
  <si>
    <t>14649</t>
  </si>
  <si>
    <t>Natalia</t>
  </si>
  <si>
    <t>Ghita laundry</t>
  </si>
  <si>
    <t>081265778800</t>
  </si>
  <si>
    <t>8988</t>
  </si>
  <si>
    <t>082274966430</t>
  </si>
  <si>
    <t>Hansen</t>
  </si>
  <si>
    <t>iwan seno setiawan</t>
  </si>
  <si>
    <t>JSLaundry</t>
  </si>
  <si>
    <t>js laundry</t>
  </si>
  <si>
    <t>9053</t>
  </si>
  <si>
    <t>14651</t>
  </si>
  <si>
    <t>Winda Widiastuti rahayu</t>
  </si>
  <si>
    <t>Win's Laundry</t>
  </si>
  <si>
    <t>082125769084</t>
  </si>
  <si>
    <t>081280739766</t>
  </si>
  <si>
    <t>9055</t>
  </si>
  <si>
    <t>Fadhilah Arman</t>
  </si>
  <si>
    <t>Arman Laundry</t>
  </si>
  <si>
    <t>14678</t>
  </si>
  <si>
    <t>Alpiyah Sanusi</t>
  </si>
  <si>
    <t>SALUYU LAUNDRY</t>
  </si>
  <si>
    <t>081213033317</t>
  </si>
  <si>
    <t>087762434280</t>
  </si>
  <si>
    <t>9056</t>
  </si>
  <si>
    <t>9057</t>
  </si>
  <si>
    <t>14681</t>
  </si>
  <si>
    <t>Asep Supriatna</t>
  </si>
  <si>
    <t>082269525290</t>
  </si>
  <si>
    <t xml:space="preserve">Aplikasi tidak digunakan karna aplikasi piposmart harus berbayar, sedangkan usaha laundry hanya laundry rumahan, hendel sendiri. Jadi pelanggan tidak banyak dan memutuskan menggunakan nota manual saja </t>
  </si>
  <si>
    <t>9064</t>
  </si>
  <si>
    <t>14688</t>
  </si>
  <si>
    <t>Yusuf Muhammad</t>
  </si>
  <si>
    <t>Rabbani laundry</t>
  </si>
  <si>
    <t>9066</t>
  </si>
  <si>
    <t>nasabah sudah menggunakan aplikasi dinatu</t>
  </si>
  <si>
    <t xml:space="preserve">Anaknya yang angkat dan call langsung dimatikan </t>
  </si>
  <si>
    <t>14694</t>
  </si>
  <si>
    <t>Lisa Aprilia Ningsih</t>
  </si>
  <si>
    <t>Harapan laundry</t>
  </si>
  <si>
    <t>9067</t>
  </si>
  <si>
    <t>082193696445</t>
  </si>
  <si>
    <t>085656750339</t>
  </si>
  <si>
    <t>9079</t>
  </si>
  <si>
    <t>14697</t>
  </si>
  <si>
    <t>Retno Dewi Warfini</t>
  </si>
  <si>
    <t>DEWI LAUNDRY</t>
  </si>
  <si>
    <t>08979000514</t>
  </si>
  <si>
    <t>08111289917</t>
  </si>
  <si>
    <t>9094</t>
  </si>
  <si>
    <t>14704</t>
  </si>
  <si>
    <t>Retno Dewi Wardini</t>
  </si>
  <si>
    <t>Dewi Laundry</t>
  </si>
  <si>
    <t>08118454511</t>
  </si>
  <si>
    <t>9095</t>
  </si>
  <si>
    <t>14720</t>
  </si>
  <si>
    <t xml:space="preserve">Griya Laundry </t>
  </si>
  <si>
    <t>081239239369</t>
  </si>
  <si>
    <t>9131</t>
  </si>
  <si>
    <t>14735</t>
  </si>
  <si>
    <t>Muhammad Ali Safi'i ALA</t>
  </si>
  <si>
    <t>Alin Laundry</t>
  </si>
  <si>
    <t>081229907209</t>
  </si>
  <si>
    <t>081386066567</t>
  </si>
  <si>
    <t>14738</t>
  </si>
  <si>
    <t xml:space="preserve">herman </t>
  </si>
  <si>
    <t>win'laudry</t>
  </si>
  <si>
    <t>089671036545</t>
  </si>
  <si>
    <t>Gajah Madda</t>
  </si>
  <si>
    <t>KL Maju Makmur Sentosa</t>
  </si>
  <si>
    <t>Tidak jadi buka laundry</t>
  </si>
  <si>
    <t>Tidak menggunakan piposmart karna harga mahal dan penjelasan berlangganan bisa diskusikan kembali. Saat ini sudah menggunakan aplikasi lain yang biaya berlangganan 40 per bulan</t>
  </si>
  <si>
    <t>Sejauh ini aplikasi aman dan sudah digunakan di usaha laundry nya</t>
  </si>
  <si>
    <t>14778</t>
  </si>
  <si>
    <t>PATRIX TIWOUW</t>
  </si>
  <si>
    <t>089506397400</t>
  </si>
  <si>
    <t>085024201654</t>
  </si>
  <si>
    <t>14780</t>
  </si>
  <si>
    <t xml:space="preserve">Erisyatama OF </t>
  </si>
  <si>
    <t>Rumah Laundry Pusat</t>
  </si>
  <si>
    <t>081316900495</t>
  </si>
  <si>
    <t>14786</t>
  </si>
  <si>
    <t>Eve</t>
  </si>
  <si>
    <t>Nunu</t>
  </si>
  <si>
    <t>08170965999</t>
  </si>
  <si>
    <t xml:space="preserve">Nanti akan dihubungi kembali jika ada kendala dan kirim manual book penggunaan piposmart </t>
  </si>
  <si>
    <t>082275146116</t>
  </si>
  <si>
    <t>14787</t>
  </si>
  <si>
    <t>Woodley Wash</t>
  </si>
  <si>
    <t>WOODLEY WASH</t>
  </si>
  <si>
    <t>087897988873</t>
  </si>
  <si>
    <t>Reminder berlangganan dan penjelasan akses fitur di paket basic</t>
  </si>
  <si>
    <t xml:space="preserve">Lucita Prastiwi </t>
  </si>
  <si>
    <t>SR laundry 2</t>
  </si>
  <si>
    <t>813 97252322</t>
  </si>
  <si>
    <t xml:space="preserve">Penjelasan promo berlangganan aplikasi piposmart </t>
  </si>
  <si>
    <t>DELISHA LAUNDRY &amp; CLEANING</t>
  </si>
  <si>
    <t>0812 59819220</t>
  </si>
  <si>
    <t xml:space="preserve">Sejauh ini belum ada kendala dalam pengunaan piposmart </t>
  </si>
  <si>
    <t xml:space="preserve">akbar rizkianto </t>
  </si>
  <si>
    <t>Teman Laundry</t>
  </si>
  <si>
    <t>keisha laundry</t>
  </si>
  <si>
    <t>KEISHA LAUNDRY #2</t>
  </si>
  <si>
    <t>0857 25235583</t>
  </si>
  <si>
    <t xml:space="preserve">Yuki Laundry      </t>
  </si>
  <si>
    <t xml:space="preserve">Yuki Laundry        </t>
  </si>
  <si>
    <t>081973073293</t>
  </si>
  <si>
    <t>14834</t>
  </si>
  <si>
    <t>indra mulya siregar</t>
  </si>
  <si>
    <t>laundry Q</t>
  </si>
  <si>
    <t>082354075917</t>
  </si>
  <si>
    <t>everyday laundry</t>
  </si>
  <si>
    <t xml:space="preserve">Moonee Shop </t>
  </si>
  <si>
    <t>Sejauh ini belum ada kendala dan penjelasan promo berlangganan di bulan ini</t>
  </si>
  <si>
    <t>Lindra</t>
  </si>
  <si>
    <t>LINDRA LAUNDRY</t>
  </si>
  <si>
    <t>14846</t>
  </si>
  <si>
    <t xml:space="preserve">Dewi Dewi </t>
  </si>
  <si>
    <t>ana Naila londry</t>
  </si>
  <si>
    <t>085773431146</t>
  </si>
  <si>
    <t>893</t>
  </si>
  <si>
    <t>10842</t>
  </si>
  <si>
    <t>Yeni Mardila</t>
  </si>
  <si>
    <t>ASSYIFA LAUNDRY</t>
  </si>
  <si>
    <t>082184476101</t>
  </si>
  <si>
    <t>14861</t>
  </si>
  <si>
    <t>12/03/26</t>
  </si>
  <si>
    <t>achmad Yusuf wagito</t>
  </si>
  <si>
    <t>laundry sultan 88</t>
  </si>
  <si>
    <t>081916001982</t>
  </si>
  <si>
    <t xml:space="preserve">Aplikasi piposmartnya belum digunakan karna saat ini menggunakan aplikasi edobi dan masih ada berlangganannya. Penjelasan aplikasi piposmart, sistem deposit pelanggan, dan berlangganan bulanan pro. Penawaran promo migrasi aplikasi dan call langsung dimatikan </t>
  </si>
  <si>
    <t>10834</t>
  </si>
  <si>
    <t>Doa Kanla</t>
  </si>
  <si>
    <t>jayaabadi</t>
  </si>
  <si>
    <t>082278419312</t>
  </si>
  <si>
    <t>11/03/26</t>
  </si>
  <si>
    <t xml:space="preserve">Jaya </t>
  </si>
  <si>
    <t>Tidak ada usaha laundry</t>
  </si>
  <si>
    <t>18010</t>
  </si>
  <si>
    <t>14886</t>
  </si>
  <si>
    <t>Gauri Nandani</t>
  </si>
  <si>
    <t xml:space="preserve">DOT LAUNDRY	</t>
  </si>
  <si>
    <t>Kartika</t>
  </si>
  <si>
    <t>Diamonds Laundry</t>
  </si>
  <si>
    <t>081547498643</t>
  </si>
  <si>
    <t>085704179727</t>
  </si>
  <si>
    <t>082149808662</t>
  </si>
  <si>
    <t>14894</t>
  </si>
  <si>
    <t>rahmat fikri</t>
  </si>
  <si>
    <t>hanania laundry</t>
  </si>
  <si>
    <t>083133043481</t>
  </si>
  <si>
    <t>14898</t>
  </si>
  <si>
    <t>Fanda Gheasyela</t>
  </si>
  <si>
    <t>087889560260</t>
  </si>
  <si>
    <t>06/03/2026</t>
  </si>
  <si>
    <t>14899</t>
  </si>
  <si>
    <t>Fitri Ummuhilyah</t>
  </si>
  <si>
    <t>Kafiyah Laundry</t>
  </si>
  <si>
    <t>087815848344</t>
  </si>
  <si>
    <t>07/03/2026</t>
  </si>
  <si>
    <t>Call diangkat dan selesai perkenalan call dimatikan dan fo sebelumnya aplikasi tidak digunakan karna di daerahnya jaringan internetnya susah</t>
  </si>
  <si>
    <t>14916</t>
  </si>
  <si>
    <t>CNP_Laundry</t>
  </si>
  <si>
    <t>087761471117</t>
  </si>
  <si>
    <t>083115020321</t>
  </si>
  <si>
    <t>09/03/2026</t>
  </si>
  <si>
    <t>14923</t>
  </si>
  <si>
    <t>Yadi Heryadi</t>
  </si>
  <si>
    <t>day laundry</t>
  </si>
  <si>
    <t>083877424999</t>
  </si>
  <si>
    <t>083813848831</t>
  </si>
  <si>
    <t>10/03/2026</t>
  </si>
  <si>
    <t>10838</t>
  </si>
  <si>
    <t>revi syafrina</t>
  </si>
  <si>
    <t>Laundry-Qu</t>
  </si>
  <si>
    <t>085211240388</t>
  </si>
  <si>
    <t>082214624442</t>
  </si>
  <si>
    <t xml:space="preserve">Nomor tidak terdaftar dan tidak ada wa </t>
  </si>
  <si>
    <t>Yi’nk</t>
  </si>
  <si>
    <t>10796</t>
  </si>
  <si>
    <t>Saure Naura</t>
  </si>
  <si>
    <t>Naura laundry</t>
  </si>
  <si>
    <t>Nomor Tidak terhubung ke whatshaap</t>
  </si>
  <si>
    <t>081325868002</t>
  </si>
  <si>
    <t>10798</t>
  </si>
  <si>
    <t>Fitriani</t>
  </si>
  <si>
    <t>fitrianilaundry</t>
  </si>
  <si>
    <t>082195334322</t>
  </si>
  <si>
    <t>10802</t>
  </si>
  <si>
    <t>lily saldiansah</t>
  </si>
  <si>
    <t>ERLY LAUNDRY</t>
  </si>
  <si>
    <t>082116090107</t>
  </si>
  <si>
    <t>10793</t>
  </si>
  <si>
    <t>Dyah Dwi hestiyana</t>
  </si>
  <si>
    <t>081934381757</t>
  </si>
  <si>
    <t>14941</t>
  </si>
  <si>
    <t xml:space="preserve">tia tumanggor </t>
  </si>
  <si>
    <t>C Clean</t>
  </si>
  <si>
    <t>081268923156</t>
  </si>
  <si>
    <t>14943</t>
  </si>
  <si>
    <t>Lia Sellia</t>
  </si>
  <si>
    <t>Nasabah sudah berlangganan aplikasi piposmart dengan akun lain</t>
  </si>
  <si>
    <t>El Zayn Laundry</t>
  </si>
  <si>
    <t>Mama Cinta</t>
  </si>
  <si>
    <t>nsabah sudah menggunakan aplikasi lain (edobi)</t>
  </si>
  <si>
    <t>14944</t>
  </si>
  <si>
    <t>Meysyha</t>
  </si>
  <si>
    <t>Arunika Laundry</t>
  </si>
  <si>
    <t>081222054099</t>
  </si>
  <si>
    <t xml:space="preserve">Aplikasi piposmartnya sudah tidak digunakan dan saat ini menggunakan aplikasi kasir karna bisa bulanan dan harganya lebih murah di piposmart </t>
  </si>
  <si>
    <t>14945</t>
  </si>
  <si>
    <t>Aleaf Laundry</t>
  </si>
  <si>
    <t>085718247104</t>
  </si>
  <si>
    <t>14947</t>
  </si>
  <si>
    <t>adzril laundry</t>
  </si>
  <si>
    <t>081216836685</t>
  </si>
  <si>
    <t>14948</t>
  </si>
  <si>
    <t xml:space="preserve">Budi </t>
  </si>
  <si>
    <t>08561770177</t>
  </si>
  <si>
    <t>15285</t>
  </si>
  <si>
    <t>Launa Laundry</t>
  </si>
  <si>
    <t>085716932612</t>
  </si>
  <si>
    <t>081263422368</t>
  </si>
  <si>
    <t>14950</t>
  </si>
  <si>
    <t xml:space="preserve">Kristin yuliana </t>
  </si>
  <si>
    <t>GIFT LAUNDRY EXPRESS</t>
  </si>
  <si>
    <t>085236821997</t>
  </si>
  <si>
    <t>15293</t>
  </si>
  <si>
    <t>Farrell Torrio Adam</t>
  </si>
  <si>
    <t>tes</t>
  </si>
  <si>
    <t>085722879310</t>
  </si>
  <si>
    <t>Aplikasi belum digunakan di laundry dan masih coba" saja. Usaha laundry jalan 2 bulan dan masih menggunakan nota manual. Masih hendel sendiri dan masih laundry rumahan dan tidak ada karyawan. Penjelasan aplikasi dan menu layanan</t>
  </si>
  <si>
    <t>15302</t>
  </si>
  <si>
    <t xml:space="preserve">desy dwi </t>
  </si>
  <si>
    <t>Laundry Sejati</t>
  </si>
  <si>
    <t>08812178151</t>
  </si>
  <si>
    <t>15315</t>
  </si>
  <si>
    <t>Bundanya Jihan Rahma</t>
  </si>
  <si>
    <t>089519226488</t>
  </si>
  <si>
    <t>081277174959</t>
  </si>
  <si>
    <t xml:space="preserve">Usaha laundry jalan 1 tahun dan masih menggunakan nota manual. Aplikasi belum dicoba pelajari dan masih sebatas registrasi akun karna lihat aplikasi di FB. Call langsung dimatikan </t>
  </si>
  <si>
    <t>Aplikasi piposmartnya sedang dipelajari dan bantu penjelasan penyambungan printer dengan aplikasi. Usaha Laundry jalan dari tahun 2024 dan selama ini menggunakan aplikasi sendiri di PC dan sat ini mau nyari aplikasi yang bisa di akses di HP. Jika ada kendala akan dihubungi kembali dan kirim Manual Book Piposmart</t>
  </si>
  <si>
    <t>15316</t>
  </si>
  <si>
    <t>Elux Laundry</t>
  </si>
  <si>
    <t>088976324445</t>
  </si>
  <si>
    <t>Masih bigung penggunaan aplikasi piposmartnya dan kirim manual book piposmart</t>
  </si>
  <si>
    <t>15320</t>
  </si>
  <si>
    <t xml:space="preserve">muthi </t>
  </si>
  <si>
    <t>Customer</t>
  </si>
  <si>
    <t>089678146253</t>
  </si>
  <si>
    <t>nasabah tidak memiliki usaha laundry</t>
  </si>
  <si>
    <t>15321</t>
  </si>
  <si>
    <t xml:space="preserve">Bintang Sri </t>
  </si>
  <si>
    <t>tiga putra</t>
  </si>
  <si>
    <t>tiga putra londry</t>
  </si>
  <si>
    <t>083867921405</t>
  </si>
  <si>
    <t>083867921402</t>
  </si>
  <si>
    <t>nasabah akan mempertimbangkan dulu</t>
  </si>
  <si>
    <t>15324</t>
  </si>
  <si>
    <t>Aplikasi tidak jadi digunakan karna aplikasi berbayar</t>
  </si>
  <si>
    <t xml:space="preserve">lutfi </t>
  </si>
  <si>
    <t>Bingo Wash</t>
  </si>
  <si>
    <t>085798104401</t>
  </si>
  <si>
    <t>15325</t>
  </si>
  <si>
    <t>satria evol</t>
  </si>
  <si>
    <t>Rumah Cuci Unca</t>
  </si>
  <si>
    <t>0813240009900</t>
  </si>
  <si>
    <t>081374184779</t>
  </si>
  <si>
    <t xml:space="preserve">Aplikasi belum digunakan dan masih coba pelajari. Jika ada kendala akan dihubungi kembali </t>
  </si>
  <si>
    <t>15328</t>
  </si>
  <si>
    <t xml:space="preserve">joko susilo </t>
  </si>
  <si>
    <t>manfaat laundry</t>
  </si>
  <si>
    <t>085642749797</t>
  </si>
  <si>
    <t>lusi</t>
  </si>
  <si>
    <t>shershoesclean</t>
  </si>
  <si>
    <t>Nomor yang diproject tidak terdaftar dan tidak terhubung dengan wa</t>
  </si>
  <si>
    <t>John Lucy</t>
  </si>
  <si>
    <t>Aplikasi piposmartnya belum digunakan karna saat ini masih mau menghabiskan nota manual. Usaha laundru jalan 1 tahun dan masih hendel sendiri dan nota manual. Untuk selama penggunaan nota manual tidak ada kendala karna sudah terbiasa. Penjelasan aplikasi dan perbedaan dengan nota manual, dan saat ini masih mau habiskan nota dulu</t>
  </si>
  <si>
    <t>Luc laundry</t>
  </si>
  <si>
    <t>daniel</t>
  </si>
  <si>
    <t>ezywash</t>
  </si>
  <si>
    <t>keita sumino</t>
  </si>
  <si>
    <t>keita laundry</t>
  </si>
  <si>
    <t>15348</t>
  </si>
  <si>
    <t>verry</t>
  </si>
  <si>
    <t>verlaundry</t>
  </si>
  <si>
    <t>089604090981</t>
  </si>
  <si>
    <t>Eguu Kana</t>
  </si>
  <si>
    <t>mira laundry</t>
  </si>
  <si>
    <t>15350</t>
  </si>
  <si>
    <t>Hasrul Haris</t>
  </si>
  <si>
    <t>FLaundry</t>
  </si>
  <si>
    <t>081355709288</t>
  </si>
  <si>
    <t>dana</t>
  </si>
  <si>
    <t>Dana Laundry</t>
  </si>
  <si>
    <t>15351</t>
  </si>
  <si>
    <t>Abdillah Barkah</t>
  </si>
  <si>
    <t>Banika Laundry</t>
  </si>
  <si>
    <t>085183386446</t>
  </si>
  <si>
    <t>081232598823</t>
  </si>
  <si>
    <t>Saat ini sudah menggunakan aplikasi Randori dan piposmartnya tidak jadi digunakan dan sebelumnya sudah ada yang hubungi dari piposmart dan jangan dihubungi terus</t>
  </si>
  <si>
    <t>testvsaja</t>
  </si>
  <si>
    <t>adu ini tes</t>
  </si>
  <si>
    <t>usaha laundry sudah tutup</t>
  </si>
  <si>
    <t>MY Laundry</t>
  </si>
  <si>
    <t>Mylaundry</t>
  </si>
  <si>
    <t>Rayaklin Laundry</t>
  </si>
  <si>
    <t>Kwee Hian Nio</t>
  </si>
  <si>
    <t>MASYEN LAUNDRY</t>
  </si>
  <si>
    <t>Rahmawati M</t>
  </si>
  <si>
    <t>Villa Tanjung Tapulaga</t>
  </si>
  <si>
    <t>26/06/02</t>
  </si>
  <si>
    <t>Nasabah tertarik mencoba lagi terlebih dahulu</t>
  </si>
  <si>
    <t>nicolaundry</t>
  </si>
  <si>
    <t>nico laundry</t>
  </si>
  <si>
    <t>Lingling</t>
  </si>
  <si>
    <t>WEWASH</t>
  </si>
  <si>
    <t>Phoenix Karya Gemilang</t>
  </si>
  <si>
    <t>RUMAH LAUNDRY Cendana Pasir Putih</t>
  </si>
  <si>
    <t>Desry</t>
  </si>
  <si>
    <t>NENG Laundry</t>
  </si>
  <si>
    <t>sumi yati</t>
  </si>
  <si>
    <t>Sumi 88</t>
  </si>
  <si>
    <t>Muhammad Subhan</t>
  </si>
  <si>
    <t>O'LAUNDRY</t>
  </si>
  <si>
    <t>Saat ini sudah menggunakan aplikasi lain dan kendala di piposmart tidak bisa berlangganan yang bulan dan penjelasan promo berlangganan. Namun nasabahnya sudah buat aplikasi sendiri sesuai dengan kebutuhan dan bisa di akses di pc dan hp</t>
  </si>
  <si>
    <t>Bernard Hidayat</t>
  </si>
  <si>
    <t>Demo H2W PIPOSMART</t>
  </si>
  <si>
    <t>Anggini Ariyanti</t>
  </si>
  <si>
    <t>Trianz Laundry</t>
  </si>
  <si>
    <t>Samsi</t>
  </si>
  <si>
    <t>londry rumahan</t>
  </si>
  <si>
    <t>Evi Gusmiaty</t>
  </si>
  <si>
    <t>Momz Laundry</t>
  </si>
  <si>
    <t>green poin laundry</t>
  </si>
  <si>
    <t xml:space="preserve">Tidak jadi buka laundry </t>
  </si>
  <si>
    <t>Aplikasi tidak digunakan dan call langsung dimatikan</t>
  </si>
  <si>
    <t>Adelia</t>
  </si>
  <si>
    <t>TUNTAS COIN LAUNDRY</t>
  </si>
  <si>
    <t>Nasabah menggunakan aplikasi lain (edobi)</t>
  </si>
  <si>
    <t>Suwanto 1960</t>
  </si>
  <si>
    <t>Buseet Dry</t>
  </si>
  <si>
    <t>nasabah akan mencoba mengunduh aplikasi nya ulang lalu akan mecoba trialnya terlebih dahulu</t>
  </si>
  <si>
    <t>10861</t>
  </si>
  <si>
    <t>18118</t>
  </si>
  <si>
    <t>Tutus Fatima</t>
  </si>
  <si>
    <t>088991332927</t>
  </si>
  <si>
    <t>nasabah minta tidak di hubungi lagi, apk sudah di uninstal</t>
  </si>
  <si>
    <t>Ummi Sehat</t>
  </si>
  <si>
    <t>Laundry-in</t>
  </si>
  <si>
    <t>Nila Ayu</t>
  </si>
  <si>
    <t>mama laundry</t>
  </si>
  <si>
    <t>nasabah sudah menggunakan aplikasi lain(Edobi)</t>
  </si>
  <si>
    <t>Ahmad Fahdi</t>
  </si>
  <si>
    <t>BUDIANSYAH</t>
  </si>
  <si>
    <t>SHAKIRA LAUNDRY</t>
  </si>
  <si>
    <t>nasabah tidak jadi buka usaha laundry.</t>
  </si>
  <si>
    <t xml:space="preserve">Aplikasi tidak digunakan dan saat ini di laundry masih manual. Dulu aplikasi tidak digunakan karna lemot. Penjelasan aplikasi dan jika berminat akan dihubungi kembali </t>
  </si>
  <si>
    <t>nasabah sudah menggunakan aplikasi laundry pos.</t>
  </si>
  <si>
    <t>Aggatha ryani pakaya</t>
  </si>
  <si>
    <t>Sunny laundry</t>
  </si>
  <si>
    <t>Ghea Malfirah</t>
  </si>
  <si>
    <t>mirachel</t>
  </si>
  <si>
    <t xml:space="preserve">Aplikasi piposmart tidak digunakan lagi dan sudah menggunakan aplikasi edob yang jauh lebih murah. Jangan telpon" lagi </t>
  </si>
  <si>
    <t>Nursyirwan Steve</t>
  </si>
  <si>
    <t>Internet</t>
  </si>
  <si>
    <t>Andryansyah</t>
  </si>
  <si>
    <t>Aurora loundry</t>
  </si>
  <si>
    <t>Tjap Djempol</t>
  </si>
  <si>
    <t>Laundry Tjap djempol</t>
  </si>
  <si>
    <t>nur fajarsari</t>
  </si>
  <si>
    <t>Aisyah Laundry</t>
  </si>
  <si>
    <t>nomor tidak terhubung ke whatsaap</t>
  </si>
  <si>
    <t>Tika Savrina</t>
  </si>
  <si>
    <t>Diamond shoes laundry</t>
  </si>
  <si>
    <t>Aplikasi tidak digunakan dan usaha laundry tidak ada</t>
  </si>
  <si>
    <t>annisa</t>
  </si>
  <si>
    <t>LAUNDRY OMA</t>
  </si>
  <si>
    <t>Perkasa utama Jaya</t>
  </si>
  <si>
    <t>Perkasa Laundry</t>
  </si>
  <si>
    <t>Julianti 07</t>
  </si>
  <si>
    <t>F4</t>
  </si>
  <si>
    <t>Dry Net</t>
  </si>
  <si>
    <t>dry net</t>
  </si>
  <si>
    <t>Salma Resti Anggraeni</t>
  </si>
  <si>
    <t>Dream Laundry</t>
  </si>
  <si>
    <t>Muhazir Fanani</t>
  </si>
  <si>
    <t>Banua Laundry</t>
  </si>
  <si>
    <t>Nomor Tidak Terhubung dengan whatsaap</t>
  </si>
  <si>
    <t xml:space="preserve">Call diangkat dan selesai perkenalan langsung diimatikan </t>
  </si>
  <si>
    <t>Landry Maron</t>
  </si>
  <si>
    <t>Inna Laundry</t>
  </si>
  <si>
    <t>Inna Laundry Dan Parfum</t>
  </si>
  <si>
    <t>Rahma</t>
  </si>
  <si>
    <t>Laundry Express 8</t>
  </si>
  <si>
    <t>Aplikasi piposmartnya belum digunakan karna belum tertarik dan call langsung dimatikan</t>
  </si>
  <si>
    <t>karyawan Gaptek karena faktor usia</t>
  </si>
  <si>
    <t>Isra Firdaus</t>
  </si>
  <si>
    <t>Imshoescare</t>
  </si>
  <si>
    <t>Pya Laundry Admin 2</t>
  </si>
  <si>
    <t>andrey himantoro</t>
  </si>
  <si>
    <t>cuciannumpuk.id</t>
  </si>
  <si>
    <t>Sudah berlangganan dengan Akun PYA LAUNDRY - 11741</t>
  </si>
  <si>
    <t>Dody Setiawan</t>
  </si>
  <si>
    <t>Yellow Laundry</t>
  </si>
  <si>
    <t xml:space="preserve">Follow up penggunaan aplikasi piposmart dan penjelasan </t>
  </si>
  <si>
    <t>Toko tutup sementara karena owner Pulang kampung, dan owner minta di hubungi kembali setelah lebaran.</t>
  </si>
  <si>
    <t xml:space="preserve">9 </t>
  </si>
  <si>
    <t>Tri Agustin</t>
  </si>
  <si>
    <t>R.A OMAH GOSOK</t>
  </si>
  <si>
    <t xml:space="preserve">Aplikasi tidak jadi digunakan karna harganya yang terlalu mahal dan sebelumnya sudah di bantu sama admin sebelumnya. Usaha laundry jalan 1 bulan dan masih menggunakan nota manual dan jika dibutuhkan akan dihubungi kembali. Call langsung dimatikan </t>
  </si>
  <si>
    <t>Budiyanto</t>
  </si>
  <si>
    <t>Harliv Laundry</t>
  </si>
  <si>
    <t>Dulu pernah trial aplikasi piposmart dan kurang cocok</t>
  </si>
  <si>
    <t>Sintia tia</t>
  </si>
  <si>
    <t>White Laundry</t>
  </si>
  <si>
    <t>Usaha Laundry Sudah Tutup</t>
  </si>
  <si>
    <t>Indah Trisna Juwita</t>
  </si>
  <si>
    <t>Candi Laundry</t>
  </si>
  <si>
    <t xml:space="preserve">Aplikasi tidak digunakan dan call dimatikan </t>
  </si>
  <si>
    <t>Rifki Zuhdi AR</t>
  </si>
  <si>
    <t>PLANET LAUNDRY</t>
  </si>
  <si>
    <t xml:space="preserve">Call diangkat dan selesai perkenalan langsung dimatikan dan lanju chatt wa </t>
  </si>
  <si>
    <t>Raras Sitengsu</t>
  </si>
  <si>
    <t>Pacific Laundry</t>
  </si>
  <si>
    <t xml:space="preserve">Fo mengenai rencana berlangganan call langsung dimatikan </t>
  </si>
  <si>
    <t>Adriana</t>
  </si>
  <si>
    <t>Ama Londri</t>
  </si>
  <si>
    <t>Stephanie Sà</t>
  </si>
  <si>
    <t>Aldianivo Nur Faiz</t>
  </si>
  <si>
    <t>Laundrynine</t>
  </si>
  <si>
    <t>Konfirmasi pencairan bonus dan akan dichek kembali untuk pengisian data yang mau di isi</t>
  </si>
  <si>
    <t>Robert</t>
  </si>
  <si>
    <t>shalaundry</t>
  </si>
  <si>
    <t>Akun yang ini tidak digunakan dan sudah menggunakan akun TOP LAUNDRY KENDARI - 11272</t>
  </si>
  <si>
    <t>Zhao Dong</t>
  </si>
  <si>
    <t>wishi washi</t>
  </si>
  <si>
    <t>Support Kassen</t>
  </si>
  <si>
    <t>Kassen Clink</t>
  </si>
  <si>
    <t>nomor customer service produk lain</t>
  </si>
  <si>
    <t>navyan</t>
  </si>
  <si>
    <t>Lita hawati</t>
  </si>
  <si>
    <t>Hawa Laundry</t>
  </si>
  <si>
    <t>lina</t>
  </si>
  <si>
    <t>Rumah Laundry Depok City</t>
  </si>
  <si>
    <t>Rumah Laundry PP</t>
  </si>
  <si>
    <t>Planet Laundry</t>
  </si>
  <si>
    <t>Deliar Ribut Wahyudi</t>
  </si>
  <si>
    <t>Immeawash</t>
  </si>
  <si>
    <t>lolol</t>
  </si>
  <si>
    <t>nonono laundry</t>
  </si>
  <si>
    <t>Anak Sunter</t>
  </si>
  <si>
    <t>Ardian syah</t>
  </si>
  <si>
    <t>Made Sukawana</t>
  </si>
  <si>
    <t>Tik tok</t>
  </si>
  <si>
    <t>Nay's Laundry</t>
  </si>
  <si>
    <t>delut</t>
  </si>
  <si>
    <t>9SARILOUNDRY</t>
  </si>
  <si>
    <t>9sariloundry</t>
  </si>
  <si>
    <t>Abdi al ghoni</t>
  </si>
  <si>
    <t>QuickWash</t>
  </si>
  <si>
    <t>Joni SE</t>
  </si>
  <si>
    <t>Chuchi</t>
  </si>
  <si>
    <t>Ivan R. Simatupang</t>
  </si>
  <si>
    <t>Laundry Keluarga</t>
  </si>
  <si>
    <t>Saat ini aplikasi belum digunakan dan saat ini masih menggunakan nota manual. Aplikasi sudah pernah dicoba dan belum tertarik pakai aplikasi dan jangan dihubungi lagi</t>
  </si>
  <si>
    <t>dewi ratih</t>
  </si>
  <si>
    <t>Wie Loundry</t>
  </si>
  <si>
    <t>JUELMI</t>
  </si>
  <si>
    <t>Vee</t>
  </si>
  <si>
    <t>Yusni Laundry</t>
  </si>
  <si>
    <t>al Hafiz</t>
  </si>
  <si>
    <t>Zahwa</t>
  </si>
  <si>
    <t>Raja Buah</t>
  </si>
  <si>
    <t xml:space="preserve">Bapaknya lagi di jalan boleh nanti di hubungi kembali dan lanjut chatt wa </t>
  </si>
  <si>
    <t>Mfais 078</t>
  </si>
  <si>
    <t>galon</t>
  </si>
  <si>
    <t>DIANA YANTI</t>
  </si>
  <si>
    <t>BLUE LAUNDRY</t>
  </si>
  <si>
    <t>Say_Dry</t>
  </si>
  <si>
    <t>christoper simbolon</t>
  </si>
  <si>
    <t>CS Laundry</t>
  </si>
  <si>
    <t>omah laundry</t>
  </si>
  <si>
    <t>Mohammad Rifai</t>
  </si>
  <si>
    <t>I-M CLEAN LAUNDRY</t>
  </si>
  <si>
    <t>Akun anak magang di piposmart</t>
  </si>
  <si>
    <t>15435</t>
  </si>
  <si>
    <t>St. Suhriati Haruna</t>
  </si>
  <si>
    <t>Laundry Project</t>
  </si>
  <si>
    <t>087873613899</t>
  </si>
  <si>
    <t>Jangan di telpon lagi aplikasi piposmartnya tidak digunakan dan sudah menggunakan aplikasi Edobi</t>
  </si>
  <si>
    <t>15443</t>
  </si>
  <si>
    <t>Nelly Rajagukgu</t>
  </si>
  <si>
    <t>Laundry Dilan 98</t>
  </si>
  <si>
    <t>081398002208</t>
  </si>
  <si>
    <t>15446</t>
  </si>
  <si>
    <t>Amora Sekar maheswari</t>
  </si>
  <si>
    <t>Amor laundry</t>
  </si>
  <si>
    <t>088295620585</t>
  </si>
  <si>
    <t>15448</t>
  </si>
  <si>
    <t xml:space="preserve">prita fatma </t>
  </si>
  <si>
    <t>momshomeclean</t>
  </si>
  <si>
    <t>082235887788</t>
  </si>
  <si>
    <t>085331333256</t>
  </si>
  <si>
    <t>15450</t>
  </si>
  <si>
    <t xml:space="preserve">Haba </t>
  </si>
  <si>
    <t>Hasaba</t>
  </si>
  <si>
    <t>082221188685</t>
  </si>
  <si>
    <t>15451</t>
  </si>
  <si>
    <t>SITI FATIMAH</t>
  </si>
  <si>
    <t>ipay laundry</t>
  </si>
  <si>
    <t>083124958541</t>
  </si>
  <si>
    <t>Jonathan Rahardjo</t>
  </si>
  <si>
    <t>J Laundry</t>
  </si>
  <si>
    <t>Usaha laundy sudah tutup</t>
  </si>
  <si>
    <t>15459</t>
  </si>
  <si>
    <t>Arum Widia putri</t>
  </si>
  <si>
    <t>Sally Loundry</t>
  </si>
  <si>
    <t>085789154930</t>
  </si>
  <si>
    <t>081377816753</t>
  </si>
  <si>
    <t>15464</t>
  </si>
  <si>
    <t>Dede Andrean</t>
  </si>
  <si>
    <t>Deco Clean</t>
  </si>
  <si>
    <t>Fatman</t>
  </si>
  <si>
    <t>081362333473</t>
  </si>
  <si>
    <t>Laundry Madani</t>
  </si>
  <si>
    <t>Aplikasi hanya coba" saja dan saat ini menggunakan nota manual. Aplikasi tidak digunakan karnaberlangganan dan harga berlangganan yang mahal. Penjelasan pengunaan aplikasi dan nota manual dimana dari segi harga tidak terlalu jauh dan dengan aplikasi laporan lebih tersistem</t>
  </si>
  <si>
    <t>15465</t>
  </si>
  <si>
    <t>Gunawan.S</t>
  </si>
  <si>
    <t>GUNS LAUNDRY</t>
  </si>
  <si>
    <t>083899290378</t>
  </si>
  <si>
    <t>085723840669</t>
  </si>
  <si>
    <t xml:space="preserve">Aplikasi piposmart nya tidak jadi dipelajari karna terkendala di karyawan yang sudah gaptek dan sudah berumur. Untuk aplikasi bisa di bantu training, namun saat ini aplikasi gak dulu. Call dimatikan </t>
  </si>
  <si>
    <t>15472</t>
  </si>
  <si>
    <t>Alfi</t>
  </si>
  <si>
    <t>neat shoes clean</t>
  </si>
  <si>
    <t>089676768650</t>
  </si>
  <si>
    <t xml:space="preserve">Saat ini kakaknya lagi di rumah sakit dan jangan dihubungi lagi, dan aplikasi piposmartnya tidak digunakan dan call dimatikan </t>
  </si>
  <si>
    <t>Usaha laundry sudah tutup</t>
  </si>
  <si>
    <t>15476</t>
  </si>
  <si>
    <t>Resijay Syahrial</t>
  </si>
  <si>
    <t>Laundry Kesya</t>
  </si>
  <si>
    <t>085353112059</t>
  </si>
  <si>
    <t>15480</t>
  </si>
  <si>
    <t>Morowangi LAUNDRY</t>
  </si>
  <si>
    <t>morowangi laundry</t>
  </si>
  <si>
    <t>085851111910</t>
  </si>
  <si>
    <t xml:space="preserve">Saat ini di laundry tidak menggunakan aplikasi dan masih nota manual. Untuk aplikasi dan mengenai laundry anaknya yang ngurus, nanti jika anaknya sudah ada akan dihubungi kembali. Lanjut chatt wa </t>
  </si>
  <si>
    <t>15482</t>
  </si>
  <si>
    <t>Nabilsyarif</t>
  </si>
  <si>
    <t>081232224124</t>
  </si>
  <si>
    <t>Itsyoureparation</t>
  </si>
  <si>
    <t>baru membuka usaha laundry belum ada biaya</t>
  </si>
  <si>
    <t>15847</t>
  </si>
  <si>
    <t xml:space="preserve">wayan qiul </t>
  </si>
  <si>
    <t>ina laundry</t>
  </si>
  <si>
    <t xml:space="preserve">	ina laundry</t>
  </si>
  <si>
    <t>087732186888</t>
  </si>
  <si>
    <t>15483</t>
  </si>
  <si>
    <t>Nece kala opung Nece</t>
  </si>
  <si>
    <t>Londry Tuntas</t>
  </si>
  <si>
    <t>082198213007</t>
  </si>
  <si>
    <t>alfino rexy</t>
  </si>
  <si>
    <t>Level Up Laundry</t>
  </si>
  <si>
    <t>15491</t>
  </si>
  <si>
    <t xml:space="preserve">diyas amalia ulfa </t>
  </si>
  <si>
    <t>DIYAS LAUNDRY</t>
  </si>
  <si>
    <t>Maria norvika</t>
  </si>
  <si>
    <t>Kyara Laundry express 3 jam</t>
  </si>
  <si>
    <t>Masih mencoba dan belum tertarik menggunakan.</t>
  </si>
  <si>
    <t>15495</t>
  </si>
  <si>
    <t xml:space="preserve">HARNI LAUNDRY </t>
  </si>
  <si>
    <t>HARNI LAUNDRY</t>
  </si>
  <si>
    <t>082116749696</t>
  </si>
  <si>
    <t>15496</t>
  </si>
  <si>
    <t xml:space="preserve">Adam </t>
  </si>
  <si>
    <t>R.A Laundry</t>
  </si>
  <si>
    <t>085283966581</t>
  </si>
  <si>
    <t>15497</t>
  </si>
  <si>
    <t xml:space="preserve">Suparta </t>
  </si>
  <si>
    <t>warung</t>
  </si>
  <si>
    <t>08593009324</t>
  </si>
  <si>
    <t>085930093242</t>
  </si>
  <si>
    <t>anies ariny</t>
  </si>
  <si>
    <t>15499</t>
  </si>
  <si>
    <t xml:space="preserve">Hamida Annafilah </t>
  </si>
  <si>
    <t>veluna laundry</t>
  </si>
  <si>
    <t>089512583418</t>
  </si>
  <si>
    <t>Alvaro Zayn</t>
  </si>
  <si>
    <t>allo laundry</t>
  </si>
  <si>
    <t>15503</t>
  </si>
  <si>
    <t>Yoga Saputra</t>
  </si>
  <si>
    <t>laundry mja</t>
  </si>
  <si>
    <t>082113569979</t>
  </si>
  <si>
    <t>15509</t>
  </si>
  <si>
    <t xml:space="preserve">mhmadshalll </t>
  </si>
  <si>
    <t>Manunggal laundy</t>
  </si>
  <si>
    <t>08551399966</t>
  </si>
  <si>
    <t xml:space="preserve">Greeting chatt wa dengan nomor baru, sebelumnya sudah pembahasan mengenai rencana berlangganan </t>
  </si>
  <si>
    <t>15513</t>
  </si>
  <si>
    <t>Dunia Kreatif (Dunia Kreatif)</t>
  </si>
  <si>
    <t>BMK laundry</t>
  </si>
  <si>
    <t>087733611666</t>
  </si>
  <si>
    <t xml:space="preserve">Suwandi Pataha </t>
  </si>
  <si>
    <t xml:space="preserve">Bantu penjelasan untuk penambahan harga layanan dan kirim Manual Book penggunaan aplikasi piposmart </t>
  </si>
  <si>
    <t>ZAG Laundry</t>
  </si>
  <si>
    <t>087848426663</t>
  </si>
  <si>
    <t>081250241777</t>
  </si>
  <si>
    <t>sudah menggunakan aplikasi laim(Edobi) namun mau mencoba-coba untuk belajar aplikasi piposmart</t>
  </si>
  <si>
    <t>15531</t>
  </si>
  <si>
    <t>Mira Tika</t>
  </si>
  <si>
    <t>088971886635</t>
  </si>
  <si>
    <t>15533</t>
  </si>
  <si>
    <t xml:space="preserve">Rere </t>
  </si>
  <si>
    <t>Re_Laundry</t>
  </si>
  <si>
    <t>087710587722</t>
  </si>
  <si>
    <t>Aplikasi baru di instal dan baru mempelajari dan penjelasan aplikasi piposmart dan fitur deposit karna bapaknya mau nyari aplikasi yang bisa deposit. Saat ini menggunakan aplikasi edobi, Aplikasi piposmart di rekomendasikan oleh temannya Mata Laundry</t>
  </si>
  <si>
    <t>15535</t>
  </si>
  <si>
    <t>Rania laundry</t>
  </si>
  <si>
    <t>ranialaundry</t>
  </si>
  <si>
    <t>082299660751</t>
  </si>
  <si>
    <t>15539</t>
  </si>
  <si>
    <t>ET LAUNDRY</t>
  </si>
  <si>
    <t>082210104519</t>
  </si>
  <si>
    <t>15547</t>
  </si>
  <si>
    <t>bamega</t>
  </si>
  <si>
    <t>Bamega Salsabil Laundry</t>
  </si>
  <si>
    <t>0811517506</t>
  </si>
  <si>
    <t>Nova Wijaya</t>
  </si>
  <si>
    <t>Qa Laundry</t>
  </si>
  <si>
    <t>Sudah menggunakan aplikasi lain(Dinatu) dan sudah di tawarkan untuk mencoba dulu aplikasi piposmart</t>
  </si>
  <si>
    <t>15554</t>
  </si>
  <si>
    <t>Canva Canva</t>
  </si>
  <si>
    <t>081234187890</t>
  </si>
  <si>
    <t>Hikmah Dwi Mugniawati</t>
  </si>
  <si>
    <t>15565</t>
  </si>
  <si>
    <t>yardi</t>
  </si>
  <si>
    <t>Fortunata Laundry</t>
  </si>
  <si>
    <t>082357761101</t>
  </si>
  <si>
    <t>15568</t>
  </si>
  <si>
    <t>Sauri Manalu</t>
  </si>
  <si>
    <t>082160088965</t>
  </si>
  <si>
    <t>081264827897</t>
  </si>
  <si>
    <t>15579</t>
  </si>
  <si>
    <t>hotny Anida Sinaga</t>
  </si>
  <si>
    <t>HGU LONDRY</t>
  </si>
  <si>
    <t>083166607188</t>
  </si>
  <si>
    <t>085799939904</t>
  </si>
  <si>
    <t>085624273138</t>
  </si>
  <si>
    <t>Cicilia Sintya Assa</t>
  </si>
  <si>
    <t>NETTO LAUNDROMAT</t>
  </si>
  <si>
    <t>Kalau ada nasabah akan dikabari kembali</t>
  </si>
  <si>
    <t>Bos Pengering</t>
  </si>
  <si>
    <t>isti</t>
  </si>
  <si>
    <t>Primadona Laundry</t>
  </si>
  <si>
    <t>Pengiriman proposal kerjasama mitra</t>
  </si>
  <si>
    <t xml:space="preserve">Rencana opening laundry di tanggal 25 setelah lebaran </t>
  </si>
  <si>
    <t>nice laundry</t>
  </si>
  <si>
    <t>Dudung Warnadi</t>
  </si>
  <si>
    <t>bee laundry</t>
  </si>
  <si>
    <t xml:space="preserve">Tidak punya usaha laundry. Aplikasi hanya coba" instal karna sering lewat dari beranda tiktok </t>
  </si>
  <si>
    <t>Dona Laundry</t>
  </si>
  <si>
    <t>ardy</t>
  </si>
  <si>
    <t>boy</t>
  </si>
  <si>
    <t>Noorma Sholihat</t>
  </si>
  <si>
    <t>Master Laundry PTM</t>
  </si>
  <si>
    <t>Lilis</t>
  </si>
  <si>
    <t>Della Paramitha</t>
  </si>
  <si>
    <t>Aura Laundry</t>
  </si>
  <si>
    <t>AAL</t>
  </si>
  <si>
    <t>DEDE LAUNDRY</t>
  </si>
  <si>
    <t xml:space="preserve">Aplikasi tidak digunakan dan call langsung dimatikan dan lanjut chatt wa </t>
  </si>
  <si>
    <t>Galih Cipta sumadireja</t>
  </si>
  <si>
    <t>Cuci Bahagia Laundry</t>
  </si>
  <si>
    <t>Yulila Wahyuningsih</t>
  </si>
  <si>
    <t>Yusron Oechon Gyumir</t>
  </si>
  <si>
    <t>Semeru Laundry</t>
  </si>
  <si>
    <t xml:space="preserve">Aplikasi tidak digunakan karna harga berlangganan terlalu mahal dan tidak bisa yang bulanan. Sebelumnya sudah pernah ada yang bantu dari tim piposmart dan memutuskan tetap pakai nota manual karna harga tadi </t>
  </si>
  <si>
    <t>Mishal Laundry</t>
  </si>
  <si>
    <t>jonnuar</t>
  </si>
  <si>
    <t>JN LOUNDRY</t>
  </si>
  <si>
    <t>Bram Ari Purwanto, S.E</t>
  </si>
  <si>
    <t>Perum</t>
  </si>
  <si>
    <t>Peny</t>
  </si>
  <si>
    <t>Teras Laundry</t>
  </si>
  <si>
    <t>Deejay laundry kiloan</t>
  </si>
  <si>
    <t>Jio</t>
  </si>
  <si>
    <t>kons laundry</t>
  </si>
  <si>
    <t>kon's laundry</t>
  </si>
  <si>
    <t>berencana akan berlangganan setelah lebaran</t>
  </si>
  <si>
    <t>Yudi Sahputra</t>
  </si>
  <si>
    <t>Royal Laundry Medan</t>
  </si>
  <si>
    <t>Heru Aldiana</t>
  </si>
  <si>
    <t>cuncun cundaya</t>
  </si>
  <si>
    <t>Darussalam Laundry</t>
  </si>
  <si>
    <t>khoerul alfiah</t>
  </si>
  <si>
    <t>Cantik Laundry</t>
  </si>
  <si>
    <t>Adam Malik</t>
  </si>
  <si>
    <t>Zona Laundry Mart</t>
  </si>
  <si>
    <t>DWI PUTRI RAHAYU</t>
  </si>
  <si>
    <t>LK LAUNDRY</t>
  </si>
  <si>
    <t>Endang SR</t>
  </si>
  <si>
    <t>YEKAA LAUNDRY</t>
  </si>
  <si>
    <t>Sudah menggunakan aplikasi dan sudah berlangganan dengan akun 13257 - MENIR Laundry</t>
  </si>
  <si>
    <t>susi</t>
  </si>
  <si>
    <t>galaxy laundry</t>
  </si>
  <si>
    <t>Danu wicaksono</t>
  </si>
  <si>
    <t>PIN Laundry</t>
  </si>
  <si>
    <t>Yudhi Kristanto</t>
  </si>
  <si>
    <t xml:space="preserve">Aplikasi piposmart tidak digunakan karna saat ini sudah menggunakan matic laundry. Call langsung dimatikan </t>
  </si>
  <si>
    <t>LILY LAUNDRY</t>
  </si>
  <si>
    <t>FitriIdros</t>
  </si>
  <si>
    <t>Rilla Laundry</t>
  </si>
  <si>
    <t>Neti</t>
  </si>
  <si>
    <t>The Boodi Laundry</t>
  </si>
  <si>
    <t>Theboodi Laundry</t>
  </si>
  <si>
    <t>Alfian ST</t>
  </si>
  <si>
    <t>Nirmala</t>
  </si>
  <si>
    <t>Deasy Purnama Dewi</t>
  </si>
  <si>
    <t>D'CLEAN</t>
  </si>
  <si>
    <t>Wiehan Ganchan</t>
  </si>
  <si>
    <t>Diskon Laundry</t>
  </si>
  <si>
    <t>Leli Aurelia Natania</t>
  </si>
  <si>
    <t>OKE CLEAN LAUNDRY</t>
  </si>
  <si>
    <t>SUHARDI</t>
  </si>
  <si>
    <t>Setyan Ning</t>
  </si>
  <si>
    <t>Refresh In Laundry</t>
  </si>
  <si>
    <t xml:space="preserve"> (#) ()</t>
  </si>
  <si>
    <t>Dedy Siahaan</t>
  </si>
  <si>
    <t>Gading Madakaripura</t>
  </si>
  <si>
    <t>KING Laundry</t>
  </si>
  <si>
    <t>Abdul Azis</t>
  </si>
  <si>
    <t>Seseuh Gantar</t>
  </si>
  <si>
    <t>Millies laundry</t>
  </si>
  <si>
    <t>millies laundry</t>
  </si>
  <si>
    <t>Zaenal Abdi</t>
  </si>
  <si>
    <t>15305</t>
  </si>
  <si>
    <t xml:space="preserve">zainuri </t>
  </si>
  <si>
    <t>best laundry</t>
  </si>
  <si>
    <t>0895636005000</t>
  </si>
  <si>
    <t>Tri Handayani</t>
  </si>
  <si>
    <t>IKHTIAR LAUNDRY</t>
  </si>
  <si>
    <t>yuni sarah</t>
  </si>
  <si>
    <t>zernie klin laundri</t>
  </si>
  <si>
    <t>Bayu Liansyah</t>
  </si>
  <si>
    <t>Dirty Shoes And Care</t>
  </si>
  <si>
    <t>15332</t>
  </si>
  <si>
    <t>Idamawati Telaumbanua</t>
  </si>
  <si>
    <t>0891519226488</t>
  </si>
  <si>
    <t>082176419869</t>
  </si>
  <si>
    <t>15335</t>
  </si>
  <si>
    <t xml:space="preserve">Fajar Ferdian </t>
  </si>
  <si>
    <t>OK Laundry</t>
  </si>
  <si>
    <t>081328242352</t>
  </si>
  <si>
    <t xml:space="preserve">Penjelasan dan bantu kendala penggunaan aplikasi piposmart. Penjelasan promo berlangganan dan negoisiasi berlangganan dan rencana mau berlangganan 12 Pro. Kirim no rekening piposmart </t>
  </si>
  <si>
    <t>Bahagia Loundry</t>
  </si>
  <si>
    <t>15353</t>
  </si>
  <si>
    <t>aqila shafa dzakirah</t>
  </si>
  <si>
    <t>08977873024</t>
  </si>
  <si>
    <t>Tidak jadi membuka usaha laundry.</t>
  </si>
  <si>
    <t>15356</t>
  </si>
  <si>
    <t>Zella88</t>
  </si>
  <si>
    <t>laundry ekspress zeela88</t>
  </si>
  <si>
    <t>082228441416</t>
  </si>
  <si>
    <t>082276131325</t>
  </si>
  <si>
    <t>15359</t>
  </si>
  <si>
    <t>Nisaul Karimah</t>
  </si>
  <si>
    <t>Bantuinulis Group</t>
  </si>
  <si>
    <t>085800149822</t>
  </si>
  <si>
    <t>Trial</t>
  </si>
  <si>
    <t>15360</t>
  </si>
  <si>
    <t>Rina Dewi</t>
  </si>
  <si>
    <t xml:space="preserve">Aplikasi belum digunakan karna yang jaga susah di ajari untuk penggunaan aplikasi piposmart dan sudah penawaran kembali untuk training ulang cara penggunaan piposmartnya dan dari suaminya belum dulu untuk penggunaan aplikasi </t>
  </si>
  <si>
    <t>tabungan harian</t>
  </si>
  <si>
    <t>085932840308</t>
  </si>
  <si>
    <t>15372</t>
  </si>
  <si>
    <t>NUR FADILAH</t>
  </si>
  <si>
    <t>DILAUNDRY 354</t>
  </si>
  <si>
    <t>0895366600107</t>
  </si>
  <si>
    <t xml:space="preserve">Berlangganan, bantu pejelasan dan penggunaan aplikasi piposmart </t>
  </si>
  <si>
    <t>10819</t>
  </si>
  <si>
    <t>AdaPundi Arik Sartika</t>
  </si>
  <si>
    <t>Spinjam online</t>
  </si>
  <si>
    <t>082177883183</t>
  </si>
  <si>
    <t xml:space="preserve">Linda Suparti </t>
  </si>
  <si>
    <t>Akun Pinjol</t>
  </si>
  <si>
    <t>15379</t>
  </si>
  <si>
    <t>Basri Habibie</t>
  </si>
  <si>
    <t xml:space="preserve">Aplikasi piposmart tidak digunakan dan sudah menggunakan aplikasi Smartlink dan penjelasan penggunaan aplikasi piposmart dapat menghemat cost untuk aplikasi karna tidak ada biaya tambahan untuk pembuatan nota manual dan kirim nota by wa </t>
  </si>
  <si>
    <t>Laundry Bejo</t>
  </si>
  <si>
    <t xml:space="preserve">Usaha laundry jalan 6 tahun dan masih menggunakan nota manual. Laundry khusus cuci karpet dan laundry rumahan. Karyawan ada 1 yang bantu itupun saudara. Penjelasan aplikasi dan untuk aplikasi akan dicoba pelajari terlebih dahulu </t>
  </si>
  <si>
    <t>082167816148</t>
  </si>
  <si>
    <t>15381</t>
  </si>
  <si>
    <t>Mutmainna</t>
  </si>
  <si>
    <t>Wanua Laundry</t>
  </si>
  <si>
    <t>082256777565</t>
  </si>
  <si>
    <t>085242908832</t>
  </si>
  <si>
    <t>Menggunakan aplikasi lain dan sudah berlangganan(Dinatu)</t>
  </si>
  <si>
    <t>15385</t>
  </si>
  <si>
    <t>Titin Rokhana Findriyana</t>
  </si>
  <si>
    <t>IAN LAUNDRY</t>
  </si>
  <si>
    <t>081239329967</t>
  </si>
  <si>
    <t>15386</t>
  </si>
  <si>
    <t>Bintan Syahputra Anggit</t>
  </si>
  <si>
    <t>binbin</t>
  </si>
  <si>
    <t>0812131314646</t>
  </si>
  <si>
    <t>08126753475</t>
  </si>
  <si>
    <t>Aplikasi baik dan masih aman dan masih lanjut follow up wa</t>
  </si>
  <si>
    <t>15399</t>
  </si>
  <si>
    <t xml:space="preserve">Elfiera </t>
  </si>
  <si>
    <t xml:space="preserve">Selesai perkenalan langsung dimatikan </t>
  </si>
  <si>
    <t xml:space="preserve">Call diangkat dan langsung dinatikan </t>
  </si>
  <si>
    <t>15408</t>
  </si>
  <si>
    <t>Merpati lostdoor</t>
  </si>
  <si>
    <t>Rasya Laundry</t>
  </si>
  <si>
    <t>081298545606</t>
  </si>
  <si>
    <t>15425</t>
  </si>
  <si>
    <t>Rifana Nawang Wulan</t>
  </si>
  <si>
    <t>085211336927</t>
  </si>
  <si>
    <t>15426</t>
  </si>
  <si>
    <t>Firstie</t>
  </si>
  <si>
    <t>Florance Laundry</t>
  </si>
  <si>
    <t>085292183010</t>
  </si>
  <si>
    <t>087861877716</t>
  </si>
  <si>
    <t>Laundry baru buka dan pelangganpun belum ada</t>
  </si>
  <si>
    <t>15432</t>
  </si>
  <si>
    <t xml:space="preserve">Christiana </t>
  </si>
  <si>
    <t>SURYA Modern Laundry</t>
  </si>
  <si>
    <t>082396275511</t>
  </si>
  <si>
    <t>085240190850</t>
  </si>
  <si>
    <t>15434</t>
  </si>
  <si>
    <t>nurdiantia adha</t>
  </si>
  <si>
    <t>kilau laundry</t>
  </si>
  <si>
    <t>085881625628</t>
  </si>
  <si>
    <t xml:space="preserve">Nasabah mau melakukan penarikan saldo yang ada di aplikasi piposmart </t>
  </si>
  <si>
    <t xml:space="preserve">Sejauh ini belum ada kendala dan call langsung dimatikan </t>
  </si>
  <si>
    <t xml:space="preserve">Tanggal Dibagikan </t>
  </si>
  <si>
    <t>Total FU by Chat</t>
  </si>
  <si>
    <t>Total FU by Call</t>
  </si>
  <si>
    <t xml:space="preserve">Tanggal Terakhir Follow Up </t>
  </si>
  <si>
    <t>Kategori Sumber</t>
  </si>
  <si>
    <t xml:space="preserve">Aplikasi piposmartnya tidak digunakan karna tidak cocok dengan umkm karna harga terlalu mahal dan call langsung dimatikan </t>
  </si>
  <si>
    <t xml:space="preserve">Data Kelolaan </t>
  </si>
  <si>
    <t xml:space="preserve">Fo penggunaan aplikasi dan selesai perkenalan call langsung dimatikan </t>
  </si>
  <si>
    <t xml:space="preserve">Karyawan yang angkat telepon, aplikasi piposmart tidak digunakan di laundry dan saat ini masih menggunakan nota manual. Karna dari owner maunya nota manual saja. Sudah minta nomor ownernya tapi karyawannya tidak mau memberikan </t>
  </si>
  <si>
    <t xml:space="preserve">Aplikasi piposmart tidak jadi digunakan karna tidak jadi buka usaha laundry </t>
  </si>
  <si>
    <t xml:space="preserve">REKAPAN NASABAH 3,6,12 BULAN </t>
  </si>
  <si>
    <t xml:space="preserve">Nama Owner </t>
  </si>
  <si>
    <t>Nama Brand/Outlet</t>
  </si>
  <si>
    <t>No. Hp Owner</t>
  </si>
  <si>
    <t>PIC Kelolaan</t>
  </si>
  <si>
    <t>Kota</t>
  </si>
  <si>
    <t>Wilayah</t>
  </si>
  <si>
    <t>Tenor</t>
  </si>
  <si>
    <t>Kategori Keaktifan Nasabah</t>
  </si>
  <si>
    <t>Status Lanjutan</t>
  </si>
  <si>
    <t>Exp Date</t>
  </si>
  <si>
    <t>Shalwa Laundry &amp; Dry Cleaning/Shalwa Laundry &amp; Dry Cleaning</t>
  </si>
  <si>
    <t>Kab. Bekasi</t>
  </si>
  <si>
    <t>JABAR</t>
  </si>
  <si>
    <t>Aplikasi tidak digunakan karena omset belum banyak. fo terakhir cs maudy laundry di tutup</t>
  </si>
  <si>
    <t>yunisa</t>
  </si>
  <si>
    <t>Almeera Laundry/Almeera Laundry</t>
  </si>
  <si>
    <t>087886191333</t>
  </si>
  <si>
    <t>Kota Jakarta Utara</t>
  </si>
  <si>
    <t>JAKARTA</t>
  </si>
  <si>
    <t xml:space="preserve">Aplikasi tidak jadi digunakan dan aplikasi sudah di unsintal dan call lansung dimatikan karna sedang sibuk </t>
  </si>
  <si>
    <t>Bisnis</t>
  </si>
  <si>
    <t xml:space="preserve">FO hari ini call dan chatt belum ada rspon. Sebelumnya sudah Top Up 100.000 dan belum di proses. Penawaran 3 bulan </t>
  </si>
  <si>
    <t>Dolphin Laundry</t>
  </si>
  <si>
    <t>081779990001</t>
  </si>
  <si>
    <t>Kota Jakarta Selatan</t>
  </si>
  <si>
    <t xml:space="preserve">Call biasa nomor tidak aktif, call wa dan chatt tidak ada respon. Fo CS Maudy Laundry sudah tutup. </t>
  </si>
  <si>
    <t xml:space="preserve">Aries </t>
  </si>
  <si>
    <t>sobat laundry/sobat laundry</t>
  </si>
  <si>
    <t>085183557254</t>
  </si>
  <si>
    <t>Nomor tidak aktif, Wa memanggil dan chatt centang 1</t>
  </si>
  <si>
    <t>imran tambun</t>
  </si>
  <si>
    <t>laundry Ta</t>
  </si>
  <si>
    <t>085805121992</t>
  </si>
  <si>
    <t>Kota Medan</t>
  </si>
  <si>
    <t>SUMUT</t>
  </si>
  <si>
    <t>Aplikasi tidak di perpanjang lagi karna di Laporan Kinerja karyawan sudah tidak ada total Nominal Transaksinya sedangkan untuk persenan karyawan di ambil dari data tersebut</t>
  </si>
  <si>
    <t>KOE 19</t>
  </si>
  <si>
    <t>Laundry Koe 19</t>
  </si>
  <si>
    <t>0856 1873 757</t>
  </si>
  <si>
    <t>Kota Bandar Lampung</t>
  </si>
  <si>
    <t>LAMPUNG</t>
  </si>
  <si>
    <t xml:space="preserve">Aplikasi tidak digunakan lagi karna case bulan juni data hilang dan </t>
  </si>
  <si>
    <t xml:space="preserve">puspita </t>
  </si>
  <si>
    <t>Laundry Azha/Laundry Azha</t>
  </si>
  <si>
    <t>Kota Bekasi</t>
  </si>
  <si>
    <t>22/08/25 aplikasi saat ini belum mau memperpanjang dan jika mau akan di perpanjang kembali, dan sudah di tanyakan kembali mengenai kendalanya belum ada respon. Nanti akan dilakukan perpajangan dan jika sudah di top up akan di infokan kembali 19/08/25. FO 21/08/25 belum ada respon call and chatt</t>
  </si>
  <si>
    <t xml:space="preserve">Farida Salsabila </t>
  </si>
  <si>
    <t>Coast Ocean Laundry</t>
  </si>
  <si>
    <t>085642673566</t>
  </si>
  <si>
    <t>Kab. Batang</t>
  </si>
  <si>
    <t>JATENG</t>
  </si>
  <si>
    <t>Call biasa tidak diangkat, call wa memanggil dan chatt centang 1</t>
  </si>
  <si>
    <t>Wezz Laundry/Wezz Laundry</t>
  </si>
  <si>
    <t>Kota Pematang Siantar</t>
  </si>
  <si>
    <t xml:space="preserve">Aplikasi piposmartnya tidak digunakan lagi karna case 12 juni dan saat pemberian kompensasi tidak merata </t>
  </si>
  <si>
    <t xml:space="preserve">Sinta </t>
  </si>
  <si>
    <t>Laundry Sinta/Laundry Sinta</t>
  </si>
  <si>
    <t>Tidak ada respon nasabahnya</t>
  </si>
  <si>
    <t>Homie Laundy Samarinda/Homie Laundy Samarinda</t>
  </si>
  <si>
    <t>Kota Samarinda</t>
  </si>
  <si>
    <t>KALTIM</t>
  </si>
  <si>
    <t>Aplikasi tidak digunakan lagi karna sebelumnya ada kendala di aplikasi</t>
  </si>
  <si>
    <t xml:space="preserve">Yoel Laundry </t>
  </si>
  <si>
    <t>yoel laundry/yoel laundry</t>
  </si>
  <si>
    <t>Kota Jakarta Timur</t>
  </si>
  <si>
    <t>Tidak ada respon nasabahnya dan tidak ada tambahan transaksi dari sebelumnya total transaksi 1242</t>
  </si>
  <si>
    <t xml:space="preserve">choironnisa Walimuda </t>
  </si>
  <si>
    <t>J'n Laundry/J'n Laundry</t>
  </si>
  <si>
    <t>0897 6188828</t>
  </si>
  <si>
    <t>Call belum ada respon nasabahnya dan chatt belum ada respon 11/09/25, transaksi 1222</t>
  </si>
  <si>
    <t>085810362816</t>
  </si>
  <si>
    <t xml:space="preserve">Aplikasi piposmartnya tidak digunakan lagi dan sudah menggunakan aplikasi edobi yang lebih murah dan piposmartnya lebih mahal </t>
  </si>
  <si>
    <t>Aqila's Laundry/Aqila's Laundry</t>
  </si>
  <si>
    <t>085212339595</t>
  </si>
  <si>
    <t>Kota Depok</t>
  </si>
  <si>
    <t>Outlet utamanya sudah di take over dan outletnya tidak ada lagi di akun owner (dihapus)</t>
  </si>
  <si>
    <t xml:space="preserve">Tri Martini </t>
  </si>
  <si>
    <t>loundry/Octo loundry</t>
  </si>
  <si>
    <t>081517851294</t>
  </si>
  <si>
    <t>Tutup Usaha</t>
  </si>
  <si>
    <t>Laundry Tutup</t>
  </si>
  <si>
    <t>OC LAUNDRY/DELIVERY</t>
  </si>
  <si>
    <t>Kota Bandung</t>
  </si>
  <si>
    <t>Follow up</t>
  </si>
  <si>
    <t xml:space="preserve">Aplikasi piposmart saat ini tidak digunakan lagi karna bapknya sudah jarang ke laundry dan untuk sementara menggunakan nota manual </t>
  </si>
  <si>
    <t>Elda &amp; Kids Laundry Express</t>
  </si>
  <si>
    <t>Elda &amp; kids laundry express/Elda &amp; Kids Laundry Express</t>
  </si>
  <si>
    <t>081283326002</t>
  </si>
  <si>
    <t xml:space="preserve">Sejauh ini belum ada kendala dan nanti akan dichek kembali aplikasi piposmartnya karna sudah 2 minggu belum megang aplikasi </t>
  </si>
  <si>
    <t xml:space="preserve">Ahmad Kamal Dahlan </t>
  </si>
  <si>
    <t>Zona Laundry Mamuju/Zona Laundry Pinrang</t>
  </si>
  <si>
    <t>Kab. Mamuju</t>
  </si>
  <si>
    <t>SULBAR</t>
  </si>
  <si>
    <t xml:space="preserve">Outlet yang zona laundry Pinrang sementara di tutup sementara karna mau pindah tempat dan saat ini masih proses pemindahan barang dan jika sudah ready sudah akan dihubungi kembali </t>
  </si>
  <si>
    <t xml:space="preserve">Oray Laundry </t>
  </si>
  <si>
    <t>Oray laundry</t>
  </si>
  <si>
    <t>0895384172353</t>
  </si>
  <si>
    <t>Kab. Sumedang</t>
  </si>
  <si>
    <t xml:space="preserve">Aplikasi piposmartnya tidak digunakan karna tidak diperlukan </t>
  </si>
  <si>
    <t xml:space="preserve">Novie </t>
  </si>
  <si>
    <t>Laundrybestie/LondriBestie</t>
  </si>
  <si>
    <t xml:space="preserve">Nurasia </t>
  </si>
  <si>
    <t>Hercy Laundry</t>
  </si>
  <si>
    <t>085346785773</t>
  </si>
  <si>
    <t>Kab. Nunukan</t>
  </si>
  <si>
    <t>KALUT</t>
  </si>
  <si>
    <t>M nazwar taufik</t>
  </si>
  <si>
    <t>9'th Laundry/9'th Laundry</t>
  </si>
  <si>
    <t>081225262709</t>
  </si>
  <si>
    <t>Kota Bogor</t>
  </si>
  <si>
    <t>Sudah berlangganan 3 bulan basic</t>
  </si>
  <si>
    <t>mama laundry/168 Laundry</t>
  </si>
  <si>
    <t xml:space="preserve">Aplikasi mau digunakan di timor leste dan terkendala di wilayah dan mata uang karna mata uang nya Dollar US. Piposmart sendiri sudah di gunakan dan outlet di indonesia sudah ada 5 dengan akun owner 16917 - TUNTAS LAUNDRY NTT, dan ke 5 outletnya sudah menggunakan aplikasi piposmart. Sejauh ini belum ada kendala dalam penggunaan aplikasi piposmart dan jika ada kendala akan di infokan kembali </t>
  </si>
  <si>
    <t>panda laundry</t>
  </si>
  <si>
    <t>panda laundry/panda laundry petempen</t>
  </si>
  <si>
    <t>081802677775</t>
  </si>
  <si>
    <t>Kota Semarang</t>
  </si>
  <si>
    <t>D' Laundry coin/D' Laundry coin</t>
  </si>
  <si>
    <t>Kota Batam</t>
  </si>
  <si>
    <t>KEPRI</t>
  </si>
  <si>
    <t>Elvis</t>
  </si>
  <si>
    <t>Hime Laundry/Hime Laundry</t>
  </si>
  <si>
    <t>085922081723</t>
  </si>
  <si>
    <t>Kota Tangerang</t>
  </si>
  <si>
    <t>BANTEN</t>
  </si>
  <si>
    <t xml:space="preserve">Dapat kompensasi 1 bulan </t>
  </si>
  <si>
    <t xml:space="preserve">Vannesa Laundry </t>
  </si>
  <si>
    <t>Vannesa Laundry</t>
  </si>
  <si>
    <t>085183398885</t>
  </si>
  <si>
    <t>Kab. Deli Serdang</t>
  </si>
  <si>
    <t xml:space="preserve">Sejauh ini aplikasi piposmartny tidak ada kendala, dan nasabahnya Masih ada sisa saldo untuk bonus 2 bulan dan bantu konfirmasi untuk aktivasi bonus 2 bulan nya </t>
  </si>
  <si>
    <t>HAYOO! LAUNDRY</t>
  </si>
  <si>
    <t>Hayoo! Laundry/Hayoo! Laundry</t>
  </si>
  <si>
    <t>Kota Palembang</t>
  </si>
  <si>
    <t>SUMSEL</t>
  </si>
  <si>
    <t>Sera Laundry/Sera Laundry Bedahan</t>
  </si>
  <si>
    <t xml:space="preserve">Jangan ditelpon dan lanjut chatt wa dan belum ada respon nasabahnya </t>
  </si>
  <si>
    <t xml:space="preserve">Owner Mama laundry </t>
  </si>
  <si>
    <t>mama laundry/mama laundry</t>
  </si>
  <si>
    <t>082113723399</t>
  </si>
  <si>
    <t xml:space="preserve">Lukmanul Hakim </t>
  </si>
  <si>
    <t>cuciqu laundry/cuciqu laundry</t>
  </si>
  <si>
    <t>Kota Serang</t>
  </si>
  <si>
    <t>Sera Laundry/Sera Laundry</t>
  </si>
  <si>
    <t>Aqila's Laundry/Aqila's Laundry 2</t>
  </si>
  <si>
    <t>Savera Laundry/Savera Laundry DTS</t>
  </si>
  <si>
    <t xml:space="preserve">Aplikasi tidak jadi digunakan dan call dimatikan </t>
  </si>
  <si>
    <t>M Arief Yusuf</t>
  </si>
  <si>
    <t>LOONDRYMAN/LOONDRYMAN PREMIUM BENHIL</t>
  </si>
  <si>
    <t>0856 1448414</t>
  </si>
  <si>
    <t>Kota Jakarta Pusat</t>
  </si>
  <si>
    <t xml:space="preserve">Nurrahman </t>
  </si>
  <si>
    <t>Nano Clean Indonesia/D-WASH Laundry</t>
  </si>
  <si>
    <t>081513888318</t>
  </si>
  <si>
    <t>Nano Clean Indonesia/QUEEN Laundry</t>
  </si>
  <si>
    <t xml:space="preserve">nuranura </t>
  </si>
  <si>
    <t>Kab. Purwakarta</t>
  </si>
  <si>
    <t>Beatrix Gurning</t>
  </si>
  <si>
    <t>BLISSFUL LAUNDRY/BLISSFUL LAUNDRY</t>
  </si>
  <si>
    <t>Nuur laundry/Nuur laundry</t>
  </si>
  <si>
    <t xml:space="preserve">TaWash </t>
  </si>
  <si>
    <t>TAWASH</t>
  </si>
  <si>
    <t>085137908401</t>
  </si>
  <si>
    <t xml:space="preserve">Sokhib Sarifudin </t>
  </si>
  <si>
    <t>Afaada Laundry</t>
  </si>
  <si>
    <t>085643077617</t>
  </si>
  <si>
    <t>Kab. Boyolali</t>
  </si>
  <si>
    <t xml:space="preserve">Diah </t>
  </si>
  <si>
    <t>PD Laundry Express/PD Laundry Express</t>
  </si>
  <si>
    <t>087822110057</t>
  </si>
  <si>
    <t>Bantu penjelasan untuk penarikan data harian dan penjelasan fitur ringkasan dan laporan penjualan</t>
  </si>
  <si>
    <t>Kota Padang Panjang</t>
  </si>
  <si>
    <t>SUMBAR</t>
  </si>
  <si>
    <t>Laundry at Summer/menara</t>
  </si>
  <si>
    <t>Goolaundry/Goolaundry, kelapa 2</t>
  </si>
  <si>
    <t>0821 20111146</t>
  </si>
  <si>
    <t>Kab. Serang</t>
  </si>
  <si>
    <t>Kab. Gowa</t>
  </si>
  <si>
    <t>SULSEL</t>
  </si>
  <si>
    <t>082135853016</t>
  </si>
  <si>
    <t>Ko rasanya kaya dikejar2 pinjol sih cuma gara2 instal 1 aplikasi. Kalo sya kurang paham pasti sya tanya</t>
  </si>
  <si>
    <t>085383848281</t>
  </si>
  <si>
    <t>Kota Lubuklinggau</t>
  </si>
  <si>
    <t>085371568868</t>
  </si>
  <si>
    <t>Kota Pekanbaru</t>
  </si>
  <si>
    <t>RIAU</t>
  </si>
  <si>
    <t>ARS LAUNDRY/ARS LAUNDRY</t>
  </si>
  <si>
    <t>Kab. Kubu Raya</t>
  </si>
  <si>
    <t>KALBAR</t>
  </si>
  <si>
    <t>Yulie Romdanie Ajeng Ariyanie</t>
  </si>
  <si>
    <t>Mylaundry/Mylaundry</t>
  </si>
  <si>
    <t>082298027112</t>
  </si>
  <si>
    <t>D'bantu Landry/DI BANTU LAUNDRY</t>
  </si>
  <si>
    <t xml:space="preserve">Hasil follow up sebelumnya tidak ada usaha laundry </t>
  </si>
  <si>
    <t>Sudah berlangganan paket basic 3 bulan</t>
  </si>
  <si>
    <t>Kab. Simalungun</t>
  </si>
  <si>
    <t xml:space="preserve">admin DC </t>
  </si>
  <si>
    <t>Kota Kendari</t>
  </si>
  <si>
    <t>SULTENGG</t>
  </si>
  <si>
    <t>FO hari ini belum ada respon dari nasabahnya, ada 10 transaksi</t>
  </si>
  <si>
    <t>Rasmun Effendi Lubis</t>
  </si>
  <si>
    <t>R45 Laundry/DAILY FRESH (R45@)</t>
  </si>
  <si>
    <t>0812 6420317</t>
  </si>
  <si>
    <t>bintang laundry/bintang laundry</t>
  </si>
  <si>
    <t>Kab. Kediri</t>
  </si>
  <si>
    <t>JATIM</t>
  </si>
  <si>
    <t>Sudah berlangganan paket 6 bulan bisnis</t>
  </si>
  <si>
    <t>chat wa ceklis 1</t>
  </si>
  <si>
    <t xml:space="preserve">yndra </t>
  </si>
  <si>
    <t>08122223712</t>
  </si>
  <si>
    <t>085280067800</t>
  </si>
  <si>
    <t>Aplikasi piposmartnya tidak digunakan dan sudah di uninstal</t>
  </si>
  <si>
    <t>082135853017</t>
  </si>
  <si>
    <t xml:space="preserve">Sania kartika </t>
  </si>
  <si>
    <t xml:space="preserve">Andre </t>
  </si>
  <si>
    <t>Kota Jakarta Barat</t>
  </si>
  <si>
    <t>Kota Tangerang Selatan</t>
  </si>
  <si>
    <t>Lala</t>
  </si>
  <si>
    <t>M Laundry/M Laundry</t>
  </si>
  <si>
    <t>0821 52058888</t>
  </si>
  <si>
    <t>Kota Pontianak</t>
  </si>
  <si>
    <t>Kota Jambi</t>
  </si>
  <si>
    <t>JAMBI</t>
  </si>
  <si>
    <t>Kab. Karo</t>
  </si>
  <si>
    <t xml:space="preserve">Penawaran paket 2 tahun dan akan direminder kembali karna saat ini mau dipikirkan dulu </t>
  </si>
  <si>
    <t xml:space="preserve">Parlinggoman </t>
  </si>
  <si>
    <t>Aplikasi piposmart nya susah untuk digunakan karna  terkendala di daerah nya dan  didaerahnya jaringan internetnya susah. Untuk akses internet menggunakan paket data dan suaranya putus"</t>
  </si>
  <si>
    <t>rtlaundry/R &amp; T Laundry 1</t>
  </si>
  <si>
    <t>Kab. Bogor</t>
  </si>
  <si>
    <t>Call belum ada respon nasabahnya dan chatt belum ada respon 11/09/25, transaksi 441</t>
  </si>
  <si>
    <t>PEKALONGAN LAUNDRY/PEKALONGAN LAUNDRY AND CLEANING</t>
  </si>
  <si>
    <t>Kota Pekalongan</t>
  </si>
  <si>
    <t>wa sudah ceklis 1</t>
  </si>
  <si>
    <t>Kota Denpasar</t>
  </si>
  <si>
    <t>BALI</t>
  </si>
  <si>
    <t>Kota Malang</t>
  </si>
  <si>
    <t xml:space="preserve">Usaha laundry belum buka dan sudah konfirmasi kapan rencana pembukaan tapi belum ada respon nasabahnya </t>
  </si>
  <si>
    <t>PYA LAUNDRY/PYA LAUNDRY</t>
  </si>
  <si>
    <t xml:space="preserve">Aplikasi tidak digunakan dan tidak ada usaha laundry. Jangan dihubungi kembali </t>
  </si>
  <si>
    <t>MAYDA LAUNDRY/BORNEOFRESH</t>
  </si>
  <si>
    <t>081253330813</t>
  </si>
  <si>
    <t>Kab. Kotawaringin Barat</t>
  </si>
  <si>
    <t>KALTENG</t>
  </si>
  <si>
    <t>TOP LAUNDRY KENDARI/TOP LAUNDRY KENDARI</t>
  </si>
  <si>
    <t>08114002168</t>
  </si>
  <si>
    <t>Bubble Wash/Bubble Wash Laundry &amp; Dry Clean</t>
  </si>
  <si>
    <t>08118183881</t>
  </si>
  <si>
    <t xml:space="preserve">karina </t>
  </si>
  <si>
    <t>K &amp; A Laundry/K &amp; A Laundry</t>
  </si>
  <si>
    <t>085880308448</t>
  </si>
  <si>
    <t>Untuk berlangganan masih dipikirkan dulu karna kendala yang kemarin data banyak yang hilang dan penanganan kurang memuaskan. Kemarin diarahkan untuk menghubung 1 nomor setelah di hubungi jawabannya kurang mengenakkan jadinya nasabahnya malas untuk konfirmasi kembali. dan masih ragu untuk lanjut, takutnya kedepannya case yang sama terjadi lagi. Penjelasan mengenai case 12 juni, kompensasi dan komitmen perusahaan sehingga kedepannya tidak terjadi lagi</t>
  </si>
  <si>
    <t>Delisha Laundry/DELISHA LAUNDRY &amp; CLEANING</t>
  </si>
  <si>
    <t>Kab. Sidoarjo</t>
  </si>
  <si>
    <t>Rencana buka laundry, dan rencana berlangganan 12 bulan bisnis</t>
  </si>
  <si>
    <t>keisha laundry/KEISHA LAUNDRY #2</t>
  </si>
  <si>
    <t>Monkey Laundry/Monkey Laundry</t>
  </si>
  <si>
    <t>dea nathania</t>
  </si>
  <si>
    <t>Kilo Laundry Singosari/Kilo Laundry Singosari</t>
  </si>
  <si>
    <t>081238110003</t>
  </si>
  <si>
    <t>Kab. Malang</t>
  </si>
  <si>
    <t>Kilo Laundry Singosari/Kilo Laundry Kasin</t>
  </si>
  <si>
    <t xml:space="preserve">Michael </t>
  </si>
  <si>
    <t>Laundry PTIK/Laundry PTIK</t>
  </si>
  <si>
    <t xml:space="preserve">Aplikasi tidak digunakan dan masih menggunakan nota manual. Nasabahnya lagi banyak kerjaan dan call langsung dimatikan </t>
  </si>
  <si>
    <t>Admin Nena</t>
  </si>
  <si>
    <t>Nena Laundry/Nena Laundry</t>
  </si>
  <si>
    <t>082311000688</t>
  </si>
  <si>
    <t>HAWP LAUNDRY/HAWP LAUNDRY</t>
  </si>
  <si>
    <t>laundry/mama laundry</t>
  </si>
  <si>
    <t>kmm/kmm</t>
  </si>
  <si>
    <t>Wonder Wash/Wonder Wash</t>
  </si>
  <si>
    <t>081342250940</t>
  </si>
  <si>
    <t>no wa sudah ceklis 1</t>
  </si>
  <si>
    <t>laundry 1945/laundry 1945</t>
  </si>
  <si>
    <t>Rumah Laundry/Rumah Laundry</t>
  </si>
  <si>
    <t>Super Laundry/Super Laundry</t>
  </si>
  <si>
    <t>Berkat Laundry/Berkat Laundry</t>
  </si>
  <si>
    <t>Barbie Laundry/Barbie Laundry</t>
  </si>
  <si>
    <t xml:space="preserve">Sejauh ini belum ada kendala dan aplikasi nya sudah digunakan di laundry. Kemarin pernah daftar akun lagi untuk pindah akun tapi belum sempat pindahan datanya. Akun yang saat ini digunakan dan sudah berlagganan 8808 - el laundry dan penjelasan cara reset data transaksi </t>
  </si>
  <si>
    <t xml:space="preserve">Joco Laundry </t>
  </si>
  <si>
    <t>Joco Warlaund/Joco Warlaund</t>
  </si>
  <si>
    <t>085276349981</t>
  </si>
  <si>
    <t>Kota Gunungsitoli</t>
  </si>
  <si>
    <t>Hanum Labclean</t>
  </si>
  <si>
    <t>LabClean/LabClean</t>
  </si>
  <si>
    <t>Kalau mau langganan nasabah akan langganan. Gak perlu telpon telpon gak sopan. Tidak perlu maksa, Pelanggan akan memilih produk yg akan dibeli. Kenapa saya putuskan tidak langganan piposmart, karena fiturnya kalah dengan brand lain. Dan chatt sekarang centang 1</t>
  </si>
  <si>
    <t xml:space="preserve">Lou Laundry </t>
  </si>
  <si>
    <t>Lou Laundry/Lou Laundry</t>
  </si>
  <si>
    <t>Kab. Tangerang</t>
  </si>
  <si>
    <t>Maxi Washi Laundry/Maxi Washi Laundry</t>
  </si>
  <si>
    <t xml:space="preserve">Aplikasi piposmartnya tidak digunakan dan kakaknya lagi jualan dan langsung dimatikan </t>
  </si>
  <si>
    <t xml:space="preserve">maria sihombing </t>
  </si>
  <si>
    <t>Andaria laundry/Andaria laundry</t>
  </si>
  <si>
    <t>Maz Laundry/Maz Laundry</t>
  </si>
  <si>
    <t>085283824140</t>
  </si>
  <si>
    <t>Suka Clean Service/Suka Clean Service</t>
  </si>
  <si>
    <t>Elvie Perisilia Elim</t>
  </si>
  <si>
    <t>myLaundry/myLaundry</t>
  </si>
  <si>
    <t>082110001765</t>
  </si>
  <si>
    <t>Kota Manado</t>
  </si>
  <si>
    <t>SULUT</t>
  </si>
  <si>
    <t>Washkita Laundry/Washkita Laundry Panyileukan</t>
  </si>
  <si>
    <t xml:space="preserve">Aplikasi piposmartnya tidak jadi digunakan karna sudah menggunakan aplikasi Laundreein. Piposmartnya kemarin baru lihat fitur" saja. Usaha laundry jalan 3 tahun dan menggunakan aplikasi Laundreein. Penjelasan aplikasi piposmart dan lanjut chatt wa </t>
  </si>
  <si>
    <t>Washkita Laundry/Washkita Laundry Telkom</t>
  </si>
  <si>
    <t>081230059101</t>
  </si>
  <si>
    <t>Kab. Bandung</t>
  </si>
  <si>
    <t>Sita Oci</t>
  </si>
  <si>
    <t>Zona Laundry Mamuju/Zona Laundry Mamuju</t>
  </si>
  <si>
    <t xml:space="preserve">Rita </t>
  </si>
  <si>
    <t>Dansen Laundry</t>
  </si>
  <si>
    <t>0812 5615 268</t>
  </si>
  <si>
    <t xml:space="preserve">Sudah melakukan pembayaran dan tinggal top up berlangganan dan akan di bantu nanti malam jam 7 atau jam 8 </t>
  </si>
  <si>
    <t>Juwita marsa</t>
  </si>
  <si>
    <t>J.clean laundry /  J Clean laundry</t>
  </si>
  <si>
    <t>082226668597</t>
  </si>
  <si>
    <t>Kota Tasikmalaya</t>
  </si>
  <si>
    <t xml:space="preserve">Usaha laundry jalan 7 tahun dan masih menggunakan nota manual, penjelasan aplikasi piposmart dan perbedaan dengan nota manual. Untuk aplikasi belum tertarik karena nasabahnya gaptek jadi di laundry masih menggunakan nota manual </t>
  </si>
  <si>
    <t xml:space="preserve">Sudah berlangganan pertahun </t>
  </si>
  <si>
    <t>SR laundry/SR laundry</t>
  </si>
  <si>
    <t>0812 97252322</t>
  </si>
  <si>
    <t>Penjelasan biaya berlangganan aplikasi piposmart  dan untuk perpanjangan nya akan di reminder kembali besok 12 september 2025</t>
  </si>
  <si>
    <t>Zona Laundry Mamuju/Zona Laundry Parepare</t>
  </si>
  <si>
    <t>Kota Parepare</t>
  </si>
  <si>
    <t xml:space="preserve">Sudah di fo, call and chatt belum ada respon nasabahnya </t>
  </si>
  <si>
    <t>Nadifa Laundry/SEVEN LAUNDRY</t>
  </si>
  <si>
    <t>0838 73246858</t>
  </si>
  <si>
    <t xml:space="preserve">Banyak data yang hilang dan data bulan mei dan juni berantakan dan penjelasan mengenai case 12 juni </t>
  </si>
  <si>
    <t>081361587215</t>
  </si>
  <si>
    <t>Admin 2</t>
  </si>
  <si>
    <t>Lucky Laundry/Lucky Laundry</t>
  </si>
  <si>
    <t>0815 8921000</t>
  </si>
  <si>
    <t>FAHRUN ANGRIAWAN</t>
  </si>
  <si>
    <t>Amanah Laundry 99 / Amanah Laundry</t>
  </si>
  <si>
    <t>085696686419</t>
  </si>
  <si>
    <t xml:space="preserve">Nasabahnya mau nyoba yang perbulan dan mau evaluasi lagi mengenai usaha laundry nya apakah masih di tempat sekarang atau nyari tempat baru karna mahasiswa banyak yang libur </t>
  </si>
  <si>
    <t>082292486888</t>
  </si>
  <si>
    <t>Kab. Kolaka</t>
  </si>
  <si>
    <t xml:space="preserve">Fajar Lazuardiana </t>
  </si>
  <si>
    <t>SABI LAUNDRY/SABY LAUNDRY</t>
  </si>
  <si>
    <t>Sultan Laundry. co/Sultan Laundry. co</t>
  </si>
  <si>
    <t>ultra Clean londry</t>
  </si>
  <si>
    <t>Ultra Clean Londry/Ultra Clean Londry</t>
  </si>
  <si>
    <t>085277488773</t>
  </si>
  <si>
    <t>Kota Banda Aceh</t>
  </si>
  <si>
    <t>ACEH</t>
  </si>
  <si>
    <t xml:space="preserve">Sudah melakukan pembayaran dan bantu arahkan top up di aplikasi </t>
  </si>
  <si>
    <t>RIZKY LAUNDRY EXSPRESS/RIZKY LAUNDRY EXSPRESS</t>
  </si>
  <si>
    <t>Kab. Tanah Bumbu</t>
  </si>
  <si>
    <t>KALSEL</t>
  </si>
  <si>
    <t>AZZAHRO LAUNDRY ٣٨ CIKANDE/AZZAHRO LAUNDRY ٣٨ CIKANDE</t>
  </si>
  <si>
    <t>Agus Suhendro</t>
  </si>
  <si>
    <t>Supermax Laundry Express/Supermax Laundry Express</t>
  </si>
  <si>
    <t>085217716789</t>
  </si>
  <si>
    <t>Kab. Muaro Jambi</t>
  </si>
  <si>
    <t xml:space="preserve">JUHARIJUHARI </t>
  </si>
  <si>
    <t>LAUNDRY 22</t>
  </si>
  <si>
    <t>089659135220</t>
  </si>
  <si>
    <t>Belum Aktivasi / Not Active</t>
  </si>
  <si>
    <t xml:space="preserve">masih mencaari karyawan dan rencana pembukaan di akhir bulan januari </t>
  </si>
  <si>
    <t>Aldio Ferdyan</t>
  </si>
  <si>
    <t>Sans Inc.</t>
  </si>
  <si>
    <t>08993373130</t>
  </si>
  <si>
    <t>Call and chatt belum ada respon nasabah nya</t>
  </si>
  <si>
    <t>08561651931</t>
  </si>
  <si>
    <t xml:space="preserve">Panggilan ditolak dan chatt wa belum ada respon nasabahnya </t>
  </si>
  <si>
    <t>PT Piposmart Digital Indonesia</t>
  </si>
  <si>
    <t xml:space="preserve">Laporan Kelolaan </t>
  </si>
  <si>
    <t>Tahun 2025</t>
  </si>
  <si>
    <t>Total data kelolaan</t>
  </si>
  <si>
    <t>DATA KELOLAAN - Lidya</t>
  </si>
  <si>
    <t>DATA KELOLAAN - Ruth</t>
  </si>
  <si>
    <t>Membership Old (0)</t>
  </si>
  <si>
    <t>Membership New (3)</t>
  </si>
  <si>
    <t>Potensial            (2)</t>
  </si>
  <si>
    <t>New Download (1)</t>
  </si>
  <si>
    <t>Tidak Tertarik    (0)</t>
  </si>
  <si>
    <t>Total Follow-UP</t>
  </si>
  <si>
    <t>APRIL</t>
  </si>
  <si>
    <t>MEI</t>
  </si>
  <si>
    <t>JUNI</t>
  </si>
  <si>
    <t>JULI</t>
  </si>
  <si>
    <t>AGUSTUS</t>
  </si>
  <si>
    <t>SEPTEMBER</t>
  </si>
  <si>
    <t>OKTOBER</t>
  </si>
  <si>
    <t>NOVEMBER</t>
  </si>
  <si>
    <t>DESEMBER</t>
  </si>
  <si>
    <t>New Membership</t>
  </si>
  <si>
    <t>MITRA</t>
  </si>
  <si>
    <t xml:space="preserve">Nama </t>
  </si>
  <si>
    <t xml:space="preserve">Nama Brand / Nama Brand Usaha </t>
  </si>
  <si>
    <t>No Hp</t>
  </si>
  <si>
    <t>0821 38532352</t>
  </si>
  <si>
    <t>Jl pelajar timur no 157B, Teladan Timur, Kota Medan, SUMUT</t>
  </si>
  <si>
    <t>NO</t>
  </si>
  <si>
    <t>Nama Brand / Outlet</t>
  </si>
  <si>
    <t>Berlangganan 2022</t>
  </si>
  <si>
    <t>Bonus Berlangganan 2023</t>
  </si>
  <si>
    <t>Bonus Berlangganan 2024</t>
  </si>
  <si>
    <t>Akumulasi</t>
  </si>
  <si>
    <t>UNPAY</t>
  </si>
  <si>
    <t>PAY</t>
  </si>
  <si>
    <t>FRANCHISE                        (Jual Brand Usaha)</t>
  </si>
  <si>
    <t>Pertahun</t>
  </si>
  <si>
    <t>Finis</t>
  </si>
  <si>
    <t>08174885266</t>
  </si>
  <si>
    <t>6 bulan</t>
  </si>
  <si>
    <t>US</t>
  </si>
  <si>
    <t>Pak Ferdy KP Smakc</t>
  </si>
  <si>
    <t>Laundry Take Over (0)</t>
  </si>
  <si>
    <t>Perbulan</t>
  </si>
  <si>
    <t>AFILIASI (Perlengkapan Ex. Mesin, Rak, Dll)</t>
  </si>
  <si>
    <t>FINIS</t>
  </si>
  <si>
    <t>Fery Yanti</t>
  </si>
  <si>
    <t>Jl. Pahlwan No. 9A RT 04/03 Cinangka Sawangan Depok</t>
  </si>
  <si>
    <t>Laundryku</t>
  </si>
  <si>
    <t>081219535499</t>
  </si>
  <si>
    <t>Licen</t>
  </si>
  <si>
    <t>perbulan</t>
  </si>
  <si>
    <t>HDR Dhuan</t>
  </si>
  <si>
    <t>Jl. Sijolang DT P Basa no 66E4, Bukit Tinggi, SUMBAR</t>
  </si>
  <si>
    <t>QQ Laundry</t>
  </si>
  <si>
    <t>081277319000</t>
  </si>
  <si>
    <t>khabay</t>
  </si>
  <si>
    <t>kakadai laundry</t>
  </si>
  <si>
    <t>Yowan Nasution</t>
  </si>
  <si>
    <t>Dwi Khairani Ar Roisyi</t>
  </si>
  <si>
    <t>Ar Roisyi Laundry</t>
  </si>
  <si>
    <t xml:space="preserve">Rosita </t>
  </si>
  <si>
    <t>Afnita Andre</t>
  </si>
  <si>
    <t>Renata Laundry</t>
  </si>
  <si>
    <t xml:space="preserve">Perbulan </t>
  </si>
  <si>
    <t>6 Bulan</t>
  </si>
  <si>
    <t>JUMLAH BONUS PER BULAN</t>
  </si>
  <si>
    <t>TOTAL BONUS AFILIASI</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</si>
</sst>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dd&quot;/&quot;mm&quot;/&quot;yy"/>
    <numFmt numFmtId="165" formatCode="dd/mm"/>
    <numFmt numFmtId="166" formatCode="#,##0;(#,##0)"/>
    <numFmt numFmtId="167" formatCode="dd/mm/yy"/>
    <numFmt numFmtId="168" formatCode="_-[$Rp-421]* #,##0_-;_-[$Rp-421]* \-#,##0_-;_-[$Rp-421]* &quot;-&quot;??_-;_-@"/>
    <numFmt numFmtId="169" formatCode="ddd&quot;, &quot;d"/>
    <numFmt numFmtId="170" formatCode="[$Rp-421]#,##0"/>
    <numFmt numFmtId="171" formatCode="mmmm yyyy"/>
    <numFmt numFmtId="172" formatCode="d&quot; &quot;mmm&quot; &quot;yyyy"/>
    <numFmt numFmtId="173" formatCode="dd/MM/yyyy"/>
    <numFmt numFmtId="174" formatCode="mm&quot;/&quot;dd&quot;/&quot;yy"/>
    <numFmt numFmtId="175" formatCode="d/m/yy"/>
  </numFmts>
  <fonts count="92">
    <font>
      <sz val="10.0"/>
      <color rgb="FF000000"/>
      <name val="Arial"/>
      <scheme val="minor"/>
    </font>
    <font>
      <b/>
      <sz val="20.0"/>
      <color theme="0"/>
      <name val="Calibri"/>
    </font>
    <font>
      <b/>
      <sz val="20.0"/>
      <color rgb="FFFFFFFF"/>
      <name val="Calibri"/>
    </font>
    <font>
      <b/>
      <sz val="24.0"/>
      <color theme="0"/>
      <name val="Calibri"/>
    </font>
    <font>
      <b/>
      <sz val="12.0"/>
      <color rgb="FFFFFFFF"/>
      <name val="Calibri"/>
    </font>
    <font>
      <color theme="0"/>
      <name val="Calibri"/>
    </font>
    <font/>
    <font>
      <color rgb="FFFFFFFF"/>
      <name val="Calibri"/>
    </font>
    <font>
      <b/>
      <sz val="12.0"/>
      <color theme="1"/>
      <name val="Calibri"/>
    </font>
    <font>
      <color theme="1"/>
      <name val="Arial"/>
    </font>
    <font>
      <sz val="12.0"/>
      <color theme="1"/>
      <name val="Calibri"/>
    </font>
    <font>
      <b/>
      <sz val="9.0"/>
      <color rgb="FF000000"/>
      <name val="Calibri"/>
    </font>
    <font>
      <b/>
      <sz val="11.0"/>
      <color theme="1"/>
      <name val="Calibri"/>
    </font>
    <font>
      <b/>
      <sz val="11.0"/>
      <color rgb="FF000000"/>
      <name val="Calibri"/>
    </font>
    <font>
      <sz val="12.0"/>
      <color rgb="FFFFFFFF"/>
      <name val="Calibri"/>
    </font>
    <font>
      <b/>
      <sz val="12.0"/>
      <color rgb="FF000000"/>
      <name val="Calibri"/>
    </font>
    <font>
      <b/>
      <sz val="9.0"/>
      <color rgb="FFFFFFFF"/>
      <name val="Calibri"/>
    </font>
    <font>
      <sz val="9.0"/>
      <color rgb="FFFFFFFF"/>
      <name val="Calibri"/>
    </font>
    <font>
      <b/>
      <sz val="9.0"/>
      <color theme="0"/>
      <name val="Calibri"/>
    </font>
    <font>
      <sz val="9.0"/>
      <color rgb="FF000000"/>
      <name val="Calibri"/>
    </font>
    <font>
      <sz val="9.0"/>
      <color theme="1"/>
      <name val="Calibri"/>
    </font>
    <font>
      <color theme="1"/>
      <name val="Calibri"/>
    </font>
    <font>
      <sz val="11.0"/>
      <color theme="1"/>
      <name val="Calibri"/>
    </font>
    <font>
      <b/>
      <sz val="9.0"/>
      <color rgb="FFFF0000"/>
      <name val="Calibri"/>
    </font>
    <font>
      <color rgb="FF38761D"/>
      <name val="Arial"/>
    </font>
    <font>
      <b/>
      <sz val="13.0"/>
      <color rgb="FFFFFFFF"/>
      <name val="Times New Roman"/>
    </font>
    <font>
      <color theme="1"/>
      <name val="Arial"/>
      <scheme val="minor"/>
    </font>
    <font>
      <b/>
      <sz val="9.0"/>
      <color theme="1"/>
      <name val="Calibri"/>
    </font>
    <font>
      <b/>
      <sz val="10.0"/>
      <color rgb="FFFFFFFF"/>
      <name val="Calibri"/>
    </font>
    <font>
      <b/>
      <sz val="10.0"/>
      <color theme="1"/>
      <name val="Calibri"/>
    </font>
    <font>
      <b/>
      <sz val="10.0"/>
      <color rgb="FF000000"/>
      <name val="Calibri"/>
    </font>
    <font>
      <color rgb="FFFFFFFF"/>
      <name val="Arial"/>
      <scheme val="minor"/>
    </font>
    <font>
      <b/>
      <i/>
      <sz val="9.0"/>
      <color rgb="FF000000"/>
      <name val="Calibri"/>
    </font>
    <font>
      <b/>
      <color rgb="FFFFFFFF"/>
      <name val="Calibri"/>
    </font>
    <font>
      <b/>
      <sz val="9.0"/>
      <color rgb="FF38761D"/>
      <name val="Calibri"/>
    </font>
    <font>
      <sz val="9.0"/>
      <color theme="1"/>
      <name val="Arial"/>
    </font>
    <font>
      <sz val="10.0"/>
      <color theme="1"/>
      <name val="Calibri"/>
    </font>
    <font>
      <b/>
      <sz val="10.0"/>
      <color theme="0"/>
      <name val="Calibri"/>
    </font>
    <font>
      <u/>
      <sz val="9.0"/>
      <color rgb="FF1155CC"/>
      <name val="Calibri"/>
    </font>
    <font>
      <u/>
      <sz val="9.0"/>
      <color theme="1"/>
      <name val="Calibri"/>
    </font>
    <font>
      <u/>
      <sz val="9.0"/>
      <color theme="1"/>
      <name val="Calibri"/>
    </font>
    <font>
      <u/>
      <sz val="9.0"/>
      <color rgb="FF0000FF"/>
      <name val="Calibri"/>
    </font>
    <font>
      <u/>
      <sz val="9.0"/>
      <color theme="1"/>
      <name val="Calibri"/>
    </font>
    <font>
      <u/>
      <sz val="9.0"/>
      <color theme="1"/>
      <name val="Calibri"/>
    </font>
    <font>
      <u/>
      <sz val="9.0"/>
      <color theme="1"/>
      <name val="Calibri"/>
    </font>
    <font>
      <u/>
      <sz val="9.0"/>
      <color theme="1"/>
      <name val="Calibri"/>
    </font>
    <font>
      <u/>
      <sz val="9.0"/>
      <color theme="1"/>
      <name val="Calibri"/>
    </font>
    <font>
      <u/>
      <sz val="9.0"/>
      <color theme="1"/>
      <name val="Calibri"/>
    </font>
    <font>
      <sz val="9.0"/>
      <color rgb="FF404040"/>
      <name val="Calibri"/>
    </font>
    <font>
      <u/>
      <sz val="9.0"/>
      <color theme="1"/>
      <name val="Calibri"/>
    </font>
    <font>
      <u/>
      <sz val="9.0"/>
      <color rgb="FF1155CC"/>
      <name val="Calibri"/>
    </font>
    <font>
      <u/>
      <sz val="9.0"/>
      <color theme="1"/>
      <name val="Calibri"/>
    </font>
    <font>
      <u/>
      <sz val="9.0"/>
      <color theme="1"/>
      <name val="Calibri"/>
    </font>
    <font>
      <b/>
      <u/>
      <sz val="9.0"/>
      <color theme="1"/>
      <name val="Calibri"/>
    </font>
    <font>
      <u/>
      <sz val="9.0"/>
      <color rgb="FF0000FF"/>
      <name val="Calibri"/>
    </font>
    <font>
      <u/>
      <sz val="9.0"/>
      <color theme="1"/>
      <name val="Calibri"/>
    </font>
    <font>
      <sz val="12.0"/>
      <color rgb="FF858796"/>
      <name val="Nunito"/>
    </font>
    <font>
      <u/>
      <sz val="9.0"/>
      <color rgb="FF1155CC"/>
      <name val="Calibri"/>
    </font>
    <font>
      <u/>
      <sz val="9.0"/>
      <color rgb="FF000000"/>
      <name val="Calibri"/>
    </font>
    <font>
      <u/>
      <sz val="9.0"/>
      <color rgb="FF1155CC"/>
      <name val="Calibri"/>
    </font>
    <font>
      <b/>
      <sz val="12.0"/>
      <color rgb="FFFFFFFF"/>
      <name val="Arial"/>
    </font>
    <font>
      <u/>
      <sz val="9.0"/>
      <color rgb="FF1155CC"/>
      <name val="Calibri"/>
    </font>
    <font>
      <sz val="9.0"/>
      <color theme="1"/>
      <name val="Docs-Calibri"/>
    </font>
    <font>
      <u/>
      <sz val="9.0"/>
      <color rgb="FF1155CC"/>
      <name val="Calibri"/>
    </font>
    <font>
      <b/>
      <sz val="9.0"/>
      <color rgb="FF404040"/>
      <name val="Calibri"/>
    </font>
    <font>
      <sz val="10.0"/>
      <color rgb="FF000000"/>
      <name val="Calibri"/>
    </font>
    <font>
      <b/>
      <color theme="1"/>
      <name val="Calibri"/>
    </font>
    <font>
      <b/>
      <color rgb="FF000000"/>
      <name val="Calibri"/>
    </font>
    <font>
      <color rgb="FF000000"/>
      <name val="Calibri"/>
    </font>
    <font>
      <b/>
      <sz val="12.0"/>
      <color rgb="FFFF0000"/>
      <name val="Calibri"/>
    </font>
    <font>
      <b/>
      <sz val="12.0"/>
      <color theme="0"/>
      <name val="Calibri"/>
    </font>
    <font>
      <b/>
      <i/>
      <color rgb="FF000000"/>
      <name val="Calibri"/>
    </font>
    <font>
      <sz val="10.0"/>
      <color rgb="FFFFFFFF"/>
      <name val="Calibri"/>
    </font>
    <font>
      <sz val="9.0"/>
      <color rgb="FF050505"/>
      <name val="Calibri"/>
    </font>
    <font>
      <u/>
      <sz val="9.0"/>
      <color rgb="FF0000FF"/>
      <name val="Calibri"/>
    </font>
    <font>
      <u/>
      <sz val="9.0"/>
      <color rgb="FF0000FF"/>
      <name val="Calibri"/>
    </font>
    <font>
      <u/>
      <sz val="9.0"/>
      <color rgb="FF0000FF"/>
      <name val="Calibri"/>
    </font>
    <font>
      <sz val="10.0"/>
      <color rgb="FF858796"/>
      <name val="Calibri"/>
    </font>
    <font>
      <sz val="8.0"/>
      <color theme="1"/>
      <name val="Calibri"/>
    </font>
    <font>
      <u/>
      <sz val="9.0"/>
      <color theme="1"/>
      <name val="Calibri"/>
    </font>
    <font>
      <u/>
      <sz val="9.0"/>
      <color rgb="FF1155CC"/>
      <name val="Calibri"/>
    </font>
    <font>
      <sz val="9.0"/>
      <color rgb="FF1F1F1F"/>
      <name val="Calibri"/>
    </font>
    <font>
      <b/>
      <sz val="9.0"/>
      <color rgb="FFCC0000"/>
      <name val="Calibri"/>
    </font>
    <font>
      <sz val="9.0"/>
      <color rgb="FF858796"/>
      <name val="Calibri"/>
    </font>
    <font>
      <b/>
      <sz val="11.0"/>
      <color rgb="FFFFFFFF"/>
      <name val="Calibri"/>
    </font>
    <font>
      <b/>
      <sz val="11.0"/>
      <color theme="0"/>
      <name val="Calibri"/>
    </font>
    <font>
      <sz val="9.0"/>
      <color rgb="FFFF0000"/>
      <name val="Calibri"/>
    </font>
    <font>
      <sz val="9.0"/>
      <color rgb="FF000000"/>
      <name val="Docs-Calibri"/>
    </font>
    <font>
      <u/>
      <sz val="10.0"/>
      <color rgb="FF0000FF"/>
      <name val="Calibri"/>
    </font>
    <font>
      <b/>
      <sz val="10.0"/>
      <color rgb="FFFF0000"/>
      <name val="Calibri"/>
    </font>
    <font>
      <sz val="9.0"/>
      <color rgb="FF000000"/>
      <name val="&quot;Google Sans Mono&quot;"/>
    </font>
    <font>
      <color rgb="FF000000"/>
      <name val="Docs-Calibri"/>
    </font>
  </fonts>
  <fills count="34">
    <fill>
      <patternFill patternType="none"/>
    </fill>
    <fill>
      <patternFill patternType="lightGray"/>
    </fill>
    <fill>
      <patternFill patternType="solid">
        <fgColor rgb="FF38761D"/>
        <bgColor rgb="FF38761D"/>
      </patternFill>
    </fill>
    <fill>
      <patternFill patternType="solid">
        <fgColor rgb="FFCC0000"/>
        <bgColor rgb="FFCC0000"/>
      </patternFill>
    </fill>
    <fill>
      <patternFill patternType="solid">
        <fgColor rgb="FFD9D9D9"/>
        <bgColor rgb="FFD9D9D9"/>
      </patternFill>
    </fill>
    <fill>
      <patternFill patternType="solid">
        <fgColor rgb="FFFFFF00"/>
        <bgColor rgb="FFFFFF00"/>
      </patternFill>
    </fill>
    <fill>
      <patternFill patternType="solid">
        <fgColor rgb="FFD9EAD3"/>
        <bgColor rgb="FFD9EAD3"/>
      </patternFill>
    </fill>
    <fill>
      <patternFill patternType="solid">
        <fgColor rgb="FFD0E0E3"/>
        <bgColor rgb="FFD0E0E3"/>
      </patternFill>
    </fill>
    <fill>
      <patternFill patternType="solid">
        <fgColor rgb="FF134F5C"/>
        <bgColor rgb="FF134F5C"/>
      </patternFill>
    </fill>
    <fill>
      <patternFill patternType="solid">
        <fgColor rgb="FFF4CCCC"/>
        <bgColor rgb="FFF4CCCC"/>
      </patternFill>
    </fill>
    <fill>
      <patternFill patternType="solid">
        <fgColor rgb="FFFFFFFF"/>
        <bgColor rgb="FFFFFFFF"/>
      </patternFill>
    </fill>
    <fill>
      <patternFill patternType="solid">
        <fgColor theme="7"/>
        <bgColor theme="7"/>
      </patternFill>
    </fill>
    <fill>
      <patternFill patternType="solid">
        <fgColor rgb="FF34A853"/>
        <bgColor rgb="FF34A853"/>
      </patternFill>
    </fill>
    <fill>
      <patternFill patternType="solid">
        <fgColor rgb="FF000000"/>
        <bgColor rgb="FF000000"/>
      </patternFill>
    </fill>
    <fill>
      <patternFill patternType="solid">
        <fgColor rgb="FF6D9EEB"/>
        <bgColor rgb="FF6D9EEB"/>
      </patternFill>
    </fill>
    <fill>
      <patternFill patternType="solid">
        <fgColor rgb="FFFF9900"/>
        <bgColor rgb="FFFF9900"/>
      </patternFill>
    </fill>
    <fill>
      <patternFill patternType="solid">
        <fgColor rgb="FF674EA7"/>
        <bgColor rgb="FF674EA7"/>
      </patternFill>
    </fill>
    <fill>
      <patternFill patternType="solid">
        <fgColor rgb="FFC27BA0"/>
        <bgColor rgb="FFC27BA0"/>
      </patternFill>
    </fill>
    <fill>
      <patternFill patternType="solid">
        <fgColor rgb="FF6AA84F"/>
        <bgColor rgb="FF6AA84F"/>
      </patternFill>
    </fill>
    <fill>
      <patternFill patternType="solid">
        <fgColor rgb="FFC9DAF8"/>
        <bgColor rgb="FFC9DAF8"/>
      </patternFill>
    </fill>
    <fill>
      <patternFill patternType="solid">
        <fgColor rgb="FFE6B8AF"/>
        <bgColor rgb="FFE6B8AF"/>
      </patternFill>
    </fill>
    <fill>
      <patternFill patternType="solid">
        <fgColor theme="0"/>
        <bgColor theme="0"/>
      </patternFill>
    </fill>
    <fill>
      <patternFill patternType="solid">
        <fgColor rgb="FFFFF2CC"/>
        <bgColor rgb="FFFFF2CC"/>
      </patternFill>
    </fill>
    <fill>
      <patternFill patternType="solid">
        <fgColor rgb="FFF8F9FC"/>
        <bgColor rgb="FFF8F9FC"/>
      </patternFill>
    </fill>
    <fill>
      <patternFill patternType="solid">
        <fgColor rgb="FFF6F8F9"/>
        <bgColor rgb="FFF6F8F9"/>
      </patternFill>
    </fill>
    <fill>
      <patternFill patternType="solid">
        <fgColor rgb="FFEAD1DC"/>
        <bgColor rgb="FFEAD1DC"/>
      </patternFill>
    </fill>
    <fill>
      <patternFill patternType="solid">
        <fgColor rgb="FFEFEFEF"/>
        <bgColor rgb="FFEFEFEF"/>
      </patternFill>
    </fill>
    <fill>
      <patternFill patternType="solid">
        <fgColor rgb="FF00FFFF"/>
        <bgColor rgb="FF00FFFF"/>
      </patternFill>
    </fill>
    <fill>
      <patternFill patternType="solid">
        <fgColor rgb="FFFF00FF"/>
        <bgColor rgb="FFFF00FF"/>
      </patternFill>
    </fill>
    <fill>
      <patternFill patternType="solid">
        <fgColor rgb="FF93C47D"/>
        <bgColor rgb="FF93C47D"/>
      </patternFill>
    </fill>
    <fill>
      <patternFill patternType="solid">
        <fgColor rgb="FFB6D7A8"/>
        <bgColor rgb="FFB6D7A8"/>
      </patternFill>
    </fill>
    <fill>
      <patternFill patternType="solid">
        <fgColor rgb="FF00FF00"/>
        <bgColor rgb="FF00FF00"/>
      </patternFill>
    </fill>
    <fill>
      <patternFill patternType="solid">
        <fgColor rgb="FFEA9999"/>
        <bgColor rgb="FFEA9999"/>
      </patternFill>
    </fill>
    <fill>
      <patternFill patternType="solid">
        <fgColor rgb="FFD9D2E9"/>
        <bgColor rgb="FFD9D2E9"/>
      </patternFill>
    </fill>
  </fills>
  <borders count="63">
    <border/>
    <border>
      <left style="thin">
        <color rgb="FF000000"/>
      </left>
      <top style="medium">
        <color rgb="FF000000"/>
      </top>
    </border>
    <border>
      <top style="medium">
        <color rgb="FF000000"/>
      </top>
    </border>
    <border>
      <left style="medium">
        <color rgb="FF000000"/>
      </left>
    </border>
    <border>
      <right style="medium">
        <color rgb="FF000000"/>
      </right>
    </border>
    <border>
      <left style="medium">
        <color rgb="FF000000"/>
      </left>
      <top style="medium">
        <color rgb="FF000000"/>
      </top>
    </border>
    <border>
      <left style="thin">
        <color rgb="FFFFFFFF"/>
      </left>
      <top style="thin">
        <color rgb="FFFFFFFF"/>
      </top>
      <bottom style="thin">
        <color rgb="FFFFFFFF"/>
      </bottom>
    </border>
    <border>
      <right style="medium">
        <color rgb="FF000000"/>
      </right>
      <top style="medium">
        <color rgb="FF000000"/>
      </top>
    </border>
    <border>
      <top style="thin">
        <color rgb="FFFFFFFF"/>
      </top>
      <bottom style="thin">
        <color rgb="FFFFFFFF"/>
      </bottom>
    </border>
    <border>
      <right style="thin">
        <color rgb="FFFFFFFF"/>
      </right>
      <top style="thin">
        <color rgb="FFFFFFFF"/>
      </top>
      <bottom style="thin">
        <color rgb="FFFFFFFF"/>
      </bottom>
    </border>
    <border>
      <left style="medium">
        <color rgb="FF000000"/>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right style="medium">
        <color rgb="FF000000"/>
      </right>
      <top style="medium">
        <color rgb="FFFFFFFF"/>
      </top>
    </border>
    <border>
      <right style="medium">
        <color rgb="FF000000"/>
      </right>
      <bottom style="medium">
        <color rgb="FFFFFFFF"/>
      </bottom>
    </border>
    <border>
      <right style="medium">
        <color rgb="FF000000"/>
      </right>
      <top style="medium">
        <color rgb="FFFFFFFF"/>
      </top>
      <bottom style="medium">
        <color rgb="FFFFFFFF"/>
      </bottom>
    </border>
    <border>
      <right style="thin">
        <color rgb="FF000000"/>
      </right>
    </border>
    <border>
      <left style="medium">
        <color rgb="FF000000"/>
      </left>
      <top style="thin">
        <color rgb="FFFFFFFF"/>
      </top>
      <bottom style="medium">
        <color rgb="FFFFFFFF"/>
      </bottom>
    </border>
    <border>
      <top style="thin">
        <color rgb="FFFFFFFF"/>
      </top>
      <bottom style="medium">
        <color rgb="FFFFFFFF"/>
      </bottom>
    </border>
    <border>
      <right style="medium">
        <color rgb="FF000000"/>
      </right>
      <top style="thin">
        <color rgb="FFFFFFFF"/>
      </top>
      <bottom style="medium">
        <color rgb="FFFFFFFF"/>
      </bottom>
    </border>
    <border>
      <left style="medium">
        <color rgb="FF000000"/>
      </left>
      <right style="thin">
        <color rgb="FFFFFFFF"/>
      </right>
      <top style="thin">
        <color rgb="FFFFFFFF"/>
      </top>
      <bottom style="medium">
        <color rgb="FF000000"/>
      </bottom>
    </border>
    <border>
      <left style="thin">
        <color rgb="FFFFFFFF"/>
      </left>
      <right style="thin">
        <color rgb="FFFFFFFF"/>
      </right>
      <top style="thin">
        <color rgb="FFFFFFFF"/>
      </top>
      <bottom style="medium">
        <color rgb="FF000000"/>
      </bottom>
    </border>
    <border>
      <right style="medium">
        <color rgb="FF000000"/>
      </right>
      <top style="medium">
        <color rgb="FFFFFFFF"/>
      </top>
      <bottom style="medium">
        <color rgb="FF000000"/>
      </bottom>
    </border>
    <border>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right style="thin">
        <color rgb="FFD9D9D9"/>
      </right>
    </border>
    <border>
      <left style="thin">
        <color rgb="FFCCCCCC"/>
      </left>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FFFFFF"/>
      </left>
      <right style="thin">
        <color rgb="FFFFFFFF"/>
      </right>
      <top style="thin">
        <color rgb="FFFFFFFF"/>
      </top>
    </border>
    <border>
      <left style="thin">
        <color rgb="FFFFFFFF"/>
      </left>
      <right style="thin">
        <color rgb="FFFFFFFF"/>
      </right>
    </border>
    <border>
      <left style="thin">
        <color rgb="FFFFFFFF"/>
      </left>
      <right style="thin">
        <color rgb="FFFFFFFF"/>
      </right>
      <bottom style="thin">
        <color rgb="FFFFFFFF"/>
      </bottom>
    </border>
    <border>
      <left style="thin">
        <color rgb="FFD9D9D9"/>
      </left>
      <right style="thin">
        <color rgb="FFD9D9D9"/>
      </right>
      <top style="thin">
        <color rgb="FFD9D9D9"/>
      </top>
    </border>
    <border>
      <left style="thin">
        <color rgb="FFD9D9D9"/>
      </left>
      <right style="thin">
        <color rgb="FFD9D9D9"/>
      </right>
      <top style="thin">
        <color rgb="FFD9D9D9"/>
      </top>
      <bottom style="thin">
        <color rgb="FFD9D9D9"/>
      </bottom>
    </border>
    <border>
      <left style="thin">
        <color rgb="FFCCCCCC"/>
      </left>
      <right style="thin">
        <color rgb="FFCCCCCC"/>
      </right>
      <top style="thin">
        <color rgb="FFCCCCCC"/>
      </top>
    </border>
    <border>
      <left style="thin">
        <color rgb="FFE3E6F0"/>
      </left>
      <right style="thin">
        <color rgb="FFE3E6F0"/>
      </right>
      <top style="thin">
        <color rgb="FFE3E6F0"/>
      </top>
      <bottom style="thin">
        <color rgb="FFE3E6F0"/>
      </bottom>
    </border>
    <border>
      <left style="thin">
        <color rgb="FFCCCCCC"/>
      </left>
      <right style="thin">
        <color rgb="FFCCCCCC"/>
      </right>
      <bottom style="thin">
        <color rgb="FFCCCCCC"/>
      </bottom>
    </border>
    <border>
      <left style="thin">
        <color rgb="FFD9D9D9"/>
      </left>
      <right style="thin">
        <color rgb="FF000000"/>
      </right>
      <top style="thin">
        <color rgb="FFD9D9D9"/>
      </top>
      <bottom style="thin">
        <color rgb="FFD9D9D9"/>
      </bottom>
    </border>
    <border>
      <right style="thin">
        <color rgb="FFD9D9D9"/>
      </right>
      <top style="thin">
        <color rgb="FFD9D9D9"/>
      </top>
      <bottom style="thin">
        <color rgb="FFD9D9D9"/>
      </bottom>
    </border>
    <border>
      <left style="thin">
        <color rgb="FFD9D9D9"/>
      </left>
      <right style="thin">
        <color rgb="FF000000"/>
      </right>
      <top style="thin">
        <color rgb="FFD9D9D9"/>
      </top>
    </border>
    <border>
      <right style="thin">
        <color rgb="FFD9D9D9"/>
      </right>
      <top style="thin">
        <color rgb="FFD9D9D9"/>
      </top>
    </border>
    <border>
      <left style="thin">
        <color rgb="FFEFEFEF"/>
      </left>
      <right style="thin">
        <color rgb="FFEFEFEF"/>
      </right>
      <top style="thin">
        <color rgb="FFEFEFEF"/>
      </top>
      <bottom style="thin">
        <color rgb="FFEFEFEF"/>
      </bottom>
    </border>
    <border>
      <left style="thin">
        <color rgb="FFEFEFEF"/>
      </left>
      <right style="thin">
        <color rgb="FF000000"/>
      </right>
      <top style="thin">
        <color rgb="FFEFEFEF"/>
      </top>
      <bottom style="thin">
        <color rgb="FFEFEFEF"/>
      </bottom>
    </border>
    <border>
      <right style="thin">
        <color rgb="FFEFEFEF"/>
      </right>
      <top style="thin">
        <color rgb="FFEFEFEF"/>
      </top>
      <bottom style="thin">
        <color rgb="FFEFEFEF"/>
      </bottom>
    </border>
    <border>
      <left style="thin">
        <color rgb="FFCCCCCC"/>
      </left>
      <right style="thin">
        <color rgb="FF000000"/>
      </right>
      <top style="thin">
        <color rgb="FFCCCCCC"/>
      </top>
      <bottom style="thin">
        <color rgb="FFCCCCCC"/>
      </bottom>
    </border>
    <border>
      <left style="thin">
        <color rgb="FFD9D9D9"/>
      </left>
      <right style="thin">
        <color rgb="FFD9D9D9"/>
      </right>
      <bottom style="thin">
        <color rgb="FFD9D9D9"/>
      </bottom>
    </border>
    <border>
      <left style="thin">
        <color rgb="FFB7B7B7"/>
      </left>
      <right style="thin">
        <color rgb="FFB7B7B7"/>
      </right>
      <top style="thin">
        <color rgb="FFB7B7B7"/>
      </top>
      <bottom style="thin">
        <color rgb="FFB7B7B7"/>
      </bottom>
    </border>
    <border>
      <right style="thin">
        <color rgb="FF000000"/>
      </right>
      <bottom style="thin">
        <color rgb="FF000000"/>
      </bottom>
    </border>
    <border>
      <left style="thin">
        <color rgb="FFEFEFEF"/>
      </left>
      <right style="thin">
        <color rgb="FFEFEFEF"/>
      </right>
      <top style="thin">
        <color rgb="FFEFEFEF"/>
      </top>
    </border>
    <border>
      <left style="thin">
        <color rgb="FFEFEFEF"/>
      </left>
      <top style="thin">
        <color rgb="FFEFEFEF"/>
      </top>
      <bottom style="thin">
        <color rgb="FFEFEFEF"/>
      </bottom>
    </border>
    <border>
      <top style="thin">
        <color rgb="FFEFEFEF"/>
      </top>
      <bottom style="thin">
        <color rgb="FFEFEFEF"/>
      </bottom>
    </border>
    <border>
      <left style="thin">
        <color rgb="FFEFEFEF"/>
      </left>
      <right style="thin">
        <color rgb="FFEFEFEF"/>
      </right>
    </border>
    <border>
      <left style="thin">
        <color rgb="FFEFEFEF"/>
      </left>
      <right style="thin">
        <color rgb="FFEFEFEF"/>
      </right>
      <bottom style="thin">
        <color rgb="FFEFEFEF"/>
      </bottom>
    </border>
    <border>
      <right style="thin">
        <color rgb="FFD9D9D9"/>
      </right>
      <bottom style="thin">
        <color rgb="FFD9D9D9"/>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style="thin">
        <color rgb="FF000000"/>
      </left>
      <bottom style="thin">
        <color rgb="FF000000"/>
      </bottom>
    </border>
  </borders>
  <cellStyleXfs count="1">
    <xf borderId="0" fillId="0" fontId="0" numFmtId="0" applyAlignment="1" applyFont="1"/>
  </cellStyleXfs>
  <cellXfs count="1186">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3" fontId="2" numFmtId="0" xfId="0" applyAlignment="1" applyFill="1" applyFont="1">
      <alignment horizontal="center" readingOrder="0" vertical="center"/>
    </xf>
    <xf borderId="0" fillId="2" fontId="3" numFmtId="0" xfId="0" applyAlignment="1" applyFont="1">
      <alignment horizontal="center" shrinkToFit="0" vertical="center" wrapText="1"/>
    </xf>
    <xf borderId="1" fillId="3" fontId="4" numFmtId="0" xfId="0" applyAlignment="1" applyBorder="1" applyFont="1">
      <alignment horizontal="center" vertical="center"/>
    </xf>
    <xf borderId="0" fillId="3" fontId="5" numFmtId="0" xfId="0" applyAlignment="1" applyFont="1">
      <alignment readingOrder="0" vertical="center"/>
    </xf>
    <xf borderId="2" fillId="0" fontId="6" numFmtId="0" xfId="0" applyBorder="1" applyFont="1"/>
    <xf borderId="0" fillId="3" fontId="7" numFmtId="0" xfId="0" applyAlignment="1" applyFont="1">
      <alignment readingOrder="0" vertical="center"/>
    </xf>
    <xf borderId="0" fillId="4" fontId="4" numFmtId="0" xfId="0" applyAlignment="1" applyFill="1" applyFont="1">
      <alignment horizontal="center" vertical="center"/>
    </xf>
    <xf borderId="0" fillId="3" fontId="4" numFmtId="0" xfId="0" applyAlignment="1" applyFont="1">
      <alignment horizontal="center" readingOrder="0" vertical="center"/>
    </xf>
    <xf borderId="3" fillId="0" fontId="8" numFmtId="0" xfId="0" applyAlignment="1" applyBorder="1" applyFont="1">
      <alignment vertical="bottom"/>
    </xf>
    <xf borderId="0" fillId="0" fontId="9" numFmtId="0" xfId="0" applyAlignment="1" applyFont="1">
      <alignment vertical="bottom"/>
    </xf>
    <xf borderId="4" fillId="0" fontId="9" numFmtId="0" xfId="0" applyAlignment="1" applyBorder="1" applyFont="1">
      <alignment vertical="bottom"/>
    </xf>
    <xf borderId="0" fillId="0" fontId="8" numFmtId="0" xfId="0" applyAlignment="1" applyFont="1">
      <alignment shrinkToFit="0" wrapText="1"/>
    </xf>
    <xf borderId="3" fillId="0" fontId="10" numFmtId="0" xfId="0" applyAlignment="1" applyBorder="1" applyFont="1">
      <alignment vertical="bottom"/>
    </xf>
    <xf borderId="0" fillId="0" fontId="8" numFmtId="49" xfId="0" applyFont="1" applyNumberFormat="1"/>
    <xf borderId="5" fillId="0" fontId="9" numFmtId="0" xfId="0" applyAlignment="1" applyBorder="1" applyFont="1">
      <alignment vertical="bottom"/>
    </xf>
    <xf borderId="2" fillId="0" fontId="9" numFmtId="0" xfId="0" applyAlignment="1" applyBorder="1" applyFont="1">
      <alignment vertical="bottom"/>
    </xf>
    <xf borderId="0" fillId="0" fontId="8" numFmtId="0" xfId="0" applyAlignment="1" applyFont="1">
      <alignment horizontal="left" readingOrder="0" vertical="center"/>
    </xf>
    <xf borderId="6" fillId="0" fontId="8" numFmtId="0" xfId="0" applyAlignment="1" applyBorder="1" applyFont="1">
      <alignment readingOrder="0" shrinkToFit="0" wrapText="1"/>
    </xf>
    <xf borderId="0" fillId="0" fontId="8" numFmtId="49" xfId="0" applyAlignment="1" applyFont="1" applyNumberFormat="1">
      <alignment horizontal="left" readingOrder="0" vertical="center"/>
    </xf>
    <xf borderId="7" fillId="0" fontId="9" numFmtId="0" xfId="0" applyAlignment="1" applyBorder="1" applyFont="1">
      <alignment vertical="bottom"/>
    </xf>
    <xf borderId="8" fillId="0" fontId="6" numFmtId="0" xfId="0" applyBorder="1" applyFont="1"/>
    <xf borderId="0" fillId="0" fontId="8" numFmtId="164" xfId="0" applyAlignment="1" applyFont="1" applyNumberFormat="1">
      <alignment horizontal="left" readingOrder="0" vertical="center"/>
    </xf>
    <xf borderId="0" fillId="0" fontId="11" numFmtId="49" xfId="0" applyAlignment="1" applyFont="1" applyNumberFormat="1">
      <alignment horizontal="center" readingOrder="0" vertical="center"/>
    </xf>
    <xf borderId="9" fillId="0" fontId="6" numFmtId="0" xfId="0" applyBorder="1" applyFont="1"/>
    <xf borderId="10" fillId="0" fontId="10" numFmtId="0" xfId="0" applyBorder="1" applyFont="1"/>
    <xf borderId="0" fillId="0" fontId="8" numFmtId="49" xfId="0" applyAlignment="1" applyFont="1" applyNumberFormat="1">
      <alignment horizontal="center" readingOrder="0" vertical="center"/>
    </xf>
    <xf borderId="0" fillId="0" fontId="12" numFmtId="0" xfId="0" applyAlignment="1" applyFont="1">
      <alignment horizontal="left" readingOrder="0" vertical="center"/>
    </xf>
    <xf borderId="11" fillId="0" fontId="9" numFmtId="0" xfId="0" applyBorder="1" applyFont="1"/>
    <xf borderId="6" fillId="0" fontId="8" numFmtId="0" xfId="0" applyAlignment="1" applyBorder="1" applyFont="1">
      <alignment shrinkToFit="0" wrapText="1"/>
    </xf>
    <xf borderId="0" fillId="0" fontId="8" numFmtId="49" xfId="0" applyAlignment="1" applyFont="1" applyNumberFormat="1">
      <alignment horizontal="left" readingOrder="0" shrinkToFit="0" vertical="center" wrapText="1"/>
    </xf>
    <xf borderId="0" fillId="0" fontId="13" numFmtId="0" xfId="0" applyAlignment="1" applyFont="1">
      <alignment readingOrder="0" vertical="center"/>
    </xf>
    <xf borderId="0" fillId="3" fontId="14" numFmtId="0" xfId="0" applyAlignment="1" applyFont="1">
      <alignment horizontal="center" shrinkToFit="0" vertical="center" wrapText="1"/>
    </xf>
    <xf borderId="0" fillId="0" fontId="15" numFmtId="49" xfId="0" applyAlignment="1" applyFont="1" applyNumberFormat="1">
      <alignment horizontal="left" readingOrder="0" shrinkToFit="0" vertical="center" wrapText="0"/>
    </xf>
    <xf borderId="12" fillId="0" fontId="9" numFmtId="0" xfId="0" applyBorder="1" applyFont="1"/>
    <xf borderId="0" fillId="3" fontId="16" numFmtId="0" xfId="0" applyAlignment="1" applyFont="1">
      <alignment horizontal="center" vertical="center"/>
    </xf>
    <xf borderId="0" fillId="0" fontId="15" numFmtId="49" xfId="0" applyAlignment="1" applyFont="1" applyNumberFormat="1">
      <alignment horizontal="left" readingOrder="0" vertical="center"/>
    </xf>
    <xf borderId="0" fillId="0" fontId="15" numFmtId="164" xfId="0" applyAlignment="1" applyFont="1" applyNumberFormat="1">
      <alignment horizontal="left" readingOrder="0" vertical="center"/>
    </xf>
    <xf borderId="0" fillId="3" fontId="16" numFmtId="0" xfId="0" applyAlignment="1" applyFont="1">
      <alignment horizontal="center" shrinkToFit="0" vertical="center" wrapText="1"/>
    </xf>
    <xf borderId="0" fillId="3" fontId="14" numFmtId="165" xfId="0" applyAlignment="1" applyFont="1" applyNumberFormat="1">
      <alignment horizontal="center" shrinkToFit="0" vertical="center" wrapText="1"/>
    </xf>
    <xf borderId="0" fillId="0" fontId="15" numFmtId="49" xfId="0" applyAlignment="1" applyFont="1" applyNumberFormat="1">
      <alignment horizontal="center" readingOrder="0" vertical="center"/>
    </xf>
    <xf borderId="0" fillId="3" fontId="16" numFmtId="166" xfId="0" applyAlignment="1" applyFont="1" applyNumberFormat="1">
      <alignment horizontal="center" shrinkToFit="0" vertical="center" wrapText="1"/>
    </xf>
    <xf borderId="10" fillId="0" fontId="9" numFmtId="0" xfId="0" applyBorder="1" applyFont="1"/>
    <xf borderId="11" fillId="0" fontId="9" numFmtId="0" xfId="0" applyBorder="1" applyFont="1"/>
    <xf borderId="0" fillId="0" fontId="15" numFmtId="49" xfId="0" applyAlignment="1" applyFont="1" applyNumberFormat="1">
      <alignment horizontal="left" readingOrder="0" shrinkToFit="0" vertical="center" wrapText="1"/>
    </xf>
    <xf borderId="0" fillId="3" fontId="16" numFmtId="10" xfId="0" applyAlignment="1" applyFont="1" applyNumberFormat="1">
      <alignment horizontal="center" shrinkToFit="0" vertical="center" wrapText="1"/>
    </xf>
    <xf borderId="0" fillId="3" fontId="17" numFmtId="0" xfId="0" applyAlignment="1" applyFont="1">
      <alignment horizontal="center" readingOrder="0" vertical="center"/>
    </xf>
    <xf borderId="13" fillId="0" fontId="9" numFmtId="0" xfId="0" applyBorder="1" applyFont="1"/>
    <xf borderId="0" fillId="3" fontId="16" numFmtId="0" xfId="0" applyAlignment="1" applyFont="1">
      <alignment horizontal="center" readingOrder="0" shrinkToFit="0" vertical="center" wrapText="1"/>
    </xf>
    <xf borderId="0" fillId="3" fontId="16" numFmtId="49" xfId="0" applyAlignment="1" applyFont="1" applyNumberFormat="1">
      <alignment horizontal="center" readingOrder="0" shrinkToFit="0" vertical="center" wrapText="1"/>
    </xf>
    <xf borderId="0" fillId="3" fontId="18" numFmtId="49" xfId="0" applyAlignment="1" applyFont="1" applyNumberFormat="1">
      <alignment horizontal="center" shrinkToFit="0" vertical="center" wrapText="1"/>
    </xf>
    <xf borderId="10" fillId="0" fontId="10" numFmtId="0" xfId="0" applyAlignment="1" applyBorder="1" applyFont="1">
      <alignment vertical="bottom"/>
    </xf>
    <xf borderId="0" fillId="0" fontId="11" numFmtId="0" xfId="0" applyAlignment="1" applyFont="1">
      <alignment vertical="center"/>
    </xf>
    <xf borderId="11" fillId="0" fontId="9" numFmtId="0" xfId="0" applyAlignment="1" applyBorder="1" applyFont="1">
      <alignment vertical="bottom"/>
    </xf>
    <xf borderId="0" fillId="0" fontId="19" numFmtId="3" xfId="0" applyAlignment="1" applyFont="1" applyNumberFormat="1">
      <alignment horizontal="center" readingOrder="0" vertical="center"/>
    </xf>
    <xf borderId="0" fillId="3" fontId="18" numFmtId="0" xfId="0" applyAlignment="1" applyFont="1">
      <alignment horizontal="center" readingOrder="0" shrinkToFit="0" vertical="center" wrapText="1"/>
    </xf>
    <xf borderId="0" fillId="0" fontId="19" numFmtId="166" xfId="0" applyAlignment="1" applyFont="1" applyNumberFormat="1">
      <alignment horizontal="center" readingOrder="0" vertical="center"/>
    </xf>
    <xf borderId="0" fillId="3" fontId="18" numFmtId="0" xfId="0" applyAlignment="1" applyFont="1">
      <alignment horizontal="center" shrinkToFit="0" vertical="center" wrapText="1"/>
    </xf>
    <xf borderId="14" fillId="0" fontId="9" numFmtId="0" xfId="0" applyAlignment="1" applyBorder="1" applyFont="1">
      <alignment vertical="bottom"/>
    </xf>
    <xf borderId="15" fillId="3" fontId="18" numFmtId="164" xfId="0" applyAlignment="1" applyBorder="1" applyFont="1" applyNumberFormat="1">
      <alignment horizontal="center" shrinkToFit="0" vertical="center" wrapText="1"/>
    </xf>
    <xf borderId="0" fillId="2" fontId="16" numFmtId="164" xfId="0" applyAlignment="1" applyFont="1" applyNumberFormat="1">
      <alignment horizontal="center" shrinkToFit="0" vertical="center" wrapText="1"/>
    </xf>
    <xf borderId="0" fillId="2" fontId="16" numFmtId="0" xfId="0" applyAlignment="1" applyFont="1">
      <alignment horizontal="center" readingOrder="0" shrinkToFit="0" vertical="center" wrapText="1"/>
    </xf>
    <xf borderId="0" fillId="0" fontId="20" numFmtId="3" xfId="0" applyAlignment="1" applyFont="1" applyNumberFormat="1">
      <alignment horizontal="center" readingOrder="0" shrinkToFit="0" vertical="center" wrapText="0"/>
    </xf>
    <xf borderId="0" fillId="2" fontId="16" numFmtId="0" xfId="0" applyAlignment="1" applyFont="1">
      <alignment horizontal="center" shrinkToFit="0" vertical="center" wrapText="1"/>
    </xf>
    <xf borderId="0" fillId="0" fontId="21" numFmtId="0" xfId="0" applyAlignment="1" applyFont="1">
      <alignment horizontal="center" shrinkToFit="0" vertical="center" wrapText="0"/>
    </xf>
    <xf borderId="0" fillId="0" fontId="22" numFmtId="0" xfId="0" applyAlignment="1" applyFont="1">
      <alignment shrinkToFit="0" vertical="center" wrapText="0"/>
    </xf>
    <xf borderId="0" fillId="0" fontId="9" numFmtId="0" xfId="0" applyAlignment="1" applyFont="1">
      <alignment horizontal="center" shrinkToFit="0" vertical="center" wrapText="0"/>
    </xf>
    <xf borderId="0" fillId="0" fontId="23" numFmtId="3" xfId="0" applyAlignment="1" applyFont="1" applyNumberFormat="1">
      <alignment horizontal="center" readingOrder="0" vertical="center"/>
    </xf>
    <xf borderId="0" fillId="0" fontId="24" numFmtId="0" xfId="0" applyAlignment="1" applyFont="1">
      <alignment horizontal="center" readingOrder="0" shrinkToFit="0" vertical="center" wrapText="0"/>
    </xf>
    <xf borderId="0" fillId="0" fontId="24" numFmtId="0" xfId="0" applyAlignment="1" applyFont="1">
      <alignment horizontal="center" shrinkToFit="0" vertical="center" wrapText="0"/>
    </xf>
    <xf borderId="0" fillId="0" fontId="19" numFmtId="9" xfId="0" applyAlignment="1" applyFont="1" applyNumberFormat="1">
      <alignment horizontal="center" vertical="center"/>
    </xf>
    <xf borderId="0" fillId="0" fontId="20" numFmtId="0" xfId="0" applyAlignment="1" applyFont="1">
      <alignment horizontal="center" shrinkToFit="0" vertical="center" wrapText="1"/>
    </xf>
    <xf borderId="0" fillId="0" fontId="19" numFmtId="9" xfId="0" applyAlignment="1" applyFont="1" applyNumberFormat="1">
      <alignment horizontal="center" shrinkToFit="0" vertical="center" wrapText="1"/>
    </xf>
    <xf borderId="0" fillId="0" fontId="20" numFmtId="164" xfId="0" applyAlignment="1" applyFont="1" applyNumberFormat="1">
      <alignment horizontal="center" readingOrder="0" vertical="center"/>
    </xf>
    <xf borderId="0" fillId="0" fontId="19" numFmtId="49" xfId="0" applyAlignment="1" applyFont="1" applyNumberFormat="1">
      <alignment horizontal="center" readingOrder="0" vertical="center"/>
    </xf>
    <xf borderId="0" fillId="0" fontId="20" numFmtId="49" xfId="0" applyAlignment="1" applyFont="1" applyNumberFormat="1">
      <alignment horizontal="center" readingOrder="0" vertical="center"/>
    </xf>
    <xf borderId="0" fillId="0" fontId="21" numFmtId="0" xfId="0" applyAlignment="1" applyFont="1">
      <alignment horizontal="center" shrinkToFit="0" wrapText="0"/>
    </xf>
    <xf borderId="0" fillId="0" fontId="20" numFmtId="167" xfId="0" applyAlignment="1" applyFont="1" applyNumberFormat="1">
      <alignment horizontal="center" readingOrder="0" vertical="center"/>
    </xf>
    <xf borderId="0" fillId="0" fontId="22" numFmtId="0" xfId="0" applyAlignment="1" applyFont="1">
      <alignment shrinkToFit="0" wrapText="0"/>
    </xf>
    <xf borderId="0" fillId="0" fontId="9" numFmtId="0" xfId="0" applyAlignment="1" applyFont="1">
      <alignment horizontal="center" shrinkToFit="0" wrapText="0"/>
    </xf>
    <xf borderId="0" fillId="0" fontId="24" numFmtId="0" xfId="0" applyAlignment="1" applyFont="1">
      <alignment horizontal="center" readingOrder="0" shrinkToFit="0" wrapText="0"/>
    </xf>
    <xf borderId="0" fillId="0" fontId="11" numFmtId="0" xfId="0" applyAlignment="1" applyFont="1">
      <alignment horizontal="center" shrinkToFit="0" vertical="center" wrapText="1"/>
    </xf>
    <xf borderId="0" fillId="0" fontId="20" numFmtId="0" xfId="0" applyAlignment="1" applyFont="1">
      <alignment horizontal="center" readingOrder="0" vertical="center"/>
    </xf>
    <xf borderId="3" fillId="0" fontId="9" numFmtId="0" xfId="0" applyAlignment="1" applyBorder="1" applyFont="1">
      <alignment vertical="bottom"/>
    </xf>
    <xf borderId="0" fillId="0" fontId="24" numFmtId="0" xfId="0" applyAlignment="1" applyFont="1">
      <alignment horizontal="center" shrinkToFit="0" wrapText="0"/>
    </xf>
    <xf borderId="4" fillId="0" fontId="6" numFmtId="0" xfId="0" applyBorder="1" applyFont="1"/>
    <xf borderId="0" fillId="0" fontId="20" numFmtId="0" xfId="0" applyAlignment="1" applyFont="1">
      <alignment horizontal="center" readingOrder="0" shrinkToFit="0" vertical="center" wrapText="0"/>
    </xf>
    <xf borderId="0" fillId="0" fontId="20" numFmtId="49" xfId="0" applyAlignment="1" applyFont="1" applyNumberFormat="1">
      <alignment readingOrder="0" vertical="center"/>
    </xf>
    <xf borderId="0" fillId="0" fontId="20" numFmtId="49" xfId="0" applyAlignment="1" applyFont="1" applyNumberFormat="1">
      <alignment readingOrder="0" shrinkToFit="0" vertical="center" wrapText="1"/>
    </xf>
    <xf borderId="0" fillId="0" fontId="20" numFmtId="4" xfId="0" applyAlignment="1" applyFont="1" applyNumberFormat="1">
      <alignment readingOrder="0" shrinkToFit="0" vertical="center" wrapText="1"/>
    </xf>
    <xf borderId="0" fillId="0" fontId="20" numFmtId="49" xfId="0" applyAlignment="1" applyFont="1" applyNumberFormat="1">
      <alignment horizontal="center" vertical="center"/>
    </xf>
    <xf borderId="15" fillId="0" fontId="20" numFmtId="164" xfId="0" applyAlignment="1" applyBorder="1" applyFont="1" applyNumberFormat="1">
      <alignment horizontal="center" readingOrder="0" vertical="center"/>
    </xf>
    <xf borderId="0" fillId="0" fontId="19" numFmtId="0" xfId="0" applyAlignment="1" applyFont="1">
      <alignment horizontal="center" readingOrder="0" shrinkToFit="0" vertical="center" wrapText="0"/>
    </xf>
    <xf borderId="0" fillId="0" fontId="19" numFmtId="49" xfId="0" applyAlignment="1" applyFont="1" applyNumberFormat="1">
      <alignment horizontal="center" vertical="center"/>
    </xf>
    <xf borderId="0" fillId="0" fontId="20" numFmtId="3" xfId="0" applyAlignment="1" applyFont="1" applyNumberFormat="1">
      <alignment readingOrder="0" vertical="center"/>
    </xf>
    <xf borderId="0" fillId="0" fontId="20" numFmtId="0" xfId="0" applyAlignment="1" applyFont="1">
      <alignment readingOrder="0" vertical="center"/>
    </xf>
    <xf borderId="0" fillId="0" fontId="20" numFmtId="49" xfId="0" applyAlignment="1" applyFont="1" applyNumberFormat="1">
      <alignment vertical="center"/>
    </xf>
    <xf borderId="0" fillId="0" fontId="20" numFmtId="3" xfId="0" applyAlignment="1" applyFont="1" applyNumberFormat="1">
      <alignment vertical="center"/>
    </xf>
    <xf borderId="16" fillId="0" fontId="10" numFmtId="0" xfId="0" applyAlignment="1" applyBorder="1" applyFont="1">
      <alignment shrinkToFit="0" vertical="bottom" wrapText="1"/>
    </xf>
    <xf borderId="17" fillId="0" fontId="6" numFmtId="0" xfId="0" applyBorder="1" applyFont="1"/>
    <xf borderId="18" fillId="0" fontId="6" numFmtId="0" xfId="0" applyBorder="1" applyFont="1"/>
    <xf borderId="0" fillId="5" fontId="20" numFmtId="164" xfId="0" applyAlignment="1" applyFill="1" applyFont="1" applyNumberFormat="1">
      <alignment horizontal="center" readingOrder="0" vertical="center"/>
    </xf>
    <xf borderId="0" fillId="5" fontId="19" numFmtId="49" xfId="0" applyAlignment="1" applyFont="1" applyNumberFormat="1">
      <alignment horizontal="center" readingOrder="0" vertical="center"/>
    </xf>
    <xf borderId="0" fillId="5" fontId="20" numFmtId="49" xfId="0" applyAlignment="1" applyFont="1" applyNumberFormat="1">
      <alignment horizontal="center" readingOrder="0" vertical="center"/>
    </xf>
    <xf borderId="0" fillId="5" fontId="20" numFmtId="167" xfId="0" applyAlignment="1" applyFont="1" applyNumberFormat="1">
      <alignment horizontal="center" readingOrder="0" vertical="center"/>
    </xf>
    <xf borderId="0" fillId="5" fontId="20" numFmtId="0" xfId="0" applyAlignment="1" applyFont="1">
      <alignment horizontal="center" readingOrder="0" vertical="center"/>
    </xf>
    <xf borderId="0" fillId="5" fontId="20" numFmtId="49" xfId="0" applyAlignment="1" applyFont="1" applyNumberFormat="1">
      <alignment readingOrder="0" vertical="center"/>
    </xf>
    <xf borderId="0" fillId="5" fontId="20" numFmtId="49" xfId="0" applyAlignment="1" applyFont="1" applyNumberFormat="1">
      <alignment readingOrder="0" shrinkToFit="0" vertical="center" wrapText="1"/>
    </xf>
    <xf borderId="0" fillId="5" fontId="20" numFmtId="4" xfId="0" applyAlignment="1" applyFont="1" applyNumberFormat="1">
      <alignment readingOrder="0" shrinkToFit="0" vertical="center" wrapText="1"/>
    </xf>
    <xf borderId="0" fillId="0" fontId="11" numFmtId="0" xfId="0" applyAlignment="1" applyFont="1">
      <alignment readingOrder="0" vertical="center"/>
    </xf>
    <xf borderId="15" fillId="5" fontId="20" numFmtId="164" xfId="0" applyAlignment="1" applyBorder="1" applyFont="1" applyNumberFormat="1">
      <alignment horizontal="center" readingOrder="0" vertical="center"/>
    </xf>
    <xf borderId="0" fillId="5" fontId="19" numFmtId="49" xfId="0" applyAlignment="1" applyFont="1" applyNumberFormat="1">
      <alignment horizontal="center" vertical="center"/>
    </xf>
    <xf borderId="0" fillId="5" fontId="20" numFmtId="49" xfId="0" applyAlignment="1" applyFont="1" applyNumberFormat="1">
      <alignment vertical="center"/>
    </xf>
    <xf borderId="0" fillId="5" fontId="20" numFmtId="3" xfId="0" applyAlignment="1" applyFont="1" applyNumberFormat="1">
      <alignment vertical="center"/>
    </xf>
    <xf borderId="19" fillId="0" fontId="10" numFmtId="0" xfId="0" applyAlignment="1" applyBorder="1" applyFont="1">
      <alignment vertical="bottom"/>
    </xf>
    <xf borderId="0" fillId="5" fontId="20" numFmtId="0" xfId="0" applyAlignment="1" applyFont="1">
      <alignment readingOrder="0" vertical="center"/>
    </xf>
    <xf borderId="20" fillId="0" fontId="9" numFmtId="0" xfId="0" applyAlignment="1" applyBorder="1" applyFont="1">
      <alignment vertical="bottom"/>
    </xf>
    <xf borderId="21" fillId="0" fontId="9" numFmtId="0" xfId="0" applyAlignment="1" applyBorder="1" applyFont="1">
      <alignment vertical="bottom"/>
    </xf>
    <xf borderId="22" fillId="0" fontId="21" numFmtId="0" xfId="0" applyAlignment="1" applyBorder="1" applyFont="1">
      <alignment horizontal="center" shrinkToFit="0" wrapText="0"/>
    </xf>
    <xf borderId="0" fillId="4" fontId="9" numFmtId="0" xfId="0" applyAlignment="1" applyFont="1">
      <alignment vertical="bottom"/>
    </xf>
    <xf borderId="22" fillId="0" fontId="22" numFmtId="0" xfId="0" applyAlignment="1" applyBorder="1" applyFont="1">
      <alignment shrinkToFit="0" wrapText="0"/>
    </xf>
    <xf borderId="22" fillId="0" fontId="9" numFmtId="0" xfId="0" applyAlignment="1" applyBorder="1" applyFont="1">
      <alignment horizontal="center" shrinkToFit="0" wrapText="0"/>
    </xf>
    <xf borderId="22" fillId="0" fontId="24" numFmtId="0" xfId="0" applyAlignment="1" applyBorder="1" applyFont="1">
      <alignment horizontal="center" readingOrder="0" shrinkToFit="0" wrapText="0"/>
    </xf>
    <xf borderId="22" fillId="0" fontId="24" numFmtId="0" xfId="0" applyAlignment="1" applyBorder="1" applyFont="1">
      <alignment horizontal="center" shrinkToFit="0" wrapText="0"/>
    </xf>
    <xf borderId="23" fillId="0" fontId="9" numFmtId="0" xfId="0" applyAlignment="1" applyBorder="1" applyFont="1">
      <alignment vertical="bottom"/>
    </xf>
    <xf borderId="24" fillId="0" fontId="9" numFmtId="0" xfId="0" applyAlignment="1" applyBorder="1" applyFont="1">
      <alignment vertical="bottom"/>
    </xf>
    <xf borderId="25" fillId="0" fontId="9" numFmtId="0" xfId="0" applyAlignment="1" applyBorder="1" applyFont="1">
      <alignment vertical="bottom"/>
    </xf>
    <xf borderId="5" fillId="6" fontId="8" numFmtId="0" xfId="0" applyAlignment="1" applyBorder="1" applyFill="1" applyFont="1">
      <alignment horizontal="center" readingOrder="0" shrinkToFit="0" vertical="center" wrapText="1"/>
    </xf>
    <xf borderId="7" fillId="0" fontId="6" numFmtId="0" xfId="0" applyBorder="1" applyFont="1"/>
    <xf borderId="5" fillId="7" fontId="8" numFmtId="0" xfId="0" applyAlignment="1" applyBorder="1" applyFill="1" applyFont="1">
      <alignment horizontal="center" readingOrder="0" shrinkToFit="0" vertical="center" wrapText="1"/>
    </xf>
    <xf borderId="3" fillId="0" fontId="6" numFmtId="0" xfId="0" applyBorder="1" applyFont="1"/>
    <xf borderId="3" fillId="2" fontId="25" numFmtId="0" xfId="0" applyAlignment="1" applyBorder="1" applyFont="1">
      <alignment readingOrder="0" shrinkToFit="0" vertical="center" wrapText="1"/>
    </xf>
    <xf borderId="3" fillId="8" fontId="25" numFmtId="0" xfId="0" applyAlignment="1" applyBorder="1" applyFill="1" applyFont="1">
      <alignment readingOrder="0" shrinkToFit="0" vertical="center" wrapText="1"/>
    </xf>
    <xf borderId="3" fillId="0" fontId="10" numFmtId="0" xfId="0" applyAlignment="1" applyBorder="1" applyFont="1">
      <alignment horizontal="left" readingOrder="0" shrinkToFit="0" vertical="center" wrapText="1"/>
    </xf>
    <xf borderId="3" fillId="0" fontId="10" numFmtId="0" xfId="0" applyAlignment="1" applyBorder="1" applyFont="1">
      <alignment shrinkToFit="0" vertical="bottom" wrapText="1"/>
    </xf>
    <xf borderId="3" fillId="0" fontId="26" numFmtId="0" xfId="0" applyBorder="1" applyFont="1"/>
    <xf borderId="4" fillId="0" fontId="26" numFmtId="0" xfId="0" applyBorder="1" applyFont="1"/>
    <xf borderId="3" fillId="0" fontId="10" numFmtId="0" xfId="0" applyAlignment="1" applyBorder="1" applyFont="1">
      <alignment readingOrder="0" shrinkToFit="0" vertical="center" wrapText="1"/>
    </xf>
    <xf borderId="0" fillId="0" fontId="8" numFmtId="0" xfId="0" applyAlignment="1" applyFont="1">
      <alignment horizontal="center" readingOrder="0" vertical="center"/>
    </xf>
    <xf borderId="0" fillId="0" fontId="8" numFmtId="0" xfId="0" applyAlignment="1" applyFont="1">
      <alignment horizontal="left" readingOrder="0" shrinkToFit="0" vertical="center" wrapText="1"/>
    </xf>
    <xf borderId="0" fillId="0" fontId="12" numFmtId="49" xfId="0" applyAlignment="1" applyFont="1" applyNumberFormat="1">
      <alignment horizontal="left" readingOrder="0" vertical="center"/>
    </xf>
    <xf borderId="0" fillId="0" fontId="27" numFmtId="49" xfId="0" applyAlignment="1" applyFont="1" applyNumberFormat="1">
      <alignment horizontal="left" readingOrder="0" vertical="center"/>
    </xf>
    <xf borderId="0" fillId="0" fontId="27" numFmtId="49" xfId="0" applyAlignment="1" applyFont="1" applyNumberFormat="1">
      <alignment horizontal="center" readingOrder="0" vertical="center"/>
    </xf>
    <xf borderId="0" fillId="0" fontId="27" numFmtId="49" xfId="0" applyAlignment="1" applyFont="1" applyNumberFormat="1">
      <alignment horizontal="left" readingOrder="0" shrinkToFit="0" vertical="center" wrapText="1"/>
    </xf>
    <xf borderId="0" fillId="0" fontId="13" numFmtId="49" xfId="0" applyAlignment="1" applyFont="1" applyNumberFormat="1">
      <alignment horizontal="left" readingOrder="0" vertical="center"/>
    </xf>
    <xf borderId="0" fillId="0" fontId="11" numFmtId="49" xfId="0" applyAlignment="1" applyFont="1" applyNumberFormat="1">
      <alignment horizontal="left" readingOrder="0" vertical="center"/>
    </xf>
    <xf borderId="0" fillId="0" fontId="11" numFmtId="49" xfId="0" applyAlignment="1" applyFont="1" applyNumberFormat="1">
      <alignment horizontal="left" readingOrder="0" shrinkToFit="0" vertical="center" wrapText="1"/>
    </xf>
    <xf borderId="0" fillId="3" fontId="16" numFmtId="49" xfId="0" applyAlignment="1" applyFont="1" applyNumberFormat="1">
      <alignment horizontal="center" shrinkToFit="0" vertical="center" wrapText="1"/>
    </xf>
    <xf borderId="0" fillId="3" fontId="16" numFmtId="0" xfId="0" applyAlignment="1" applyFont="1">
      <alignment horizontal="center" shrinkToFit="0" vertical="center" wrapText="1"/>
    </xf>
    <xf borderId="15" fillId="3" fontId="16" numFmtId="164" xfId="0" applyAlignment="1" applyBorder="1" applyFont="1" applyNumberFormat="1">
      <alignment horizontal="center" shrinkToFit="0" vertical="center" wrapText="1"/>
    </xf>
    <xf borderId="3" fillId="0" fontId="8" numFmtId="0" xfId="0" applyAlignment="1" applyBorder="1" applyFont="1">
      <alignment readingOrder="0" shrinkToFit="0" vertical="center" wrapText="1"/>
    </xf>
    <xf borderId="3" fillId="0" fontId="8" numFmtId="0" xfId="0" applyAlignment="1" applyBorder="1" applyFont="1">
      <alignment shrinkToFit="0" vertical="bottom" wrapText="1"/>
    </xf>
    <xf borderId="0" fillId="2" fontId="16" numFmtId="0" xfId="0" applyAlignment="1" applyFont="1">
      <alignment horizontal="center" shrinkToFit="0" vertical="center" wrapText="1"/>
    </xf>
    <xf borderId="0" fillId="0" fontId="19" numFmtId="164" xfId="0" applyAlignment="1" applyFont="1" applyNumberFormat="1">
      <alignment vertical="center"/>
    </xf>
    <xf borderId="23" fillId="0" fontId="10" numFmtId="0" xfId="0" applyAlignment="1" applyBorder="1" applyFont="1">
      <alignment readingOrder="0" shrinkToFit="0" vertical="center" wrapText="1"/>
    </xf>
    <xf borderId="24" fillId="0" fontId="6" numFmtId="0" xfId="0" applyBorder="1" applyFont="1"/>
    <xf borderId="0" fillId="0" fontId="19" numFmtId="164" xfId="0" applyAlignment="1" applyFont="1" applyNumberFormat="1">
      <alignment horizontal="center" readingOrder="0" vertical="center"/>
    </xf>
    <xf borderId="25" fillId="0" fontId="6" numFmtId="0" xfId="0" applyBorder="1" applyFont="1"/>
    <xf borderId="23" fillId="0" fontId="10" numFmtId="0" xfId="0" applyAlignment="1" applyBorder="1" applyFont="1">
      <alignment shrinkToFit="0" vertical="bottom" wrapText="1"/>
    </xf>
    <xf borderId="0" fillId="9" fontId="19" numFmtId="49" xfId="0" applyAlignment="1" applyFill="1" applyFont="1" applyNumberFormat="1">
      <alignment horizontal="center" vertical="center"/>
    </xf>
    <xf borderId="0" fillId="0" fontId="19" numFmtId="49" xfId="0" applyAlignment="1" applyFont="1" applyNumberFormat="1">
      <alignment horizontal="left" vertical="center"/>
    </xf>
    <xf borderId="0" fillId="0" fontId="19" numFmtId="0" xfId="0" applyAlignment="1" applyFont="1">
      <alignment horizontal="left" vertical="center"/>
    </xf>
    <xf borderId="0" fillId="0" fontId="19" numFmtId="0" xfId="0" applyAlignment="1" applyFont="1">
      <alignment vertical="center"/>
    </xf>
    <xf borderId="15" fillId="0" fontId="19" numFmtId="164" xfId="0" applyAlignment="1" applyBorder="1" applyFont="1" applyNumberFormat="1">
      <alignment horizontal="center" readingOrder="0" vertical="center"/>
    </xf>
    <xf borderId="0" fillId="10" fontId="19" numFmtId="164" xfId="0" applyAlignment="1" applyFill="1" applyFont="1" applyNumberFormat="1">
      <alignment horizontal="left" readingOrder="0" vertical="center"/>
    </xf>
    <xf borderId="0" fillId="0" fontId="19" numFmtId="0" xfId="0" applyAlignment="1" applyFont="1">
      <alignment horizontal="center" readingOrder="0" vertical="center"/>
    </xf>
    <xf borderId="0" fillId="0" fontId="19" numFmtId="0" xfId="0" applyAlignment="1" applyFont="1">
      <alignment horizontal="center" vertical="center"/>
    </xf>
    <xf borderId="0" fillId="3" fontId="28" numFmtId="0" xfId="0" applyAlignment="1" applyFont="1">
      <alignment horizontal="center" readingOrder="0" shrinkToFit="0" vertical="center" wrapText="1"/>
    </xf>
    <xf borderId="26" fillId="3" fontId="28" numFmtId="0" xfId="0" applyAlignment="1" applyBorder="1" applyFont="1">
      <alignment horizontal="center" readingOrder="0" shrinkToFit="0" vertical="center" wrapText="1"/>
    </xf>
    <xf borderId="0" fillId="0" fontId="29" numFmtId="0" xfId="0" applyAlignment="1" applyFont="1">
      <alignment horizontal="center" shrinkToFit="0" vertical="center" wrapText="1"/>
    </xf>
    <xf borderId="0" fillId="0" fontId="9" numFmtId="0" xfId="0" applyFont="1"/>
    <xf borderId="27" fillId="0" fontId="30" numFmtId="0" xfId="0" applyAlignment="1" applyBorder="1" applyFont="1">
      <alignment horizontal="left" readingOrder="0" vertical="center"/>
    </xf>
    <xf borderId="28" fillId="0" fontId="6" numFmtId="0" xfId="0" applyBorder="1" applyFont="1"/>
    <xf borderId="29" fillId="0" fontId="30" numFmtId="0" xfId="0" applyAlignment="1" applyBorder="1" applyFont="1">
      <alignment horizontal="center" readingOrder="0" vertical="center"/>
    </xf>
    <xf borderId="0" fillId="0" fontId="19" numFmtId="49" xfId="0" applyAlignment="1" applyFont="1" applyNumberFormat="1">
      <alignment vertical="center"/>
    </xf>
    <xf borderId="0" fillId="0" fontId="20" numFmtId="164" xfId="0" applyAlignment="1" applyFont="1" applyNumberFormat="1">
      <alignment horizontal="center" vertical="center"/>
    </xf>
    <xf borderId="29" fillId="0" fontId="26" numFmtId="0" xfId="0" applyAlignment="1" applyBorder="1" applyFont="1">
      <alignment horizontal="center"/>
    </xf>
    <xf borderId="0" fillId="0" fontId="20" numFmtId="167" xfId="0" applyAlignment="1" applyFont="1" applyNumberFormat="1">
      <alignment horizontal="center" vertical="center"/>
    </xf>
    <xf borderId="0" fillId="0" fontId="20" numFmtId="0" xfId="0" applyAlignment="1" applyFont="1">
      <alignment horizontal="center" vertical="center"/>
    </xf>
    <xf borderId="0" fillId="0" fontId="20" numFmtId="49" xfId="0" applyAlignment="1" applyFont="1" applyNumberFormat="1">
      <alignment shrinkToFit="0" vertical="center" wrapText="1"/>
    </xf>
    <xf borderId="0" fillId="0" fontId="20" numFmtId="4" xfId="0" applyAlignment="1" applyFont="1" applyNumberFormat="1">
      <alignment shrinkToFit="0" vertical="center" wrapText="1"/>
    </xf>
    <xf borderId="0" fillId="0" fontId="9" numFmtId="49" xfId="0" applyAlignment="1" applyFont="1" applyNumberFormat="1">
      <alignment vertical="center"/>
    </xf>
    <xf borderId="15" fillId="0" fontId="20" numFmtId="164" xfId="0" applyAlignment="1" applyBorder="1" applyFont="1" applyNumberFormat="1">
      <alignment horizontal="center" vertical="center"/>
    </xf>
    <xf borderId="0" fillId="0" fontId="9" numFmtId="3" xfId="0" applyAlignment="1" applyFont="1" applyNumberFormat="1">
      <alignment vertical="center"/>
    </xf>
    <xf borderId="0" fillId="0" fontId="9" numFmtId="0" xfId="0" applyAlignment="1" applyFont="1">
      <alignment vertical="center"/>
    </xf>
    <xf borderId="0" fillId="11" fontId="16" numFmtId="0" xfId="0" applyAlignment="1" applyFill="1" applyFont="1">
      <alignment horizontal="center" readingOrder="0" vertical="center"/>
    </xf>
    <xf borderId="0" fillId="11" fontId="16" numFmtId="3" xfId="0" applyAlignment="1" applyFont="1" applyNumberFormat="1">
      <alignment horizontal="center" vertical="center"/>
    </xf>
    <xf borderId="0" fillId="11" fontId="18" numFmtId="3" xfId="0" applyAlignment="1" applyFont="1" applyNumberFormat="1">
      <alignment horizontal="center" readingOrder="0" vertical="center"/>
    </xf>
    <xf borderId="27" fillId="3" fontId="28" numFmtId="0" xfId="0" applyAlignment="1" applyBorder="1" applyFont="1">
      <alignment horizontal="left" readingOrder="0" shrinkToFit="0" vertical="center" wrapText="1"/>
    </xf>
    <xf borderId="0" fillId="11" fontId="16" numFmtId="9" xfId="0" applyAlignment="1" applyFont="1" applyNumberFormat="1">
      <alignment horizontal="center" vertical="center"/>
    </xf>
    <xf borderId="28" fillId="3" fontId="28" numFmtId="0" xfId="0" applyAlignment="1" applyBorder="1" applyFont="1">
      <alignment horizontal="center" readingOrder="0" vertical="center"/>
    </xf>
    <xf borderId="0" fillId="11" fontId="16" numFmtId="9" xfId="0" applyAlignment="1" applyFont="1" applyNumberFormat="1">
      <alignment horizontal="center" shrinkToFit="0" vertical="center" wrapText="1"/>
    </xf>
    <xf borderId="0" fillId="0" fontId="20" numFmtId="0" xfId="0" applyAlignment="1" applyFont="1">
      <alignment vertical="center"/>
    </xf>
    <xf borderId="0" fillId="11" fontId="16" numFmtId="0" xfId="0" applyAlignment="1" applyFont="1">
      <alignment horizontal="center" shrinkToFit="0" vertical="center" wrapText="1"/>
    </xf>
    <xf borderId="0" fillId="11" fontId="16" numFmtId="0" xfId="0" applyAlignment="1" applyFont="1">
      <alignment horizontal="center" shrinkToFit="0" vertical="center" wrapText="0"/>
    </xf>
    <xf borderId="29" fillId="3" fontId="28" numFmtId="0" xfId="0" applyAlignment="1" applyBorder="1" applyFont="1">
      <alignment horizontal="center" readingOrder="0" vertical="center"/>
    </xf>
    <xf borderId="29" fillId="3" fontId="31" numFmtId="0" xfId="0" applyAlignment="1" applyBorder="1" applyFont="1">
      <alignment horizontal="center"/>
    </xf>
    <xf borderId="0" fillId="5" fontId="32" numFmtId="0" xfId="0" applyAlignment="1" applyFont="1">
      <alignment vertical="center"/>
    </xf>
    <xf borderId="0" fillId="0" fontId="20" numFmtId="168" xfId="0" applyAlignment="1" applyFont="1" applyNumberFormat="1">
      <alignment vertical="center"/>
    </xf>
    <xf borderId="0" fillId="0" fontId="20" numFmtId="166" xfId="0" applyAlignment="1" applyFont="1" applyNumberFormat="1">
      <alignment vertical="center"/>
    </xf>
    <xf borderId="0" fillId="0" fontId="20" numFmtId="0" xfId="0" applyAlignment="1" applyFont="1">
      <alignment vertical="center"/>
    </xf>
    <xf borderId="0" fillId="0" fontId="20" numFmtId="10" xfId="0" applyAlignment="1" applyFont="1" applyNumberFormat="1">
      <alignment vertical="center"/>
    </xf>
    <xf borderId="0" fillId="0" fontId="20" numFmtId="0" xfId="0" applyAlignment="1" applyFont="1">
      <alignment shrinkToFit="0" vertical="center" wrapText="0"/>
    </xf>
    <xf borderId="0" fillId="0" fontId="30" numFmtId="0" xfId="0" applyAlignment="1" applyFont="1">
      <alignment readingOrder="0" vertical="center"/>
    </xf>
    <xf borderId="0" fillId="0" fontId="30" numFmtId="0" xfId="0" applyAlignment="1" applyFont="1">
      <alignment horizontal="center" readingOrder="0" vertical="center"/>
    </xf>
    <xf borderId="0" fillId="0" fontId="30" numFmtId="0" xfId="0" applyAlignment="1" applyFont="1">
      <alignment horizontal="center" readingOrder="0" shrinkToFit="0" vertical="center" wrapText="1"/>
    </xf>
    <xf borderId="0" fillId="10" fontId="11" numFmtId="0" xfId="0" applyAlignment="1" applyFont="1">
      <alignment vertical="center"/>
    </xf>
    <xf borderId="0" fillId="10" fontId="20" numFmtId="0" xfId="0" applyAlignment="1" applyFont="1">
      <alignment vertical="center"/>
    </xf>
    <xf borderId="0" fillId="10" fontId="20" numFmtId="166" xfId="0" applyAlignment="1" applyFont="1" applyNumberFormat="1">
      <alignment vertical="center"/>
    </xf>
    <xf borderId="6" fillId="3" fontId="28" numFmtId="0" xfId="0" applyAlignment="1" applyBorder="1" applyFont="1">
      <alignment horizontal="center" readingOrder="0" shrinkToFit="0" vertical="center" wrapText="1"/>
    </xf>
    <xf borderId="6" fillId="3" fontId="9" numFmtId="0" xfId="0" applyBorder="1" applyFont="1"/>
    <xf borderId="8" fillId="3" fontId="9" numFmtId="0" xfId="0" applyBorder="1" applyFont="1"/>
    <xf borderId="0" fillId="10" fontId="20" numFmtId="0" xfId="0" applyAlignment="1" applyFont="1">
      <alignment shrinkToFit="0" vertical="center" wrapText="0"/>
    </xf>
    <xf borderId="9" fillId="3" fontId="9" numFmtId="0" xfId="0" applyBorder="1" applyFont="1"/>
    <xf borderId="0" fillId="0" fontId="20" numFmtId="0" xfId="0" applyAlignment="1" applyFont="1">
      <alignment horizontal="center" readingOrder="0" shrinkToFit="0" vertical="center" wrapText="1"/>
    </xf>
    <xf borderId="30" fillId="12" fontId="28" numFmtId="0" xfId="0" applyAlignment="1" applyBorder="1" applyFill="1" applyFont="1">
      <alignment horizontal="center" readingOrder="0" shrinkToFit="0" vertical="center" wrapText="1"/>
    </xf>
    <xf borderId="0" fillId="13" fontId="11" numFmtId="0" xfId="0" applyAlignment="1" applyFill="1" applyFont="1">
      <alignment vertical="center"/>
    </xf>
    <xf borderId="30" fillId="3" fontId="28" numFmtId="0" xfId="0" applyAlignment="1" applyBorder="1" applyFont="1">
      <alignment horizontal="center" readingOrder="0" shrinkToFit="0" vertical="center" wrapText="1"/>
    </xf>
    <xf borderId="0" fillId="13" fontId="20" numFmtId="0" xfId="0" applyAlignment="1" applyFont="1">
      <alignment vertical="center"/>
    </xf>
    <xf borderId="0" fillId="13" fontId="20" numFmtId="166" xfId="0" applyAlignment="1" applyFont="1" applyNumberFormat="1">
      <alignment vertical="center"/>
    </xf>
    <xf borderId="0" fillId="13" fontId="20" numFmtId="0" xfId="0" applyAlignment="1" applyFont="1">
      <alignment shrinkToFit="0" vertical="center" wrapText="0"/>
    </xf>
    <xf borderId="6" fillId="14" fontId="28" numFmtId="0" xfId="0" applyAlignment="1" applyBorder="1" applyFill="1" applyFont="1">
      <alignment horizontal="center" readingOrder="0" shrinkToFit="0" vertical="center" wrapText="1"/>
    </xf>
    <xf borderId="6" fillId="15" fontId="28" numFmtId="0" xfId="0" applyAlignment="1" applyBorder="1" applyFill="1" applyFont="1">
      <alignment horizontal="center" readingOrder="0" shrinkToFit="0" vertical="center" wrapText="1"/>
    </xf>
    <xf borderId="0" fillId="0" fontId="27" numFmtId="0" xfId="0" applyAlignment="1" applyFont="1">
      <alignment vertical="bottom"/>
    </xf>
    <xf borderId="0" fillId="0" fontId="9" numFmtId="0" xfId="0" applyAlignment="1" applyFont="1">
      <alignment vertical="bottom"/>
    </xf>
    <xf borderId="6" fillId="16" fontId="28" numFmtId="0" xfId="0" applyAlignment="1" applyBorder="1" applyFill="1" applyFont="1">
      <alignment horizontal="center" readingOrder="0" shrinkToFit="0" vertical="center" wrapText="1"/>
    </xf>
    <xf borderId="6" fillId="17" fontId="33" numFmtId="0" xfId="0" applyAlignment="1" applyBorder="1" applyFill="1" applyFont="1">
      <alignment horizontal="center" shrinkToFit="0" vertical="center" wrapText="1"/>
    </xf>
    <xf borderId="0" fillId="0" fontId="27" numFmtId="0" xfId="0" applyAlignment="1" applyFont="1">
      <alignment readingOrder="0" vertical="bottom"/>
    </xf>
    <xf borderId="31" fillId="0" fontId="6" numFmtId="0" xfId="0" applyBorder="1" applyFont="1"/>
    <xf borderId="30" fillId="18" fontId="28" numFmtId="0" xfId="0" applyAlignment="1" applyBorder="1" applyFill="1" applyFont="1">
      <alignment horizontal="center" readingOrder="0" shrinkToFit="0" vertical="center" wrapText="1"/>
    </xf>
    <xf borderId="0" fillId="19" fontId="27" numFmtId="0" xfId="0" applyAlignment="1" applyFill="1" applyFont="1">
      <alignment horizontal="center" shrinkToFit="0" vertical="bottom" wrapText="1"/>
    </xf>
    <xf borderId="0" fillId="19" fontId="27" numFmtId="0" xfId="0" applyAlignment="1" applyFont="1">
      <alignment horizontal="center" vertical="bottom"/>
    </xf>
    <xf borderId="0" fillId="19" fontId="27" numFmtId="0" xfId="0" applyAlignment="1" applyFont="1">
      <alignment vertical="bottom"/>
    </xf>
    <xf borderId="30" fillId="3" fontId="33" numFmtId="0" xfId="0" applyAlignment="1" applyBorder="1" applyFont="1">
      <alignment horizontal="center" shrinkToFit="0" vertical="center" wrapText="1"/>
    </xf>
    <xf borderId="30" fillId="18" fontId="33" numFmtId="0" xfId="0" applyAlignment="1" applyBorder="1" applyFont="1">
      <alignment horizontal="center" shrinkToFit="0" vertical="center" wrapText="1"/>
    </xf>
    <xf borderId="32" fillId="0" fontId="6" numFmtId="0" xfId="0" applyBorder="1" applyFont="1"/>
    <xf borderId="11" fillId="14" fontId="28" numFmtId="0" xfId="0" applyAlignment="1" applyBorder="1" applyFont="1">
      <alignment horizontal="center" readingOrder="0" shrinkToFit="0" vertical="center" wrapText="1"/>
    </xf>
    <xf borderId="0" fillId="0" fontId="20" numFmtId="3" xfId="0" applyAlignment="1" applyFont="1" applyNumberFormat="1">
      <alignment horizontal="center" readingOrder="0" vertical="bottom"/>
    </xf>
    <xf borderId="11" fillId="15" fontId="28" numFmtId="0" xfId="0" applyAlignment="1" applyBorder="1" applyFont="1">
      <alignment horizontal="center" readingOrder="0" shrinkToFit="0" vertical="center" wrapText="1"/>
    </xf>
    <xf borderId="0" fillId="0" fontId="27" numFmtId="3" xfId="0" applyAlignment="1" applyFont="1" applyNumberFormat="1">
      <alignment horizontal="center" vertical="bottom"/>
    </xf>
    <xf borderId="11" fillId="16" fontId="28" numFmtId="0" xfId="0" applyAlignment="1" applyBorder="1" applyFont="1">
      <alignment horizontal="center" readingOrder="0" shrinkToFit="0" vertical="center" wrapText="1"/>
    </xf>
    <xf borderId="0" fillId="0" fontId="23" numFmtId="3" xfId="0" applyAlignment="1" applyFont="1" applyNumberFormat="1">
      <alignment horizontal="center" vertical="bottom"/>
    </xf>
    <xf borderId="30" fillId="17" fontId="33" numFmtId="0" xfId="0" applyAlignment="1" applyBorder="1" applyFont="1">
      <alignment horizontal="center" shrinkToFit="0" vertical="center" wrapText="1"/>
    </xf>
    <xf borderId="0" fillId="6" fontId="27" numFmtId="0" xfId="0" applyAlignment="1" applyFont="1">
      <alignment horizontal="center" vertical="bottom"/>
    </xf>
    <xf borderId="30" fillId="14" fontId="28" numFmtId="0" xfId="0" applyAlignment="1" applyBorder="1" applyFont="1">
      <alignment horizontal="center" readingOrder="0" shrinkToFit="0" vertical="center" wrapText="1"/>
    </xf>
    <xf borderId="30" fillId="14" fontId="28" numFmtId="0" xfId="0" applyAlignment="1" applyBorder="1" applyFont="1">
      <alignment horizontal="left" readingOrder="0" shrinkToFit="0" vertical="center" wrapText="1"/>
    </xf>
    <xf borderId="0" fillId="6" fontId="27" numFmtId="3" xfId="0" applyAlignment="1" applyFont="1" applyNumberFormat="1">
      <alignment horizontal="center" vertical="bottom"/>
    </xf>
    <xf borderId="30" fillId="15" fontId="28" numFmtId="0" xfId="0" applyAlignment="1" applyBorder="1" applyFont="1">
      <alignment horizontal="center" readingOrder="0" shrinkToFit="0" vertical="center" wrapText="1"/>
    </xf>
    <xf borderId="30" fillId="16" fontId="28" numFmtId="0" xfId="0" applyAlignment="1" applyBorder="1" applyFont="1">
      <alignment horizontal="center" readingOrder="0" shrinkToFit="0" vertical="center" wrapText="1"/>
    </xf>
    <xf borderId="33" fillId="17" fontId="9" numFmtId="0" xfId="0" applyBorder="1" applyFont="1"/>
    <xf borderId="0" fillId="9" fontId="27" numFmtId="0" xfId="0" applyAlignment="1" applyFont="1">
      <alignment horizontal="center" shrinkToFit="0" vertical="bottom" wrapText="1"/>
    </xf>
    <xf borderId="33" fillId="3" fontId="9" numFmtId="0" xfId="0" applyBorder="1" applyFont="1"/>
    <xf borderId="33" fillId="18" fontId="9" numFmtId="0" xfId="0" applyBorder="1" applyFont="1"/>
    <xf borderId="0" fillId="9" fontId="27" numFmtId="9" xfId="0" applyAlignment="1" applyFont="1" applyNumberFormat="1">
      <alignment horizontal="center" vertical="bottom"/>
    </xf>
    <xf borderId="34" fillId="0" fontId="20" numFmtId="49" xfId="0" applyAlignment="1" applyBorder="1" applyFont="1" applyNumberFormat="1">
      <alignment horizontal="center" readingOrder="0" shrinkToFit="0" vertical="center" wrapText="1"/>
    </xf>
    <xf borderId="34" fillId="0" fontId="20" numFmtId="0" xfId="0" applyAlignment="1" applyBorder="1" applyFont="1">
      <alignment horizontal="center" readingOrder="0" vertical="center"/>
    </xf>
    <xf borderId="34" fillId="0" fontId="19" numFmtId="0" xfId="0" applyAlignment="1" applyBorder="1" applyFont="1">
      <alignment horizontal="center" readingOrder="0" vertical="center"/>
    </xf>
    <xf borderId="0" fillId="9" fontId="23" numFmtId="9" xfId="0" applyAlignment="1" applyFont="1" applyNumberFormat="1">
      <alignment horizontal="center" vertical="bottom"/>
    </xf>
    <xf borderId="33" fillId="0" fontId="20" numFmtId="0" xfId="0" applyAlignment="1" applyBorder="1" applyFont="1">
      <alignment horizontal="center" readingOrder="0" vertical="center"/>
    </xf>
    <xf borderId="0" fillId="0" fontId="27" numFmtId="0" xfId="0" applyAlignment="1" applyFont="1">
      <alignment horizontal="center" textRotation="0" vertical="center"/>
    </xf>
    <xf borderId="0" fillId="0" fontId="20" numFmtId="0" xfId="0" applyAlignment="1" applyFont="1">
      <alignment readingOrder="0"/>
    </xf>
    <xf borderId="0" fillId="0" fontId="20" numFmtId="3" xfId="0" applyAlignment="1" applyFont="1" applyNumberFormat="1">
      <alignment horizontal="center" readingOrder="0"/>
    </xf>
    <xf borderId="0" fillId="0" fontId="20" numFmtId="3" xfId="0" applyAlignment="1" applyFont="1" applyNumberFormat="1">
      <alignment horizontal="center"/>
    </xf>
    <xf borderId="0" fillId="0" fontId="9" numFmtId="0" xfId="0" applyFont="1"/>
    <xf borderId="0" fillId="0" fontId="20" numFmtId="0" xfId="0" applyFont="1"/>
    <xf borderId="22" fillId="0" fontId="27" numFmtId="0" xfId="0" applyAlignment="1" applyBorder="1" applyFont="1">
      <alignment horizontal="center" textRotation="0" vertical="center"/>
    </xf>
    <xf borderId="22" fillId="0" fontId="20" numFmtId="0" xfId="0" applyBorder="1" applyFont="1"/>
    <xf borderId="22" fillId="0" fontId="20" numFmtId="3" xfId="0" applyAlignment="1" applyBorder="1" applyFont="1" applyNumberFormat="1">
      <alignment horizontal="center"/>
    </xf>
    <xf borderId="22" fillId="0" fontId="20" numFmtId="3" xfId="0" applyAlignment="1" applyBorder="1" applyFont="1" applyNumberFormat="1">
      <alignment horizontal="center" readingOrder="0"/>
    </xf>
    <xf borderId="0" fillId="6" fontId="27" numFmtId="0" xfId="0" applyAlignment="1" applyFont="1">
      <alignment horizontal="center" shrinkToFit="0" vertical="bottom" wrapText="1"/>
    </xf>
    <xf borderId="0" fillId="6" fontId="9" numFmtId="0" xfId="0" applyAlignment="1" applyFont="1">
      <alignment vertical="bottom"/>
    </xf>
    <xf borderId="0" fillId="20" fontId="27" numFmtId="0" xfId="0" applyAlignment="1" applyFill="1" applyFont="1">
      <alignment horizontal="center" shrinkToFit="0" vertical="bottom" wrapText="1"/>
    </xf>
    <xf borderId="0" fillId="20" fontId="9" numFmtId="0" xfId="0" applyAlignment="1" applyFont="1">
      <alignment vertical="bottom"/>
    </xf>
    <xf borderId="0" fillId="20" fontId="23" numFmtId="3" xfId="0" applyAlignment="1" applyFont="1" applyNumberFormat="1">
      <alignment horizontal="center" vertical="bottom"/>
    </xf>
    <xf borderId="0" fillId="0" fontId="9" numFmtId="3" xfId="0" applyAlignment="1" applyFont="1" applyNumberFormat="1">
      <alignment vertical="bottom"/>
    </xf>
    <xf borderId="0" fillId="0" fontId="27" numFmtId="0" xfId="0" applyFont="1"/>
    <xf borderId="0" fillId="0" fontId="27" numFmtId="0" xfId="0" applyAlignment="1" applyFont="1">
      <alignment readingOrder="0"/>
    </xf>
    <xf borderId="0" fillId="19" fontId="27" numFmtId="0" xfId="0" applyAlignment="1" applyFont="1">
      <alignment horizontal="center" shrinkToFit="0" wrapText="1"/>
    </xf>
    <xf borderId="0" fillId="19" fontId="27" numFmtId="0" xfId="0" applyAlignment="1" applyFont="1">
      <alignment horizontal="center"/>
    </xf>
    <xf borderId="0" fillId="19" fontId="27" numFmtId="0" xfId="0" applyFont="1"/>
    <xf borderId="0" fillId="5" fontId="9" numFmtId="49" xfId="0" applyAlignment="1" applyFont="1" applyNumberFormat="1">
      <alignment vertical="center"/>
    </xf>
    <xf borderId="0" fillId="0" fontId="27" numFmtId="3" xfId="0" applyAlignment="1" applyFont="1" applyNumberFormat="1">
      <alignment horizontal="center"/>
    </xf>
    <xf borderId="0" fillId="0" fontId="23" numFmtId="3" xfId="0" applyAlignment="1" applyFont="1" applyNumberFormat="1">
      <alignment horizontal="center"/>
    </xf>
    <xf borderId="0" fillId="6" fontId="27" numFmtId="0" xfId="0" applyAlignment="1" applyFont="1">
      <alignment horizontal="center"/>
    </xf>
    <xf borderId="0" fillId="0" fontId="20" numFmtId="3" xfId="0" applyAlignment="1" applyFont="1" applyNumberFormat="1">
      <alignment horizontal="right" vertical="center"/>
    </xf>
    <xf borderId="0" fillId="6" fontId="27" numFmtId="3" xfId="0" applyAlignment="1" applyFont="1" applyNumberFormat="1">
      <alignment horizontal="center"/>
    </xf>
    <xf borderId="0" fillId="0" fontId="20" numFmtId="49" xfId="0" applyAlignment="1" applyFont="1" applyNumberFormat="1">
      <alignment horizontal="left" readingOrder="0" shrinkToFit="0" vertical="center" wrapText="1"/>
    </xf>
    <xf borderId="0" fillId="9" fontId="27" numFmtId="0" xfId="0" applyAlignment="1" applyFont="1">
      <alignment horizontal="center" shrinkToFit="0" wrapText="1"/>
    </xf>
    <xf borderId="0" fillId="9" fontId="27" numFmtId="9" xfId="0" applyAlignment="1" applyFont="1" applyNumberFormat="1">
      <alignment horizontal="center"/>
    </xf>
    <xf borderId="0" fillId="9" fontId="23" numFmtId="9" xfId="0" applyAlignment="1" applyFont="1" applyNumberFormat="1">
      <alignment horizontal="center"/>
    </xf>
    <xf borderId="0" fillId="0" fontId="27" numFmtId="0" xfId="0" applyAlignment="1" applyFont="1">
      <alignment horizontal="center" readingOrder="0" textRotation="0" vertical="center"/>
    </xf>
    <xf borderId="0" fillId="0" fontId="20" numFmtId="3" xfId="0" applyAlignment="1" applyFont="1" applyNumberFormat="1">
      <alignment horizontal="center" vertical="center"/>
    </xf>
    <xf borderId="0" fillId="0" fontId="20" numFmtId="3" xfId="0" applyAlignment="1" applyFont="1" applyNumberFormat="1">
      <alignment horizontal="center" readingOrder="0" vertical="center"/>
    </xf>
    <xf borderId="0" fillId="0" fontId="27" numFmtId="0" xfId="0" applyAlignment="1" applyFont="1">
      <alignment readingOrder="0" vertical="center"/>
    </xf>
    <xf borderId="34" fillId="0" fontId="20" numFmtId="0" xfId="0" applyAlignment="1" applyBorder="1" applyFont="1">
      <alignment horizontal="left" readingOrder="0" vertical="center"/>
    </xf>
    <xf borderId="22" fillId="0" fontId="6" numFmtId="0" xfId="0" applyBorder="1" applyFont="1"/>
    <xf borderId="22" fillId="0" fontId="20" numFmtId="0" xfId="0" applyAlignment="1" applyBorder="1" applyFont="1">
      <alignment vertical="center"/>
    </xf>
    <xf borderId="22" fillId="0" fontId="20" numFmtId="3" xfId="0" applyAlignment="1" applyBorder="1" applyFont="1" applyNumberFormat="1">
      <alignment horizontal="center" vertical="center"/>
    </xf>
    <xf borderId="22" fillId="0" fontId="20" numFmtId="3" xfId="0" applyAlignment="1" applyBorder="1" applyFont="1" applyNumberFormat="1">
      <alignment horizontal="center" readingOrder="0" vertical="center"/>
    </xf>
    <xf borderId="0" fillId="6" fontId="27" numFmtId="0" xfId="0" applyAlignment="1" applyFont="1">
      <alignment horizontal="center" shrinkToFit="0" wrapText="1"/>
    </xf>
    <xf borderId="0" fillId="6" fontId="9" numFmtId="0" xfId="0" applyFont="1"/>
    <xf borderId="0" fillId="6" fontId="34" numFmtId="3" xfId="0" applyAlignment="1" applyFont="1" applyNumberFormat="1">
      <alignment horizontal="center"/>
    </xf>
    <xf borderId="0" fillId="20" fontId="27" numFmtId="0" xfId="0" applyAlignment="1" applyFont="1">
      <alignment horizontal="center" shrinkToFit="0" wrapText="1"/>
    </xf>
    <xf borderId="0" fillId="20" fontId="9" numFmtId="0" xfId="0" applyFont="1"/>
    <xf borderId="0" fillId="20" fontId="23" numFmtId="3" xfId="0" applyAlignment="1" applyFont="1" applyNumberFormat="1">
      <alignment horizontal="center"/>
    </xf>
    <xf borderId="0" fillId="0" fontId="9" numFmtId="3" xfId="0" applyFont="1" applyNumberFormat="1"/>
    <xf borderId="0" fillId="0" fontId="27" numFmtId="0" xfId="0" applyAlignment="1" applyFont="1">
      <alignment vertical="center"/>
    </xf>
    <xf borderId="0" fillId="0" fontId="9" numFmtId="0" xfId="0" applyAlignment="1" applyFont="1">
      <alignment vertical="center"/>
    </xf>
    <xf borderId="0" fillId="19" fontId="27" numFmtId="0" xfId="0" applyAlignment="1" applyFont="1">
      <alignment horizontal="center" shrinkToFit="0" vertical="center" wrapText="1"/>
    </xf>
    <xf borderId="0" fillId="19" fontId="27" numFmtId="0" xfId="0" applyAlignment="1" applyFont="1">
      <alignment horizontal="center" vertical="center"/>
    </xf>
    <xf borderId="0" fillId="19" fontId="27" numFmtId="0" xfId="0" applyAlignment="1" applyFont="1">
      <alignment vertical="center"/>
    </xf>
    <xf borderId="0" fillId="0" fontId="27" numFmtId="3" xfId="0" applyAlignment="1" applyFont="1" applyNumberFormat="1">
      <alignment horizontal="center" vertical="center"/>
    </xf>
    <xf borderId="0" fillId="0" fontId="20" numFmtId="4" xfId="0" applyAlignment="1" applyFont="1" applyNumberFormat="1">
      <alignment vertical="center"/>
    </xf>
    <xf borderId="0" fillId="0" fontId="27" numFmtId="3" xfId="0" applyAlignment="1" applyFont="1" applyNumberFormat="1">
      <alignment horizontal="center" readingOrder="0" vertical="center"/>
    </xf>
    <xf borderId="0" fillId="0" fontId="23" numFmtId="3" xfId="0" applyAlignment="1" applyFont="1" applyNumberFormat="1">
      <alignment horizontal="center" vertical="center"/>
    </xf>
    <xf borderId="0" fillId="6" fontId="27" numFmtId="0" xfId="0" applyAlignment="1" applyFont="1">
      <alignment horizontal="center" vertical="center"/>
    </xf>
    <xf borderId="0" fillId="6" fontId="27" numFmtId="3" xfId="0" applyAlignment="1" applyFont="1" applyNumberFormat="1">
      <alignment horizontal="center" vertical="center"/>
    </xf>
    <xf borderId="0" fillId="9" fontId="27" numFmtId="0" xfId="0" applyAlignment="1" applyFont="1">
      <alignment horizontal="center" shrinkToFit="0" vertical="center" wrapText="1"/>
    </xf>
    <xf borderId="0" fillId="9" fontId="27" numFmtId="9" xfId="0" applyAlignment="1" applyFont="1" applyNumberFormat="1">
      <alignment horizontal="center" vertical="center"/>
    </xf>
    <xf borderId="0" fillId="9" fontId="23" numFmtId="9" xfId="0" applyAlignment="1" applyFont="1" applyNumberFormat="1">
      <alignment horizontal="center" vertical="center"/>
    </xf>
    <xf borderId="0" fillId="6" fontId="27" numFmtId="0" xfId="0" applyAlignment="1" applyFont="1">
      <alignment horizontal="center" shrinkToFit="0" vertical="center" wrapText="1"/>
    </xf>
    <xf borderId="0" fillId="6" fontId="9" numFmtId="0" xfId="0" applyAlignment="1" applyFont="1">
      <alignment vertical="center"/>
    </xf>
    <xf borderId="0" fillId="20" fontId="27" numFmtId="0" xfId="0" applyAlignment="1" applyFont="1">
      <alignment horizontal="center" shrinkToFit="0" vertical="center" wrapText="1"/>
    </xf>
    <xf borderId="0" fillId="20" fontId="9" numFmtId="0" xfId="0" applyAlignment="1" applyFont="1">
      <alignment vertical="center"/>
    </xf>
    <xf borderId="0" fillId="20" fontId="23" numFmtId="3" xfId="0" applyAlignment="1" applyFont="1" applyNumberFormat="1">
      <alignment horizontal="center" vertical="center"/>
    </xf>
    <xf borderId="0" fillId="0" fontId="9" numFmtId="3" xfId="0" applyAlignment="1" applyFont="1" applyNumberFormat="1">
      <alignment horizontal="center" vertical="center"/>
    </xf>
    <xf borderId="0" fillId="13" fontId="9" numFmtId="0" xfId="0" applyAlignment="1" applyFont="1">
      <alignment vertical="center"/>
    </xf>
    <xf borderId="0" fillId="13" fontId="9" numFmtId="3" xfId="0" applyAlignment="1" applyFont="1" applyNumberFormat="1">
      <alignment vertical="center"/>
    </xf>
    <xf borderId="0" fillId="0" fontId="35" numFmtId="49" xfId="0" applyAlignment="1" applyFont="1" applyNumberFormat="1">
      <alignment horizontal="center" vertical="center"/>
    </xf>
    <xf borderId="0" fillId="0" fontId="20" numFmtId="1" xfId="0" applyAlignment="1" applyFont="1" applyNumberFormat="1">
      <alignment horizontal="center" vertical="center"/>
    </xf>
    <xf borderId="15" fillId="0" fontId="20" numFmtId="49" xfId="0" applyAlignment="1" applyBorder="1" applyFont="1" applyNumberFormat="1">
      <alignment horizontal="center" vertical="center"/>
    </xf>
    <xf borderId="0" fillId="5" fontId="9" numFmtId="49" xfId="0" applyFont="1" applyNumberFormat="1"/>
    <xf borderId="0" fillId="6" fontId="20" numFmtId="0" xfId="0" applyAlignment="1" applyFont="1">
      <alignment vertical="center"/>
    </xf>
    <xf borderId="0" fillId="20" fontId="20" numFmtId="0" xfId="0" applyAlignment="1" applyFont="1">
      <alignment vertical="center"/>
    </xf>
    <xf borderId="0" fillId="0" fontId="27" numFmtId="0" xfId="0" applyAlignment="1" applyFont="1">
      <alignment horizontal="center" shrinkToFit="0" vertical="center" wrapText="1"/>
    </xf>
    <xf borderId="0" fillId="0" fontId="9" numFmtId="164" xfId="0" applyAlignment="1" applyFont="1" applyNumberFormat="1">
      <alignment vertical="center"/>
    </xf>
    <xf borderId="0" fillId="10" fontId="20" numFmtId="164" xfId="0" applyAlignment="1" applyFont="1" applyNumberFormat="1">
      <alignment horizontal="center" vertical="center"/>
    </xf>
    <xf borderId="0" fillId="13" fontId="27" numFmtId="0" xfId="0" applyAlignment="1" applyFont="1">
      <alignment horizontal="center" shrinkToFit="0" vertical="center" wrapText="1"/>
    </xf>
    <xf borderId="0" fillId="13" fontId="20" numFmtId="0" xfId="0" applyAlignment="1" applyFont="1">
      <alignment vertical="center"/>
    </xf>
    <xf borderId="0" fillId="13" fontId="23" numFmtId="3" xfId="0" applyAlignment="1" applyFont="1" applyNumberFormat="1">
      <alignment horizontal="center" vertical="center"/>
    </xf>
    <xf borderId="34" fillId="0" fontId="36" numFmtId="0" xfId="0" applyAlignment="1" applyBorder="1" applyFont="1">
      <alignment horizontal="center" readingOrder="0" vertical="center"/>
    </xf>
    <xf borderId="0" fillId="6" fontId="27" numFmtId="0" xfId="0" applyAlignment="1" applyFont="1">
      <alignment horizontal="center" vertical="center"/>
    </xf>
    <xf borderId="0" fillId="6" fontId="23" numFmtId="3" xfId="0" applyAlignment="1" applyFont="1" applyNumberFormat="1">
      <alignment horizontal="center" vertical="center"/>
    </xf>
    <xf borderId="0" fillId="9" fontId="27" numFmtId="0" xfId="0" applyAlignment="1" applyFont="1">
      <alignment horizontal="center" shrinkToFit="0" vertical="center" wrapText="1"/>
    </xf>
    <xf borderId="0" fillId="0" fontId="20" numFmtId="1" xfId="0" applyAlignment="1" applyFont="1" applyNumberFormat="1">
      <alignment horizontal="center" readingOrder="0" vertical="center"/>
    </xf>
    <xf borderId="0" fillId="0" fontId="20" numFmtId="4" xfId="0" applyAlignment="1" applyFont="1" applyNumberFormat="1">
      <alignment readingOrder="0" vertical="center"/>
    </xf>
    <xf borderId="15" fillId="0" fontId="20" numFmtId="49" xfId="0" applyAlignment="1" applyBorder="1" applyFont="1" applyNumberFormat="1">
      <alignment horizontal="center" readingOrder="0" vertical="center"/>
    </xf>
    <xf borderId="0" fillId="0" fontId="20" numFmtId="0" xfId="0" applyAlignment="1" applyFont="1">
      <alignment horizontal="left" readingOrder="0" vertical="center"/>
    </xf>
    <xf borderId="0" fillId="6" fontId="27" numFmtId="0" xfId="0" applyAlignment="1" applyFont="1">
      <alignment horizontal="center" shrinkToFit="0" vertical="center" wrapText="1"/>
    </xf>
    <xf borderId="0" fillId="6" fontId="20" numFmtId="0" xfId="0" applyAlignment="1" applyFont="1">
      <alignment vertical="center"/>
    </xf>
    <xf borderId="0" fillId="20" fontId="27" numFmtId="0" xfId="0" applyAlignment="1" applyFont="1">
      <alignment horizontal="center" shrinkToFit="0" vertical="center" wrapText="1"/>
    </xf>
    <xf borderId="0" fillId="20" fontId="20" numFmtId="0" xfId="0" applyAlignment="1" applyFont="1">
      <alignment vertical="center"/>
    </xf>
    <xf borderId="0" fillId="0" fontId="19" numFmtId="49" xfId="0" applyAlignment="1" applyFont="1" applyNumberFormat="1">
      <alignment readingOrder="0" vertical="center"/>
    </xf>
    <xf borderId="0" fillId="0" fontId="19" numFmtId="0" xfId="0" applyAlignment="1" applyFont="1">
      <alignment readingOrder="0" vertical="center"/>
    </xf>
    <xf borderId="0" fillId="19" fontId="27" numFmtId="0" xfId="0" applyAlignment="1" applyFont="1">
      <alignment horizontal="center" readingOrder="0" shrinkToFit="0" vertical="center" wrapText="1"/>
    </xf>
    <xf borderId="0" fillId="19" fontId="27" numFmtId="0" xfId="0" applyAlignment="1" applyFont="1">
      <alignment horizontal="center" vertical="center"/>
    </xf>
    <xf borderId="0" fillId="0" fontId="19" numFmtId="49" xfId="0" applyAlignment="1" applyFont="1" applyNumberFormat="1">
      <alignment horizontal="left" readingOrder="0" shrinkToFit="0" vertical="center" wrapText="1"/>
    </xf>
    <xf borderId="0" fillId="19" fontId="27" numFmtId="0" xfId="0" applyAlignment="1" applyFont="1">
      <alignment vertical="center"/>
    </xf>
    <xf borderId="34" fillId="0" fontId="29" numFmtId="0" xfId="0" applyAlignment="1" applyBorder="1" applyFont="1">
      <alignment horizontal="left" readingOrder="0" vertical="center"/>
    </xf>
    <xf borderId="0" fillId="10" fontId="8" numFmtId="0" xfId="0" applyAlignment="1" applyFont="1">
      <alignment shrinkToFit="0" vertical="center" wrapText="0"/>
    </xf>
    <xf borderId="29" fillId="3" fontId="33" numFmtId="0" xfId="0" applyAlignment="1" applyBorder="1" applyFont="1">
      <alignment horizontal="center" readingOrder="0" shrinkToFit="0" vertical="center" wrapText="1"/>
    </xf>
    <xf borderId="30" fillId="3" fontId="37" numFmtId="0" xfId="0" applyAlignment="1" applyBorder="1" applyFont="1">
      <alignment horizontal="center" readingOrder="0" shrinkToFit="0" vertical="center" wrapText="1"/>
    </xf>
    <xf borderId="30" fillId="3" fontId="28" numFmtId="0" xfId="0" applyAlignment="1" applyBorder="1" applyFont="1">
      <alignment horizontal="center" readingOrder="0" vertical="center"/>
    </xf>
    <xf borderId="30" fillId="3" fontId="28" numFmtId="49" xfId="0" applyAlignment="1" applyBorder="1" applyFont="1" applyNumberFormat="1">
      <alignment horizontal="center" readingOrder="0" vertical="center"/>
    </xf>
    <xf borderId="11" fillId="3" fontId="28" numFmtId="0" xfId="0" applyAlignment="1" applyBorder="1" applyFont="1">
      <alignment horizontal="center" readingOrder="0" shrinkToFit="0" vertical="center" wrapText="1"/>
    </xf>
    <xf borderId="34" fillId="0" fontId="27" numFmtId="0" xfId="0" applyAlignment="1" applyBorder="1" applyFont="1">
      <alignment horizontal="center" readingOrder="0" shrinkToFit="0" vertical="center" wrapText="1"/>
    </xf>
    <xf borderId="29" fillId="0" fontId="20" numFmtId="49" xfId="0" applyAlignment="1" applyBorder="1" applyFont="1" applyNumberFormat="1">
      <alignment horizontal="center" readingOrder="0" vertical="center"/>
    </xf>
    <xf borderId="34" fillId="0" fontId="20" numFmtId="0" xfId="0" applyAlignment="1" applyBorder="1" applyFont="1">
      <alignment horizontal="center" readingOrder="0" shrinkToFit="0" vertical="center" wrapText="1"/>
    </xf>
    <xf borderId="34" fillId="0" fontId="20" numFmtId="0" xfId="0" applyAlignment="1" applyBorder="1" applyFont="1">
      <alignment horizontal="center" shrinkToFit="0" vertical="center" wrapText="1"/>
    </xf>
    <xf borderId="34" fillId="0" fontId="20" numFmtId="4" xfId="0" applyAlignment="1" applyBorder="1" applyFont="1" applyNumberFormat="1">
      <alignment shrinkToFit="0" vertical="center" wrapText="1"/>
    </xf>
    <xf quotePrefix="1" borderId="34" fillId="0" fontId="20" numFmtId="4" xfId="0" applyAlignment="1" applyBorder="1" applyFont="1" applyNumberFormat="1">
      <alignment horizontal="center" vertical="center"/>
    </xf>
    <xf borderId="34" fillId="0" fontId="20" numFmtId="4" xfId="0" applyAlignment="1" applyBorder="1" applyFont="1" applyNumberFormat="1">
      <alignment horizontal="left" readingOrder="0" vertical="center"/>
    </xf>
    <xf borderId="34" fillId="0" fontId="20" numFmtId="49" xfId="0" applyAlignment="1" applyBorder="1" applyFont="1" applyNumberFormat="1">
      <alignment horizontal="center" readingOrder="0" vertical="center"/>
    </xf>
    <xf borderId="34" fillId="21" fontId="20" numFmtId="0" xfId="0" applyAlignment="1" applyBorder="1" applyFill="1" applyFont="1">
      <alignment horizontal="left" readingOrder="0" shrinkToFit="0" vertical="center" wrapText="1"/>
    </xf>
    <xf borderId="34" fillId="10" fontId="20" numFmtId="49" xfId="0" applyAlignment="1" applyBorder="1" applyFont="1" applyNumberFormat="1">
      <alignment readingOrder="0" shrinkToFit="0" vertical="center" wrapText="1"/>
    </xf>
    <xf borderId="34" fillId="0" fontId="20" numFmtId="0" xfId="0" applyAlignment="1" applyBorder="1" applyFont="1">
      <alignment readingOrder="0" shrinkToFit="0" vertical="center" wrapText="1"/>
    </xf>
    <xf borderId="34" fillId="0" fontId="38" numFmtId="0" xfId="0" applyAlignment="1" applyBorder="1" applyFont="1">
      <alignment shrinkToFit="0" vertical="center" wrapText="1"/>
    </xf>
    <xf borderId="0" fillId="0" fontId="9" numFmtId="49" xfId="0" applyAlignment="1" applyFont="1" applyNumberFormat="1">
      <alignment horizontal="center" vertical="center"/>
    </xf>
    <xf quotePrefix="1" borderId="34" fillId="0" fontId="20" numFmtId="49" xfId="0" applyAlignment="1" applyBorder="1" applyFont="1" applyNumberFormat="1">
      <alignment horizontal="center" vertical="center"/>
    </xf>
    <xf borderId="34" fillId="0" fontId="20" numFmtId="49" xfId="0" applyAlignment="1" applyBorder="1" applyFont="1" applyNumberFormat="1">
      <alignment horizontal="left" readingOrder="0" vertical="center"/>
    </xf>
    <xf borderId="34" fillId="0" fontId="20" numFmtId="49" xfId="0" applyAlignment="1" applyBorder="1" applyFont="1" applyNumberFormat="1">
      <alignment horizontal="left" readingOrder="0" shrinkToFit="0" vertical="center" wrapText="1"/>
    </xf>
    <xf borderId="34" fillId="0" fontId="20" numFmtId="49" xfId="0" applyAlignment="1" applyBorder="1" applyFont="1" applyNumberFormat="1">
      <alignment shrinkToFit="0" vertical="center" wrapText="1"/>
    </xf>
    <xf borderId="34" fillId="0" fontId="20" numFmtId="0" xfId="0" applyAlignment="1" applyBorder="1" applyFont="1">
      <alignment horizontal="left" readingOrder="0" shrinkToFit="0" vertical="center" wrapText="1"/>
    </xf>
    <xf borderId="34" fillId="10" fontId="19" numFmtId="0" xfId="0" applyAlignment="1" applyBorder="1" applyFont="1">
      <alignment horizontal="left" readingOrder="0" shrinkToFit="0" vertical="center" wrapText="1"/>
    </xf>
    <xf borderId="34" fillId="0" fontId="20" numFmtId="49" xfId="0" applyAlignment="1" applyBorder="1" applyFont="1" applyNumberFormat="1">
      <alignment horizontal="center" vertical="center"/>
    </xf>
    <xf borderId="34" fillId="10" fontId="20" numFmtId="49" xfId="0" applyAlignment="1" applyBorder="1" applyFont="1" applyNumberFormat="1">
      <alignment shrinkToFit="0" vertical="center" wrapText="1"/>
    </xf>
    <xf borderId="34" fillId="21" fontId="20" numFmtId="0" xfId="0" applyAlignment="1" applyBorder="1" applyFont="1">
      <alignment readingOrder="0" shrinkToFit="0" vertical="center" wrapText="1"/>
    </xf>
    <xf borderId="34" fillId="0" fontId="20" numFmtId="0" xfId="0" applyAlignment="1" applyBorder="1" applyFont="1">
      <alignment shrinkToFit="0" vertical="center" wrapText="1"/>
    </xf>
    <xf borderId="34" fillId="0" fontId="20" numFmtId="49" xfId="0" applyAlignment="1" applyBorder="1" applyFont="1" applyNumberFormat="1">
      <alignment horizontal="left" vertical="center"/>
    </xf>
    <xf borderId="34" fillId="0" fontId="36" numFmtId="169" xfId="0" applyAlignment="1" applyBorder="1" applyFont="1" applyNumberFormat="1">
      <alignment horizontal="center" readingOrder="0" vertical="center"/>
    </xf>
    <xf borderId="34" fillId="0" fontId="19" numFmtId="0" xfId="0" applyAlignment="1" applyBorder="1" applyFont="1">
      <alignment horizontal="left" readingOrder="0" shrinkToFit="0" vertical="center" wrapText="1"/>
    </xf>
    <xf borderId="34" fillId="0" fontId="20" numFmtId="49" xfId="0" applyAlignment="1" applyBorder="1" applyFont="1" applyNumberFormat="1">
      <alignment readingOrder="0" shrinkToFit="0" vertical="center" wrapText="1"/>
    </xf>
    <xf borderId="34" fillId="0" fontId="20" numFmtId="49" xfId="0" applyAlignment="1" applyBorder="1" applyFont="1" applyNumberFormat="1">
      <alignment vertical="center"/>
    </xf>
    <xf borderId="34" fillId="0" fontId="20" numFmtId="0" xfId="0" applyAlignment="1" applyBorder="1" applyFont="1">
      <alignment readingOrder="0" vertical="center"/>
    </xf>
    <xf borderId="0" fillId="0" fontId="19" numFmtId="49" xfId="0" applyAlignment="1" applyFont="1" applyNumberFormat="1">
      <alignment horizontal="center" readingOrder="0" shrinkToFit="0" vertical="center" wrapText="1"/>
    </xf>
    <xf borderId="34" fillId="0" fontId="20" numFmtId="49" xfId="0" applyAlignment="1" applyBorder="1" applyFont="1" applyNumberFormat="1">
      <alignment readingOrder="0" vertical="center"/>
    </xf>
    <xf borderId="34" fillId="0" fontId="20" numFmtId="4" xfId="0" applyAlignment="1" applyBorder="1" applyFont="1" applyNumberFormat="1">
      <alignment readingOrder="0" vertical="center"/>
    </xf>
    <xf borderId="0" fillId="0" fontId="35" numFmtId="49" xfId="0" applyAlignment="1" applyFont="1" applyNumberFormat="1">
      <alignment horizontal="center" readingOrder="0" vertical="center"/>
    </xf>
    <xf borderId="34" fillId="0" fontId="36" numFmtId="0" xfId="0" applyAlignment="1" applyBorder="1" applyFont="1">
      <alignment readingOrder="0" vertical="center"/>
    </xf>
    <xf borderId="34" fillId="0" fontId="36" numFmtId="0" xfId="0" applyAlignment="1" applyBorder="1" applyFont="1">
      <alignment vertical="center"/>
    </xf>
    <xf borderId="34" fillId="0" fontId="36" numFmtId="49" xfId="0" applyAlignment="1" applyBorder="1" applyFont="1" applyNumberFormat="1">
      <alignment horizontal="center" readingOrder="0" vertical="center"/>
    </xf>
    <xf borderId="34" fillId="0" fontId="20" numFmtId="4" xfId="0" applyAlignment="1" applyBorder="1" applyFont="1" applyNumberFormat="1">
      <alignment readingOrder="0" shrinkToFit="0" vertical="center" wrapText="1"/>
    </xf>
    <xf borderId="34" fillId="0" fontId="20" numFmtId="49" xfId="0" applyAlignment="1" applyBorder="1" applyFont="1" applyNumberFormat="1">
      <alignment horizontal="left" shrinkToFit="0" vertical="center" wrapText="1"/>
    </xf>
    <xf borderId="33" fillId="0" fontId="27" numFmtId="0" xfId="0" applyAlignment="1" applyBorder="1" applyFont="1">
      <alignment horizontal="center" readingOrder="0" shrinkToFit="0" vertical="center" wrapText="1"/>
    </xf>
    <xf borderId="35" fillId="0" fontId="20" numFmtId="49" xfId="0" applyAlignment="1" applyBorder="1" applyFont="1" applyNumberFormat="1">
      <alignment horizontal="center" readingOrder="0" vertical="center"/>
    </xf>
    <xf borderId="33" fillId="0" fontId="20" numFmtId="49" xfId="0" applyAlignment="1" applyBorder="1" applyFont="1" applyNumberFormat="1">
      <alignment horizontal="center" readingOrder="0" vertical="center"/>
    </xf>
    <xf borderId="33" fillId="0" fontId="20" numFmtId="4" xfId="0" applyAlignment="1" applyBorder="1" applyFont="1" applyNumberFormat="1">
      <alignment readingOrder="0" vertical="center"/>
    </xf>
    <xf borderId="33" fillId="0" fontId="20" numFmtId="4" xfId="0" applyAlignment="1" applyBorder="1" applyFont="1" applyNumberFormat="1">
      <alignment readingOrder="0" shrinkToFit="0" vertical="center" wrapText="1"/>
    </xf>
    <xf borderId="33" fillId="0" fontId="20" numFmtId="49" xfId="0" applyAlignment="1" applyBorder="1" applyFont="1" applyNumberFormat="1">
      <alignment horizontal="left" shrinkToFit="0" vertical="center" wrapText="1"/>
    </xf>
    <xf borderId="33" fillId="0" fontId="20" numFmtId="0" xfId="0" applyAlignment="1" applyBorder="1" applyFont="1">
      <alignment horizontal="left" readingOrder="0" shrinkToFit="0" vertical="center" wrapText="1"/>
    </xf>
    <xf borderId="33" fillId="0" fontId="20" numFmtId="0" xfId="0" applyAlignment="1" applyBorder="1" applyFont="1">
      <alignment readingOrder="0" shrinkToFit="0" vertical="center" wrapText="1"/>
    </xf>
    <xf borderId="0" fillId="9" fontId="20" numFmtId="49" xfId="0" applyAlignment="1" applyFont="1" applyNumberFormat="1">
      <alignment horizontal="center" vertical="center"/>
    </xf>
    <xf borderId="36" fillId="0" fontId="20" numFmtId="164" xfId="0" applyAlignment="1" applyBorder="1" applyFont="1" applyNumberFormat="1">
      <alignment horizontal="center" vertical="center"/>
    </xf>
    <xf borderId="0" fillId="0" fontId="8" numFmtId="0" xfId="0" applyFont="1"/>
    <xf borderId="0" fillId="10" fontId="8" numFmtId="0" xfId="0" applyAlignment="1" applyFont="1">
      <alignment readingOrder="0"/>
    </xf>
    <xf borderId="0" fillId="3" fontId="33" numFmtId="0" xfId="0" applyAlignment="1" applyFont="1">
      <alignment horizontal="center" vertical="center"/>
    </xf>
    <xf borderId="0" fillId="3" fontId="33" numFmtId="0" xfId="0" applyAlignment="1" applyFont="1">
      <alignment horizontal="center" readingOrder="0" vertical="center"/>
    </xf>
    <xf borderId="0" fillId="3" fontId="33" numFmtId="0" xfId="0" applyAlignment="1" applyFont="1">
      <alignment horizontal="center" shrinkToFit="0" vertical="center" wrapText="1"/>
    </xf>
    <xf borderId="0" fillId="0" fontId="19" numFmtId="167" xfId="0" applyAlignment="1" applyFont="1" applyNumberFormat="1">
      <alignment horizontal="center" readingOrder="0" vertical="center"/>
    </xf>
    <xf borderId="0" fillId="0" fontId="19" numFmtId="4" xfId="0" applyAlignment="1" applyFont="1" applyNumberFormat="1">
      <alignment readingOrder="0" vertical="center"/>
    </xf>
    <xf borderId="0" fillId="10" fontId="20" numFmtId="164" xfId="0" applyAlignment="1" applyFont="1" applyNumberFormat="1">
      <alignment horizontal="center" readingOrder="0" vertical="center"/>
    </xf>
    <xf borderId="0" fillId="10" fontId="20" numFmtId="167" xfId="0" applyAlignment="1" applyFont="1" applyNumberFormat="1">
      <alignment horizontal="center" vertical="center"/>
    </xf>
    <xf borderId="0" fillId="0" fontId="39" numFmtId="49" xfId="0" applyAlignment="1" applyFont="1" applyNumberFormat="1">
      <alignment vertical="center"/>
    </xf>
    <xf borderId="0" fillId="10" fontId="20" numFmtId="167" xfId="0" applyAlignment="1" applyFont="1" applyNumberFormat="1">
      <alignment horizontal="center" readingOrder="0" vertical="center"/>
    </xf>
    <xf borderId="0" fillId="0" fontId="40" numFmtId="49" xfId="0" applyAlignment="1" applyFont="1" applyNumberFormat="1">
      <alignment readingOrder="0" vertical="center"/>
    </xf>
    <xf borderId="0" fillId="0" fontId="20" numFmtId="49" xfId="0" applyAlignment="1" applyFont="1" applyNumberFormat="1">
      <alignment horizontal="center" readingOrder="0"/>
    </xf>
    <xf borderId="0" fillId="0" fontId="20" numFmtId="49" xfId="0" applyAlignment="1" applyFont="1" applyNumberFormat="1">
      <alignment readingOrder="0"/>
    </xf>
    <xf borderId="0" fillId="0" fontId="20" numFmtId="49" xfId="0" applyAlignment="1" applyFont="1" applyNumberFormat="1">
      <alignment readingOrder="0" shrinkToFit="0" wrapText="1"/>
    </xf>
    <xf borderId="0" fillId="0" fontId="19" numFmtId="167" xfId="0" applyAlignment="1" applyFont="1" applyNumberFormat="1">
      <alignment horizontal="center" vertical="center"/>
    </xf>
    <xf borderId="0" fillId="0" fontId="19" numFmtId="4" xfId="0" applyAlignment="1" applyFont="1" applyNumberFormat="1">
      <alignment vertical="center"/>
    </xf>
    <xf borderId="15" fillId="0" fontId="19" numFmtId="164" xfId="0" applyAlignment="1" applyBorder="1" applyFont="1" applyNumberFormat="1">
      <alignment horizontal="center" vertical="center"/>
    </xf>
    <xf borderId="0" fillId="0" fontId="20" numFmtId="49" xfId="0" applyAlignment="1" applyFont="1" applyNumberFormat="1">
      <alignment horizontal="center"/>
    </xf>
    <xf borderId="0" fillId="0" fontId="20" numFmtId="49" xfId="0" applyFont="1" applyNumberFormat="1"/>
    <xf borderId="0" fillId="0" fontId="20" numFmtId="49" xfId="0" applyAlignment="1" applyFont="1" applyNumberFormat="1">
      <alignment shrinkToFit="0" wrapText="1"/>
    </xf>
    <xf borderId="0" fillId="0" fontId="19" numFmtId="3" xfId="0" applyAlignment="1" applyFont="1" applyNumberFormat="1">
      <alignment vertical="center"/>
    </xf>
    <xf borderId="0" fillId="0" fontId="19" numFmtId="164" xfId="0" applyAlignment="1" applyFont="1" applyNumberFormat="1">
      <alignment horizontal="center" vertical="center"/>
    </xf>
    <xf borderId="0" fillId="0" fontId="20" numFmtId="4" xfId="0" applyFont="1" applyNumberFormat="1"/>
    <xf borderId="0" fillId="0" fontId="41" numFmtId="49" xfId="0" applyAlignment="1" applyFont="1" applyNumberFormat="1">
      <alignment readingOrder="0" vertical="center"/>
    </xf>
    <xf borderId="0" fillId="0" fontId="20" numFmtId="4" xfId="0" applyAlignment="1" applyFont="1" applyNumberFormat="1">
      <alignment shrinkToFit="0" wrapText="1"/>
    </xf>
    <xf borderId="0" fillId="0" fontId="20" numFmtId="4" xfId="0" applyAlignment="1" applyFont="1" applyNumberFormat="1">
      <alignment readingOrder="0" shrinkToFit="0" wrapText="1"/>
    </xf>
    <xf borderId="0" fillId="12" fontId="4" numFmtId="0" xfId="0" applyAlignment="1" applyFont="1">
      <alignment horizontal="center"/>
    </xf>
    <xf borderId="0" fillId="12" fontId="9" numFmtId="0" xfId="0" applyFont="1"/>
    <xf borderId="0" fillId="12" fontId="4" numFmtId="170" xfId="0" applyAlignment="1" applyFont="1" applyNumberFormat="1">
      <alignment horizontal="center"/>
    </xf>
    <xf borderId="0" fillId="12" fontId="9" numFmtId="170" xfId="0" applyFont="1" applyNumberFormat="1"/>
    <xf borderId="0" fillId="0" fontId="11" numFmtId="0" xfId="0" applyAlignment="1" applyFont="1">
      <alignment horizontal="center" readingOrder="0" vertical="center"/>
    </xf>
    <xf borderId="29" fillId="0" fontId="42" numFmtId="3" xfId="0" applyAlignment="1" applyBorder="1" applyFont="1" applyNumberFormat="1">
      <alignment horizontal="center" readingOrder="0" vertical="center"/>
    </xf>
    <xf borderId="0" fillId="0" fontId="43" numFmtId="3" xfId="0" applyAlignment="1" applyFont="1" applyNumberFormat="1">
      <alignment horizontal="center" readingOrder="0" vertical="center"/>
    </xf>
    <xf borderId="0" fillId="0" fontId="19" numFmtId="0" xfId="0" applyAlignment="1" applyFont="1">
      <alignment horizontal="center" readingOrder="0" shrinkToFit="0" vertical="center" wrapText="1"/>
    </xf>
    <xf borderId="0" fillId="0" fontId="44" numFmtId="49" xfId="0" applyAlignment="1" applyFont="1" applyNumberFormat="1">
      <alignment horizontal="center" readingOrder="0" vertical="center"/>
    </xf>
    <xf borderId="0" fillId="0" fontId="20" numFmtId="0" xfId="0" applyAlignment="1" applyFont="1">
      <alignment horizontal="center" readingOrder="0"/>
    </xf>
    <xf borderId="0" fillId="0" fontId="20" numFmtId="4" xfId="0" applyAlignment="1" applyFont="1" applyNumberFormat="1">
      <alignment readingOrder="0"/>
    </xf>
    <xf borderId="0" fillId="0" fontId="45" numFmtId="49" xfId="0" applyAlignment="1" applyFont="1" applyNumberFormat="1">
      <alignment readingOrder="0"/>
    </xf>
    <xf borderId="0" fillId="0" fontId="20" numFmtId="167" xfId="0" applyAlignment="1" applyFont="1" applyNumberFormat="1">
      <alignment horizontal="center"/>
    </xf>
    <xf borderId="0" fillId="0" fontId="20" numFmtId="0" xfId="0" applyAlignment="1" applyFont="1">
      <alignment horizontal="center"/>
    </xf>
    <xf borderId="0" fillId="0" fontId="20" numFmtId="49" xfId="0" applyAlignment="1" applyFont="1" applyNumberFormat="1">
      <alignment horizontal="center" vertical="bottom"/>
    </xf>
    <xf borderId="0" fillId="0" fontId="20" numFmtId="49" xfId="0" applyAlignment="1" applyFont="1" applyNumberFormat="1">
      <alignment vertical="bottom"/>
    </xf>
    <xf borderId="0" fillId="0" fontId="20" numFmtId="49" xfId="0" applyAlignment="1" applyFont="1" applyNumberFormat="1">
      <alignment readingOrder="0" vertical="bottom"/>
    </xf>
    <xf borderId="0" fillId="10" fontId="19" numFmtId="164" xfId="0" applyAlignment="1" applyFont="1" applyNumberFormat="1">
      <alignment horizontal="center" readingOrder="0" vertical="center"/>
    </xf>
    <xf borderId="0" fillId="0" fontId="9" numFmtId="49" xfId="0" applyFont="1" applyNumberFormat="1"/>
    <xf borderId="0" fillId="5" fontId="20" numFmtId="49" xfId="0" applyAlignment="1" applyFont="1" applyNumberFormat="1">
      <alignment horizontal="center" readingOrder="0"/>
    </xf>
    <xf borderId="0" fillId="6" fontId="20" numFmtId="49" xfId="0" applyAlignment="1" applyFont="1" applyNumberFormat="1">
      <alignment readingOrder="0" shrinkToFit="0" vertical="center" wrapText="1"/>
    </xf>
    <xf borderId="0" fillId="6" fontId="20" numFmtId="49" xfId="0" applyAlignment="1" applyFont="1" applyNumberFormat="1">
      <alignment shrinkToFit="0" wrapText="1"/>
    </xf>
    <xf borderId="0" fillId="5" fontId="20" numFmtId="49" xfId="0" applyAlignment="1" applyFont="1" applyNumberFormat="1">
      <alignment horizontal="center"/>
    </xf>
    <xf borderId="0" fillId="6" fontId="20" numFmtId="49" xfId="0" applyAlignment="1" applyFont="1" applyNumberFormat="1">
      <alignment readingOrder="0" shrinkToFit="0" wrapText="1"/>
    </xf>
    <xf borderId="0" fillId="5" fontId="20" numFmtId="1" xfId="0" applyAlignment="1" applyFont="1" applyNumberFormat="1">
      <alignment horizontal="center"/>
    </xf>
    <xf borderId="0" fillId="6" fontId="20" numFmtId="49" xfId="0" applyFont="1" applyNumberFormat="1"/>
    <xf borderId="0" fillId="12" fontId="4" numFmtId="0" xfId="0" applyAlignment="1" applyFont="1">
      <alignment horizontal="center" vertical="center"/>
    </xf>
    <xf borderId="0" fillId="12" fontId="9" numFmtId="0" xfId="0" applyAlignment="1" applyFont="1">
      <alignment vertical="center"/>
    </xf>
    <xf borderId="0" fillId="12" fontId="4" numFmtId="170" xfId="0" applyAlignment="1" applyFont="1" applyNumberFormat="1">
      <alignment horizontal="center" vertical="center"/>
    </xf>
    <xf borderId="0" fillId="12" fontId="4" numFmtId="170" xfId="0" applyAlignment="1" applyFont="1" applyNumberFormat="1">
      <alignment horizontal="center" readingOrder="0" vertical="center"/>
    </xf>
    <xf borderId="0" fillId="22" fontId="20" numFmtId="49" xfId="0" applyAlignment="1" applyFill="1" applyFont="1" applyNumberFormat="1">
      <alignment vertical="center"/>
    </xf>
    <xf borderId="29" fillId="10" fontId="46" numFmtId="3" xfId="0" applyAlignment="1" applyBorder="1" applyFont="1" applyNumberFormat="1">
      <alignment horizontal="center" readingOrder="0" vertical="center"/>
    </xf>
    <xf borderId="36" fillId="0" fontId="20" numFmtId="164" xfId="0" applyAlignment="1" applyBorder="1" applyFont="1" applyNumberFormat="1">
      <alignment horizontal="center" readingOrder="0" vertical="center"/>
    </xf>
    <xf borderId="0" fillId="0" fontId="20" numFmtId="49" xfId="0" applyAlignment="1" applyFont="1" applyNumberFormat="1">
      <alignment horizontal="center" readingOrder="0" vertical="bottom"/>
    </xf>
    <xf borderId="0" fillId="10" fontId="20" numFmtId="4" xfId="0" applyAlignment="1" applyFont="1" applyNumberFormat="1">
      <alignment readingOrder="0" vertical="center"/>
    </xf>
    <xf borderId="0" fillId="0" fontId="8" numFmtId="0" xfId="0" applyAlignment="1" applyFont="1">
      <alignment vertical="center"/>
    </xf>
    <xf borderId="0" fillId="10" fontId="8" numFmtId="0" xfId="0" applyAlignment="1" applyFont="1">
      <alignment readingOrder="0" vertical="center"/>
    </xf>
    <xf borderId="0" fillId="22" fontId="19" numFmtId="0" xfId="0" applyAlignment="1" applyFont="1">
      <alignment readingOrder="0" vertical="center"/>
    </xf>
    <xf borderId="0" fillId="0" fontId="20" numFmtId="164" xfId="0" applyAlignment="1" applyFont="1" applyNumberFormat="1">
      <alignment vertical="center"/>
    </xf>
    <xf borderId="0" fillId="10" fontId="20" numFmtId="49" xfId="0" applyAlignment="1" applyFont="1" applyNumberFormat="1">
      <alignment readingOrder="0" shrinkToFit="0" vertical="center" wrapText="1"/>
    </xf>
    <xf borderId="0" fillId="10" fontId="20" numFmtId="49" xfId="0" applyAlignment="1" applyFont="1" applyNumberFormat="1">
      <alignment horizontal="center" readingOrder="0" vertical="center"/>
    </xf>
    <xf borderId="0" fillId="10" fontId="20" numFmtId="49" xfId="0" applyAlignment="1" applyFont="1" applyNumberFormat="1">
      <alignment horizontal="center" vertical="center"/>
    </xf>
    <xf borderId="0" fillId="10" fontId="20" numFmtId="49" xfId="0" applyAlignment="1" applyFont="1" applyNumberFormat="1">
      <alignment shrinkToFit="0" vertical="center" wrapText="1"/>
    </xf>
    <xf borderId="0" fillId="10" fontId="20" numFmtId="164" xfId="0" applyAlignment="1" applyFont="1" applyNumberFormat="1">
      <alignment vertical="center"/>
    </xf>
    <xf borderId="0" fillId="10" fontId="20" numFmtId="1" xfId="0" applyAlignment="1" applyFont="1" applyNumberFormat="1">
      <alignment horizontal="center" readingOrder="0" vertical="center"/>
    </xf>
    <xf borderId="0" fillId="10" fontId="20" numFmtId="1" xfId="0" applyAlignment="1" applyFont="1" applyNumberFormat="1">
      <alignment horizontal="center" vertical="center"/>
    </xf>
    <xf borderId="0" fillId="0" fontId="9" numFmtId="0" xfId="0" applyAlignment="1" applyFont="1">
      <alignment shrinkToFit="0" vertical="center" wrapText="1"/>
    </xf>
    <xf borderId="0" fillId="22" fontId="20" numFmtId="164" xfId="0" applyAlignment="1" applyFont="1" applyNumberFormat="1">
      <alignment horizontal="center" readingOrder="0" vertical="center"/>
    </xf>
    <xf borderId="0" fillId="0" fontId="20" numFmtId="0" xfId="0" applyAlignment="1" applyFont="1">
      <alignment horizontal="center" readingOrder="0" shrinkToFit="0" vertical="center" wrapText="0"/>
    </xf>
    <xf borderId="0" fillId="0" fontId="20" numFmtId="49" xfId="0" applyAlignment="1" applyFont="1" applyNumberFormat="1">
      <alignment horizontal="center" readingOrder="0" shrinkToFit="0" vertical="center" wrapText="0"/>
    </xf>
    <xf borderId="0" fillId="0" fontId="20" numFmtId="3" xfId="0" applyAlignment="1" applyFont="1" applyNumberFormat="1">
      <alignment horizontal="center" readingOrder="0" shrinkToFit="0" vertical="center" wrapText="0"/>
    </xf>
    <xf borderId="0" fillId="10" fontId="20" numFmtId="167" xfId="0" applyAlignment="1" applyFont="1" applyNumberFormat="1">
      <alignment horizontal="center" readingOrder="0" shrinkToFit="0" vertical="center" wrapText="0"/>
    </xf>
    <xf borderId="0" fillId="0" fontId="47" numFmtId="49" xfId="0" applyAlignment="1" applyFont="1" applyNumberFormat="1">
      <alignment horizontal="center" readingOrder="0" shrinkToFit="0" vertical="center" wrapText="0"/>
    </xf>
    <xf borderId="0" fillId="0" fontId="20" numFmtId="4" xfId="0" applyAlignment="1" applyFont="1" applyNumberFormat="1">
      <alignment horizontal="left" readingOrder="0" shrinkToFit="0" vertical="center" wrapText="1"/>
    </xf>
    <xf borderId="0" fillId="23" fontId="48" numFmtId="4" xfId="0" applyAlignment="1" applyFill="1" applyFont="1" applyNumberFormat="1">
      <alignment horizontal="left" readingOrder="0" vertical="center"/>
    </xf>
    <xf borderId="0" fillId="0" fontId="20" numFmtId="4" xfId="0" applyAlignment="1" applyFont="1" applyNumberFormat="1">
      <alignment horizontal="left" vertical="center"/>
    </xf>
    <xf borderId="0" fillId="0" fontId="9" numFmtId="49" xfId="0" applyAlignment="1" applyFont="1" applyNumberFormat="1">
      <alignment readingOrder="0" vertical="center"/>
    </xf>
    <xf borderId="0" fillId="0" fontId="20" numFmtId="49" xfId="0" applyAlignment="1" applyFont="1" applyNumberFormat="1">
      <alignment horizontal="left" shrinkToFit="0" vertical="center" wrapText="1"/>
    </xf>
    <xf borderId="0" fillId="0" fontId="20" numFmtId="0" xfId="0" applyAlignment="1" applyFont="1">
      <alignment horizontal="left" vertical="center"/>
    </xf>
    <xf borderId="0" fillId="6" fontId="20" numFmtId="49" xfId="0" applyAlignment="1" applyFont="1" applyNumberFormat="1">
      <alignment vertical="center"/>
    </xf>
    <xf borderId="0" fillId="6" fontId="20" numFmtId="4" xfId="0" applyAlignment="1" applyFont="1" applyNumberFormat="1">
      <alignment vertical="center"/>
    </xf>
    <xf borderId="0" fillId="10" fontId="20" numFmtId="49" xfId="0" applyAlignment="1" applyFont="1" applyNumberFormat="1">
      <alignment vertical="center"/>
    </xf>
    <xf borderId="0" fillId="0" fontId="8" numFmtId="0" xfId="0" applyAlignment="1" applyFont="1">
      <alignment vertical="center"/>
    </xf>
    <xf borderId="0" fillId="10" fontId="8" numFmtId="0" xfId="0" applyAlignment="1" applyFont="1">
      <alignment vertical="center"/>
    </xf>
    <xf borderId="0" fillId="3" fontId="33" numFmtId="0" xfId="0" applyAlignment="1" applyFont="1">
      <alignment horizontal="center" vertical="center"/>
    </xf>
    <xf borderId="0" fillId="3" fontId="33" numFmtId="0" xfId="0" applyAlignment="1" applyFont="1">
      <alignment horizontal="center" readingOrder="0" shrinkToFit="0" vertical="center" wrapText="1"/>
    </xf>
    <xf borderId="0" fillId="3" fontId="33" numFmtId="0" xfId="0" applyAlignment="1" applyFont="1">
      <alignment horizontal="center" shrinkToFit="0" vertical="center" wrapText="1"/>
    </xf>
    <xf borderId="0" fillId="0" fontId="20" numFmtId="0" xfId="0" applyAlignment="1" applyFont="1">
      <alignment horizontal="center" vertical="center"/>
    </xf>
    <xf borderId="0" fillId="10" fontId="9" numFmtId="167" xfId="0" applyAlignment="1" applyFont="1" applyNumberFormat="1">
      <alignment vertical="center"/>
    </xf>
    <xf borderId="0" fillId="0" fontId="20" numFmtId="0" xfId="0" applyAlignment="1" applyFont="1">
      <alignment shrinkToFit="0" vertical="center" wrapText="1"/>
    </xf>
    <xf borderId="0" fillId="0" fontId="49" numFmtId="49" xfId="0" applyAlignment="1" applyFont="1" applyNumberFormat="1">
      <alignment horizontal="center" vertical="center"/>
    </xf>
    <xf borderId="0" fillId="0" fontId="19" numFmtId="1" xfId="0" applyAlignment="1" applyFont="1" applyNumberFormat="1">
      <alignment horizontal="center" vertical="center"/>
    </xf>
    <xf borderId="34" fillId="0" fontId="50" numFmtId="0" xfId="0" applyAlignment="1" applyBorder="1" applyFont="1">
      <alignment horizontal="left" shrinkToFit="0" vertical="center" wrapText="1"/>
    </xf>
    <xf borderId="15" fillId="0" fontId="19" numFmtId="49" xfId="0" applyAlignment="1" applyBorder="1" applyFont="1" applyNumberFormat="1">
      <alignment horizontal="center" vertical="center"/>
    </xf>
    <xf borderId="0" fillId="0" fontId="19" numFmtId="3" xfId="0" applyAlignment="1" applyFont="1" applyNumberFormat="1">
      <alignment horizontal="center" readingOrder="0" shrinkToFit="0" vertical="center" wrapText="1"/>
    </xf>
    <xf borderId="0" fillId="10" fontId="20" numFmtId="49" xfId="0" applyAlignment="1" applyFont="1" applyNumberFormat="1">
      <alignment horizontal="center" vertical="center"/>
    </xf>
    <xf borderId="0" fillId="10" fontId="20" numFmtId="49" xfId="0" applyAlignment="1" applyFont="1" applyNumberFormat="1">
      <alignment vertical="center"/>
    </xf>
    <xf borderId="0" fillId="10" fontId="20" numFmtId="0" xfId="0" applyAlignment="1" applyFont="1">
      <alignment vertical="center"/>
    </xf>
    <xf borderId="0" fillId="0" fontId="20" numFmtId="0" xfId="0" applyAlignment="1" applyFont="1">
      <alignment horizontal="center" vertical="center"/>
    </xf>
    <xf borderId="0" fillId="0" fontId="20" numFmtId="3" xfId="0" applyAlignment="1" applyFont="1" applyNumberFormat="1">
      <alignment horizontal="center" vertical="center"/>
    </xf>
    <xf borderId="0" fillId="24" fontId="20" numFmtId="49" xfId="0" applyAlignment="1" applyFill="1" applyFont="1" applyNumberFormat="1">
      <alignment horizontal="center" vertical="center"/>
    </xf>
    <xf borderId="0" fillId="24" fontId="20" numFmtId="49" xfId="0" applyAlignment="1" applyFont="1" applyNumberFormat="1">
      <alignment vertical="center"/>
    </xf>
    <xf borderId="0" fillId="24" fontId="20" numFmtId="0" xfId="0" applyAlignment="1" applyFont="1">
      <alignment vertical="center"/>
    </xf>
    <xf borderId="0" fillId="0" fontId="9" numFmtId="0" xfId="0" applyAlignment="1" applyFont="1">
      <alignment vertical="center"/>
    </xf>
    <xf borderId="0" fillId="0" fontId="9" numFmtId="3" xfId="0" applyAlignment="1" applyFont="1" applyNumberFormat="1">
      <alignment vertical="center"/>
    </xf>
    <xf borderId="0" fillId="12" fontId="4" numFmtId="0" xfId="0" applyAlignment="1" applyFont="1">
      <alignment horizontal="right" readingOrder="0" vertical="center"/>
    </xf>
    <xf borderId="0" fillId="12" fontId="4" numFmtId="0" xfId="0" applyAlignment="1" applyFont="1">
      <alignment horizontal="center" vertical="center"/>
    </xf>
    <xf borderId="0" fillId="12" fontId="9" numFmtId="0" xfId="0" applyAlignment="1" applyFont="1">
      <alignment vertical="center"/>
    </xf>
    <xf borderId="0" fillId="0" fontId="9" numFmtId="0" xfId="0" applyAlignment="1" applyFont="1">
      <alignment horizontal="center" vertical="center"/>
    </xf>
    <xf borderId="0" fillId="10" fontId="9" numFmtId="171" xfId="0" applyAlignment="1" applyFont="1" applyNumberFormat="1">
      <alignment vertical="center"/>
    </xf>
    <xf borderId="0" fillId="10" fontId="9" numFmtId="0" xfId="0" applyAlignment="1" applyFont="1">
      <alignment vertical="center"/>
    </xf>
    <xf borderId="0" fillId="10" fontId="51" numFmtId="0" xfId="0" applyAlignment="1" applyFont="1">
      <alignment vertical="center"/>
    </xf>
    <xf borderId="0" fillId="0" fontId="52" numFmtId="0" xfId="0" applyAlignment="1" applyFont="1">
      <alignment vertical="center"/>
    </xf>
    <xf borderId="0" fillId="22" fontId="20" numFmtId="4" xfId="0" applyAlignment="1" applyFont="1" applyNumberFormat="1">
      <alignment shrinkToFit="0" vertical="center" wrapText="1"/>
    </xf>
    <xf borderId="0" fillId="22" fontId="20" numFmtId="172" xfId="0" applyAlignment="1" applyFont="1" applyNumberFormat="1">
      <alignment shrinkToFit="0" vertical="center" wrapText="1"/>
    </xf>
    <xf borderId="0" fillId="0" fontId="19" numFmtId="49" xfId="0" applyAlignment="1" applyFont="1" applyNumberFormat="1">
      <alignment shrinkToFit="0" vertical="center" wrapText="1"/>
    </xf>
    <xf borderId="0" fillId="0" fontId="19" numFmtId="49" xfId="0" applyAlignment="1" applyFont="1" applyNumberFormat="1">
      <alignment readingOrder="0" shrinkToFit="0" vertical="center" wrapText="1"/>
    </xf>
    <xf borderId="0" fillId="9" fontId="19" numFmtId="1" xfId="0" applyAlignment="1" applyFont="1" applyNumberFormat="1">
      <alignment horizontal="center" vertical="center"/>
    </xf>
    <xf borderId="0" fillId="0" fontId="19" numFmtId="49" xfId="0" applyAlignment="1" applyFont="1" applyNumberFormat="1">
      <alignment horizontal="center" shrinkToFit="0" vertical="center" wrapText="1"/>
    </xf>
    <xf borderId="0" fillId="0" fontId="19" numFmtId="3" xfId="0" applyAlignment="1" applyFont="1" applyNumberFormat="1">
      <alignment horizontal="center" shrinkToFit="0" vertical="center" wrapText="1"/>
    </xf>
    <xf borderId="0" fillId="0" fontId="20" numFmtId="172" xfId="0" applyAlignment="1" applyFont="1" applyNumberFormat="1">
      <alignment shrinkToFit="0" vertical="center" wrapText="1"/>
    </xf>
    <xf borderId="0" fillId="22" fontId="19" numFmtId="167" xfId="0" applyAlignment="1" applyFont="1" applyNumberFormat="1">
      <alignment horizontal="center" readingOrder="0" vertical="center"/>
    </xf>
    <xf borderId="0" fillId="9" fontId="19" numFmtId="49" xfId="0" applyAlignment="1" applyFont="1" applyNumberFormat="1">
      <alignment horizontal="center" readingOrder="0" vertical="center"/>
    </xf>
    <xf borderId="0" fillId="22" fontId="19" numFmtId="49" xfId="0" applyAlignment="1" applyFont="1" applyNumberFormat="1">
      <alignment readingOrder="0" vertical="center"/>
    </xf>
    <xf borderId="0" fillId="22" fontId="19" numFmtId="164" xfId="0" applyAlignment="1" applyFont="1" applyNumberFormat="1">
      <alignment horizontal="center" readingOrder="0" vertical="center"/>
    </xf>
    <xf borderId="15" fillId="0" fontId="19" numFmtId="164" xfId="0" applyAlignment="1" applyBorder="1" applyFont="1" applyNumberFormat="1">
      <alignment vertical="center"/>
    </xf>
    <xf borderId="0" fillId="0" fontId="19" numFmtId="4" xfId="0" applyAlignment="1" applyFont="1" applyNumberFormat="1">
      <alignment shrinkToFit="0" vertical="center" wrapText="1"/>
    </xf>
    <xf borderId="0" fillId="0" fontId="53" numFmtId="0" xfId="0" applyAlignment="1" applyFont="1">
      <alignment vertical="center"/>
    </xf>
    <xf borderId="0" fillId="10" fontId="20" numFmtId="4" xfId="0" applyAlignment="1" applyFont="1" applyNumberFormat="1">
      <alignment shrinkToFit="0" vertical="center" wrapText="1"/>
    </xf>
    <xf quotePrefix="1" borderId="0" fillId="0" fontId="20" numFmtId="49" xfId="0" applyAlignment="1" applyFont="1" applyNumberFormat="1">
      <alignment horizontal="center" vertical="center"/>
    </xf>
    <xf borderId="0" fillId="12" fontId="4" numFmtId="0" xfId="0" applyAlignment="1" applyFont="1">
      <alignment horizontal="right" vertical="center"/>
    </xf>
    <xf borderId="0" fillId="22" fontId="20" numFmtId="0" xfId="0" applyAlignment="1" applyFont="1">
      <alignment shrinkToFit="0" vertical="center" wrapText="1"/>
    </xf>
    <xf borderId="0" fillId="0" fontId="19" numFmtId="3" xfId="0" applyAlignment="1" applyFont="1" applyNumberFormat="1">
      <alignment horizontal="center" vertical="center"/>
    </xf>
    <xf borderId="0" fillId="0" fontId="54" numFmtId="0" xfId="0" applyAlignment="1" applyFont="1">
      <alignment horizontal="center" vertical="center"/>
    </xf>
    <xf borderId="0" fillId="0" fontId="55" numFmtId="0" xfId="0" applyAlignment="1" applyFont="1">
      <alignment horizontal="center" vertical="center"/>
    </xf>
    <xf borderId="0" fillId="0" fontId="19" numFmtId="49" xfId="0" applyAlignment="1" applyFont="1" applyNumberFormat="1">
      <alignment horizontal="right" vertical="center"/>
    </xf>
    <xf borderId="0" fillId="0" fontId="20" numFmtId="164" xfId="0" applyAlignment="1" applyFont="1" applyNumberFormat="1">
      <alignment shrinkToFit="0" vertical="center" wrapText="1"/>
    </xf>
    <xf borderId="0" fillId="0" fontId="20" numFmtId="49" xfId="0" applyAlignment="1" applyFont="1" applyNumberFormat="1">
      <alignment horizontal="left" vertical="center"/>
    </xf>
    <xf borderId="0" fillId="10" fontId="56" numFmtId="164" xfId="0" applyAlignment="1" applyFont="1" applyNumberFormat="1">
      <alignment vertical="center"/>
    </xf>
    <xf borderId="0" fillId="0" fontId="9" numFmtId="167" xfId="0" applyAlignment="1" applyFont="1" applyNumberFormat="1">
      <alignment vertical="center"/>
    </xf>
    <xf borderId="0" fillId="0" fontId="9" numFmtId="1" xfId="0" applyAlignment="1" applyFont="1" applyNumberFormat="1">
      <alignment vertical="center"/>
    </xf>
    <xf borderId="15" fillId="0" fontId="9" numFmtId="49" xfId="0" applyAlignment="1" applyBorder="1" applyFont="1" applyNumberFormat="1">
      <alignment vertical="center"/>
    </xf>
    <xf borderId="0" fillId="10" fontId="8" numFmtId="0" xfId="0" applyAlignment="1" applyFont="1">
      <alignment horizontal="left" readingOrder="0" vertical="center"/>
    </xf>
    <xf borderId="0" fillId="10" fontId="8" numFmtId="171" xfId="0" applyAlignment="1" applyFont="1" applyNumberFormat="1">
      <alignment vertical="center"/>
    </xf>
    <xf quotePrefix="1" borderId="0" fillId="0" fontId="20" numFmtId="4" xfId="0" applyAlignment="1" applyFont="1" applyNumberFormat="1">
      <alignment horizontal="center" vertical="center"/>
    </xf>
    <xf borderId="0" fillId="0" fontId="20" numFmtId="49" xfId="0" applyAlignment="1" applyFont="1" applyNumberFormat="1">
      <alignment horizontal="center" readingOrder="0" shrinkToFit="0" vertical="center" wrapText="1"/>
    </xf>
    <xf borderId="0" fillId="0" fontId="20" numFmtId="173" xfId="0" applyAlignment="1" applyFont="1" applyNumberFormat="1">
      <alignment shrinkToFit="0" vertical="center" wrapText="1"/>
    </xf>
    <xf borderId="0" fillId="3" fontId="9" numFmtId="0" xfId="0" applyAlignment="1" applyFont="1">
      <alignment vertical="center"/>
    </xf>
    <xf borderId="0" fillId="0" fontId="57" numFmtId="49" xfId="0" applyAlignment="1" applyFont="1" applyNumberFormat="1">
      <alignment vertical="center"/>
    </xf>
    <xf quotePrefix="1" borderId="0" fillId="0" fontId="20" numFmtId="0" xfId="0" applyAlignment="1" applyFont="1">
      <alignment horizontal="center" vertical="center"/>
    </xf>
    <xf borderId="0" fillId="0" fontId="58" numFmtId="0" xfId="0" applyAlignment="1" applyFont="1">
      <alignment readingOrder="0" vertical="center"/>
    </xf>
    <xf borderId="0" fillId="10" fontId="20" numFmtId="0" xfId="0" applyAlignment="1" applyFont="1">
      <alignment horizontal="center" vertical="center"/>
    </xf>
    <xf borderId="0" fillId="10" fontId="20" numFmtId="164" xfId="0" applyAlignment="1" applyFont="1" applyNumberFormat="1">
      <alignment vertical="center"/>
    </xf>
    <xf quotePrefix="1" borderId="0" fillId="10" fontId="20" numFmtId="4" xfId="0" applyAlignment="1" applyFont="1" applyNumberFormat="1">
      <alignment horizontal="center" vertical="center"/>
    </xf>
    <xf borderId="0" fillId="10" fontId="9" numFmtId="3" xfId="0" applyAlignment="1" applyFont="1" applyNumberFormat="1">
      <alignment vertical="center"/>
    </xf>
    <xf borderId="0" fillId="22" fontId="20" numFmtId="164" xfId="0" applyAlignment="1" applyFont="1" applyNumberFormat="1">
      <alignment horizontal="center" vertical="center"/>
    </xf>
    <xf borderId="0" fillId="10" fontId="59" numFmtId="49" xfId="0" applyAlignment="1" applyFont="1" applyNumberFormat="1">
      <alignment vertical="center"/>
    </xf>
    <xf borderId="0" fillId="9" fontId="20" numFmtId="1" xfId="0" applyAlignment="1" applyFont="1" applyNumberFormat="1">
      <alignment horizontal="center" vertical="center"/>
    </xf>
    <xf borderId="0" fillId="12" fontId="9" numFmtId="170" xfId="0" applyAlignment="1" applyFont="1" applyNumberFormat="1">
      <alignment vertical="center"/>
    </xf>
    <xf borderId="0" fillId="10" fontId="9" numFmtId="171" xfId="0" applyAlignment="1" applyFont="1" applyNumberFormat="1">
      <alignment horizontal="center" vertical="center"/>
    </xf>
    <xf borderId="0" fillId="10" fontId="20" numFmtId="164" xfId="0" applyAlignment="1" applyFont="1" applyNumberFormat="1">
      <alignment shrinkToFit="0" vertical="center" wrapText="1"/>
    </xf>
    <xf borderId="0" fillId="0" fontId="20" numFmtId="164" xfId="0" applyAlignment="1" applyFont="1" applyNumberFormat="1">
      <alignment vertical="center"/>
    </xf>
    <xf borderId="0" fillId="10" fontId="19" numFmtId="164" xfId="0" applyAlignment="1" applyFont="1" applyNumberFormat="1">
      <alignment horizontal="center" readingOrder="0"/>
    </xf>
    <xf borderId="0" fillId="10" fontId="9" numFmtId="0" xfId="0" applyAlignment="1" applyFont="1">
      <alignment horizontal="center" vertical="center"/>
    </xf>
    <xf borderId="36" fillId="10" fontId="20" numFmtId="164" xfId="0" applyAlignment="1" applyBorder="1" applyFont="1" applyNumberFormat="1">
      <alignment horizontal="center" vertical="center"/>
    </xf>
    <xf borderId="0" fillId="5" fontId="19" numFmtId="49" xfId="0" applyAlignment="1" applyFont="1" applyNumberFormat="1">
      <alignment vertical="center"/>
    </xf>
    <xf borderId="0" fillId="5" fontId="19" numFmtId="4" xfId="0" applyAlignment="1" applyFont="1" applyNumberFormat="1">
      <alignment vertical="center"/>
    </xf>
    <xf borderId="0" fillId="0" fontId="20" numFmtId="49" xfId="0" applyAlignment="1" applyFont="1" applyNumberFormat="1">
      <alignment horizontal="center" shrinkToFit="0" vertical="center" wrapText="1"/>
    </xf>
    <xf quotePrefix="1" borderId="0" fillId="0" fontId="20" numFmtId="172" xfId="0" applyAlignment="1" applyFont="1" applyNumberFormat="1">
      <alignment horizontal="center" vertical="center"/>
    </xf>
    <xf borderId="0" fillId="10" fontId="20" numFmtId="0" xfId="0" applyAlignment="1" applyFont="1">
      <alignment shrinkToFit="0" vertical="center" wrapText="1"/>
    </xf>
    <xf quotePrefix="1" borderId="0" fillId="10" fontId="20" numFmtId="0" xfId="0" applyAlignment="1" applyFont="1">
      <alignment horizontal="center" vertical="center"/>
    </xf>
    <xf borderId="0" fillId="12" fontId="60" numFmtId="0" xfId="0" applyAlignment="1" applyFont="1">
      <alignment horizontal="center" vertical="center"/>
    </xf>
    <xf borderId="0" fillId="0" fontId="27" numFmtId="0" xfId="0" applyAlignment="1" applyFont="1">
      <alignment horizontal="center" readingOrder="0" vertical="center"/>
    </xf>
    <xf borderId="15" fillId="3" fontId="16" numFmtId="164" xfId="0" applyAlignment="1" applyBorder="1" applyFont="1" applyNumberFormat="1">
      <alignment horizontal="center" shrinkToFit="0" vertical="center" wrapText="1"/>
    </xf>
    <xf borderId="0" fillId="2" fontId="18" numFmtId="164" xfId="0" applyAlignment="1" applyFont="1" applyNumberFormat="1">
      <alignment horizontal="center" shrinkToFit="0" vertical="center" wrapText="1"/>
    </xf>
    <xf borderId="15" fillId="3" fontId="18" numFmtId="164" xfId="0" applyAlignment="1" applyBorder="1" applyFont="1" applyNumberFormat="1">
      <alignment horizontal="center" shrinkToFit="0" vertical="center" wrapText="1"/>
    </xf>
    <xf borderId="0" fillId="22" fontId="20" numFmtId="4" xfId="0" applyAlignment="1" applyFont="1" applyNumberFormat="1">
      <alignment vertical="center"/>
    </xf>
    <xf borderId="11" fillId="3" fontId="9" numFmtId="0" xfId="0" applyBorder="1" applyFont="1"/>
    <xf borderId="37" fillId="0" fontId="20" numFmtId="49" xfId="0" applyAlignment="1" applyBorder="1" applyFont="1" applyNumberFormat="1">
      <alignment horizontal="center" readingOrder="0" shrinkToFit="0" vertical="center" wrapText="1"/>
    </xf>
    <xf borderId="37" fillId="0" fontId="36" numFmtId="0" xfId="0" applyAlignment="1" applyBorder="1" applyFont="1">
      <alignment horizontal="center" readingOrder="0" vertical="center"/>
    </xf>
    <xf borderId="29" fillId="0" fontId="20" numFmtId="49" xfId="0" applyAlignment="1" applyBorder="1" applyFont="1" applyNumberFormat="1">
      <alignment horizontal="center" readingOrder="0" shrinkToFit="0" vertical="center" wrapText="1"/>
    </xf>
    <xf borderId="29" fillId="0" fontId="36" numFmtId="0" xfId="0" applyAlignment="1" applyBorder="1" applyFont="1">
      <alignment horizontal="center" readingOrder="0" vertical="center"/>
    </xf>
    <xf borderId="0" fillId="10" fontId="20" numFmtId="4" xfId="0" applyAlignment="1" applyFont="1" applyNumberFormat="1">
      <alignment vertical="center"/>
    </xf>
    <xf borderId="0" fillId="25" fontId="20" numFmtId="49" xfId="0" applyAlignment="1" applyFill="1" applyFont="1" applyNumberFormat="1">
      <alignment horizontal="center" vertical="center"/>
    </xf>
    <xf borderId="0" fillId="10" fontId="8" numFmtId="49" xfId="0" applyAlignment="1" applyFont="1" applyNumberFormat="1">
      <alignment vertical="center"/>
    </xf>
    <xf borderId="0" fillId="10" fontId="8" numFmtId="49" xfId="0" applyAlignment="1" applyFont="1" applyNumberFormat="1">
      <alignment readingOrder="0" vertical="center"/>
    </xf>
    <xf borderId="0" fillId="3" fontId="28" numFmtId="0" xfId="0" applyAlignment="1" applyFont="1">
      <alignment horizontal="center" readingOrder="0" vertical="center"/>
    </xf>
    <xf borderId="0" fillId="3" fontId="28" numFmtId="0" xfId="0" applyAlignment="1" applyFont="1">
      <alignment horizontal="center" shrinkToFit="0" vertical="center" wrapText="1"/>
    </xf>
    <xf borderId="15" fillId="3" fontId="28" numFmtId="0" xfId="0" applyAlignment="1" applyBorder="1" applyFont="1">
      <alignment horizontal="center" shrinkToFit="0" vertical="center" wrapText="1"/>
    </xf>
    <xf borderId="0" fillId="3" fontId="28" numFmtId="0" xfId="0" applyAlignment="1" applyFont="1">
      <alignment horizontal="center" vertical="center"/>
    </xf>
    <xf borderId="15" fillId="10" fontId="20" numFmtId="0" xfId="0" applyAlignment="1" applyBorder="1" applyFont="1">
      <alignment horizontal="center" shrinkToFit="0" vertical="center" wrapText="1"/>
    </xf>
    <xf borderId="0" fillId="10" fontId="20" numFmtId="0" xfId="0" applyAlignment="1" applyFont="1">
      <alignment horizontal="center" shrinkToFit="0" vertical="center" wrapText="1"/>
    </xf>
    <xf borderId="0" fillId="26" fontId="29" numFmtId="0" xfId="0" applyAlignment="1" applyFill="1" applyFont="1">
      <alignment horizontal="center" readingOrder="0" shrinkToFit="0" vertical="center" wrapText="1"/>
    </xf>
    <xf borderId="15" fillId="0" fontId="6" numFmtId="0" xfId="0" applyBorder="1" applyFont="1"/>
    <xf borderId="0" fillId="26" fontId="29" numFmtId="0" xfId="0" applyAlignment="1" applyFont="1">
      <alignment vertical="center"/>
    </xf>
    <xf borderId="0" fillId="0" fontId="9" numFmtId="49" xfId="0" applyAlignment="1" applyFont="1" applyNumberFormat="1">
      <alignment shrinkToFit="0" vertical="center" wrapText="1"/>
    </xf>
    <xf borderId="0" fillId="26" fontId="29" numFmtId="0" xfId="0" applyAlignment="1" applyFont="1">
      <alignment horizontal="center" shrinkToFit="0" vertical="center" wrapText="1"/>
    </xf>
    <xf borderId="0" fillId="21" fontId="20" numFmtId="4" xfId="0" applyAlignment="1" applyFont="1" applyNumberFormat="1">
      <alignment readingOrder="0" vertical="center"/>
    </xf>
    <xf borderId="0" fillId="26" fontId="30" numFmtId="0" xfId="0" applyAlignment="1" applyFont="1">
      <alignment horizontal="center" readingOrder="0" shrinkToFit="0" vertical="center" wrapText="1"/>
    </xf>
    <xf borderId="0" fillId="26" fontId="30" numFmtId="0" xfId="0" applyAlignment="1" applyFont="1">
      <alignment vertical="center"/>
    </xf>
    <xf borderId="0" fillId="26" fontId="30" numFmtId="0" xfId="0" applyAlignment="1" applyFont="1">
      <alignment horizontal="center" shrinkToFit="0" vertical="center" wrapText="1"/>
    </xf>
    <xf borderId="15" fillId="0" fontId="20" numFmtId="0" xfId="0" applyAlignment="1" applyBorder="1" applyFont="1">
      <alignment horizontal="center" vertical="center"/>
    </xf>
    <xf borderId="15" fillId="10" fontId="20" numFmtId="0" xfId="0" applyAlignment="1" applyBorder="1" applyFont="1">
      <alignment horizontal="center" vertical="center"/>
    </xf>
    <xf borderId="0" fillId="21" fontId="20" numFmtId="0" xfId="0" applyAlignment="1" applyFont="1">
      <alignment shrinkToFit="0" vertical="center" wrapText="1"/>
    </xf>
    <xf borderId="15" fillId="21" fontId="20" numFmtId="0" xfId="0" applyAlignment="1" applyBorder="1" applyFont="1">
      <alignment horizontal="center" vertical="center"/>
    </xf>
    <xf borderId="0" fillId="21" fontId="20" numFmtId="0" xfId="0" applyAlignment="1" applyFont="1">
      <alignment horizontal="center" vertical="center"/>
    </xf>
    <xf borderId="0" fillId="21" fontId="20" numFmtId="0" xfId="0" applyAlignment="1" applyFont="1">
      <alignment vertical="center"/>
    </xf>
    <xf borderId="0" fillId="21" fontId="27" numFmtId="0" xfId="0" applyAlignment="1" applyFont="1">
      <alignment horizontal="center" readingOrder="0" vertical="center"/>
    </xf>
    <xf borderId="15" fillId="21" fontId="20" numFmtId="0" xfId="0" applyAlignment="1" applyBorder="1" applyFont="1">
      <alignment horizontal="center" shrinkToFit="0" vertical="center" wrapText="1"/>
    </xf>
    <xf borderId="0" fillId="21" fontId="20" numFmtId="0" xfId="0" applyAlignment="1" applyFont="1">
      <alignment horizontal="center" shrinkToFit="0" vertical="center" wrapText="1"/>
    </xf>
    <xf borderId="15" fillId="21" fontId="20" numFmtId="49" xfId="0" applyAlignment="1" applyBorder="1" applyFont="1" applyNumberFormat="1">
      <alignment horizontal="center" shrinkToFit="0" vertical="center" wrapText="1"/>
    </xf>
    <xf borderId="0" fillId="21" fontId="20" numFmtId="49" xfId="0" applyAlignment="1" applyFont="1" applyNumberFormat="1">
      <alignment horizontal="center" shrinkToFit="0" vertical="center" wrapText="1"/>
    </xf>
    <xf borderId="0" fillId="21" fontId="20" numFmtId="49" xfId="0" applyAlignment="1" applyFont="1" applyNumberFormat="1">
      <alignment shrinkToFit="0" vertical="center" wrapText="1"/>
    </xf>
    <xf borderId="0" fillId="21" fontId="20" numFmtId="173" xfId="0" applyAlignment="1" applyFont="1" applyNumberFormat="1">
      <alignment shrinkToFit="0" vertical="center" wrapText="1"/>
    </xf>
    <xf borderId="0" fillId="0" fontId="20" numFmtId="4" xfId="0" applyAlignment="1" applyFont="1" applyNumberFormat="1">
      <alignment horizontal="right" vertical="center"/>
    </xf>
    <xf borderId="0" fillId="0" fontId="19" numFmtId="173" xfId="0" applyAlignment="1" applyFont="1" applyNumberFormat="1">
      <alignment vertical="center"/>
    </xf>
    <xf borderId="0" fillId="15" fontId="20" numFmtId="49" xfId="0" applyAlignment="1" applyFont="1" applyNumberFormat="1">
      <alignment horizontal="center" vertical="center"/>
    </xf>
    <xf borderId="0" fillId="15" fontId="20" numFmtId="49" xfId="0" applyAlignment="1" applyFont="1" applyNumberFormat="1">
      <alignment vertical="center"/>
    </xf>
    <xf borderId="0" fillId="15" fontId="20" numFmtId="4" xfId="0" applyAlignment="1" applyFont="1" applyNumberFormat="1">
      <alignment vertical="center"/>
    </xf>
    <xf borderId="15" fillId="0" fontId="20" numFmtId="0" xfId="0" applyAlignment="1" applyBorder="1" applyFont="1">
      <alignment horizontal="center" shrinkToFit="0" vertical="center" wrapText="1"/>
    </xf>
    <xf borderId="0" fillId="0" fontId="20" numFmtId="0" xfId="0" applyAlignment="1" applyFont="1">
      <alignment horizontal="center" shrinkToFit="0" vertical="center" wrapText="1"/>
    </xf>
    <xf borderId="15" fillId="0" fontId="20" numFmtId="49" xfId="0" applyAlignment="1" applyBorder="1" applyFont="1" applyNumberFormat="1">
      <alignment horizontal="center" shrinkToFit="0" vertical="center" wrapText="1"/>
    </xf>
    <xf borderId="0" fillId="0" fontId="20" numFmtId="173" xfId="0" applyAlignment="1" applyFont="1" applyNumberFormat="1">
      <alignment vertical="center"/>
    </xf>
    <xf borderId="0" fillId="0" fontId="61" numFmtId="0" xfId="0" applyAlignment="1" applyFont="1">
      <alignment vertical="center"/>
    </xf>
    <xf borderId="15" fillId="10" fontId="20" numFmtId="49" xfId="0" applyAlignment="1" applyBorder="1" applyFont="1" applyNumberFormat="1">
      <alignment horizontal="center" vertical="center"/>
    </xf>
    <xf borderId="15" fillId="10" fontId="62" numFmtId="49" xfId="0" applyAlignment="1" applyBorder="1" applyFont="1" applyNumberFormat="1">
      <alignment horizontal="center" vertical="center"/>
    </xf>
    <xf borderId="0" fillId="10" fontId="62" numFmtId="49" xfId="0" applyAlignment="1" applyFont="1" applyNumberFormat="1">
      <alignment horizontal="center" vertical="center"/>
    </xf>
    <xf borderId="0" fillId="10" fontId="20" numFmtId="173" xfId="0" applyAlignment="1" applyFont="1" applyNumberFormat="1">
      <alignment shrinkToFit="0" vertical="center" wrapText="1"/>
    </xf>
    <xf borderId="0" fillId="0" fontId="20" numFmtId="172" xfId="0" applyAlignment="1" applyFont="1" applyNumberFormat="1">
      <alignment vertical="center"/>
    </xf>
    <xf borderId="15" fillId="0" fontId="20" numFmtId="49" xfId="0" applyAlignment="1" applyBorder="1" applyFont="1" applyNumberFormat="1">
      <alignment horizontal="center" shrinkToFit="0" vertical="center" wrapText="0"/>
    </xf>
    <xf borderId="0" fillId="0" fontId="20" numFmtId="49" xfId="0" applyAlignment="1" applyFont="1" applyNumberFormat="1">
      <alignment horizontal="center" shrinkToFit="0" vertical="center" wrapText="0"/>
    </xf>
    <xf borderId="0" fillId="0" fontId="20" numFmtId="49" xfId="0" applyAlignment="1" applyFont="1" applyNumberFormat="1">
      <alignment shrinkToFit="0" vertical="center" wrapText="0"/>
    </xf>
    <xf borderId="0" fillId="0" fontId="20" numFmtId="0" xfId="0" applyAlignment="1" applyFont="1">
      <alignment shrinkToFit="0" vertical="center" wrapText="0"/>
    </xf>
    <xf borderId="15" fillId="10" fontId="19" numFmtId="0" xfId="0" applyAlignment="1" applyBorder="1" applyFont="1">
      <alignment horizontal="center" readingOrder="0" vertical="center"/>
    </xf>
    <xf borderId="0" fillId="10" fontId="19" numFmtId="0" xfId="0" applyAlignment="1" applyFont="1">
      <alignment horizontal="center" readingOrder="0" vertical="center"/>
    </xf>
    <xf borderId="38" fillId="0" fontId="20" numFmtId="49" xfId="0" applyAlignment="1" applyBorder="1" applyFont="1" applyNumberFormat="1">
      <alignment horizontal="center" vertical="center"/>
    </xf>
    <xf borderId="39" fillId="0" fontId="20" numFmtId="49" xfId="0" applyAlignment="1" applyBorder="1" applyFont="1" applyNumberFormat="1">
      <alignment horizontal="center" vertical="center"/>
    </xf>
    <xf borderId="40" fillId="0" fontId="20" numFmtId="49" xfId="0" applyAlignment="1" applyBorder="1" applyFont="1" applyNumberFormat="1">
      <alignment horizontal="center" vertical="center"/>
    </xf>
    <xf borderId="41" fillId="0" fontId="20" numFmtId="49" xfId="0" applyAlignment="1" applyBorder="1" applyFont="1" applyNumberFormat="1">
      <alignment horizontal="center" vertical="center"/>
    </xf>
    <xf borderId="33" fillId="0" fontId="20" numFmtId="49" xfId="0" applyAlignment="1" applyBorder="1" applyFont="1" applyNumberFormat="1">
      <alignment vertical="center"/>
    </xf>
    <xf borderId="33" fillId="0" fontId="20" numFmtId="4" xfId="0" applyAlignment="1" applyBorder="1" applyFont="1" applyNumberFormat="1">
      <alignment shrinkToFit="0" vertical="center" wrapText="1"/>
    </xf>
    <xf borderId="42" fillId="0" fontId="20" numFmtId="0" xfId="0" applyAlignment="1" applyBorder="1" applyFont="1">
      <alignment horizontal="center" readingOrder="0" shrinkToFit="0" vertical="center" wrapText="1"/>
    </xf>
    <xf borderId="42" fillId="0" fontId="20" numFmtId="0" xfId="0" applyAlignment="1" applyBorder="1" applyFont="1">
      <alignment vertical="center"/>
    </xf>
    <xf borderId="42" fillId="0" fontId="20" numFmtId="49" xfId="0" applyAlignment="1" applyBorder="1" applyFont="1" applyNumberFormat="1">
      <alignment horizontal="center" readingOrder="0" vertical="center"/>
    </xf>
    <xf borderId="42" fillId="0" fontId="63" numFmtId="0" xfId="0" applyAlignment="1" applyBorder="1" applyFont="1">
      <alignment vertical="center"/>
    </xf>
    <xf borderId="43" fillId="0" fontId="20" numFmtId="49" xfId="0" applyAlignment="1" applyBorder="1" applyFont="1" applyNumberFormat="1">
      <alignment horizontal="center" vertical="center"/>
    </xf>
    <xf borderId="44" fillId="0" fontId="20" numFmtId="49" xfId="0" applyAlignment="1" applyBorder="1" applyFont="1" applyNumberFormat="1">
      <alignment horizontal="center" vertical="center"/>
    </xf>
    <xf borderId="42" fillId="0" fontId="20" numFmtId="49" xfId="0" applyAlignment="1" applyBorder="1" applyFont="1" applyNumberFormat="1">
      <alignment vertical="center"/>
    </xf>
    <xf borderId="42" fillId="0" fontId="20" numFmtId="4" xfId="0" applyAlignment="1" applyBorder="1" applyFont="1" applyNumberFormat="1">
      <alignment shrinkToFit="0" vertical="center" wrapText="1"/>
    </xf>
    <xf borderId="42" fillId="0" fontId="20" numFmtId="0" xfId="0" applyAlignment="1" applyBorder="1" applyFont="1">
      <alignment horizontal="center" readingOrder="0" vertical="center"/>
    </xf>
    <xf borderId="42" fillId="0" fontId="27" numFmtId="0" xfId="0" applyAlignment="1" applyBorder="1" applyFont="1">
      <alignment horizontal="center" readingOrder="0" vertical="center"/>
    </xf>
    <xf borderId="42" fillId="0" fontId="20" numFmtId="4" xfId="0" applyAlignment="1" applyBorder="1" applyFont="1" applyNumberFormat="1">
      <alignment horizontal="left" readingOrder="0" vertical="center"/>
    </xf>
    <xf borderId="42" fillId="0" fontId="20" numFmtId="4" xfId="0" applyAlignment="1" applyBorder="1" applyFont="1" applyNumberFormat="1">
      <alignment horizontal="left" vertical="center"/>
    </xf>
    <xf borderId="42" fillId="0" fontId="20" numFmtId="164" xfId="0" applyAlignment="1" applyBorder="1" applyFont="1" applyNumberFormat="1">
      <alignment vertical="center"/>
    </xf>
    <xf borderId="0" fillId="26" fontId="30" numFmtId="49" xfId="0" applyAlignment="1" applyFont="1" applyNumberFormat="1">
      <alignment vertical="center"/>
    </xf>
    <xf borderId="0" fillId="26" fontId="30" numFmtId="49" xfId="0" applyAlignment="1" applyFont="1" applyNumberFormat="1">
      <alignment horizontal="center" vertical="center"/>
    </xf>
    <xf borderId="38" fillId="0" fontId="20" numFmtId="49" xfId="0" applyAlignment="1" applyBorder="1" applyFont="1" applyNumberFormat="1">
      <alignment horizontal="center" readingOrder="0" vertical="center"/>
    </xf>
    <xf borderId="39" fillId="0" fontId="20" numFmtId="49" xfId="0" applyAlignment="1" applyBorder="1" applyFont="1" applyNumberFormat="1">
      <alignment horizontal="center" readingOrder="0" vertical="center"/>
    </xf>
    <xf borderId="34" fillId="0" fontId="27" numFmtId="0" xfId="0" applyAlignment="1" applyBorder="1" applyFont="1">
      <alignment horizontal="center" readingOrder="0" vertical="center"/>
    </xf>
    <xf borderId="38" fillId="0" fontId="20" numFmtId="49" xfId="0" applyAlignment="1" applyBorder="1" applyFont="1" applyNumberFormat="1">
      <alignment horizontal="center" shrinkToFit="0" vertical="center" wrapText="0"/>
    </xf>
    <xf borderId="39" fillId="0" fontId="20" numFmtId="49" xfId="0" applyAlignment="1" applyBorder="1" applyFont="1" applyNumberFormat="1">
      <alignment horizontal="center" shrinkToFit="0" vertical="center" wrapText="0"/>
    </xf>
    <xf borderId="34" fillId="0" fontId="20" numFmtId="49" xfId="0" applyAlignment="1" applyBorder="1" applyFont="1" applyNumberFormat="1">
      <alignment shrinkToFit="0" vertical="center" wrapText="0"/>
    </xf>
    <xf borderId="34" fillId="0" fontId="20" numFmtId="164" xfId="0" applyAlignment="1" applyBorder="1" applyFont="1" applyNumberFormat="1">
      <alignment shrinkToFit="0" vertical="center" wrapText="0"/>
    </xf>
    <xf borderId="34" fillId="0" fontId="20" numFmtId="4" xfId="0" applyAlignment="1" applyBorder="1" applyFont="1" applyNumberFormat="1">
      <alignment shrinkToFit="0" vertical="center" wrapText="0"/>
    </xf>
    <xf borderId="34" fillId="0" fontId="20" numFmtId="4" xfId="0" applyAlignment="1" applyBorder="1" applyFont="1" applyNumberFormat="1">
      <alignment vertical="center"/>
    </xf>
    <xf borderId="34" fillId="23" fontId="64" numFmtId="4" xfId="0" applyAlignment="1" applyBorder="1" applyFont="1" applyNumberFormat="1">
      <alignment vertical="center"/>
    </xf>
    <xf borderId="34" fillId="0" fontId="20" numFmtId="0" xfId="0" applyAlignment="1" applyBorder="1" applyFont="1">
      <alignment vertical="center"/>
    </xf>
    <xf borderId="0" fillId="21" fontId="65" numFmtId="0" xfId="0" applyAlignment="1" applyFont="1">
      <alignment horizontal="left" readingOrder="0" shrinkToFit="0" vertical="center" wrapText="1"/>
    </xf>
    <xf borderId="0" fillId="0" fontId="20" numFmtId="4" xfId="0" applyAlignment="1" applyFont="1" applyNumberFormat="1">
      <alignment readingOrder="0" shrinkToFit="0" vertical="center" wrapText="1"/>
    </xf>
    <xf borderId="45" fillId="0" fontId="20" numFmtId="49" xfId="0" applyAlignment="1" applyBorder="1" applyFont="1" applyNumberFormat="1">
      <alignment horizontal="center" vertical="center"/>
    </xf>
    <xf borderId="28" fillId="0" fontId="20" numFmtId="49" xfId="0" applyAlignment="1" applyBorder="1" applyFont="1" applyNumberFormat="1">
      <alignment horizontal="center" vertical="center"/>
    </xf>
    <xf borderId="29" fillId="0" fontId="20" numFmtId="49" xfId="0" applyAlignment="1" applyBorder="1" applyFont="1" applyNumberFormat="1">
      <alignment vertical="center"/>
    </xf>
    <xf borderId="29" fillId="0" fontId="20" numFmtId="4" xfId="0" applyAlignment="1" applyBorder="1" applyFont="1" applyNumberFormat="1">
      <alignment vertical="center"/>
    </xf>
    <xf borderId="0" fillId="0" fontId="27" numFmtId="49" xfId="0" applyAlignment="1" applyFont="1" applyNumberFormat="1">
      <alignment horizontal="center" vertical="center"/>
    </xf>
    <xf borderId="0" fillId="26" fontId="66" numFmtId="0" xfId="0" applyAlignment="1" applyFont="1">
      <alignment horizontal="center" shrinkToFit="0" wrapText="1"/>
    </xf>
    <xf borderId="0" fillId="26" fontId="9" numFmtId="49" xfId="0" applyFont="1" applyNumberFormat="1"/>
    <xf borderId="0" fillId="26" fontId="66" numFmtId="49" xfId="0" applyAlignment="1" applyFont="1" applyNumberFormat="1">
      <alignment horizontal="center"/>
    </xf>
    <xf borderId="11" fillId="0" fontId="21" numFmtId="0" xfId="0" applyAlignment="1" applyBorder="1" applyFont="1">
      <alignment vertical="center"/>
    </xf>
    <xf borderId="11" fillId="0" fontId="21" numFmtId="166" xfId="0" applyAlignment="1" applyBorder="1" applyFont="1" applyNumberFormat="1">
      <alignment vertical="center"/>
    </xf>
    <xf borderId="11" fillId="0" fontId="21" numFmtId="0" xfId="0" applyAlignment="1" applyBorder="1" applyFont="1">
      <alignment shrinkToFit="0" vertical="center" wrapText="0"/>
    </xf>
    <xf borderId="6" fillId="0" fontId="15" numFmtId="0" xfId="0" applyAlignment="1" applyBorder="1" applyFont="1">
      <alignment readingOrder="0" vertical="center"/>
    </xf>
    <xf borderId="0" fillId="3" fontId="33" numFmtId="166" xfId="0" applyAlignment="1" applyFont="1" applyNumberFormat="1">
      <alignment horizontal="center" shrinkToFit="0" vertical="center" wrapText="1"/>
    </xf>
    <xf borderId="0" fillId="3" fontId="33" numFmtId="10" xfId="0" applyAlignment="1" applyFont="1" applyNumberFormat="1">
      <alignment horizontal="center" shrinkToFit="0" vertical="center" wrapText="1"/>
    </xf>
    <xf borderId="34" fillId="0" fontId="67" numFmtId="0" xfId="0" applyAlignment="1" applyBorder="1" applyFont="1">
      <alignment vertical="center"/>
    </xf>
    <xf borderId="34" fillId="0" fontId="68" numFmtId="3" xfId="0" applyAlignment="1" applyBorder="1" applyFont="1" applyNumberFormat="1">
      <alignment horizontal="center" readingOrder="0" vertical="center"/>
    </xf>
    <xf borderId="34" fillId="0" fontId="68" numFmtId="166" xfId="0" applyAlignment="1" applyBorder="1" applyFont="1" applyNumberFormat="1">
      <alignment horizontal="center" readingOrder="0" vertical="center"/>
    </xf>
    <xf borderId="34" fillId="0" fontId="20" numFmtId="3" xfId="0" applyAlignment="1" applyBorder="1" applyFont="1" applyNumberFormat="1">
      <alignment horizontal="center" readingOrder="0" shrinkToFit="0" vertical="center" wrapText="0"/>
    </xf>
    <xf borderId="34" fillId="0" fontId="69" numFmtId="3" xfId="0" applyAlignment="1" applyBorder="1" applyFont="1" applyNumberFormat="1">
      <alignment horizontal="center" readingOrder="0" vertical="center"/>
    </xf>
    <xf borderId="34" fillId="0" fontId="68" numFmtId="9" xfId="0" applyAlignment="1" applyBorder="1" applyFont="1" applyNumberFormat="1">
      <alignment horizontal="center" vertical="center"/>
    </xf>
    <xf borderId="34" fillId="0" fontId="68" numFmtId="9" xfId="0" applyAlignment="1" applyBorder="1" applyFont="1" applyNumberFormat="1">
      <alignment horizontal="center" shrinkToFit="0" vertical="center" wrapText="1"/>
    </xf>
    <xf borderId="34" fillId="0" fontId="67" numFmtId="0" xfId="0" applyAlignment="1" applyBorder="1" applyFont="1">
      <alignment horizontal="center" shrinkToFit="0" vertical="center" wrapText="1"/>
    </xf>
    <xf borderId="34" fillId="0" fontId="20" numFmtId="0" xfId="0" applyAlignment="1" applyBorder="1" applyFont="1">
      <alignment horizontal="center" readingOrder="0" shrinkToFit="0" vertical="center" wrapText="0"/>
    </xf>
    <xf borderId="34" fillId="0" fontId="19" numFmtId="0" xfId="0" applyAlignment="1" applyBorder="1" applyFont="1">
      <alignment horizontal="center" readingOrder="0" shrinkToFit="0" vertical="center" wrapText="0"/>
    </xf>
    <xf borderId="34" fillId="0" fontId="20" numFmtId="3" xfId="0" applyAlignment="1" applyBorder="1" applyFont="1" applyNumberFormat="1">
      <alignment horizontal="center" readingOrder="0" vertical="center"/>
    </xf>
    <xf borderId="34" fillId="0" fontId="67" numFmtId="0" xfId="0" applyAlignment="1" applyBorder="1" applyFont="1">
      <alignment readingOrder="0" vertical="center"/>
    </xf>
    <xf borderId="0" fillId="11" fontId="4" numFmtId="0" xfId="0" applyAlignment="1" applyFont="1">
      <alignment horizontal="center" readingOrder="0" vertical="center"/>
    </xf>
    <xf borderId="0" fillId="11" fontId="4" numFmtId="3" xfId="0" applyAlignment="1" applyFont="1" applyNumberFormat="1">
      <alignment horizontal="center" vertical="center"/>
    </xf>
    <xf borderId="0" fillId="11" fontId="70" numFmtId="3" xfId="0" applyAlignment="1" applyFont="1" applyNumberFormat="1">
      <alignment horizontal="center" readingOrder="0" vertical="center"/>
    </xf>
    <xf borderId="0" fillId="11" fontId="4" numFmtId="9" xfId="0" applyAlignment="1" applyFont="1" applyNumberFormat="1">
      <alignment horizontal="center" vertical="center"/>
    </xf>
    <xf borderId="0" fillId="11" fontId="4" numFmtId="9" xfId="0" applyAlignment="1" applyFont="1" applyNumberFormat="1">
      <alignment horizontal="center" shrinkToFit="0" vertical="center" wrapText="1"/>
    </xf>
    <xf borderId="0" fillId="11" fontId="4" numFmtId="0" xfId="0" applyAlignment="1" applyFont="1">
      <alignment horizontal="center" shrinkToFit="0" vertical="center" wrapText="1"/>
    </xf>
    <xf borderId="0" fillId="11" fontId="4" numFmtId="0" xfId="0" applyAlignment="1" applyFont="1">
      <alignment horizontal="center" shrinkToFit="0" vertical="center" wrapText="0"/>
    </xf>
    <xf borderId="11" fillId="0" fontId="21" numFmtId="168" xfId="0" applyAlignment="1" applyBorder="1" applyFont="1" applyNumberFormat="1">
      <alignment vertical="center"/>
    </xf>
    <xf borderId="11" fillId="0" fontId="21" numFmtId="10" xfId="0" applyAlignment="1" applyBorder="1" applyFont="1" applyNumberFormat="1">
      <alignment vertical="center"/>
    </xf>
    <xf borderId="11" fillId="5" fontId="71" numFmtId="0" xfId="0" applyAlignment="1" applyBorder="1" applyFont="1">
      <alignment vertical="center"/>
    </xf>
    <xf borderId="11" fillId="0" fontId="67" numFmtId="0" xfId="0" applyAlignment="1" applyBorder="1" applyFont="1">
      <alignment vertical="center"/>
    </xf>
    <xf borderId="11" fillId="10" fontId="67" numFmtId="0" xfId="0" applyAlignment="1" applyBorder="1" applyFont="1">
      <alignment vertical="center"/>
    </xf>
    <xf borderId="11" fillId="10" fontId="21" numFmtId="0" xfId="0" applyAlignment="1" applyBorder="1" applyFont="1">
      <alignment vertical="center"/>
    </xf>
    <xf borderId="11" fillId="10" fontId="21" numFmtId="166" xfId="0" applyAlignment="1" applyBorder="1" applyFont="1" applyNumberFormat="1">
      <alignment vertical="center"/>
    </xf>
    <xf borderId="11" fillId="10" fontId="21" numFmtId="0" xfId="0" applyAlignment="1" applyBorder="1" applyFont="1">
      <alignment shrinkToFit="0" vertical="center" wrapText="0"/>
    </xf>
    <xf borderId="0" fillId="27" fontId="20" numFmtId="49" xfId="0" applyAlignment="1" applyFill="1" applyFont="1" applyNumberFormat="1">
      <alignment horizontal="center" vertical="center"/>
    </xf>
    <xf borderId="0" fillId="0" fontId="8" numFmtId="0" xfId="0" applyAlignment="1" applyFont="1">
      <alignment horizontal="left" readingOrder="0" shrinkToFit="0" vertical="center" wrapText="0"/>
    </xf>
    <xf borderId="0" fillId="3" fontId="37" numFmtId="0" xfId="0" applyAlignment="1" applyFont="1">
      <alignment horizontal="center" readingOrder="0" vertical="center"/>
    </xf>
    <xf borderId="0" fillId="3" fontId="37" numFmtId="0" xfId="0" applyAlignment="1" applyFont="1">
      <alignment horizontal="center" vertical="center"/>
    </xf>
    <xf borderId="0" fillId="3" fontId="72" numFmtId="0" xfId="0" applyAlignment="1" applyFont="1">
      <alignment horizontal="center" readingOrder="0" vertical="center"/>
    </xf>
    <xf borderId="46" fillId="10" fontId="73" numFmtId="49" xfId="0" applyAlignment="1" applyBorder="1" applyFont="1" applyNumberFormat="1">
      <alignment vertical="center"/>
    </xf>
    <xf borderId="34" fillId="10" fontId="20" numFmtId="49" xfId="0" applyAlignment="1" applyBorder="1" applyFont="1" applyNumberFormat="1">
      <alignment horizontal="center" vertical="center"/>
    </xf>
    <xf borderId="29" fillId="0" fontId="20" numFmtId="49" xfId="0" applyAlignment="1" applyBorder="1" applyFont="1" applyNumberFormat="1">
      <alignment horizontal="center" vertical="center"/>
    </xf>
    <xf borderId="29" fillId="0" fontId="20" numFmtId="49" xfId="0" applyAlignment="1" applyBorder="1" applyFont="1" applyNumberFormat="1">
      <alignment shrinkToFit="0" vertical="center" wrapText="1"/>
    </xf>
    <xf borderId="0" fillId="0" fontId="20" numFmtId="49" xfId="0" applyAlignment="1" applyFont="1" applyNumberFormat="1">
      <alignment readingOrder="0" shrinkToFit="0" vertical="center" wrapText="0"/>
    </xf>
    <xf borderId="42" fillId="0" fontId="20" numFmtId="49" xfId="0" applyAlignment="1" applyBorder="1" applyFont="1" applyNumberFormat="1">
      <alignment horizontal="center" vertical="center"/>
    </xf>
    <xf borderId="0" fillId="0" fontId="74" numFmtId="49" xfId="0" applyAlignment="1" applyFont="1" applyNumberFormat="1">
      <alignment readingOrder="0" shrinkToFit="0" vertical="center" wrapText="1"/>
    </xf>
    <xf borderId="0" fillId="0" fontId="19" numFmtId="0" xfId="0" applyAlignment="1" applyFont="1">
      <alignment horizontal="left" readingOrder="0" shrinkToFit="0" vertical="center" wrapText="1"/>
    </xf>
    <xf borderId="47" fillId="0" fontId="20" numFmtId="49" xfId="0" applyAlignment="1" applyBorder="1" applyFont="1" applyNumberFormat="1">
      <alignment horizontal="center" vertical="center"/>
    </xf>
    <xf borderId="47" fillId="0" fontId="20" numFmtId="49" xfId="0" applyAlignment="1" applyBorder="1" applyFont="1" applyNumberFormat="1">
      <alignment vertical="center"/>
    </xf>
    <xf borderId="0" fillId="0" fontId="20" numFmtId="0" xfId="0" applyAlignment="1" applyFont="1">
      <alignment shrinkToFit="0" vertical="center" wrapText="1"/>
    </xf>
    <xf borderId="0" fillId="25" fontId="20" numFmtId="1" xfId="0" applyAlignment="1" applyFont="1" applyNumberFormat="1">
      <alignment horizontal="center" vertical="center"/>
    </xf>
    <xf borderId="29" fillId="0" fontId="20" numFmtId="164" xfId="0" applyAlignment="1" applyBorder="1" applyFont="1" applyNumberFormat="1">
      <alignment vertical="center"/>
    </xf>
    <xf borderId="0" fillId="0" fontId="35" numFmtId="49" xfId="0" applyAlignment="1" applyFont="1" applyNumberFormat="1">
      <alignment vertical="center"/>
    </xf>
    <xf borderId="0" fillId="0" fontId="11" numFmtId="0" xfId="0" applyAlignment="1" applyFont="1">
      <alignment horizontal="left" readingOrder="0" shrinkToFit="0" vertical="center" wrapText="1"/>
    </xf>
    <xf borderId="47" fillId="0" fontId="20" numFmtId="49" xfId="0" applyAlignment="1" applyBorder="1" applyFont="1" applyNumberFormat="1">
      <alignment horizontal="center" readingOrder="0" vertical="center"/>
    </xf>
    <xf borderId="47" fillId="0" fontId="20" numFmtId="49" xfId="0" applyAlignment="1" applyBorder="1" applyFont="1" applyNumberFormat="1">
      <alignment readingOrder="0" vertical="center"/>
    </xf>
    <xf borderId="47" fillId="0" fontId="20" numFmtId="0" xfId="0" applyAlignment="1" applyBorder="1" applyFont="1">
      <alignment readingOrder="0" vertical="center"/>
    </xf>
    <xf borderId="0" fillId="27" fontId="20" numFmtId="49" xfId="0" applyAlignment="1" applyFont="1" applyNumberFormat="1">
      <alignment vertical="center"/>
    </xf>
    <xf borderId="0" fillId="0" fontId="20" numFmtId="49" xfId="0" applyAlignment="1" applyFont="1" applyNumberFormat="1">
      <alignment readingOrder="0" shrinkToFit="0" vertical="center" wrapText="1"/>
    </xf>
    <xf borderId="0" fillId="27" fontId="9" numFmtId="49" xfId="0" applyAlignment="1" applyFont="1" applyNumberFormat="1">
      <alignment vertical="center"/>
    </xf>
    <xf borderId="0" fillId="0" fontId="27" numFmtId="49" xfId="0" applyAlignment="1" applyFont="1" applyNumberFormat="1">
      <alignment shrinkToFit="0" vertical="center" wrapText="1"/>
    </xf>
    <xf borderId="0" fillId="0" fontId="27" numFmtId="49" xfId="0" applyAlignment="1" applyFont="1" applyNumberFormat="1">
      <alignment readingOrder="0" shrinkToFit="0" vertical="center" wrapText="1"/>
    </xf>
    <xf borderId="0" fillId="0" fontId="20" numFmtId="0" xfId="0" applyAlignment="1" applyFont="1">
      <alignment readingOrder="0" shrinkToFit="0" vertical="center" wrapText="1"/>
    </xf>
    <xf borderId="0" fillId="0" fontId="20" numFmtId="49" xfId="0" applyAlignment="1" applyFont="1" applyNumberFormat="1">
      <alignment horizontal="left" readingOrder="0" vertical="center"/>
    </xf>
    <xf borderId="0" fillId="9" fontId="20" numFmtId="49" xfId="0" applyAlignment="1" applyFont="1" applyNumberFormat="1">
      <alignment horizontal="center" readingOrder="0" vertical="center"/>
    </xf>
    <xf borderId="0" fillId="0" fontId="20" numFmtId="49" xfId="0" applyAlignment="1" applyFont="1" applyNumberFormat="1">
      <alignment shrinkToFit="0" vertical="center" wrapText="0"/>
    </xf>
    <xf borderId="29" fillId="0" fontId="20" numFmtId="4" xfId="0" applyAlignment="1" applyBorder="1" applyFont="1" applyNumberFormat="1">
      <alignment horizontal="left" readingOrder="0" vertical="center"/>
    </xf>
    <xf borderId="29" fillId="0" fontId="20" numFmtId="4" xfId="0" applyAlignment="1" applyBorder="1" applyFont="1" applyNumberFormat="1">
      <alignment horizontal="left" vertical="center"/>
    </xf>
    <xf borderId="29" fillId="0" fontId="20" numFmtId="49" xfId="0" applyAlignment="1" applyBorder="1" applyFont="1" applyNumberFormat="1">
      <alignment horizontal="center" readingOrder="0" shrinkToFit="0" vertical="center" wrapText="0"/>
    </xf>
    <xf borderId="0" fillId="0" fontId="9" numFmtId="0" xfId="0" applyAlignment="1" applyFont="1">
      <alignment readingOrder="0" vertical="center"/>
    </xf>
    <xf borderId="0" fillId="5" fontId="20" numFmtId="49" xfId="0" applyAlignment="1" applyFont="1" applyNumberFormat="1">
      <alignment horizontal="center" vertical="center"/>
    </xf>
    <xf borderId="0" fillId="5" fontId="20" numFmtId="4" xfId="0" applyAlignment="1" applyFont="1" applyNumberFormat="1">
      <alignment vertical="center"/>
    </xf>
    <xf borderId="15" fillId="0" fontId="9" numFmtId="164" xfId="0" applyAlignment="1" applyBorder="1" applyFont="1" applyNumberFormat="1">
      <alignment vertical="center"/>
    </xf>
    <xf borderId="0" fillId="5" fontId="20" numFmtId="49" xfId="0" applyAlignment="1" applyFont="1" applyNumberFormat="1">
      <alignment shrinkToFit="0" vertical="center" wrapText="1"/>
    </xf>
    <xf borderId="0" fillId="0" fontId="9" numFmtId="49" xfId="0" applyAlignment="1" applyFont="1" applyNumberFormat="1">
      <alignment readingOrder="0" shrinkToFit="0" vertical="center" wrapText="1"/>
    </xf>
    <xf borderId="29" fillId="0" fontId="9" numFmtId="49" xfId="0" applyAlignment="1" applyBorder="1" applyFont="1" applyNumberFormat="1">
      <alignment vertical="center"/>
    </xf>
    <xf borderId="0" fillId="0" fontId="19" numFmtId="49" xfId="0" applyAlignment="1" applyFont="1" applyNumberFormat="1">
      <alignment horizontal="left" readingOrder="0" vertical="center"/>
    </xf>
    <xf borderId="0" fillId="0" fontId="19" numFmtId="4" xfId="0" applyAlignment="1" applyFont="1" applyNumberFormat="1">
      <alignment readingOrder="0" shrinkToFit="0" vertical="center" wrapText="1"/>
    </xf>
    <xf borderId="0" fillId="0" fontId="29" numFmtId="0" xfId="0" applyAlignment="1" applyFont="1">
      <alignment horizontal="left" readingOrder="0" vertical="center"/>
    </xf>
    <xf borderId="0" fillId="0" fontId="29" numFmtId="49" xfId="0" applyAlignment="1" applyFont="1" applyNumberFormat="1">
      <alignment horizontal="left" readingOrder="0" vertical="center"/>
    </xf>
    <xf borderId="0" fillId="0" fontId="30" numFmtId="49" xfId="0" applyAlignment="1" applyFont="1" applyNumberFormat="1">
      <alignment horizontal="left" readingOrder="0" vertical="center"/>
    </xf>
    <xf borderId="0" fillId="3" fontId="28" numFmtId="49" xfId="0" applyAlignment="1" applyFont="1" applyNumberFormat="1">
      <alignment horizontal="center" readingOrder="0" shrinkToFit="0" vertical="center" wrapText="1"/>
    </xf>
    <xf borderId="0" fillId="3" fontId="37" numFmtId="49" xfId="0" applyAlignment="1" applyFont="1" applyNumberFormat="1">
      <alignment horizontal="center" shrinkToFit="0" vertical="center" wrapText="1"/>
    </xf>
    <xf borderId="0" fillId="3" fontId="37" numFmtId="0" xfId="0" applyAlignment="1" applyFont="1">
      <alignment horizontal="center" readingOrder="0" shrinkToFit="0" vertical="center" wrapText="1"/>
    </xf>
    <xf borderId="0" fillId="3" fontId="37" numFmtId="0" xfId="0" applyAlignment="1" applyFont="1">
      <alignment horizontal="center" shrinkToFit="0" vertical="center" wrapText="1"/>
    </xf>
    <xf borderId="15" fillId="3" fontId="37" numFmtId="164" xfId="0" applyAlignment="1" applyBorder="1" applyFont="1" applyNumberFormat="1">
      <alignment horizontal="center" shrinkToFit="0" vertical="center" wrapText="1"/>
    </xf>
    <xf borderId="0" fillId="2" fontId="37" numFmtId="164" xfId="0" applyAlignment="1" applyFont="1" applyNumberFormat="1">
      <alignment horizontal="center" shrinkToFit="0" vertical="center" wrapText="1"/>
    </xf>
    <xf borderId="0" fillId="2" fontId="28" numFmtId="0" xfId="0" applyAlignment="1" applyFont="1">
      <alignment horizontal="center" readingOrder="0" shrinkToFit="0" vertical="center" wrapText="1"/>
    </xf>
    <xf borderId="0" fillId="2" fontId="37" numFmtId="0" xfId="0" applyAlignment="1" applyFont="1">
      <alignment horizontal="center" shrinkToFit="0" vertical="center" wrapText="1"/>
    </xf>
    <xf borderId="0" fillId="0" fontId="36" numFmtId="164" xfId="0" applyAlignment="1" applyFont="1" applyNumberFormat="1">
      <alignment horizontal="center" readingOrder="0" vertical="center"/>
    </xf>
    <xf borderId="0" fillId="0" fontId="22" numFmtId="174" xfId="0" applyAlignment="1" applyFont="1" applyNumberFormat="1">
      <alignment vertical="center"/>
    </xf>
    <xf borderId="0" fillId="22" fontId="20" numFmtId="0" xfId="0" applyAlignment="1" applyFont="1">
      <alignment horizontal="center" readingOrder="0" vertical="center"/>
    </xf>
    <xf borderId="42" fillId="0" fontId="20" numFmtId="3" xfId="0" applyAlignment="1" applyBorder="1" applyFont="1" applyNumberFormat="1">
      <alignment horizontal="center" readingOrder="0" vertical="center"/>
    </xf>
    <xf borderId="0" fillId="0" fontId="20" numFmtId="174" xfId="0" applyAlignment="1" applyFont="1" applyNumberFormat="1">
      <alignment readingOrder="0" vertical="center"/>
    </xf>
    <xf borderId="0" fillId="0" fontId="21" numFmtId="49" xfId="0" applyAlignment="1" applyFont="1" applyNumberFormat="1">
      <alignment vertical="center"/>
    </xf>
    <xf borderId="0" fillId="0" fontId="20" numFmtId="174" xfId="0" applyAlignment="1" applyFont="1" applyNumberFormat="1">
      <alignment horizontal="center" readingOrder="0" vertical="center"/>
    </xf>
    <xf borderId="0" fillId="10" fontId="19" numFmtId="164" xfId="0" applyAlignment="1" applyFont="1" applyNumberFormat="1">
      <alignment horizontal="center" vertical="center"/>
    </xf>
    <xf borderId="0" fillId="21" fontId="36" numFmtId="164" xfId="0" applyAlignment="1" applyFont="1" applyNumberFormat="1">
      <alignment horizontal="center" readingOrder="0" vertical="center"/>
    </xf>
    <xf borderId="47" fillId="0" fontId="20" numFmtId="3" xfId="0" applyAlignment="1" applyBorder="1" applyFont="1" applyNumberFormat="1">
      <alignment horizontal="center" readingOrder="0" shrinkToFit="0" vertical="center" wrapText="0"/>
    </xf>
    <xf borderId="0" fillId="0" fontId="19" numFmtId="174" xfId="0" applyAlignment="1" applyFont="1" applyNumberFormat="1">
      <alignment horizontal="center" readingOrder="0" vertical="center"/>
    </xf>
    <xf borderId="47" fillId="0" fontId="20" numFmtId="3" xfId="0" applyAlignment="1" applyBorder="1" applyFont="1" applyNumberFormat="1">
      <alignment horizontal="center" readingOrder="0" vertical="center"/>
    </xf>
    <xf borderId="0" fillId="10" fontId="36" numFmtId="164" xfId="0" applyAlignment="1" applyFont="1" applyNumberFormat="1">
      <alignment horizontal="center" readingOrder="0" vertical="center"/>
    </xf>
    <xf borderId="0" fillId="22" fontId="19" numFmtId="0" xfId="0" applyAlignment="1" applyFont="1">
      <alignment horizontal="center" readingOrder="0" vertical="center"/>
    </xf>
    <xf borderId="47" fillId="0" fontId="20" numFmtId="3" xfId="0" applyAlignment="1" applyBorder="1" applyFont="1" applyNumberFormat="1">
      <alignment horizontal="center" vertical="center"/>
    </xf>
    <xf borderId="0" fillId="22" fontId="20" numFmtId="49" xfId="0" applyAlignment="1" applyFont="1" applyNumberFormat="1">
      <alignment horizontal="center" readingOrder="0" vertical="center"/>
    </xf>
    <xf borderId="0" fillId="0" fontId="36" numFmtId="49" xfId="0" applyAlignment="1" applyFont="1" applyNumberFormat="1">
      <alignment horizontal="center" readingOrder="0" vertical="center"/>
    </xf>
    <xf borderId="0" fillId="10" fontId="19" numFmtId="49" xfId="0" applyAlignment="1" applyFont="1" applyNumberFormat="1">
      <alignment horizontal="center" readingOrder="0" vertical="center"/>
    </xf>
    <xf borderId="0" fillId="0" fontId="36" numFmtId="164" xfId="0" applyAlignment="1" applyFont="1" applyNumberFormat="1">
      <alignment horizontal="center" vertical="center"/>
    </xf>
    <xf borderId="0" fillId="0" fontId="9" numFmtId="174" xfId="0" applyAlignment="1" applyFont="1" applyNumberFormat="1">
      <alignment vertical="center"/>
    </xf>
    <xf borderId="0" fillId="21" fontId="20" numFmtId="49" xfId="0" applyAlignment="1" applyFont="1" applyNumberFormat="1">
      <alignment horizontal="center" vertical="center"/>
    </xf>
    <xf borderId="0" fillId="21" fontId="20" numFmtId="49" xfId="0" applyAlignment="1" applyFont="1" applyNumberFormat="1">
      <alignment vertical="center"/>
    </xf>
    <xf borderId="0" fillId="21" fontId="20" numFmtId="0" xfId="0" applyAlignment="1" applyFont="1">
      <alignment vertical="center"/>
    </xf>
    <xf borderId="0" fillId="21" fontId="20" numFmtId="4" xfId="0" applyAlignment="1" applyFont="1" applyNumberFormat="1">
      <alignment vertical="center"/>
    </xf>
    <xf quotePrefix="1" borderId="0" fillId="21" fontId="20" numFmtId="49" xfId="0" applyAlignment="1" applyFont="1" applyNumberFormat="1">
      <alignment horizontal="center" vertical="center"/>
    </xf>
    <xf borderId="15" fillId="21" fontId="20" numFmtId="164" xfId="0" applyAlignment="1" applyBorder="1" applyFont="1" applyNumberFormat="1">
      <alignment horizontal="center" vertical="center"/>
    </xf>
    <xf borderId="0" fillId="28" fontId="20" numFmtId="1" xfId="0" applyAlignment="1" applyFill="1" applyFont="1" applyNumberFormat="1">
      <alignment horizontal="center" vertical="center"/>
    </xf>
    <xf borderId="0" fillId="21" fontId="9" numFmtId="49" xfId="0" applyAlignment="1" applyFont="1" applyNumberFormat="1">
      <alignment vertical="center"/>
    </xf>
    <xf borderId="0" fillId="0" fontId="75" numFmtId="49" xfId="0" applyAlignment="1" applyFont="1" applyNumberFormat="1">
      <alignment vertical="center"/>
    </xf>
    <xf borderId="0" fillId="0" fontId="76" numFmtId="4" xfId="0" applyAlignment="1" applyFont="1" applyNumberFormat="1">
      <alignment vertical="center"/>
    </xf>
    <xf borderId="0" fillId="27" fontId="20" numFmtId="1" xfId="0" applyAlignment="1" applyFont="1" applyNumberFormat="1">
      <alignment horizontal="center" vertical="center"/>
    </xf>
    <xf quotePrefix="1" borderId="0" fillId="0" fontId="20" numFmtId="49" xfId="0" applyAlignment="1" applyFont="1" applyNumberFormat="1">
      <alignment horizontal="left" shrinkToFit="0" vertical="center" wrapText="1"/>
    </xf>
    <xf borderId="0" fillId="22" fontId="20" numFmtId="167" xfId="0" applyAlignment="1" applyFont="1" applyNumberFormat="1">
      <alignment horizontal="center" vertical="center"/>
    </xf>
    <xf borderId="0" fillId="10" fontId="56" numFmtId="164" xfId="0" applyAlignment="1" applyFont="1" applyNumberFormat="1">
      <alignment horizontal="left" readingOrder="0" vertical="center"/>
    </xf>
    <xf quotePrefix="1" borderId="0" fillId="0" fontId="20" numFmtId="49" xfId="0" applyAlignment="1" applyFont="1" applyNumberFormat="1">
      <alignment horizontal="left" vertical="center"/>
    </xf>
    <xf quotePrefix="1" borderId="0" fillId="0" fontId="20" numFmtId="49" xfId="0" applyAlignment="1" applyFont="1" applyNumberFormat="1">
      <alignment horizontal="center" shrinkToFit="0" vertical="center" wrapText="1"/>
    </xf>
    <xf borderId="0" fillId="21" fontId="20" numFmtId="49" xfId="0" applyAlignment="1" applyFont="1" applyNumberFormat="1">
      <alignment horizontal="center" readingOrder="0" vertical="center"/>
    </xf>
    <xf borderId="0" fillId="21" fontId="20" numFmtId="49" xfId="0" applyAlignment="1" applyFont="1" applyNumberFormat="1">
      <alignment readingOrder="0" vertical="center"/>
    </xf>
    <xf borderId="0" fillId="21" fontId="20" numFmtId="0" xfId="0" applyAlignment="1" applyFont="1">
      <alignment readingOrder="0" vertical="center"/>
    </xf>
    <xf borderId="15" fillId="21" fontId="20" numFmtId="164" xfId="0" applyAlignment="1" applyBorder="1" applyFont="1" applyNumberFormat="1">
      <alignment horizontal="center" readingOrder="0" vertical="center"/>
    </xf>
    <xf borderId="0" fillId="22" fontId="20" numFmtId="0" xfId="0" applyAlignment="1" applyFont="1">
      <alignment vertical="center"/>
    </xf>
    <xf borderId="0" fillId="22" fontId="20" numFmtId="49" xfId="0" applyAlignment="1" applyFont="1" applyNumberFormat="1">
      <alignment horizontal="left" vertical="center"/>
    </xf>
    <xf borderId="22" fillId="21" fontId="20" numFmtId="49" xfId="0" applyAlignment="1" applyBorder="1" applyFont="1" applyNumberFormat="1">
      <alignment horizontal="center" vertical="center"/>
    </xf>
    <xf borderId="22" fillId="21" fontId="20" numFmtId="49" xfId="0" applyAlignment="1" applyBorder="1" applyFont="1" applyNumberFormat="1">
      <alignment vertical="center"/>
    </xf>
    <xf borderId="22" fillId="21" fontId="20" numFmtId="0" xfId="0" applyAlignment="1" applyBorder="1" applyFont="1">
      <alignment vertical="center"/>
    </xf>
    <xf borderId="22" fillId="21" fontId="20" numFmtId="4" xfId="0" applyAlignment="1" applyBorder="1" applyFont="1" applyNumberFormat="1">
      <alignment vertical="center"/>
    </xf>
    <xf borderId="48" fillId="21" fontId="20" numFmtId="164" xfId="0" applyAlignment="1" applyBorder="1" applyFont="1" applyNumberFormat="1">
      <alignment horizontal="center" vertical="center"/>
    </xf>
    <xf borderId="0" fillId="0" fontId="27" numFmtId="49" xfId="0" applyAlignment="1" applyFont="1" applyNumberFormat="1">
      <alignment horizontal="center" shrinkToFit="0" vertical="center" wrapText="1"/>
    </xf>
    <xf borderId="0" fillId="0" fontId="9" numFmtId="49" xfId="0" applyAlignment="1" applyFont="1" applyNumberFormat="1">
      <alignment horizontal="center" readingOrder="0" vertical="center"/>
    </xf>
    <xf borderId="0" fillId="22" fontId="20" numFmtId="0" xfId="0" applyAlignment="1" applyFont="1">
      <alignment horizontal="left" vertical="center"/>
    </xf>
    <xf borderId="0" fillId="10" fontId="19" numFmtId="4" xfId="0" applyAlignment="1" applyFont="1" applyNumberFormat="1">
      <alignment horizontal="left" readingOrder="0" vertical="center"/>
    </xf>
    <xf borderId="0" fillId="10" fontId="77" numFmtId="164" xfId="0" applyAlignment="1" applyFont="1" applyNumberFormat="1">
      <alignment horizontal="left" readingOrder="0"/>
    </xf>
    <xf borderId="0" fillId="0" fontId="78" numFmtId="49" xfId="0" applyAlignment="1" applyFont="1" applyNumberFormat="1">
      <alignment horizontal="center" readingOrder="0" vertical="center"/>
    </xf>
    <xf borderId="0" fillId="9" fontId="27" numFmtId="1" xfId="0" applyAlignment="1" applyFont="1" applyNumberFormat="1">
      <alignment horizontal="center" vertical="center"/>
    </xf>
    <xf borderId="34" fillId="0" fontId="20" numFmtId="4" xfId="0" applyAlignment="1" applyBorder="1" applyFont="1" applyNumberFormat="1">
      <alignment horizontal="left" shrinkToFit="0" vertical="center" wrapText="1"/>
    </xf>
    <xf borderId="0" fillId="0" fontId="19" numFmtId="0" xfId="0" applyAlignment="1" applyFont="1">
      <alignment horizontal="left" readingOrder="0" vertical="center"/>
    </xf>
    <xf quotePrefix="1" borderId="0" fillId="21" fontId="20" numFmtId="49" xfId="0" applyAlignment="1" applyFont="1" applyNumberFormat="1">
      <alignment vertical="center"/>
    </xf>
    <xf borderId="0" fillId="0" fontId="20" numFmtId="49" xfId="0" applyAlignment="1" applyFont="1" applyNumberFormat="1">
      <alignment horizontal="left" readingOrder="0" shrinkToFit="0" vertical="center" wrapText="0"/>
    </xf>
    <xf borderId="0" fillId="22" fontId="20" numFmtId="0" xfId="0" applyAlignment="1" applyFont="1">
      <alignment readingOrder="0" vertical="center"/>
    </xf>
    <xf borderId="0" fillId="0" fontId="20" numFmtId="3" xfId="0" applyAlignment="1" applyFont="1" applyNumberFormat="1">
      <alignment horizontal="left" readingOrder="0" vertical="center"/>
    </xf>
    <xf borderId="0" fillId="0" fontId="20" numFmtId="4" xfId="0" applyAlignment="1" applyFont="1" applyNumberFormat="1">
      <alignment horizontal="left" shrinkToFit="0" vertical="center" wrapText="1"/>
    </xf>
    <xf borderId="0" fillId="0" fontId="20" numFmtId="4" xfId="0" applyAlignment="1" applyFont="1" applyNumberFormat="1">
      <alignment horizontal="left" readingOrder="0" vertical="center"/>
    </xf>
    <xf borderId="15" fillId="0" fontId="20" numFmtId="14" xfId="0" applyAlignment="1" applyBorder="1" applyFont="1" applyNumberFormat="1">
      <alignment horizontal="center" vertical="center"/>
    </xf>
    <xf borderId="0" fillId="10" fontId="19" numFmtId="167" xfId="0" applyAlignment="1" applyFont="1" applyNumberFormat="1">
      <alignment horizontal="center" vertical="center"/>
    </xf>
    <xf borderId="36" fillId="10" fontId="19" numFmtId="164" xfId="0" applyAlignment="1" applyBorder="1" applyFont="1" applyNumberFormat="1">
      <alignment horizontal="center" vertical="center"/>
    </xf>
    <xf borderId="0" fillId="0" fontId="20" numFmtId="4" xfId="0" applyAlignment="1" applyFont="1" applyNumberFormat="1">
      <alignment horizontal="center" vertical="center"/>
    </xf>
    <xf borderId="0" fillId="10" fontId="36" numFmtId="164" xfId="0" applyAlignment="1" applyFont="1" applyNumberFormat="1">
      <alignment horizontal="center" readingOrder="0"/>
    </xf>
    <xf borderId="0" fillId="10" fontId="19" numFmtId="49" xfId="0" applyAlignment="1" applyFont="1" applyNumberFormat="1">
      <alignment horizontal="left" readingOrder="0" vertical="center"/>
    </xf>
    <xf borderId="0" fillId="0" fontId="19" numFmtId="3" xfId="0" applyAlignment="1" applyFont="1" applyNumberFormat="1">
      <alignment readingOrder="0" vertical="center"/>
    </xf>
    <xf borderId="0" fillId="0" fontId="27" numFmtId="49" xfId="0" applyAlignment="1" applyFont="1" applyNumberFormat="1">
      <alignment vertical="center"/>
    </xf>
    <xf borderId="0" fillId="21" fontId="20" numFmtId="164" xfId="0" applyAlignment="1" applyFont="1" applyNumberFormat="1">
      <alignment horizontal="center" readingOrder="0" vertical="center"/>
    </xf>
    <xf borderId="0" fillId="10" fontId="20" numFmtId="49" xfId="0" applyAlignment="1" applyFont="1" applyNumberFormat="1">
      <alignment horizontal="center"/>
    </xf>
    <xf borderId="0" fillId="10" fontId="20" numFmtId="1" xfId="0" applyAlignment="1" applyFont="1" applyNumberFormat="1">
      <alignment horizontal="center"/>
    </xf>
    <xf borderId="0" fillId="10" fontId="20" numFmtId="49" xfId="0" applyFont="1" applyNumberFormat="1"/>
    <xf borderId="0" fillId="10" fontId="20" numFmtId="4" xfId="0" applyFont="1" applyNumberFormat="1"/>
    <xf borderId="15" fillId="10" fontId="20" numFmtId="14" xfId="0" applyAlignment="1" applyBorder="1" applyFont="1" applyNumberFormat="1">
      <alignment horizontal="center"/>
    </xf>
    <xf borderId="0" fillId="10" fontId="27" numFmtId="1" xfId="0" applyAlignment="1" applyFont="1" applyNumberFormat="1">
      <alignment horizontal="center"/>
    </xf>
    <xf borderId="0" fillId="10" fontId="22" numFmtId="1" xfId="0" applyFont="1" applyNumberFormat="1"/>
    <xf borderId="0" fillId="10" fontId="22" numFmtId="49" xfId="0" applyFont="1" applyNumberFormat="1"/>
    <xf borderId="0" fillId="10" fontId="20" numFmtId="49" xfId="0" applyAlignment="1" applyFont="1" applyNumberFormat="1">
      <alignment horizontal="center" vertical="bottom"/>
    </xf>
    <xf borderId="0" fillId="10" fontId="20" numFmtId="1" xfId="0" applyAlignment="1" applyFont="1" applyNumberFormat="1">
      <alignment horizontal="center" vertical="bottom"/>
    </xf>
    <xf borderId="0" fillId="10" fontId="20" numFmtId="49" xfId="0" applyAlignment="1" applyFont="1" applyNumberFormat="1">
      <alignment vertical="bottom"/>
    </xf>
    <xf borderId="0" fillId="10" fontId="20" numFmtId="4" xfId="0" applyAlignment="1" applyFont="1" applyNumberFormat="1">
      <alignment vertical="bottom"/>
    </xf>
    <xf borderId="15" fillId="10" fontId="20" numFmtId="14" xfId="0" applyAlignment="1" applyBorder="1" applyFont="1" applyNumberFormat="1">
      <alignment horizontal="center" vertical="bottom"/>
    </xf>
    <xf borderId="0" fillId="0" fontId="27" numFmtId="1" xfId="0" applyAlignment="1" applyFont="1" applyNumberFormat="1">
      <alignment horizontal="center" vertical="center"/>
    </xf>
    <xf borderId="0" fillId="0" fontId="79" numFmtId="4" xfId="0" applyAlignment="1" applyFont="1" applyNumberFormat="1">
      <alignment vertical="center"/>
    </xf>
    <xf borderId="36" fillId="10" fontId="36" numFmtId="164" xfId="0" applyAlignment="1" applyBorder="1" applyFont="1" applyNumberFormat="1">
      <alignment horizontal="center" readingOrder="0" vertical="top"/>
    </xf>
    <xf borderId="0" fillId="10" fontId="36" numFmtId="167" xfId="0" applyAlignment="1" applyFont="1" applyNumberFormat="1">
      <alignment horizontal="center" readingOrder="0"/>
    </xf>
    <xf borderId="0" fillId="10" fontId="20" numFmtId="49" xfId="0" applyAlignment="1" applyFont="1" applyNumberFormat="1">
      <alignment readingOrder="0" vertical="center"/>
    </xf>
    <xf borderId="15" fillId="10" fontId="20" numFmtId="14" xfId="0" applyAlignment="1" applyBorder="1" applyFont="1" applyNumberFormat="1">
      <alignment horizontal="center" readingOrder="0" vertical="center"/>
    </xf>
    <xf borderId="0" fillId="10" fontId="20" numFmtId="14" xfId="0" applyAlignment="1" applyFont="1" applyNumberFormat="1">
      <alignment horizontal="center" readingOrder="0" vertical="center"/>
    </xf>
    <xf borderId="0" fillId="10" fontId="20" numFmtId="14" xfId="0" applyAlignment="1" applyFont="1" applyNumberFormat="1">
      <alignment horizontal="center"/>
    </xf>
    <xf borderId="0" fillId="0" fontId="20" numFmtId="0" xfId="0" applyAlignment="1" applyFont="1">
      <alignment horizontal="left" readingOrder="0" shrinkToFit="0" vertical="center" wrapText="1"/>
    </xf>
    <xf borderId="0" fillId="0" fontId="80" numFmtId="0" xfId="0" applyAlignment="1" applyFont="1">
      <alignment shrinkToFit="0" vertical="center" wrapText="1"/>
    </xf>
    <xf borderId="15" fillId="0" fontId="19" numFmtId="14" xfId="0" applyAlignment="1" applyBorder="1" applyFont="1" applyNumberFormat="1">
      <alignment horizontal="center" vertical="center"/>
    </xf>
    <xf borderId="0" fillId="9" fontId="19" numFmtId="1" xfId="0" applyAlignment="1" applyFont="1" applyNumberFormat="1">
      <alignment horizontal="center" readingOrder="0" vertical="center"/>
    </xf>
    <xf borderId="0" fillId="0" fontId="19" numFmtId="3" xfId="0" applyAlignment="1" applyFont="1" applyNumberFormat="1">
      <alignment horizontal="left" readingOrder="0" shrinkToFit="0" vertical="center" wrapText="1"/>
    </xf>
    <xf borderId="0" fillId="0" fontId="19" numFmtId="49" xfId="0" applyAlignment="1" applyFont="1" applyNumberFormat="1">
      <alignment horizontal="left" shrinkToFit="0" vertical="center" wrapText="1"/>
    </xf>
    <xf borderId="36" fillId="0" fontId="20" numFmtId="4" xfId="0" applyAlignment="1" applyBorder="1" applyFont="1" applyNumberFormat="1">
      <alignment vertical="center"/>
    </xf>
    <xf borderId="0" fillId="10" fontId="20" numFmtId="14" xfId="0" applyAlignment="1" applyFont="1" applyNumberFormat="1">
      <alignment horizontal="center" vertical="center"/>
    </xf>
    <xf borderId="0" fillId="0" fontId="81" numFmtId="4" xfId="0" applyAlignment="1" applyFont="1" applyNumberFormat="1">
      <alignment vertical="center"/>
    </xf>
    <xf borderId="0" fillId="10" fontId="65" numFmtId="164" xfId="0" applyAlignment="1" applyFont="1" applyNumberFormat="1">
      <alignment horizontal="center" readingOrder="0"/>
    </xf>
    <xf borderId="0" fillId="21" fontId="20" numFmtId="164" xfId="0" applyAlignment="1" applyFont="1" applyNumberFormat="1">
      <alignment horizontal="center" vertical="center"/>
    </xf>
    <xf borderId="0" fillId="10" fontId="65" numFmtId="164" xfId="0" applyAlignment="1" applyFont="1" applyNumberFormat="1">
      <alignment horizontal="left" readingOrder="0"/>
    </xf>
    <xf borderId="0" fillId="3" fontId="28" numFmtId="49" xfId="0" applyAlignment="1" applyFont="1" applyNumberFormat="1">
      <alignment horizontal="center" readingOrder="0" vertical="center"/>
    </xf>
    <xf borderId="0" fillId="3" fontId="37" numFmtId="49" xfId="0" applyAlignment="1" applyFont="1" applyNumberFormat="1">
      <alignment horizontal="center" vertical="center"/>
    </xf>
    <xf borderId="0" fillId="3" fontId="28" numFmtId="49" xfId="0" applyAlignment="1" applyFont="1" applyNumberFormat="1">
      <alignment horizontal="center" shrinkToFit="0" vertical="center" wrapText="1"/>
    </xf>
    <xf borderId="0" fillId="3" fontId="28" numFmtId="0" xfId="0" applyAlignment="1" applyFont="1">
      <alignment horizontal="center" shrinkToFit="0" vertical="center" wrapText="1"/>
    </xf>
    <xf borderId="0" fillId="3" fontId="37" numFmtId="164" xfId="0" applyAlignment="1" applyFont="1" applyNumberFormat="1">
      <alignment horizontal="center" shrinkToFit="0" vertical="center" wrapText="1"/>
    </xf>
    <xf borderId="0" fillId="3" fontId="18" numFmtId="164" xfId="0" applyAlignment="1" applyFont="1" applyNumberFormat="1">
      <alignment horizontal="center" shrinkToFit="0" vertical="center" wrapText="1"/>
    </xf>
    <xf borderId="0" fillId="3" fontId="16" numFmtId="0" xfId="0" applyAlignment="1" applyFont="1">
      <alignment horizontal="center" vertical="center"/>
    </xf>
    <xf borderId="0" fillId="3" fontId="16" numFmtId="0" xfId="0" applyAlignment="1" applyFont="1">
      <alignment horizontal="center" readingOrder="0" vertical="center"/>
    </xf>
    <xf borderId="0" fillId="0" fontId="11" numFmtId="0" xfId="0" applyAlignment="1" applyFont="1">
      <alignment horizontal="center" readingOrder="0" shrinkToFit="0" vertical="center" wrapText="1"/>
    </xf>
    <xf borderId="0" fillId="0" fontId="12" numFmtId="0" xfId="0" applyAlignment="1" applyFont="1">
      <alignment shrinkToFit="0" vertical="center" wrapText="1"/>
    </xf>
    <xf borderId="0" fillId="3" fontId="33" numFmtId="0" xfId="0" applyAlignment="1" applyFont="1">
      <alignment horizontal="center" shrinkToFit="0" wrapText="1"/>
    </xf>
    <xf borderId="0" fillId="6" fontId="20" numFmtId="0" xfId="0" applyAlignment="1" applyFont="1">
      <alignment horizontal="center" shrinkToFit="0" vertical="center" wrapText="1"/>
    </xf>
    <xf borderId="0" fillId="0" fontId="82" numFmtId="167" xfId="0" applyAlignment="1" applyFont="1" applyNumberFormat="1">
      <alignment horizontal="center" shrinkToFit="0" vertical="center" wrapText="1"/>
    </xf>
    <xf borderId="0" fillId="0" fontId="27" numFmtId="164" xfId="0" applyAlignment="1" applyFont="1" applyNumberFormat="1">
      <alignment horizontal="center" vertical="center"/>
    </xf>
    <xf borderId="0" fillId="0" fontId="23" numFmtId="164" xfId="0" applyAlignment="1" applyFont="1" applyNumberFormat="1">
      <alignment horizontal="center" vertical="center"/>
    </xf>
    <xf borderId="0" fillId="0" fontId="11" numFmtId="0" xfId="0" applyAlignment="1" applyFont="1">
      <alignment horizontal="left" readingOrder="0" vertical="center"/>
    </xf>
    <xf borderId="0" fillId="0" fontId="23" numFmtId="167" xfId="0" applyAlignment="1" applyFont="1" applyNumberFormat="1">
      <alignment horizontal="center" vertical="center"/>
    </xf>
    <xf borderId="0" fillId="0" fontId="23" numFmtId="167" xfId="0" applyAlignment="1" applyFont="1" applyNumberFormat="1">
      <alignment horizontal="center" shrinkToFit="0" vertical="center" wrapText="1"/>
    </xf>
    <xf borderId="0" fillId="10" fontId="11" numFmtId="0" xfId="0" applyAlignment="1" applyFont="1">
      <alignment horizontal="left" readingOrder="0" vertical="center"/>
    </xf>
    <xf borderId="0" fillId="6" fontId="20" numFmtId="0" xfId="0" applyAlignment="1" applyFont="1">
      <alignment horizontal="center" vertical="center"/>
    </xf>
    <xf borderId="0" fillId="10" fontId="23" numFmtId="167" xfId="0" applyAlignment="1" applyFont="1" applyNumberFormat="1">
      <alignment horizontal="center" readingOrder="0" vertical="center"/>
    </xf>
    <xf borderId="0" fillId="0" fontId="23" numFmtId="164" xfId="0" applyAlignment="1" applyFont="1" applyNumberFormat="1">
      <alignment horizontal="center" vertical="center"/>
    </xf>
    <xf borderId="36" fillId="10" fontId="56" numFmtId="0" xfId="0" applyAlignment="1" applyBorder="1" applyFont="1">
      <alignment horizontal="left" readingOrder="0" vertical="center"/>
    </xf>
    <xf borderId="0" fillId="10" fontId="56" numFmtId="167" xfId="0" applyAlignment="1" applyFont="1" applyNumberFormat="1">
      <alignment horizontal="center" readingOrder="0" vertical="center"/>
    </xf>
    <xf borderId="0" fillId="10" fontId="56" numFmtId="167" xfId="0" applyAlignment="1" applyFont="1" applyNumberFormat="1">
      <alignment horizontal="left" readingOrder="0"/>
    </xf>
    <xf borderId="0" fillId="0" fontId="11" numFmtId="164" xfId="0" applyAlignment="1" applyFont="1" applyNumberFormat="1">
      <alignment horizontal="left" vertical="center"/>
    </xf>
    <xf borderId="0" fillId="10" fontId="83" numFmtId="167" xfId="0" applyAlignment="1" applyFont="1" applyNumberFormat="1">
      <alignment horizontal="center" readingOrder="0" vertical="center"/>
    </xf>
    <xf borderId="0" fillId="10" fontId="56" numFmtId="167" xfId="0" applyAlignment="1" applyFont="1" applyNumberFormat="1">
      <alignment horizontal="left" readingOrder="0" vertical="center"/>
    </xf>
    <xf borderId="0" fillId="10" fontId="19" numFmtId="167" xfId="0" applyAlignment="1" applyFont="1" applyNumberFormat="1">
      <alignment horizontal="center" readingOrder="0" vertical="center"/>
    </xf>
    <xf borderId="36" fillId="10" fontId="56" numFmtId="167" xfId="0" applyAlignment="1" applyBorder="1" applyFont="1" applyNumberFormat="1">
      <alignment horizontal="left" readingOrder="0"/>
    </xf>
    <xf borderId="0" fillId="10" fontId="56" numFmtId="167" xfId="0" applyAlignment="1" applyFont="1" applyNumberFormat="1">
      <alignment horizontal="left" readingOrder="0" vertical="top"/>
    </xf>
    <xf borderId="0" fillId="0" fontId="23" numFmtId="175" xfId="0" applyAlignment="1" applyFont="1" applyNumberFormat="1">
      <alignment horizontal="center" vertical="center"/>
    </xf>
    <xf borderId="0" fillId="0" fontId="20" numFmtId="0" xfId="0" applyAlignment="1" applyFont="1">
      <alignment horizontal="center"/>
    </xf>
    <xf borderId="0" fillId="0" fontId="20" numFmtId="0" xfId="0" applyFont="1"/>
    <xf borderId="0" fillId="0" fontId="23" numFmtId="167" xfId="0" applyAlignment="1" applyFont="1" applyNumberFormat="1">
      <alignment horizontal="center" readingOrder="0" vertical="center"/>
    </xf>
    <xf borderId="0" fillId="0" fontId="23" numFmtId="164" xfId="0" applyAlignment="1" applyFont="1" applyNumberFormat="1">
      <alignment horizontal="center" readingOrder="0" vertical="center"/>
    </xf>
    <xf borderId="0" fillId="29" fontId="20" numFmtId="0" xfId="0" applyAlignment="1" applyFill="1" applyFont="1">
      <alignment horizontal="center" vertical="center"/>
    </xf>
    <xf borderId="0" fillId="0" fontId="20" numFmtId="0" xfId="0" applyAlignment="1" applyFont="1">
      <alignment shrinkToFit="0" wrapText="1"/>
    </xf>
    <xf borderId="0" fillId="10" fontId="83" numFmtId="164" xfId="0" applyAlignment="1" applyFont="1" applyNumberFormat="1">
      <alignment horizontal="center" readingOrder="0" vertical="center"/>
    </xf>
    <xf borderId="0" fillId="10" fontId="56" numFmtId="164" xfId="0" applyAlignment="1" applyFont="1" applyNumberFormat="1">
      <alignment horizontal="left" readingOrder="0"/>
    </xf>
    <xf borderId="0" fillId="10" fontId="56" numFmtId="167" xfId="0" applyAlignment="1" applyFont="1" applyNumberFormat="1">
      <alignment horizontal="left"/>
    </xf>
    <xf borderId="0" fillId="0" fontId="20" numFmtId="0" xfId="0" applyAlignment="1" applyFont="1">
      <alignment vertical="center"/>
    </xf>
    <xf quotePrefix="1" borderId="0" fillId="0" fontId="20" numFmtId="0" xfId="0" applyAlignment="1" applyFont="1">
      <alignment horizontal="center" vertical="center"/>
    </xf>
    <xf borderId="0" fillId="0" fontId="66" numFmtId="0" xfId="0" applyAlignment="1" applyFont="1">
      <alignment shrinkToFit="0" vertical="center" wrapText="0"/>
    </xf>
    <xf borderId="0" fillId="0" fontId="66" numFmtId="0" xfId="0" applyAlignment="1" applyFont="1">
      <alignment readingOrder="0" shrinkToFit="0" vertical="center" wrapText="0"/>
    </xf>
    <xf borderId="49" fillId="3" fontId="33" numFmtId="0" xfId="0" applyAlignment="1" applyBorder="1" applyFont="1">
      <alignment horizontal="center" shrinkToFit="0" vertical="center" wrapText="1"/>
    </xf>
    <xf borderId="50" fillId="3" fontId="33" numFmtId="0" xfId="0" applyAlignment="1" applyBorder="1" applyFont="1">
      <alignment horizontal="center" readingOrder="0" shrinkToFit="0" vertical="center" wrapText="1"/>
    </xf>
    <xf borderId="51" fillId="0" fontId="6" numFmtId="0" xfId="0" applyBorder="1" applyFont="1"/>
    <xf borderId="44" fillId="0" fontId="6" numFmtId="0" xfId="0" applyBorder="1" applyFont="1"/>
    <xf borderId="52" fillId="0" fontId="6" numFmtId="0" xfId="0" applyBorder="1" applyFont="1"/>
    <xf borderId="49" fillId="3" fontId="33" numFmtId="0" xfId="0" applyAlignment="1" applyBorder="1" applyFont="1">
      <alignment horizontal="center" readingOrder="0" shrinkToFit="0" vertical="center" wrapText="1"/>
    </xf>
    <xf borderId="42" fillId="3" fontId="33" numFmtId="0" xfId="0" applyAlignment="1" applyBorder="1" applyFont="1">
      <alignment horizontal="center" shrinkToFit="0" vertical="center" wrapText="1"/>
    </xf>
    <xf borderId="50" fillId="3" fontId="33" numFmtId="0" xfId="0" applyAlignment="1" applyBorder="1" applyFont="1">
      <alignment horizontal="center" shrinkToFit="0" vertical="center" wrapText="1"/>
    </xf>
    <xf borderId="53" fillId="0" fontId="6" numFmtId="0" xfId="0" applyBorder="1" applyFont="1"/>
    <xf borderId="34" fillId="0" fontId="66" numFmtId="0" xfId="0" applyAlignment="1" applyBorder="1" applyFont="1">
      <alignment horizontal="left" shrinkToFit="0" vertical="center" wrapText="1"/>
    </xf>
    <xf borderId="34" fillId="0" fontId="21" numFmtId="0" xfId="0" applyAlignment="1" applyBorder="1" applyFont="1">
      <alignment horizontal="center" shrinkToFit="0" vertical="center" wrapText="1"/>
    </xf>
    <xf borderId="34" fillId="0" fontId="26" numFmtId="0" xfId="0" applyAlignment="1" applyBorder="1" applyFont="1">
      <alignment vertical="center"/>
    </xf>
    <xf borderId="0" fillId="30" fontId="19" numFmtId="0" xfId="0" applyAlignment="1" applyFill="1" applyFont="1">
      <alignment horizontal="center" vertical="center"/>
    </xf>
    <xf borderId="34" fillId="0" fontId="21" numFmtId="0" xfId="0" applyAlignment="1" applyBorder="1" applyFont="1">
      <alignment horizontal="center" readingOrder="0" shrinkToFit="0" vertical="center" wrapText="1"/>
    </xf>
    <xf borderId="0" fillId="3" fontId="9" numFmtId="49" xfId="0" applyAlignment="1" applyFont="1" applyNumberFormat="1">
      <alignment vertical="center"/>
    </xf>
    <xf borderId="0" fillId="3" fontId="16" numFmtId="49" xfId="0" applyAlignment="1" applyFont="1" applyNumberFormat="1">
      <alignment horizontal="center" vertical="center"/>
    </xf>
    <xf borderId="0" fillId="5" fontId="20" numFmtId="0" xfId="0" applyAlignment="1" applyFont="1">
      <alignment horizontal="center" vertical="center"/>
    </xf>
    <xf borderId="0" fillId="0" fontId="27" numFmtId="0" xfId="0" applyAlignment="1" applyFont="1">
      <alignment horizontal="center" readingOrder="0" shrinkToFit="0" vertical="center" wrapText="1"/>
    </xf>
    <xf borderId="54" fillId="0" fontId="20" numFmtId="49" xfId="0" applyAlignment="1" applyBorder="1" applyFont="1" applyNumberFormat="1">
      <alignment horizontal="center" shrinkToFit="0" vertical="center" wrapText="1"/>
    </xf>
    <xf borderId="54" fillId="0" fontId="20" numFmtId="49" xfId="0" applyAlignment="1" applyBorder="1" applyFont="1" applyNumberFormat="1">
      <alignment shrinkToFit="0" vertical="center" wrapText="1"/>
    </xf>
    <xf borderId="54" fillId="0" fontId="20" numFmtId="173" xfId="0" applyAlignment="1" applyBorder="1" applyFont="1" applyNumberFormat="1">
      <alignment shrinkToFit="0" vertical="center" wrapText="1"/>
    </xf>
    <xf borderId="29" fillId="0" fontId="20" numFmtId="0" xfId="0" applyAlignment="1" applyBorder="1" applyFont="1">
      <alignment readingOrder="0" shrinkToFit="0" vertical="center" wrapText="1"/>
    </xf>
    <xf borderId="55" fillId="3" fontId="28" numFmtId="0" xfId="0" applyAlignment="1" applyBorder="1" applyFont="1">
      <alignment horizontal="center" readingOrder="0" vertical="center"/>
    </xf>
    <xf borderId="39" fillId="0" fontId="20" numFmtId="49" xfId="0" applyAlignment="1" applyBorder="1" applyFont="1" applyNumberFormat="1">
      <alignment shrinkToFit="0" vertical="center" wrapText="1"/>
    </xf>
    <xf borderId="39" fillId="0" fontId="20" numFmtId="173" xfId="0" applyAlignment="1" applyBorder="1" applyFont="1" applyNumberFormat="1">
      <alignment vertical="center"/>
    </xf>
    <xf borderId="55" fillId="3" fontId="37" numFmtId="0" xfId="0" applyAlignment="1" applyBorder="1" applyFont="1">
      <alignment horizontal="center" vertical="center"/>
    </xf>
    <xf borderId="55" fillId="3" fontId="84" numFmtId="0" xfId="0" applyAlignment="1" applyBorder="1" applyFont="1">
      <alignment horizontal="center" readingOrder="0" shrinkToFit="0" vertical="center" wrapText="1"/>
    </xf>
    <xf borderId="55" fillId="3" fontId="85" numFmtId="0" xfId="0" applyAlignment="1" applyBorder="1" applyFont="1">
      <alignment horizontal="center" shrinkToFit="0" vertical="center" wrapText="1"/>
    </xf>
    <xf borderId="55" fillId="3" fontId="85" numFmtId="0" xfId="0" applyAlignment="1" applyBorder="1" applyFont="1">
      <alignment horizontal="center" readingOrder="0" vertical="center"/>
    </xf>
    <xf borderId="55" fillId="3" fontId="85" numFmtId="0" xfId="0" applyAlignment="1" applyBorder="1" applyFont="1">
      <alignment horizontal="center" vertical="center"/>
    </xf>
    <xf borderId="56" fillId="3" fontId="85" numFmtId="0" xfId="0" applyAlignment="1" applyBorder="1" applyFont="1">
      <alignment horizontal="center" readingOrder="0" vertical="center"/>
    </xf>
    <xf borderId="57" fillId="0" fontId="6" numFmtId="0" xfId="0" applyBorder="1" applyFont="1"/>
    <xf borderId="58" fillId="0" fontId="6" numFmtId="0" xfId="0" applyBorder="1" applyFont="1"/>
    <xf borderId="56" fillId="3" fontId="85" numFmtId="166" xfId="0" applyAlignment="1" applyBorder="1" applyFont="1" applyNumberFormat="1">
      <alignment horizontal="center" readingOrder="0" shrinkToFit="0" vertical="center" wrapText="1"/>
    </xf>
    <xf borderId="59" fillId="3" fontId="85" numFmtId="166" xfId="0" applyAlignment="1" applyBorder="1" applyFont="1" applyNumberFormat="1">
      <alignment horizontal="center" readingOrder="0" shrinkToFit="0" vertical="center" wrapText="1"/>
    </xf>
    <xf borderId="57" fillId="3" fontId="84" numFmtId="166" xfId="0" applyAlignment="1" applyBorder="1" applyFont="1" applyNumberFormat="1">
      <alignment horizontal="center" readingOrder="0" shrinkToFit="0" vertical="center" wrapText="1"/>
    </xf>
    <xf borderId="57" fillId="3" fontId="85" numFmtId="166" xfId="0" applyAlignment="1" applyBorder="1" applyFont="1" applyNumberFormat="1">
      <alignment horizontal="center" readingOrder="0" shrinkToFit="0" vertical="center" wrapText="1"/>
    </xf>
    <xf borderId="60" fillId="0" fontId="6" numFmtId="0" xfId="0" applyBorder="1" applyFont="1"/>
    <xf borderId="59" fillId="3" fontId="84" numFmtId="0" xfId="0" applyAlignment="1" applyBorder="1" applyFont="1">
      <alignment horizontal="center" readingOrder="0" vertical="center"/>
    </xf>
    <xf borderId="59" fillId="3" fontId="85" numFmtId="0" xfId="0" applyAlignment="1" applyBorder="1" applyFont="1">
      <alignment horizontal="center" vertical="center"/>
    </xf>
    <xf borderId="59" fillId="3" fontId="85" numFmtId="0" xfId="0" applyAlignment="1" applyBorder="1" applyFont="1">
      <alignment horizontal="center" shrinkToFit="0" vertical="center" wrapText="1"/>
    </xf>
    <xf borderId="59" fillId="3" fontId="85" numFmtId="0" xfId="0" applyAlignment="1" applyBorder="1" applyFont="1">
      <alignment horizontal="center" readingOrder="0" shrinkToFit="0" vertical="center" wrapText="1"/>
    </xf>
    <xf borderId="59" fillId="3" fontId="84" numFmtId="0" xfId="0" applyAlignment="1" applyBorder="1" applyFont="1">
      <alignment horizontal="center" readingOrder="0" shrinkToFit="0" vertical="center" wrapText="1"/>
    </xf>
    <xf borderId="59" fillId="0" fontId="27" numFmtId="0" xfId="0" applyAlignment="1" applyBorder="1" applyFont="1">
      <alignment horizontal="center" readingOrder="0" shrinkToFit="0" vertical="center" wrapText="1"/>
    </xf>
    <xf borderId="59" fillId="0" fontId="20" numFmtId="0" xfId="0" applyAlignment="1" applyBorder="1" applyFont="1">
      <alignment horizontal="center" readingOrder="0" vertical="center"/>
    </xf>
    <xf borderId="59" fillId="0" fontId="20" numFmtId="0" xfId="0" applyAlignment="1" applyBorder="1" applyFont="1">
      <alignment horizontal="center" readingOrder="0" shrinkToFit="0" vertical="center" wrapText="1"/>
    </xf>
    <xf borderId="59" fillId="0" fontId="20" numFmtId="0" xfId="0" applyAlignment="1" applyBorder="1" applyFont="1">
      <alignment readingOrder="0" shrinkToFit="0" vertical="center" wrapText="1"/>
    </xf>
    <xf borderId="59" fillId="0" fontId="20" numFmtId="0" xfId="0" applyAlignment="1" applyBorder="1" applyFont="1">
      <alignment shrinkToFit="0" vertical="center" wrapText="1"/>
    </xf>
    <xf quotePrefix="1" borderId="59" fillId="0" fontId="20" numFmtId="0" xfId="0" applyAlignment="1" applyBorder="1" applyFont="1">
      <alignment vertical="center"/>
    </xf>
    <xf borderId="59" fillId="10" fontId="20" numFmtId="0" xfId="0" applyAlignment="1" applyBorder="1" applyFont="1">
      <alignment horizontal="center" readingOrder="0" shrinkToFit="0" vertical="center" wrapText="1"/>
    </xf>
    <xf borderId="59" fillId="10" fontId="20" numFmtId="0" xfId="0" applyAlignment="1" applyBorder="1" applyFont="1">
      <alignment readingOrder="0" shrinkToFit="0" vertical="center" wrapText="1"/>
    </xf>
    <xf borderId="59" fillId="10" fontId="20" numFmtId="0" xfId="0" applyAlignment="1" applyBorder="1" applyFont="1">
      <alignment shrinkToFit="0" vertical="center" wrapText="1"/>
    </xf>
    <xf borderId="59" fillId="0" fontId="20" numFmtId="0" xfId="0" applyAlignment="1" applyBorder="1" applyFont="1">
      <alignment horizontal="center" vertical="center"/>
    </xf>
    <xf borderId="59" fillId="21" fontId="27" numFmtId="166" xfId="0" applyAlignment="1" applyBorder="1" applyFont="1" applyNumberFormat="1">
      <alignment horizontal="center" vertical="center"/>
    </xf>
    <xf borderId="59" fillId="31" fontId="27" numFmtId="166" xfId="0" applyAlignment="1" applyBorder="1" applyFill="1" applyFont="1" applyNumberFormat="1">
      <alignment horizontal="center" vertical="center"/>
    </xf>
    <xf borderId="59" fillId="21" fontId="23" numFmtId="166" xfId="0" applyAlignment="1" applyBorder="1" applyFont="1" applyNumberFormat="1">
      <alignment horizontal="center" readingOrder="0" vertical="center"/>
    </xf>
    <xf borderId="59" fillId="32" fontId="20" numFmtId="0" xfId="0" applyAlignment="1" applyBorder="1" applyFill="1" applyFont="1">
      <alignment horizontal="center" readingOrder="0" vertical="center"/>
    </xf>
    <xf borderId="59" fillId="21" fontId="11" numFmtId="3" xfId="0" applyAlignment="1" applyBorder="1" applyFont="1" applyNumberFormat="1">
      <alignment horizontal="center" vertical="center"/>
    </xf>
    <xf borderId="59" fillId="7" fontId="27" numFmtId="0" xfId="0" applyAlignment="1" applyBorder="1" applyFont="1">
      <alignment horizontal="center" readingOrder="0" shrinkToFit="0" vertical="center" wrapText="1"/>
    </xf>
    <xf borderId="59" fillId="7" fontId="20" numFmtId="0" xfId="0" applyAlignment="1" applyBorder="1" applyFont="1">
      <alignment horizontal="center" readingOrder="0" vertical="center"/>
    </xf>
    <xf borderId="59" fillId="7" fontId="20" numFmtId="0" xfId="0" applyAlignment="1" applyBorder="1" applyFont="1">
      <alignment horizontal="center" shrinkToFit="0" vertical="center" wrapText="1"/>
    </xf>
    <xf borderId="59" fillId="7" fontId="20" numFmtId="0" xfId="0" applyAlignment="1" applyBorder="1" applyFont="1">
      <alignment shrinkToFit="0" vertical="center" wrapText="1"/>
    </xf>
    <xf borderId="59" fillId="7" fontId="20" numFmtId="0" xfId="0" applyAlignment="1" applyBorder="1" applyFont="1">
      <alignment readingOrder="0" shrinkToFit="0" vertical="center" wrapText="1"/>
    </xf>
    <xf borderId="59" fillId="7" fontId="20" numFmtId="0" xfId="0" applyAlignment="1" applyBorder="1" applyFont="1">
      <alignment vertical="center"/>
    </xf>
    <xf borderId="59" fillId="7" fontId="20" numFmtId="0" xfId="0" applyAlignment="1" applyBorder="1" applyFont="1">
      <alignment horizontal="center" vertical="center"/>
    </xf>
    <xf borderId="59" fillId="7" fontId="27" numFmtId="166" xfId="0" applyAlignment="1" applyBorder="1" applyFont="1" applyNumberFormat="1">
      <alignment horizontal="center" vertical="center"/>
    </xf>
    <xf borderId="59" fillId="21" fontId="20" numFmtId="0" xfId="0" applyAlignment="1" applyBorder="1" applyFont="1">
      <alignment horizontal="center" readingOrder="0" vertical="center"/>
    </xf>
    <xf borderId="55" fillId="0" fontId="27" numFmtId="0" xfId="0" applyAlignment="1" applyBorder="1" applyFont="1">
      <alignment horizontal="center" readingOrder="0" shrinkToFit="0" vertical="center" wrapText="1"/>
    </xf>
    <xf borderId="59" fillId="0" fontId="20" numFmtId="0" xfId="0" applyAlignment="1" applyBorder="1" applyFont="1">
      <alignment readingOrder="0" vertical="center"/>
    </xf>
    <xf borderId="61" fillId="0" fontId="6" numFmtId="0" xfId="0" applyBorder="1" applyFont="1"/>
    <xf borderId="55" fillId="0" fontId="20" numFmtId="0" xfId="0" applyAlignment="1" applyBorder="1" applyFont="1">
      <alignment horizontal="center" readingOrder="0" vertical="center"/>
    </xf>
    <xf borderId="55" fillId="0" fontId="20" numFmtId="0" xfId="0" applyAlignment="1" applyBorder="1" applyFont="1">
      <alignment horizontal="center" readingOrder="0" shrinkToFit="0" vertical="center" wrapText="1"/>
    </xf>
    <xf borderId="55" fillId="0" fontId="20" numFmtId="0" xfId="0" applyAlignment="1" applyBorder="1" applyFont="1">
      <alignment shrinkToFit="0" vertical="center" wrapText="1"/>
    </xf>
    <xf borderId="55" fillId="0" fontId="20" numFmtId="0" xfId="0" applyAlignment="1" applyBorder="1" applyFont="1">
      <alignment readingOrder="0" shrinkToFit="0" vertical="center" wrapText="1"/>
    </xf>
    <xf quotePrefix="1" borderId="55" fillId="0" fontId="20" numFmtId="0" xfId="0" applyAlignment="1" applyBorder="1" applyFont="1">
      <alignment vertical="center"/>
    </xf>
    <xf borderId="59" fillId="10" fontId="20" numFmtId="0" xfId="0" applyAlignment="1" applyBorder="1" applyFont="1">
      <alignment horizontal="center" readingOrder="0" vertical="center"/>
    </xf>
    <xf borderId="59" fillId="10" fontId="20" numFmtId="0" xfId="0" applyAlignment="1" applyBorder="1" applyFont="1">
      <alignment readingOrder="0" vertical="center"/>
    </xf>
    <xf borderId="59" fillId="21" fontId="20" numFmtId="166" xfId="0" applyAlignment="1" applyBorder="1" applyFont="1" applyNumberFormat="1">
      <alignment horizontal="center" vertical="center"/>
    </xf>
    <xf borderId="59" fillId="31" fontId="20" numFmtId="166" xfId="0" applyAlignment="1" applyBorder="1" applyFont="1" applyNumberFormat="1">
      <alignment horizontal="center" vertical="center"/>
    </xf>
    <xf borderId="0" fillId="0" fontId="19" numFmtId="164" xfId="0" applyAlignment="1" applyFont="1" applyNumberFormat="1">
      <alignment horizontal="left" vertical="center"/>
    </xf>
    <xf borderId="59" fillId="10" fontId="86" numFmtId="0" xfId="0" applyAlignment="1" applyBorder="1" applyFont="1">
      <alignment readingOrder="0" shrinkToFit="0" vertical="center" wrapText="1"/>
    </xf>
    <xf borderId="59" fillId="32" fontId="20" numFmtId="166" xfId="0" applyAlignment="1" applyBorder="1" applyFont="1" applyNumberFormat="1">
      <alignment horizontal="center" readingOrder="0" vertical="center"/>
    </xf>
    <xf borderId="59" fillId="31" fontId="20" numFmtId="0" xfId="0" applyAlignment="1" applyBorder="1" applyFont="1">
      <alignment horizontal="center" readingOrder="0" vertical="center"/>
    </xf>
    <xf borderId="59" fillId="0" fontId="20" numFmtId="49" xfId="0" applyAlignment="1" applyBorder="1" applyFont="1" applyNumberFormat="1">
      <alignment readingOrder="0" vertical="center"/>
    </xf>
    <xf borderId="59" fillId="10" fontId="19" numFmtId="0" xfId="0" applyAlignment="1" applyBorder="1" applyFont="1">
      <alignment horizontal="left" readingOrder="0" shrinkToFit="0" vertical="center" wrapText="1"/>
    </xf>
    <xf borderId="59" fillId="0" fontId="20" numFmtId="0" xfId="0" applyAlignment="1" applyBorder="1" applyFont="1">
      <alignment vertical="center"/>
    </xf>
    <xf borderId="59" fillId="0" fontId="20" numFmtId="166" xfId="0" applyAlignment="1" applyBorder="1" applyFont="1" applyNumberFormat="1">
      <alignment horizontal="center" readingOrder="0" vertical="center"/>
    </xf>
    <xf borderId="59" fillId="21" fontId="20" numFmtId="166" xfId="0" applyAlignment="1" applyBorder="1" applyFont="1" applyNumberFormat="1">
      <alignment horizontal="center" readingOrder="0" vertical="center"/>
    </xf>
    <xf borderId="55" fillId="10" fontId="19" numFmtId="0" xfId="0" applyAlignment="1" applyBorder="1" applyFont="1">
      <alignment horizontal="center" readingOrder="0" vertical="center"/>
    </xf>
    <xf borderId="55" fillId="10" fontId="19" numFmtId="0" xfId="0" applyAlignment="1" applyBorder="1" applyFont="1">
      <alignment horizontal="center" readingOrder="0" shrinkToFit="0" vertical="center" wrapText="1"/>
    </xf>
    <xf borderId="55" fillId="10" fontId="19" numFmtId="0" xfId="0" applyAlignment="1" applyBorder="1" applyFont="1">
      <alignment horizontal="left" readingOrder="0" shrinkToFit="0" vertical="center" wrapText="1"/>
    </xf>
    <xf borderId="55" fillId="0" fontId="20" numFmtId="49" xfId="0" applyAlignment="1" applyBorder="1" applyFont="1" applyNumberFormat="1">
      <alignment readingOrder="0" vertical="center"/>
    </xf>
    <xf borderId="59" fillId="31" fontId="20" numFmtId="3" xfId="0" applyAlignment="1" applyBorder="1" applyFont="1" applyNumberFormat="1">
      <alignment horizontal="center" readingOrder="0" vertical="center"/>
    </xf>
    <xf borderId="59" fillId="31" fontId="20" numFmtId="0" xfId="0" applyAlignment="1" applyBorder="1" applyFont="1">
      <alignment horizontal="center" vertical="center"/>
    </xf>
    <xf borderId="59" fillId="31" fontId="20" numFmtId="166" xfId="0" applyAlignment="1" applyBorder="1" applyFont="1" applyNumberFormat="1">
      <alignment horizontal="center" readingOrder="0" vertical="center"/>
    </xf>
    <xf borderId="59" fillId="21" fontId="20" numFmtId="3" xfId="0" applyAlignment="1" applyBorder="1" applyFont="1" applyNumberFormat="1">
      <alignment horizontal="center" readingOrder="0" vertical="center"/>
    </xf>
    <xf borderId="59" fillId="32" fontId="19" numFmtId="3" xfId="0" applyAlignment="1" applyBorder="1" applyFont="1" applyNumberFormat="1">
      <alignment horizontal="center"/>
    </xf>
    <xf borderId="59" fillId="31" fontId="19" numFmtId="166" xfId="0" applyAlignment="1" applyBorder="1" applyFont="1" applyNumberFormat="1">
      <alignment horizontal="center"/>
    </xf>
    <xf borderId="29" fillId="0" fontId="20" numFmtId="0" xfId="0" applyAlignment="1" applyBorder="1" applyFont="1">
      <alignment horizontal="center" readingOrder="0" vertical="center"/>
    </xf>
    <xf borderId="29" fillId="0" fontId="20" numFmtId="0" xfId="0" applyAlignment="1" applyBorder="1" applyFont="1">
      <alignment readingOrder="0" vertical="center"/>
    </xf>
    <xf borderId="35" fillId="10" fontId="20" numFmtId="49" xfId="0" applyAlignment="1" applyBorder="1" applyFont="1" applyNumberFormat="1">
      <alignment horizontal="center" vertical="center"/>
    </xf>
    <xf borderId="35" fillId="10" fontId="20" numFmtId="49" xfId="0" applyAlignment="1" applyBorder="1" applyFont="1" applyNumberFormat="1">
      <alignment vertical="center"/>
    </xf>
    <xf borderId="35" fillId="10" fontId="20" numFmtId="0" xfId="0" applyAlignment="1" applyBorder="1" applyFont="1">
      <alignment vertical="center"/>
    </xf>
    <xf borderId="59" fillId="32" fontId="19" numFmtId="3" xfId="0" applyAlignment="1" applyBorder="1" applyFont="1" applyNumberFormat="1">
      <alignment horizontal="center" vertical="center"/>
    </xf>
    <xf borderId="34" fillId="10" fontId="20" numFmtId="49" xfId="0" applyAlignment="1" applyBorder="1" applyFont="1" applyNumberFormat="1">
      <alignment vertical="center"/>
    </xf>
    <xf borderId="59" fillId="31" fontId="19" numFmtId="166" xfId="0" applyAlignment="1" applyBorder="1" applyFont="1" applyNumberFormat="1">
      <alignment horizontal="center" vertical="center"/>
    </xf>
    <xf borderId="34" fillId="10" fontId="20" numFmtId="0" xfId="0" applyAlignment="1" applyBorder="1" applyFont="1">
      <alignment vertical="center"/>
    </xf>
    <xf borderId="59" fillId="10" fontId="19" numFmtId="0" xfId="0" applyAlignment="1" applyBorder="1" applyFont="1">
      <alignment horizontal="center" readingOrder="0" vertical="center"/>
    </xf>
    <xf borderId="59" fillId="10" fontId="19" numFmtId="0" xfId="0" applyAlignment="1" applyBorder="1" applyFont="1">
      <alignment horizontal="left" readingOrder="0"/>
    </xf>
    <xf borderId="54" fillId="21" fontId="62" numFmtId="49" xfId="0" applyAlignment="1" applyBorder="1" applyFont="1" applyNumberFormat="1">
      <alignment horizontal="center"/>
    </xf>
    <xf borderId="54" fillId="21" fontId="20" numFmtId="49" xfId="0" applyAlignment="1" applyBorder="1" applyFont="1" applyNumberFormat="1">
      <alignment shrinkToFit="0" wrapText="1"/>
    </xf>
    <xf borderId="54" fillId="21" fontId="20" numFmtId="173" xfId="0" applyAlignment="1" applyBorder="1" applyFont="1" applyNumberFormat="1">
      <alignment shrinkToFit="0" wrapText="1"/>
    </xf>
    <xf borderId="0" fillId="21" fontId="9" numFmtId="0" xfId="0" applyAlignment="1" applyFont="1">
      <alignment vertical="center"/>
    </xf>
    <xf borderId="0" fillId="21" fontId="20" numFmtId="0" xfId="0" applyAlignment="1" applyFont="1">
      <alignment horizontal="center" readingOrder="0" vertical="center"/>
    </xf>
    <xf borderId="54" fillId="21" fontId="62" numFmtId="49" xfId="0" applyAlignment="1" applyBorder="1" applyFont="1" applyNumberFormat="1">
      <alignment horizontal="center" vertical="bottom"/>
    </xf>
    <xf borderId="54" fillId="21" fontId="20" numFmtId="49" xfId="0" applyAlignment="1" applyBorder="1" applyFont="1" applyNumberFormat="1">
      <alignment vertical="bottom"/>
    </xf>
    <xf borderId="0" fillId="10" fontId="87" numFmtId="49" xfId="0" applyAlignment="1" applyFont="1" applyNumberFormat="1">
      <alignment horizontal="center" readingOrder="0" vertical="center"/>
    </xf>
    <xf borderId="54" fillId="10" fontId="20" numFmtId="49" xfId="0" applyAlignment="1" applyBorder="1" applyFont="1" applyNumberFormat="1">
      <alignment readingOrder="0" vertical="center"/>
    </xf>
    <xf borderId="59" fillId="31" fontId="19" numFmtId="0" xfId="0" applyAlignment="1" applyBorder="1" applyFont="1">
      <alignment horizontal="center"/>
    </xf>
    <xf borderId="34" fillId="10" fontId="62" numFmtId="49" xfId="0" applyAlignment="1" applyBorder="1" applyFont="1" applyNumberFormat="1">
      <alignment horizontal="center" vertical="center"/>
    </xf>
    <xf borderId="59" fillId="0" fontId="20" numFmtId="0" xfId="0" applyAlignment="1" applyBorder="1" applyFont="1">
      <alignment readingOrder="0" shrinkToFit="0" vertical="bottom" wrapText="1"/>
    </xf>
    <xf borderId="34" fillId="10" fontId="19" numFmtId="49" xfId="0" applyAlignment="1" applyBorder="1" applyFont="1" applyNumberFormat="1">
      <alignment horizontal="center" readingOrder="0" vertical="center"/>
    </xf>
    <xf borderId="59" fillId="0" fontId="20" numFmtId="0" xfId="0" applyAlignment="1" applyBorder="1" applyFont="1">
      <alignment horizontal="left" readingOrder="0" vertical="center"/>
    </xf>
    <xf borderId="59" fillId="0" fontId="20" numFmtId="166" xfId="0" applyAlignment="1" applyBorder="1" applyFont="1" applyNumberFormat="1">
      <alignment horizontal="center" vertical="center"/>
    </xf>
    <xf borderId="34" fillId="10" fontId="87" numFmtId="49" xfId="0" applyAlignment="1" applyBorder="1" applyFont="1" applyNumberFormat="1">
      <alignment horizontal="center" readingOrder="0" vertical="center"/>
    </xf>
    <xf borderId="34" fillId="10" fontId="20" numFmtId="49" xfId="0" applyAlignment="1" applyBorder="1" applyFont="1" applyNumberFormat="1">
      <alignment readingOrder="0" vertical="center"/>
    </xf>
    <xf borderId="55" fillId="0" fontId="20" numFmtId="0" xfId="0" applyAlignment="1" applyBorder="1" applyFont="1">
      <alignment readingOrder="0" vertical="center"/>
    </xf>
    <xf borderId="59" fillId="32" fontId="20" numFmtId="3" xfId="0" applyAlignment="1" applyBorder="1" applyFont="1" applyNumberFormat="1">
      <alignment horizontal="center" readingOrder="0" vertical="center"/>
    </xf>
    <xf borderId="59" fillId="10" fontId="19" numFmtId="0" xfId="0" applyAlignment="1" applyBorder="1" applyFont="1">
      <alignment horizontal="left" readingOrder="0" shrinkToFit="0" wrapText="1"/>
    </xf>
    <xf borderId="59" fillId="21" fontId="20" numFmtId="0" xfId="0" applyAlignment="1" applyBorder="1" applyFont="1">
      <alignment horizontal="center" vertical="center"/>
    </xf>
    <xf borderId="59" fillId="3" fontId="85" numFmtId="0" xfId="0" applyAlignment="1" applyBorder="1" applyFont="1">
      <alignment horizontal="center" readingOrder="0" vertical="center"/>
    </xf>
    <xf borderId="56" fillId="3" fontId="84" numFmtId="166" xfId="0" applyAlignment="1" applyBorder="1" applyFont="1" applyNumberFormat="1">
      <alignment horizontal="center" readingOrder="0" shrinkToFit="0" vertical="center" wrapText="1"/>
    </xf>
    <xf borderId="56" fillId="3" fontId="85" numFmtId="0" xfId="0" applyAlignment="1" applyBorder="1" applyFont="1">
      <alignment horizontal="center" readingOrder="0" shrinkToFit="0" vertical="center" wrapText="1"/>
    </xf>
    <xf borderId="59" fillId="31" fontId="19" numFmtId="3" xfId="0" applyAlignment="1" applyBorder="1" applyFont="1" applyNumberFormat="1">
      <alignment horizontal="center" vertical="center"/>
    </xf>
    <xf borderId="58" fillId="3" fontId="84" numFmtId="0" xfId="0" applyAlignment="1" applyBorder="1" applyFont="1">
      <alignment horizontal="center" readingOrder="0" shrinkToFit="0" vertical="center" wrapText="1"/>
    </xf>
    <xf borderId="59" fillId="0" fontId="20" numFmtId="4" xfId="0" applyAlignment="1" applyBorder="1" applyFont="1" applyNumberFormat="1">
      <alignment readingOrder="0" vertical="center"/>
    </xf>
    <xf borderId="55" fillId="10" fontId="12" numFmtId="0" xfId="0" applyAlignment="1" applyBorder="1" applyFont="1">
      <alignment horizontal="center" readingOrder="0" shrinkToFit="0" vertical="center" wrapText="1"/>
    </xf>
    <xf borderId="55" fillId="0" fontId="29" numFmtId="0" xfId="0" applyAlignment="1" applyBorder="1" applyFont="1">
      <alignment horizontal="center" vertical="center"/>
    </xf>
    <xf borderId="59" fillId="32" fontId="19" numFmtId="0" xfId="0" applyAlignment="1" applyBorder="1" applyFont="1">
      <alignment horizontal="center" readingOrder="0" vertical="center"/>
    </xf>
    <xf borderId="55" fillId="0" fontId="36" numFmtId="0" xfId="0" applyAlignment="1" applyBorder="1" applyFont="1">
      <alignment readingOrder="0" shrinkToFit="0" vertical="center" wrapText="1"/>
    </xf>
    <xf borderId="61" fillId="0" fontId="20" numFmtId="0" xfId="0" applyAlignment="1" applyBorder="1" applyFont="1">
      <alignment horizontal="center" readingOrder="0" vertical="center"/>
    </xf>
    <xf borderId="61" fillId="0" fontId="20" numFmtId="0" xfId="0" applyAlignment="1" applyBorder="1" applyFont="1">
      <alignment readingOrder="0" vertical="center"/>
    </xf>
    <xf borderId="60" fillId="0" fontId="20" numFmtId="0" xfId="0" applyAlignment="1" applyBorder="1" applyFont="1">
      <alignment readingOrder="0" vertical="center"/>
    </xf>
    <xf borderId="55" fillId="0" fontId="88" numFmtId="0" xfId="0" applyAlignment="1" applyBorder="1" applyFont="1">
      <alignment readingOrder="0" vertical="center"/>
    </xf>
    <xf quotePrefix="1" borderId="55" fillId="0" fontId="36" numFmtId="0" xfId="0" applyAlignment="1" applyBorder="1" applyFont="1">
      <alignment vertical="center"/>
    </xf>
    <xf borderId="59" fillId="0" fontId="36" numFmtId="0" xfId="0" applyAlignment="1" applyBorder="1" applyFont="1">
      <alignment horizontal="center" readingOrder="0" vertical="center"/>
    </xf>
    <xf borderId="59" fillId="10" fontId="36" numFmtId="0" xfId="0" applyAlignment="1" applyBorder="1" applyFont="1">
      <alignment horizontal="center" readingOrder="0" vertical="center"/>
    </xf>
    <xf borderId="59" fillId="10" fontId="36" numFmtId="0" xfId="0" applyAlignment="1" applyBorder="1" applyFont="1">
      <alignment vertical="center"/>
    </xf>
    <xf borderId="59" fillId="0" fontId="36" numFmtId="0" xfId="0" applyAlignment="1" applyBorder="1" applyFont="1">
      <alignment horizontal="center" vertical="center"/>
    </xf>
    <xf borderId="0" fillId="21" fontId="20" numFmtId="3" xfId="0" applyAlignment="1" applyFont="1" applyNumberFormat="1">
      <alignment horizontal="center" readingOrder="0" vertical="center"/>
    </xf>
    <xf borderId="59" fillId="31" fontId="36" numFmtId="166" xfId="0" applyAlignment="1" applyBorder="1" applyFont="1" applyNumberFormat="1">
      <alignment horizontal="center" readingOrder="0" vertical="center"/>
    </xf>
    <xf borderId="59" fillId="21" fontId="36" numFmtId="166" xfId="0" applyAlignment="1" applyBorder="1" applyFont="1" applyNumberFormat="1">
      <alignment horizontal="center" readingOrder="0" vertical="center"/>
    </xf>
    <xf borderId="56" fillId="21" fontId="89" numFmtId="166" xfId="0" applyAlignment="1" applyBorder="1" applyFont="1" applyNumberFormat="1">
      <alignment horizontal="center" readingOrder="0" vertical="center"/>
    </xf>
    <xf borderId="59" fillId="21" fontId="89" numFmtId="166" xfId="0" applyAlignment="1" applyBorder="1" applyFont="1" applyNumberFormat="1">
      <alignment horizontal="center" readingOrder="0" vertical="center"/>
    </xf>
    <xf borderId="0" fillId="32" fontId="90" numFmtId="3" xfId="0" applyAlignment="1" applyFont="1" applyNumberFormat="1">
      <alignment horizontal="center"/>
    </xf>
    <xf borderId="56" fillId="0" fontId="20" numFmtId="0" xfId="0" applyAlignment="1" applyBorder="1" applyFont="1">
      <alignment horizontal="center" readingOrder="0" vertical="center"/>
    </xf>
    <xf borderId="48" fillId="0" fontId="20" numFmtId="0" xfId="0" applyAlignment="1" applyBorder="1" applyFont="1">
      <alignment readingOrder="0" shrinkToFit="0" vertical="center" wrapText="1"/>
    </xf>
    <xf borderId="59" fillId="28" fontId="36" numFmtId="3" xfId="0" applyAlignment="1" applyBorder="1" applyFont="1" applyNumberFormat="1">
      <alignment horizontal="center" readingOrder="0" vertical="center"/>
    </xf>
    <xf borderId="59" fillId="21" fontId="29" numFmtId="166" xfId="0" applyAlignment="1" applyBorder="1" applyFont="1" applyNumberFormat="1">
      <alignment horizontal="center" readingOrder="0" vertical="center"/>
    </xf>
    <xf borderId="59" fillId="21" fontId="89" numFmtId="0" xfId="0" applyAlignment="1" applyBorder="1" applyFont="1">
      <alignment horizontal="center" readingOrder="0" vertical="center"/>
    </xf>
    <xf borderId="60" fillId="21" fontId="89" numFmtId="0" xfId="0" applyAlignment="1" applyBorder="1" applyFont="1">
      <alignment horizontal="center" readingOrder="0" vertical="center"/>
    </xf>
    <xf borderId="59" fillId="10" fontId="36" numFmtId="49" xfId="0" applyAlignment="1" applyBorder="1" applyFont="1" applyNumberFormat="1">
      <alignment vertical="center"/>
    </xf>
    <xf borderId="59" fillId="21" fontId="29" numFmtId="166" xfId="0" applyAlignment="1" applyBorder="1" applyFont="1" applyNumberFormat="1">
      <alignment horizontal="center" vertical="center"/>
    </xf>
    <xf borderId="59" fillId="31" fontId="36" numFmtId="166" xfId="0" applyAlignment="1" applyBorder="1" applyFont="1" applyNumberFormat="1">
      <alignment horizontal="center" vertical="center"/>
    </xf>
    <xf borderId="59" fillId="31" fontId="29" numFmtId="166" xfId="0" applyAlignment="1" applyBorder="1" applyFont="1" applyNumberFormat="1">
      <alignment horizontal="center" vertical="center"/>
    </xf>
    <xf borderId="59" fillId="32" fontId="19" numFmtId="0" xfId="0" applyAlignment="1" applyBorder="1" applyFont="1">
      <alignment horizontal="center" vertical="center"/>
    </xf>
    <xf borderId="60" fillId="0" fontId="20" numFmtId="0" xfId="0" applyAlignment="1" applyBorder="1" applyFont="1">
      <alignment horizontal="center" readingOrder="0" vertical="center"/>
    </xf>
    <xf borderId="60" fillId="0" fontId="20" numFmtId="0" xfId="0" applyAlignment="1" applyBorder="1" applyFont="1">
      <alignment shrinkToFit="0" vertical="center" wrapText="1"/>
    </xf>
    <xf borderId="59" fillId="10" fontId="36" numFmtId="0" xfId="0" applyAlignment="1" applyBorder="1" applyFont="1">
      <alignment readingOrder="0" vertical="center"/>
    </xf>
    <xf borderId="59" fillId="10" fontId="36" numFmtId="49" xfId="0" applyAlignment="1" applyBorder="1" applyFont="1" applyNumberFormat="1">
      <alignment readingOrder="0" vertical="center"/>
    </xf>
    <xf borderId="59" fillId="0" fontId="29" numFmtId="166" xfId="0" applyAlignment="1" applyBorder="1" applyFont="1" applyNumberFormat="1">
      <alignment horizontal="center" readingOrder="0" vertical="center"/>
    </xf>
    <xf borderId="59" fillId="31" fontId="20" numFmtId="0" xfId="0" applyAlignment="1" applyBorder="1" applyFont="1">
      <alignment vertical="center"/>
    </xf>
    <xf borderId="59" fillId="21" fontId="20" numFmtId="0" xfId="0" applyAlignment="1" applyBorder="1" applyFont="1">
      <alignment vertical="center"/>
    </xf>
    <xf borderId="59" fillId="0" fontId="36" numFmtId="0" xfId="0" applyAlignment="1" applyBorder="1" applyFont="1">
      <alignment horizontal="left" vertical="center"/>
    </xf>
    <xf borderId="59" fillId="10" fontId="65" numFmtId="49" xfId="0" applyAlignment="1" applyBorder="1" applyFont="1" applyNumberFormat="1">
      <alignment horizontal="left" readingOrder="0" shrinkToFit="0" wrapText="1"/>
    </xf>
    <xf borderId="59" fillId="32" fontId="20" numFmtId="0" xfId="0" applyAlignment="1" applyBorder="1" applyFont="1">
      <alignment vertical="center"/>
    </xf>
    <xf borderId="0" fillId="7" fontId="27" numFmtId="0" xfId="0" applyAlignment="1" applyFont="1">
      <alignment horizontal="center" readingOrder="0" shrinkToFit="0" vertical="center" wrapText="1"/>
    </xf>
    <xf borderId="0" fillId="7" fontId="20" numFmtId="0" xfId="0" applyAlignment="1" applyFont="1">
      <alignment horizontal="center" readingOrder="0" vertical="center"/>
    </xf>
    <xf borderId="0" fillId="7" fontId="20" numFmtId="0" xfId="0" applyAlignment="1" applyFont="1">
      <alignment horizontal="center" readingOrder="0" shrinkToFit="0" vertical="center" wrapText="1"/>
    </xf>
    <xf borderId="0" fillId="7" fontId="20" numFmtId="0" xfId="0" applyAlignment="1" applyFont="1">
      <alignment readingOrder="0" shrinkToFit="0" vertical="center" wrapText="1"/>
    </xf>
    <xf borderId="0" fillId="7" fontId="20" numFmtId="49" xfId="0" applyAlignment="1" applyFont="1" applyNumberFormat="1">
      <alignment vertical="center"/>
    </xf>
    <xf borderId="0" fillId="7" fontId="20" numFmtId="0" xfId="0" applyAlignment="1" applyFont="1">
      <alignment horizontal="center" vertical="center"/>
    </xf>
    <xf borderId="0" fillId="7" fontId="20" numFmtId="0" xfId="0" applyAlignment="1" applyFont="1">
      <alignment vertical="center"/>
    </xf>
    <xf borderId="0" fillId="7" fontId="20" numFmtId="0" xfId="0" applyAlignment="1" applyFont="1">
      <alignment shrinkToFit="0" vertical="center" wrapText="1"/>
    </xf>
    <xf borderId="0" fillId="7" fontId="20" numFmtId="166" xfId="0" applyAlignment="1" applyFont="1" applyNumberFormat="1">
      <alignment horizontal="center" vertical="center"/>
    </xf>
    <xf borderId="59" fillId="0" fontId="21" numFmtId="0" xfId="0" applyAlignment="1" applyBorder="1" applyFont="1">
      <alignment horizontal="center" readingOrder="0" vertical="center"/>
    </xf>
    <xf borderId="59" fillId="0" fontId="21" numFmtId="0" xfId="0" applyAlignment="1" applyBorder="1" applyFont="1">
      <alignment readingOrder="0" vertical="center"/>
    </xf>
    <xf borderId="59" fillId="10" fontId="65" numFmtId="0" xfId="0" applyAlignment="1" applyBorder="1" applyFont="1">
      <alignment horizontal="left" readingOrder="0" shrinkToFit="0" wrapText="1"/>
    </xf>
    <xf borderId="55" fillId="10" fontId="27" numFmtId="0" xfId="0" applyAlignment="1" applyBorder="1" applyFont="1">
      <alignment horizontal="center" readingOrder="0" shrinkToFit="0" vertical="center" wrapText="1"/>
    </xf>
    <xf borderId="55" fillId="0" fontId="20" numFmtId="49" xfId="0" applyAlignment="1" applyBorder="1" applyFont="1" applyNumberFormat="1">
      <alignment vertical="center"/>
    </xf>
    <xf borderId="59" fillId="21" fontId="19" numFmtId="0" xfId="0" applyAlignment="1" applyBorder="1" applyFont="1">
      <alignment horizontal="center" readingOrder="0" vertical="center"/>
    </xf>
    <xf borderId="59" fillId="21" fontId="19" numFmtId="0" xfId="0" applyAlignment="1" applyBorder="1" applyFont="1">
      <alignment horizontal="left" readingOrder="0" shrinkToFit="0" wrapText="1"/>
    </xf>
    <xf borderId="58" fillId="31" fontId="29" numFmtId="166" xfId="0" applyAlignment="1" applyBorder="1" applyFont="1" applyNumberFormat="1">
      <alignment horizontal="center" vertical="center"/>
    </xf>
    <xf borderId="59" fillId="10" fontId="20" numFmtId="0" xfId="0" applyAlignment="1" applyBorder="1" applyFont="1">
      <alignment horizontal="center" readingOrder="0" vertical="bottom"/>
    </xf>
    <xf borderId="59" fillId="10" fontId="20" numFmtId="0" xfId="0" applyAlignment="1" applyBorder="1" applyFont="1">
      <alignment readingOrder="0" vertical="bottom"/>
    </xf>
    <xf borderId="59" fillId="10" fontId="19" numFmtId="0" xfId="0" applyAlignment="1" applyBorder="1" applyFont="1">
      <alignment horizontal="left" readingOrder="0" vertical="center"/>
    </xf>
    <xf borderId="59" fillId="21" fontId="86" numFmtId="3" xfId="0" applyAlignment="1" applyBorder="1" applyFont="1" applyNumberFormat="1">
      <alignment horizontal="center" readingOrder="0" vertical="center"/>
    </xf>
    <xf borderId="59" fillId="10" fontId="20" numFmtId="0" xfId="0" applyAlignment="1" applyBorder="1" applyFont="1">
      <alignment shrinkToFit="0" vertical="bottom" wrapText="1"/>
    </xf>
    <xf borderId="58" fillId="21" fontId="89" numFmtId="0" xfId="0" applyAlignment="1" applyBorder="1" applyFont="1">
      <alignment horizontal="center" readingOrder="0" vertical="center"/>
    </xf>
    <xf borderId="58" fillId="21" fontId="36" numFmtId="166" xfId="0" applyAlignment="1" applyBorder="1" applyFont="1" applyNumberFormat="1">
      <alignment horizontal="center" readingOrder="0" vertical="center"/>
    </xf>
    <xf borderId="59" fillId="0" fontId="20" numFmtId="0" xfId="0" applyBorder="1" applyFont="1"/>
    <xf borderId="59" fillId="0" fontId="21" numFmtId="0" xfId="0" applyAlignment="1" applyBorder="1" applyFont="1">
      <alignment horizontal="center" readingOrder="0"/>
    </xf>
    <xf borderId="59" fillId="0" fontId="21" numFmtId="0" xfId="0" applyAlignment="1" applyBorder="1" applyFont="1">
      <alignment readingOrder="0"/>
    </xf>
    <xf borderId="59" fillId="10" fontId="19" numFmtId="0" xfId="0" applyAlignment="1" applyBorder="1" applyFont="1">
      <alignment horizontal="center" readingOrder="0" shrinkToFit="0" vertical="center" wrapText="1"/>
    </xf>
    <xf borderId="59" fillId="0" fontId="65" numFmtId="0" xfId="0" applyAlignment="1" applyBorder="1" applyFont="1">
      <alignment horizontal="center" readingOrder="0" vertical="center"/>
    </xf>
    <xf borderId="0" fillId="21" fontId="89" numFmtId="0" xfId="0" applyAlignment="1" applyFont="1">
      <alignment horizontal="center" readingOrder="0" vertical="center"/>
    </xf>
    <xf borderId="15" fillId="21" fontId="89" numFmtId="0" xfId="0" applyAlignment="1" applyBorder="1" applyFont="1">
      <alignment horizontal="center" readingOrder="0" vertical="center"/>
    </xf>
    <xf borderId="59" fillId="21" fontId="36" numFmtId="0" xfId="0" applyAlignment="1" applyBorder="1" applyFont="1">
      <alignment horizontal="center" readingOrder="0" vertical="center"/>
    </xf>
    <xf borderId="59" fillId="21" fontId="36" numFmtId="0" xfId="0" applyAlignment="1" applyBorder="1" applyFont="1">
      <alignment readingOrder="0" vertical="center"/>
    </xf>
    <xf borderId="59" fillId="31" fontId="29" numFmtId="166" xfId="0" applyAlignment="1" applyBorder="1" applyFont="1" applyNumberFormat="1">
      <alignment horizontal="center" readingOrder="0" vertical="center"/>
    </xf>
    <xf borderId="59" fillId="31" fontId="19" numFmtId="0" xfId="0" applyAlignment="1" applyBorder="1" applyFont="1">
      <alignment horizontal="center" vertical="center"/>
    </xf>
    <xf borderId="59" fillId="0" fontId="36" numFmtId="0" xfId="0" applyAlignment="1" applyBorder="1" applyFont="1">
      <alignment readingOrder="0" vertical="center"/>
    </xf>
    <xf borderId="59" fillId="21" fontId="23" numFmtId="0" xfId="0" applyAlignment="1" applyBorder="1" applyFont="1">
      <alignment horizontal="center" readingOrder="0" vertical="center"/>
    </xf>
    <xf borderId="59" fillId="0" fontId="20" numFmtId="3" xfId="0" applyAlignment="1" applyBorder="1" applyFont="1" applyNumberFormat="1">
      <alignment horizontal="center" readingOrder="0" vertical="center"/>
    </xf>
    <xf borderId="59" fillId="10" fontId="91" numFmtId="0" xfId="0" applyAlignment="1" applyBorder="1" applyFont="1">
      <alignment horizontal="center" readingOrder="0"/>
    </xf>
    <xf borderId="59" fillId="10" fontId="91" numFmtId="0" xfId="0" applyAlignment="1" applyBorder="1" applyFont="1">
      <alignment horizontal="left" readingOrder="0"/>
    </xf>
    <xf borderId="55" fillId="21" fontId="20" numFmtId="0" xfId="0" applyAlignment="1" applyBorder="1" applyFont="1">
      <alignment readingOrder="0" shrinkToFit="0" vertical="center" wrapText="1"/>
    </xf>
    <xf borderId="59" fillId="21" fontId="21" numFmtId="0" xfId="0" applyAlignment="1" applyBorder="1" applyFont="1">
      <alignment horizontal="center" readingOrder="0" vertical="center"/>
    </xf>
    <xf borderId="59" fillId="21" fontId="21" numFmtId="0" xfId="0" applyAlignment="1" applyBorder="1" applyFont="1">
      <alignment horizontal="left" readingOrder="0" vertical="center"/>
    </xf>
    <xf borderId="59" fillId="10" fontId="20" numFmtId="0" xfId="0" applyAlignment="1" applyBorder="1" applyFont="1">
      <alignment horizontal="center" readingOrder="0" shrinkToFit="0" vertical="bottom" wrapText="1"/>
    </xf>
    <xf quotePrefix="1" borderId="0" fillId="0" fontId="19" numFmtId="49" xfId="0" applyAlignment="1" applyFont="1" applyNumberFormat="1">
      <alignment horizontal="center" vertical="center"/>
    </xf>
    <xf borderId="59" fillId="0" fontId="20" numFmtId="0" xfId="0" applyAlignment="1" applyBorder="1" applyFont="1">
      <alignment horizontal="center" readingOrder="0" vertical="bottom"/>
    </xf>
    <xf borderId="59" fillId="0" fontId="20" numFmtId="0" xfId="0" applyAlignment="1" applyBorder="1" applyFont="1">
      <alignment readingOrder="0" vertical="bottom"/>
    </xf>
    <xf borderId="59" fillId="31" fontId="36" numFmtId="0" xfId="0" applyAlignment="1" applyBorder="1" applyFont="1">
      <alignment horizontal="center" readingOrder="0" vertical="center"/>
    </xf>
    <xf borderId="59" fillId="10" fontId="65" numFmtId="0" xfId="0" applyAlignment="1" applyBorder="1" applyFont="1">
      <alignment horizontal="center" readingOrder="0" vertical="center"/>
    </xf>
    <xf borderId="59" fillId="10" fontId="65" numFmtId="0" xfId="0" applyAlignment="1" applyBorder="1" applyFont="1">
      <alignment horizontal="left" readingOrder="0" vertical="center"/>
    </xf>
    <xf borderId="59" fillId="21" fontId="20" numFmtId="0" xfId="0" applyAlignment="1" applyBorder="1" applyFont="1">
      <alignment readingOrder="0" vertical="center"/>
    </xf>
    <xf borderId="55" fillId="0" fontId="65" numFmtId="0" xfId="0" applyAlignment="1" applyBorder="1" applyFont="1">
      <alignment horizontal="center" readingOrder="0" vertical="center"/>
    </xf>
    <xf borderId="55" fillId="10" fontId="19" numFmtId="0" xfId="0" applyAlignment="1" applyBorder="1" applyFont="1">
      <alignment horizontal="left" readingOrder="0" vertical="center"/>
    </xf>
    <xf borderId="55" fillId="10" fontId="20" numFmtId="0" xfId="0" applyAlignment="1" applyBorder="1" applyFont="1">
      <alignment readingOrder="0" vertical="center"/>
    </xf>
    <xf borderId="55" fillId="0" fontId="36" numFmtId="0" xfId="0" applyAlignment="1" applyBorder="1" applyFont="1">
      <alignment horizontal="center" readingOrder="0" vertical="center"/>
    </xf>
    <xf borderId="59" fillId="0" fontId="20" numFmtId="0" xfId="0" applyAlignment="1" applyBorder="1" applyFont="1">
      <alignment horizontal="center"/>
    </xf>
    <xf borderId="58" fillId="21" fontId="29" numFmtId="166" xfId="0" applyAlignment="1" applyBorder="1" applyFont="1" applyNumberFormat="1">
      <alignment horizontal="center" readingOrder="0" vertical="center"/>
    </xf>
    <xf borderId="59" fillId="10" fontId="20" numFmtId="49" xfId="0" applyAlignment="1" applyBorder="1" applyFont="1" applyNumberFormat="1">
      <alignment horizontal="center" readingOrder="0" vertical="center"/>
    </xf>
    <xf borderId="59" fillId="10" fontId="20" numFmtId="49" xfId="0" applyAlignment="1" applyBorder="1" applyFont="1" applyNumberFormat="1">
      <alignment readingOrder="0" vertical="center"/>
    </xf>
    <xf borderId="62" fillId="33" fontId="13" numFmtId="0" xfId="0" applyAlignment="1" applyBorder="1" applyFill="1" applyFont="1">
      <alignment horizontal="center" readingOrder="0" vertical="center"/>
    </xf>
    <xf borderId="48" fillId="0" fontId="6" numFmtId="0" xfId="0" applyBorder="1" applyFont="1"/>
    <xf borderId="60" fillId="33" fontId="13" numFmtId="0" xfId="0" applyAlignment="1" applyBorder="1" applyFont="1">
      <alignment horizontal="center" readingOrder="0" vertical="center"/>
    </xf>
    <xf borderId="59" fillId="31" fontId="8" numFmtId="166" xfId="0" applyAlignment="1" applyBorder="1" applyFont="1" applyNumberFormat="1">
      <alignment horizontal="center" vertical="center"/>
    </xf>
    <xf borderId="59" fillId="31" fontId="8" numFmtId="3" xfId="0" applyAlignment="1" applyBorder="1" applyFont="1" applyNumberFormat="1">
      <alignment horizontal="center" vertical="center"/>
    </xf>
    <xf borderId="59" fillId="32" fontId="8" numFmtId="3" xfId="0" applyAlignment="1" applyBorder="1" applyFont="1" applyNumberFormat="1">
      <alignment horizontal="center" vertical="center"/>
    </xf>
    <xf borderId="59" fillId="32" fontId="15" numFmtId="3" xfId="0" applyBorder="1" applyFont="1" applyNumberFormat="1"/>
    <xf borderId="59" fillId="31" fontId="15" numFmtId="166" xfId="0" applyAlignment="1" applyBorder="1" applyFont="1" applyNumberFormat="1">
      <alignment horizontal="center"/>
    </xf>
    <xf borderId="59" fillId="28" fontId="15" numFmtId="3" xfId="0" applyAlignment="1" applyBorder="1" applyFont="1" applyNumberFormat="1">
      <alignment horizontal="center"/>
    </xf>
    <xf borderId="56" fillId="27" fontId="8" numFmtId="0" xfId="0" applyAlignment="1" applyBorder="1" applyFont="1">
      <alignment horizontal="center" readingOrder="0" vertical="center"/>
    </xf>
    <xf borderId="59" fillId="27" fontId="8" numFmtId="0" xfId="0" applyAlignment="1" applyBorder="1" applyFont="1">
      <alignment horizontal="center" readingOrder="0" vertical="center"/>
    </xf>
    <xf borderId="56" fillId="27" fontId="8" numFmtId="166" xfId="0" applyAlignment="1" applyBorder="1" applyFont="1" applyNumberFormat="1">
      <alignment horizontal="center" vertical="center"/>
    </xf>
    <xf quotePrefix="1" borderId="0" fillId="0" fontId="19" numFmtId="49" xfId="0" applyAlignment="1" applyFont="1" applyNumberFormat="1">
      <alignment horizontal="left" vertical="center"/>
    </xf>
    <xf borderId="0" fillId="0" fontId="11" numFmtId="1" xfId="0" applyAlignment="1" applyFont="1" applyNumberFormat="1">
      <alignment horizontal="center" vertical="center"/>
    </xf>
    <xf borderId="0" fillId="0" fontId="19" numFmtId="1" xfId="0" applyAlignment="1" applyFont="1" applyNumberFormat="1">
      <alignment vertical="center"/>
    </xf>
    <xf borderId="0" fillId="0" fontId="19" numFmtId="1" xfId="0" applyAlignment="1" applyFont="1" applyNumberFormat="1">
      <alignment horizontal="center" readingOrder="0" vertical="center"/>
    </xf>
  </cellXfs>
  <cellStyles count="1">
    <cellStyle xfId="0" name="Normal" builtinId="0"/>
  </cellStyles>
  <dxfs count="8">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B7E1CD"/>
          <bgColor rgb="FFB7E1CD"/>
        </patternFill>
      </fill>
      <border/>
    </dxf>
    <dxf>
      <font/>
      <fill>
        <patternFill patternType="solid">
          <fgColor rgb="FF00FFFF"/>
          <bgColor rgb="FF00FFFF"/>
        </patternFill>
      </fill>
      <border/>
    </dxf>
    <dxf>
      <font>
        <color rgb="FFCC0000"/>
      </font>
      <fill>
        <patternFill patternType="none"/>
      </fill>
      <border/>
    </dxf>
    <dxf>
      <font>
        <color rgb="FF38761D"/>
      </font>
      <fill>
        <patternFill patternType="none"/>
      </fill>
      <border/>
    </dxf>
    <dxf>
      <font>
        <color rgb="FFF1C232"/>
      </font>
      <fill>
        <patternFill patternType="none"/>
      </fill>
      <border/>
    </dxf>
  </dxfs>
  <tableStyles count="1">
    <tableStyle count="2" pivot="0" name="PotensiDemo -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6.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24</xdr:col>
      <xdr:colOff>57150</xdr:colOff>
      <xdr:row>0</xdr:row>
      <xdr:rowOff>0</xdr:rowOff>
    </xdr:from>
    <xdr:ext cx="2095500" cy="666750"/>
    <xdr:pic>
      <xdr:nvPicPr>
        <xdr:cNvPr id="0" name="image2.png" title="Gamba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609600</xdr:colOff>
      <xdr:row>0</xdr:row>
      <xdr:rowOff>0</xdr:rowOff>
    </xdr:from>
    <xdr:ext cx="2505075" cy="809625"/>
    <xdr:pic>
      <xdr:nvPicPr>
        <xdr:cNvPr id="0" name="image2.png" title="Gamba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504825</xdr:colOff>
      <xdr:row>0</xdr:row>
      <xdr:rowOff>0</xdr:rowOff>
    </xdr:from>
    <xdr:ext cx="2009775" cy="571500"/>
    <xdr:pic>
      <xdr:nvPicPr>
        <xdr:cNvPr id="0" name="image1.png" title="Gamba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161925</xdr:colOff>
      <xdr:row>117</xdr:row>
      <xdr:rowOff>0</xdr:rowOff>
    </xdr:from>
    <xdr:ext cx="2152650" cy="647700"/>
    <xdr:grpSp>
      <xdr:nvGrpSpPr>
        <xdr:cNvPr id="2" name="Shape 2" title="Gambar"/>
        <xdr:cNvGrpSpPr/>
      </xdr:nvGrpSpPr>
      <xdr:grpSpPr>
        <a:xfrm>
          <a:off x="1428775" y="1998425"/>
          <a:ext cx="4010375" cy="1182425"/>
          <a:chOff x="1428775" y="1998425"/>
          <a:chExt cx="4010375" cy="1182425"/>
        </a:xfrm>
      </xdr:grpSpPr>
      <xdr:pic>
        <xdr:nvPicPr>
          <xdr:cNvPr id="3" name="Shape 3" title="J.11.1 Logo Piposmart Teks Merah"/>
          <xdr:cNvPicPr preferRelativeResize="0"/>
        </xdr:nvPicPr>
        <xdr:blipFill rotWithShape="1">
          <a:blip r:embed="rId1">
            <a:alphaModFix/>
          </a:blip>
          <a:srcRect b="37414" l="8661" r="8462" t="38149"/>
          <a:stretch/>
        </xdr:blipFill>
        <xdr:spPr>
          <a:xfrm>
            <a:off x="1428775" y="1998425"/>
            <a:ext cx="4010375" cy="1182425"/>
          </a:xfrm>
          <a:prstGeom prst="rect">
            <a:avLst/>
          </a:prstGeom>
          <a:noFill/>
          <a:ln>
            <a:noFill/>
          </a:ln>
        </xdr:spPr>
      </xdr:pic>
    </xdr:grpSp>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25</xdr:col>
      <xdr:colOff>895350</xdr:colOff>
      <xdr:row>0</xdr:row>
      <xdr:rowOff>0</xdr:rowOff>
    </xdr:from>
    <xdr:ext cx="2286000" cy="733425"/>
    <xdr:pic>
      <xdr:nvPicPr>
        <xdr:cNvPr id="0" name="image2.png" title="Gamba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609600</xdr:colOff>
      <xdr:row>0</xdr:row>
      <xdr:rowOff>0</xdr:rowOff>
    </xdr:from>
    <xdr:ext cx="2505075" cy="809625"/>
    <xdr:pic>
      <xdr:nvPicPr>
        <xdr:cNvPr id="0" name="image2.png" title="Gamba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609600</xdr:colOff>
      <xdr:row>0</xdr:row>
      <xdr:rowOff>0</xdr:rowOff>
    </xdr:from>
    <xdr:ext cx="2505075" cy="809625"/>
    <xdr:pic>
      <xdr:nvPicPr>
        <xdr:cNvPr id="0" name="image2.png" title="Gamba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609600</xdr:colOff>
      <xdr:row>0</xdr:row>
      <xdr:rowOff>0</xdr:rowOff>
    </xdr:from>
    <xdr:ext cx="2505075" cy="809625"/>
    <xdr:pic>
      <xdr:nvPicPr>
        <xdr:cNvPr id="0" name="image2.png" title="Gamba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619125</xdr:colOff>
      <xdr:row>0</xdr:row>
      <xdr:rowOff>9525</xdr:rowOff>
    </xdr:from>
    <xdr:ext cx="2343150" cy="657225"/>
    <xdr:pic>
      <xdr:nvPicPr>
        <xdr:cNvPr id="0" name="image3.png" title="Gamba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314325</xdr:colOff>
      <xdr:row>0</xdr:row>
      <xdr:rowOff>0</xdr:rowOff>
    </xdr:from>
    <xdr:ext cx="2124075" cy="638175"/>
    <xdr:pic>
      <xdr:nvPicPr>
        <xdr:cNvPr id="0" name="image4.png" title="Gamba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609600</xdr:colOff>
      <xdr:row>0</xdr:row>
      <xdr:rowOff>0</xdr:rowOff>
    </xdr:from>
    <xdr:ext cx="2505075" cy="809625"/>
    <xdr:pic>
      <xdr:nvPicPr>
        <xdr:cNvPr id="0" name="image2.png" title="Gamba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609600</xdr:colOff>
      <xdr:row>0</xdr:row>
      <xdr:rowOff>0</xdr:rowOff>
    </xdr:from>
    <xdr:ext cx="2505075" cy="809625"/>
    <xdr:pic>
      <xdr:nvPicPr>
        <xdr:cNvPr id="0" name="image5.png" title="Gamba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F151:M153" displayName="Table_1" name="Table_1" id="1">
  <tableColumns count="8">
    <tableColumn name="Column1" id="1"/>
    <tableColumn name="Column2" id="2"/>
    <tableColumn name="Column3" id="3"/>
    <tableColumn name="Column4" id="4"/>
    <tableColumn name="Column5" id="5"/>
    <tableColumn name="Column6" id="6"/>
    <tableColumn name="Column7" id="7"/>
    <tableColumn name="Column8" id="8"/>
  </tableColumns>
  <tableStyleInfo name="PotensiDemo -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laundry.in" TargetMode="External"/><Relationship Id="rId3" Type="http://schemas.openxmlformats.org/officeDocument/2006/relationships/hyperlink" Target="http://laundry.in" TargetMode="External"/><Relationship Id="rId4" Type="http://schemas.openxmlformats.org/officeDocument/2006/relationships/drawing" Target="../drawings/drawing5.xml"/><Relationship Id="rId5"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mesincucilaundry.com/" TargetMode="External"/><Relationship Id="rId3" Type="http://schemas.openxmlformats.org/officeDocument/2006/relationships/hyperlink" Target="http://mesincucilaundry.com/" TargetMode="External"/><Relationship Id="rId4" Type="http://schemas.openxmlformats.org/officeDocument/2006/relationships/hyperlink" Target="http://mesincucilaundry.com/" TargetMode="External"/><Relationship Id="rId11" Type="http://schemas.openxmlformats.org/officeDocument/2006/relationships/vmlDrawing" Target="../drawings/vmlDrawing3.vml"/><Relationship Id="rId10" Type="http://schemas.openxmlformats.org/officeDocument/2006/relationships/drawing" Target="../drawings/drawing6.xml"/><Relationship Id="rId9" Type="http://schemas.openxmlformats.org/officeDocument/2006/relationships/hyperlink" Target="http://mesincucilaundry.com/" TargetMode="External"/><Relationship Id="rId5" Type="http://schemas.openxmlformats.org/officeDocument/2006/relationships/hyperlink" Target="http://mesincucilaundry.com/" TargetMode="External"/><Relationship Id="rId6" Type="http://schemas.openxmlformats.org/officeDocument/2006/relationships/hyperlink" Target="http://laundry.in" TargetMode="External"/><Relationship Id="rId7" Type="http://schemas.openxmlformats.org/officeDocument/2006/relationships/hyperlink" Target="http://laundry.in" TargetMode="External"/><Relationship Id="rId8" Type="http://schemas.openxmlformats.org/officeDocument/2006/relationships/hyperlink" Target="http://mesincucilaundry.com/"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mesincucilaundry.com/" TargetMode="External"/><Relationship Id="rId3" Type="http://schemas.openxmlformats.org/officeDocument/2006/relationships/drawing" Target="../drawings/drawing8.xml"/><Relationship Id="rId4"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40" Type="http://schemas.openxmlformats.org/officeDocument/2006/relationships/hyperlink" Target="https://drive.google.com/file/d/1B_O_-DYnbNQr4AogIhT8qoV6Z52KSFj6/view?usp=drive_link" TargetMode="External"/><Relationship Id="rId42" Type="http://schemas.openxmlformats.org/officeDocument/2006/relationships/hyperlink" Target="https://drive.google.com/file/d/1Y5RiYN0ai6Cd2eM7RxnL_p0K6m5Gjxte/view?usp=drive_link" TargetMode="External"/><Relationship Id="rId41" Type="http://schemas.openxmlformats.org/officeDocument/2006/relationships/hyperlink" Target="https://drive.google.com/file/d/1O_K-Z2zJKzxnQIAaXdPj8RtDCiA4koqO/view?usp=drive_link" TargetMode="External"/><Relationship Id="rId44" Type="http://schemas.openxmlformats.org/officeDocument/2006/relationships/hyperlink" Target="https://drive.google.com/file/d/1vnvoILsZ-4GFc9YdXlxfvrFIXnxfXJ8f/view?usp=drive_link" TargetMode="External"/><Relationship Id="rId43" Type="http://schemas.openxmlformats.org/officeDocument/2006/relationships/hyperlink" Target="https://drive.google.com/file/d/1WGDHIiglx1h5OrHICPRhK9fjYIGwD7pV/view?usp=drive_link" TargetMode="External"/><Relationship Id="rId46" Type="http://schemas.openxmlformats.org/officeDocument/2006/relationships/hyperlink" Target="https://drive.google.com/file/d/1t0Z84MbRs9n8HPSRuuIhcfPZl0H7xHPR/view?usp=drive_link" TargetMode="External"/><Relationship Id="rId45" Type="http://schemas.openxmlformats.org/officeDocument/2006/relationships/hyperlink" Target="https://drive.google.com/file/d/1703Znd__19bwNZyiNCchBGhIGLwB6LWC/view?usp=drive_link" TargetMode="External"/><Relationship Id="rId107" Type="http://schemas.openxmlformats.org/officeDocument/2006/relationships/hyperlink" Target="https://drive.google.com/file/d/1cTSFeZCzgRSk4FlO6aNvkuVIu-g_8jte/view?usp=drive_link" TargetMode="External"/><Relationship Id="rId106" Type="http://schemas.openxmlformats.org/officeDocument/2006/relationships/hyperlink" Target="https://drive.google.com/file/d/1cIpT3Rl0yOqcUIPokIDGJzSDAO5Cz8Mg/view?usp=drive_link" TargetMode="External"/><Relationship Id="rId105" Type="http://schemas.openxmlformats.org/officeDocument/2006/relationships/hyperlink" Target="https://drive.google.com/file/d/1XVhgS0mQ2K0PMPS0bDYHRWXgczZAn7uS/view?usp=drive_link" TargetMode="External"/><Relationship Id="rId104" Type="http://schemas.openxmlformats.org/officeDocument/2006/relationships/hyperlink" Target="https://drive.google.com/file/d/1by_D9wJ7ajhAMYuSHOD40IQa2me2-Dvy/view?usp=drive_link" TargetMode="External"/><Relationship Id="rId109" Type="http://schemas.openxmlformats.org/officeDocument/2006/relationships/hyperlink" Target="https://drive.google.com/file/d/1hr94lS4_pedT7iVOb5LV9O0oqJ2rX3Cq/view?usp=drive_link" TargetMode="External"/><Relationship Id="rId108" Type="http://schemas.openxmlformats.org/officeDocument/2006/relationships/hyperlink" Target="https://drive.google.com/file/d/1c8fIeHbddu_S7OJHbnw4R6GdD3q2kfH6/view?usp=drive_link" TargetMode="External"/><Relationship Id="rId48" Type="http://schemas.openxmlformats.org/officeDocument/2006/relationships/hyperlink" Target="https://drive.google.com/file/d/1C7-10XeJKnMLXTGGVeEAQS5llu0lUk6m/view?usp=drive_link" TargetMode="External"/><Relationship Id="rId47" Type="http://schemas.openxmlformats.org/officeDocument/2006/relationships/hyperlink" Target="https://drive.google.com/file/d/1FVc1okmCXi2h02EkDcS4uCLZnsDRk-fq/view?usp=drive_link" TargetMode="External"/><Relationship Id="rId49" Type="http://schemas.openxmlformats.org/officeDocument/2006/relationships/hyperlink" Target="https://drive.google.com/file/d/1IQi9QlQRF3AWlDvlF1Xlif3ZHY2oA-fw/view?usp=drive_link" TargetMode="External"/><Relationship Id="rId103" Type="http://schemas.openxmlformats.org/officeDocument/2006/relationships/hyperlink" Target="http://laundry.co/" TargetMode="External"/><Relationship Id="rId102" Type="http://schemas.openxmlformats.org/officeDocument/2006/relationships/hyperlink" Target="https://drive.google.com/file/d/10uo0vcRz2wtsdjucKhVnvc7hzb11QTNP/view?usp=drive_link" TargetMode="External"/><Relationship Id="rId101" Type="http://schemas.openxmlformats.org/officeDocument/2006/relationships/hyperlink" Target="https://drive.google.com/file/d/1cV-_JCpQX_OI1Y2SGNy8CKROdDY3G95n/view?usp=drive_link" TargetMode="External"/><Relationship Id="rId100" Type="http://schemas.openxmlformats.org/officeDocument/2006/relationships/hyperlink" Target="https://drive.google.com/file/d/1pvBaBjHg9YpdZLSN-3M-76a9sWeqQZk3/view?usp=drive_link" TargetMode="External"/><Relationship Id="rId31" Type="http://schemas.openxmlformats.org/officeDocument/2006/relationships/hyperlink" Target="https://drive.google.com/file/d/1q9Sw9cK6BOxORF7dMJc3yCRtypLVmwMT/view?usp=drive_link" TargetMode="External"/><Relationship Id="rId30" Type="http://schemas.openxmlformats.org/officeDocument/2006/relationships/hyperlink" Target="https://drive.google.com/file/d/1MCjy8fnpdNKvOWSyVcmiCV5l3wD1Sssc/view?usp=drive_link" TargetMode="External"/><Relationship Id="rId33" Type="http://schemas.openxmlformats.org/officeDocument/2006/relationships/hyperlink" Target="https://drive.google.com/file/d/13lDTjmEvmsLILsc1YOmnO-YuUkYsWrSt/view?usp=drive_link" TargetMode="External"/><Relationship Id="rId32" Type="http://schemas.openxmlformats.org/officeDocument/2006/relationships/hyperlink" Target="https://drive.google.com/file/d/1no5nIO8u71g6BnI9VG0AyEdh0AjzLglw/view?usp=drive_link" TargetMode="External"/><Relationship Id="rId35" Type="http://schemas.openxmlformats.org/officeDocument/2006/relationships/hyperlink" Target="https://drive.google.com/file/d/173ULq7U3XubFnZ6HKWpt6FDXfIJ5LHIF/view?usp=drive_link" TargetMode="External"/><Relationship Id="rId34" Type="http://schemas.openxmlformats.org/officeDocument/2006/relationships/hyperlink" Target="https://drive.google.com/file/d/1vfPeHs0dmWBslc9EzgJN7fifLEcY8X2d/view?usp=drive_link" TargetMode="External"/><Relationship Id="rId37" Type="http://schemas.openxmlformats.org/officeDocument/2006/relationships/hyperlink" Target="https://drive.google.com/file/d/173ULq7U3XubFnZ6HKWpt6FDXfIJ5LHIF/view?usp=drive_link" TargetMode="External"/><Relationship Id="rId36" Type="http://schemas.openxmlformats.org/officeDocument/2006/relationships/hyperlink" Target="https://drive.google.com/file/d/1G_MFThNoNAPTEHqfq0QfzocpvMBKUxwt/view?usp=drive_link" TargetMode="External"/><Relationship Id="rId39" Type="http://schemas.openxmlformats.org/officeDocument/2006/relationships/hyperlink" Target="https://drive.google.com/file/d/173ULq7U3XubFnZ6HKWpt6FDXfIJ5LHIF/view?usp=drive_link" TargetMode="External"/><Relationship Id="rId38" Type="http://schemas.openxmlformats.org/officeDocument/2006/relationships/hyperlink" Target="https://drive.google.com/file/d/1O3My3RQTVLt5HsoxTDlYy9Z93NWIKSHl/view?usp=drive_link" TargetMode="External"/><Relationship Id="rId20" Type="http://schemas.openxmlformats.org/officeDocument/2006/relationships/hyperlink" Target="https://drive.google.com/file/d/165Iy-jUyzPVQWDKchqp3WQD-c73uX1da/view?usp=drive_link" TargetMode="External"/><Relationship Id="rId22" Type="http://schemas.openxmlformats.org/officeDocument/2006/relationships/hyperlink" Target="https://drive.google.com/file/d/1qqcLZzcH08e3soIu6ZaEVxmhzI7lX2kn/view?usp=drive_link" TargetMode="External"/><Relationship Id="rId21" Type="http://schemas.openxmlformats.org/officeDocument/2006/relationships/hyperlink" Target="https://drive.google.com/file/d/1sSFUQ15psa5DNKMFqJR35GqAIucToNM-/view?usp=drive_link" TargetMode="External"/><Relationship Id="rId24" Type="http://schemas.openxmlformats.org/officeDocument/2006/relationships/hyperlink" Target="https://drive.google.com/file/d/1QpUjAL2klcdtYp1_yL5H2vtVKTlDmO4S/view?usp=drive_link" TargetMode="External"/><Relationship Id="rId23" Type="http://schemas.openxmlformats.org/officeDocument/2006/relationships/hyperlink" Target="https://drive.google.com/file/d/18CAJZT1-RJrUQ7rmMjaaa1pAGbJMhnHG/view?usp=drive_link" TargetMode="External"/><Relationship Id="rId129" Type="http://schemas.openxmlformats.org/officeDocument/2006/relationships/hyperlink" Target="https://drive.google.com/open?id=1_QLWZ5xG6caSHeCdTSrjTiO0I0gf1YkI&amp;usp=drive_copy" TargetMode="External"/><Relationship Id="rId128" Type="http://schemas.openxmlformats.org/officeDocument/2006/relationships/hyperlink" Target="https://drive.google.com/open?id=1WvSR_V-ohFQWUlCCN3JkeiGuohvsGCai&amp;usp=drive_copy" TargetMode="External"/><Relationship Id="rId127" Type="http://schemas.openxmlformats.org/officeDocument/2006/relationships/hyperlink" Target="https://drive.google.com/open?id=1VYcmjZYX-JGNLsHtJzaIqVv4dSwAU0Dh&amp;usp=drive_copy" TargetMode="External"/><Relationship Id="rId126" Type="http://schemas.openxmlformats.org/officeDocument/2006/relationships/hyperlink" Target="https://drive.google.com/open?id=1_a9VWw0AjGiMniFu6icwrauqbMfiHFXG&amp;usp=drive_copy" TargetMode="External"/><Relationship Id="rId26" Type="http://schemas.openxmlformats.org/officeDocument/2006/relationships/hyperlink" Target="https://drive.google.com/file/d/1RF1XMNlf89o32T6EvQbcompWU-xvb_2x/view?usp=drive_link" TargetMode="External"/><Relationship Id="rId121" Type="http://schemas.openxmlformats.org/officeDocument/2006/relationships/hyperlink" Target="https://drive.google.com/open?id=1_a9VWw0AjGiMniFu6icwrauqbMfiHFXG&amp;usp=drive_copy" TargetMode="External"/><Relationship Id="rId25" Type="http://schemas.openxmlformats.org/officeDocument/2006/relationships/hyperlink" Target="https://drive.google.com/file/d/1uhlAf-gOodNUUY2NL1EkJw2kazuuBQFO/view?usp=drive_link" TargetMode="External"/><Relationship Id="rId120" Type="http://schemas.openxmlformats.org/officeDocument/2006/relationships/hyperlink" Target="https://drive.google.com/open?id=17Z8AjZ58r-HVboD_NBFh7jHngT42pmJx&amp;usp=drive_copy" TargetMode="External"/><Relationship Id="rId28" Type="http://schemas.openxmlformats.org/officeDocument/2006/relationships/hyperlink" Target="https://drive.google.com/file/d/1si5D7Yf4NK-_0xnjVrqAlRRFVy3IHUEP/view?usp=drive_link" TargetMode="External"/><Relationship Id="rId27" Type="http://schemas.openxmlformats.org/officeDocument/2006/relationships/hyperlink" Target="https://drive.google.com/file/d/14PXhCTShleWG8YEINcUgvsDwJJpjAdVM/view?usp=drive_link" TargetMode="External"/><Relationship Id="rId125" Type="http://schemas.openxmlformats.org/officeDocument/2006/relationships/hyperlink" Target="https://drive.google.com/open?id=1_ahTGntxQ5mZ0YI8SxEuU1HGUSLUD1lR&amp;usp=drive_copy" TargetMode="External"/><Relationship Id="rId29" Type="http://schemas.openxmlformats.org/officeDocument/2006/relationships/hyperlink" Target="https://drive.google.com/file/d/1ccCVXZeUdx8DVOnubR-d7C7lp6R9ZNda/view?usp=drive_link" TargetMode="External"/><Relationship Id="rId124" Type="http://schemas.openxmlformats.org/officeDocument/2006/relationships/hyperlink" Target="https://drive.google.com/open?id=17Z8AjZ58r-HVboD_NBFh7jHngT42pmJx&amp;usp=drive_copy" TargetMode="External"/><Relationship Id="rId123" Type="http://schemas.openxmlformats.org/officeDocument/2006/relationships/hyperlink" Target="https://drive.google.com/open?id=1cJ4mx99wKs9kE0jF73saBUzCD34L0Q2M&amp;usp=drive_copy" TargetMode="External"/><Relationship Id="rId122" Type="http://schemas.openxmlformats.org/officeDocument/2006/relationships/hyperlink" Target="https://drive.google.com/open?id=1riVmaMnuD5VAn45lDbRakgMfT4uAZc4B&amp;usp=drive_copy" TargetMode="External"/><Relationship Id="rId95" Type="http://schemas.openxmlformats.org/officeDocument/2006/relationships/hyperlink" Target="https://drive.google.com/file/d/1bsI_hpJ3VqP548HhEDHwJ0hOoDrUt6Ip/view?usp=drive_link" TargetMode="External"/><Relationship Id="rId94" Type="http://schemas.openxmlformats.org/officeDocument/2006/relationships/hyperlink" Target="https://drive.google.com/file/d/1bsI_hpJ3VqP548HhEDHwJ0hOoDrUt6Ip/view?usp=drive_link" TargetMode="External"/><Relationship Id="rId97" Type="http://schemas.openxmlformats.org/officeDocument/2006/relationships/hyperlink" Target="https://drive.google.com/file/d/1kpcwKJLYKEFPWmGCzy5lJrRQtY_AFY1q/view?usp=drive_link" TargetMode="External"/><Relationship Id="rId96" Type="http://schemas.openxmlformats.org/officeDocument/2006/relationships/hyperlink" Target="https://drive.google.com/file/d/10rOG2RNYG-QqD_eWCLzsW4eCKGAuwh3S/view?usp=drive_link" TargetMode="External"/><Relationship Id="rId11" Type="http://schemas.openxmlformats.org/officeDocument/2006/relationships/hyperlink" Target="https://drive.google.com/file/d/11JaSaTcj84U_mII2LQ8pyj998Qe8aPro/view?usp=drive_link" TargetMode="External"/><Relationship Id="rId99" Type="http://schemas.openxmlformats.org/officeDocument/2006/relationships/hyperlink" Target="https://drive.google.com/file/d/1bXqg7fRnEmYZtDHHaEh3q-i5MA6X3vgm/view?usp=drive_link" TargetMode="External"/><Relationship Id="rId10" Type="http://schemas.openxmlformats.org/officeDocument/2006/relationships/hyperlink" Target="https://drive.google.com/file/d/1LXWj2H1MgkdZlwkzdQ_OpxFC6aGY9rNK/view?usp=drive_link" TargetMode="External"/><Relationship Id="rId98" Type="http://schemas.openxmlformats.org/officeDocument/2006/relationships/hyperlink" Target="https://drive.google.com/file/d/1Z6VAFYQQgfDSqC1t34cGbI3PPx3OBQC2/view?usp=drive_link" TargetMode="External"/><Relationship Id="rId13" Type="http://schemas.openxmlformats.org/officeDocument/2006/relationships/hyperlink" Target="https://drive.google.com/file/d/18eNn3ziEncNcZaDosjnjsMRKME3vfDIj/view?usp=drive_link" TargetMode="External"/><Relationship Id="rId12" Type="http://schemas.openxmlformats.org/officeDocument/2006/relationships/hyperlink" Target="https://drive.google.com/file/d/1Dw66iyWI5fdlVDITXBLFdFb83pG0l7oZ/view?usp=drive_link" TargetMode="External"/><Relationship Id="rId91" Type="http://schemas.openxmlformats.org/officeDocument/2006/relationships/hyperlink" Target="https://drive.google.com/file/d/1cTSFeZCzgRSk4FlO6aNvkuVIu-g_8jte/view?usp=drive_link" TargetMode="External"/><Relationship Id="rId90" Type="http://schemas.openxmlformats.org/officeDocument/2006/relationships/hyperlink" Target="https://drive.google.com/file/d/1cIpT3Rl0yOqcUIPokIDGJzSDAO5Cz8Mg/view?usp=drive_link" TargetMode="External"/><Relationship Id="rId93" Type="http://schemas.openxmlformats.org/officeDocument/2006/relationships/hyperlink" Target="https://drive.google.com/file/d/1by_D9wJ7ajhAMYuSHOD40IQa2me2-Dvy/view?usp=drive_link" TargetMode="External"/><Relationship Id="rId92" Type="http://schemas.openxmlformats.org/officeDocument/2006/relationships/hyperlink" Target="http://laundry.co/" TargetMode="External"/><Relationship Id="rId118" Type="http://schemas.openxmlformats.org/officeDocument/2006/relationships/hyperlink" Target="https://drive.google.com/file/d/1XVhgS0mQ2K0PMPS0bDYHRWXgczZAn7uS/view?usp=drive_link" TargetMode="External"/><Relationship Id="rId117" Type="http://schemas.openxmlformats.org/officeDocument/2006/relationships/hyperlink" Target="https://drive.google.com/file/d/1hr94lS4_pedT7iVOb5LV9O0oqJ2rX3Cq/view?usp=drive_link" TargetMode="External"/><Relationship Id="rId116" Type="http://schemas.openxmlformats.org/officeDocument/2006/relationships/hyperlink" Target="https://drive.google.com/file/d/1fsQ9SpzQBDNomFxlu0GtnljBT0qc_Pwo/view?usp=drive_link" TargetMode="External"/><Relationship Id="rId115" Type="http://schemas.openxmlformats.org/officeDocument/2006/relationships/hyperlink" Target="https://drive.google.com/file/d/11cstxKEEGJnjPJ3nvawg8AwGcLCglvEU/view?usp=drive_link" TargetMode="External"/><Relationship Id="rId119" Type="http://schemas.openxmlformats.org/officeDocument/2006/relationships/hyperlink" Target="https://drive.google.com/open?id=1_ahTGntxQ5mZ0YI8SxEuU1HGUSLUD1lR&amp;usp=drive_copy" TargetMode="External"/><Relationship Id="rId15" Type="http://schemas.openxmlformats.org/officeDocument/2006/relationships/hyperlink" Target="https://drive.google.com/file/d/17gWjvhrQp_lSvUOJJHZ1TompqPKEVDaM/view?usp=drive_link" TargetMode="External"/><Relationship Id="rId110" Type="http://schemas.openxmlformats.org/officeDocument/2006/relationships/hyperlink" Target="https://drive.google.com/file/d/11cstxKEEGJnjPJ3nvawg8AwGcLCglvEU/view?usp=drive_link" TargetMode="External"/><Relationship Id="rId14" Type="http://schemas.openxmlformats.org/officeDocument/2006/relationships/hyperlink" Target="https://drive.google.com/file/d/1oWaEQKKv4LIfreFl8YZIwlPbrc1KQBSf/view?usp=drive_link" TargetMode="External"/><Relationship Id="rId17" Type="http://schemas.openxmlformats.org/officeDocument/2006/relationships/hyperlink" Target="https://drive.google.com/file/d/18CAJZT1-RJrUQ7rmMjaaa1pAGbJMhnHG/view?usp=drive_link" TargetMode="External"/><Relationship Id="rId16" Type="http://schemas.openxmlformats.org/officeDocument/2006/relationships/hyperlink" Target="https://drive.google.com/file/d/1beY0CAPkKW7egjjFXuk3GxIGbgm8Sw0f/view?usp=drive_link" TargetMode="External"/><Relationship Id="rId19" Type="http://schemas.openxmlformats.org/officeDocument/2006/relationships/hyperlink" Target="https://drive.google.com/file/d/1OywqodosAfwtGJd6NOjNqDHRUQez6mo_/view?usp=drive_link" TargetMode="External"/><Relationship Id="rId114" Type="http://schemas.openxmlformats.org/officeDocument/2006/relationships/hyperlink" Target="https://drive.google.com/open?id=1cJ4mx99wKs9kE0jF73saBUzCD34L0Q2M&amp;usp=drive_copy" TargetMode="External"/><Relationship Id="rId18" Type="http://schemas.openxmlformats.org/officeDocument/2006/relationships/hyperlink" Target="https://drive.google.com/file/d/1wSx-3I3OYIq9iYePv1zsGIQ22TAwDgQt/view?usp=drive_link" TargetMode="External"/><Relationship Id="rId113" Type="http://schemas.openxmlformats.org/officeDocument/2006/relationships/hyperlink" Target="https://drive.google.com/file/d/1VY3Yfm4j45NdlhEDL1uZ7VE3O8PKjIPU/view?usp=drive_link" TargetMode="External"/><Relationship Id="rId112" Type="http://schemas.openxmlformats.org/officeDocument/2006/relationships/hyperlink" Target="https://drive.google.com/file/d/1El6MimTh6LzxkPKQ7LEi9t2EIzB-_isC/view?usp=drive_link" TargetMode="External"/><Relationship Id="rId111" Type="http://schemas.openxmlformats.org/officeDocument/2006/relationships/hyperlink" Target="https://drive.google.com/file/d/1fsQ9SpzQBDNomFxlu0GtnljBT0qc_Pwo/view?usp=drive_link" TargetMode="External"/><Relationship Id="rId84" Type="http://schemas.openxmlformats.org/officeDocument/2006/relationships/hyperlink" Target="https://drive.google.com/file/d/1by_D9wJ7ajhAMYuSHOD40IQa2me2-Dvy/view?usp=drive_link" TargetMode="External"/><Relationship Id="rId83" Type="http://schemas.openxmlformats.org/officeDocument/2006/relationships/hyperlink" Target="http://laundry.co/" TargetMode="External"/><Relationship Id="rId86" Type="http://schemas.openxmlformats.org/officeDocument/2006/relationships/hyperlink" Target="https://drive.google.com/file/d/1770UiutjKl0bzXR_0pkvKfnvP5W3unLI/view?usp=drive_link" TargetMode="External"/><Relationship Id="rId85" Type="http://schemas.openxmlformats.org/officeDocument/2006/relationships/hyperlink" Target="https://drive.google.com/file/d/15nvGFnAPwYas-n9L61SInzFK1vmCy3bq/view?usp=drive_link" TargetMode="External"/><Relationship Id="rId88" Type="http://schemas.openxmlformats.org/officeDocument/2006/relationships/hyperlink" Target="https://drive.google.com/file/d/167JxbFEJaKk_fsQmX2ILRS_IYHo-lJxa/view?usp=drive_link" TargetMode="External"/><Relationship Id="rId150" Type="http://schemas.openxmlformats.org/officeDocument/2006/relationships/hyperlink" Target="https://drive.google.com/open?id=1P8liM-LDfRfXf59RPSUz3CRqWydUa95y&amp;usp=drive_copy" TargetMode="External"/><Relationship Id="rId87" Type="http://schemas.openxmlformats.org/officeDocument/2006/relationships/hyperlink" Target="https://drive.google.com/file/d/1CGtkFYgjB8ecRrQJDt7NSL7F1N_tv5nY/view?usp=drive_link" TargetMode="External"/><Relationship Id="rId89" Type="http://schemas.openxmlformats.org/officeDocument/2006/relationships/hyperlink" Target="https://drive.google.com/file/d/165qgD-5a1A8HRFV7aMlLLVC6TO1JhHDy/view?usp=drive_link" TargetMode="External"/><Relationship Id="rId80" Type="http://schemas.openxmlformats.org/officeDocument/2006/relationships/hyperlink" Target="https://drive.google.com/file/d/1HKCnq6z81HqH0VhDanJ4V1o8LVdXUW5O/view?usp=drive_link" TargetMode="External"/><Relationship Id="rId82" Type="http://schemas.openxmlformats.org/officeDocument/2006/relationships/hyperlink" Target="https://drive.google.com/file/d/19Lel_IKP3KRN9tSkFa1TGBiZQUR1zzQB/view?usp=drive_link" TargetMode="External"/><Relationship Id="rId81" Type="http://schemas.openxmlformats.org/officeDocument/2006/relationships/hyperlink" Target="https://drive.google.com/file/d/1GTAO3p6lG1vyFdTWAnWOJSoCALA92P4a/view?usp=drive_link" TargetMode="External"/><Relationship Id="rId1" Type="http://schemas.openxmlformats.org/officeDocument/2006/relationships/comments" Target="../comments5.xml"/><Relationship Id="rId2" Type="http://schemas.openxmlformats.org/officeDocument/2006/relationships/hyperlink" Target="https://drive.google.com/file/d/1wSx-3I3OYIq9iYePv1zsGIQ22TAwDgQt/view?usp=drive_link" TargetMode="External"/><Relationship Id="rId3" Type="http://schemas.openxmlformats.org/officeDocument/2006/relationships/hyperlink" Target="https://drive.google.com/file/d/165Iy-jUyzPVQWDKchqp3WQD-c73uX1da/view?usp=drive_link" TargetMode="External"/><Relationship Id="rId149" Type="http://schemas.openxmlformats.org/officeDocument/2006/relationships/hyperlink" Target="https://drive.google.com/open?id=1S4rucfDx4rsgnSyYPh0Mt_XRuv9-Ic7O&amp;usp=drive_copy" TargetMode="External"/><Relationship Id="rId4" Type="http://schemas.openxmlformats.org/officeDocument/2006/relationships/hyperlink" Target="https://drive.google.com/file/d/1OywqodosAfwtGJd6NOjNqDHRUQez6mo_/view?usp=drive_link" TargetMode="External"/><Relationship Id="rId148" Type="http://schemas.openxmlformats.org/officeDocument/2006/relationships/hyperlink" Target="https://drive.google.com/open?id=1VYcmjZYX-JGNLsHtJzaIqVv4dSwAU0Dh&amp;usp=drive_copy" TargetMode="External"/><Relationship Id="rId9" Type="http://schemas.openxmlformats.org/officeDocument/2006/relationships/hyperlink" Target="https://drive.google.com/file/d/1mPuEWLK5ZLltZRzz7gr0p-CeCiVp9rDl/view?usp=drive_link" TargetMode="External"/><Relationship Id="rId143" Type="http://schemas.openxmlformats.org/officeDocument/2006/relationships/hyperlink" Target="https://drive.google.com/open?id=1OiQVwltBSfEiM8Ska5uaBdvTKIE3XTGs&amp;usp=drive_copy" TargetMode="External"/><Relationship Id="rId142" Type="http://schemas.openxmlformats.org/officeDocument/2006/relationships/hyperlink" Target="https://drive.google.com/open?id=1PImzmWOmqLqojuawDbBmeOYBez1hmLsu&amp;usp=drive_copy" TargetMode="External"/><Relationship Id="rId141" Type="http://schemas.openxmlformats.org/officeDocument/2006/relationships/hyperlink" Target="https://drive.google.com/open?id=1PM3GkNQZjnXQcxqvqyNYPFJMriJQxl2V&amp;usp=drive_copy" TargetMode="External"/><Relationship Id="rId140" Type="http://schemas.openxmlformats.org/officeDocument/2006/relationships/hyperlink" Target="https://drive.google.com/open?id=1PNnpRs_fjrOYm30toH8KSOt66TELcVPO&amp;usp=drive_copy" TargetMode="External"/><Relationship Id="rId5" Type="http://schemas.openxmlformats.org/officeDocument/2006/relationships/hyperlink" Target="https://drive.google.com/file/d/1YhWdSLP3uHQRcwvz2KWYFtAWQttNVwrC/view?usp=drive_link" TargetMode="External"/><Relationship Id="rId147" Type="http://schemas.openxmlformats.org/officeDocument/2006/relationships/hyperlink" Target="https://drive.google.com/open?id=1VZ_PXmvwT_wnkE7VMYe8JQshfnVrDLCb&amp;usp=drive_copy" TargetMode="External"/><Relationship Id="rId6" Type="http://schemas.openxmlformats.org/officeDocument/2006/relationships/hyperlink" Target="https://drive.google.com/file/d/1iIRxMw6qbWJaBVgRtLyMJpsDAb793aMA/view?usp=drive_link" TargetMode="External"/><Relationship Id="rId146" Type="http://schemas.openxmlformats.org/officeDocument/2006/relationships/hyperlink" Target="https://drive.google.com/open?id=1VqWB3Ks7GCIxJxZURnjivw_4sOruzncw&amp;usp=drive_copy" TargetMode="External"/><Relationship Id="rId7" Type="http://schemas.openxmlformats.org/officeDocument/2006/relationships/hyperlink" Target="https://drive.google.com/file/d/1PZcTmutzno6a3pqnsDmBvsMlHy4X4Fsi/view?usp=drive_link" TargetMode="External"/><Relationship Id="rId145" Type="http://schemas.openxmlformats.org/officeDocument/2006/relationships/hyperlink" Target="https://drive.google.com/open?id=1PCviibUTeGhfDTjuI4jkBzeBBbJQzqSB&amp;usp=drive_copy" TargetMode="External"/><Relationship Id="rId8" Type="http://schemas.openxmlformats.org/officeDocument/2006/relationships/hyperlink" Target="https://drive.google.com/file/d/14AbLA4g6VGY0wPgAnl-eo1UA2gxj_hf5/view?usp=drive_link" TargetMode="External"/><Relationship Id="rId144" Type="http://schemas.openxmlformats.org/officeDocument/2006/relationships/hyperlink" Target="https://drive.google.com/open?id=1PFwZlGuig3iG5Nj7fGNwjj61TMaKFW8u&amp;usp=drive_copy" TargetMode="External"/><Relationship Id="rId73" Type="http://schemas.openxmlformats.org/officeDocument/2006/relationships/hyperlink" Target="https://drive.google.com/file/d/1NGpAW85gqoxQHeTDalhK5pgTK6zc3iDz/view?usp=drive_link" TargetMode="External"/><Relationship Id="rId72" Type="http://schemas.openxmlformats.org/officeDocument/2006/relationships/hyperlink" Target="https://drive.google.com/file/d/1Ouesn3dWLqFww1cL5bcXdzqwgDtFRSW_/view?usp=drive_link" TargetMode="External"/><Relationship Id="rId75" Type="http://schemas.openxmlformats.org/officeDocument/2006/relationships/hyperlink" Target="https://drive.google.com/file/d/1GTAO3p6lG1vyFdTWAnWOJSoCALA92P4a/view?usp=drive_link" TargetMode="External"/><Relationship Id="rId74" Type="http://schemas.openxmlformats.org/officeDocument/2006/relationships/hyperlink" Target="https://drive.google.com/file/d/1HKCnq6z81HqH0VhDanJ4V1o8LVdXUW5O/view?usp=drive_link" TargetMode="External"/><Relationship Id="rId77" Type="http://schemas.openxmlformats.org/officeDocument/2006/relationships/hyperlink" Target="https://drive.google.com/file/d/1AL6WwpKmFLWZFObuGW-1kvkCiq_GOxVT/view?usp=drive_link" TargetMode="External"/><Relationship Id="rId76" Type="http://schemas.openxmlformats.org/officeDocument/2006/relationships/hyperlink" Target="https://drive.google.com/file/d/1PJPg4pHYFEGVxxEGBxg82HIwAMxpLQ9_/view?usp=drive_link" TargetMode="External"/><Relationship Id="rId79" Type="http://schemas.openxmlformats.org/officeDocument/2006/relationships/hyperlink" Target="https://drive.google.com/file/d/1CGtkFYgjB8ecRrQJDt7NSL7F1N_tv5nY/view?usp=drive_link" TargetMode="External"/><Relationship Id="rId78" Type="http://schemas.openxmlformats.org/officeDocument/2006/relationships/hyperlink" Target="https://drive.google.com/file/d/19e8_oHQnuayLxchnVgtT7F1tqilZFQr4/view?usp=drive_link" TargetMode="External"/><Relationship Id="rId71" Type="http://schemas.openxmlformats.org/officeDocument/2006/relationships/hyperlink" Target="https://drive.google.com/file/d/1NY8KStbL4G0pE7uuMA7zSGaikjYyCnLN/view?usp=drive_link" TargetMode="External"/><Relationship Id="rId70" Type="http://schemas.openxmlformats.org/officeDocument/2006/relationships/hyperlink" Target="https://drive.google.com/file/d/1iFdlCngYpWU4zpxbiwJW4NbBrBF-YPdo/view?usp=drive_link" TargetMode="External"/><Relationship Id="rId139" Type="http://schemas.openxmlformats.org/officeDocument/2006/relationships/hyperlink" Target="https://drive.google.com/open?id=1PTIurGy7nuPcvj2kC6dAcSClm_yKpUYf&amp;usp=drive_copy" TargetMode="External"/><Relationship Id="rId138" Type="http://schemas.openxmlformats.org/officeDocument/2006/relationships/hyperlink" Target="https://drive.google.com/open?id=1cJ4mx99wKs9kE0jF73saBUzCD34L0Q2M&amp;usp=drive_copy" TargetMode="External"/><Relationship Id="rId137" Type="http://schemas.openxmlformats.org/officeDocument/2006/relationships/hyperlink" Target="https://drive.google.com/open?id=1riVmaMnuD5VAn45lDbRakgMfT4uAZc4B&amp;usp=drive_copy" TargetMode="External"/><Relationship Id="rId132" Type="http://schemas.openxmlformats.org/officeDocument/2006/relationships/hyperlink" Target="https://drive.google.com/open?id=1S4rucfDx4rsgnSyYPh0Mt_XRuv9-Ic7O&amp;usp=drive_copy" TargetMode="External"/><Relationship Id="rId131" Type="http://schemas.openxmlformats.org/officeDocument/2006/relationships/hyperlink" Target="https://drive.google.com/open?id=12Ol4X2JmsLBKeLY1uYCnB3zBzmoHxMXr&amp;usp=drive_copy" TargetMode="External"/><Relationship Id="rId130" Type="http://schemas.openxmlformats.org/officeDocument/2006/relationships/hyperlink" Target="https://drive.google.com/open?id=1FsX9-LcyHDUmM6hLECpLgK1o1a1ARVj6&amp;usp=drive_copy" TargetMode="External"/><Relationship Id="rId136" Type="http://schemas.openxmlformats.org/officeDocument/2006/relationships/hyperlink" Target="https://drive.google.com/open?id=1_a9VWw0AjGiMniFu6icwrauqbMfiHFXG&amp;usp=drive_copy" TargetMode="External"/><Relationship Id="rId135" Type="http://schemas.openxmlformats.org/officeDocument/2006/relationships/hyperlink" Target="https://drive.google.com/open?id=1_ahTGntxQ5mZ0YI8SxEuU1HGUSLUD1lR&amp;usp=drive_copy" TargetMode="External"/><Relationship Id="rId134" Type="http://schemas.openxmlformats.org/officeDocument/2006/relationships/hyperlink" Target="https://drive.google.com/open?id=1_RSU2zGs1y01UtwaUT7OmZTWAWRLLiwT&amp;usp=drive_copy" TargetMode="External"/><Relationship Id="rId133" Type="http://schemas.openxmlformats.org/officeDocument/2006/relationships/hyperlink" Target="https://drive.google.com/open?id=1JD-sy6s-yWObiRyifY0-ycqiSQ9uDp9M&amp;usp=drive_copy" TargetMode="External"/><Relationship Id="rId62" Type="http://schemas.openxmlformats.org/officeDocument/2006/relationships/hyperlink" Target="https://drive.google.com/file/d/1PTQSpSJghFMxL8QUvVVZfxKvIYq0f7kX/view?usp=drive_link" TargetMode="External"/><Relationship Id="rId61" Type="http://schemas.openxmlformats.org/officeDocument/2006/relationships/hyperlink" Target="https://drive.google.com/file/d/1Vdb11YVLRbeGE_qqDmI8xtpVgPvCcINa/view?usp=drive_link" TargetMode="External"/><Relationship Id="rId64" Type="http://schemas.openxmlformats.org/officeDocument/2006/relationships/hyperlink" Target="https://drive.google.com/file/d/1pg8ZXURI6nTdOSY1zrIRQiOOoFRUbgWQ/view?usp=drive_link" TargetMode="External"/><Relationship Id="rId63" Type="http://schemas.openxmlformats.org/officeDocument/2006/relationships/hyperlink" Target="https://drive.google.com/file/d/1iFdlCngYpWU4zpxbiwJW4NbBrBF-YPdo/view?usp=drive_link" TargetMode="External"/><Relationship Id="rId66" Type="http://schemas.openxmlformats.org/officeDocument/2006/relationships/hyperlink" Target="https://drive.google.com/file/d/17QgvJipKFYSLZZAQ3DwzCnIKqPaf_whh/view?usp=drive_link" TargetMode="External"/><Relationship Id="rId65" Type="http://schemas.openxmlformats.org/officeDocument/2006/relationships/hyperlink" Target="https://drive.google.com/file/d/18jrL9SgxKl6rdk7seRfbZInbUkEgrqkW/view?usp=drive_link" TargetMode="External"/><Relationship Id="rId68" Type="http://schemas.openxmlformats.org/officeDocument/2006/relationships/hyperlink" Target="https://drive.google.com/file/d/1Vdb11YVLRbeGE_qqDmI8xtpVgPvCcINa/view?usp=drive_link" TargetMode="External"/><Relationship Id="rId67" Type="http://schemas.openxmlformats.org/officeDocument/2006/relationships/hyperlink" Target="https://drive.google.com/file/d/1siZ5-L00aJMiSAF47bgVZ3LiUt2FLSjS/view?usp=drive_link" TargetMode="External"/><Relationship Id="rId60" Type="http://schemas.openxmlformats.org/officeDocument/2006/relationships/hyperlink" Target="https://drive.google.com/file/d/1iFdlCngYpWU4zpxbiwJW4NbBrBF-YPdo/view?usp=drive_link" TargetMode="External"/><Relationship Id="rId69" Type="http://schemas.openxmlformats.org/officeDocument/2006/relationships/hyperlink" Target="https://drive.google.com/file/d/1PTQSpSJghFMxL8QUvVVZfxKvIYq0f7kX/view?usp=drive_link" TargetMode="External"/><Relationship Id="rId51" Type="http://schemas.openxmlformats.org/officeDocument/2006/relationships/hyperlink" Target="https://drive.google.com/file/d/1nuqmmy2zdoISoPmNM6BCJ3uzWrDccUne/view?usp=drive_link" TargetMode="External"/><Relationship Id="rId50" Type="http://schemas.openxmlformats.org/officeDocument/2006/relationships/hyperlink" Target="https://drive.google.com/file/d/18JXmo2PkwG0VbHxVLWO4dljrvC4OT9xS/view?usp=drive_link" TargetMode="External"/><Relationship Id="rId53" Type="http://schemas.openxmlformats.org/officeDocument/2006/relationships/hyperlink" Target="https://drive.google.com/file/d/10BHdfccO7Z2Di1XVf2nqGUlJOOUTby1g/view?usp=drive_link" TargetMode="External"/><Relationship Id="rId52" Type="http://schemas.openxmlformats.org/officeDocument/2006/relationships/hyperlink" Target="https://drive.google.com/file/d/1s5i-mD_7kA3XMBowq1byApeSZMFRaqmh/view?usp=drive_link" TargetMode="External"/><Relationship Id="rId55" Type="http://schemas.openxmlformats.org/officeDocument/2006/relationships/hyperlink" Target="https://drive.google.com/file/d/1oXFm4aDIq71iDN-zeMX0W6OnC39l_CE2/view?usp=drive_link" TargetMode="External"/><Relationship Id="rId54" Type="http://schemas.openxmlformats.org/officeDocument/2006/relationships/hyperlink" Target="https://drive.google.com/file/d/1iNtokjo4sn3fd7xk778W2k6k-yvZaPWQ/view?usp=drive_link" TargetMode="External"/><Relationship Id="rId57" Type="http://schemas.openxmlformats.org/officeDocument/2006/relationships/hyperlink" Target="https://drive.google.com/file/d/1jSvF7SC3odRwfmqwfbV2HRMZtLLHiW3z/view?usp=drive_link" TargetMode="External"/><Relationship Id="rId56" Type="http://schemas.openxmlformats.org/officeDocument/2006/relationships/hyperlink" Target="https://drive.google.com/file/d/16qnMd_gl3EmDdgPaeB7NZYQ_6E69ILZT/view?usp=drive_link" TargetMode="External"/><Relationship Id="rId59" Type="http://schemas.openxmlformats.org/officeDocument/2006/relationships/hyperlink" Target="https://drive.google.com/file/d/1Mz_SOcc1VRlzGFaSTBl46YnqS8bKcePx/view?usp=drive_link" TargetMode="External"/><Relationship Id="rId154" Type="http://schemas.openxmlformats.org/officeDocument/2006/relationships/table" Target="../tables/table1.xml"/><Relationship Id="rId58" Type="http://schemas.openxmlformats.org/officeDocument/2006/relationships/hyperlink" Target="https://drive.google.com/file/d/181I-ai1KVpaIDS9HptqxeBhRlF9Sgasy/view?usp=drive_link" TargetMode="External"/><Relationship Id="rId152" Type="http://schemas.openxmlformats.org/officeDocument/2006/relationships/vmlDrawing" Target="../drawings/vmlDrawing5.vml"/><Relationship Id="rId15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laundry.in" TargetMode="External"/><Relationship Id="rId3" Type="http://schemas.openxmlformats.org/officeDocument/2006/relationships/hyperlink" Target="http://laundry.in" TargetMode="External"/><Relationship Id="rId4" Type="http://schemas.openxmlformats.org/officeDocument/2006/relationships/drawing" Target="../drawings/drawing10.xml"/><Relationship Id="rId5"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laundry.in" TargetMode="External"/><Relationship Id="rId3" Type="http://schemas.openxmlformats.org/officeDocument/2006/relationships/hyperlink" Target="http://laundry.in" TargetMode="External"/><Relationship Id="rId4" Type="http://schemas.openxmlformats.org/officeDocument/2006/relationships/hyperlink" Target="http://mesincucilaundry.com/" TargetMode="External"/><Relationship Id="rId5" Type="http://schemas.openxmlformats.org/officeDocument/2006/relationships/hyperlink" Target="http://mesincucilaundry.com/" TargetMode="External"/><Relationship Id="rId6" Type="http://schemas.openxmlformats.org/officeDocument/2006/relationships/drawing" Target="../drawings/drawing11.xml"/><Relationship Id="rId7"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3.xml"/><Relationship Id="rId3" Type="http://schemas.openxmlformats.org/officeDocument/2006/relationships/vmlDrawing" Target="../drawings/vmlDrawing8.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4.xml"/><Relationship Id="rId3" Type="http://schemas.openxmlformats.org/officeDocument/2006/relationships/vmlDrawing" Target="../drawings/vmlDrawing9.vml"/></Relationships>
</file>

<file path=xl/worksheets/_rels/sheet15.xml.rels><?xml version="1.0" encoding="UTF-8" standalone="yes"?><Relationships xmlns="http://schemas.openxmlformats.org/package/2006/relationships"><Relationship Id="rId40" Type="http://schemas.openxmlformats.org/officeDocument/2006/relationships/hyperlink" Target="http://mesincucilaundry.com/" TargetMode="External"/><Relationship Id="rId42" Type="http://schemas.openxmlformats.org/officeDocument/2006/relationships/hyperlink" Target="http://mesincucilaundry.com/" TargetMode="External"/><Relationship Id="rId41" Type="http://schemas.openxmlformats.org/officeDocument/2006/relationships/hyperlink" Target="http://mesincucilaundry.com/" TargetMode="External"/><Relationship Id="rId44" Type="http://schemas.openxmlformats.org/officeDocument/2006/relationships/hyperlink" Target="http://mesincucilaundry.com/" TargetMode="External"/><Relationship Id="rId43" Type="http://schemas.openxmlformats.org/officeDocument/2006/relationships/hyperlink" Target="http://mesincucilaundry.com/" TargetMode="External"/><Relationship Id="rId46" Type="http://schemas.openxmlformats.org/officeDocument/2006/relationships/hyperlink" Target="http://mesincucilaundry.com/" TargetMode="External"/><Relationship Id="rId45" Type="http://schemas.openxmlformats.org/officeDocument/2006/relationships/hyperlink" Target="http://mesincucilaundry.com/" TargetMode="External"/><Relationship Id="rId104" Type="http://schemas.openxmlformats.org/officeDocument/2006/relationships/drawing" Target="../drawings/drawing15.xml"/><Relationship Id="rId48" Type="http://schemas.openxmlformats.org/officeDocument/2006/relationships/hyperlink" Target="http://mesincucilaundry.com/" TargetMode="External"/><Relationship Id="rId47" Type="http://schemas.openxmlformats.org/officeDocument/2006/relationships/hyperlink" Target="http://mesincucilaundry.com/" TargetMode="External"/><Relationship Id="rId49" Type="http://schemas.openxmlformats.org/officeDocument/2006/relationships/hyperlink" Target="http://mesincucilaundry.com/" TargetMode="External"/><Relationship Id="rId103" Type="http://schemas.openxmlformats.org/officeDocument/2006/relationships/hyperlink" Target="http://mesincucilaundry.com/" TargetMode="External"/><Relationship Id="rId102" Type="http://schemas.openxmlformats.org/officeDocument/2006/relationships/hyperlink" Target="http://mesincucilaundry.com/" TargetMode="External"/><Relationship Id="rId101" Type="http://schemas.openxmlformats.org/officeDocument/2006/relationships/hyperlink" Target="http://mesincucilaundry.com/" TargetMode="External"/><Relationship Id="rId100" Type="http://schemas.openxmlformats.org/officeDocument/2006/relationships/hyperlink" Target="http://mesincucilaundry.com/" TargetMode="External"/><Relationship Id="rId31" Type="http://schemas.openxmlformats.org/officeDocument/2006/relationships/hyperlink" Target="http://mesincucilaundry.com/" TargetMode="External"/><Relationship Id="rId30" Type="http://schemas.openxmlformats.org/officeDocument/2006/relationships/hyperlink" Target="http://mesincucilaundry.com/" TargetMode="External"/><Relationship Id="rId33" Type="http://schemas.openxmlformats.org/officeDocument/2006/relationships/hyperlink" Target="http://mesincucilaundry.com/" TargetMode="External"/><Relationship Id="rId32" Type="http://schemas.openxmlformats.org/officeDocument/2006/relationships/hyperlink" Target="http://mesincucilaundry.com/" TargetMode="External"/><Relationship Id="rId35" Type="http://schemas.openxmlformats.org/officeDocument/2006/relationships/hyperlink" Target="http://mesincucilaundry.com/" TargetMode="External"/><Relationship Id="rId34" Type="http://schemas.openxmlformats.org/officeDocument/2006/relationships/hyperlink" Target="http://mesincucilaundry.com/" TargetMode="External"/><Relationship Id="rId37" Type="http://schemas.openxmlformats.org/officeDocument/2006/relationships/hyperlink" Target="http://mesincucilaundry.com/" TargetMode="External"/><Relationship Id="rId36" Type="http://schemas.openxmlformats.org/officeDocument/2006/relationships/hyperlink" Target="http://mesincucilaundry.com/" TargetMode="External"/><Relationship Id="rId39" Type="http://schemas.openxmlformats.org/officeDocument/2006/relationships/hyperlink" Target="http://mesincucilaundry.com/" TargetMode="External"/><Relationship Id="rId38" Type="http://schemas.openxmlformats.org/officeDocument/2006/relationships/hyperlink" Target="http://mesincucilaundry.com/" TargetMode="External"/><Relationship Id="rId20" Type="http://schemas.openxmlformats.org/officeDocument/2006/relationships/hyperlink" Target="http://mesincucilaundry.com/" TargetMode="External"/><Relationship Id="rId22" Type="http://schemas.openxmlformats.org/officeDocument/2006/relationships/hyperlink" Target="http://mesincucilaundry.com/" TargetMode="External"/><Relationship Id="rId21" Type="http://schemas.openxmlformats.org/officeDocument/2006/relationships/hyperlink" Target="http://mesincucilaundry.com/" TargetMode="External"/><Relationship Id="rId24" Type="http://schemas.openxmlformats.org/officeDocument/2006/relationships/hyperlink" Target="http://mesincucilaundry.com/" TargetMode="External"/><Relationship Id="rId23" Type="http://schemas.openxmlformats.org/officeDocument/2006/relationships/hyperlink" Target="http://mesincucilaundry.com/" TargetMode="External"/><Relationship Id="rId26" Type="http://schemas.openxmlformats.org/officeDocument/2006/relationships/hyperlink" Target="http://mesincucilaundry.com/" TargetMode="External"/><Relationship Id="rId25" Type="http://schemas.openxmlformats.org/officeDocument/2006/relationships/hyperlink" Target="http://mesincucilaundry.com/" TargetMode="External"/><Relationship Id="rId28" Type="http://schemas.openxmlformats.org/officeDocument/2006/relationships/hyperlink" Target="http://mesincucilaundry.com/" TargetMode="External"/><Relationship Id="rId27" Type="http://schemas.openxmlformats.org/officeDocument/2006/relationships/hyperlink" Target="http://mesincucilaundry.com/" TargetMode="External"/><Relationship Id="rId29" Type="http://schemas.openxmlformats.org/officeDocument/2006/relationships/hyperlink" Target="http://mesincucilaundry.com/" TargetMode="External"/><Relationship Id="rId95" Type="http://schemas.openxmlformats.org/officeDocument/2006/relationships/hyperlink" Target="http://mesincucilaundry.com/" TargetMode="External"/><Relationship Id="rId94" Type="http://schemas.openxmlformats.org/officeDocument/2006/relationships/hyperlink" Target="http://mesincucilaundry.com/" TargetMode="External"/><Relationship Id="rId97" Type="http://schemas.openxmlformats.org/officeDocument/2006/relationships/hyperlink" Target="http://mesincucilaundry.com/" TargetMode="External"/><Relationship Id="rId96" Type="http://schemas.openxmlformats.org/officeDocument/2006/relationships/hyperlink" Target="http://mesincucilaundry.com/" TargetMode="External"/><Relationship Id="rId11" Type="http://schemas.openxmlformats.org/officeDocument/2006/relationships/hyperlink" Target="http://mesincucilaundry.com/" TargetMode="External"/><Relationship Id="rId99" Type="http://schemas.openxmlformats.org/officeDocument/2006/relationships/hyperlink" Target="http://mesincucilaundry.com/" TargetMode="External"/><Relationship Id="rId10" Type="http://schemas.openxmlformats.org/officeDocument/2006/relationships/hyperlink" Target="http://mesincucilaundry.com/" TargetMode="External"/><Relationship Id="rId98" Type="http://schemas.openxmlformats.org/officeDocument/2006/relationships/hyperlink" Target="http://mesincucilaundry.com/" TargetMode="External"/><Relationship Id="rId13" Type="http://schemas.openxmlformats.org/officeDocument/2006/relationships/hyperlink" Target="http://mesincucilaundry.com/" TargetMode="External"/><Relationship Id="rId12" Type="http://schemas.openxmlformats.org/officeDocument/2006/relationships/hyperlink" Target="http://mesincucilaundry.com/" TargetMode="External"/><Relationship Id="rId91" Type="http://schemas.openxmlformats.org/officeDocument/2006/relationships/hyperlink" Target="http://mesincucilaundry.com/" TargetMode="External"/><Relationship Id="rId90" Type="http://schemas.openxmlformats.org/officeDocument/2006/relationships/hyperlink" Target="http://mesincucilaundry.com/" TargetMode="External"/><Relationship Id="rId93" Type="http://schemas.openxmlformats.org/officeDocument/2006/relationships/hyperlink" Target="http://mesincucilaundry.com/" TargetMode="External"/><Relationship Id="rId92" Type="http://schemas.openxmlformats.org/officeDocument/2006/relationships/hyperlink" Target="http://mesincucilaundry.com/" TargetMode="External"/><Relationship Id="rId15" Type="http://schemas.openxmlformats.org/officeDocument/2006/relationships/hyperlink" Target="http://mesincucilaundry.com/" TargetMode="External"/><Relationship Id="rId14" Type="http://schemas.openxmlformats.org/officeDocument/2006/relationships/hyperlink" Target="http://mesincucilaundry.com/" TargetMode="External"/><Relationship Id="rId17" Type="http://schemas.openxmlformats.org/officeDocument/2006/relationships/hyperlink" Target="http://mesincucilaundry.com/" TargetMode="External"/><Relationship Id="rId16" Type="http://schemas.openxmlformats.org/officeDocument/2006/relationships/hyperlink" Target="http://mesincucilaundry.com/" TargetMode="External"/><Relationship Id="rId19" Type="http://schemas.openxmlformats.org/officeDocument/2006/relationships/hyperlink" Target="http://mesincucilaundry.com/" TargetMode="External"/><Relationship Id="rId18" Type="http://schemas.openxmlformats.org/officeDocument/2006/relationships/hyperlink" Target="http://mesincucilaundry.com/" TargetMode="External"/><Relationship Id="rId84" Type="http://schemas.openxmlformats.org/officeDocument/2006/relationships/hyperlink" Target="http://mesincucilaundry.com/" TargetMode="External"/><Relationship Id="rId83" Type="http://schemas.openxmlformats.org/officeDocument/2006/relationships/hyperlink" Target="http://mesincucilaundry.com/" TargetMode="External"/><Relationship Id="rId86" Type="http://schemas.openxmlformats.org/officeDocument/2006/relationships/hyperlink" Target="http://mesincucilaundry.com/" TargetMode="External"/><Relationship Id="rId85" Type="http://schemas.openxmlformats.org/officeDocument/2006/relationships/hyperlink" Target="http://mesincucilaundry.com/" TargetMode="External"/><Relationship Id="rId88" Type="http://schemas.openxmlformats.org/officeDocument/2006/relationships/hyperlink" Target="http://mesincucilaundry.com/" TargetMode="External"/><Relationship Id="rId87" Type="http://schemas.openxmlformats.org/officeDocument/2006/relationships/hyperlink" Target="http://mesincucilaundry.com/" TargetMode="External"/><Relationship Id="rId89" Type="http://schemas.openxmlformats.org/officeDocument/2006/relationships/hyperlink" Target="http://mesincucilaundry.com/" TargetMode="External"/><Relationship Id="rId80" Type="http://schemas.openxmlformats.org/officeDocument/2006/relationships/hyperlink" Target="http://mesincucilaundry.com/" TargetMode="External"/><Relationship Id="rId82" Type="http://schemas.openxmlformats.org/officeDocument/2006/relationships/hyperlink" Target="http://mesincucilaundry.com/" TargetMode="External"/><Relationship Id="rId81" Type="http://schemas.openxmlformats.org/officeDocument/2006/relationships/hyperlink" Target="http://mesincucilaundry.com/" TargetMode="External"/><Relationship Id="rId1" Type="http://schemas.openxmlformats.org/officeDocument/2006/relationships/hyperlink" Target="http://mesincucilaundry.com/" TargetMode="External"/><Relationship Id="rId2" Type="http://schemas.openxmlformats.org/officeDocument/2006/relationships/hyperlink" Target="http://mesincucilaundry.com/" TargetMode="External"/><Relationship Id="rId3" Type="http://schemas.openxmlformats.org/officeDocument/2006/relationships/hyperlink" Target="http://mesincucilaundry.com/" TargetMode="External"/><Relationship Id="rId4" Type="http://schemas.openxmlformats.org/officeDocument/2006/relationships/hyperlink" Target="http://mesincucilaundry.com/" TargetMode="External"/><Relationship Id="rId9" Type="http://schemas.openxmlformats.org/officeDocument/2006/relationships/hyperlink" Target="http://mesincucilaundry.com/" TargetMode="External"/><Relationship Id="rId5" Type="http://schemas.openxmlformats.org/officeDocument/2006/relationships/hyperlink" Target="http://mesincucilaundry.com/" TargetMode="External"/><Relationship Id="rId6" Type="http://schemas.openxmlformats.org/officeDocument/2006/relationships/hyperlink" Target="http://mesincucilaundry.com/" TargetMode="External"/><Relationship Id="rId7" Type="http://schemas.openxmlformats.org/officeDocument/2006/relationships/hyperlink" Target="http://mesincucilaundry.com/" TargetMode="External"/><Relationship Id="rId8" Type="http://schemas.openxmlformats.org/officeDocument/2006/relationships/hyperlink" Target="http://mesincucilaundry.com/" TargetMode="External"/><Relationship Id="rId73" Type="http://schemas.openxmlformats.org/officeDocument/2006/relationships/hyperlink" Target="http://mesincucilaundry.com/" TargetMode="External"/><Relationship Id="rId72" Type="http://schemas.openxmlformats.org/officeDocument/2006/relationships/hyperlink" Target="http://mesincucilaundry.com/" TargetMode="External"/><Relationship Id="rId75" Type="http://schemas.openxmlformats.org/officeDocument/2006/relationships/hyperlink" Target="http://mesincucilaundry.com/" TargetMode="External"/><Relationship Id="rId74" Type="http://schemas.openxmlformats.org/officeDocument/2006/relationships/hyperlink" Target="http://mesincucilaundry.com/" TargetMode="External"/><Relationship Id="rId77" Type="http://schemas.openxmlformats.org/officeDocument/2006/relationships/hyperlink" Target="http://mesincucilaundry.com/" TargetMode="External"/><Relationship Id="rId76" Type="http://schemas.openxmlformats.org/officeDocument/2006/relationships/hyperlink" Target="http://mesincucilaundry.com/" TargetMode="External"/><Relationship Id="rId79" Type="http://schemas.openxmlformats.org/officeDocument/2006/relationships/hyperlink" Target="http://mesincucilaundry.com/" TargetMode="External"/><Relationship Id="rId78" Type="http://schemas.openxmlformats.org/officeDocument/2006/relationships/hyperlink" Target="http://mesincucilaundry.com/" TargetMode="External"/><Relationship Id="rId71" Type="http://schemas.openxmlformats.org/officeDocument/2006/relationships/hyperlink" Target="http://mesincucilaundry.com/" TargetMode="External"/><Relationship Id="rId70" Type="http://schemas.openxmlformats.org/officeDocument/2006/relationships/hyperlink" Target="http://mesincucilaundry.com/" TargetMode="External"/><Relationship Id="rId62" Type="http://schemas.openxmlformats.org/officeDocument/2006/relationships/hyperlink" Target="http://mesincucilaundry.com/" TargetMode="External"/><Relationship Id="rId61" Type="http://schemas.openxmlformats.org/officeDocument/2006/relationships/hyperlink" Target="http://mesincucilaundry.com/" TargetMode="External"/><Relationship Id="rId64" Type="http://schemas.openxmlformats.org/officeDocument/2006/relationships/hyperlink" Target="http://mesincucilaundry.com/" TargetMode="External"/><Relationship Id="rId63" Type="http://schemas.openxmlformats.org/officeDocument/2006/relationships/hyperlink" Target="http://mesincucilaundry.com/" TargetMode="External"/><Relationship Id="rId66" Type="http://schemas.openxmlformats.org/officeDocument/2006/relationships/hyperlink" Target="http://mesincucilaundry.com/" TargetMode="External"/><Relationship Id="rId65" Type="http://schemas.openxmlformats.org/officeDocument/2006/relationships/hyperlink" Target="http://mesincucilaundry.com/" TargetMode="External"/><Relationship Id="rId68" Type="http://schemas.openxmlformats.org/officeDocument/2006/relationships/hyperlink" Target="http://mesincucilaundry.com/" TargetMode="External"/><Relationship Id="rId67" Type="http://schemas.openxmlformats.org/officeDocument/2006/relationships/hyperlink" Target="http://mesincucilaundry.com/" TargetMode="External"/><Relationship Id="rId60" Type="http://schemas.openxmlformats.org/officeDocument/2006/relationships/hyperlink" Target="http://mesincucilaundry.com/" TargetMode="External"/><Relationship Id="rId69" Type="http://schemas.openxmlformats.org/officeDocument/2006/relationships/hyperlink" Target="http://mesincucilaundry.com/" TargetMode="External"/><Relationship Id="rId51" Type="http://schemas.openxmlformats.org/officeDocument/2006/relationships/hyperlink" Target="http://mesincucilaundry.com/" TargetMode="External"/><Relationship Id="rId50" Type="http://schemas.openxmlformats.org/officeDocument/2006/relationships/hyperlink" Target="http://mesincucilaundry.com/" TargetMode="External"/><Relationship Id="rId53" Type="http://schemas.openxmlformats.org/officeDocument/2006/relationships/hyperlink" Target="http://mesincucilaundry.com/" TargetMode="External"/><Relationship Id="rId52" Type="http://schemas.openxmlformats.org/officeDocument/2006/relationships/hyperlink" Target="http://mesincucilaundry.com/" TargetMode="External"/><Relationship Id="rId55" Type="http://schemas.openxmlformats.org/officeDocument/2006/relationships/hyperlink" Target="http://mesincucilaundry.com/" TargetMode="External"/><Relationship Id="rId54" Type="http://schemas.openxmlformats.org/officeDocument/2006/relationships/hyperlink" Target="http://mesincucilaundry.com/" TargetMode="External"/><Relationship Id="rId57" Type="http://schemas.openxmlformats.org/officeDocument/2006/relationships/hyperlink" Target="http://mesincucilaundry.com/" TargetMode="External"/><Relationship Id="rId56" Type="http://schemas.openxmlformats.org/officeDocument/2006/relationships/hyperlink" Target="http://mesincucilaundry.com/" TargetMode="External"/><Relationship Id="rId59" Type="http://schemas.openxmlformats.org/officeDocument/2006/relationships/hyperlink" Target="http://mesincucilaundry.com/" TargetMode="External"/><Relationship Id="rId58" Type="http://schemas.openxmlformats.org/officeDocument/2006/relationships/hyperlink" Target="http://mesincucilaundry.com/"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hyperlink" Target="http://billas.id/" TargetMode="External"/><Relationship Id="rId3" Type="http://schemas.openxmlformats.org/officeDocument/2006/relationships/hyperlink" Target="http://mcl.com/" TargetMode="External"/><Relationship Id="rId4" Type="http://schemas.openxmlformats.org/officeDocument/2006/relationships/hyperlink" Target="http://mcl.com/" TargetMode="External"/><Relationship Id="rId5" Type="http://schemas.openxmlformats.org/officeDocument/2006/relationships/hyperlink" Target="http://mesincucilaundry.com/" TargetMode="External"/><Relationship Id="rId6" Type="http://schemas.openxmlformats.org/officeDocument/2006/relationships/hyperlink" Target="http://mesincucilaundry.com/" TargetMode="External"/><Relationship Id="rId7" Type="http://schemas.openxmlformats.org/officeDocument/2006/relationships/drawing" Target="../drawings/drawing17.xml"/><Relationship Id="rId8" Type="http://schemas.openxmlformats.org/officeDocument/2006/relationships/vmlDrawing" Target="../drawings/vmlDrawing10.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8.xml"/><Relationship Id="rId3" Type="http://schemas.openxmlformats.org/officeDocument/2006/relationships/vmlDrawing" Target="../drawings/vmlDrawing11.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9.xml"/><Relationship Id="rId3" Type="http://schemas.openxmlformats.org/officeDocument/2006/relationships/vmlDrawing" Target="../drawings/vmlDrawing12.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20.xml"/><Relationship Id="rId3" Type="http://schemas.openxmlformats.org/officeDocument/2006/relationships/vmlDrawing" Target="../drawings/vmlDrawing13.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40" Type="http://schemas.openxmlformats.org/officeDocument/2006/relationships/hyperlink" Target="http://mesincucilaundry.com/" TargetMode="External"/><Relationship Id="rId42" Type="http://schemas.openxmlformats.org/officeDocument/2006/relationships/hyperlink" Target="http://mesincucilaundry.com/" TargetMode="External"/><Relationship Id="rId41" Type="http://schemas.openxmlformats.org/officeDocument/2006/relationships/hyperlink" Target="http://mesincucilaundry.com/" TargetMode="External"/><Relationship Id="rId44" Type="http://schemas.openxmlformats.org/officeDocument/2006/relationships/hyperlink" Target="http://mesincucilaundry.com/" TargetMode="External"/><Relationship Id="rId43" Type="http://schemas.openxmlformats.org/officeDocument/2006/relationships/hyperlink" Target="http://mesincucilaundry.com/" TargetMode="External"/><Relationship Id="rId46" Type="http://schemas.openxmlformats.org/officeDocument/2006/relationships/hyperlink" Target="http://mesincucilaundry.com/" TargetMode="External"/><Relationship Id="rId45" Type="http://schemas.openxmlformats.org/officeDocument/2006/relationships/hyperlink" Target="http://mesincucilaundry.com/" TargetMode="External"/><Relationship Id="rId48" Type="http://schemas.openxmlformats.org/officeDocument/2006/relationships/hyperlink" Target="http://mesincucilaundry.com/" TargetMode="External"/><Relationship Id="rId47" Type="http://schemas.openxmlformats.org/officeDocument/2006/relationships/hyperlink" Target="http://mesincucilaundry.com/" TargetMode="External"/><Relationship Id="rId49" Type="http://schemas.openxmlformats.org/officeDocument/2006/relationships/hyperlink" Target="http://mesincucilaundry.com/" TargetMode="External"/><Relationship Id="rId31" Type="http://schemas.openxmlformats.org/officeDocument/2006/relationships/hyperlink" Target="http://mesincucilaundry.com/" TargetMode="External"/><Relationship Id="rId30" Type="http://schemas.openxmlformats.org/officeDocument/2006/relationships/hyperlink" Target="http://mesincucilaundry.com/" TargetMode="External"/><Relationship Id="rId33" Type="http://schemas.openxmlformats.org/officeDocument/2006/relationships/hyperlink" Target="http://mesincucilaundry.com/" TargetMode="External"/><Relationship Id="rId32" Type="http://schemas.openxmlformats.org/officeDocument/2006/relationships/hyperlink" Target="http://mesincucilaundry.com/" TargetMode="External"/><Relationship Id="rId35" Type="http://schemas.openxmlformats.org/officeDocument/2006/relationships/hyperlink" Target="http://mesincucilaundry.com/" TargetMode="External"/><Relationship Id="rId34" Type="http://schemas.openxmlformats.org/officeDocument/2006/relationships/hyperlink" Target="http://mesincucilaundry.com/" TargetMode="External"/><Relationship Id="rId37" Type="http://schemas.openxmlformats.org/officeDocument/2006/relationships/hyperlink" Target="http://mesincucilaundry.com/" TargetMode="External"/><Relationship Id="rId36" Type="http://schemas.openxmlformats.org/officeDocument/2006/relationships/hyperlink" Target="http://mesincucilaundry.com/" TargetMode="External"/><Relationship Id="rId39" Type="http://schemas.openxmlformats.org/officeDocument/2006/relationships/hyperlink" Target="http://mesincucilaundry.com/" TargetMode="External"/><Relationship Id="rId38" Type="http://schemas.openxmlformats.org/officeDocument/2006/relationships/hyperlink" Target="http://mesincucilaundry.com/" TargetMode="External"/><Relationship Id="rId20" Type="http://schemas.openxmlformats.org/officeDocument/2006/relationships/hyperlink" Target="http://mesincucilaundry.com/" TargetMode="External"/><Relationship Id="rId22" Type="http://schemas.openxmlformats.org/officeDocument/2006/relationships/hyperlink" Target="http://mesincucilaundry.com/" TargetMode="External"/><Relationship Id="rId21" Type="http://schemas.openxmlformats.org/officeDocument/2006/relationships/hyperlink" Target="http://mesincucilaundry.com/" TargetMode="External"/><Relationship Id="rId24" Type="http://schemas.openxmlformats.org/officeDocument/2006/relationships/hyperlink" Target="http://mesincucilaundry.com/" TargetMode="External"/><Relationship Id="rId23" Type="http://schemas.openxmlformats.org/officeDocument/2006/relationships/hyperlink" Target="http://mesincucilaundry.com/" TargetMode="External"/><Relationship Id="rId26" Type="http://schemas.openxmlformats.org/officeDocument/2006/relationships/hyperlink" Target="http://mesincucilaundry.com/" TargetMode="External"/><Relationship Id="rId25" Type="http://schemas.openxmlformats.org/officeDocument/2006/relationships/hyperlink" Target="http://mesincucilaundry.com/" TargetMode="External"/><Relationship Id="rId28" Type="http://schemas.openxmlformats.org/officeDocument/2006/relationships/hyperlink" Target="http://mesincucilaundry.com/" TargetMode="External"/><Relationship Id="rId27" Type="http://schemas.openxmlformats.org/officeDocument/2006/relationships/hyperlink" Target="http://mesincucilaundry.com/" TargetMode="External"/><Relationship Id="rId29" Type="http://schemas.openxmlformats.org/officeDocument/2006/relationships/hyperlink" Target="http://mesincucilaundry.com/" TargetMode="External"/><Relationship Id="rId11" Type="http://schemas.openxmlformats.org/officeDocument/2006/relationships/hyperlink" Target="http://mesincucilaundry.com/" TargetMode="External"/><Relationship Id="rId10" Type="http://schemas.openxmlformats.org/officeDocument/2006/relationships/hyperlink" Target="http://mesincucilaundry.com/" TargetMode="External"/><Relationship Id="rId13" Type="http://schemas.openxmlformats.org/officeDocument/2006/relationships/hyperlink" Target="http://mesincucilaundry.com/" TargetMode="External"/><Relationship Id="rId12" Type="http://schemas.openxmlformats.org/officeDocument/2006/relationships/hyperlink" Target="http://mesincucilaundry.com/" TargetMode="External"/><Relationship Id="rId15" Type="http://schemas.openxmlformats.org/officeDocument/2006/relationships/hyperlink" Target="http://mesincucilaundry.com/" TargetMode="External"/><Relationship Id="rId14" Type="http://schemas.openxmlformats.org/officeDocument/2006/relationships/hyperlink" Target="http://mesincucilaundry.com/" TargetMode="External"/><Relationship Id="rId17" Type="http://schemas.openxmlformats.org/officeDocument/2006/relationships/hyperlink" Target="http://mesincucilaundry.com/" TargetMode="External"/><Relationship Id="rId16" Type="http://schemas.openxmlformats.org/officeDocument/2006/relationships/hyperlink" Target="http://mesincucilaundry.com/" TargetMode="External"/><Relationship Id="rId19" Type="http://schemas.openxmlformats.org/officeDocument/2006/relationships/hyperlink" Target="http://mesincucilaundry.com/" TargetMode="External"/><Relationship Id="rId18" Type="http://schemas.openxmlformats.org/officeDocument/2006/relationships/hyperlink" Target="http://mesincucilaundry.com/" TargetMode="External"/><Relationship Id="rId1" Type="http://schemas.openxmlformats.org/officeDocument/2006/relationships/comments" Target="../comments14.xml"/><Relationship Id="rId2" Type="http://schemas.openxmlformats.org/officeDocument/2006/relationships/hyperlink" Target="http://mesincucilaundry.com/" TargetMode="External"/><Relationship Id="rId3" Type="http://schemas.openxmlformats.org/officeDocument/2006/relationships/hyperlink" Target="http://mesincucilaundry.com/" TargetMode="External"/><Relationship Id="rId4" Type="http://schemas.openxmlformats.org/officeDocument/2006/relationships/hyperlink" Target="http://mesincucilaundry.com/" TargetMode="External"/><Relationship Id="rId9" Type="http://schemas.openxmlformats.org/officeDocument/2006/relationships/hyperlink" Target="http://mesincucilaundry.com/" TargetMode="External"/><Relationship Id="rId5" Type="http://schemas.openxmlformats.org/officeDocument/2006/relationships/hyperlink" Target="http://mesincucilaundry.com/" TargetMode="External"/><Relationship Id="rId6" Type="http://schemas.openxmlformats.org/officeDocument/2006/relationships/hyperlink" Target="http://mesincucilaundry.com/" TargetMode="External"/><Relationship Id="rId7" Type="http://schemas.openxmlformats.org/officeDocument/2006/relationships/hyperlink" Target="http://mesincucilaundry.com/" TargetMode="External"/><Relationship Id="rId8" Type="http://schemas.openxmlformats.org/officeDocument/2006/relationships/hyperlink" Target="http://mesincucilaundry.com/" TargetMode="External"/><Relationship Id="rId51" Type="http://schemas.openxmlformats.org/officeDocument/2006/relationships/hyperlink" Target="http://mesincucilaundry.com/" TargetMode="External"/><Relationship Id="rId50" Type="http://schemas.openxmlformats.org/officeDocument/2006/relationships/hyperlink" Target="http://mesincucilaundry.com/" TargetMode="External"/><Relationship Id="rId53" Type="http://schemas.openxmlformats.org/officeDocument/2006/relationships/hyperlink" Target="http://mesincucilaundry.com/" TargetMode="External"/><Relationship Id="rId52" Type="http://schemas.openxmlformats.org/officeDocument/2006/relationships/hyperlink" Target="http://mesincucilaundry.com/" TargetMode="External"/><Relationship Id="rId55" Type="http://schemas.openxmlformats.org/officeDocument/2006/relationships/hyperlink" Target="http://mesincucilaundry.com/" TargetMode="External"/><Relationship Id="rId54" Type="http://schemas.openxmlformats.org/officeDocument/2006/relationships/hyperlink" Target="http://mesincucilaundry.com/" TargetMode="External"/><Relationship Id="rId57" Type="http://schemas.openxmlformats.org/officeDocument/2006/relationships/hyperlink" Target="http://mesincucilaundry.com/" TargetMode="External"/><Relationship Id="rId56" Type="http://schemas.openxmlformats.org/officeDocument/2006/relationships/hyperlink" Target="http://mesincucilaundry.com/" TargetMode="External"/><Relationship Id="rId59" Type="http://schemas.openxmlformats.org/officeDocument/2006/relationships/vmlDrawing" Target="../drawings/vmlDrawing14.vml"/><Relationship Id="rId58"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mesincucilaundry.com/" TargetMode="External"/><Relationship Id="rId2"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0.63"/>
    <col customWidth="1" min="2" max="2" width="66.63"/>
  </cols>
  <sheetData>
    <row r="1" ht="27.0" customHeight="1">
      <c r="A1" s="1" t="s">
        <v>0</v>
      </c>
      <c r="B1" s="2" t="s">
        <v>1</v>
      </c>
    </row>
    <row r="2" ht="24.0" customHeight="1">
      <c r="A2" s="3" t="s">
        <v>3</v>
      </c>
      <c r="B2" s="5" t="s">
        <v>4</v>
      </c>
    </row>
    <row r="3" ht="24.0" customHeight="1">
      <c r="B3" s="7" t="s">
        <v>5</v>
      </c>
    </row>
    <row r="4" ht="24.0" customHeight="1">
      <c r="B4" s="5" t="s">
        <v>6</v>
      </c>
    </row>
    <row r="5" ht="24.0" customHeight="1">
      <c r="B5" s="5" t="s">
        <v>7</v>
      </c>
    </row>
    <row r="6" ht="24.0" customHeight="1">
      <c r="B6" s="5" t="s">
        <v>8</v>
      </c>
    </row>
    <row r="7" ht="24.0" customHeight="1">
      <c r="B7" s="5" t="s">
        <v>9</v>
      </c>
    </row>
    <row r="8" ht="24.0" customHeight="1">
      <c r="B8" s="5" t="s">
        <v>10</v>
      </c>
    </row>
    <row r="9" ht="24.0" customHeight="1">
      <c r="B9" s="7" t="s">
        <v>11</v>
      </c>
    </row>
  </sheetData>
  <mergeCells count="1">
    <mergeCell ref="A2:A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8" max="8" width="12.25"/>
    <col customWidth="1" min="9" max="9" width="6.5"/>
    <col customWidth="1" min="10" max="15" width="12.25"/>
    <col customWidth="1" min="16" max="16" width="16.0"/>
    <col customWidth="1" min="17" max="17" width="12.25"/>
  </cols>
  <sheetData>
    <row r="1" ht="30.75" customHeight="1">
      <c r="A1" s="4" t="s">
        <v>2</v>
      </c>
      <c r="B1" s="6"/>
      <c r="C1" s="6"/>
      <c r="D1" s="6"/>
      <c r="E1" s="6"/>
      <c r="F1" s="6"/>
      <c r="G1" s="6"/>
      <c r="H1" s="6"/>
      <c r="I1" s="8"/>
      <c r="J1" s="9" t="s">
        <v>12</v>
      </c>
      <c r="Q1" s="8"/>
    </row>
    <row r="2">
      <c r="A2" s="10" t="s">
        <v>13</v>
      </c>
      <c r="B2" s="11"/>
      <c r="C2" s="11"/>
      <c r="D2" s="11"/>
      <c r="E2" s="11"/>
      <c r="F2" s="11"/>
      <c r="G2" s="11"/>
      <c r="H2" s="12"/>
    </row>
    <row r="3">
      <c r="A3" s="14" t="s">
        <v>15</v>
      </c>
      <c r="B3" s="11"/>
      <c r="C3" s="11"/>
      <c r="D3" s="11"/>
      <c r="E3" s="11"/>
      <c r="F3" s="11"/>
      <c r="G3" s="11"/>
      <c r="H3" s="12"/>
      <c r="J3" s="16"/>
      <c r="K3" s="17"/>
      <c r="L3" s="17"/>
      <c r="M3" s="17"/>
      <c r="N3" s="17"/>
      <c r="O3" s="17"/>
      <c r="P3" s="21"/>
    </row>
    <row r="4">
      <c r="A4" s="14" t="s">
        <v>19</v>
      </c>
      <c r="B4" s="11"/>
      <c r="C4" s="11"/>
      <c r="D4" s="11"/>
      <c r="E4" s="11"/>
      <c r="F4" s="11"/>
      <c r="G4" s="11"/>
      <c r="H4" s="12"/>
      <c r="J4" s="26" t="s">
        <v>20</v>
      </c>
      <c r="K4" s="29"/>
      <c r="L4" s="29"/>
      <c r="M4" s="29"/>
      <c r="N4" s="29"/>
      <c r="O4" s="29"/>
      <c r="P4" s="35"/>
    </row>
    <row r="5">
      <c r="A5" s="14" t="s">
        <v>30</v>
      </c>
      <c r="B5" s="11"/>
      <c r="C5" s="11"/>
      <c r="D5" s="11"/>
      <c r="E5" s="11"/>
      <c r="F5" s="11"/>
      <c r="G5" s="11"/>
      <c r="H5" s="12"/>
      <c r="J5" s="43"/>
      <c r="K5" s="44"/>
      <c r="L5" s="44"/>
      <c r="M5" s="44"/>
      <c r="N5" s="44"/>
      <c r="O5" s="44"/>
      <c r="P5" s="48"/>
    </row>
    <row r="6">
      <c r="A6" s="14" t="s">
        <v>45</v>
      </c>
      <c r="B6" s="11"/>
      <c r="C6" s="11"/>
      <c r="D6" s="11"/>
      <c r="E6" s="11"/>
      <c r="F6" s="11"/>
      <c r="G6" s="11"/>
      <c r="H6" s="12"/>
      <c r="J6" s="52" t="s">
        <v>52</v>
      </c>
      <c r="K6" s="54"/>
      <c r="L6" s="54"/>
      <c r="M6" s="54"/>
      <c r="N6" s="54"/>
      <c r="O6" s="54"/>
      <c r="P6" s="59"/>
    </row>
    <row r="7">
      <c r="A7" s="14" t="s">
        <v>64</v>
      </c>
      <c r="B7" s="11"/>
      <c r="C7" s="11"/>
      <c r="D7" s="11"/>
      <c r="E7" s="11"/>
      <c r="F7" s="11"/>
      <c r="G7" s="11"/>
      <c r="H7" s="12"/>
      <c r="J7" s="52" t="s">
        <v>68</v>
      </c>
      <c r="K7" s="54"/>
      <c r="L7" s="54"/>
      <c r="M7" s="54"/>
      <c r="N7" s="54"/>
      <c r="O7" s="54"/>
      <c r="P7" s="59"/>
    </row>
    <row r="8">
      <c r="A8" s="14" t="s">
        <v>80</v>
      </c>
      <c r="B8" s="11"/>
      <c r="C8" s="11"/>
      <c r="D8" s="11"/>
      <c r="E8" s="11"/>
      <c r="F8" s="11"/>
      <c r="G8" s="11"/>
      <c r="H8" s="12"/>
      <c r="J8" s="52" t="s">
        <v>81</v>
      </c>
      <c r="K8" s="54"/>
      <c r="L8" s="54"/>
      <c r="M8" s="54"/>
      <c r="N8" s="54"/>
      <c r="O8" s="54"/>
      <c r="P8" s="59"/>
    </row>
    <row r="9">
      <c r="A9" s="14" t="s">
        <v>82</v>
      </c>
      <c r="B9" s="11"/>
      <c r="C9" s="11"/>
      <c r="D9" s="11"/>
      <c r="E9" s="11"/>
      <c r="F9" s="11"/>
      <c r="G9" s="11"/>
      <c r="H9" s="12"/>
      <c r="J9" s="52" t="s">
        <v>84</v>
      </c>
      <c r="K9" s="54"/>
      <c r="L9" s="54"/>
      <c r="M9" s="54"/>
      <c r="N9" s="54"/>
      <c r="O9" s="54"/>
      <c r="P9" s="59"/>
    </row>
    <row r="10">
      <c r="A10" s="84"/>
      <c r="H10" s="86"/>
      <c r="J10" s="52" t="s">
        <v>92</v>
      </c>
      <c r="K10" s="54"/>
      <c r="L10" s="54"/>
      <c r="M10" s="54"/>
      <c r="N10" s="54"/>
      <c r="O10" s="54"/>
      <c r="P10" s="59"/>
    </row>
    <row r="11">
      <c r="A11" s="10" t="s">
        <v>97</v>
      </c>
      <c r="B11" s="11"/>
      <c r="C11" s="11"/>
      <c r="D11" s="11"/>
      <c r="E11" s="11"/>
      <c r="F11" s="11"/>
      <c r="G11" s="11"/>
      <c r="H11" s="12"/>
      <c r="J11" s="52" t="s">
        <v>102</v>
      </c>
      <c r="K11" s="54"/>
      <c r="L11" s="54"/>
      <c r="M11" s="54"/>
      <c r="N11" s="54"/>
      <c r="O11" s="54"/>
      <c r="P11" s="59"/>
    </row>
    <row r="12">
      <c r="A12" s="14" t="s">
        <v>106</v>
      </c>
      <c r="B12" s="11"/>
      <c r="C12" s="11"/>
      <c r="D12" s="11"/>
      <c r="E12" s="11"/>
      <c r="F12" s="11"/>
      <c r="G12" s="11"/>
      <c r="H12" s="12"/>
      <c r="J12" s="52" t="s">
        <v>108</v>
      </c>
      <c r="K12" s="54"/>
      <c r="L12" s="54"/>
      <c r="M12" s="54"/>
      <c r="N12" s="54"/>
      <c r="O12" s="54"/>
      <c r="P12" s="59"/>
    </row>
    <row r="13">
      <c r="A13" s="14" t="s">
        <v>111</v>
      </c>
      <c r="B13" s="11"/>
      <c r="C13" s="11"/>
      <c r="D13" s="11"/>
      <c r="E13" s="11"/>
      <c r="F13" s="11"/>
      <c r="G13" s="11"/>
      <c r="H13" s="12"/>
      <c r="J13" s="52" t="s">
        <v>112</v>
      </c>
      <c r="K13" s="54"/>
      <c r="L13" s="54"/>
      <c r="M13" s="54"/>
      <c r="N13" s="54"/>
      <c r="O13" s="54"/>
      <c r="P13" s="59"/>
    </row>
    <row r="14">
      <c r="A14" s="14" t="s">
        <v>116</v>
      </c>
      <c r="B14" s="11"/>
      <c r="C14" s="11"/>
      <c r="D14" s="11"/>
      <c r="E14" s="11"/>
      <c r="F14" s="11"/>
      <c r="G14" s="11"/>
      <c r="H14" s="12"/>
      <c r="J14" s="52" t="s">
        <v>119</v>
      </c>
      <c r="K14" s="54"/>
      <c r="L14" s="54"/>
      <c r="M14" s="54"/>
      <c r="N14" s="54"/>
      <c r="O14" s="54"/>
      <c r="P14" s="59"/>
    </row>
    <row r="15">
      <c r="A15" s="84"/>
      <c r="H15" s="86"/>
      <c r="J15" s="52" t="s">
        <v>129</v>
      </c>
      <c r="K15" s="54"/>
      <c r="L15" s="54"/>
      <c r="M15" s="54"/>
      <c r="N15" s="54"/>
      <c r="O15" s="54"/>
      <c r="P15" s="59"/>
    </row>
    <row r="16">
      <c r="A16" s="10" t="s">
        <v>133</v>
      </c>
      <c r="B16" s="11"/>
      <c r="C16" s="11"/>
      <c r="D16" s="11"/>
      <c r="E16" s="11"/>
      <c r="F16" s="11"/>
      <c r="G16" s="11"/>
      <c r="H16" s="12"/>
      <c r="J16" s="99" t="s">
        <v>134</v>
      </c>
      <c r="K16" s="100"/>
      <c r="L16" s="100"/>
      <c r="M16" s="100"/>
      <c r="N16" s="100"/>
      <c r="O16" s="100"/>
      <c r="P16" s="101"/>
    </row>
    <row r="17">
      <c r="A17" s="14" t="s">
        <v>142</v>
      </c>
      <c r="B17" s="11"/>
      <c r="C17" s="11"/>
      <c r="D17" s="11"/>
      <c r="E17" s="11"/>
      <c r="F17" s="11"/>
      <c r="G17" s="11"/>
      <c r="H17" s="12"/>
      <c r="J17" s="52" t="s">
        <v>144</v>
      </c>
      <c r="K17" s="54"/>
      <c r="L17" s="54"/>
      <c r="M17" s="54"/>
      <c r="N17" s="54"/>
      <c r="O17" s="54"/>
      <c r="P17" s="59"/>
    </row>
    <row r="18">
      <c r="A18" s="14" t="s">
        <v>146</v>
      </c>
      <c r="B18" s="11"/>
      <c r="C18" s="11"/>
      <c r="D18" s="11"/>
      <c r="E18" s="11"/>
      <c r="F18" s="11"/>
      <c r="G18" s="11"/>
      <c r="H18" s="12"/>
      <c r="J18" s="52" t="s">
        <v>148</v>
      </c>
      <c r="K18" s="54"/>
      <c r="L18" s="54"/>
      <c r="M18" s="54"/>
      <c r="N18" s="54"/>
      <c r="O18" s="54"/>
      <c r="P18" s="59"/>
    </row>
    <row r="19" ht="19.5" customHeight="1">
      <c r="A19" s="14" t="s">
        <v>151</v>
      </c>
      <c r="B19" s="11"/>
      <c r="C19" s="11"/>
      <c r="D19" s="11"/>
      <c r="E19" s="11"/>
      <c r="F19" s="11"/>
      <c r="G19" s="11"/>
      <c r="H19" s="12"/>
      <c r="J19" s="52" t="s">
        <v>156</v>
      </c>
      <c r="K19" s="54"/>
      <c r="L19" s="54"/>
      <c r="M19" s="54"/>
      <c r="N19" s="54"/>
      <c r="O19" s="54"/>
      <c r="P19" s="59"/>
    </row>
    <row r="20">
      <c r="A20" s="14" t="s">
        <v>159</v>
      </c>
      <c r="B20" s="11"/>
      <c r="C20" s="11"/>
      <c r="D20" s="11"/>
      <c r="E20" s="11"/>
      <c r="F20" s="11"/>
      <c r="G20" s="11"/>
      <c r="H20" s="12"/>
      <c r="J20" s="115" t="s">
        <v>161</v>
      </c>
      <c r="K20" s="117"/>
      <c r="L20" s="117"/>
      <c r="M20" s="117"/>
      <c r="N20" s="117"/>
      <c r="O20" s="117"/>
      <c r="P20" s="118"/>
    </row>
    <row r="21">
      <c r="A21" s="14" t="s">
        <v>164</v>
      </c>
      <c r="B21" s="11"/>
      <c r="C21" s="11"/>
      <c r="D21" s="11"/>
      <c r="E21" s="11"/>
      <c r="F21" s="11"/>
      <c r="G21" s="11"/>
      <c r="H21" s="12"/>
      <c r="J21" s="120"/>
    </row>
    <row r="22">
      <c r="A22" s="14" t="s">
        <v>171</v>
      </c>
      <c r="B22" s="11"/>
      <c r="C22" s="11"/>
      <c r="D22" s="11"/>
      <c r="E22" s="11"/>
      <c r="F22" s="11"/>
      <c r="G22" s="11"/>
      <c r="H22" s="12"/>
    </row>
    <row r="23">
      <c r="A23" s="14" t="s">
        <v>172</v>
      </c>
      <c r="B23" s="11"/>
      <c r="C23" s="11"/>
      <c r="D23" s="11"/>
      <c r="E23" s="11"/>
      <c r="F23" s="11"/>
      <c r="G23" s="11"/>
      <c r="H23" s="12"/>
    </row>
    <row r="24">
      <c r="A24" s="14" t="s">
        <v>174</v>
      </c>
      <c r="B24" s="11"/>
      <c r="C24" s="11"/>
      <c r="D24" s="11"/>
      <c r="E24" s="11"/>
      <c r="F24" s="11"/>
      <c r="G24" s="11"/>
      <c r="H24" s="12"/>
    </row>
    <row r="25">
      <c r="A25" s="125"/>
      <c r="B25" s="126"/>
      <c r="C25" s="126"/>
      <c r="D25" s="126"/>
      <c r="E25" s="126"/>
      <c r="F25" s="126"/>
      <c r="G25" s="126"/>
      <c r="H25" s="127"/>
    </row>
    <row r="26" ht="15.0" customHeight="1">
      <c r="A26" s="120"/>
    </row>
    <row r="27">
      <c r="A27" s="128" t="s">
        <v>179</v>
      </c>
      <c r="B27" s="6"/>
      <c r="C27" s="6"/>
      <c r="D27" s="6"/>
      <c r="E27" s="6"/>
      <c r="F27" s="6"/>
      <c r="G27" s="6"/>
      <c r="H27" s="129"/>
      <c r="J27" s="130" t="s">
        <v>182</v>
      </c>
      <c r="K27" s="6"/>
      <c r="L27" s="6"/>
      <c r="M27" s="6"/>
      <c r="N27" s="6"/>
      <c r="O27" s="6"/>
      <c r="P27" s="6"/>
      <c r="Q27" s="129"/>
    </row>
    <row r="28">
      <c r="A28" s="131"/>
      <c r="H28" s="86"/>
      <c r="J28" s="131"/>
      <c r="Q28" s="86"/>
    </row>
    <row r="29">
      <c r="A29" s="132" t="s">
        <v>183</v>
      </c>
      <c r="H29" s="86"/>
      <c r="J29" s="133" t="s">
        <v>184</v>
      </c>
      <c r="Q29" s="86"/>
    </row>
    <row r="30">
      <c r="A30" s="134" t="s">
        <v>185</v>
      </c>
      <c r="H30" s="86"/>
      <c r="J30" s="135" t="s">
        <v>187</v>
      </c>
      <c r="Q30" s="86"/>
    </row>
    <row r="31">
      <c r="A31" s="132" t="s">
        <v>192</v>
      </c>
      <c r="H31" s="86"/>
      <c r="J31" s="135" t="s">
        <v>194</v>
      </c>
      <c r="Q31" s="86"/>
    </row>
    <row r="32">
      <c r="A32" s="136"/>
      <c r="H32" s="137"/>
      <c r="J32" s="133" t="s">
        <v>196</v>
      </c>
      <c r="Q32" s="86"/>
    </row>
    <row r="33">
      <c r="A33" s="138" t="s">
        <v>197</v>
      </c>
      <c r="H33" s="86"/>
      <c r="J33" s="135" t="s">
        <v>199</v>
      </c>
      <c r="Q33" s="86"/>
    </row>
    <row r="34">
      <c r="A34" s="138" t="s">
        <v>200</v>
      </c>
      <c r="H34" s="86"/>
      <c r="J34" s="135" t="s">
        <v>200</v>
      </c>
      <c r="Q34" s="86"/>
    </row>
    <row r="35">
      <c r="A35" s="132" t="s">
        <v>201</v>
      </c>
      <c r="H35" s="86"/>
      <c r="J35" s="133" t="s">
        <v>203</v>
      </c>
      <c r="Q35" s="86"/>
    </row>
    <row r="36">
      <c r="A36" s="138" t="s">
        <v>204</v>
      </c>
      <c r="H36" s="86"/>
      <c r="J36" s="135" t="s">
        <v>209</v>
      </c>
      <c r="Q36" s="86"/>
    </row>
    <row r="37">
      <c r="A37" s="138" t="s">
        <v>211</v>
      </c>
      <c r="H37" s="86"/>
      <c r="J37" s="135" t="s">
        <v>212</v>
      </c>
      <c r="Q37" s="86"/>
    </row>
    <row r="38">
      <c r="A38" s="132" t="s">
        <v>214</v>
      </c>
      <c r="H38" s="86"/>
      <c r="J38" s="133" t="s">
        <v>215</v>
      </c>
      <c r="Q38" s="86"/>
    </row>
    <row r="39">
      <c r="A39" s="138" t="s">
        <v>216</v>
      </c>
      <c r="H39" s="86"/>
      <c r="J39" s="138" t="s">
        <v>216</v>
      </c>
      <c r="Q39" s="86"/>
    </row>
    <row r="40">
      <c r="A40" s="138" t="s">
        <v>217</v>
      </c>
      <c r="H40" s="86"/>
      <c r="J40" s="138" t="s">
        <v>217</v>
      </c>
      <c r="Q40" s="86"/>
    </row>
    <row r="41">
      <c r="A41" s="132" t="s">
        <v>218</v>
      </c>
      <c r="H41" s="86"/>
      <c r="J41" s="133" t="s">
        <v>219</v>
      </c>
      <c r="Q41" s="86"/>
    </row>
    <row r="42" ht="29.25" customHeight="1">
      <c r="A42" s="138" t="s">
        <v>221</v>
      </c>
      <c r="H42" s="86"/>
      <c r="J42" s="138" t="s">
        <v>221</v>
      </c>
      <c r="Q42" s="86"/>
    </row>
    <row r="43">
      <c r="A43" s="132" t="s">
        <v>225</v>
      </c>
      <c r="H43" s="86"/>
      <c r="J43" s="133" t="s">
        <v>229</v>
      </c>
      <c r="Q43" s="86"/>
    </row>
    <row r="44">
      <c r="A44" s="138" t="s">
        <v>231</v>
      </c>
      <c r="H44" s="86"/>
      <c r="J44" s="138" t="s">
        <v>231</v>
      </c>
      <c r="Q44" s="86"/>
    </row>
    <row r="45">
      <c r="A45" s="138" t="s">
        <v>233</v>
      </c>
      <c r="H45" s="86"/>
      <c r="J45" s="138" t="s">
        <v>233</v>
      </c>
      <c r="Q45" s="86"/>
    </row>
    <row r="46">
      <c r="A46" s="132" t="s">
        <v>234</v>
      </c>
      <c r="H46" s="86"/>
      <c r="J46" s="133" t="s">
        <v>235</v>
      </c>
      <c r="Q46" s="86"/>
    </row>
    <row r="47" ht="21.0" customHeight="1">
      <c r="A47" s="138" t="s">
        <v>236</v>
      </c>
      <c r="H47" s="86"/>
      <c r="J47" s="135" t="s">
        <v>237</v>
      </c>
      <c r="Q47" s="86"/>
    </row>
    <row r="48">
      <c r="A48" s="151" t="s">
        <v>238</v>
      </c>
      <c r="H48" s="86"/>
      <c r="J48" s="152" t="s">
        <v>238</v>
      </c>
      <c r="Q48" s="86"/>
    </row>
    <row r="49">
      <c r="A49" s="138" t="s">
        <v>239</v>
      </c>
      <c r="H49" s="86"/>
      <c r="J49" s="135" t="s">
        <v>239</v>
      </c>
      <c r="Q49" s="86"/>
    </row>
    <row r="50">
      <c r="A50" s="138" t="s">
        <v>240</v>
      </c>
      <c r="H50" s="86"/>
      <c r="J50" s="135" t="s">
        <v>240</v>
      </c>
      <c r="Q50" s="86"/>
    </row>
    <row r="51">
      <c r="A51" s="155" t="s">
        <v>243</v>
      </c>
      <c r="B51" s="156"/>
      <c r="C51" s="156"/>
      <c r="D51" s="156"/>
      <c r="E51" s="156"/>
      <c r="F51" s="156"/>
      <c r="G51" s="156"/>
      <c r="H51" s="158"/>
      <c r="I51" s="156"/>
      <c r="J51" s="159" t="s">
        <v>249</v>
      </c>
      <c r="K51" s="156"/>
      <c r="L51" s="156"/>
      <c r="M51" s="156"/>
      <c r="N51" s="156"/>
      <c r="O51" s="156"/>
      <c r="P51" s="156"/>
      <c r="Q51" s="158"/>
    </row>
  </sheetData>
  <mergeCells count="56">
    <mergeCell ref="A27:H28"/>
    <mergeCell ref="J27:Q28"/>
    <mergeCell ref="A29:H29"/>
    <mergeCell ref="J29:Q29"/>
    <mergeCell ref="A30:H30"/>
    <mergeCell ref="J30:Q30"/>
    <mergeCell ref="A31:H31"/>
    <mergeCell ref="J31:Q31"/>
    <mergeCell ref="J32:Q32"/>
    <mergeCell ref="A33:H33"/>
    <mergeCell ref="J33:Q33"/>
    <mergeCell ref="A34:H34"/>
    <mergeCell ref="J34:Q34"/>
    <mergeCell ref="A35:H35"/>
    <mergeCell ref="J35:Q35"/>
    <mergeCell ref="A36:H36"/>
    <mergeCell ref="J36:Q36"/>
    <mergeCell ref="A37:H37"/>
    <mergeCell ref="J37:Q37"/>
    <mergeCell ref="A38:H38"/>
    <mergeCell ref="J38:Q38"/>
    <mergeCell ref="A39:H39"/>
    <mergeCell ref="J39:Q39"/>
    <mergeCell ref="A40:H40"/>
    <mergeCell ref="J40:Q40"/>
    <mergeCell ref="A41:H41"/>
    <mergeCell ref="J41:Q41"/>
    <mergeCell ref="A42:H42"/>
    <mergeCell ref="J42:Q42"/>
    <mergeCell ref="J21:P26"/>
    <mergeCell ref="A26:H26"/>
    <mergeCell ref="A50:H50"/>
    <mergeCell ref="J50:Q50"/>
    <mergeCell ref="A51:H51"/>
    <mergeCell ref="J51:Q51"/>
    <mergeCell ref="A1:H1"/>
    <mergeCell ref="I1:I51"/>
    <mergeCell ref="J1:P2"/>
    <mergeCell ref="Q1:Q26"/>
    <mergeCell ref="A10:H10"/>
    <mergeCell ref="A15:H15"/>
    <mergeCell ref="J16:P16"/>
    <mergeCell ref="A43:H43"/>
    <mergeCell ref="J43:Q43"/>
    <mergeCell ref="A44:H44"/>
    <mergeCell ref="J44:Q44"/>
    <mergeCell ref="A45:H45"/>
    <mergeCell ref="J45:Q45"/>
    <mergeCell ref="A46:H46"/>
    <mergeCell ref="J46:Q46"/>
    <mergeCell ref="A47:H47"/>
    <mergeCell ref="J47:Q47"/>
    <mergeCell ref="A48:H48"/>
    <mergeCell ref="J48:Q48"/>
    <mergeCell ref="A49:H49"/>
    <mergeCell ref="J49:Q4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F8F9"/>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75"/>
    <col customWidth="1" min="2" max="2" width="16.88"/>
    <col customWidth="1" min="3" max="3" width="13.75"/>
    <col customWidth="1" min="4" max="4" width="9.0"/>
    <col customWidth="1" min="5" max="5" width="11.88"/>
    <col customWidth="1" min="6" max="6" width="12.75"/>
    <col customWidth="1" min="7" max="7" width="14.13"/>
    <col customWidth="1" min="8" max="8" width="7.0"/>
    <col customWidth="1" min="9" max="9" width="13.25"/>
    <col customWidth="1" min="10" max="10" width="9.88"/>
    <col customWidth="1" min="11" max="11" width="12.0"/>
    <col customWidth="1" min="12" max="12" width="4.13"/>
    <col customWidth="1" min="13" max="13" width="14.5"/>
    <col customWidth="1" min="14" max="14" width="4.13"/>
    <col customWidth="1" min="15" max="15" width="14.5"/>
    <col customWidth="1" min="16" max="16" width="4.13"/>
    <col customWidth="1" min="17" max="17" width="7.13"/>
    <col customWidth="1" min="18" max="18" width="4.13"/>
    <col customWidth="1" min="19" max="19" width="7.13"/>
  </cols>
  <sheetData>
    <row r="1">
      <c r="A1" s="28" t="s">
        <v>21</v>
      </c>
    </row>
    <row r="2">
      <c r="A2" s="32" t="s">
        <v>23</v>
      </c>
    </row>
    <row r="3">
      <c r="A3" s="32" t="s">
        <v>26</v>
      </c>
    </row>
    <row r="4">
      <c r="A4" s="36" t="s">
        <v>27</v>
      </c>
      <c r="B4" s="39" t="s">
        <v>32</v>
      </c>
      <c r="C4" s="42" t="s">
        <v>33</v>
      </c>
      <c r="D4" s="39" t="s">
        <v>34</v>
      </c>
      <c r="E4" s="42" t="s">
        <v>35</v>
      </c>
      <c r="F4" s="42" t="s">
        <v>36</v>
      </c>
      <c r="G4" s="42" t="s">
        <v>37</v>
      </c>
      <c r="H4" s="39" t="s">
        <v>38</v>
      </c>
      <c r="I4" s="46" t="s">
        <v>39</v>
      </c>
      <c r="J4" s="39" t="s">
        <v>41</v>
      </c>
      <c r="K4" s="39" t="s">
        <v>42</v>
      </c>
      <c r="L4" s="49" t="s">
        <v>44</v>
      </c>
      <c r="M4" s="49" t="s">
        <v>47</v>
      </c>
      <c r="N4" s="49" t="s">
        <v>44</v>
      </c>
      <c r="O4" s="49" t="s">
        <v>49</v>
      </c>
      <c r="P4" s="49" t="s">
        <v>44</v>
      </c>
      <c r="Q4" s="49" t="s">
        <v>51</v>
      </c>
      <c r="R4" s="49" t="s">
        <v>44</v>
      </c>
      <c r="S4" s="49" t="s">
        <v>54</v>
      </c>
    </row>
    <row r="5">
      <c r="A5" s="53" t="s">
        <v>55</v>
      </c>
      <c r="B5" s="55">
        <v>20.0</v>
      </c>
      <c r="C5" s="57">
        <v>1.5E7</v>
      </c>
      <c r="D5" s="63">
        <f t="shared" ref="D5:D10" si="4">L5+N5+P5+R5</f>
        <v>10</v>
      </c>
      <c r="E5" s="57">
        <f>'PotensiDemo '!M135</f>
        <v>12532297</v>
      </c>
      <c r="F5" s="68">
        <f t="shared" ref="F5:G5" si="1">D5-B5</f>
        <v>-10</v>
      </c>
      <c r="G5" s="68">
        <f t="shared" si="1"/>
        <v>-2467703</v>
      </c>
      <c r="H5" s="71">
        <f t="shared" ref="H5:I5" si="2">D5/B5</f>
        <v>0.5</v>
      </c>
      <c r="I5" s="73">
        <f t="shared" si="2"/>
        <v>0.8354864667</v>
      </c>
      <c r="J5" s="82" t="str">
        <f t="shared" ref="J5:K5" si="3">IF(H5&gt;=100%,"Hijau",IF(H5&gt;=70%,"Kuning",IF(H5&gt;=50%,"Merah","Hitam")))</f>
        <v>Merah</v>
      </c>
      <c r="K5" s="82" t="str">
        <f t="shared" si="3"/>
        <v>Kuning</v>
      </c>
      <c r="L5" s="87">
        <v>3.0</v>
      </c>
      <c r="M5" s="63">
        <f>'PotensiDemo '!N126+'PotensiDemo '!N128+'PotensiDemo '!N129</f>
        <v>2854134</v>
      </c>
      <c r="N5" s="93">
        <v>5.0</v>
      </c>
      <c r="O5" s="63">
        <f>'PotensiDemo '!N123+'PotensiDemo '!N124+'PotensiDemo '!N122+'PotensiDemo '!N130+'PotensiDemo '!N131</f>
        <v>6692163</v>
      </c>
      <c r="P5" s="93">
        <v>1.0</v>
      </c>
      <c r="Q5" s="63">
        <f>'PotensiDemo '!N127</f>
        <v>1298000</v>
      </c>
      <c r="R5" s="87">
        <v>1.0</v>
      </c>
      <c r="S5" s="63">
        <f>'PotensiDemo '!N125</f>
        <v>1688000</v>
      </c>
    </row>
    <row r="6">
      <c r="A6" s="53" t="s">
        <v>104</v>
      </c>
      <c r="B6" s="55">
        <v>20.0</v>
      </c>
      <c r="C6" s="57">
        <v>1.5E7</v>
      </c>
      <c r="D6" s="63">
        <f t="shared" si="4"/>
        <v>4</v>
      </c>
      <c r="E6" s="57">
        <f>'PotensiDemo '!M116</f>
        <v>12591143</v>
      </c>
      <c r="F6" s="68">
        <f t="shared" ref="F6:G6" si="5">D6-B6</f>
        <v>-16</v>
      </c>
      <c r="G6" s="68">
        <f t="shared" si="5"/>
        <v>-2408857</v>
      </c>
      <c r="H6" s="71">
        <f t="shared" ref="H6:I6" si="6">D6/B6</f>
        <v>0.2</v>
      </c>
      <c r="I6" s="73">
        <f t="shared" si="6"/>
        <v>0.8394095333</v>
      </c>
      <c r="J6" s="82" t="str">
        <f t="shared" ref="J6:K6" si="7">IF(H6&gt;=100%,"Hijau",IF(H6&gt;=70%,"Kuning",IF(H6&gt;=50%,"Merah","Hitam")))</f>
        <v>Hitam</v>
      </c>
      <c r="K6" s="82" t="str">
        <f t="shared" si="7"/>
        <v>Kuning</v>
      </c>
      <c r="L6" s="87">
        <v>1.0</v>
      </c>
      <c r="M6" s="63">
        <f>'PotensiDemo '!N101</f>
        <v>2078000</v>
      </c>
      <c r="N6" s="87">
        <v>1.0</v>
      </c>
      <c r="O6" s="63">
        <f>'PotensiDemo '!N103</f>
        <v>1298000</v>
      </c>
      <c r="P6" s="87">
        <v>2.0</v>
      </c>
      <c r="Q6" s="63">
        <f>'PotensiDemo '!N104+'PotensiDemo '!N105+'PotensiDemo '!N106+'PotensiDemo '!N107</f>
        <v>2150000</v>
      </c>
      <c r="R6" s="87">
        <v>0.0</v>
      </c>
      <c r="S6" s="63">
        <v>0.0</v>
      </c>
    </row>
    <row r="7">
      <c r="A7" s="53" t="s">
        <v>125</v>
      </c>
      <c r="B7" s="55">
        <v>35.0</v>
      </c>
      <c r="C7" s="57">
        <v>4.61E7</v>
      </c>
      <c r="D7" s="63">
        <f t="shared" si="4"/>
        <v>6</v>
      </c>
      <c r="E7" s="57">
        <f>'PotensiDemo '!M95</f>
        <v>8390000</v>
      </c>
      <c r="F7" s="68">
        <f t="shared" ref="F7:G7" si="8">D7-B7</f>
        <v>-29</v>
      </c>
      <c r="G7" s="68">
        <f t="shared" si="8"/>
        <v>-37710000</v>
      </c>
      <c r="H7" s="71">
        <f t="shared" ref="H7:I7" si="9">D7/B7</f>
        <v>0.1714285714</v>
      </c>
      <c r="I7" s="73">
        <f t="shared" si="9"/>
        <v>0.1819956616</v>
      </c>
      <c r="J7" s="82" t="str">
        <f t="shared" ref="J7:K7" si="10">IF(H7&gt;=100%,"Hijau",IF(H7&gt;=70%,"Kuning",IF(H7&gt;=50%,"Merah","Hitam")))</f>
        <v>Hitam</v>
      </c>
      <c r="K7" s="82" t="str">
        <f t="shared" si="10"/>
        <v>Hitam</v>
      </c>
      <c r="L7" s="87">
        <v>3.0</v>
      </c>
      <c r="M7" s="63">
        <f>'PotensiDemo '!N82+'PotensiDemo '!N83+'PotensiDemo '!N84</f>
        <v>4156000</v>
      </c>
      <c r="N7" s="87">
        <v>1.0</v>
      </c>
      <c r="O7" s="63">
        <f>'PotensiDemo '!N85</f>
        <v>858000</v>
      </c>
      <c r="P7" s="87">
        <v>1.0</v>
      </c>
      <c r="Q7" s="63">
        <f>'PotensiDemo '!N91</f>
        <v>1688000</v>
      </c>
      <c r="R7" s="87">
        <v>1.0</v>
      </c>
      <c r="S7" s="63">
        <f>'PotensiDemo '!N86</f>
        <v>1688000</v>
      </c>
    </row>
    <row r="8">
      <c r="A8" s="110" t="s">
        <v>155</v>
      </c>
      <c r="B8" s="55">
        <v>33.0</v>
      </c>
      <c r="C8" s="57">
        <v>4.2684888E7</v>
      </c>
      <c r="D8" s="63">
        <f t="shared" si="4"/>
        <v>5</v>
      </c>
      <c r="E8" s="57">
        <f>'PotensiDemo '!M76</f>
        <v>4707167</v>
      </c>
      <c r="F8" s="68">
        <f t="shared" ref="F8:G8" si="11">D8-B8</f>
        <v>-28</v>
      </c>
      <c r="G8" s="68">
        <f t="shared" si="11"/>
        <v>-37977721</v>
      </c>
      <c r="H8" s="71">
        <f t="shared" ref="H8:I8" si="12">D8/B8</f>
        <v>0.1515151515</v>
      </c>
      <c r="I8" s="73">
        <f t="shared" si="12"/>
        <v>0.1102771313</v>
      </c>
      <c r="J8" s="82" t="str">
        <f t="shared" ref="J8:K8" si="13">IF(H8&gt;=100%,"Hijau",IF(H8&gt;=70%,"Kuning",IF(H8&gt;=50%,"Merah","Hitam")))</f>
        <v>Hitam</v>
      </c>
      <c r="K8" s="82" t="str">
        <f t="shared" si="13"/>
        <v>Hitam</v>
      </c>
      <c r="L8" s="87">
        <v>3.0</v>
      </c>
      <c r="M8" s="63">
        <f>'PotensiDemo '!N57+'PotensiDemo '!N59+'PotensiDemo '!N60+'PotensiDemo '!N69</f>
        <v>3381086</v>
      </c>
      <c r="N8" s="87">
        <v>0.0</v>
      </c>
      <c r="O8" s="63">
        <v>0.0</v>
      </c>
      <c r="P8" s="87">
        <v>1.0</v>
      </c>
      <c r="Q8" s="63">
        <v>858000.0</v>
      </c>
      <c r="R8" s="87">
        <v>1.0</v>
      </c>
      <c r="S8" s="63">
        <v>468000.0</v>
      </c>
    </row>
    <row r="9">
      <c r="A9" s="110" t="s">
        <v>173</v>
      </c>
      <c r="B9" s="55">
        <v>18.0</v>
      </c>
      <c r="C9" s="57">
        <v>2.3894E7</v>
      </c>
      <c r="D9" s="63">
        <f t="shared" si="4"/>
        <v>12</v>
      </c>
      <c r="E9" s="57">
        <f>'PotensiDemo '!M51</f>
        <v>15889022</v>
      </c>
      <c r="F9" s="68">
        <f t="shared" ref="F9:G9" si="14">D9-B9</f>
        <v>-6</v>
      </c>
      <c r="G9" s="68">
        <f t="shared" si="14"/>
        <v>-8004978</v>
      </c>
      <c r="H9" s="71">
        <f t="shared" ref="H9:I9" si="15">D9/B9</f>
        <v>0.6666666667</v>
      </c>
      <c r="I9" s="73">
        <f t="shared" si="15"/>
        <v>0.6649795765</v>
      </c>
      <c r="J9" s="82" t="str">
        <f t="shared" ref="J9:K9" si="16">IF(H9&gt;=100%,"Hijau",IF(H9&gt;=70%,"Kuning",IF(H9&gt;=50%,"Merah","Hitam")))</f>
        <v>Merah</v>
      </c>
      <c r="K9" s="82" t="str">
        <f t="shared" si="16"/>
        <v>Merah</v>
      </c>
      <c r="L9" s="87">
        <v>3.0</v>
      </c>
      <c r="M9" s="63">
        <f>'PotensiDemo '!N27+'PotensiDemo '!N28+'PotensiDemo '!N37</f>
        <v>3574020</v>
      </c>
      <c r="N9" s="87">
        <v>2.0</v>
      </c>
      <c r="O9" s="63">
        <f>'PotensiDemo '!N29+'PotensiDemo '!N38+'PotensiDemo '!N39+'PotensiDemo '!N40</f>
        <v>2309000</v>
      </c>
      <c r="P9" s="87">
        <v>3.0</v>
      </c>
      <c r="Q9" s="63">
        <f>'PotensiDemo '!N30+'PotensiDemo '!N36+'PotensiDemo '!N31</f>
        <v>4084000</v>
      </c>
      <c r="R9" s="87">
        <v>4.0</v>
      </c>
      <c r="S9" s="63">
        <f>'PotensiDemo '!N32+'PotensiDemo '!N33+'PotensiDemo '!N35+'PotensiDemo '!N34</f>
        <v>5922002</v>
      </c>
    </row>
    <row r="10">
      <c r="A10" s="110" t="s">
        <v>198</v>
      </c>
      <c r="B10" s="55">
        <v>18.0</v>
      </c>
      <c r="C10" s="57">
        <v>2.815E7</v>
      </c>
      <c r="D10" s="63">
        <f t="shared" si="4"/>
        <v>8</v>
      </c>
      <c r="E10" s="57">
        <f>'PotensiDemo '!M21</f>
        <v>7278118</v>
      </c>
      <c r="F10" s="68">
        <f t="shared" ref="F10:G10" si="17">D10-B10</f>
        <v>-10</v>
      </c>
      <c r="G10" s="68">
        <f t="shared" si="17"/>
        <v>-20871882</v>
      </c>
      <c r="H10" s="71">
        <f t="shared" ref="H10:I10" si="18">D10/B10</f>
        <v>0.4444444444</v>
      </c>
      <c r="I10" s="73">
        <f t="shared" si="18"/>
        <v>0.2585477087</v>
      </c>
      <c r="J10" s="82" t="str">
        <f t="shared" ref="J10:K10" si="19">IF(H10&gt;=100%,"Hijau",IF(H10&gt;=70%,"Kuning",IF(H10&gt;=50%,"Merah","Hitam")))</f>
        <v>Hitam</v>
      </c>
      <c r="K10" s="82" t="str">
        <f t="shared" si="19"/>
        <v>Hitam</v>
      </c>
      <c r="L10" s="87">
        <v>4.0</v>
      </c>
      <c r="M10" s="63">
        <f>'PotensiDemo '!N5+'PotensiDemo '!N6+'PotensiDemo '!N7+'PotensiDemo '!N8</f>
        <v>5326048</v>
      </c>
      <c r="N10" s="87">
        <v>2.0</v>
      </c>
      <c r="O10" s="63">
        <f>'PotensiDemo '!N9+'PotensiDemo '!N10</f>
        <v>976000</v>
      </c>
      <c r="P10" s="87">
        <v>2.0</v>
      </c>
      <c r="Q10" s="63">
        <f>'PotensiDemo '!N11+'PotensiDemo '!N12</f>
        <v>976070</v>
      </c>
      <c r="R10" s="87"/>
      <c r="S10" s="63"/>
    </row>
    <row r="11" hidden="1">
      <c r="A11" s="110" t="s">
        <v>220</v>
      </c>
      <c r="B11" s="55"/>
      <c r="C11" s="57"/>
      <c r="D11" s="63"/>
      <c r="E11" s="57"/>
      <c r="F11" s="68">
        <f t="shared" ref="F11:G11" si="20">D11-B11</f>
        <v>0</v>
      </c>
      <c r="G11" s="68">
        <f t="shared" si="20"/>
        <v>0</v>
      </c>
      <c r="H11" s="71" t="str">
        <f t="shared" ref="H11:I11" si="21">D11/B11</f>
        <v>#DIV/0!</v>
      </c>
      <c r="I11" s="73" t="str">
        <f t="shared" si="21"/>
        <v>#DIV/0!</v>
      </c>
      <c r="J11" s="82" t="str">
        <f t="shared" ref="J11:K11" si="22">IF(H11&gt;=100%,"Hijau",IF(H11&gt;=70%,"Kuning",IF(H11&gt;=50%,"Merah","Hitam")))</f>
        <v>#DIV/0!</v>
      </c>
      <c r="K11" s="82" t="str">
        <f t="shared" si="22"/>
        <v>#DIV/0!</v>
      </c>
      <c r="L11" s="87"/>
      <c r="M11" s="63"/>
      <c r="N11" s="87"/>
      <c r="O11" s="63"/>
      <c r="P11" s="87"/>
      <c r="Q11" s="63"/>
      <c r="R11" s="87"/>
      <c r="S11" s="63"/>
    </row>
    <row r="12" hidden="1">
      <c r="A12" s="110" t="s">
        <v>242</v>
      </c>
      <c r="B12" s="55"/>
      <c r="C12" s="57"/>
      <c r="D12" s="63"/>
      <c r="E12" s="57"/>
      <c r="F12" s="68">
        <f t="shared" ref="F12:G12" si="23">D12-B12</f>
        <v>0</v>
      </c>
      <c r="G12" s="68">
        <f t="shared" si="23"/>
        <v>0</v>
      </c>
      <c r="H12" s="71" t="str">
        <f t="shared" ref="H12:I12" si="24">D12/B12</f>
        <v>#DIV/0!</v>
      </c>
      <c r="I12" s="73" t="str">
        <f t="shared" si="24"/>
        <v>#DIV/0!</v>
      </c>
      <c r="J12" s="82" t="str">
        <f t="shared" ref="J12:K12" si="25">IF(H12&gt;=100%,"Hijau",IF(H12&gt;=70%,"Kuning",IF(H12&gt;=50%,"Merah","Hitam")))</f>
        <v>#DIV/0!</v>
      </c>
      <c r="K12" s="82" t="str">
        <f t="shared" si="25"/>
        <v>#DIV/0!</v>
      </c>
      <c r="L12" s="87"/>
      <c r="M12" s="63"/>
      <c r="N12" s="87"/>
      <c r="O12" s="63"/>
      <c r="P12" s="87"/>
      <c r="Q12" s="63"/>
      <c r="R12" s="87"/>
      <c r="S12" s="63"/>
    </row>
    <row r="13" hidden="1">
      <c r="A13" s="110" t="s">
        <v>255</v>
      </c>
      <c r="B13" s="55"/>
      <c r="C13" s="57"/>
      <c r="D13" s="63"/>
      <c r="E13" s="57"/>
      <c r="F13" s="68">
        <f t="shared" ref="F13:G13" si="26">D13-B13</f>
        <v>0</v>
      </c>
      <c r="G13" s="68">
        <f t="shared" si="26"/>
        <v>0</v>
      </c>
      <c r="H13" s="71" t="str">
        <f t="shared" ref="H13:I13" si="27">D13/B13</f>
        <v>#DIV/0!</v>
      </c>
      <c r="I13" s="73" t="str">
        <f t="shared" si="27"/>
        <v>#DIV/0!</v>
      </c>
      <c r="J13" s="82" t="str">
        <f t="shared" ref="J13:K13" si="28">IF(H13&gt;=100%,"Hijau",IF(H13&gt;=70%,"Kuning",IF(H13&gt;=50%,"Merah","Hitam")))</f>
        <v>#DIV/0!</v>
      </c>
      <c r="K13" s="82" t="str">
        <f t="shared" si="28"/>
        <v>#DIV/0!</v>
      </c>
      <c r="L13" s="87"/>
      <c r="M13" s="63"/>
      <c r="N13" s="87"/>
      <c r="O13" s="63"/>
      <c r="P13" s="87"/>
      <c r="Q13" s="63"/>
      <c r="R13" s="87"/>
      <c r="S13" s="63"/>
    </row>
    <row r="14" hidden="1">
      <c r="A14" s="110" t="s">
        <v>269</v>
      </c>
      <c r="B14" s="55"/>
      <c r="C14" s="57"/>
      <c r="D14" s="63"/>
      <c r="E14" s="57"/>
      <c r="F14" s="68">
        <f t="shared" ref="F14:G14" si="29">D14-B14</f>
        <v>0</v>
      </c>
      <c r="G14" s="68">
        <f t="shared" si="29"/>
        <v>0</v>
      </c>
      <c r="H14" s="71" t="str">
        <f t="shared" ref="H14:I14" si="30">D14/B14</f>
        <v>#DIV/0!</v>
      </c>
      <c r="I14" s="73" t="str">
        <f t="shared" si="30"/>
        <v>#DIV/0!</v>
      </c>
      <c r="J14" s="82" t="str">
        <f t="shared" ref="J14:K14" si="31">IF(H14&gt;=100%,"Hijau",IF(H14&gt;=70%,"Kuning",IF(H14&gt;=50%,"Merah","Hitam")))</f>
        <v>#DIV/0!</v>
      </c>
      <c r="K14" s="82" t="str">
        <f t="shared" si="31"/>
        <v>#DIV/0!</v>
      </c>
      <c r="L14" s="87"/>
      <c r="M14" s="63"/>
      <c r="N14" s="87"/>
      <c r="O14" s="63"/>
      <c r="P14" s="87"/>
      <c r="Q14" s="63"/>
      <c r="R14" s="87"/>
      <c r="S14" s="63"/>
    </row>
    <row r="15" hidden="1">
      <c r="A15" s="110" t="s">
        <v>277</v>
      </c>
      <c r="B15" s="55"/>
      <c r="C15" s="57"/>
      <c r="D15" s="63"/>
      <c r="E15" s="57"/>
      <c r="F15" s="68">
        <f t="shared" ref="F15:G15" si="32">D15-B15</f>
        <v>0</v>
      </c>
      <c r="G15" s="68">
        <f t="shared" si="32"/>
        <v>0</v>
      </c>
      <c r="H15" s="71" t="str">
        <f t="shared" ref="H15:I15" si="33">D15/B15</f>
        <v>#DIV/0!</v>
      </c>
      <c r="I15" s="73" t="str">
        <f t="shared" si="33"/>
        <v>#DIV/0!</v>
      </c>
      <c r="J15" s="82" t="str">
        <f t="shared" ref="J15:K15" si="34">IF(H15&gt;=100%,"Hijau",IF(H15&gt;=70%,"Kuning",IF(H15&gt;=50%,"Merah","Hitam")))</f>
        <v>#DIV/0!</v>
      </c>
      <c r="K15" s="82" t="str">
        <f t="shared" si="34"/>
        <v>#DIV/0!</v>
      </c>
      <c r="L15" s="87"/>
      <c r="M15" s="63"/>
      <c r="N15" s="87"/>
      <c r="O15" s="63"/>
      <c r="P15" s="87"/>
      <c r="Q15" s="63"/>
      <c r="R15" s="87"/>
      <c r="S15" s="63"/>
    </row>
    <row r="16" hidden="1">
      <c r="A16" s="110" t="s">
        <v>291</v>
      </c>
      <c r="B16" s="55"/>
      <c r="C16" s="57"/>
      <c r="D16" s="63"/>
      <c r="E16" s="57"/>
      <c r="F16" s="68">
        <f t="shared" ref="F16:G16" si="35">D16-B16</f>
        <v>0</v>
      </c>
      <c r="G16" s="68">
        <f t="shared" si="35"/>
        <v>0</v>
      </c>
      <c r="H16" s="71" t="str">
        <f t="shared" ref="H16:I16" si="36">D16/B16</f>
        <v>#DIV/0!</v>
      </c>
      <c r="I16" s="73" t="str">
        <f t="shared" si="36"/>
        <v>#DIV/0!</v>
      </c>
      <c r="J16" s="82" t="str">
        <f t="shared" ref="J16:K16" si="37">IF(H16&gt;=100%,"Hijau",IF(H16&gt;=70%,"Kuning",IF(H16&gt;=50%,"Merah","Hitam")))</f>
        <v>#DIV/0!</v>
      </c>
      <c r="K16" s="82" t="str">
        <f t="shared" si="37"/>
        <v>#DIV/0!</v>
      </c>
      <c r="L16" s="87"/>
      <c r="M16" s="63"/>
      <c r="N16" s="87"/>
      <c r="O16" s="63"/>
      <c r="P16" s="87"/>
      <c r="Q16" s="63"/>
      <c r="R16" s="87"/>
      <c r="S16" s="63"/>
    </row>
    <row r="17">
      <c r="A17" s="186" t="s">
        <v>303</v>
      </c>
      <c r="B17" s="187">
        <f t="shared" ref="B17:E17" si="38">SUM(B5:B16)</f>
        <v>144</v>
      </c>
      <c r="C17" s="187">
        <f t="shared" si="38"/>
        <v>170828888</v>
      </c>
      <c r="D17" s="187">
        <f t="shared" si="38"/>
        <v>45</v>
      </c>
      <c r="E17" s="187">
        <f t="shared" si="38"/>
        <v>61387747</v>
      </c>
      <c r="F17" s="188">
        <f>D17-B17</f>
        <v>-99</v>
      </c>
      <c r="G17" s="187">
        <f>C17-E17</f>
        <v>109441141</v>
      </c>
      <c r="H17" s="190">
        <f t="shared" ref="H17:I17" si="39">D17/B17</f>
        <v>0.3125</v>
      </c>
      <c r="I17" s="192">
        <f t="shared" si="39"/>
        <v>0.3593522601</v>
      </c>
      <c r="J17" s="194" t="str">
        <f t="shared" ref="J17:K17" si="40">IF(H17&gt;=100%,"Hijau",IF(H17&gt;=70%,"Kuning",IF(H17&gt;=50%,"Merah","Hitam")))</f>
        <v>Hitam</v>
      </c>
      <c r="K17" s="194" t="str">
        <f t="shared" si="40"/>
        <v>Hitam</v>
      </c>
      <c r="L17" s="195"/>
    </row>
    <row r="18">
      <c r="A18" s="186" t="s">
        <v>317</v>
      </c>
      <c r="D18" s="187">
        <f t="shared" ref="D18:E18" si="41">D17/5</f>
        <v>9</v>
      </c>
      <c r="E18" s="187">
        <f t="shared" si="41"/>
        <v>12277549.4</v>
      </c>
    </row>
    <row r="19">
      <c r="A19" s="198" t="s">
        <v>325</v>
      </c>
      <c r="B19" s="199"/>
      <c r="C19" s="200"/>
      <c r="D19" s="201"/>
      <c r="E19" s="200"/>
      <c r="F19" s="200"/>
      <c r="G19" s="200"/>
      <c r="H19" s="202"/>
      <c r="I19" s="201"/>
      <c r="J19" s="201"/>
      <c r="K19" s="201"/>
      <c r="L19" s="203"/>
      <c r="M19" s="203"/>
      <c r="N19" s="203"/>
      <c r="O19" s="203"/>
      <c r="P19" s="203"/>
      <c r="Q19" s="201"/>
      <c r="R19" s="201"/>
      <c r="S19" s="201"/>
    </row>
    <row r="20">
      <c r="A20" s="53" t="s">
        <v>331</v>
      </c>
      <c r="B20" s="199"/>
      <c r="C20" s="200"/>
      <c r="D20" s="201"/>
      <c r="E20" s="200"/>
      <c r="F20" s="200"/>
      <c r="G20" s="200"/>
      <c r="H20" s="202"/>
      <c r="I20" s="201"/>
      <c r="J20" s="201"/>
      <c r="K20" s="201"/>
      <c r="L20" s="203"/>
      <c r="M20" s="203"/>
      <c r="N20" s="203"/>
      <c r="O20" s="203"/>
      <c r="P20" s="203"/>
      <c r="Q20" s="201"/>
      <c r="R20" s="201"/>
      <c r="S20" s="201"/>
    </row>
    <row r="21">
      <c r="A21" s="53" t="s">
        <v>339</v>
      </c>
      <c r="B21" s="201"/>
      <c r="C21" s="200"/>
      <c r="D21" s="201"/>
      <c r="E21" s="200"/>
      <c r="F21" s="200"/>
      <c r="G21" s="200"/>
      <c r="H21" s="201"/>
      <c r="I21" s="201"/>
      <c r="J21" s="201"/>
      <c r="K21" s="201"/>
      <c r="L21" s="203"/>
      <c r="M21" s="203"/>
      <c r="N21" s="203"/>
      <c r="O21" s="203"/>
      <c r="P21" s="203"/>
      <c r="Q21" s="201"/>
      <c r="R21" s="201"/>
      <c r="S21" s="201"/>
    </row>
    <row r="22">
      <c r="A22" s="207" t="s">
        <v>349</v>
      </c>
      <c r="B22" s="208"/>
      <c r="C22" s="209"/>
      <c r="D22" s="208"/>
      <c r="E22" s="209"/>
      <c r="F22" s="209"/>
      <c r="G22" s="209"/>
      <c r="H22" s="208"/>
      <c r="I22" s="208"/>
      <c r="J22" s="201"/>
      <c r="K22" s="201"/>
      <c r="L22" s="203"/>
      <c r="M22" s="203"/>
      <c r="N22" s="203"/>
      <c r="O22" s="203"/>
      <c r="P22" s="203"/>
      <c r="Q22" s="201"/>
      <c r="R22" s="201"/>
      <c r="S22" s="201"/>
    </row>
    <row r="23">
      <c r="A23" s="207" t="s">
        <v>360</v>
      </c>
      <c r="B23" s="208"/>
      <c r="C23" s="209"/>
      <c r="D23" s="208"/>
      <c r="E23" s="209"/>
      <c r="F23" s="209"/>
      <c r="G23" s="209"/>
      <c r="H23" s="207" t="s">
        <v>362</v>
      </c>
      <c r="I23" s="208"/>
      <c r="J23" s="201"/>
      <c r="K23" s="208"/>
      <c r="L23" s="213"/>
      <c r="M23" s="213"/>
      <c r="N23" s="213"/>
      <c r="O23" s="213"/>
      <c r="P23" s="213"/>
      <c r="Q23" s="208"/>
      <c r="R23" s="208"/>
      <c r="S23" s="208"/>
    </row>
    <row r="24" ht="8.25" customHeight="1">
      <c r="A24" s="217"/>
      <c r="B24" s="219"/>
      <c r="C24" s="220"/>
      <c r="D24" s="219"/>
      <c r="E24" s="220"/>
      <c r="F24" s="220"/>
      <c r="G24" s="220"/>
      <c r="H24" s="217"/>
      <c r="I24" s="219"/>
      <c r="J24" s="219"/>
      <c r="K24" s="219"/>
      <c r="L24" s="221"/>
      <c r="M24" s="221"/>
      <c r="N24" s="221"/>
      <c r="O24" s="221"/>
      <c r="P24" s="221"/>
      <c r="Q24" s="219"/>
      <c r="R24" s="219"/>
      <c r="S24" s="219"/>
    </row>
    <row r="25">
      <c r="A25" s="224" t="s">
        <v>384</v>
      </c>
      <c r="G25" s="225"/>
      <c r="H25" s="225"/>
      <c r="I25" s="11"/>
      <c r="J25" s="11"/>
      <c r="K25" s="11"/>
      <c r="L25" s="11"/>
      <c r="M25" s="11"/>
      <c r="N25" s="11"/>
      <c r="O25" s="11"/>
      <c r="P25" s="225"/>
      <c r="Q25" s="225"/>
      <c r="R25" s="225"/>
      <c r="S25" s="225"/>
    </row>
    <row r="26">
      <c r="A26" s="228" t="s">
        <v>395</v>
      </c>
      <c r="G26" s="225"/>
      <c r="H26" s="225"/>
      <c r="I26" s="11"/>
      <c r="J26" s="11"/>
      <c r="K26" s="11"/>
      <c r="L26" s="11"/>
      <c r="M26" s="11"/>
      <c r="N26" s="11"/>
      <c r="O26" s="11"/>
      <c r="P26" s="225"/>
      <c r="Q26" s="225"/>
      <c r="R26" s="225"/>
      <c r="S26" s="225"/>
    </row>
    <row r="27">
      <c r="A27" s="231" t="s">
        <v>398</v>
      </c>
      <c r="B27" s="232" t="s">
        <v>32</v>
      </c>
      <c r="C27" s="232" t="s">
        <v>401</v>
      </c>
      <c r="D27" s="232" t="s">
        <v>404</v>
      </c>
      <c r="F27" s="232" t="s">
        <v>407</v>
      </c>
      <c r="H27" s="225"/>
      <c r="I27" s="11"/>
      <c r="J27" s="11"/>
      <c r="K27" s="11"/>
      <c r="L27" s="11"/>
      <c r="M27" s="11"/>
      <c r="N27" s="11"/>
      <c r="O27" s="11"/>
      <c r="P27" s="225"/>
      <c r="Q27" s="225"/>
      <c r="R27" s="225"/>
      <c r="S27" s="225"/>
    </row>
    <row r="28">
      <c r="D28" s="232" t="s">
        <v>44</v>
      </c>
      <c r="E28" s="232" t="s">
        <v>408</v>
      </c>
      <c r="F28" s="232" t="s">
        <v>44</v>
      </c>
      <c r="G28" s="233" t="s">
        <v>408</v>
      </c>
      <c r="H28" s="225"/>
      <c r="I28" s="11"/>
      <c r="J28" s="11"/>
      <c r="K28" s="11"/>
      <c r="L28" s="11"/>
      <c r="M28" s="11"/>
      <c r="N28" s="11"/>
      <c r="O28" s="11"/>
      <c r="P28" s="225"/>
      <c r="Q28" s="225"/>
      <c r="R28" s="225"/>
      <c r="S28" s="225"/>
    </row>
    <row r="29">
      <c r="A29" s="238" t="s">
        <v>417</v>
      </c>
      <c r="B29" s="240">
        <f>D42</f>
        <v>11</v>
      </c>
      <c r="C29" s="240">
        <f>F42</f>
        <v>14362000</v>
      </c>
      <c r="D29" s="240">
        <v>2.0</v>
      </c>
      <c r="E29" s="240">
        <v>2124086.0</v>
      </c>
      <c r="F29" s="242">
        <f t="shared" ref="F29:G29" si="42">B29-D29</f>
        <v>9</v>
      </c>
      <c r="G29" s="242">
        <f t="shared" si="42"/>
        <v>12237914</v>
      </c>
      <c r="H29" s="225"/>
      <c r="I29" s="11"/>
      <c r="J29" s="11"/>
      <c r="K29" s="11"/>
      <c r="L29" s="11"/>
      <c r="M29" s="11"/>
      <c r="N29" s="11"/>
      <c r="O29" s="11"/>
      <c r="P29" s="225"/>
      <c r="Q29" s="225"/>
      <c r="R29" s="225"/>
      <c r="S29" s="225"/>
    </row>
    <row r="30">
      <c r="A30" s="244" t="s">
        <v>431</v>
      </c>
      <c r="B30" s="247">
        <f t="shared" ref="B30:G30" si="43">sum(B29)</f>
        <v>11</v>
      </c>
      <c r="C30" s="247">
        <f t="shared" si="43"/>
        <v>14362000</v>
      </c>
      <c r="D30" s="247">
        <f t="shared" si="43"/>
        <v>2</v>
      </c>
      <c r="E30" s="247">
        <f t="shared" si="43"/>
        <v>2124086</v>
      </c>
      <c r="F30" s="247">
        <f t="shared" si="43"/>
        <v>9</v>
      </c>
      <c r="G30" s="247">
        <f t="shared" si="43"/>
        <v>12237914</v>
      </c>
      <c r="H30" s="225"/>
      <c r="I30" s="11"/>
      <c r="J30" s="11"/>
      <c r="K30" s="11"/>
      <c r="L30" s="11"/>
      <c r="M30" s="11"/>
      <c r="N30" s="11"/>
      <c r="O30" s="11"/>
      <c r="P30" s="225"/>
      <c r="Q30" s="225"/>
      <c r="R30" s="225"/>
      <c r="S30" s="225"/>
    </row>
    <row r="31">
      <c r="A31" s="251" t="s">
        <v>446</v>
      </c>
      <c r="B31" s="254">
        <f t="shared" ref="B31:C31" si="44">B30/B30</f>
        <v>1</v>
      </c>
      <c r="C31" s="254">
        <f t="shared" si="44"/>
        <v>1</v>
      </c>
      <c r="D31" s="254">
        <f t="shared" ref="D31:E31" si="45">D30/B30</f>
        <v>0.1818181818</v>
      </c>
      <c r="E31" s="254">
        <f t="shared" si="45"/>
        <v>0.147896254</v>
      </c>
      <c r="F31" s="258">
        <f t="shared" ref="F31:G31" si="46">F30/B30</f>
        <v>0.8181818182</v>
      </c>
      <c r="G31" s="258">
        <f t="shared" si="46"/>
        <v>0.852103746</v>
      </c>
      <c r="H31" s="225"/>
      <c r="I31" s="11"/>
      <c r="J31" s="11"/>
      <c r="K31" s="11"/>
      <c r="L31" s="11"/>
      <c r="M31" s="11"/>
      <c r="N31" s="11"/>
      <c r="O31" s="11"/>
      <c r="P31" s="225"/>
      <c r="Q31" s="225"/>
      <c r="R31" s="225"/>
      <c r="S31" s="225"/>
    </row>
    <row r="32">
      <c r="A32" s="225"/>
      <c r="B32" s="225"/>
      <c r="C32" s="225"/>
      <c r="D32" s="225"/>
      <c r="E32" s="225"/>
      <c r="F32" s="225"/>
      <c r="G32" s="225"/>
      <c r="H32" s="225"/>
      <c r="I32" s="11"/>
      <c r="J32" s="11"/>
      <c r="K32" s="11"/>
      <c r="L32" s="11"/>
      <c r="M32" s="11"/>
      <c r="N32" s="11"/>
      <c r="O32" s="11"/>
      <c r="P32" s="225"/>
      <c r="Q32" s="225"/>
      <c r="R32" s="225"/>
      <c r="S32" s="225"/>
    </row>
    <row r="33">
      <c r="A33" s="231" t="s">
        <v>398</v>
      </c>
      <c r="B33" s="232" t="s">
        <v>467</v>
      </c>
      <c r="C33" s="232" t="s">
        <v>469</v>
      </c>
      <c r="D33" s="232" t="s">
        <v>470</v>
      </c>
      <c r="F33" s="232" t="s">
        <v>471</v>
      </c>
      <c r="H33" s="225"/>
      <c r="I33" s="11"/>
      <c r="J33" s="11"/>
      <c r="K33" s="11"/>
      <c r="L33" s="11"/>
      <c r="M33" s="11"/>
      <c r="N33" s="11"/>
      <c r="O33" s="11"/>
      <c r="P33" s="225"/>
      <c r="Q33" s="225"/>
      <c r="R33" s="225"/>
      <c r="S33" s="225"/>
    </row>
    <row r="34">
      <c r="D34" s="232" t="s">
        <v>477</v>
      </c>
      <c r="E34" s="232" t="s">
        <v>404</v>
      </c>
      <c r="F34" s="232" t="s">
        <v>477</v>
      </c>
      <c r="G34" s="232" t="s">
        <v>404</v>
      </c>
      <c r="H34" s="225"/>
      <c r="I34" s="11"/>
      <c r="J34" s="11"/>
      <c r="K34" s="11"/>
      <c r="L34" s="11"/>
      <c r="M34" s="11"/>
      <c r="N34" s="11"/>
      <c r="O34" s="11"/>
      <c r="P34" s="225"/>
      <c r="Q34" s="225"/>
      <c r="R34" s="225"/>
      <c r="S34" s="225"/>
    </row>
    <row r="35">
      <c r="A35" s="260"/>
      <c r="B35" s="261" t="s">
        <v>481</v>
      </c>
      <c r="C35" s="262">
        <v>702000.0</v>
      </c>
      <c r="D35" s="263">
        <v>1.0</v>
      </c>
      <c r="E35" s="262">
        <v>1.0</v>
      </c>
      <c r="F35" s="263">
        <f t="shared" ref="F35:F41" si="47">C35*D35</f>
        <v>702000</v>
      </c>
      <c r="G35" s="263">
        <f t="shared" ref="G35:G41" si="48">E35*C35</f>
        <v>702000</v>
      </c>
      <c r="H35" s="264"/>
      <c r="I35" s="171"/>
      <c r="J35" s="171"/>
      <c r="K35" s="171"/>
      <c r="L35" s="171"/>
      <c r="M35" s="171"/>
      <c r="N35" s="171"/>
      <c r="O35" s="171"/>
      <c r="P35" s="264"/>
      <c r="Q35" s="264"/>
      <c r="R35" s="264"/>
      <c r="S35" s="264"/>
    </row>
    <row r="36">
      <c r="A36" s="260"/>
      <c r="B36" s="265" t="s">
        <v>495</v>
      </c>
      <c r="C36" s="263">
        <v>858000.0</v>
      </c>
      <c r="D36" s="263">
        <v>2.0</v>
      </c>
      <c r="E36" s="262">
        <v>3.0</v>
      </c>
      <c r="F36" s="263">
        <f t="shared" si="47"/>
        <v>1716000</v>
      </c>
      <c r="G36" s="263">
        <f t="shared" si="48"/>
        <v>2574000</v>
      </c>
      <c r="H36" s="264"/>
      <c r="I36" s="171"/>
      <c r="J36" s="171"/>
      <c r="K36" s="171"/>
      <c r="L36" s="171"/>
      <c r="M36" s="171"/>
      <c r="N36" s="171"/>
      <c r="O36" s="171"/>
      <c r="P36" s="264"/>
      <c r="Q36" s="264"/>
      <c r="R36" s="264"/>
      <c r="S36" s="264"/>
    </row>
    <row r="37">
      <c r="A37" s="260"/>
      <c r="B37" s="265" t="s">
        <v>510</v>
      </c>
      <c r="C37" s="263">
        <v>998000.0</v>
      </c>
      <c r="D37" s="263">
        <v>1.0</v>
      </c>
      <c r="E37" s="263">
        <v>0.0</v>
      </c>
      <c r="F37" s="263">
        <f t="shared" si="47"/>
        <v>998000</v>
      </c>
      <c r="G37" s="263">
        <f t="shared" si="48"/>
        <v>0</v>
      </c>
      <c r="H37" s="264"/>
      <c r="I37" s="171"/>
      <c r="J37" s="171"/>
      <c r="K37" s="171"/>
      <c r="L37" s="171"/>
      <c r="M37" s="171"/>
      <c r="N37" s="171"/>
      <c r="O37" s="171"/>
      <c r="P37" s="264"/>
      <c r="Q37" s="264"/>
      <c r="R37" s="264"/>
      <c r="S37" s="264"/>
    </row>
    <row r="38">
      <c r="A38" s="260"/>
      <c r="B38" s="265" t="s">
        <v>517</v>
      </c>
      <c r="C38" s="263">
        <v>1298000.0</v>
      </c>
      <c r="D38" s="263">
        <v>3.0</v>
      </c>
      <c r="E38" s="263">
        <v>0.0</v>
      </c>
      <c r="F38" s="263">
        <f t="shared" si="47"/>
        <v>3894000</v>
      </c>
      <c r="G38" s="263">
        <f t="shared" si="48"/>
        <v>0</v>
      </c>
      <c r="H38" s="264"/>
      <c r="I38" s="171"/>
      <c r="J38" s="171"/>
      <c r="K38" s="171"/>
      <c r="L38" s="171"/>
      <c r="M38" s="171"/>
      <c r="N38" s="171"/>
      <c r="O38" s="171"/>
      <c r="P38" s="264"/>
      <c r="Q38" s="264"/>
      <c r="R38" s="264"/>
      <c r="S38" s="264"/>
    </row>
    <row r="39">
      <c r="A39" s="260"/>
      <c r="B39" s="265" t="s">
        <v>525</v>
      </c>
      <c r="C39" s="263">
        <v>1688000.0</v>
      </c>
      <c r="D39" s="263">
        <v>2.0</v>
      </c>
      <c r="E39" s="262">
        <v>1.0</v>
      </c>
      <c r="F39" s="263">
        <f t="shared" si="47"/>
        <v>3376000</v>
      </c>
      <c r="G39" s="263">
        <f t="shared" si="48"/>
        <v>1688000</v>
      </c>
      <c r="H39" s="264"/>
      <c r="I39" s="171"/>
      <c r="J39" s="171"/>
      <c r="K39" s="171"/>
      <c r="L39" s="171"/>
      <c r="M39" s="171"/>
      <c r="N39" s="171"/>
      <c r="O39" s="171"/>
      <c r="P39" s="264"/>
      <c r="Q39" s="264"/>
      <c r="R39" s="264"/>
      <c r="S39" s="264"/>
    </row>
    <row r="40">
      <c r="A40" s="260"/>
      <c r="B40" s="265" t="s">
        <v>531</v>
      </c>
      <c r="C40" s="263">
        <v>1598000.0</v>
      </c>
      <c r="D40" s="263">
        <v>1.0</v>
      </c>
      <c r="E40" s="263">
        <v>0.0</v>
      </c>
      <c r="F40" s="263">
        <f t="shared" si="47"/>
        <v>1598000</v>
      </c>
      <c r="G40" s="263">
        <f t="shared" si="48"/>
        <v>0</v>
      </c>
      <c r="H40" s="264"/>
      <c r="I40" s="171"/>
      <c r="J40" s="171"/>
      <c r="K40" s="171"/>
      <c r="L40" s="171"/>
      <c r="M40" s="171"/>
      <c r="N40" s="171"/>
      <c r="O40" s="171"/>
      <c r="P40" s="264"/>
      <c r="Q40" s="264"/>
      <c r="R40" s="264"/>
      <c r="S40" s="264"/>
    </row>
    <row r="41">
      <c r="A41" s="266"/>
      <c r="B41" s="267" t="s">
        <v>544</v>
      </c>
      <c r="C41" s="268">
        <v>2078000.0</v>
      </c>
      <c r="D41" s="268">
        <v>1.0</v>
      </c>
      <c r="E41" s="269">
        <v>1.0</v>
      </c>
      <c r="F41" s="268">
        <f t="shared" si="47"/>
        <v>2078000</v>
      </c>
      <c r="G41" s="268">
        <f t="shared" si="48"/>
        <v>2078000</v>
      </c>
      <c r="H41" s="264"/>
      <c r="I41" s="171"/>
      <c r="J41" s="171"/>
      <c r="K41" s="171"/>
      <c r="L41" s="171"/>
      <c r="M41" s="171"/>
      <c r="N41" s="171"/>
      <c r="O41" s="171"/>
      <c r="P41" s="264"/>
      <c r="Q41" s="264"/>
      <c r="R41" s="264"/>
      <c r="S41" s="264"/>
    </row>
    <row r="42">
      <c r="A42" s="270" t="s">
        <v>555</v>
      </c>
      <c r="C42" s="271"/>
      <c r="D42" s="247">
        <f t="shared" ref="D42:G42" si="49">sum(D35:D41)</f>
        <v>11</v>
      </c>
      <c r="E42" s="247">
        <f t="shared" si="49"/>
        <v>6</v>
      </c>
      <c r="F42" s="247">
        <f t="shared" si="49"/>
        <v>14362000</v>
      </c>
      <c r="G42" s="247">
        <f t="shared" si="49"/>
        <v>7042000</v>
      </c>
      <c r="H42" s="225"/>
      <c r="I42" s="11"/>
      <c r="J42" s="11"/>
      <c r="K42" s="11"/>
      <c r="L42" s="11"/>
      <c r="M42" s="11"/>
      <c r="N42" s="11"/>
      <c r="O42" s="11"/>
      <c r="P42" s="225"/>
      <c r="Q42" s="225"/>
      <c r="R42" s="225"/>
      <c r="S42" s="225"/>
    </row>
    <row r="43">
      <c r="A43" s="272" t="s">
        <v>407</v>
      </c>
      <c r="C43" s="273"/>
      <c r="D43" s="274">
        <f>D42-E42</f>
        <v>5</v>
      </c>
      <c r="F43" s="274">
        <f>F42-G42</f>
        <v>7320000</v>
      </c>
      <c r="H43" s="225"/>
      <c r="I43" s="11"/>
      <c r="J43" s="11"/>
      <c r="K43" s="11"/>
      <c r="L43" s="11"/>
      <c r="M43" s="11"/>
      <c r="N43" s="11"/>
      <c r="O43" s="11"/>
      <c r="P43" s="225"/>
      <c r="Q43" s="225"/>
      <c r="R43" s="225"/>
      <c r="S43" s="225"/>
    </row>
    <row r="44">
      <c r="A44" s="225"/>
      <c r="B44" s="225"/>
      <c r="C44" s="225"/>
      <c r="D44" s="275"/>
      <c r="E44" s="275"/>
      <c r="F44" s="275"/>
      <c r="G44" s="275"/>
      <c r="H44" s="225"/>
      <c r="I44" s="11"/>
      <c r="J44" s="11"/>
      <c r="K44" s="11"/>
      <c r="L44" s="11"/>
      <c r="M44" s="11"/>
      <c r="N44" s="11"/>
      <c r="O44" s="11"/>
      <c r="P44" s="225"/>
      <c r="Q44" s="225"/>
      <c r="R44" s="225"/>
      <c r="S44" s="225"/>
    </row>
    <row r="45">
      <c r="A45" s="276" t="s">
        <v>384</v>
      </c>
      <c r="G45" s="264"/>
      <c r="H45" s="264"/>
      <c r="I45" s="171"/>
      <c r="J45" s="171"/>
      <c r="K45" s="171"/>
      <c r="L45" s="171"/>
      <c r="M45" s="171"/>
      <c r="N45" s="171"/>
      <c r="O45" s="171"/>
      <c r="P45" s="264"/>
      <c r="Q45" s="264"/>
      <c r="R45" s="264"/>
      <c r="S45" s="264"/>
    </row>
    <row r="46">
      <c r="A46" s="277" t="s">
        <v>588</v>
      </c>
      <c r="G46" s="264"/>
      <c r="H46" s="264"/>
      <c r="I46" s="171"/>
      <c r="J46" s="171"/>
      <c r="K46" s="171"/>
      <c r="L46" s="171"/>
      <c r="M46" s="171"/>
      <c r="N46" s="171"/>
      <c r="O46" s="171"/>
      <c r="P46" s="264"/>
      <c r="Q46" s="264"/>
      <c r="R46" s="264"/>
      <c r="S46" s="264"/>
    </row>
    <row r="47">
      <c r="A47" s="278" t="s">
        <v>398</v>
      </c>
      <c r="B47" s="279" t="s">
        <v>32</v>
      </c>
      <c r="C47" s="279" t="s">
        <v>401</v>
      </c>
      <c r="D47" s="279" t="s">
        <v>404</v>
      </c>
      <c r="F47" s="279" t="s">
        <v>407</v>
      </c>
      <c r="H47" s="264"/>
      <c r="I47" s="171"/>
      <c r="J47" s="171"/>
      <c r="K47" s="171"/>
      <c r="L47" s="171"/>
      <c r="M47" s="171"/>
      <c r="N47" s="171"/>
      <c r="O47" s="171"/>
      <c r="P47" s="264"/>
      <c r="Q47" s="264"/>
      <c r="R47" s="264"/>
      <c r="S47" s="264"/>
    </row>
    <row r="48">
      <c r="D48" s="279" t="s">
        <v>44</v>
      </c>
      <c r="E48" s="279" t="s">
        <v>408</v>
      </c>
      <c r="F48" s="279" t="s">
        <v>44</v>
      </c>
      <c r="G48" s="280" t="s">
        <v>408</v>
      </c>
      <c r="H48" s="264"/>
      <c r="I48" s="171"/>
      <c r="J48" s="171"/>
      <c r="K48" s="171"/>
      <c r="L48" s="171"/>
      <c r="M48" s="171"/>
      <c r="N48" s="171"/>
      <c r="O48" s="171"/>
      <c r="P48" s="264"/>
      <c r="Q48" s="264"/>
      <c r="R48" s="264"/>
      <c r="S48" s="264"/>
    </row>
    <row r="49">
      <c r="A49" s="263" t="s">
        <v>417</v>
      </c>
      <c r="B49" s="282">
        <f>D62</f>
        <v>11</v>
      </c>
      <c r="C49" s="282">
        <f>F62</f>
        <v>14368000</v>
      </c>
      <c r="D49" s="282">
        <v>2.0</v>
      </c>
      <c r="E49" s="282">
        <v>2124086.0</v>
      </c>
      <c r="F49" s="283">
        <f t="shared" ref="F49:G49" si="50">B49-D49</f>
        <v>9</v>
      </c>
      <c r="G49" s="283">
        <f t="shared" si="50"/>
        <v>12243914</v>
      </c>
      <c r="H49" s="264"/>
      <c r="I49" s="171"/>
      <c r="J49" s="171"/>
      <c r="K49" s="171"/>
      <c r="L49" s="171"/>
      <c r="M49" s="171"/>
      <c r="N49" s="171"/>
      <c r="O49" s="171"/>
      <c r="P49" s="264"/>
      <c r="Q49" s="264"/>
      <c r="R49" s="264"/>
      <c r="S49" s="264"/>
    </row>
    <row r="50">
      <c r="A50" s="284" t="s">
        <v>431</v>
      </c>
      <c r="B50" s="286">
        <f t="shared" ref="B50:G50" si="51">sum(B49)</f>
        <v>11</v>
      </c>
      <c r="C50" s="286">
        <f t="shared" si="51"/>
        <v>14368000</v>
      </c>
      <c r="D50" s="286">
        <f t="shared" si="51"/>
        <v>2</v>
      </c>
      <c r="E50" s="286">
        <f t="shared" si="51"/>
        <v>2124086</v>
      </c>
      <c r="F50" s="286">
        <f t="shared" si="51"/>
        <v>9</v>
      </c>
      <c r="G50" s="286">
        <f t="shared" si="51"/>
        <v>12243914</v>
      </c>
      <c r="H50" s="264"/>
      <c r="I50" s="171"/>
      <c r="J50" s="171"/>
      <c r="K50" s="171"/>
      <c r="L50" s="171"/>
      <c r="M50" s="171"/>
      <c r="N50" s="171"/>
      <c r="O50" s="171"/>
      <c r="P50" s="264"/>
      <c r="Q50" s="264"/>
      <c r="R50" s="264"/>
      <c r="S50" s="264"/>
    </row>
    <row r="51">
      <c r="A51" s="288" t="s">
        <v>446</v>
      </c>
      <c r="B51" s="289">
        <f t="shared" ref="B51:C51" si="52">B50/B50</f>
        <v>1</v>
      </c>
      <c r="C51" s="289">
        <f t="shared" si="52"/>
        <v>1</v>
      </c>
      <c r="D51" s="289">
        <f t="shared" ref="D51:E51" si="53">D50/B50</f>
        <v>0.1818181818</v>
      </c>
      <c r="E51" s="289">
        <f t="shared" si="53"/>
        <v>0.1478344933</v>
      </c>
      <c r="F51" s="290">
        <f t="shared" ref="F51:G51" si="54">F50/B50</f>
        <v>0.8181818182</v>
      </c>
      <c r="G51" s="290">
        <f t="shared" si="54"/>
        <v>0.8521655067</v>
      </c>
      <c r="H51" s="264"/>
      <c r="I51" s="171"/>
      <c r="J51" s="171"/>
      <c r="K51" s="171"/>
      <c r="L51" s="171"/>
      <c r="M51" s="171"/>
      <c r="N51" s="171"/>
      <c r="O51" s="171"/>
      <c r="P51" s="264"/>
      <c r="Q51" s="264"/>
      <c r="R51" s="264"/>
      <c r="S51" s="264"/>
    </row>
    <row r="52">
      <c r="A52" s="264"/>
      <c r="B52" s="264"/>
      <c r="C52" s="264"/>
      <c r="D52" s="264"/>
      <c r="E52" s="264"/>
      <c r="F52" s="264"/>
      <c r="G52" s="264"/>
      <c r="H52" s="264"/>
      <c r="I52" s="171"/>
      <c r="J52" s="171"/>
      <c r="K52" s="171"/>
      <c r="L52" s="171"/>
      <c r="M52" s="171"/>
      <c r="N52" s="171"/>
      <c r="O52" s="171"/>
      <c r="P52" s="264"/>
      <c r="Q52" s="264"/>
      <c r="R52" s="264"/>
      <c r="S52" s="264"/>
    </row>
    <row r="53">
      <c r="A53" s="278" t="s">
        <v>398</v>
      </c>
      <c r="B53" s="279" t="s">
        <v>467</v>
      </c>
      <c r="C53" s="279" t="s">
        <v>469</v>
      </c>
      <c r="D53" s="279" t="s">
        <v>470</v>
      </c>
      <c r="F53" s="279" t="s">
        <v>471</v>
      </c>
      <c r="H53" s="264"/>
      <c r="I53" s="171"/>
      <c r="J53" s="171"/>
      <c r="K53" s="171"/>
      <c r="L53" s="171"/>
      <c r="M53" s="171"/>
      <c r="N53" s="171"/>
      <c r="O53" s="171"/>
      <c r="P53" s="264"/>
      <c r="Q53" s="264"/>
      <c r="R53" s="264"/>
      <c r="S53" s="264"/>
    </row>
    <row r="54">
      <c r="D54" s="279" t="s">
        <v>477</v>
      </c>
      <c r="E54" s="279" t="s">
        <v>404</v>
      </c>
      <c r="F54" s="279" t="s">
        <v>477</v>
      </c>
      <c r="G54" s="279" t="s">
        <v>404</v>
      </c>
      <c r="H54" s="264"/>
      <c r="I54" s="171"/>
      <c r="J54" s="171"/>
      <c r="K54" s="171"/>
      <c r="L54" s="171"/>
      <c r="M54" s="171"/>
      <c r="N54" s="171"/>
      <c r="O54" s="171"/>
      <c r="P54" s="264"/>
      <c r="Q54" s="264"/>
      <c r="R54" s="264"/>
      <c r="S54" s="264"/>
    </row>
    <row r="55">
      <c r="A55" s="291" t="s">
        <v>417</v>
      </c>
      <c r="B55" s="193" t="s">
        <v>495</v>
      </c>
      <c r="C55" s="292">
        <v>858000.0</v>
      </c>
      <c r="D55" s="292">
        <v>2.0</v>
      </c>
      <c r="E55" s="293">
        <v>1.0</v>
      </c>
      <c r="F55" s="292">
        <f t="shared" ref="F55:F61" si="55">C55*D55</f>
        <v>1716000</v>
      </c>
      <c r="G55" s="292">
        <f t="shared" ref="G55:G61" si="56">E55*C55</f>
        <v>858000</v>
      </c>
      <c r="H55" s="201"/>
      <c r="I55" s="201"/>
      <c r="J55" s="201"/>
      <c r="K55" s="201"/>
      <c r="L55" s="201"/>
      <c r="M55" s="201"/>
      <c r="N55" s="201"/>
      <c r="O55" s="201"/>
      <c r="P55" s="294"/>
      <c r="Q55" s="294"/>
      <c r="R55" s="294"/>
      <c r="S55" s="294"/>
    </row>
    <row r="56">
      <c r="B56" s="193" t="s">
        <v>679</v>
      </c>
      <c r="C56" s="292">
        <v>708000.0</v>
      </c>
      <c r="D56" s="292">
        <v>1.0</v>
      </c>
      <c r="E56" s="293">
        <v>1.0</v>
      </c>
      <c r="F56" s="292">
        <f t="shared" si="55"/>
        <v>708000</v>
      </c>
      <c r="G56" s="292">
        <f t="shared" si="56"/>
        <v>708000</v>
      </c>
      <c r="H56" s="201"/>
      <c r="I56" s="201"/>
      <c r="J56" s="201"/>
      <c r="K56" s="201"/>
      <c r="L56" s="201"/>
      <c r="M56" s="201"/>
      <c r="N56" s="201"/>
      <c r="O56" s="201"/>
      <c r="P56" s="294"/>
      <c r="Q56" s="294"/>
      <c r="R56" s="294"/>
      <c r="S56" s="294"/>
    </row>
    <row r="57">
      <c r="B57" s="193" t="s">
        <v>510</v>
      </c>
      <c r="C57" s="292">
        <v>998000.0</v>
      </c>
      <c r="D57" s="292">
        <v>1.0</v>
      </c>
      <c r="E57" s="292">
        <v>0.0</v>
      </c>
      <c r="F57" s="292">
        <f t="shared" si="55"/>
        <v>998000</v>
      </c>
      <c r="G57" s="292">
        <f t="shared" si="56"/>
        <v>0</v>
      </c>
      <c r="H57" s="201"/>
      <c r="I57" s="201"/>
      <c r="J57" s="201"/>
      <c r="K57" s="201"/>
      <c r="L57" s="201"/>
      <c r="M57" s="201"/>
      <c r="N57" s="201"/>
      <c r="O57" s="201"/>
      <c r="P57" s="294"/>
      <c r="Q57" s="294"/>
      <c r="R57" s="294"/>
      <c r="S57" s="294"/>
    </row>
    <row r="58">
      <c r="B58" s="193" t="s">
        <v>517</v>
      </c>
      <c r="C58" s="292">
        <v>1298000.0</v>
      </c>
      <c r="D58" s="292">
        <v>3.0</v>
      </c>
      <c r="E58" s="293">
        <v>0.0</v>
      </c>
      <c r="F58" s="292">
        <f t="shared" si="55"/>
        <v>3894000</v>
      </c>
      <c r="G58" s="292">
        <f t="shared" si="56"/>
        <v>0</v>
      </c>
      <c r="H58" s="201"/>
      <c r="I58" s="201"/>
      <c r="J58" s="201"/>
      <c r="K58" s="201"/>
      <c r="L58" s="201"/>
      <c r="M58" s="201"/>
      <c r="N58" s="201"/>
      <c r="O58" s="201"/>
      <c r="P58" s="294"/>
      <c r="Q58" s="294"/>
      <c r="R58" s="294"/>
      <c r="S58" s="294"/>
    </row>
    <row r="59">
      <c r="B59" s="193" t="s">
        <v>525</v>
      </c>
      <c r="C59" s="292">
        <v>1688000.0</v>
      </c>
      <c r="D59" s="292">
        <v>2.0</v>
      </c>
      <c r="E59" s="293">
        <v>8.0</v>
      </c>
      <c r="F59" s="292">
        <f t="shared" si="55"/>
        <v>3376000</v>
      </c>
      <c r="G59" s="292">
        <f t="shared" si="56"/>
        <v>13504000</v>
      </c>
      <c r="H59" s="201"/>
      <c r="I59" s="201"/>
      <c r="J59" s="201"/>
      <c r="K59" s="201"/>
      <c r="L59" s="201"/>
      <c r="M59" s="201"/>
      <c r="N59" s="201"/>
      <c r="O59" s="201"/>
      <c r="P59" s="294"/>
      <c r="Q59" s="294"/>
      <c r="R59" s="294"/>
      <c r="S59" s="294"/>
    </row>
    <row r="60">
      <c r="B60" s="193" t="s">
        <v>531</v>
      </c>
      <c r="C60" s="292">
        <v>1598000.0</v>
      </c>
      <c r="D60" s="292">
        <v>1.0</v>
      </c>
      <c r="E60" s="292">
        <v>0.0</v>
      </c>
      <c r="F60" s="292">
        <f t="shared" si="55"/>
        <v>1598000</v>
      </c>
      <c r="G60" s="292">
        <f t="shared" si="56"/>
        <v>0</v>
      </c>
      <c r="H60" s="201"/>
      <c r="I60" s="201"/>
      <c r="J60" s="201"/>
      <c r="K60" s="201"/>
      <c r="L60" s="201"/>
      <c r="M60" s="201"/>
      <c r="N60" s="201"/>
      <c r="O60" s="201"/>
      <c r="P60" s="294"/>
      <c r="Q60" s="294"/>
      <c r="R60" s="294"/>
      <c r="S60" s="294"/>
    </row>
    <row r="61">
      <c r="A61" s="296"/>
      <c r="B61" s="297" t="s">
        <v>544</v>
      </c>
      <c r="C61" s="298">
        <v>2078000.0</v>
      </c>
      <c r="D61" s="298">
        <v>1.0</v>
      </c>
      <c r="E61" s="299">
        <v>0.0</v>
      </c>
      <c r="F61" s="298">
        <f t="shared" si="55"/>
        <v>2078000</v>
      </c>
      <c r="G61" s="298">
        <f t="shared" si="56"/>
        <v>0</v>
      </c>
      <c r="H61" s="201"/>
      <c r="I61" s="201"/>
      <c r="J61" s="201"/>
      <c r="K61" s="201"/>
      <c r="L61" s="201"/>
      <c r="M61" s="201"/>
      <c r="N61" s="201"/>
      <c r="O61" s="201"/>
      <c r="P61" s="294"/>
      <c r="Q61" s="294"/>
      <c r="R61" s="294"/>
      <c r="S61" s="294"/>
    </row>
    <row r="62">
      <c r="A62" s="300" t="s">
        <v>555</v>
      </c>
      <c r="C62" s="301"/>
      <c r="D62" s="286">
        <f t="shared" ref="D62:G62" si="57">sum(D55:D61)</f>
        <v>11</v>
      </c>
      <c r="E62" s="286">
        <f t="shared" si="57"/>
        <v>10</v>
      </c>
      <c r="F62" s="286">
        <f t="shared" si="57"/>
        <v>14368000</v>
      </c>
      <c r="G62" s="302">
        <f t="shared" si="57"/>
        <v>15070000</v>
      </c>
      <c r="H62" s="264"/>
      <c r="I62" s="171"/>
      <c r="J62" s="171"/>
      <c r="K62" s="171"/>
      <c r="L62" s="171"/>
      <c r="M62" s="171"/>
      <c r="N62" s="171"/>
      <c r="O62" s="171"/>
      <c r="P62" s="264"/>
      <c r="Q62" s="264"/>
      <c r="R62" s="264"/>
      <c r="S62" s="264"/>
    </row>
    <row r="63">
      <c r="A63" s="303" t="s">
        <v>407</v>
      </c>
      <c r="C63" s="304"/>
      <c r="D63" s="305">
        <f>D62-E62</f>
        <v>1</v>
      </c>
      <c r="F63" s="305">
        <f>F62-G62</f>
        <v>-702000</v>
      </c>
      <c r="H63" s="264"/>
      <c r="I63" s="171"/>
      <c r="J63" s="171"/>
      <c r="K63" s="171"/>
      <c r="L63" s="171"/>
      <c r="M63" s="171"/>
      <c r="N63" s="171"/>
      <c r="O63" s="171"/>
      <c r="P63" s="264"/>
      <c r="Q63" s="264"/>
      <c r="R63" s="264"/>
      <c r="S63" s="264"/>
    </row>
    <row r="64">
      <c r="A64" s="264"/>
      <c r="B64" s="264"/>
      <c r="C64" s="264"/>
      <c r="D64" s="306"/>
      <c r="E64" s="306"/>
      <c r="F64" s="306"/>
      <c r="G64" s="306"/>
      <c r="H64" s="264"/>
      <c r="I64" s="171"/>
      <c r="J64" s="171"/>
      <c r="K64" s="171"/>
      <c r="L64" s="171"/>
      <c r="M64" s="171"/>
      <c r="N64" s="171"/>
      <c r="O64" s="171"/>
      <c r="P64" s="264"/>
      <c r="Q64" s="264"/>
      <c r="R64" s="264"/>
      <c r="S64" s="264"/>
    </row>
    <row r="65">
      <c r="A65" s="307" t="s">
        <v>384</v>
      </c>
      <c r="G65" s="193"/>
      <c r="H65" s="193"/>
      <c r="I65" s="201"/>
      <c r="J65" s="201"/>
      <c r="K65" s="201"/>
      <c r="L65" s="201"/>
      <c r="M65" s="201"/>
      <c r="N65" s="201"/>
      <c r="O65" s="201"/>
      <c r="P65" s="294"/>
      <c r="Q65" s="294"/>
      <c r="R65" s="294"/>
      <c r="S65" s="294"/>
    </row>
    <row r="66">
      <c r="A66" s="294" t="s">
        <v>753</v>
      </c>
      <c r="G66" s="185"/>
      <c r="H66" s="185"/>
      <c r="I66" s="308"/>
      <c r="J66" s="308"/>
      <c r="K66" s="308"/>
      <c r="L66" s="308"/>
      <c r="M66" s="308"/>
      <c r="N66" s="308"/>
      <c r="O66" s="308"/>
      <c r="P66" s="185"/>
      <c r="Q66" s="185"/>
      <c r="R66" s="185"/>
      <c r="S66" s="185"/>
    </row>
    <row r="67">
      <c r="A67" s="309" t="s">
        <v>398</v>
      </c>
      <c r="B67" s="310" t="s">
        <v>32</v>
      </c>
      <c r="C67" s="310" t="s">
        <v>401</v>
      </c>
      <c r="D67" s="310" t="s">
        <v>404</v>
      </c>
      <c r="F67" s="310" t="s">
        <v>407</v>
      </c>
      <c r="H67" s="185"/>
      <c r="I67" s="308"/>
      <c r="J67" s="308"/>
      <c r="K67" s="308"/>
      <c r="L67" s="308"/>
      <c r="M67" s="308"/>
      <c r="N67" s="308"/>
      <c r="O67" s="308"/>
      <c r="P67" s="185"/>
      <c r="Q67" s="185"/>
      <c r="R67" s="185"/>
      <c r="S67" s="185"/>
    </row>
    <row r="68">
      <c r="D68" s="310" t="s">
        <v>44</v>
      </c>
      <c r="E68" s="310" t="s">
        <v>408</v>
      </c>
      <c r="F68" s="310" t="s">
        <v>44</v>
      </c>
      <c r="G68" s="311" t="s">
        <v>408</v>
      </c>
      <c r="H68" s="185"/>
      <c r="I68" s="308"/>
      <c r="J68" s="308"/>
      <c r="K68" s="308"/>
      <c r="L68" s="308"/>
      <c r="M68" s="308"/>
      <c r="N68" s="308"/>
      <c r="O68" s="308"/>
      <c r="P68" s="185"/>
      <c r="Q68" s="185"/>
      <c r="R68" s="185"/>
      <c r="S68" s="185"/>
    </row>
    <row r="69">
      <c r="A69" s="292" t="s">
        <v>417</v>
      </c>
      <c r="B69" s="312">
        <f>D84</f>
        <v>10</v>
      </c>
      <c r="C69" s="312">
        <f>F84</f>
        <v>11541000</v>
      </c>
      <c r="D69" s="314">
        <v>2.0</v>
      </c>
      <c r="E69" s="314">
        <v>2124086.0</v>
      </c>
      <c r="F69" s="315">
        <f t="shared" ref="F69:G69" si="58">B69-D69</f>
        <v>8</v>
      </c>
      <c r="G69" s="315">
        <f t="shared" si="58"/>
        <v>9416914</v>
      </c>
      <c r="H69" s="185"/>
      <c r="I69" s="308"/>
      <c r="J69" s="308"/>
      <c r="K69" s="308"/>
      <c r="L69" s="308"/>
      <c r="M69" s="308"/>
      <c r="N69" s="308"/>
      <c r="O69" s="308"/>
      <c r="P69" s="185"/>
      <c r="Q69" s="185"/>
      <c r="R69" s="185"/>
      <c r="S69" s="185"/>
    </row>
    <row r="70">
      <c r="A70" s="292" t="s">
        <v>768</v>
      </c>
      <c r="B70" s="312">
        <f>D96</f>
        <v>10</v>
      </c>
      <c r="C70" s="312">
        <f>F96</f>
        <v>13760000</v>
      </c>
      <c r="D70" s="314">
        <v>1.0</v>
      </c>
      <c r="E70" s="314">
        <v>858000.0</v>
      </c>
      <c r="F70" s="315">
        <f t="shared" ref="F70:G70" si="59">B70-D70</f>
        <v>9</v>
      </c>
      <c r="G70" s="315">
        <f t="shared" si="59"/>
        <v>12902000</v>
      </c>
      <c r="H70" s="185"/>
      <c r="I70" s="308"/>
      <c r="J70" s="308"/>
      <c r="K70" s="308"/>
      <c r="L70" s="308"/>
      <c r="M70" s="308"/>
      <c r="N70" s="308"/>
      <c r="O70" s="308"/>
      <c r="P70" s="185"/>
      <c r="Q70" s="185"/>
      <c r="R70" s="185"/>
      <c r="S70" s="185"/>
    </row>
    <row r="71">
      <c r="A71" s="316" t="s">
        <v>431</v>
      </c>
      <c r="B71" s="317">
        <f t="shared" ref="B71:G71" si="60">sum(B69:B70)</f>
        <v>20</v>
      </c>
      <c r="C71" s="317">
        <f t="shared" si="60"/>
        <v>25301000</v>
      </c>
      <c r="D71" s="317">
        <f t="shared" si="60"/>
        <v>3</v>
      </c>
      <c r="E71" s="317">
        <f t="shared" si="60"/>
        <v>2982086</v>
      </c>
      <c r="F71" s="317">
        <f t="shared" si="60"/>
        <v>17</v>
      </c>
      <c r="G71" s="317">
        <f t="shared" si="60"/>
        <v>22318914</v>
      </c>
      <c r="H71" s="185"/>
      <c r="I71" s="308"/>
      <c r="J71" s="308"/>
      <c r="K71" s="308"/>
      <c r="L71" s="308"/>
      <c r="M71" s="308"/>
      <c r="N71" s="308"/>
      <c r="O71" s="308"/>
      <c r="P71" s="185"/>
      <c r="Q71" s="185"/>
      <c r="R71" s="185"/>
      <c r="S71" s="185"/>
    </row>
    <row r="72">
      <c r="A72" s="318" t="s">
        <v>446</v>
      </c>
      <c r="B72" s="319">
        <f t="shared" ref="B72:C72" si="61">B71/B71</f>
        <v>1</v>
      </c>
      <c r="C72" s="319">
        <f t="shared" si="61"/>
        <v>1</v>
      </c>
      <c r="D72" s="319">
        <f t="shared" ref="D72:E72" si="62">D71/B71</f>
        <v>0.15</v>
      </c>
      <c r="E72" s="319">
        <f t="shared" si="62"/>
        <v>0.1178643532</v>
      </c>
      <c r="F72" s="320">
        <f t="shared" ref="F72:G72" si="63">F71/B71</f>
        <v>0.85</v>
      </c>
      <c r="G72" s="320">
        <f t="shared" si="63"/>
        <v>0.8821356468</v>
      </c>
      <c r="H72" s="185"/>
      <c r="I72" s="308"/>
      <c r="J72" s="308"/>
      <c r="K72" s="308"/>
      <c r="L72" s="308"/>
      <c r="M72" s="308"/>
      <c r="N72" s="308"/>
      <c r="O72" s="308"/>
      <c r="P72" s="185"/>
      <c r="Q72" s="185"/>
      <c r="R72" s="185"/>
      <c r="S72" s="185"/>
    </row>
    <row r="73">
      <c r="A73" s="185"/>
      <c r="B73" s="185"/>
      <c r="C73" s="185"/>
      <c r="D73" s="185"/>
      <c r="E73" s="185"/>
      <c r="F73" s="185"/>
      <c r="G73" s="185"/>
      <c r="H73" s="185"/>
      <c r="I73" s="308"/>
      <c r="J73" s="308"/>
      <c r="K73" s="308"/>
      <c r="L73" s="308"/>
      <c r="M73" s="308"/>
      <c r="N73" s="308"/>
      <c r="O73" s="308"/>
      <c r="P73" s="185"/>
      <c r="Q73" s="185"/>
      <c r="R73" s="185"/>
      <c r="S73" s="185"/>
    </row>
    <row r="74">
      <c r="A74" s="309" t="s">
        <v>398</v>
      </c>
      <c r="B74" s="310" t="s">
        <v>467</v>
      </c>
      <c r="C74" s="310" t="s">
        <v>469</v>
      </c>
      <c r="D74" s="310" t="s">
        <v>470</v>
      </c>
      <c r="F74" s="310" t="s">
        <v>471</v>
      </c>
      <c r="H74" s="185"/>
      <c r="I74" s="308"/>
      <c r="J74" s="308"/>
      <c r="K74" s="308"/>
      <c r="L74" s="308"/>
      <c r="M74" s="308"/>
      <c r="N74" s="308"/>
      <c r="O74" s="308"/>
      <c r="P74" s="185"/>
      <c r="Q74" s="185"/>
      <c r="R74" s="185"/>
      <c r="S74" s="185"/>
    </row>
    <row r="75">
      <c r="D75" s="310" t="s">
        <v>477</v>
      </c>
      <c r="E75" s="310" t="s">
        <v>404</v>
      </c>
      <c r="F75" s="310" t="s">
        <v>477</v>
      </c>
      <c r="G75" s="310" t="s">
        <v>404</v>
      </c>
      <c r="H75" s="185"/>
      <c r="I75" s="308"/>
      <c r="J75" s="308"/>
      <c r="K75" s="308"/>
      <c r="L75" s="308"/>
      <c r="M75" s="308"/>
      <c r="N75" s="308"/>
      <c r="O75" s="308"/>
      <c r="P75" s="185"/>
      <c r="Q75" s="185"/>
      <c r="R75" s="185"/>
      <c r="S75" s="185"/>
    </row>
    <row r="76">
      <c r="A76" s="260" t="s">
        <v>417</v>
      </c>
      <c r="B76" s="96" t="s">
        <v>816</v>
      </c>
      <c r="C76" s="293">
        <v>399000.0</v>
      </c>
      <c r="D76" s="293">
        <v>1.0</v>
      </c>
      <c r="E76" s="293">
        <v>1.0</v>
      </c>
      <c r="F76" s="292">
        <f t="shared" ref="F76:F83" si="64">C76*D76</f>
        <v>399000</v>
      </c>
      <c r="G76" s="292">
        <f>E76*C76</f>
        <v>399000</v>
      </c>
      <c r="H76" s="185"/>
      <c r="I76" s="308"/>
      <c r="J76" s="308"/>
      <c r="K76" s="308"/>
      <c r="L76" s="308"/>
      <c r="M76" s="308"/>
      <c r="N76" s="308"/>
      <c r="O76" s="308"/>
      <c r="P76" s="185"/>
      <c r="Q76" s="185"/>
      <c r="R76" s="185"/>
      <c r="S76" s="185"/>
    </row>
    <row r="77">
      <c r="B77" s="96" t="s">
        <v>818</v>
      </c>
      <c r="C77" s="293">
        <v>168000.0</v>
      </c>
      <c r="D77" s="293">
        <v>1.0</v>
      </c>
      <c r="E77" s="293">
        <v>1.0</v>
      </c>
      <c r="F77" s="292">
        <f t="shared" si="64"/>
        <v>168000</v>
      </c>
      <c r="G77" s="293">
        <v>436086.0</v>
      </c>
      <c r="H77" s="185"/>
      <c r="I77" s="308"/>
      <c r="J77" s="308"/>
      <c r="K77" s="308"/>
      <c r="L77" s="308"/>
      <c r="M77" s="308"/>
      <c r="N77" s="308"/>
      <c r="O77" s="308"/>
      <c r="P77" s="185"/>
      <c r="Q77" s="185"/>
      <c r="R77" s="185"/>
      <c r="S77" s="185"/>
    </row>
    <row r="78">
      <c r="B78" s="96" t="s">
        <v>820</v>
      </c>
      <c r="C78" s="293">
        <v>468000.0</v>
      </c>
      <c r="D78" s="293">
        <v>1.0</v>
      </c>
      <c r="E78" s="293">
        <v>1.0</v>
      </c>
      <c r="F78" s="292">
        <f t="shared" si="64"/>
        <v>468000</v>
      </c>
      <c r="G78" s="292">
        <f t="shared" ref="G78:G83" si="65">E78*C78</f>
        <v>468000</v>
      </c>
      <c r="H78" s="185"/>
      <c r="I78" s="308"/>
      <c r="J78" s="308"/>
      <c r="K78" s="308"/>
      <c r="L78" s="308"/>
      <c r="M78" s="308"/>
      <c r="N78" s="308"/>
      <c r="O78" s="308"/>
      <c r="P78" s="185"/>
      <c r="Q78" s="185"/>
      <c r="R78" s="185"/>
      <c r="S78" s="185"/>
    </row>
    <row r="79">
      <c r="B79" s="193" t="s">
        <v>495</v>
      </c>
      <c r="C79" s="292">
        <v>858000.0</v>
      </c>
      <c r="D79" s="293">
        <v>1.0</v>
      </c>
      <c r="E79" s="293">
        <v>1.0</v>
      </c>
      <c r="F79" s="292">
        <f t="shared" si="64"/>
        <v>858000</v>
      </c>
      <c r="G79" s="292">
        <f t="shared" si="65"/>
        <v>858000</v>
      </c>
      <c r="H79" s="185"/>
      <c r="I79" s="308"/>
      <c r="J79" s="308"/>
      <c r="K79" s="308"/>
      <c r="L79" s="308"/>
      <c r="M79" s="308"/>
      <c r="N79" s="308"/>
      <c r="O79" s="308"/>
      <c r="P79" s="185"/>
      <c r="Q79" s="185"/>
      <c r="R79" s="185"/>
      <c r="S79" s="185"/>
    </row>
    <row r="80">
      <c r="B80" s="193" t="s">
        <v>517</v>
      </c>
      <c r="C80" s="292">
        <v>1298000.0</v>
      </c>
      <c r="D80" s="293">
        <v>2.0</v>
      </c>
      <c r="E80" s="293">
        <v>0.0</v>
      </c>
      <c r="F80" s="292">
        <f t="shared" si="64"/>
        <v>2596000</v>
      </c>
      <c r="G80" s="292">
        <f t="shared" si="65"/>
        <v>0</v>
      </c>
      <c r="H80" s="185"/>
      <c r="I80" s="308"/>
      <c r="J80" s="308"/>
      <c r="K80" s="308"/>
      <c r="L80" s="308"/>
      <c r="M80" s="308"/>
      <c r="N80" s="308"/>
      <c r="O80" s="308"/>
      <c r="P80" s="185"/>
      <c r="Q80" s="185"/>
      <c r="R80" s="185"/>
      <c r="S80" s="185"/>
    </row>
    <row r="81">
      <c r="B81" s="193" t="s">
        <v>525</v>
      </c>
      <c r="C81" s="292">
        <v>1688000.0</v>
      </c>
      <c r="D81" s="292">
        <v>2.0</v>
      </c>
      <c r="E81" s="293">
        <v>1.0</v>
      </c>
      <c r="F81" s="292">
        <f t="shared" si="64"/>
        <v>3376000</v>
      </c>
      <c r="G81" s="292">
        <f t="shared" si="65"/>
        <v>1688000</v>
      </c>
      <c r="H81" s="185"/>
      <c r="I81" s="308"/>
      <c r="J81" s="308"/>
      <c r="K81" s="308"/>
      <c r="L81" s="308"/>
      <c r="M81" s="308"/>
      <c r="N81" s="308"/>
      <c r="O81" s="308"/>
      <c r="P81" s="185"/>
      <c r="Q81" s="185"/>
      <c r="R81" s="185"/>
      <c r="S81" s="185"/>
    </row>
    <row r="82">
      <c r="B82" s="193" t="s">
        <v>531</v>
      </c>
      <c r="C82" s="292">
        <v>1598000.0</v>
      </c>
      <c r="D82" s="292">
        <v>1.0</v>
      </c>
      <c r="E82" s="292">
        <v>0.0</v>
      </c>
      <c r="F82" s="292">
        <f t="shared" si="64"/>
        <v>1598000</v>
      </c>
      <c r="G82" s="292">
        <f t="shared" si="65"/>
        <v>0</v>
      </c>
      <c r="H82" s="185"/>
      <c r="I82" s="308"/>
      <c r="J82" s="308"/>
      <c r="K82" s="308"/>
      <c r="L82" s="308"/>
      <c r="M82" s="308"/>
      <c r="N82" s="308"/>
      <c r="O82" s="308"/>
      <c r="P82" s="185"/>
      <c r="Q82" s="185"/>
      <c r="R82" s="185"/>
      <c r="S82" s="185"/>
    </row>
    <row r="83">
      <c r="A83" s="296"/>
      <c r="B83" s="297" t="s">
        <v>544</v>
      </c>
      <c r="C83" s="298">
        <v>2078000.0</v>
      </c>
      <c r="D83" s="298">
        <v>1.0</v>
      </c>
      <c r="E83" s="298">
        <v>0.0</v>
      </c>
      <c r="F83" s="298">
        <f t="shared" si="64"/>
        <v>2078000</v>
      </c>
      <c r="G83" s="298">
        <f t="shared" si="65"/>
        <v>0</v>
      </c>
      <c r="H83" s="185"/>
      <c r="I83" s="308"/>
      <c r="J83" s="308"/>
      <c r="K83" s="308"/>
      <c r="L83" s="308"/>
      <c r="M83" s="308"/>
      <c r="N83" s="308"/>
      <c r="O83" s="308"/>
      <c r="P83" s="185"/>
      <c r="Q83" s="185"/>
      <c r="R83" s="185"/>
      <c r="S83" s="185"/>
    </row>
    <row r="84">
      <c r="A84" s="321" t="s">
        <v>555</v>
      </c>
      <c r="C84" s="322"/>
      <c r="D84" s="317">
        <f t="shared" ref="D84:G84" si="66">sum(D76:D83)</f>
        <v>10</v>
      </c>
      <c r="E84" s="317">
        <f t="shared" si="66"/>
        <v>5</v>
      </c>
      <c r="F84" s="317">
        <f t="shared" si="66"/>
        <v>11541000</v>
      </c>
      <c r="G84" s="317">
        <f t="shared" si="66"/>
        <v>3849086</v>
      </c>
      <c r="H84" s="185"/>
      <c r="I84" s="308"/>
      <c r="J84" s="308"/>
      <c r="K84" s="308"/>
      <c r="L84" s="308"/>
      <c r="M84" s="308"/>
      <c r="N84" s="308"/>
      <c r="O84" s="308"/>
      <c r="P84" s="185"/>
      <c r="Q84" s="185"/>
      <c r="R84" s="185"/>
      <c r="S84" s="185"/>
    </row>
    <row r="85">
      <c r="A85" s="323" t="s">
        <v>407</v>
      </c>
      <c r="C85" s="324"/>
      <c r="D85" s="325">
        <f>D84-E84</f>
        <v>5</v>
      </c>
      <c r="F85" s="325">
        <f>F84-G84</f>
        <v>7691914</v>
      </c>
      <c r="H85" s="185"/>
      <c r="I85" s="308"/>
      <c r="J85" s="308"/>
      <c r="K85" s="308"/>
      <c r="L85" s="308"/>
      <c r="M85" s="308"/>
      <c r="N85" s="308"/>
      <c r="O85" s="308"/>
      <c r="P85" s="185"/>
      <c r="Q85" s="185"/>
      <c r="R85" s="185"/>
      <c r="S85" s="185"/>
    </row>
    <row r="86">
      <c r="A86" s="185"/>
      <c r="B86" s="185"/>
      <c r="C86" s="185"/>
      <c r="D86" s="326"/>
      <c r="E86" s="326"/>
      <c r="F86" s="184"/>
      <c r="G86" s="184"/>
      <c r="H86" s="185"/>
      <c r="I86" s="308"/>
      <c r="J86" s="308"/>
      <c r="K86" s="308"/>
      <c r="L86" s="308"/>
      <c r="M86" s="308"/>
      <c r="N86" s="308"/>
      <c r="O86" s="308"/>
      <c r="P86" s="185"/>
      <c r="Q86" s="185"/>
      <c r="R86" s="185"/>
      <c r="S86" s="185"/>
    </row>
    <row r="87">
      <c r="A87" s="309" t="s">
        <v>398</v>
      </c>
      <c r="B87" s="310" t="s">
        <v>467</v>
      </c>
      <c r="C87" s="310" t="s">
        <v>469</v>
      </c>
      <c r="D87" s="310" t="s">
        <v>470</v>
      </c>
      <c r="F87" s="310" t="s">
        <v>471</v>
      </c>
      <c r="H87" s="185"/>
      <c r="I87" s="308"/>
      <c r="J87" s="308"/>
      <c r="K87" s="308"/>
      <c r="L87" s="308"/>
      <c r="M87" s="308"/>
      <c r="N87" s="308"/>
      <c r="O87" s="308"/>
      <c r="P87" s="185"/>
      <c r="Q87" s="185"/>
      <c r="R87" s="185"/>
      <c r="S87" s="185"/>
    </row>
    <row r="88">
      <c r="D88" s="310" t="s">
        <v>477</v>
      </c>
      <c r="E88" s="310" t="s">
        <v>404</v>
      </c>
      <c r="F88" s="310" t="s">
        <v>477</v>
      </c>
      <c r="G88" s="310" t="s">
        <v>404</v>
      </c>
      <c r="H88" s="185"/>
      <c r="I88" s="308"/>
      <c r="J88" s="308"/>
      <c r="K88" s="308"/>
      <c r="L88" s="308"/>
      <c r="M88" s="308"/>
      <c r="N88" s="308"/>
      <c r="O88" s="308"/>
      <c r="P88" s="185"/>
      <c r="Q88" s="185"/>
      <c r="R88" s="185"/>
      <c r="S88" s="185"/>
    </row>
    <row r="89">
      <c r="A89" s="260" t="s">
        <v>768</v>
      </c>
      <c r="B89" s="193" t="s">
        <v>495</v>
      </c>
      <c r="C89" s="292">
        <v>858000.0</v>
      </c>
      <c r="D89" s="293">
        <v>2.0</v>
      </c>
      <c r="E89" s="293">
        <v>0.0</v>
      </c>
      <c r="F89" s="292">
        <f t="shared" ref="F89:F95" si="67">C89*D89</f>
        <v>1716000</v>
      </c>
      <c r="G89" s="293">
        <v>858000.0</v>
      </c>
      <c r="H89" s="185"/>
      <c r="I89" s="308"/>
      <c r="J89" s="308"/>
      <c r="K89" s="308"/>
      <c r="L89" s="308"/>
      <c r="M89" s="308"/>
      <c r="N89" s="308"/>
      <c r="O89" s="308"/>
      <c r="P89" s="185"/>
      <c r="Q89" s="185"/>
      <c r="R89" s="185"/>
      <c r="S89" s="185"/>
    </row>
    <row r="90">
      <c r="B90" s="193" t="s">
        <v>679</v>
      </c>
      <c r="C90" s="292">
        <v>708000.0</v>
      </c>
      <c r="D90" s="293">
        <v>1.0</v>
      </c>
      <c r="E90" s="292">
        <v>0.0</v>
      </c>
      <c r="F90" s="292">
        <f t="shared" si="67"/>
        <v>708000</v>
      </c>
      <c r="G90" s="292">
        <f t="shared" ref="G90:G95" si="68">E90*C90</f>
        <v>0</v>
      </c>
      <c r="H90" s="185"/>
      <c r="I90" s="308"/>
      <c r="J90" s="308"/>
      <c r="K90" s="308"/>
      <c r="L90" s="308"/>
      <c r="M90" s="308"/>
      <c r="N90" s="308"/>
      <c r="O90" s="308"/>
      <c r="P90" s="185"/>
      <c r="Q90" s="185"/>
      <c r="R90" s="185"/>
      <c r="S90" s="185"/>
    </row>
    <row r="91">
      <c r="B91" s="193" t="s">
        <v>510</v>
      </c>
      <c r="C91" s="292">
        <v>998000.0</v>
      </c>
      <c r="D91" s="293">
        <v>0.0</v>
      </c>
      <c r="E91" s="292">
        <v>0.0</v>
      </c>
      <c r="F91" s="292">
        <f t="shared" si="67"/>
        <v>0</v>
      </c>
      <c r="G91" s="292">
        <f t="shared" si="68"/>
        <v>0</v>
      </c>
      <c r="H91" s="185"/>
      <c r="I91" s="308"/>
      <c r="J91" s="308"/>
      <c r="K91" s="308"/>
      <c r="L91" s="308"/>
      <c r="M91" s="308"/>
      <c r="N91" s="308"/>
      <c r="O91" s="308"/>
      <c r="P91" s="185"/>
      <c r="Q91" s="185"/>
      <c r="R91" s="185"/>
      <c r="S91" s="185"/>
    </row>
    <row r="92">
      <c r="B92" s="193" t="s">
        <v>517</v>
      </c>
      <c r="C92" s="292">
        <v>1298000.0</v>
      </c>
      <c r="D92" s="293">
        <v>2.0</v>
      </c>
      <c r="E92" s="292">
        <v>0.0</v>
      </c>
      <c r="F92" s="292">
        <f t="shared" si="67"/>
        <v>2596000</v>
      </c>
      <c r="G92" s="292">
        <f t="shared" si="68"/>
        <v>0</v>
      </c>
      <c r="H92" s="185"/>
      <c r="I92" s="308"/>
      <c r="J92" s="308"/>
      <c r="K92" s="308"/>
      <c r="L92" s="308"/>
      <c r="M92" s="308"/>
      <c r="N92" s="308"/>
      <c r="O92" s="308"/>
      <c r="P92" s="185"/>
      <c r="Q92" s="185"/>
      <c r="R92" s="185"/>
      <c r="S92" s="185"/>
    </row>
    <row r="93">
      <c r="B93" s="193" t="s">
        <v>525</v>
      </c>
      <c r="C93" s="292">
        <v>1688000.0</v>
      </c>
      <c r="D93" s="293">
        <v>3.0</v>
      </c>
      <c r="E93" s="292">
        <v>0.0</v>
      </c>
      <c r="F93" s="292">
        <f t="shared" si="67"/>
        <v>5064000</v>
      </c>
      <c r="G93" s="292">
        <f t="shared" si="68"/>
        <v>0</v>
      </c>
      <c r="H93" s="185"/>
      <c r="I93" s="308"/>
      <c r="J93" s="308"/>
      <c r="K93" s="308"/>
      <c r="L93" s="308"/>
      <c r="M93" s="308"/>
      <c r="N93" s="308"/>
      <c r="O93" s="308"/>
      <c r="P93" s="185"/>
      <c r="Q93" s="185"/>
      <c r="R93" s="185"/>
      <c r="S93" s="185"/>
    </row>
    <row r="94">
      <c r="B94" s="193" t="s">
        <v>531</v>
      </c>
      <c r="C94" s="292">
        <v>1598000.0</v>
      </c>
      <c r="D94" s="293">
        <v>1.0</v>
      </c>
      <c r="E94" s="292">
        <v>0.0</v>
      </c>
      <c r="F94" s="292">
        <f t="shared" si="67"/>
        <v>1598000</v>
      </c>
      <c r="G94" s="292">
        <f t="shared" si="68"/>
        <v>0</v>
      </c>
      <c r="H94" s="185"/>
      <c r="I94" s="308"/>
      <c r="J94" s="308"/>
      <c r="K94" s="308"/>
      <c r="L94" s="308"/>
      <c r="M94" s="308"/>
      <c r="N94" s="308"/>
      <c r="O94" s="308"/>
      <c r="P94" s="185"/>
      <c r="Q94" s="185"/>
      <c r="R94" s="185"/>
      <c r="S94" s="185"/>
    </row>
    <row r="95">
      <c r="A95" s="296"/>
      <c r="B95" s="297" t="s">
        <v>544</v>
      </c>
      <c r="C95" s="298">
        <v>2078000.0</v>
      </c>
      <c r="D95" s="299">
        <v>1.0</v>
      </c>
      <c r="E95" s="298">
        <v>0.0</v>
      </c>
      <c r="F95" s="298">
        <f t="shared" si="67"/>
        <v>2078000</v>
      </c>
      <c r="G95" s="298">
        <f t="shared" si="68"/>
        <v>0</v>
      </c>
      <c r="H95" s="185"/>
      <c r="I95" s="308"/>
      <c r="J95" s="308"/>
      <c r="K95" s="308"/>
      <c r="L95" s="308"/>
      <c r="M95" s="308"/>
      <c r="N95" s="308"/>
      <c r="O95" s="308"/>
      <c r="P95" s="185"/>
      <c r="Q95" s="185"/>
      <c r="R95" s="185"/>
      <c r="S95" s="185"/>
    </row>
    <row r="96">
      <c r="A96" s="321" t="s">
        <v>555</v>
      </c>
      <c r="C96" s="322"/>
      <c r="D96" s="317">
        <f t="shared" ref="D96:G96" si="69">sum(D89:D95)</f>
        <v>10</v>
      </c>
      <c r="E96" s="317">
        <f t="shared" si="69"/>
        <v>0</v>
      </c>
      <c r="F96" s="317">
        <f t="shared" si="69"/>
        <v>13760000</v>
      </c>
      <c r="G96" s="317">
        <f t="shared" si="69"/>
        <v>858000</v>
      </c>
      <c r="H96" s="185"/>
      <c r="I96" s="308"/>
      <c r="J96" s="308"/>
      <c r="K96" s="308"/>
      <c r="L96" s="308"/>
      <c r="M96" s="308"/>
      <c r="N96" s="308"/>
      <c r="O96" s="308"/>
      <c r="P96" s="185"/>
      <c r="Q96" s="185"/>
      <c r="R96" s="185"/>
      <c r="S96" s="185"/>
    </row>
    <row r="97">
      <c r="A97" s="323" t="s">
        <v>407</v>
      </c>
      <c r="C97" s="324"/>
      <c r="D97" s="325">
        <f>D96-E96</f>
        <v>10</v>
      </c>
      <c r="F97" s="325">
        <f>F96-G96</f>
        <v>12902000</v>
      </c>
      <c r="H97" s="185"/>
      <c r="I97" s="308"/>
      <c r="J97" s="308"/>
      <c r="K97" s="308"/>
      <c r="L97" s="308"/>
      <c r="M97" s="308"/>
      <c r="N97" s="308"/>
      <c r="O97" s="308"/>
      <c r="P97" s="185"/>
      <c r="Q97" s="185"/>
      <c r="R97" s="185"/>
      <c r="S97" s="185"/>
    </row>
    <row r="98">
      <c r="A98" s="185"/>
      <c r="B98" s="185"/>
      <c r="C98" s="185"/>
      <c r="D98" s="184"/>
      <c r="E98" s="184"/>
      <c r="F98" s="184"/>
      <c r="G98" s="184"/>
      <c r="H98" s="185"/>
      <c r="I98" s="308"/>
      <c r="J98" s="308"/>
      <c r="K98" s="308"/>
      <c r="L98" s="308"/>
      <c r="M98" s="308"/>
      <c r="N98" s="308"/>
      <c r="O98" s="308"/>
      <c r="P98" s="185"/>
      <c r="Q98" s="185"/>
      <c r="R98" s="185"/>
      <c r="S98" s="185"/>
    </row>
    <row r="99">
      <c r="A99" s="327"/>
      <c r="B99" s="327"/>
      <c r="C99" s="327"/>
      <c r="D99" s="328"/>
      <c r="E99" s="328"/>
      <c r="F99" s="328"/>
      <c r="G99" s="328"/>
      <c r="H99" s="185"/>
      <c r="I99" s="308"/>
      <c r="J99" s="308"/>
      <c r="K99" s="308"/>
      <c r="L99" s="308"/>
      <c r="M99" s="308"/>
      <c r="N99" s="308"/>
      <c r="O99" s="308"/>
      <c r="P99" s="185"/>
      <c r="Q99" s="185"/>
      <c r="R99" s="185"/>
      <c r="S99" s="185"/>
    </row>
    <row r="100">
      <c r="A100" s="185"/>
      <c r="B100" s="185"/>
      <c r="C100" s="185"/>
      <c r="D100" s="184"/>
      <c r="E100" s="184"/>
      <c r="F100" s="184"/>
      <c r="G100" s="184"/>
      <c r="H100" s="185"/>
      <c r="I100" s="308"/>
      <c r="J100" s="308"/>
      <c r="K100" s="308"/>
      <c r="L100" s="308"/>
      <c r="M100" s="308"/>
      <c r="N100" s="308"/>
      <c r="O100" s="308"/>
      <c r="P100" s="185"/>
      <c r="Q100" s="185"/>
      <c r="R100" s="185"/>
      <c r="S100" s="185"/>
    </row>
    <row r="101">
      <c r="A101" s="307" t="s">
        <v>384</v>
      </c>
      <c r="G101" s="193"/>
      <c r="H101" s="193"/>
      <c r="I101" s="201"/>
      <c r="J101" s="201"/>
      <c r="K101" s="201"/>
      <c r="L101" s="201"/>
      <c r="M101" s="201"/>
      <c r="N101" s="201"/>
      <c r="O101" s="201"/>
      <c r="P101" s="294"/>
      <c r="Q101" s="294"/>
      <c r="R101" s="294"/>
      <c r="S101" s="294"/>
    </row>
    <row r="102">
      <c r="A102" s="294" t="s">
        <v>906</v>
      </c>
      <c r="G102" s="193"/>
      <c r="H102" s="193"/>
      <c r="I102" s="201"/>
      <c r="J102" s="201"/>
      <c r="K102" s="201"/>
      <c r="L102" s="201"/>
      <c r="M102" s="201"/>
      <c r="N102" s="201"/>
      <c r="O102" s="201"/>
      <c r="P102" s="294"/>
      <c r="Q102" s="294"/>
      <c r="R102" s="294"/>
      <c r="S102" s="294"/>
    </row>
    <row r="103">
      <c r="A103" s="309" t="s">
        <v>398</v>
      </c>
      <c r="B103" s="310" t="s">
        <v>32</v>
      </c>
      <c r="C103" s="310" t="s">
        <v>401</v>
      </c>
      <c r="D103" s="310" t="s">
        <v>404</v>
      </c>
      <c r="F103" s="310" t="s">
        <v>407</v>
      </c>
      <c r="H103" s="201"/>
      <c r="I103" s="201"/>
      <c r="J103" s="201"/>
      <c r="K103" s="201"/>
      <c r="L103" s="201"/>
      <c r="M103" s="201"/>
      <c r="N103" s="201"/>
      <c r="O103" s="201"/>
      <c r="P103" s="294"/>
      <c r="Q103" s="294"/>
      <c r="R103" s="294"/>
      <c r="S103" s="294"/>
    </row>
    <row r="104">
      <c r="D104" s="310" t="s">
        <v>44</v>
      </c>
      <c r="E104" s="310" t="s">
        <v>408</v>
      </c>
      <c r="F104" s="310" t="s">
        <v>44</v>
      </c>
      <c r="G104" s="311" t="s">
        <v>408</v>
      </c>
      <c r="H104" s="201"/>
      <c r="I104" s="201"/>
      <c r="J104" s="201"/>
      <c r="K104" s="201"/>
      <c r="L104" s="201"/>
      <c r="M104" s="201"/>
      <c r="N104" s="201"/>
      <c r="O104" s="201"/>
      <c r="P104" s="294"/>
      <c r="Q104" s="294"/>
      <c r="R104" s="294"/>
      <c r="S104" s="294"/>
    </row>
    <row r="105">
      <c r="A105" s="292" t="s">
        <v>417</v>
      </c>
      <c r="B105" s="312">
        <f>D119</f>
        <v>11</v>
      </c>
      <c r="C105" s="312">
        <f>F119</f>
        <v>14368000</v>
      </c>
      <c r="D105" s="312">
        <f>E119</f>
        <v>5</v>
      </c>
      <c r="E105" s="312">
        <f>G119</f>
        <v>6830000</v>
      </c>
      <c r="F105" s="315">
        <f t="shared" ref="F105:G105" si="70">B105-D105</f>
        <v>6</v>
      </c>
      <c r="G105" s="315">
        <f t="shared" si="70"/>
        <v>7538000</v>
      </c>
      <c r="H105" s="201"/>
      <c r="I105" s="201"/>
      <c r="J105" s="201"/>
      <c r="K105" s="201"/>
      <c r="L105" s="201"/>
      <c r="M105" s="201"/>
      <c r="N105" s="201"/>
      <c r="O105" s="201"/>
      <c r="P105" s="294"/>
      <c r="Q105" s="294"/>
      <c r="R105" s="294"/>
      <c r="S105" s="294"/>
    </row>
    <row r="106">
      <c r="A106" s="293" t="s">
        <v>768</v>
      </c>
      <c r="B106" s="312">
        <f>D131</f>
        <v>1</v>
      </c>
      <c r="C106" s="312">
        <f>F131</f>
        <v>1688000</v>
      </c>
      <c r="D106" s="312">
        <f>E131</f>
        <v>1</v>
      </c>
      <c r="E106" s="312">
        <f>G131</f>
        <v>1688000</v>
      </c>
      <c r="F106" s="315">
        <f t="shared" ref="F106:G106" si="71">B106-D106</f>
        <v>0</v>
      </c>
      <c r="G106" s="315">
        <f t="shared" si="71"/>
        <v>0</v>
      </c>
      <c r="H106" s="201"/>
      <c r="I106" s="201"/>
      <c r="J106" s="201"/>
      <c r="K106" s="201"/>
      <c r="L106" s="201"/>
      <c r="M106" s="201"/>
      <c r="N106" s="201"/>
      <c r="O106" s="201"/>
      <c r="P106" s="294"/>
      <c r="Q106" s="294"/>
      <c r="R106" s="294"/>
      <c r="S106" s="294"/>
    </row>
    <row r="107">
      <c r="A107" s="316" t="s">
        <v>431</v>
      </c>
      <c r="B107" s="317">
        <f t="shared" ref="B107:G107" si="72">sum(B105:B106)</f>
        <v>12</v>
      </c>
      <c r="C107" s="317">
        <f t="shared" si="72"/>
        <v>16056000</v>
      </c>
      <c r="D107" s="317">
        <f t="shared" si="72"/>
        <v>6</v>
      </c>
      <c r="E107" s="317">
        <f t="shared" si="72"/>
        <v>8518000</v>
      </c>
      <c r="F107" s="317">
        <f t="shared" si="72"/>
        <v>6</v>
      </c>
      <c r="G107" s="317">
        <f t="shared" si="72"/>
        <v>7538000</v>
      </c>
      <c r="H107" s="201"/>
      <c r="I107" s="201"/>
      <c r="J107" s="201"/>
      <c r="K107" s="201"/>
      <c r="L107" s="201"/>
      <c r="M107" s="201"/>
      <c r="N107" s="201"/>
      <c r="O107" s="201"/>
      <c r="P107" s="294"/>
      <c r="Q107" s="294"/>
      <c r="R107" s="294"/>
      <c r="S107" s="294"/>
    </row>
    <row r="108">
      <c r="A108" s="318" t="s">
        <v>446</v>
      </c>
      <c r="B108" s="319">
        <f t="shared" ref="B108:C108" si="73">B107/B107</f>
        <v>1</v>
      </c>
      <c r="C108" s="319">
        <f t="shared" si="73"/>
        <v>1</v>
      </c>
      <c r="D108" s="319">
        <f t="shared" ref="D108:E108" si="74">D107/B107</f>
        <v>0.5</v>
      </c>
      <c r="E108" s="319">
        <f t="shared" si="74"/>
        <v>0.5305181863</v>
      </c>
      <c r="F108" s="320">
        <f t="shared" ref="F108:G108" si="75">F107/B107</f>
        <v>0.5</v>
      </c>
      <c r="G108" s="320">
        <f t="shared" si="75"/>
        <v>0.4694818137</v>
      </c>
      <c r="H108" s="201"/>
      <c r="I108" s="201"/>
      <c r="J108" s="201"/>
      <c r="K108" s="201"/>
      <c r="L108" s="201"/>
      <c r="M108" s="201"/>
      <c r="N108" s="201"/>
      <c r="O108" s="201"/>
      <c r="P108" s="294"/>
      <c r="Q108" s="294"/>
      <c r="R108" s="294"/>
      <c r="S108" s="294"/>
    </row>
    <row r="109">
      <c r="A109" s="193"/>
      <c r="B109" s="193"/>
      <c r="C109" s="193"/>
      <c r="D109" s="193"/>
      <c r="E109" s="193"/>
      <c r="F109" s="193"/>
      <c r="G109" s="193"/>
      <c r="H109" s="201"/>
      <c r="I109" s="201"/>
      <c r="J109" s="201"/>
      <c r="K109" s="201"/>
      <c r="L109" s="201"/>
      <c r="M109" s="201"/>
      <c r="N109" s="201"/>
      <c r="O109" s="201"/>
      <c r="P109" s="294"/>
      <c r="Q109" s="294"/>
      <c r="R109" s="294"/>
      <c r="S109" s="294"/>
    </row>
    <row r="110">
      <c r="A110" s="309" t="s">
        <v>398</v>
      </c>
      <c r="B110" s="310" t="s">
        <v>467</v>
      </c>
      <c r="C110" s="310" t="s">
        <v>469</v>
      </c>
      <c r="D110" s="310" t="s">
        <v>470</v>
      </c>
      <c r="F110" s="310" t="s">
        <v>471</v>
      </c>
      <c r="H110" s="201"/>
      <c r="I110" s="201"/>
      <c r="J110" s="201"/>
      <c r="K110" s="201"/>
      <c r="L110" s="201"/>
      <c r="M110" s="201"/>
      <c r="N110" s="201"/>
      <c r="O110" s="201"/>
      <c r="P110" s="294"/>
      <c r="Q110" s="294"/>
      <c r="R110" s="294"/>
      <c r="S110" s="294"/>
    </row>
    <row r="111">
      <c r="D111" s="310" t="s">
        <v>477</v>
      </c>
      <c r="E111" s="310" t="s">
        <v>404</v>
      </c>
      <c r="F111" s="310" t="s">
        <v>477</v>
      </c>
      <c r="G111" s="310" t="s">
        <v>404</v>
      </c>
      <c r="H111" s="201"/>
      <c r="I111" s="201"/>
      <c r="J111" s="201"/>
      <c r="K111" s="201"/>
      <c r="L111" s="201"/>
      <c r="M111" s="201"/>
      <c r="N111" s="201"/>
      <c r="O111" s="201"/>
      <c r="P111" s="294"/>
      <c r="Q111" s="294"/>
      <c r="R111" s="294"/>
      <c r="S111" s="294"/>
    </row>
    <row r="112">
      <c r="A112" s="291" t="s">
        <v>417</v>
      </c>
      <c r="B112" s="193" t="s">
        <v>495</v>
      </c>
      <c r="C112" s="292">
        <v>858000.0</v>
      </c>
      <c r="D112" s="292">
        <v>2.0</v>
      </c>
      <c r="E112" s="293">
        <v>1.0</v>
      </c>
      <c r="F112" s="292">
        <f t="shared" ref="F112:F118" si="76">C112*D112</f>
        <v>1716000</v>
      </c>
      <c r="G112" s="292">
        <f t="shared" ref="G112:G118" si="77">E112*C112</f>
        <v>858000</v>
      </c>
      <c r="H112" s="201"/>
      <c r="I112" s="201"/>
      <c r="J112" s="201"/>
      <c r="K112" s="201"/>
      <c r="L112" s="201"/>
      <c r="M112" s="201"/>
      <c r="N112" s="201"/>
      <c r="O112" s="201"/>
      <c r="P112" s="294"/>
      <c r="Q112" s="294"/>
      <c r="R112" s="294"/>
      <c r="S112" s="294"/>
    </row>
    <row r="113">
      <c r="B113" s="193" t="s">
        <v>679</v>
      </c>
      <c r="C113" s="292">
        <v>708000.0</v>
      </c>
      <c r="D113" s="292">
        <v>1.0</v>
      </c>
      <c r="E113" s="293">
        <v>0.0</v>
      </c>
      <c r="F113" s="292">
        <f t="shared" si="76"/>
        <v>708000</v>
      </c>
      <c r="G113" s="292">
        <f t="shared" si="77"/>
        <v>0</v>
      </c>
      <c r="H113" s="201"/>
      <c r="I113" s="201"/>
      <c r="J113" s="201"/>
      <c r="K113" s="201"/>
      <c r="L113" s="201"/>
      <c r="M113" s="201"/>
      <c r="N113" s="201"/>
      <c r="O113" s="201"/>
      <c r="P113" s="294"/>
      <c r="Q113" s="294"/>
      <c r="R113" s="294"/>
      <c r="S113" s="294"/>
    </row>
    <row r="114">
      <c r="B114" s="193" t="s">
        <v>510</v>
      </c>
      <c r="C114" s="292">
        <v>998000.0</v>
      </c>
      <c r="D114" s="292">
        <v>1.0</v>
      </c>
      <c r="E114" s="292">
        <v>0.0</v>
      </c>
      <c r="F114" s="292">
        <f t="shared" si="76"/>
        <v>998000</v>
      </c>
      <c r="G114" s="292">
        <f t="shared" si="77"/>
        <v>0</v>
      </c>
      <c r="H114" s="201"/>
      <c r="I114" s="201"/>
      <c r="J114" s="201"/>
      <c r="K114" s="201"/>
      <c r="L114" s="201"/>
      <c r="M114" s="201"/>
      <c r="N114" s="201"/>
      <c r="O114" s="201"/>
      <c r="P114" s="294"/>
      <c r="Q114" s="294"/>
      <c r="R114" s="294"/>
      <c r="S114" s="294"/>
    </row>
    <row r="115">
      <c r="B115" s="193" t="s">
        <v>517</v>
      </c>
      <c r="C115" s="292">
        <v>1298000.0</v>
      </c>
      <c r="D115" s="292">
        <v>3.0</v>
      </c>
      <c r="E115" s="293">
        <v>2.0</v>
      </c>
      <c r="F115" s="292">
        <f t="shared" si="76"/>
        <v>3894000</v>
      </c>
      <c r="G115" s="292">
        <f t="shared" si="77"/>
        <v>2596000</v>
      </c>
      <c r="H115" s="201"/>
      <c r="I115" s="201"/>
      <c r="J115" s="201"/>
      <c r="K115" s="201"/>
      <c r="L115" s="201"/>
      <c r="M115" s="201"/>
      <c r="N115" s="201"/>
      <c r="O115" s="201"/>
      <c r="P115" s="294"/>
      <c r="Q115" s="294"/>
      <c r="R115" s="294"/>
      <c r="S115" s="294"/>
    </row>
    <row r="116">
      <c r="B116" s="193" t="s">
        <v>525</v>
      </c>
      <c r="C116" s="292">
        <v>1688000.0</v>
      </c>
      <c r="D116" s="292">
        <v>2.0</v>
      </c>
      <c r="E116" s="292">
        <v>2.0</v>
      </c>
      <c r="F116" s="292">
        <f t="shared" si="76"/>
        <v>3376000</v>
      </c>
      <c r="G116" s="292">
        <f t="shared" si="77"/>
        <v>3376000</v>
      </c>
      <c r="H116" s="201"/>
      <c r="I116" s="201"/>
      <c r="J116" s="201"/>
      <c r="K116" s="201"/>
      <c r="L116" s="201"/>
      <c r="M116" s="201"/>
      <c r="N116" s="201"/>
      <c r="O116" s="201"/>
      <c r="P116" s="294"/>
      <c r="Q116" s="294"/>
      <c r="R116" s="294"/>
      <c r="S116" s="294"/>
    </row>
    <row r="117">
      <c r="B117" s="193" t="s">
        <v>531</v>
      </c>
      <c r="C117" s="292">
        <v>1598000.0</v>
      </c>
      <c r="D117" s="292">
        <v>1.0</v>
      </c>
      <c r="E117" s="292">
        <v>0.0</v>
      </c>
      <c r="F117" s="292">
        <f t="shared" si="76"/>
        <v>1598000</v>
      </c>
      <c r="G117" s="292">
        <f t="shared" si="77"/>
        <v>0</v>
      </c>
      <c r="H117" s="201"/>
      <c r="I117" s="201"/>
      <c r="J117" s="201"/>
      <c r="K117" s="201"/>
      <c r="L117" s="201"/>
      <c r="M117" s="201"/>
      <c r="N117" s="201"/>
      <c r="O117" s="201"/>
      <c r="P117" s="294"/>
      <c r="Q117" s="294"/>
      <c r="R117" s="294"/>
      <c r="S117" s="294"/>
    </row>
    <row r="118">
      <c r="A118" s="296"/>
      <c r="B118" s="297" t="s">
        <v>544</v>
      </c>
      <c r="C118" s="298">
        <v>2078000.0</v>
      </c>
      <c r="D118" s="298">
        <v>1.0</v>
      </c>
      <c r="E118" s="299">
        <v>0.0</v>
      </c>
      <c r="F118" s="298">
        <f t="shared" si="76"/>
        <v>2078000</v>
      </c>
      <c r="G118" s="298">
        <f t="shared" si="77"/>
        <v>0</v>
      </c>
      <c r="H118" s="201"/>
      <c r="I118" s="201"/>
      <c r="J118" s="201"/>
      <c r="K118" s="201"/>
      <c r="L118" s="201"/>
      <c r="M118" s="201"/>
      <c r="N118" s="201"/>
      <c r="O118" s="201"/>
      <c r="P118" s="294"/>
      <c r="Q118" s="294"/>
      <c r="R118" s="294"/>
      <c r="S118" s="294"/>
    </row>
    <row r="119">
      <c r="A119" s="321" t="s">
        <v>555</v>
      </c>
      <c r="C119" s="333"/>
      <c r="D119" s="317">
        <f t="shared" ref="D119:G119" si="78">sum(D112:D118)</f>
        <v>11</v>
      </c>
      <c r="E119" s="317">
        <f t="shared" si="78"/>
        <v>5</v>
      </c>
      <c r="F119" s="317">
        <f t="shared" si="78"/>
        <v>14368000</v>
      </c>
      <c r="G119" s="317">
        <f t="shared" si="78"/>
        <v>6830000</v>
      </c>
      <c r="H119" s="201"/>
      <c r="I119" s="201"/>
      <c r="J119" s="201"/>
      <c r="K119" s="201"/>
      <c r="L119" s="201"/>
      <c r="M119" s="201"/>
      <c r="N119" s="201"/>
      <c r="O119" s="201"/>
      <c r="P119" s="294"/>
      <c r="Q119" s="294"/>
      <c r="R119" s="294"/>
      <c r="S119" s="294"/>
    </row>
    <row r="120">
      <c r="A120" s="323" t="s">
        <v>407</v>
      </c>
      <c r="C120" s="334"/>
      <c r="D120" s="325">
        <f>D119-E119</f>
        <v>6</v>
      </c>
      <c r="F120" s="325">
        <f>F119-G119</f>
        <v>7538000</v>
      </c>
      <c r="H120" s="201"/>
      <c r="I120" s="201"/>
      <c r="J120" s="201"/>
      <c r="K120" s="201"/>
      <c r="L120" s="201"/>
      <c r="M120" s="201"/>
      <c r="N120" s="201"/>
      <c r="O120" s="201"/>
      <c r="P120" s="294"/>
      <c r="Q120" s="294"/>
      <c r="R120" s="294"/>
      <c r="S120" s="294"/>
    </row>
    <row r="121" ht="4.5" customHeight="1">
      <c r="A121" s="335"/>
      <c r="B121" s="335"/>
      <c r="C121" s="193"/>
      <c r="D121" s="315"/>
      <c r="E121" s="315"/>
      <c r="F121" s="315"/>
      <c r="G121" s="315"/>
      <c r="H121" s="201"/>
      <c r="I121" s="201"/>
      <c r="J121" s="201"/>
      <c r="K121" s="201"/>
      <c r="L121" s="201"/>
      <c r="M121" s="201"/>
      <c r="N121" s="201"/>
      <c r="O121" s="201"/>
      <c r="P121" s="294"/>
      <c r="Q121" s="294"/>
      <c r="R121" s="294"/>
      <c r="S121" s="294"/>
    </row>
    <row r="122">
      <c r="A122" s="309" t="s">
        <v>398</v>
      </c>
      <c r="B122" s="310" t="s">
        <v>467</v>
      </c>
      <c r="C122" s="310" t="s">
        <v>469</v>
      </c>
      <c r="D122" s="310" t="s">
        <v>470</v>
      </c>
      <c r="F122" s="310" t="s">
        <v>471</v>
      </c>
      <c r="H122" s="201"/>
      <c r="I122" s="201"/>
      <c r="J122" s="201"/>
      <c r="K122" s="201"/>
      <c r="L122" s="201"/>
      <c r="M122" s="201"/>
      <c r="N122" s="201"/>
      <c r="O122" s="201"/>
      <c r="P122" s="294"/>
      <c r="Q122" s="294"/>
      <c r="R122" s="294"/>
      <c r="S122" s="294"/>
    </row>
    <row r="123">
      <c r="D123" s="310" t="s">
        <v>477</v>
      </c>
      <c r="E123" s="310" t="s">
        <v>404</v>
      </c>
      <c r="F123" s="310" t="s">
        <v>477</v>
      </c>
      <c r="G123" s="310" t="s">
        <v>404</v>
      </c>
      <c r="H123" s="201"/>
      <c r="I123" s="201"/>
      <c r="J123" s="201"/>
      <c r="K123" s="201"/>
      <c r="L123" s="201"/>
      <c r="M123" s="201"/>
      <c r="N123" s="201"/>
      <c r="O123" s="201"/>
      <c r="P123" s="294"/>
      <c r="Q123" s="294"/>
      <c r="R123" s="294"/>
      <c r="S123" s="294"/>
    </row>
    <row r="124">
      <c r="A124" s="291" t="s">
        <v>768</v>
      </c>
      <c r="B124" s="193" t="s">
        <v>495</v>
      </c>
      <c r="C124" s="292">
        <v>858000.0</v>
      </c>
      <c r="D124" s="293">
        <v>0.0</v>
      </c>
      <c r="E124" s="293">
        <v>0.0</v>
      </c>
      <c r="F124" s="292">
        <f t="shared" ref="F124:F130" si="79">C124*D124</f>
        <v>0</v>
      </c>
      <c r="G124" s="292">
        <f t="shared" ref="G124:G130" si="80">E124*C124</f>
        <v>0</v>
      </c>
      <c r="H124" s="201"/>
      <c r="I124" s="201"/>
      <c r="J124" s="201"/>
      <c r="K124" s="201"/>
      <c r="L124" s="201"/>
      <c r="M124" s="201"/>
      <c r="N124" s="201"/>
      <c r="O124" s="201"/>
      <c r="P124" s="294"/>
      <c r="Q124" s="294"/>
      <c r="R124" s="294"/>
      <c r="S124" s="294"/>
    </row>
    <row r="125">
      <c r="B125" s="193" t="s">
        <v>679</v>
      </c>
      <c r="C125" s="292">
        <v>708000.0</v>
      </c>
      <c r="D125" s="293">
        <v>0.0</v>
      </c>
      <c r="E125" s="293">
        <v>0.0</v>
      </c>
      <c r="F125" s="292">
        <f t="shared" si="79"/>
        <v>0</v>
      </c>
      <c r="G125" s="292">
        <f t="shared" si="80"/>
        <v>0</v>
      </c>
      <c r="H125" s="201"/>
      <c r="I125" s="201"/>
      <c r="J125" s="201"/>
      <c r="K125" s="201"/>
      <c r="L125" s="201"/>
      <c r="M125" s="201"/>
      <c r="N125" s="201"/>
      <c r="O125" s="201"/>
      <c r="P125" s="294"/>
      <c r="Q125" s="294"/>
      <c r="R125" s="294"/>
      <c r="S125" s="294"/>
    </row>
    <row r="126">
      <c r="B126" s="193" t="s">
        <v>510</v>
      </c>
      <c r="C126" s="292">
        <v>998000.0</v>
      </c>
      <c r="D126" s="293">
        <v>0.0</v>
      </c>
      <c r="E126" s="292">
        <v>0.0</v>
      </c>
      <c r="F126" s="292">
        <f t="shared" si="79"/>
        <v>0</v>
      </c>
      <c r="G126" s="292">
        <f t="shared" si="80"/>
        <v>0</v>
      </c>
      <c r="H126" s="201"/>
      <c r="I126" s="201"/>
      <c r="J126" s="201"/>
      <c r="K126" s="201"/>
      <c r="L126" s="201"/>
      <c r="M126" s="201"/>
      <c r="N126" s="201"/>
      <c r="O126" s="201"/>
      <c r="P126" s="294"/>
      <c r="Q126" s="294"/>
      <c r="R126" s="294"/>
      <c r="S126" s="294"/>
    </row>
    <row r="127">
      <c r="B127" s="193" t="s">
        <v>517</v>
      </c>
      <c r="C127" s="292">
        <v>1298000.0</v>
      </c>
      <c r="D127" s="293">
        <v>0.0</v>
      </c>
      <c r="E127" s="293">
        <v>0.0</v>
      </c>
      <c r="F127" s="292">
        <f t="shared" si="79"/>
        <v>0</v>
      </c>
      <c r="G127" s="292">
        <f t="shared" si="80"/>
        <v>0</v>
      </c>
      <c r="H127" s="201"/>
      <c r="I127" s="201"/>
      <c r="J127" s="201"/>
      <c r="K127" s="201"/>
      <c r="L127" s="201"/>
      <c r="M127" s="201"/>
      <c r="N127" s="201"/>
      <c r="O127" s="201"/>
      <c r="P127" s="294"/>
      <c r="Q127" s="294"/>
      <c r="R127" s="294"/>
      <c r="S127" s="294"/>
    </row>
    <row r="128">
      <c r="B128" s="193" t="s">
        <v>525</v>
      </c>
      <c r="C128" s="292">
        <v>1688000.0</v>
      </c>
      <c r="D128" s="293">
        <v>1.0</v>
      </c>
      <c r="E128" s="293">
        <v>1.0</v>
      </c>
      <c r="F128" s="292">
        <f t="shared" si="79"/>
        <v>1688000</v>
      </c>
      <c r="G128" s="292">
        <f t="shared" si="80"/>
        <v>1688000</v>
      </c>
      <c r="H128" s="201"/>
      <c r="I128" s="201"/>
      <c r="J128" s="201"/>
      <c r="K128" s="201"/>
      <c r="L128" s="201"/>
      <c r="M128" s="201"/>
      <c r="N128" s="201"/>
      <c r="O128" s="201"/>
      <c r="P128" s="294"/>
      <c r="Q128" s="294"/>
      <c r="R128" s="294"/>
      <c r="S128" s="294"/>
    </row>
    <row r="129">
      <c r="B129" s="193" t="s">
        <v>531</v>
      </c>
      <c r="C129" s="292">
        <v>1598000.0</v>
      </c>
      <c r="D129" s="293">
        <v>0.0</v>
      </c>
      <c r="E129" s="292">
        <v>0.0</v>
      </c>
      <c r="F129" s="292">
        <f t="shared" si="79"/>
        <v>0</v>
      </c>
      <c r="G129" s="292">
        <f t="shared" si="80"/>
        <v>0</v>
      </c>
      <c r="H129" s="201"/>
      <c r="I129" s="201"/>
      <c r="J129" s="201"/>
      <c r="K129" s="201"/>
      <c r="L129" s="201"/>
      <c r="M129" s="201"/>
      <c r="N129" s="201"/>
      <c r="O129" s="201"/>
      <c r="P129" s="294"/>
      <c r="Q129" s="294"/>
      <c r="R129" s="294"/>
      <c r="S129" s="294"/>
    </row>
    <row r="130">
      <c r="A130" s="296"/>
      <c r="B130" s="297" t="s">
        <v>544</v>
      </c>
      <c r="C130" s="298">
        <v>2078000.0</v>
      </c>
      <c r="D130" s="299">
        <v>0.0</v>
      </c>
      <c r="E130" s="299">
        <v>0.0</v>
      </c>
      <c r="F130" s="298">
        <f t="shared" si="79"/>
        <v>0</v>
      </c>
      <c r="G130" s="298">
        <f t="shared" si="80"/>
        <v>0</v>
      </c>
      <c r="H130" s="201"/>
      <c r="I130" s="201"/>
      <c r="J130" s="201"/>
      <c r="K130" s="201"/>
      <c r="L130" s="201"/>
      <c r="M130" s="201"/>
      <c r="N130" s="201"/>
      <c r="O130" s="201"/>
      <c r="P130" s="294"/>
      <c r="Q130" s="294"/>
      <c r="R130" s="294"/>
      <c r="S130" s="294"/>
    </row>
    <row r="131">
      <c r="A131" s="321" t="s">
        <v>555</v>
      </c>
      <c r="C131" s="333"/>
      <c r="D131" s="317">
        <f t="shared" ref="D131:G131" si="81">sum(D124:D130)</f>
        <v>1</v>
      </c>
      <c r="E131" s="317">
        <f t="shared" si="81"/>
        <v>1</v>
      </c>
      <c r="F131" s="317">
        <f t="shared" si="81"/>
        <v>1688000</v>
      </c>
      <c r="G131" s="317">
        <f t="shared" si="81"/>
        <v>1688000</v>
      </c>
      <c r="H131" s="201"/>
      <c r="I131" s="201"/>
      <c r="J131" s="201"/>
      <c r="K131" s="201"/>
      <c r="L131" s="201"/>
      <c r="M131" s="201"/>
      <c r="N131" s="201"/>
      <c r="O131" s="201"/>
      <c r="P131" s="294"/>
      <c r="Q131" s="294"/>
      <c r="R131" s="294"/>
      <c r="S131" s="294"/>
    </row>
    <row r="132">
      <c r="A132" s="323" t="s">
        <v>407</v>
      </c>
      <c r="C132" s="334"/>
      <c r="D132" s="325">
        <f>D131-E131</f>
        <v>0</v>
      </c>
      <c r="F132" s="325">
        <f>F131-G131</f>
        <v>0</v>
      </c>
      <c r="H132" s="201"/>
      <c r="I132" s="201"/>
      <c r="J132" s="201"/>
      <c r="K132" s="201"/>
      <c r="L132" s="201"/>
      <c r="M132" s="201"/>
      <c r="N132" s="201"/>
      <c r="O132" s="201"/>
      <c r="P132" s="294"/>
      <c r="Q132" s="294"/>
      <c r="R132" s="294"/>
      <c r="S132" s="294"/>
    </row>
    <row r="133">
      <c r="A133" s="335"/>
      <c r="B133" s="335"/>
      <c r="C133" s="193"/>
      <c r="D133" s="315"/>
      <c r="E133" s="315"/>
      <c r="F133" s="315"/>
      <c r="G133" s="315"/>
      <c r="H133" s="201"/>
      <c r="I133" s="201"/>
      <c r="J133" s="201"/>
      <c r="K133" s="201"/>
      <c r="L133" s="201"/>
      <c r="M133" s="201"/>
      <c r="N133" s="201"/>
      <c r="O133" s="201"/>
      <c r="P133" s="294"/>
      <c r="Q133" s="294"/>
      <c r="R133" s="294"/>
      <c r="S133" s="294"/>
    </row>
    <row r="134">
      <c r="A134" s="338"/>
      <c r="B134" s="338"/>
      <c r="C134" s="339"/>
      <c r="D134" s="340"/>
      <c r="E134" s="340"/>
      <c r="F134" s="340"/>
      <c r="G134" s="340"/>
      <c r="H134" s="201"/>
      <c r="I134" s="201"/>
      <c r="J134" s="201"/>
      <c r="K134" s="201"/>
      <c r="L134" s="201"/>
      <c r="M134" s="201"/>
      <c r="N134" s="201"/>
      <c r="O134" s="201"/>
      <c r="P134" s="294"/>
      <c r="Q134" s="294"/>
      <c r="R134" s="294"/>
      <c r="S134" s="294"/>
    </row>
    <row r="135">
      <c r="A135" s="307" t="s">
        <v>384</v>
      </c>
      <c r="G135" s="193"/>
      <c r="H135" s="201"/>
      <c r="I135" s="201"/>
      <c r="J135" s="201"/>
      <c r="K135" s="201"/>
      <c r="L135" s="201"/>
      <c r="M135" s="201"/>
      <c r="N135" s="201"/>
      <c r="O135" s="201"/>
      <c r="P135" s="294"/>
      <c r="Q135" s="294"/>
      <c r="R135" s="294"/>
      <c r="S135" s="294"/>
    </row>
    <row r="136">
      <c r="A136" s="294" t="s">
        <v>1034</v>
      </c>
      <c r="G136" s="193"/>
      <c r="H136" s="201"/>
      <c r="I136" s="201"/>
      <c r="J136" s="201"/>
      <c r="K136" s="201"/>
      <c r="L136" s="201"/>
      <c r="M136" s="201"/>
      <c r="N136" s="201"/>
      <c r="O136" s="201"/>
      <c r="Q136" s="294"/>
      <c r="R136" s="294"/>
      <c r="S136" s="294"/>
    </row>
    <row r="137">
      <c r="A137" s="309" t="s">
        <v>398</v>
      </c>
      <c r="B137" s="310" t="s">
        <v>32</v>
      </c>
      <c r="C137" s="310" t="s">
        <v>401</v>
      </c>
      <c r="D137" s="310" t="s">
        <v>404</v>
      </c>
      <c r="F137" s="310" t="s">
        <v>407</v>
      </c>
      <c r="H137" s="201"/>
      <c r="I137" s="201"/>
      <c r="J137" s="201"/>
      <c r="K137" s="201"/>
      <c r="L137" s="201"/>
      <c r="M137" s="201"/>
      <c r="N137" s="201"/>
      <c r="O137" s="201"/>
      <c r="Q137" s="294"/>
      <c r="R137" s="294"/>
      <c r="S137" s="294"/>
    </row>
    <row r="138">
      <c r="D138" s="310" t="s">
        <v>44</v>
      </c>
      <c r="E138" s="310" t="s">
        <v>408</v>
      </c>
      <c r="F138" s="310" t="s">
        <v>44</v>
      </c>
      <c r="G138" s="311" t="s">
        <v>408</v>
      </c>
      <c r="H138" s="201"/>
      <c r="I138" s="201"/>
      <c r="J138" s="201"/>
      <c r="K138" s="201"/>
      <c r="L138" s="201"/>
      <c r="M138" s="201"/>
      <c r="N138" s="201"/>
      <c r="O138" s="201"/>
      <c r="Q138" s="294"/>
      <c r="R138" s="294"/>
      <c r="S138" s="294"/>
    </row>
    <row r="139">
      <c r="A139" s="292" t="s">
        <v>417</v>
      </c>
      <c r="B139" s="312">
        <f>D152</f>
        <v>11</v>
      </c>
      <c r="C139" s="312">
        <f>F152</f>
        <v>14368000</v>
      </c>
      <c r="D139" s="312">
        <f>E152</f>
        <v>7</v>
      </c>
      <c r="E139" s="292">
        <f>G152</f>
        <v>9176000</v>
      </c>
      <c r="F139" s="315">
        <f>D153</f>
        <v>4</v>
      </c>
      <c r="G139" s="315">
        <f>F153</f>
        <v>5192000</v>
      </c>
      <c r="H139" s="201"/>
      <c r="I139" s="201"/>
      <c r="J139" s="201"/>
      <c r="K139" s="201"/>
      <c r="L139" s="201"/>
      <c r="M139" s="201"/>
      <c r="N139" s="201"/>
      <c r="O139" s="201"/>
      <c r="Q139" s="294"/>
      <c r="R139" s="294"/>
      <c r="S139" s="294"/>
    </row>
    <row r="140">
      <c r="A140" s="342" t="s">
        <v>431</v>
      </c>
      <c r="B140" s="317">
        <f t="shared" ref="B140:G140" si="82">sum(B139)</f>
        <v>11</v>
      </c>
      <c r="C140" s="317">
        <f t="shared" si="82"/>
        <v>14368000</v>
      </c>
      <c r="D140" s="317">
        <f t="shared" si="82"/>
        <v>7</v>
      </c>
      <c r="E140" s="317">
        <f t="shared" si="82"/>
        <v>9176000</v>
      </c>
      <c r="F140" s="343">
        <f t="shared" si="82"/>
        <v>4</v>
      </c>
      <c r="G140" s="343">
        <f t="shared" si="82"/>
        <v>5192000</v>
      </c>
      <c r="H140" s="201"/>
      <c r="I140" s="201"/>
      <c r="J140" s="201"/>
      <c r="K140" s="201"/>
      <c r="L140" s="201"/>
      <c r="M140" s="201"/>
      <c r="N140" s="201"/>
      <c r="O140" s="201"/>
      <c r="Q140" s="294"/>
      <c r="R140" s="294"/>
      <c r="S140" s="294"/>
    </row>
    <row r="141">
      <c r="A141" s="344" t="s">
        <v>446</v>
      </c>
      <c r="B141" s="319">
        <f t="shared" ref="B141:C141" si="83">B140/B140</f>
        <v>1</v>
      </c>
      <c r="C141" s="319">
        <f t="shared" si="83"/>
        <v>1</v>
      </c>
      <c r="D141" s="319">
        <f t="shared" ref="D141:E141" si="84">D140/B140</f>
        <v>0.6363636364</v>
      </c>
      <c r="E141" s="319">
        <f t="shared" si="84"/>
        <v>0.6386414254</v>
      </c>
      <c r="F141" s="320">
        <f t="shared" ref="F141:G141" si="85">F140/B140</f>
        <v>0.3636363636</v>
      </c>
      <c r="G141" s="320">
        <f t="shared" si="85"/>
        <v>0.3613585746</v>
      </c>
      <c r="H141" s="201"/>
      <c r="I141" s="201"/>
      <c r="J141" s="201"/>
      <c r="K141" s="201"/>
      <c r="L141" s="201"/>
      <c r="M141" s="201"/>
      <c r="N141" s="201"/>
      <c r="O141" s="201"/>
      <c r="Q141" s="294"/>
      <c r="R141" s="294"/>
      <c r="S141" s="294"/>
    </row>
    <row r="142">
      <c r="A142" s="201"/>
      <c r="B142" s="201"/>
      <c r="C142" s="201"/>
      <c r="D142" s="201"/>
      <c r="E142" s="201"/>
      <c r="F142" s="201"/>
      <c r="G142" s="201"/>
      <c r="H142" s="201"/>
      <c r="I142" s="201"/>
      <c r="J142" s="201"/>
      <c r="K142" s="201"/>
      <c r="L142" s="201"/>
      <c r="M142" s="201"/>
      <c r="N142" s="201"/>
      <c r="O142" s="201"/>
      <c r="Q142" s="294"/>
      <c r="R142" s="294"/>
      <c r="S142" s="294"/>
    </row>
    <row r="143">
      <c r="A143" s="309" t="s">
        <v>398</v>
      </c>
      <c r="B143" s="310" t="s">
        <v>467</v>
      </c>
      <c r="C143" s="310" t="s">
        <v>469</v>
      </c>
      <c r="D143" s="310" t="s">
        <v>470</v>
      </c>
      <c r="F143" s="310" t="s">
        <v>471</v>
      </c>
      <c r="H143" s="201"/>
      <c r="I143" s="201"/>
      <c r="J143" s="201"/>
      <c r="K143" s="201"/>
      <c r="L143" s="201"/>
      <c r="M143" s="201"/>
      <c r="N143" s="201"/>
      <c r="O143" s="201"/>
      <c r="Q143" s="294"/>
      <c r="R143" s="294"/>
      <c r="S143" s="294"/>
    </row>
    <row r="144">
      <c r="D144" s="310" t="s">
        <v>477</v>
      </c>
      <c r="E144" s="310" t="s">
        <v>404</v>
      </c>
      <c r="F144" s="310" t="s">
        <v>477</v>
      </c>
      <c r="G144" s="310" t="s">
        <v>404</v>
      </c>
      <c r="H144" s="201"/>
      <c r="I144" s="201"/>
      <c r="J144" s="201"/>
      <c r="K144" s="201"/>
      <c r="L144" s="201"/>
      <c r="M144" s="201"/>
      <c r="N144" s="201"/>
      <c r="O144" s="201"/>
      <c r="Q144" s="294"/>
      <c r="R144" s="294"/>
      <c r="S144" s="294"/>
    </row>
    <row r="145">
      <c r="A145" s="291" t="s">
        <v>417</v>
      </c>
      <c r="B145" s="193" t="s">
        <v>495</v>
      </c>
      <c r="C145" s="292">
        <v>858000.0</v>
      </c>
      <c r="D145" s="293">
        <v>2.0</v>
      </c>
      <c r="E145" s="293">
        <v>2.0</v>
      </c>
      <c r="F145" s="292">
        <f t="shared" ref="F145:F151" si="86">C145*D145</f>
        <v>1716000</v>
      </c>
      <c r="G145" s="292">
        <f t="shared" ref="G145:G151" si="87">E145*C145</f>
        <v>1716000</v>
      </c>
      <c r="H145" s="201"/>
      <c r="I145" s="201"/>
      <c r="J145" s="201"/>
      <c r="K145" s="201"/>
      <c r="L145" s="201"/>
      <c r="M145" s="201"/>
      <c r="N145" s="201"/>
      <c r="O145" s="201"/>
      <c r="Q145" s="294"/>
      <c r="R145" s="294"/>
      <c r="S145" s="294"/>
    </row>
    <row r="146">
      <c r="B146" s="193" t="s">
        <v>679</v>
      </c>
      <c r="C146" s="292">
        <v>708000.0</v>
      </c>
      <c r="D146" s="293">
        <v>1.0</v>
      </c>
      <c r="E146" s="293">
        <v>1.0</v>
      </c>
      <c r="F146" s="292">
        <f t="shared" si="86"/>
        <v>708000</v>
      </c>
      <c r="G146" s="292">
        <f t="shared" si="87"/>
        <v>708000</v>
      </c>
      <c r="H146" s="201"/>
      <c r="I146" s="201"/>
      <c r="J146" s="201"/>
      <c r="K146" s="201"/>
      <c r="L146" s="201"/>
      <c r="M146" s="201"/>
      <c r="N146" s="201"/>
      <c r="O146" s="201"/>
      <c r="Q146" s="294"/>
      <c r="R146" s="294"/>
      <c r="S146" s="294"/>
    </row>
    <row r="147">
      <c r="B147" s="193" t="s">
        <v>510</v>
      </c>
      <c r="C147" s="292">
        <v>998000.0</v>
      </c>
      <c r="D147" s="292">
        <v>1.0</v>
      </c>
      <c r="E147" s="292">
        <v>0.0</v>
      </c>
      <c r="F147" s="292">
        <f t="shared" si="86"/>
        <v>998000</v>
      </c>
      <c r="G147" s="292">
        <f t="shared" si="87"/>
        <v>0</v>
      </c>
      <c r="H147" s="201"/>
      <c r="I147" s="201"/>
      <c r="J147" s="201"/>
      <c r="K147" s="201"/>
      <c r="L147" s="201"/>
      <c r="M147" s="201"/>
      <c r="N147" s="201"/>
      <c r="O147" s="201"/>
      <c r="Q147" s="294"/>
      <c r="R147" s="294"/>
      <c r="S147" s="294"/>
    </row>
    <row r="148">
      <c r="B148" s="193" t="s">
        <v>517</v>
      </c>
      <c r="C148" s="292">
        <v>1298000.0</v>
      </c>
      <c r="D148" s="292">
        <v>3.0</v>
      </c>
      <c r="E148" s="293">
        <v>1.0</v>
      </c>
      <c r="F148" s="292">
        <f t="shared" si="86"/>
        <v>3894000</v>
      </c>
      <c r="G148" s="292">
        <f t="shared" si="87"/>
        <v>1298000</v>
      </c>
      <c r="H148" s="201"/>
      <c r="I148" s="201"/>
      <c r="J148" s="201"/>
      <c r="K148" s="201"/>
      <c r="L148" s="201"/>
      <c r="M148" s="201"/>
      <c r="N148" s="201"/>
      <c r="O148" s="201"/>
      <c r="Q148" s="294"/>
      <c r="R148" s="294"/>
      <c r="S148" s="294"/>
    </row>
    <row r="149">
      <c r="B149" s="193" t="s">
        <v>525</v>
      </c>
      <c r="C149" s="292">
        <v>1688000.0</v>
      </c>
      <c r="D149" s="293">
        <v>2.0</v>
      </c>
      <c r="E149" s="293">
        <v>2.0</v>
      </c>
      <c r="F149" s="292">
        <f t="shared" si="86"/>
        <v>3376000</v>
      </c>
      <c r="G149" s="292">
        <f t="shared" si="87"/>
        <v>3376000</v>
      </c>
      <c r="H149" s="201"/>
      <c r="I149" s="201"/>
      <c r="J149" s="201"/>
      <c r="K149" s="201"/>
      <c r="L149" s="201"/>
      <c r="M149" s="201"/>
      <c r="N149" s="201"/>
      <c r="O149" s="201"/>
      <c r="Q149" s="294"/>
      <c r="R149" s="294"/>
      <c r="S149" s="294"/>
    </row>
    <row r="150">
      <c r="B150" s="96" t="s">
        <v>531</v>
      </c>
      <c r="C150" s="292">
        <v>1598000.0</v>
      </c>
      <c r="D150" s="292">
        <v>1.0</v>
      </c>
      <c r="E150" s="293">
        <v>0.0</v>
      </c>
      <c r="F150" s="292">
        <f t="shared" si="86"/>
        <v>1598000</v>
      </c>
      <c r="G150" s="292">
        <f t="shared" si="87"/>
        <v>0</v>
      </c>
      <c r="H150" s="201"/>
      <c r="I150" s="201"/>
      <c r="J150" s="201"/>
      <c r="K150" s="201"/>
      <c r="L150" s="201"/>
      <c r="M150" s="201"/>
      <c r="N150" s="201"/>
      <c r="O150" s="201"/>
      <c r="Q150" s="294"/>
      <c r="R150" s="294"/>
      <c r="S150" s="294"/>
    </row>
    <row r="151">
      <c r="A151" s="296"/>
      <c r="B151" s="96" t="s">
        <v>544</v>
      </c>
      <c r="C151" s="293">
        <v>2078000.0</v>
      </c>
      <c r="D151" s="293">
        <v>1.0</v>
      </c>
      <c r="E151" s="293">
        <v>1.0</v>
      </c>
      <c r="F151" s="292">
        <f t="shared" si="86"/>
        <v>2078000</v>
      </c>
      <c r="G151" s="292">
        <f t="shared" si="87"/>
        <v>2078000</v>
      </c>
      <c r="H151" s="201"/>
      <c r="I151" s="201"/>
      <c r="J151" s="201"/>
      <c r="K151" s="201"/>
      <c r="L151" s="201"/>
      <c r="M151" s="201"/>
      <c r="N151" s="201"/>
      <c r="O151" s="201"/>
      <c r="Q151" s="294"/>
      <c r="R151" s="294"/>
      <c r="S151" s="294"/>
    </row>
    <row r="152">
      <c r="A152" s="349" t="s">
        <v>555</v>
      </c>
      <c r="C152" s="350"/>
      <c r="D152" s="317">
        <f t="shared" ref="D152:G152" si="88">sum(D145:D151)</f>
        <v>11</v>
      </c>
      <c r="E152" s="317">
        <f t="shared" si="88"/>
        <v>7</v>
      </c>
      <c r="F152" s="317">
        <f t="shared" si="88"/>
        <v>14368000</v>
      </c>
      <c r="G152" s="317">
        <f t="shared" si="88"/>
        <v>9176000</v>
      </c>
      <c r="H152" s="201"/>
      <c r="I152" s="201"/>
      <c r="J152" s="201"/>
      <c r="K152" s="201"/>
      <c r="L152" s="201"/>
      <c r="M152" s="201"/>
      <c r="N152" s="201"/>
      <c r="O152" s="201"/>
      <c r="Q152" s="294"/>
      <c r="R152" s="294"/>
      <c r="S152" s="294"/>
    </row>
    <row r="153">
      <c r="A153" s="351" t="s">
        <v>407</v>
      </c>
      <c r="C153" s="352"/>
      <c r="D153" s="325">
        <f>D152-E152</f>
        <v>4</v>
      </c>
      <c r="F153" s="325">
        <f>F152-G152</f>
        <v>5192000</v>
      </c>
      <c r="H153" s="201"/>
      <c r="I153" s="201"/>
      <c r="J153" s="201"/>
      <c r="K153" s="201"/>
      <c r="L153" s="201"/>
      <c r="M153" s="201"/>
      <c r="N153" s="201"/>
      <c r="O153" s="201"/>
      <c r="Q153" s="294"/>
      <c r="R153" s="294"/>
      <c r="S153" s="294"/>
    </row>
    <row r="154">
      <c r="A154" s="201"/>
      <c r="B154" s="201"/>
      <c r="C154" s="201"/>
      <c r="D154" s="201"/>
      <c r="E154" s="201"/>
      <c r="F154" s="201"/>
      <c r="G154" s="201"/>
      <c r="H154" s="201"/>
      <c r="I154" s="201"/>
      <c r="J154" s="201"/>
      <c r="K154" s="201"/>
      <c r="L154" s="201"/>
      <c r="M154" s="201"/>
      <c r="N154" s="201"/>
      <c r="O154" s="201"/>
      <c r="Q154" s="294"/>
      <c r="R154" s="294"/>
      <c r="S154" s="294"/>
    </row>
    <row r="155">
      <c r="A155" s="219"/>
      <c r="B155" s="219"/>
      <c r="C155" s="219"/>
      <c r="D155" s="219"/>
      <c r="E155" s="219"/>
      <c r="F155" s="219"/>
      <c r="G155" s="219"/>
      <c r="H155" s="201"/>
      <c r="I155" s="201"/>
      <c r="J155" s="201"/>
      <c r="K155" s="201"/>
      <c r="L155" s="201"/>
      <c r="M155" s="201"/>
      <c r="N155" s="201"/>
      <c r="O155" s="201"/>
      <c r="Q155" s="294"/>
      <c r="R155" s="294"/>
      <c r="S155" s="294"/>
    </row>
    <row r="156">
      <c r="A156" s="294" t="s">
        <v>384</v>
      </c>
      <c r="G156" s="201"/>
      <c r="H156" s="201"/>
      <c r="I156" s="201"/>
      <c r="J156" s="201"/>
      <c r="K156" s="201"/>
      <c r="L156" s="201"/>
      <c r="M156" s="201"/>
      <c r="N156" s="201"/>
      <c r="O156" s="201"/>
      <c r="P156" s="294"/>
      <c r="Q156" s="294"/>
      <c r="R156" s="294"/>
      <c r="S156" s="294"/>
    </row>
    <row r="157">
      <c r="A157" s="294" t="s">
        <v>1103</v>
      </c>
      <c r="G157" s="201"/>
      <c r="H157" s="201"/>
      <c r="I157" s="201"/>
      <c r="J157" s="201"/>
      <c r="K157" s="201"/>
      <c r="L157" s="201"/>
      <c r="M157" s="201"/>
      <c r="N157" s="201"/>
      <c r="O157" s="201"/>
      <c r="P157" s="294"/>
      <c r="Q157" s="294"/>
      <c r="R157" s="294"/>
      <c r="S157" s="294"/>
    </row>
    <row r="158">
      <c r="A158" s="355" t="s">
        <v>398</v>
      </c>
      <c r="B158" s="356" t="s">
        <v>32</v>
      </c>
      <c r="C158" s="356" t="s">
        <v>401</v>
      </c>
      <c r="D158" s="356" t="s">
        <v>404</v>
      </c>
      <c r="F158" s="356" t="s">
        <v>407</v>
      </c>
      <c r="H158" s="201"/>
      <c r="I158" s="201"/>
      <c r="J158" s="201"/>
      <c r="K158" s="201"/>
      <c r="L158" s="201"/>
      <c r="M158" s="201"/>
      <c r="N158" s="201"/>
      <c r="O158" s="201"/>
      <c r="P158" s="294"/>
      <c r="Q158" s="294"/>
      <c r="R158" s="294"/>
      <c r="S158" s="294"/>
    </row>
    <row r="159">
      <c r="D159" s="356" t="s">
        <v>44</v>
      </c>
      <c r="E159" s="356" t="s">
        <v>408</v>
      </c>
      <c r="F159" s="356" t="s">
        <v>44</v>
      </c>
      <c r="G159" s="358" t="s">
        <v>408</v>
      </c>
      <c r="H159" s="201"/>
      <c r="I159" s="201"/>
      <c r="J159" s="201"/>
      <c r="K159" s="201"/>
      <c r="L159" s="201"/>
      <c r="M159" s="201"/>
      <c r="N159" s="201"/>
      <c r="O159" s="201"/>
      <c r="P159" s="294"/>
      <c r="Q159" s="294"/>
      <c r="R159" s="294"/>
      <c r="S159" s="294"/>
    </row>
    <row r="160">
      <c r="A160" s="293" t="s">
        <v>417</v>
      </c>
      <c r="B160" s="312">
        <f>D173</f>
        <v>13</v>
      </c>
      <c r="C160" s="312">
        <f>F173</f>
        <v>15544000</v>
      </c>
      <c r="D160" s="312">
        <f>E173</f>
        <v>10</v>
      </c>
      <c r="E160" s="292">
        <f>G173</f>
        <v>12540000</v>
      </c>
      <c r="F160" s="315">
        <f>D174</f>
        <v>3</v>
      </c>
      <c r="G160" s="315">
        <f>F174</f>
        <v>3004000</v>
      </c>
      <c r="H160" s="201"/>
      <c r="I160" s="201"/>
      <c r="J160" s="201"/>
      <c r="K160" s="201"/>
      <c r="L160" s="201"/>
      <c r="M160" s="201"/>
      <c r="N160" s="201"/>
      <c r="O160" s="201"/>
      <c r="P160" s="294"/>
      <c r="Q160" s="294"/>
      <c r="R160" s="294"/>
      <c r="S160" s="294"/>
    </row>
    <row r="161">
      <c r="A161" s="342" t="s">
        <v>431</v>
      </c>
      <c r="B161" s="317">
        <f t="shared" ref="B161:G161" si="89">sum(B160)</f>
        <v>13</v>
      </c>
      <c r="C161" s="317">
        <f t="shared" si="89"/>
        <v>15544000</v>
      </c>
      <c r="D161" s="317">
        <f t="shared" si="89"/>
        <v>10</v>
      </c>
      <c r="E161" s="317">
        <f t="shared" si="89"/>
        <v>12540000</v>
      </c>
      <c r="F161" s="343">
        <f t="shared" si="89"/>
        <v>3</v>
      </c>
      <c r="G161" s="343">
        <f t="shared" si="89"/>
        <v>3004000</v>
      </c>
      <c r="H161" s="201"/>
      <c r="I161" s="201"/>
      <c r="J161" s="201"/>
      <c r="K161" s="201"/>
      <c r="L161" s="201"/>
      <c r="M161" s="201"/>
      <c r="N161" s="201"/>
      <c r="O161" s="201"/>
      <c r="P161" s="294"/>
      <c r="Q161" s="294"/>
      <c r="R161" s="294"/>
      <c r="S161" s="294"/>
    </row>
    <row r="162">
      <c r="A162" s="344" t="s">
        <v>446</v>
      </c>
      <c r="B162" s="319">
        <f t="shared" ref="B162:C162" si="90">B161/B161</f>
        <v>1</v>
      </c>
      <c r="C162" s="319">
        <f t="shared" si="90"/>
        <v>1</v>
      </c>
      <c r="D162" s="319">
        <f t="shared" ref="D162:E162" si="91">D161/B161</f>
        <v>0.7692307692</v>
      </c>
      <c r="E162" s="319">
        <f t="shared" si="91"/>
        <v>0.8067421513</v>
      </c>
      <c r="F162" s="320">
        <f t="shared" ref="F162:G162" si="92">F161/B161</f>
        <v>0.2307692308</v>
      </c>
      <c r="G162" s="320">
        <f t="shared" si="92"/>
        <v>0.1932578487</v>
      </c>
      <c r="H162" s="201"/>
      <c r="I162" s="201"/>
      <c r="J162" s="201"/>
      <c r="K162" s="201"/>
      <c r="L162" s="201"/>
      <c r="M162" s="201"/>
      <c r="N162" s="201"/>
      <c r="O162" s="201"/>
      <c r="P162" s="294"/>
      <c r="Q162" s="294"/>
      <c r="R162" s="294"/>
      <c r="S162" s="294"/>
    </row>
    <row r="163">
      <c r="A163" s="201"/>
      <c r="B163" s="201"/>
      <c r="C163" s="201"/>
      <c r="D163" s="201"/>
      <c r="E163" s="201"/>
      <c r="F163" s="201"/>
      <c r="G163" s="201"/>
      <c r="H163" s="201"/>
      <c r="I163" s="201"/>
      <c r="J163" s="201"/>
      <c r="K163" s="201"/>
      <c r="L163" s="201"/>
      <c r="M163" s="201"/>
      <c r="N163" s="201"/>
      <c r="O163" s="201"/>
      <c r="P163" s="294"/>
      <c r="Q163" s="294"/>
      <c r="R163" s="294"/>
      <c r="S163" s="294"/>
    </row>
    <row r="164">
      <c r="A164" s="355" t="s">
        <v>398</v>
      </c>
      <c r="B164" s="356" t="s">
        <v>467</v>
      </c>
      <c r="C164" s="356" t="s">
        <v>469</v>
      </c>
      <c r="D164" s="356" t="s">
        <v>470</v>
      </c>
      <c r="F164" s="356" t="s">
        <v>471</v>
      </c>
      <c r="H164" s="201"/>
      <c r="I164" s="201"/>
      <c r="J164" s="201"/>
      <c r="K164" s="201"/>
      <c r="L164" s="201"/>
      <c r="M164" s="201"/>
      <c r="N164" s="201"/>
      <c r="O164" s="201"/>
      <c r="P164" s="294"/>
      <c r="Q164" s="294"/>
      <c r="R164" s="294"/>
      <c r="S164" s="294"/>
    </row>
    <row r="165">
      <c r="D165" s="356" t="s">
        <v>477</v>
      </c>
      <c r="E165" s="356" t="s">
        <v>404</v>
      </c>
      <c r="F165" s="356" t="s">
        <v>477</v>
      </c>
      <c r="G165" s="356" t="s">
        <v>404</v>
      </c>
      <c r="H165" s="201"/>
      <c r="I165" s="201"/>
      <c r="J165" s="201"/>
      <c r="K165" s="201"/>
      <c r="L165" s="201"/>
      <c r="M165" s="201"/>
      <c r="N165" s="201"/>
      <c r="O165" s="201"/>
      <c r="P165" s="294"/>
      <c r="Q165" s="294"/>
      <c r="R165" s="294"/>
      <c r="S165" s="294"/>
    </row>
    <row r="166">
      <c r="A166" s="291" t="s">
        <v>417</v>
      </c>
      <c r="B166" s="201" t="s">
        <v>495</v>
      </c>
      <c r="C166" s="292">
        <v>858000.0</v>
      </c>
      <c r="D166" s="293">
        <v>3.0</v>
      </c>
      <c r="E166" s="293">
        <v>3.0</v>
      </c>
      <c r="F166" s="292">
        <f t="shared" ref="F166:F171" si="93">C166*D166</f>
        <v>2574000</v>
      </c>
      <c r="G166" s="292">
        <f t="shared" ref="G166:G171" si="94">E166*C166</f>
        <v>2574000</v>
      </c>
      <c r="H166" s="201"/>
      <c r="I166" s="201"/>
      <c r="J166" s="201"/>
      <c r="K166" s="201"/>
      <c r="L166" s="201"/>
      <c r="M166" s="201"/>
      <c r="N166" s="201"/>
      <c r="O166" s="201"/>
      <c r="P166" s="294"/>
      <c r="Q166" s="294"/>
      <c r="R166" s="294"/>
      <c r="S166" s="294"/>
    </row>
    <row r="167">
      <c r="B167" s="201" t="s">
        <v>679</v>
      </c>
      <c r="C167" s="292">
        <v>708000.0</v>
      </c>
      <c r="D167" s="292">
        <v>2.0</v>
      </c>
      <c r="E167" s="293">
        <v>1.0</v>
      </c>
      <c r="F167" s="292">
        <f t="shared" si="93"/>
        <v>1416000</v>
      </c>
      <c r="G167" s="292">
        <f t="shared" si="94"/>
        <v>708000</v>
      </c>
      <c r="H167" s="201"/>
      <c r="I167" s="201"/>
      <c r="J167" s="201"/>
      <c r="K167" s="201"/>
      <c r="L167" s="201"/>
      <c r="M167" s="201"/>
      <c r="N167" s="201"/>
      <c r="O167" s="201"/>
      <c r="P167" s="294"/>
      <c r="Q167" s="294"/>
      <c r="R167" s="294"/>
      <c r="S167" s="294"/>
    </row>
    <row r="168">
      <c r="B168" s="201" t="s">
        <v>510</v>
      </c>
      <c r="C168" s="292">
        <v>998000.0</v>
      </c>
      <c r="D168" s="293">
        <v>1.0</v>
      </c>
      <c r="E168" s="292">
        <v>0.0</v>
      </c>
      <c r="F168" s="292">
        <f t="shared" si="93"/>
        <v>998000</v>
      </c>
      <c r="G168" s="292">
        <f t="shared" si="94"/>
        <v>0</v>
      </c>
      <c r="H168" s="201"/>
      <c r="I168" s="201"/>
      <c r="J168" s="201"/>
      <c r="K168" s="201"/>
      <c r="L168" s="201"/>
      <c r="M168" s="201"/>
      <c r="N168" s="201"/>
      <c r="O168" s="201"/>
      <c r="P168" s="294"/>
      <c r="Q168" s="294"/>
      <c r="R168" s="294"/>
      <c r="S168" s="294"/>
    </row>
    <row r="169">
      <c r="B169" s="201" t="s">
        <v>517</v>
      </c>
      <c r="C169" s="292">
        <v>1298000.0</v>
      </c>
      <c r="D169" s="293">
        <v>3.0</v>
      </c>
      <c r="E169" s="293">
        <v>2.0</v>
      </c>
      <c r="F169" s="292">
        <f t="shared" si="93"/>
        <v>3894000</v>
      </c>
      <c r="G169" s="292">
        <f t="shared" si="94"/>
        <v>2596000</v>
      </c>
      <c r="H169" s="201"/>
      <c r="I169" s="201"/>
      <c r="J169" s="201"/>
      <c r="K169" s="201"/>
      <c r="L169" s="201"/>
      <c r="M169" s="201"/>
      <c r="N169" s="201"/>
      <c r="O169" s="201"/>
      <c r="P169" s="294"/>
      <c r="Q169" s="294"/>
      <c r="R169" s="294"/>
      <c r="S169" s="294"/>
    </row>
    <row r="170">
      <c r="B170" s="96" t="s">
        <v>525</v>
      </c>
      <c r="C170" s="293">
        <v>1688000.0</v>
      </c>
      <c r="D170" s="293">
        <v>3.0</v>
      </c>
      <c r="E170" s="293">
        <v>3.0</v>
      </c>
      <c r="F170" s="292">
        <f t="shared" si="93"/>
        <v>5064000</v>
      </c>
      <c r="G170" s="292">
        <f t="shared" si="94"/>
        <v>5064000</v>
      </c>
      <c r="H170" s="201"/>
      <c r="I170" s="201"/>
      <c r="J170" s="201"/>
      <c r="K170" s="201"/>
      <c r="L170" s="201"/>
      <c r="M170" s="201"/>
      <c r="N170" s="201"/>
      <c r="O170" s="201"/>
      <c r="P170" s="294"/>
      <c r="Q170" s="294"/>
      <c r="R170" s="294"/>
      <c r="S170" s="294"/>
    </row>
    <row r="171">
      <c r="B171" s="96" t="s">
        <v>531</v>
      </c>
      <c r="C171" s="292">
        <v>1598000.0</v>
      </c>
      <c r="D171" s="292">
        <v>1.0</v>
      </c>
      <c r="E171" s="293">
        <v>1.0</v>
      </c>
      <c r="F171" s="292">
        <f t="shared" si="93"/>
        <v>1598000</v>
      </c>
      <c r="G171" s="292">
        <f t="shared" si="94"/>
        <v>1598000</v>
      </c>
      <c r="H171" s="201"/>
      <c r="I171" s="201"/>
      <c r="J171" s="201"/>
      <c r="K171" s="201"/>
      <c r="L171" s="201"/>
      <c r="M171" s="201"/>
      <c r="N171" s="201"/>
      <c r="O171" s="201"/>
      <c r="P171" s="294"/>
      <c r="Q171" s="294"/>
      <c r="R171" s="294"/>
      <c r="S171" s="294"/>
    </row>
    <row r="172">
      <c r="A172" s="296"/>
      <c r="B172" s="96" t="s">
        <v>544</v>
      </c>
      <c r="C172" s="293">
        <v>2078000.0</v>
      </c>
      <c r="D172" s="293">
        <v>0.0</v>
      </c>
      <c r="E172" s="293">
        <v>0.0</v>
      </c>
      <c r="F172" s="293">
        <v>0.0</v>
      </c>
      <c r="G172" s="293">
        <v>0.0</v>
      </c>
      <c r="H172" s="201"/>
      <c r="I172" s="201"/>
      <c r="J172" s="201"/>
      <c r="K172" s="201"/>
      <c r="L172" s="201"/>
      <c r="M172" s="201"/>
      <c r="N172" s="201"/>
      <c r="O172" s="201"/>
      <c r="P172" s="294"/>
      <c r="Q172" s="294"/>
      <c r="R172" s="294"/>
      <c r="S172" s="294"/>
    </row>
    <row r="173">
      <c r="A173" s="349" t="s">
        <v>555</v>
      </c>
      <c r="C173" s="349"/>
      <c r="D173" s="317">
        <f t="shared" ref="D173:G173" si="95">sum(D166:D172)</f>
        <v>13</v>
      </c>
      <c r="E173" s="317">
        <f t="shared" si="95"/>
        <v>10</v>
      </c>
      <c r="F173" s="317">
        <f t="shared" si="95"/>
        <v>15544000</v>
      </c>
      <c r="G173" s="317">
        <f t="shared" si="95"/>
        <v>12540000</v>
      </c>
      <c r="H173" s="201"/>
      <c r="I173" s="201"/>
      <c r="J173" s="201"/>
      <c r="K173" s="201"/>
      <c r="L173" s="201"/>
      <c r="M173" s="201"/>
      <c r="N173" s="201"/>
      <c r="O173" s="201"/>
      <c r="P173" s="294"/>
      <c r="Q173" s="294"/>
      <c r="R173" s="294"/>
      <c r="S173" s="294"/>
    </row>
    <row r="174">
      <c r="A174" s="351" t="s">
        <v>407</v>
      </c>
      <c r="C174" s="351"/>
      <c r="D174" s="325">
        <f>D173-E173</f>
        <v>3</v>
      </c>
      <c r="F174" s="325">
        <f>F173-G173</f>
        <v>3004000</v>
      </c>
      <c r="H174" s="193"/>
      <c r="I174" s="201"/>
      <c r="J174" s="201"/>
      <c r="K174" s="201"/>
      <c r="L174" s="201"/>
      <c r="M174" s="201"/>
      <c r="N174" s="201"/>
      <c r="O174" s="201"/>
      <c r="P174" s="294"/>
      <c r="Q174" s="294"/>
      <c r="R174" s="294"/>
      <c r="S174" s="294"/>
    </row>
  </sheetData>
  <mergeCells count="128">
    <mergeCell ref="A1:S1"/>
    <mergeCell ref="A2:S2"/>
    <mergeCell ref="A3:S3"/>
    <mergeCell ref="L17:S17"/>
    <mergeCell ref="A18:C18"/>
    <mergeCell ref="E18:S18"/>
    <mergeCell ref="A25:F25"/>
    <mergeCell ref="D33:E33"/>
    <mergeCell ref="F33:G33"/>
    <mergeCell ref="A26:F26"/>
    <mergeCell ref="A27:A28"/>
    <mergeCell ref="B27:B28"/>
    <mergeCell ref="C27:C28"/>
    <mergeCell ref="D27:E27"/>
    <mergeCell ref="F27:G27"/>
    <mergeCell ref="A33:A34"/>
    <mergeCell ref="D47:E47"/>
    <mergeCell ref="F47:G47"/>
    <mergeCell ref="D53:E53"/>
    <mergeCell ref="F53:G53"/>
    <mergeCell ref="B33:B34"/>
    <mergeCell ref="C33:C34"/>
    <mergeCell ref="A42:B42"/>
    <mergeCell ref="D43:E43"/>
    <mergeCell ref="F43:G43"/>
    <mergeCell ref="A45:F45"/>
    <mergeCell ref="A46:F46"/>
    <mergeCell ref="A43:B43"/>
    <mergeCell ref="A47:A48"/>
    <mergeCell ref="B47:B48"/>
    <mergeCell ref="C47:C48"/>
    <mergeCell ref="A53:A54"/>
    <mergeCell ref="B53:B54"/>
    <mergeCell ref="C53:C54"/>
    <mergeCell ref="A55:A61"/>
    <mergeCell ref="A62:B62"/>
    <mergeCell ref="A63:B63"/>
    <mergeCell ref="D63:E63"/>
    <mergeCell ref="F63:G63"/>
    <mergeCell ref="A65:F65"/>
    <mergeCell ref="A66:F66"/>
    <mergeCell ref="A124:A130"/>
    <mergeCell ref="A137:A138"/>
    <mergeCell ref="B137:B138"/>
    <mergeCell ref="C137:C138"/>
    <mergeCell ref="D137:E137"/>
    <mergeCell ref="C122:C123"/>
    <mergeCell ref="D122:E122"/>
    <mergeCell ref="A131:B131"/>
    <mergeCell ref="A132:B132"/>
    <mergeCell ref="D132:E132"/>
    <mergeCell ref="A135:F135"/>
    <mergeCell ref="A136:F136"/>
    <mergeCell ref="D153:E153"/>
    <mergeCell ref="F153:G153"/>
    <mergeCell ref="F132:G132"/>
    <mergeCell ref="P135:P155"/>
    <mergeCell ref="F137:G137"/>
    <mergeCell ref="B143:B144"/>
    <mergeCell ref="C143:C144"/>
    <mergeCell ref="D143:E143"/>
    <mergeCell ref="F143:G143"/>
    <mergeCell ref="B158:B159"/>
    <mergeCell ref="C158:C159"/>
    <mergeCell ref="F158:G158"/>
    <mergeCell ref="A143:A144"/>
    <mergeCell ref="A145:A151"/>
    <mergeCell ref="A152:B152"/>
    <mergeCell ref="A153:B153"/>
    <mergeCell ref="A156:F156"/>
    <mergeCell ref="A157:F157"/>
    <mergeCell ref="D158:E158"/>
    <mergeCell ref="A67:A68"/>
    <mergeCell ref="B67:B68"/>
    <mergeCell ref="C67:C68"/>
    <mergeCell ref="D67:E67"/>
    <mergeCell ref="F67:G67"/>
    <mergeCell ref="A74:A75"/>
    <mergeCell ref="B74:B75"/>
    <mergeCell ref="F74:G74"/>
    <mergeCell ref="C74:C75"/>
    <mergeCell ref="D74:E74"/>
    <mergeCell ref="A76:A83"/>
    <mergeCell ref="A84:B84"/>
    <mergeCell ref="A85:B85"/>
    <mergeCell ref="D85:E85"/>
    <mergeCell ref="F85:G85"/>
    <mergeCell ref="A87:A88"/>
    <mergeCell ref="B87:B88"/>
    <mergeCell ref="C87:C88"/>
    <mergeCell ref="D87:E87"/>
    <mergeCell ref="F87:G87"/>
    <mergeCell ref="A89:A95"/>
    <mergeCell ref="A96:B96"/>
    <mergeCell ref="A97:B97"/>
    <mergeCell ref="D97:E97"/>
    <mergeCell ref="F97:G97"/>
    <mergeCell ref="A101:F101"/>
    <mergeCell ref="A102:F102"/>
    <mergeCell ref="A103:A104"/>
    <mergeCell ref="B103:B104"/>
    <mergeCell ref="F103:G103"/>
    <mergeCell ref="C103:C104"/>
    <mergeCell ref="D103:E103"/>
    <mergeCell ref="A110:A111"/>
    <mergeCell ref="B110:B111"/>
    <mergeCell ref="C110:C111"/>
    <mergeCell ref="D110:E110"/>
    <mergeCell ref="F110:G110"/>
    <mergeCell ref="A112:A118"/>
    <mergeCell ref="A119:B119"/>
    <mergeCell ref="A120:B120"/>
    <mergeCell ref="D120:E120"/>
    <mergeCell ref="F120:G120"/>
    <mergeCell ref="A122:A123"/>
    <mergeCell ref="B122:B123"/>
    <mergeCell ref="F122:G122"/>
    <mergeCell ref="A173:B173"/>
    <mergeCell ref="A174:B174"/>
    <mergeCell ref="D174:E174"/>
    <mergeCell ref="F174:G174"/>
    <mergeCell ref="A158:A159"/>
    <mergeCell ref="A164:A165"/>
    <mergeCell ref="B164:B165"/>
    <mergeCell ref="C164:C165"/>
    <mergeCell ref="D164:E164"/>
    <mergeCell ref="F164:G164"/>
    <mergeCell ref="A166:A172"/>
  </mergeCells>
  <dataValidations>
    <dataValidation type="list" allowBlank="1" showErrorMessage="1" sqref="A29 A49 A69:A70 A105:A106 A139 A160">
      <formula1>"Lidya,Laura"</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5.25"/>
    <col customWidth="1" min="2" max="2" width="49.88"/>
    <col customWidth="1" min="3" max="3" width="6.0"/>
    <col customWidth="1" min="4" max="4" width="12.0"/>
    <col customWidth="1" min="5" max="6" width="5.88"/>
    <col customWidth="1" hidden="1" min="7" max="7" width="5.88"/>
    <col customWidth="1" min="8" max="23" width="5.88"/>
  </cols>
  <sheetData>
    <row r="1" ht="23.25" customHeight="1">
      <c r="A1" s="13" t="s">
        <v>14</v>
      </c>
      <c r="E1" s="11"/>
    </row>
    <row r="2" ht="22.5" customHeight="1">
      <c r="A2" s="19" t="s">
        <v>17</v>
      </c>
      <c r="B2" s="22"/>
      <c r="C2" s="22"/>
      <c r="D2" s="25"/>
      <c r="E2" s="11"/>
    </row>
    <row r="3">
      <c r="A3" s="30" t="s">
        <v>22</v>
      </c>
      <c r="B3" s="22"/>
      <c r="C3" s="22"/>
      <c r="D3" s="25"/>
      <c r="E3" s="11"/>
    </row>
    <row r="4" ht="30.0" customHeight="1">
      <c r="A4" s="33" t="s">
        <v>24</v>
      </c>
      <c r="B4" s="33" t="s">
        <v>28</v>
      </c>
      <c r="C4" s="33" t="s">
        <v>29</v>
      </c>
      <c r="D4" s="33" t="s">
        <v>31</v>
      </c>
      <c r="E4" s="33"/>
    </row>
    <row r="5" ht="27.0" customHeight="1">
      <c r="E5" s="40">
        <v>46176.0</v>
      </c>
      <c r="F5" s="40">
        <v>46177.0</v>
      </c>
      <c r="G5" s="40">
        <v>46178.0</v>
      </c>
      <c r="H5" s="40">
        <v>46181.0</v>
      </c>
      <c r="I5" s="40">
        <v>46182.0</v>
      </c>
      <c r="J5" s="40">
        <v>46183.0</v>
      </c>
      <c r="K5" s="40">
        <v>46184.0</v>
      </c>
      <c r="L5" s="40">
        <v>46185.0</v>
      </c>
      <c r="M5" s="40">
        <v>46188.0</v>
      </c>
      <c r="N5" s="40">
        <v>46190.0</v>
      </c>
      <c r="O5" s="40">
        <v>46191.0</v>
      </c>
      <c r="P5" s="40">
        <v>46192.0</v>
      </c>
      <c r="Q5" s="40">
        <v>46195.0</v>
      </c>
      <c r="R5" s="40">
        <v>46196.0</v>
      </c>
      <c r="S5" s="40">
        <v>46197.0</v>
      </c>
      <c r="T5" s="40">
        <v>46198.0</v>
      </c>
      <c r="U5" s="40">
        <v>46199.0</v>
      </c>
      <c r="V5" s="40">
        <v>46202.0</v>
      </c>
      <c r="W5" s="40">
        <v>46203.0</v>
      </c>
    </row>
    <row r="6">
      <c r="A6" s="65">
        <v>1.0</v>
      </c>
      <c r="B6" s="66" t="s">
        <v>77</v>
      </c>
      <c r="C6" s="67">
        <v>50.0</v>
      </c>
      <c r="D6" s="67" t="b">
        <v>0</v>
      </c>
      <c r="E6" s="69" t="b">
        <v>1</v>
      </c>
      <c r="F6" s="69" t="b">
        <v>1</v>
      </c>
      <c r="G6" s="70" t="b">
        <v>0</v>
      </c>
      <c r="H6" s="69" t="b">
        <v>1</v>
      </c>
      <c r="I6" s="69" t="b">
        <v>1</v>
      </c>
      <c r="J6" s="69" t="b">
        <v>1</v>
      </c>
      <c r="K6" s="69" t="b">
        <v>1</v>
      </c>
      <c r="L6" s="69" t="b">
        <v>1</v>
      </c>
      <c r="M6" s="69" t="b">
        <v>1</v>
      </c>
      <c r="N6" s="69" t="b">
        <v>1</v>
      </c>
      <c r="O6" s="70" t="b">
        <v>0</v>
      </c>
      <c r="P6" s="70" t="b">
        <v>0</v>
      </c>
      <c r="Q6" s="70" t="b">
        <v>0</v>
      </c>
      <c r="R6" s="70" t="b">
        <v>0</v>
      </c>
      <c r="S6" s="70" t="b">
        <v>0</v>
      </c>
      <c r="T6" s="70" t="b">
        <v>0</v>
      </c>
      <c r="U6" s="70" t="b">
        <v>0</v>
      </c>
      <c r="V6" s="70" t="b">
        <v>0</v>
      </c>
      <c r="W6" s="70" t="b">
        <v>0</v>
      </c>
    </row>
    <row r="7">
      <c r="A7" s="77">
        <v>2.0</v>
      </c>
      <c r="B7" s="79" t="s">
        <v>87</v>
      </c>
      <c r="C7" s="80">
        <v>10.0</v>
      </c>
      <c r="D7" s="80" t="b">
        <v>0</v>
      </c>
      <c r="E7" s="81" t="b">
        <v>1</v>
      </c>
      <c r="F7" s="81" t="b">
        <v>1</v>
      </c>
      <c r="G7" s="85" t="b">
        <v>0</v>
      </c>
      <c r="H7" s="81" t="b">
        <v>1</v>
      </c>
      <c r="I7" s="81" t="b">
        <v>1</v>
      </c>
      <c r="J7" s="81" t="b">
        <v>1</v>
      </c>
      <c r="K7" s="81" t="b">
        <v>1</v>
      </c>
      <c r="L7" s="81" t="b">
        <v>1</v>
      </c>
      <c r="M7" s="81" t="b">
        <v>1</v>
      </c>
      <c r="N7" s="81" t="b">
        <v>1</v>
      </c>
      <c r="O7" s="85" t="b">
        <v>0</v>
      </c>
      <c r="P7" s="85" t="b">
        <v>0</v>
      </c>
      <c r="Q7" s="85" t="b">
        <v>0</v>
      </c>
      <c r="R7" s="85" t="b">
        <v>0</v>
      </c>
      <c r="S7" s="85" t="b">
        <v>0</v>
      </c>
      <c r="T7" s="85" t="b">
        <v>0</v>
      </c>
      <c r="U7" s="85" t="b">
        <v>0</v>
      </c>
      <c r="V7" s="85" t="b">
        <v>0</v>
      </c>
      <c r="W7" s="85" t="b">
        <v>0</v>
      </c>
    </row>
    <row r="8">
      <c r="A8" s="77">
        <v>3.0</v>
      </c>
      <c r="B8" s="79" t="s">
        <v>96</v>
      </c>
      <c r="C8" s="80">
        <v>5.0</v>
      </c>
      <c r="D8" s="80" t="b">
        <v>0</v>
      </c>
      <c r="E8" s="81" t="b">
        <v>1</v>
      </c>
      <c r="F8" s="81" t="b">
        <v>1</v>
      </c>
      <c r="G8" s="85" t="b">
        <v>0</v>
      </c>
      <c r="H8" s="81" t="b">
        <v>1</v>
      </c>
      <c r="I8" s="81" t="b">
        <v>1</v>
      </c>
      <c r="J8" s="81" t="b">
        <v>1</v>
      </c>
      <c r="K8" s="81" t="b">
        <v>1</v>
      </c>
      <c r="L8" s="81" t="b">
        <v>1</v>
      </c>
      <c r="M8" s="81" t="b">
        <v>1</v>
      </c>
      <c r="N8" s="81" t="b">
        <v>1</v>
      </c>
      <c r="O8" s="85" t="b">
        <v>0</v>
      </c>
      <c r="P8" s="85" t="b">
        <v>0</v>
      </c>
      <c r="Q8" s="85" t="b">
        <v>0</v>
      </c>
      <c r="R8" s="85" t="b">
        <v>0</v>
      </c>
      <c r="S8" s="85" t="b">
        <v>0</v>
      </c>
      <c r="T8" s="85" t="b">
        <v>0</v>
      </c>
      <c r="U8" s="85" t="b">
        <v>0</v>
      </c>
      <c r="V8" s="85" t="b">
        <v>0</v>
      </c>
      <c r="W8" s="85" t="b">
        <v>0</v>
      </c>
    </row>
    <row r="9">
      <c r="A9" s="77">
        <v>4.0</v>
      </c>
      <c r="B9" s="79" t="s">
        <v>103</v>
      </c>
      <c r="C9" s="80">
        <v>20.0</v>
      </c>
      <c r="D9" s="80" t="b">
        <v>0</v>
      </c>
      <c r="E9" s="81" t="b">
        <v>1</v>
      </c>
      <c r="F9" s="81" t="b">
        <v>1</v>
      </c>
      <c r="G9" s="85" t="b">
        <v>0</v>
      </c>
      <c r="H9" s="81" t="b">
        <v>1</v>
      </c>
      <c r="I9" s="81" t="b">
        <v>1</v>
      </c>
      <c r="J9" s="81" t="b">
        <v>1</v>
      </c>
      <c r="K9" s="81" t="b">
        <v>1</v>
      </c>
      <c r="L9" s="81" t="b">
        <v>1</v>
      </c>
      <c r="M9" s="81" t="b">
        <v>1</v>
      </c>
      <c r="N9" s="81" t="b">
        <v>1</v>
      </c>
      <c r="O9" s="85" t="b">
        <v>0</v>
      </c>
      <c r="P9" s="85" t="b">
        <v>0</v>
      </c>
      <c r="Q9" s="85" t="b">
        <v>0</v>
      </c>
      <c r="R9" s="85" t="b">
        <v>0</v>
      </c>
      <c r="S9" s="85" t="b">
        <v>0</v>
      </c>
      <c r="T9" s="85" t="b">
        <v>0</v>
      </c>
      <c r="U9" s="85" t="b">
        <v>0</v>
      </c>
      <c r="V9" s="85" t="b">
        <v>0</v>
      </c>
      <c r="W9" s="85" t="b">
        <v>0</v>
      </c>
    </row>
    <row r="10">
      <c r="A10" s="77">
        <v>5.0</v>
      </c>
      <c r="B10" s="79" t="s">
        <v>109</v>
      </c>
      <c r="C10" s="80">
        <v>5.0</v>
      </c>
      <c r="D10" s="80" t="b">
        <v>0</v>
      </c>
      <c r="E10" s="81" t="b">
        <v>1</v>
      </c>
      <c r="F10" s="81" t="b">
        <v>0</v>
      </c>
      <c r="G10" s="85" t="b">
        <v>0</v>
      </c>
      <c r="H10" s="81" t="b">
        <v>1</v>
      </c>
      <c r="I10" s="85" t="b">
        <v>0</v>
      </c>
      <c r="J10" s="85" t="b">
        <v>0</v>
      </c>
      <c r="K10" s="81" t="b">
        <v>1</v>
      </c>
      <c r="L10" s="81" t="b">
        <v>0</v>
      </c>
      <c r="M10" s="85" t="b">
        <v>0</v>
      </c>
      <c r="N10" s="85" t="b">
        <v>0</v>
      </c>
      <c r="O10" s="85" t="b">
        <v>0</v>
      </c>
      <c r="P10" s="85" t="b">
        <v>0</v>
      </c>
      <c r="Q10" s="85" t="b">
        <v>0</v>
      </c>
      <c r="R10" s="85" t="b">
        <v>0</v>
      </c>
      <c r="S10" s="85" t="b">
        <v>0</v>
      </c>
      <c r="T10" s="85" t="b">
        <v>0</v>
      </c>
      <c r="U10" s="85" t="b">
        <v>0</v>
      </c>
      <c r="V10" s="85" t="b">
        <v>0</v>
      </c>
      <c r="W10" s="85" t="b">
        <v>0</v>
      </c>
    </row>
    <row r="11">
      <c r="A11" s="77">
        <v>6.0</v>
      </c>
      <c r="B11" s="79" t="s">
        <v>113</v>
      </c>
      <c r="C11" s="80" t="s">
        <v>114</v>
      </c>
      <c r="D11" s="80" t="b">
        <v>0</v>
      </c>
      <c r="E11" s="81" t="b">
        <v>1</v>
      </c>
      <c r="F11" s="81" t="b">
        <v>1</v>
      </c>
      <c r="G11" s="85" t="b">
        <v>0</v>
      </c>
      <c r="H11" s="81" t="b">
        <v>1</v>
      </c>
      <c r="I11" s="81" t="b">
        <v>1</v>
      </c>
      <c r="J11" s="81" t="b">
        <v>1</v>
      </c>
      <c r="K11" s="81" t="b">
        <v>1</v>
      </c>
      <c r="L11" s="81" t="b">
        <v>1</v>
      </c>
      <c r="M11" s="81" t="b">
        <v>1</v>
      </c>
      <c r="N11" s="81" t="b">
        <v>1</v>
      </c>
      <c r="O11" s="81" t="b">
        <v>1</v>
      </c>
      <c r="P11" s="85" t="b">
        <v>0</v>
      </c>
      <c r="Q11" s="85" t="b">
        <v>0</v>
      </c>
      <c r="R11" s="85" t="b">
        <v>0</v>
      </c>
      <c r="S11" s="85" t="b">
        <v>0</v>
      </c>
      <c r="T11" s="85" t="b">
        <v>0</v>
      </c>
      <c r="U11" s="85" t="b">
        <v>0</v>
      </c>
      <c r="V11" s="85" t="b">
        <v>0</v>
      </c>
      <c r="W11" s="85" t="b">
        <v>0</v>
      </c>
    </row>
    <row r="12">
      <c r="A12" s="77">
        <v>7.0</v>
      </c>
      <c r="B12" s="79" t="s">
        <v>130</v>
      </c>
      <c r="C12" s="80" t="s">
        <v>114</v>
      </c>
      <c r="D12" s="80" t="b">
        <v>0</v>
      </c>
      <c r="E12" s="81" t="b">
        <v>1</v>
      </c>
      <c r="F12" s="81" t="b">
        <v>1</v>
      </c>
      <c r="G12" s="85" t="b">
        <v>0</v>
      </c>
      <c r="H12" s="85" t="b">
        <v>0</v>
      </c>
      <c r="I12" s="81" t="b">
        <v>1</v>
      </c>
      <c r="J12" s="81" t="b">
        <v>1</v>
      </c>
      <c r="K12" s="81" t="b">
        <v>0</v>
      </c>
      <c r="L12" s="81" t="b">
        <v>1</v>
      </c>
      <c r="M12" s="81" t="b">
        <v>1</v>
      </c>
      <c r="N12" s="81" t="b">
        <v>1</v>
      </c>
      <c r="O12" s="81" t="b">
        <v>1</v>
      </c>
      <c r="P12" s="85" t="b">
        <v>0</v>
      </c>
      <c r="Q12" s="85" t="b">
        <v>0</v>
      </c>
      <c r="R12" s="85" t="b">
        <v>0</v>
      </c>
      <c r="S12" s="85" t="b">
        <v>0</v>
      </c>
      <c r="T12" s="85" t="b">
        <v>0</v>
      </c>
      <c r="U12" s="85" t="b">
        <v>0</v>
      </c>
      <c r="V12" s="85" t="b">
        <v>0</v>
      </c>
      <c r="W12" s="85" t="b">
        <v>0</v>
      </c>
    </row>
    <row r="13">
      <c r="A13" s="77">
        <v>8.0</v>
      </c>
      <c r="B13" s="79" t="s">
        <v>139</v>
      </c>
      <c r="C13" s="80">
        <v>5.0</v>
      </c>
      <c r="D13" s="80" t="b">
        <v>0</v>
      </c>
      <c r="E13" s="81" t="b">
        <v>1</v>
      </c>
      <c r="F13" s="81" t="b">
        <v>1</v>
      </c>
      <c r="G13" s="85" t="b">
        <v>0</v>
      </c>
      <c r="H13" s="81" t="b">
        <v>1</v>
      </c>
      <c r="I13" s="85" t="b">
        <v>0</v>
      </c>
      <c r="J13" s="85" t="b">
        <v>0</v>
      </c>
      <c r="K13" s="81" t="b">
        <v>1</v>
      </c>
      <c r="L13" s="81" t="b">
        <v>0</v>
      </c>
      <c r="M13" s="81" t="b">
        <v>0</v>
      </c>
      <c r="N13" s="81" t="b">
        <v>1</v>
      </c>
      <c r="O13" s="85" t="b">
        <v>0</v>
      </c>
      <c r="P13" s="85" t="b">
        <v>0</v>
      </c>
      <c r="Q13" s="85" t="b">
        <v>0</v>
      </c>
      <c r="R13" s="85" t="b">
        <v>0</v>
      </c>
      <c r="S13" s="85" t="b">
        <v>0</v>
      </c>
      <c r="T13" s="85" t="b">
        <v>0</v>
      </c>
      <c r="U13" s="85" t="b">
        <v>0</v>
      </c>
      <c r="V13" s="85" t="b">
        <v>0</v>
      </c>
      <c r="W13" s="85" t="b">
        <v>0</v>
      </c>
    </row>
    <row r="14">
      <c r="A14" s="77">
        <v>9.0</v>
      </c>
      <c r="B14" s="79" t="s">
        <v>147</v>
      </c>
      <c r="C14" s="80" t="s">
        <v>114</v>
      </c>
      <c r="D14" s="80" t="b">
        <v>0</v>
      </c>
      <c r="E14" s="81" t="b">
        <v>0</v>
      </c>
      <c r="F14" s="85" t="b">
        <v>0</v>
      </c>
      <c r="G14" s="85" t="b">
        <v>0</v>
      </c>
      <c r="H14" s="85" t="b">
        <v>0</v>
      </c>
      <c r="I14" s="85" t="b">
        <v>0</v>
      </c>
      <c r="J14" s="85" t="b">
        <v>0</v>
      </c>
      <c r="K14" s="85" t="b">
        <v>0</v>
      </c>
      <c r="L14" s="85" t="b">
        <v>0</v>
      </c>
      <c r="M14" s="85" t="b">
        <v>0</v>
      </c>
      <c r="N14" s="85" t="b">
        <v>0</v>
      </c>
      <c r="O14" s="85" t="b">
        <v>0</v>
      </c>
      <c r="P14" s="85" t="b">
        <v>0</v>
      </c>
      <c r="Q14" s="85" t="b">
        <v>0</v>
      </c>
      <c r="R14" s="85" t="b">
        <v>0</v>
      </c>
      <c r="S14" s="85" t="b">
        <v>0</v>
      </c>
      <c r="T14" s="85" t="b">
        <v>0</v>
      </c>
      <c r="U14" s="85" t="b">
        <v>0</v>
      </c>
      <c r="V14" s="85" t="b">
        <v>0</v>
      </c>
      <c r="W14" s="85" t="b">
        <v>0</v>
      </c>
    </row>
    <row r="15">
      <c r="A15" s="77">
        <v>10.0</v>
      </c>
      <c r="B15" s="79" t="s">
        <v>160</v>
      </c>
      <c r="C15" s="80" t="s">
        <v>114</v>
      </c>
      <c r="D15" s="80" t="b">
        <v>0</v>
      </c>
      <c r="E15" s="81" t="b">
        <v>1</v>
      </c>
      <c r="F15" s="81" t="b">
        <v>1</v>
      </c>
      <c r="G15" s="85" t="b">
        <v>0</v>
      </c>
      <c r="H15" s="81" t="b">
        <v>1</v>
      </c>
      <c r="I15" s="81" t="b">
        <v>1</v>
      </c>
      <c r="J15" s="85" t="b">
        <v>0</v>
      </c>
      <c r="K15" s="81" t="b">
        <v>1</v>
      </c>
      <c r="L15" s="81" t="b">
        <v>1</v>
      </c>
      <c r="M15" s="81" t="b">
        <v>1</v>
      </c>
      <c r="N15" s="81" t="b">
        <v>1</v>
      </c>
      <c r="O15" s="85" t="b">
        <v>0</v>
      </c>
      <c r="P15" s="85" t="b">
        <v>0</v>
      </c>
      <c r="Q15" s="85" t="b">
        <v>0</v>
      </c>
      <c r="R15" s="85" t="b">
        <v>0</v>
      </c>
      <c r="S15" s="85" t="b">
        <v>0</v>
      </c>
      <c r="T15" s="85" t="b">
        <v>0</v>
      </c>
      <c r="U15" s="85" t="b">
        <v>0</v>
      </c>
      <c r="V15" s="85" t="b">
        <v>0</v>
      </c>
      <c r="W15" s="85" t="b">
        <v>0</v>
      </c>
    </row>
    <row r="16">
      <c r="A16" s="119">
        <v>11.0</v>
      </c>
      <c r="B16" s="121" t="s">
        <v>168</v>
      </c>
      <c r="C16" s="122" t="s">
        <v>114</v>
      </c>
      <c r="D16" s="122" t="b">
        <v>0</v>
      </c>
      <c r="E16" s="123" t="b">
        <v>1</v>
      </c>
      <c r="F16" s="123" t="b">
        <v>1</v>
      </c>
      <c r="G16" s="124" t="b">
        <v>0</v>
      </c>
      <c r="H16" s="123" t="b">
        <v>1</v>
      </c>
      <c r="I16" s="123" t="b">
        <v>1</v>
      </c>
      <c r="J16" s="123" t="b">
        <v>1</v>
      </c>
      <c r="K16" s="123" t="b">
        <v>1</v>
      </c>
      <c r="L16" s="123" t="b">
        <v>1</v>
      </c>
      <c r="M16" s="123" t="b">
        <v>1</v>
      </c>
      <c r="N16" s="123" t="b">
        <v>1</v>
      </c>
      <c r="O16" s="124" t="b">
        <v>0</v>
      </c>
      <c r="P16" s="124" t="b">
        <v>0</v>
      </c>
      <c r="Q16" s="124" t="b">
        <v>0</v>
      </c>
      <c r="R16" s="124" t="b">
        <v>0</v>
      </c>
      <c r="S16" s="124" t="b">
        <v>0</v>
      </c>
      <c r="T16" s="124" t="b">
        <v>0</v>
      </c>
      <c r="U16" s="124" t="b">
        <v>0</v>
      </c>
      <c r="V16" s="124" t="b">
        <v>0</v>
      </c>
      <c r="W16" s="124" t="b">
        <v>0</v>
      </c>
    </row>
  </sheetData>
  <mergeCells count="11">
    <mergeCell ref="B4:B5"/>
    <mergeCell ref="C4:C5"/>
    <mergeCell ref="E3:W3"/>
    <mergeCell ref="E4:W4"/>
    <mergeCell ref="A1:D1"/>
    <mergeCell ref="E1:W1"/>
    <mergeCell ref="A2:D2"/>
    <mergeCell ref="E2:W2"/>
    <mergeCell ref="A3:D3"/>
    <mergeCell ref="A4:A5"/>
    <mergeCell ref="D4:D5"/>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8.88"/>
    <col customWidth="1" min="2" max="2" width="7.75"/>
    <col customWidth="1" min="3" max="3" width="6.63"/>
    <col customWidth="1" min="4" max="4" width="6.5"/>
    <col customWidth="1" min="5" max="5" width="4.63"/>
    <col customWidth="1" min="6" max="6" width="8.63"/>
    <col customWidth="1" min="7" max="7" width="12.75"/>
    <col customWidth="1" min="8" max="8" width="7.63"/>
    <col customWidth="1" min="9" max="9" width="8.0"/>
    <col customWidth="1" min="10" max="10" width="21.0"/>
    <col customWidth="1" min="11" max="11" width="22.25"/>
    <col customWidth="1" min="12" max="12" width="19.25"/>
    <col customWidth="1" min="13" max="13" width="12.13"/>
    <col customWidth="1" min="14" max="14" width="11.88"/>
    <col customWidth="1" min="15" max="15" width="13.0"/>
    <col customWidth="1" min="16" max="16" width="13.38"/>
    <col customWidth="1" min="17" max="17" width="10.13"/>
    <col customWidth="1" min="18" max="18" width="6.5"/>
    <col customWidth="1" min="19" max="19" width="11.13"/>
    <col customWidth="1" min="20" max="20" width="10.13"/>
    <col customWidth="1" min="21" max="21" width="8.75"/>
    <col customWidth="1" min="22" max="22" width="17.25"/>
    <col customWidth="1" min="23" max="23" width="14.38"/>
    <col customWidth="1" min="24" max="24" width="16.0"/>
    <col customWidth="1" min="25" max="25" width="11.25"/>
    <col customWidth="1" min="26" max="26" width="35.25"/>
    <col customWidth="1" hidden="1" min="27" max="28" width="12.75"/>
  </cols>
  <sheetData>
    <row r="1">
      <c r="A1" s="15" t="s">
        <v>16</v>
      </c>
      <c r="AB1" s="18"/>
    </row>
    <row r="2" ht="17.25" customHeight="1">
      <c r="A2" s="20" t="s">
        <v>18</v>
      </c>
      <c r="N2" s="20"/>
      <c r="O2" s="23"/>
      <c r="P2" s="24"/>
      <c r="Q2" s="20"/>
      <c r="R2" s="27"/>
      <c r="S2" s="27"/>
      <c r="T2" s="27"/>
      <c r="U2" s="27"/>
      <c r="V2" s="27"/>
      <c r="W2" s="27"/>
      <c r="X2" s="20"/>
      <c r="Y2" s="27"/>
      <c r="Z2" s="31"/>
      <c r="AA2" s="20"/>
      <c r="AB2" s="20"/>
    </row>
    <row r="3" ht="18.0" customHeight="1">
      <c r="A3" s="34" t="s">
        <v>25</v>
      </c>
      <c r="N3" s="37"/>
      <c r="O3" s="38"/>
      <c r="P3" s="24"/>
      <c r="Q3" s="37"/>
      <c r="R3" s="41"/>
      <c r="S3" s="41"/>
      <c r="T3" s="41"/>
      <c r="U3" s="41"/>
      <c r="V3" s="41"/>
      <c r="W3" s="41"/>
      <c r="X3" s="37"/>
      <c r="Y3" s="41"/>
      <c r="Z3" s="45"/>
      <c r="AA3" s="37"/>
      <c r="AB3" s="37"/>
    </row>
    <row r="4" ht="41.25" customHeight="1">
      <c r="A4" s="47" t="s">
        <v>40</v>
      </c>
      <c r="B4" s="49" t="s">
        <v>43</v>
      </c>
      <c r="C4" s="50" t="s">
        <v>46</v>
      </c>
      <c r="D4" s="51" t="s">
        <v>48</v>
      </c>
      <c r="E4" s="50" t="s">
        <v>50</v>
      </c>
      <c r="F4" s="50" t="s">
        <v>53</v>
      </c>
      <c r="G4" s="50" t="s">
        <v>56</v>
      </c>
      <c r="H4" s="56" t="s">
        <v>57</v>
      </c>
      <c r="I4" s="49" t="s">
        <v>58</v>
      </c>
      <c r="J4" s="58" t="s">
        <v>59</v>
      </c>
      <c r="K4" s="58" t="s">
        <v>60</v>
      </c>
      <c r="L4" s="58" t="s">
        <v>61</v>
      </c>
      <c r="M4" s="58" t="s">
        <v>62</v>
      </c>
      <c r="N4" s="58" t="s">
        <v>63</v>
      </c>
      <c r="O4" s="60" t="s">
        <v>65</v>
      </c>
      <c r="P4" s="61" t="s">
        <v>66</v>
      </c>
      <c r="Q4" s="62" t="s">
        <v>67</v>
      </c>
      <c r="R4" s="62" t="s">
        <v>69</v>
      </c>
      <c r="S4" s="62" t="s">
        <v>70</v>
      </c>
      <c r="T4" s="62" t="s">
        <v>71</v>
      </c>
      <c r="U4" s="62" t="s">
        <v>72</v>
      </c>
      <c r="V4" s="64" t="s">
        <v>73</v>
      </c>
      <c r="W4" s="62" t="s">
        <v>74</v>
      </c>
      <c r="X4" s="62" t="s">
        <v>75</v>
      </c>
      <c r="Y4" s="62" t="s">
        <v>76</v>
      </c>
      <c r="Z4" s="62" t="s">
        <v>78</v>
      </c>
      <c r="AA4" s="50" t="s">
        <v>79</v>
      </c>
      <c r="AB4" s="50"/>
    </row>
    <row r="5" ht="22.5" customHeight="1">
      <c r="A5" s="72">
        <f>COUNTIF('Call &amp; Chat-Lidya'!$I$4:$I$2433,I5)</f>
        <v>5</v>
      </c>
      <c r="B5" s="74">
        <v>46188.0</v>
      </c>
      <c r="C5" s="75" t="s">
        <v>83</v>
      </c>
      <c r="D5" s="76" t="s">
        <v>85</v>
      </c>
      <c r="E5" s="76" t="s">
        <v>86</v>
      </c>
      <c r="F5" s="78">
        <v>46175.0</v>
      </c>
      <c r="G5" s="83" t="s">
        <v>88</v>
      </c>
      <c r="H5" s="76" t="s">
        <v>89</v>
      </c>
      <c r="I5" s="76" t="s">
        <v>90</v>
      </c>
      <c r="J5" s="88" t="s">
        <v>91</v>
      </c>
      <c r="K5" s="89" t="s">
        <v>93</v>
      </c>
      <c r="L5" s="90" t="s">
        <v>93</v>
      </c>
      <c r="M5" s="76" t="s">
        <v>94</v>
      </c>
      <c r="N5" s="91"/>
      <c r="O5" s="92">
        <v>46175.0</v>
      </c>
      <c r="P5" s="74">
        <v>46189.0</v>
      </c>
      <c r="Q5" s="76" t="s">
        <v>95</v>
      </c>
      <c r="R5" s="75" t="s">
        <v>98</v>
      </c>
      <c r="S5" s="83" t="s">
        <v>99</v>
      </c>
      <c r="T5" s="83" t="s">
        <v>100</v>
      </c>
      <c r="U5" s="83" t="s">
        <v>101</v>
      </c>
      <c r="V5" s="83" t="s">
        <v>105</v>
      </c>
      <c r="W5" s="94"/>
      <c r="X5" s="88" t="s">
        <v>107</v>
      </c>
      <c r="Y5" s="95">
        <v>858000.0</v>
      </c>
      <c r="Z5" s="96" t="s">
        <v>110</v>
      </c>
      <c r="AA5" s="97"/>
      <c r="AB5" s="97"/>
    </row>
    <row r="6" ht="22.5" customHeight="1">
      <c r="A6" s="72">
        <f>COUNTIF('Call &amp; Chat-Lidya'!$I$4:$I$2433,I6)</f>
        <v>2</v>
      </c>
      <c r="B6" s="74">
        <v>46185.0</v>
      </c>
      <c r="C6" s="75" t="s">
        <v>83</v>
      </c>
      <c r="D6" s="76" t="s">
        <v>85</v>
      </c>
      <c r="E6" s="76" t="s">
        <v>115</v>
      </c>
      <c r="F6" s="78">
        <v>46175.0</v>
      </c>
      <c r="G6" s="83" t="s">
        <v>88</v>
      </c>
      <c r="H6" s="76" t="s">
        <v>117</v>
      </c>
      <c r="I6" s="76" t="s">
        <v>118</v>
      </c>
      <c r="J6" s="88" t="s">
        <v>120</v>
      </c>
      <c r="K6" s="89" t="s">
        <v>121</v>
      </c>
      <c r="L6" s="90" t="s">
        <v>121</v>
      </c>
      <c r="M6" s="76" t="s">
        <v>122</v>
      </c>
      <c r="N6" s="76" t="s">
        <v>123</v>
      </c>
      <c r="O6" s="92">
        <v>46090.0</v>
      </c>
      <c r="P6" s="74">
        <v>46104.0</v>
      </c>
      <c r="Q6" s="76" t="s">
        <v>124</v>
      </c>
      <c r="R6" s="75" t="s">
        <v>124</v>
      </c>
      <c r="S6" s="83" t="s">
        <v>126</v>
      </c>
      <c r="T6" s="83" t="s">
        <v>127</v>
      </c>
      <c r="U6" s="83" t="s">
        <v>128</v>
      </c>
      <c r="V6" s="83" t="s">
        <v>131</v>
      </c>
      <c r="W6" s="94"/>
      <c r="X6" s="97"/>
      <c r="Y6" s="98"/>
      <c r="Z6" s="96" t="s">
        <v>132</v>
      </c>
      <c r="AA6" s="97"/>
      <c r="AB6" s="97"/>
    </row>
    <row r="7" ht="22.5" customHeight="1">
      <c r="A7" s="72">
        <f>COUNTIF('Call &amp; Chat-Lidya'!$I$4:$I$2433,I7)</f>
        <v>2</v>
      </c>
      <c r="B7" s="74">
        <v>46185.0</v>
      </c>
      <c r="C7" s="75" t="s">
        <v>83</v>
      </c>
      <c r="D7" s="76" t="s">
        <v>85</v>
      </c>
      <c r="E7" s="76" t="s">
        <v>135</v>
      </c>
      <c r="F7" s="78">
        <v>46175.0</v>
      </c>
      <c r="G7" s="83" t="s">
        <v>88</v>
      </c>
      <c r="H7" s="76" t="s">
        <v>136</v>
      </c>
      <c r="I7" s="76" t="s">
        <v>137</v>
      </c>
      <c r="J7" s="88" t="s">
        <v>138</v>
      </c>
      <c r="K7" s="89" t="s">
        <v>140</v>
      </c>
      <c r="L7" s="90" t="s">
        <v>140</v>
      </c>
      <c r="M7" s="76" t="s">
        <v>141</v>
      </c>
      <c r="N7" s="76" t="s">
        <v>141</v>
      </c>
      <c r="O7" s="92">
        <v>46095.0</v>
      </c>
      <c r="P7" s="74">
        <v>46109.0</v>
      </c>
      <c r="Q7" s="76" t="s">
        <v>95</v>
      </c>
      <c r="R7" s="75" t="s">
        <v>143</v>
      </c>
      <c r="S7" s="83" t="s">
        <v>126</v>
      </c>
      <c r="T7" s="83" t="s">
        <v>145</v>
      </c>
      <c r="U7" s="83" t="s">
        <v>101</v>
      </c>
      <c r="V7" s="83" t="s">
        <v>131</v>
      </c>
      <c r="W7" s="94"/>
      <c r="X7" s="97"/>
      <c r="Y7" s="98"/>
      <c r="Z7" s="96"/>
      <c r="AA7" s="97"/>
      <c r="AB7" s="97"/>
    </row>
    <row r="8" ht="22.5" customHeight="1">
      <c r="A8" s="72">
        <f>COUNTIF('Call &amp; Chat-Lidya'!$I$4:$I$2433,I8)</f>
        <v>1</v>
      </c>
      <c r="B8" s="102">
        <v>46175.0</v>
      </c>
      <c r="C8" s="103" t="s">
        <v>83</v>
      </c>
      <c r="D8" s="104" t="s">
        <v>85</v>
      </c>
      <c r="E8" s="104" t="s">
        <v>149</v>
      </c>
      <c r="F8" s="105">
        <v>46175.0</v>
      </c>
      <c r="G8" s="106" t="s">
        <v>88</v>
      </c>
      <c r="H8" s="104" t="s">
        <v>150</v>
      </c>
      <c r="I8" s="104" t="s">
        <v>152</v>
      </c>
      <c r="J8" s="107" t="s">
        <v>153</v>
      </c>
      <c r="K8" s="108" t="s">
        <v>154</v>
      </c>
      <c r="L8" s="109" t="s">
        <v>154</v>
      </c>
      <c r="M8" s="104" t="s">
        <v>157</v>
      </c>
      <c r="N8" s="104" t="s">
        <v>158</v>
      </c>
      <c r="O8" s="111">
        <v>46097.0</v>
      </c>
      <c r="P8" s="102"/>
      <c r="Q8" s="104"/>
      <c r="R8" s="103" t="s">
        <v>124</v>
      </c>
      <c r="S8" s="106"/>
      <c r="T8" s="106"/>
      <c r="U8" s="106"/>
      <c r="V8" s="106"/>
      <c r="W8" s="112"/>
      <c r="X8" s="113"/>
      <c r="Y8" s="114"/>
      <c r="Z8" s="116" t="s">
        <v>162</v>
      </c>
      <c r="AA8" s="113"/>
      <c r="AB8" s="113"/>
    </row>
    <row r="9" ht="22.5" customHeight="1">
      <c r="A9" s="72">
        <f>COUNTIF('Call &amp; Chat-Lidya'!$I$4:$I$2433,I9)</f>
        <v>2</v>
      </c>
      <c r="B9" s="74">
        <v>46185.0</v>
      </c>
      <c r="C9" s="75" t="s">
        <v>83</v>
      </c>
      <c r="D9" s="76" t="s">
        <v>85</v>
      </c>
      <c r="E9" s="76" t="s">
        <v>163</v>
      </c>
      <c r="F9" s="78">
        <v>46175.0</v>
      </c>
      <c r="G9" s="83" t="s">
        <v>88</v>
      </c>
      <c r="H9" s="76" t="s">
        <v>165</v>
      </c>
      <c r="I9" s="76" t="s">
        <v>166</v>
      </c>
      <c r="J9" s="88" t="s">
        <v>167</v>
      </c>
      <c r="K9" s="89" t="s">
        <v>169</v>
      </c>
      <c r="L9" s="90" t="s">
        <v>169</v>
      </c>
      <c r="M9" s="76" t="s">
        <v>170</v>
      </c>
      <c r="N9" s="76" t="s">
        <v>170</v>
      </c>
      <c r="O9" s="92">
        <v>46098.0</v>
      </c>
      <c r="P9" s="74">
        <v>46112.0</v>
      </c>
      <c r="Q9" s="76" t="s">
        <v>124</v>
      </c>
      <c r="R9" s="75" t="s">
        <v>143</v>
      </c>
      <c r="S9" s="83" t="s">
        <v>126</v>
      </c>
      <c r="T9" s="83" t="s">
        <v>145</v>
      </c>
      <c r="U9" s="83" t="s">
        <v>101</v>
      </c>
      <c r="V9" s="83" t="s">
        <v>131</v>
      </c>
      <c r="W9" s="94"/>
      <c r="X9" s="97"/>
      <c r="Y9" s="98"/>
      <c r="Z9" s="96"/>
      <c r="AA9" s="97"/>
      <c r="AB9" s="97"/>
    </row>
    <row r="10" ht="22.5" customHeight="1">
      <c r="A10" s="72">
        <f>COUNTIF('Call &amp; Chat-Lidya'!$I$4:$I$2433,I10)</f>
        <v>2</v>
      </c>
      <c r="B10" s="74">
        <v>46185.0</v>
      </c>
      <c r="C10" s="75" t="s">
        <v>83</v>
      </c>
      <c r="D10" s="76" t="s">
        <v>85</v>
      </c>
      <c r="E10" s="76" t="s">
        <v>175</v>
      </c>
      <c r="F10" s="78">
        <v>46175.0</v>
      </c>
      <c r="G10" s="83" t="s">
        <v>88</v>
      </c>
      <c r="H10" s="76" t="s">
        <v>176</v>
      </c>
      <c r="I10" s="76" t="s">
        <v>177</v>
      </c>
      <c r="J10" s="88" t="s">
        <v>178</v>
      </c>
      <c r="K10" s="89" t="s">
        <v>180</v>
      </c>
      <c r="L10" s="90" t="s">
        <v>180</v>
      </c>
      <c r="M10" s="76" t="s">
        <v>181</v>
      </c>
      <c r="N10" s="76" t="s">
        <v>181</v>
      </c>
      <c r="O10" s="92">
        <v>46099.0</v>
      </c>
      <c r="P10" s="74">
        <v>46113.0</v>
      </c>
      <c r="Q10" s="76" t="s">
        <v>124</v>
      </c>
      <c r="R10" s="75" t="s">
        <v>143</v>
      </c>
      <c r="S10" s="83" t="s">
        <v>126</v>
      </c>
      <c r="T10" s="83" t="s">
        <v>145</v>
      </c>
      <c r="U10" s="83" t="s">
        <v>101</v>
      </c>
      <c r="V10" s="83" t="s">
        <v>131</v>
      </c>
      <c r="W10" s="94"/>
      <c r="X10" s="97"/>
      <c r="Y10" s="98"/>
      <c r="Z10" s="96"/>
      <c r="AA10" s="97"/>
      <c r="AB10" s="97"/>
    </row>
    <row r="11" ht="22.5" customHeight="1">
      <c r="A11" s="72">
        <f>COUNTIF('Call &amp; Chat-Lidya'!$I$4:$I$2433,I11)</f>
        <v>2</v>
      </c>
      <c r="B11" s="74">
        <v>46185.0</v>
      </c>
      <c r="C11" s="75" t="s">
        <v>83</v>
      </c>
      <c r="D11" s="76" t="s">
        <v>85</v>
      </c>
      <c r="E11" s="76" t="s">
        <v>186</v>
      </c>
      <c r="F11" s="78">
        <v>46175.0</v>
      </c>
      <c r="G11" s="83" t="s">
        <v>88</v>
      </c>
      <c r="H11" s="76" t="s">
        <v>188</v>
      </c>
      <c r="I11" s="76" t="s">
        <v>189</v>
      </c>
      <c r="J11" s="88" t="s">
        <v>190</v>
      </c>
      <c r="K11" s="89" t="s">
        <v>191</v>
      </c>
      <c r="L11" s="90" t="s">
        <v>191</v>
      </c>
      <c r="M11" s="76" t="s">
        <v>193</v>
      </c>
      <c r="N11" s="76" t="s">
        <v>193</v>
      </c>
      <c r="O11" s="92">
        <v>46100.0</v>
      </c>
      <c r="P11" s="74">
        <v>46114.0</v>
      </c>
      <c r="Q11" s="76" t="s">
        <v>124</v>
      </c>
      <c r="R11" s="75" t="s">
        <v>124</v>
      </c>
      <c r="S11" s="83" t="s">
        <v>126</v>
      </c>
      <c r="T11" s="83" t="s">
        <v>195</v>
      </c>
      <c r="U11" s="83" t="s">
        <v>128</v>
      </c>
      <c r="V11" s="83" t="s">
        <v>131</v>
      </c>
      <c r="W11" s="94"/>
      <c r="X11" s="97"/>
      <c r="Y11" s="98"/>
      <c r="Z11" s="96"/>
      <c r="AA11" s="97"/>
      <c r="AB11" s="97"/>
    </row>
    <row r="12" ht="22.5" customHeight="1">
      <c r="A12" s="72">
        <f>COUNTIF('Call &amp; Chat-Lidya'!$I$4:$I$2433,I12)</f>
        <v>2</v>
      </c>
      <c r="B12" s="74">
        <v>46185.0</v>
      </c>
      <c r="C12" s="75" t="s">
        <v>83</v>
      </c>
      <c r="D12" s="76" t="s">
        <v>85</v>
      </c>
      <c r="E12" s="76" t="s">
        <v>202</v>
      </c>
      <c r="F12" s="78">
        <v>46175.0</v>
      </c>
      <c r="G12" s="83" t="s">
        <v>88</v>
      </c>
      <c r="H12" s="76" t="s">
        <v>205</v>
      </c>
      <c r="I12" s="76" t="s">
        <v>206</v>
      </c>
      <c r="J12" s="96" t="s">
        <v>207</v>
      </c>
      <c r="K12" s="89" t="s">
        <v>208</v>
      </c>
      <c r="L12" s="90" t="s">
        <v>208</v>
      </c>
      <c r="M12" s="76" t="s">
        <v>210</v>
      </c>
      <c r="N12" s="76" t="s">
        <v>210</v>
      </c>
      <c r="O12" s="92">
        <v>46102.0</v>
      </c>
      <c r="P12" s="74">
        <v>46116.0</v>
      </c>
      <c r="Q12" s="76" t="s">
        <v>213</v>
      </c>
      <c r="R12" s="75" t="s">
        <v>143</v>
      </c>
      <c r="S12" s="83" t="s">
        <v>126</v>
      </c>
      <c r="T12" s="83" t="s">
        <v>145</v>
      </c>
      <c r="U12" s="83" t="s">
        <v>101</v>
      </c>
      <c r="V12" s="83" t="s">
        <v>131</v>
      </c>
      <c r="W12" s="94"/>
      <c r="X12" s="97"/>
      <c r="Y12" s="98"/>
      <c r="Z12" s="96"/>
      <c r="AA12" s="97"/>
      <c r="AB12" s="97"/>
    </row>
    <row r="13" ht="22.5" customHeight="1">
      <c r="A13" s="72">
        <f>COUNTIF('Call &amp; Chat-Lidya'!$I$4:$I$2433,I13)</f>
        <v>2</v>
      </c>
      <c r="B13" s="74">
        <v>46185.0</v>
      </c>
      <c r="C13" s="75" t="s">
        <v>83</v>
      </c>
      <c r="D13" s="76" t="s">
        <v>85</v>
      </c>
      <c r="E13" s="76" t="s">
        <v>222</v>
      </c>
      <c r="F13" s="78">
        <v>46175.0</v>
      </c>
      <c r="G13" s="83" t="s">
        <v>88</v>
      </c>
      <c r="H13" s="76" t="s">
        <v>224</v>
      </c>
      <c r="I13" s="76" t="s">
        <v>226</v>
      </c>
      <c r="J13" s="88" t="s">
        <v>228</v>
      </c>
      <c r="K13" s="89" t="s">
        <v>228</v>
      </c>
      <c r="L13" s="90" t="s">
        <v>228</v>
      </c>
      <c r="M13" s="76" t="s">
        <v>230</v>
      </c>
      <c r="N13" s="76" t="s">
        <v>230</v>
      </c>
      <c r="O13" s="92">
        <v>46104.0</v>
      </c>
      <c r="P13" s="74">
        <v>46118.0</v>
      </c>
      <c r="Q13" s="76" t="s">
        <v>143</v>
      </c>
      <c r="R13" s="75" t="s">
        <v>143</v>
      </c>
      <c r="S13" s="83" t="s">
        <v>126</v>
      </c>
      <c r="T13" s="83" t="s">
        <v>145</v>
      </c>
      <c r="U13" s="83" t="s">
        <v>101</v>
      </c>
      <c r="V13" s="83" t="s">
        <v>131</v>
      </c>
      <c r="W13" s="94"/>
      <c r="X13" s="97"/>
      <c r="Y13" s="98"/>
      <c r="Z13" s="96"/>
      <c r="AA13" s="97"/>
      <c r="AB13" s="97"/>
    </row>
    <row r="14" ht="22.5" customHeight="1">
      <c r="A14" s="72">
        <f>COUNTIF('Call &amp; Chat-Lidya'!$I$4:$I$2433,I14)</f>
        <v>2</v>
      </c>
      <c r="B14" s="74">
        <v>46185.0</v>
      </c>
      <c r="C14" s="75" t="s">
        <v>83</v>
      </c>
      <c r="D14" s="76" t="s">
        <v>85</v>
      </c>
      <c r="E14" s="76" t="s">
        <v>241</v>
      </c>
      <c r="F14" s="78">
        <v>46175.0</v>
      </c>
      <c r="G14" s="83" t="s">
        <v>88</v>
      </c>
      <c r="H14" s="76" t="s">
        <v>244</v>
      </c>
      <c r="I14" s="76" t="s">
        <v>245</v>
      </c>
      <c r="J14" s="88" t="s">
        <v>246</v>
      </c>
      <c r="K14" s="89" t="s">
        <v>247</v>
      </c>
      <c r="L14" s="90" t="s">
        <v>247</v>
      </c>
      <c r="M14" s="76" t="s">
        <v>248</v>
      </c>
      <c r="N14" s="76" t="s">
        <v>248</v>
      </c>
      <c r="O14" s="92">
        <v>46106.0</v>
      </c>
      <c r="P14" s="74">
        <v>46120.0</v>
      </c>
      <c r="Q14" s="76" t="s">
        <v>124</v>
      </c>
      <c r="R14" s="75" t="s">
        <v>143</v>
      </c>
      <c r="S14" s="83" t="s">
        <v>251</v>
      </c>
      <c r="T14" s="83" t="s">
        <v>145</v>
      </c>
      <c r="U14" s="83" t="s">
        <v>101</v>
      </c>
      <c r="V14" s="83" t="s">
        <v>131</v>
      </c>
      <c r="W14" s="94"/>
      <c r="X14" s="97"/>
      <c r="Y14" s="98"/>
      <c r="Z14" s="96"/>
      <c r="AA14" s="97"/>
      <c r="AB14" s="97"/>
    </row>
    <row r="15" ht="22.5" customHeight="1">
      <c r="A15" s="72">
        <f>COUNTIF('Call &amp; Chat-Lidya'!$I$4:$I$2433,I15)</f>
        <v>4</v>
      </c>
      <c r="B15" s="74">
        <v>46185.0</v>
      </c>
      <c r="C15" s="75" t="s">
        <v>83</v>
      </c>
      <c r="D15" s="76" t="s">
        <v>85</v>
      </c>
      <c r="E15" s="76" t="s">
        <v>256</v>
      </c>
      <c r="F15" s="78">
        <v>46175.0</v>
      </c>
      <c r="G15" s="83" t="s">
        <v>88</v>
      </c>
      <c r="H15" s="76" t="s">
        <v>257</v>
      </c>
      <c r="I15" s="76" t="s">
        <v>258</v>
      </c>
      <c r="J15" s="88" t="s">
        <v>259</v>
      </c>
      <c r="K15" s="89" t="s">
        <v>260</v>
      </c>
      <c r="L15" s="90" t="s">
        <v>260</v>
      </c>
      <c r="M15" s="76" t="s">
        <v>261</v>
      </c>
      <c r="N15" s="76" t="s">
        <v>261</v>
      </c>
      <c r="O15" s="92">
        <v>46106.0</v>
      </c>
      <c r="P15" s="74">
        <v>46120.0</v>
      </c>
      <c r="Q15" s="76" t="s">
        <v>263</v>
      </c>
      <c r="R15" s="75" t="s">
        <v>143</v>
      </c>
      <c r="S15" s="83" t="s">
        <v>126</v>
      </c>
      <c r="T15" s="83" t="s">
        <v>145</v>
      </c>
      <c r="U15" s="83" t="s">
        <v>101</v>
      </c>
      <c r="V15" s="83" t="s">
        <v>131</v>
      </c>
      <c r="W15" s="94"/>
      <c r="X15" s="97"/>
      <c r="Y15" s="98"/>
      <c r="Z15" s="96"/>
      <c r="AA15" s="97"/>
      <c r="AB15" s="97"/>
    </row>
    <row r="16" ht="22.5" customHeight="1">
      <c r="A16" s="72">
        <f>COUNTIF('Call &amp; Chat-Lidya'!$I$4:$I$2433,I16)</f>
        <v>5</v>
      </c>
      <c r="B16" s="74">
        <v>46190.0</v>
      </c>
      <c r="C16" s="75" t="s">
        <v>83</v>
      </c>
      <c r="D16" s="76" t="s">
        <v>85</v>
      </c>
      <c r="E16" s="76" t="s">
        <v>270</v>
      </c>
      <c r="F16" s="78">
        <v>46175.0</v>
      </c>
      <c r="G16" s="83" t="s">
        <v>88</v>
      </c>
      <c r="H16" s="76" t="s">
        <v>271</v>
      </c>
      <c r="I16" s="76" t="s">
        <v>273</v>
      </c>
      <c r="J16" s="88" t="s">
        <v>274</v>
      </c>
      <c r="K16" s="89" t="s">
        <v>154</v>
      </c>
      <c r="L16" s="90" t="s">
        <v>275</v>
      </c>
      <c r="M16" s="76" t="s">
        <v>276</v>
      </c>
      <c r="N16" s="91"/>
      <c r="O16" s="92">
        <v>46175.0</v>
      </c>
      <c r="P16" s="74">
        <v>46189.0</v>
      </c>
      <c r="Q16" s="76" t="s">
        <v>124</v>
      </c>
      <c r="R16" s="75" t="s">
        <v>143</v>
      </c>
      <c r="S16" s="83" t="s">
        <v>251</v>
      </c>
      <c r="T16" s="83" t="s">
        <v>145</v>
      </c>
      <c r="U16" s="83" t="s">
        <v>101</v>
      </c>
      <c r="V16" s="83" t="s">
        <v>131</v>
      </c>
      <c r="W16" s="94"/>
      <c r="X16" s="97"/>
      <c r="Y16" s="98"/>
      <c r="Z16" s="96"/>
      <c r="AA16" s="97"/>
      <c r="AB16" s="97"/>
    </row>
    <row r="17" ht="22.5" customHeight="1">
      <c r="A17" s="72">
        <f>COUNTIF('Call &amp; Chat-Lidya'!$I$4:$I$2433,I17)</f>
        <v>3</v>
      </c>
      <c r="B17" s="74">
        <v>46190.0</v>
      </c>
      <c r="C17" s="75" t="s">
        <v>83</v>
      </c>
      <c r="D17" s="76" t="s">
        <v>85</v>
      </c>
      <c r="E17" s="76" t="s">
        <v>278</v>
      </c>
      <c r="F17" s="78">
        <v>46175.0</v>
      </c>
      <c r="G17" s="83" t="s">
        <v>88</v>
      </c>
      <c r="H17" s="76" t="s">
        <v>279</v>
      </c>
      <c r="I17" s="76" t="s">
        <v>280</v>
      </c>
      <c r="J17" s="88" t="s">
        <v>281</v>
      </c>
      <c r="K17" s="89" t="s">
        <v>281</v>
      </c>
      <c r="L17" s="90" t="s">
        <v>281</v>
      </c>
      <c r="M17" s="76" t="s">
        <v>282</v>
      </c>
      <c r="N17" s="76" t="s">
        <v>282</v>
      </c>
      <c r="O17" s="92">
        <v>46175.0</v>
      </c>
      <c r="P17" s="74">
        <v>46189.0</v>
      </c>
      <c r="Q17" s="76" t="s">
        <v>124</v>
      </c>
      <c r="R17" s="75" t="s">
        <v>143</v>
      </c>
      <c r="S17" s="83" t="s">
        <v>251</v>
      </c>
      <c r="T17" s="83" t="s">
        <v>145</v>
      </c>
      <c r="U17" s="83" t="s">
        <v>101</v>
      </c>
      <c r="V17" s="83" t="s">
        <v>283</v>
      </c>
      <c r="W17" s="94"/>
      <c r="X17" s="97"/>
      <c r="Y17" s="98"/>
      <c r="Z17" s="96"/>
      <c r="AA17" s="97"/>
      <c r="AB17" s="97"/>
    </row>
    <row r="18" ht="22.5" customHeight="1">
      <c r="A18" s="72">
        <f>COUNTIF('Call &amp; Chat-Lidya'!$I$4:$I$2433,I18)</f>
        <v>4</v>
      </c>
      <c r="B18" s="74">
        <v>46190.0</v>
      </c>
      <c r="C18" s="75" t="s">
        <v>83</v>
      </c>
      <c r="D18" s="76" t="s">
        <v>85</v>
      </c>
      <c r="E18" s="76" t="s">
        <v>285</v>
      </c>
      <c r="F18" s="78">
        <v>46175.0</v>
      </c>
      <c r="G18" s="83" t="s">
        <v>88</v>
      </c>
      <c r="H18" s="76" t="s">
        <v>286</v>
      </c>
      <c r="I18" s="76" t="s">
        <v>287</v>
      </c>
      <c r="J18" s="88" t="s">
        <v>288</v>
      </c>
      <c r="K18" s="89" t="s">
        <v>289</v>
      </c>
      <c r="L18" s="90" t="s">
        <v>289</v>
      </c>
      <c r="M18" s="76" t="s">
        <v>290</v>
      </c>
      <c r="N18" s="76" t="s">
        <v>290</v>
      </c>
      <c r="O18" s="92">
        <v>46175.0</v>
      </c>
      <c r="P18" s="74">
        <v>46189.0</v>
      </c>
      <c r="Q18" s="76" t="s">
        <v>143</v>
      </c>
      <c r="R18" s="75" t="s">
        <v>143</v>
      </c>
      <c r="S18" s="83" t="s">
        <v>251</v>
      </c>
      <c r="T18" s="83" t="s">
        <v>292</v>
      </c>
      <c r="U18" s="83" t="s">
        <v>101</v>
      </c>
      <c r="V18" s="83" t="s">
        <v>283</v>
      </c>
      <c r="W18" s="94"/>
      <c r="X18" s="97"/>
      <c r="Y18" s="98"/>
      <c r="Z18" s="96" t="s">
        <v>293</v>
      </c>
      <c r="AA18" s="97"/>
      <c r="AB18" s="97"/>
    </row>
    <row r="19" ht="22.5" customHeight="1">
      <c r="A19" s="72">
        <f>COUNTIF('Call &amp; Chat-Lidya'!$I$4:$I$2433,I19)</f>
        <v>4</v>
      </c>
      <c r="B19" s="74">
        <v>46190.0</v>
      </c>
      <c r="C19" s="75" t="s">
        <v>83</v>
      </c>
      <c r="D19" s="76" t="s">
        <v>85</v>
      </c>
      <c r="E19" s="76" t="s">
        <v>294</v>
      </c>
      <c r="F19" s="78">
        <v>46175.0</v>
      </c>
      <c r="G19" s="83" t="s">
        <v>88</v>
      </c>
      <c r="H19" s="76" t="s">
        <v>295</v>
      </c>
      <c r="I19" s="76" t="s">
        <v>296</v>
      </c>
      <c r="J19" s="88" t="s">
        <v>297</v>
      </c>
      <c r="K19" s="89" t="s">
        <v>298</v>
      </c>
      <c r="L19" s="90" t="s">
        <v>298</v>
      </c>
      <c r="M19" s="76" t="s">
        <v>300</v>
      </c>
      <c r="N19" s="76" t="s">
        <v>301</v>
      </c>
      <c r="O19" s="92">
        <v>46175.0</v>
      </c>
      <c r="P19" s="74">
        <v>46189.0</v>
      </c>
      <c r="Q19" s="76" t="s">
        <v>124</v>
      </c>
      <c r="R19" s="75" t="s">
        <v>124</v>
      </c>
      <c r="S19" s="83" t="s">
        <v>126</v>
      </c>
      <c r="T19" s="83" t="s">
        <v>195</v>
      </c>
      <c r="U19" s="83" t="s">
        <v>128</v>
      </c>
      <c r="V19" s="83" t="s">
        <v>302</v>
      </c>
      <c r="W19" s="94"/>
      <c r="X19" s="97"/>
      <c r="Y19" s="98"/>
      <c r="Z19" s="96"/>
      <c r="AA19" s="97"/>
      <c r="AB19" s="97"/>
    </row>
    <row r="20" ht="22.5" customHeight="1">
      <c r="A20" s="72">
        <f>COUNTIF('Call &amp; Chat-Lidya'!$I$4:$I$2433,I20)</f>
        <v>4</v>
      </c>
      <c r="B20" s="74">
        <v>46185.0</v>
      </c>
      <c r="C20" s="75" t="s">
        <v>83</v>
      </c>
      <c r="D20" s="76" t="s">
        <v>85</v>
      </c>
      <c r="E20" s="76" t="s">
        <v>304</v>
      </c>
      <c r="F20" s="78">
        <v>46176.0</v>
      </c>
      <c r="G20" s="83" t="s">
        <v>88</v>
      </c>
      <c r="H20" s="76" t="s">
        <v>257</v>
      </c>
      <c r="I20" s="76" t="s">
        <v>258</v>
      </c>
      <c r="J20" s="88" t="s">
        <v>259</v>
      </c>
      <c r="K20" s="89" t="s">
        <v>305</v>
      </c>
      <c r="L20" s="90" t="s">
        <v>260</v>
      </c>
      <c r="M20" s="76" t="s">
        <v>261</v>
      </c>
      <c r="N20" s="76" t="s">
        <v>261</v>
      </c>
      <c r="O20" s="92">
        <v>46106.0</v>
      </c>
      <c r="P20" s="74">
        <v>46120.0</v>
      </c>
      <c r="Q20" s="76" t="s">
        <v>306</v>
      </c>
      <c r="R20" s="75" t="s">
        <v>143</v>
      </c>
      <c r="S20" s="83" t="s">
        <v>126</v>
      </c>
      <c r="T20" s="83" t="s">
        <v>145</v>
      </c>
      <c r="U20" s="83" t="s">
        <v>101</v>
      </c>
      <c r="V20" s="83" t="s">
        <v>131</v>
      </c>
      <c r="W20" s="94"/>
      <c r="X20" s="97"/>
      <c r="Y20" s="98"/>
      <c r="Z20" s="96"/>
      <c r="AA20" s="97"/>
      <c r="AB20" s="97"/>
    </row>
    <row r="21" ht="22.5" customHeight="1">
      <c r="A21" s="72">
        <f>COUNTIF('Call &amp; Chat-Lidya'!$I$4:$I$2433,I21)</f>
        <v>2</v>
      </c>
      <c r="B21" s="74">
        <v>46185.0</v>
      </c>
      <c r="C21" s="75" t="s">
        <v>83</v>
      </c>
      <c r="D21" s="76" t="s">
        <v>85</v>
      </c>
      <c r="E21" s="76" t="s">
        <v>308</v>
      </c>
      <c r="F21" s="78">
        <v>46176.0</v>
      </c>
      <c r="G21" s="83" t="s">
        <v>88</v>
      </c>
      <c r="H21" s="76" t="s">
        <v>309</v>
      </c>
      <c r="I21" s="76" t="s">
        <v>310</v>
      </c>
      <c r="J21" s="88" t="s">
        <v>311</v>
      </c>
      <c r="K21" s="89" t="s">
        <v>312</v>
      </c>
      <c r="L21" s="90" t="s">
        <v>312</v>
      </c>
      <c r="M21" s="76" t="s">
        <v>313</v>
      </c>
      <c r="N21" s="76" t="s">
        <v>314</v>
      </c>
      <c r="O21" s="92">
        <v>46106.0</v>
      </c>
      <c r="P21" s="74">
        <v>46120.0</v>
      </c>
      <c r="Q21" s="76" t="s">
        <v>315</v>
      </c>
      <c r="R21" s="75" t="s">
        <v>143</v>
      </c>
      <c r="S21" s="83" t="s">
        <v>126</v>
      </c>
      <c r="T21" s="83" t="s">
        <v>145</v>
      </c>
      <c r="U21" s="83" t="s">
        <v>101</v>
      </c>
      <c r="V21" s="83" t="s">
        <v>131</v>
      </c>
      <c r="W21" s="94"/>
      <c r="X21" s="97"/>
      <c r="Y21" s="98"/>
      <c r="Z21" s="96"/>
      <c r="AA21" s="97"/>
      <c r="AB21" s="97"/>
    </row>
    <row r="22" ht="22.5" customHeight="1">
      <c r="A22" s="72">
        <f>COUNTIF('Call &amp; Chat-Lidya'!$I$4:$I$2433,I22)</f>
        <v>2</v>
      </c>
      <c r="B22" s="74">
        <v>46185.0</v>
      </c>
      <c r="C22" s="75" t="s">
        <v>83</v>
      </c>
      <c r="D22" s="76" t="s">
        <v>85</v>
      </c>
      <c r="E22" s="76" t="s">
        <v>316</v>
      </c>
      <c r="F22" s="78">
        <v>46176.0</v>
      </c>
      <c r="G22" s="83" t="s">
        <v>88</v>
      </c>
      <c r="H22" s="76" t="s">
        <v>318</v>
      </c>
      <c r="I22" s="76" t="s">
        <v>319</v>
      </c>
      <c r="J22" s="88" t="s">
        <v>320</v>
      </c>
      <c r="K22" s="89" t="s">
        <v>321</v>
      </c>
      <c r="L22" s="90" t="s">
        <v>321</v>
      </c>
      <c r="M22" s="76" t="s">
        <v>322</v>
      </c>
      <c r="N22" s="76" t="s">
        <v>323</v>
      </c>
      <c r="O22" s="92">
        <v>46107.0</v>
      </c>
      <c r="P22" s="74">
        <v>46121.0</v>
      </c>
      <c r="Q22" s="76" t="s">
        <v>124</v>
      </c>
      <c r="R22" s="75" t="s">
        <v>143</v>
      </c>
      <c r="S22" s="83" t="s">
        <v>251</v>
      </c>
      <c r="T22" s="83" t="s">
        <v>145</v>
      </c>
      <c r="U22" s="83" t="s">
        <v>101</v>
      </c>
      <c r="V22" s="83" t="s">
        <v>131</v>
      </c>
      <c r="W22" s="94"/>
      <c r="X22" s="97"/>
      <c r="Y22" s="98"/>
      <c r="Z22" s="96"/>
      <c r="AA22" s="97"/>
      <c r="AB22" s="97"/>
    </row>
    <row r="23" ht="22.5" customHeight="1">
      <c r="A23" s="72">
        <f>COUNTIF('Call &amp; Chat-Lidya'!$I$4:$I$2433,I23)</f>
        <v>2</v>
      </c>
      <c r="B23" s="74">
        <v>46185.0</v>
      </c>
      <c r="C23" s="75" t="s">
        <v>83</v>
      </c>
      <c r="D23" s="76" t="s">
        <v>85</v>
      </c>
      <c r="E23" s="76" t="s">
        <v>315</v>
      </c>
      <c r="F23" s="78">
        <v>46176.0</v>
      </c>
      <c r="G23" s="83" t="s">
        <v>88</v>
      </c>
      <c r="H23" s="76" t="s">
        <v>326</v>
      </c>
      <c r="I23" s="76" t="s">
        <v>327</v>
      </c>
      <c r="J23" s="88" t="s">
        <v>328</v>
      </c>
      <c r="K23" s="89" t="s">
        <v>329</v>
      </c>
      <c r="L23" s="90" t="s">
        <v>329</v>
      </c>
      <c r="M23" s="76" t="s">
        <v>330</v>
      </c>
      <c r="N23" s="76" t="s">
        <v>330</v>
      </c>
      <c r="O23" s="92">
        <v>46107.0</v>
      </c>
      <c r="P23" s="74">
        <v>46121.0</v>
      </c>
      <c r="Q23" s="76" t="s">
        <v>163</v>
      </c>
      <c r="R23" s="75" t="s">
        <v>143</v>
      </c>
      <c r="S23" s="83" t="s">
        <v>126</v>
      </c>
      <c r="T23" s="83" t="s">
        <v>145</v>
      </c>
      <c r="U23" s="83" t="s">
        <v>101</v>
      </c>
      <c r="V23" s="83" t="s">
        <v>131</v>
      </c>
      <c r="W23" s="94"/>
      <c r="X23" s="97"/>
      <c r="Y23" s="98"/>
      <c r="Z23" s="96"/>
      <c r="AA23" s="97"/>
      <c r="AB23" s="97"/>
    </row>
    <row r="24" ht="22.5" customHeight="1">
      <c r="A24" s="72">
        <f>COUNTIF('Call &amp; Chat-Lidya'!$I$4:$I$2433,I24)</f>
        <v>1</v>
      </c>
      <c r="B24" s="74">
        <v>46176.0</v>
      </c>
      <c r="C24" s="75" t="s">
        <v>83</v>
      </c>
      <c r="D24" s="76" t="s">
        <v>85</v>
      </c>
      <c r="E24" s="76" t="s">
        <v>340</v>
      </c>
      <c r="F24" s="78">
        <v>46176.0</v>
      </c>
      <c r="G24" s="83" t="s">
        <v>88</v>
      </c>
      <c r="H24" s="76" t="s">
        <v>343</v>
      </c>
      <c r="I24" s="76" t="s">
        <v>344</v>
      </c>
      <c r="J24" s="88" t="s">
        <v>345</v>
      </c>
      <c r="K24" s="89" t="s">
        <v>346</v>
      </c>
      <c r="L24" s="90" t="s">
        <v>346</v>
      </c>
      <c r="M24" s="76" t="s">
        <v>347</v>
      </c>
      <c r="N24" s="76" t="s">
        <v>348</v>
      </c>
      <c r="O24" s="92">
        <v>46109.0</v>
      </c>
      <c r="P24" s="74">
        <v>46123.0</v>
      </c>
      <c r="Q24" s="76" t="s">
        <v>213</v>
      </c>
      <c r="R24" s="75" t="s">
        <v>143</v>
      </c>
      <c r="S24" s="83" t="s">
        <v>350</v>
      </c>
      <c r="T24" s="83" t="s">
        <v>145</v>
      </c>
      <c r="U24" s="83" t="s">
        <v>101</v>
      </c>
      <c r="V24" s="83" t="s">
        <v>283</v>
      </c>
      <c r="W24" s="94"/>
      <c r="X24" s="97"/>
      <c r="Y24" s="98"/>
      <c r="Z24" s="96" t="s">
        <v>354</v>
      </c>
      <c r="AA24" s="97"/>
      <c r="AB24" s="97"/>
    </row>
    <row r="25" ht="22.5" customHeight="1">
      <c r="A25" s="72">
        <f>COUNTIF('Call &amp; Chat-Lidya'!$I$4:$I$2433,I25)</f>
        <v>2</v>
      </c>
      <c r="B25" s="74">
        <v>46185.0</v>
      </c>
      <c r="C25" s="75" t="s">
        <v>83</v>
      </c>
      <c r="D25" s="76" t="s">
        <v>85</v>
      </c>
      <c r="E25" s="76" t="s">
        <v>361</v>
      </c>
      <c r="F25" s="78">
        <v>46176.0</v>
      </c>
      <c r="G25" s="83" t="s">
        <v>88</v>
      </c>
      <c r="H25" s="76" t="s">
        <v>363</v>
      </c>
      <c r="I25" s="76" t="s">
        <v>365</v>
      </c>
      <c r="J25" s="88" t="s">
        <v>366</v>
      </c>
      <c r="K25" s="89" t="s">
        <v>367</v>
      </c>
      <c r="L25" s="90" t="s">
        <v>367</v>
      </c>
      <c r="M25" s="76" t="s">
        <v>370</v>
      </c>
      <c r="N25" s="76" t="s">
        <v>370</v>
      </c>
      <c r="O25" s="92">
        <v>46112.0</v>
      </c>
      <c r="P25" s="74">
        <v>46126.0</v>
      </c>
      <c r="Q25" s="76" t="s">
        <v>124</v>
      </c>
      <c r="R25" s="75" t="s">
        <v>143</v>
      </c>
      <c r="S25" s="83" t="s">
        <v>350</v>
      </c>
      <c r="T25" s="83" t="s">
        <v>145</v>
      </c>
      <c r="U25" s="83" t="s">
        <v>101</v>
      </c>
      <c r="V25" s="83" t="s">
        <v>283</v>
      </c>
      <c r="W25" s="94"/>
      <c r="X25" s="97"/>
      <c r="Y25" s="98"/>
      <c r="Z25" s="96" t="s">
        <v>364</v>
      </c>
      <c r="AA25" s="97"/>
      <c r="AB25" s="97"/>
    </row>
    <row r="26" ht="22.5" customHeight="1">
      <c r="A26" s="72">
        <f>COUNTIF('Call &amp; Chat-Lidya'!$I$4:$I$2433,I26)</f>
        <v>2</v>
      </c>
      <c r="B26" s="74">
        <v>46185.0</v>
      </c>
      <c r="C26" s="75" t="s">
        <v>83</v>
      </c>
      <c r="D26" s="76" t="s">
        <v>85</v>
      </c>
      <c r="E26" s="76" t="s">
        <v>383</v>
      </c>
      <c r="F26" s="78">
        <v>46176.0</v>
      </c>
      <c r="G26" s="83" t="s">
        <v>88</v>
      </c>
      <c r="H26" s="76" t="s">
        <v>386</v>
      </c>
      <c r="I26" s="76" t="s">
        <v>387</v>
      </c>
      <c r="J26" s="88" t="s">
        <v>388</v>
      </c>
      <c r="K26" s="89" t="s">
        <v>389</v>
      </c>
      <c r="L26" s="90" t="s">
        <v>389</v>
      </c>
      <c r="M26" s="76" t="s">
        <v>391</v>
      </c>
      <c r="N26" s="76" t="s">
        <v>391</v>
      </c>
      <c r="O26" s="92">
        <v>46114.0</v>
      </c>
      <c r="P26" s="74">
        <v>46128.0</v>
      </c>
      <c r="Q26" s="76" t="s">
        <v>135</v>
      </c>
      <c r="R26" s="75" t="s">
        <v>143</v>
      </c>
      <c r="S26" s="83" t="s">
        <v>350</v>
      </c>
      <c r="T26" s="83" t="s">
        <v>145</v>
      </c>
      <c r="U26" s="83" t="s">
        <v>101</v>
      </c>
      <c r="V26" s="83" t="s">
        <v>283</v>
      </c>
      <c r="W26" s="94"/>
      <c r="X26" s="97"/>
      <c r="Y26" s="98"/>
      <c r="Z26" s="96" t="s">
        <v>364</v>
      </c>
      <c r="AA26" s="97"/>
      <c r="AB26" s="97"/>
    </row>
    <row r="27" ht="22.5" customHeight="1">
      <c r="A27" s="72">
        <f>COUNTIF('Call &amp; Chat-Lidya'!$I$4:$I$2433,I27)</f>
        <v>2</v>
      </c>
      <c r="B27" s="74">
        <v>46185.0</v>
      </c>
      <c r="C27" s="75" t="s">
        <v>83</v>
      </c>
      <c r="D27" s="76" t="s">
        <v>85</v>
      </c>
      <c r="E27" s="76" t="s">
        <v>399</v>
      </c>
      <c r="F27" s="78">
        <v>46176.0</v>
      </c>
      <c r="G27" s="83" t="s">
        <v>88</v>
      </c>
      <c r="H27" s="76" t="s">
        <v>400</v>
      </c>
      <c r="I27" s="76" t="s">
        <v>402</v>
      </c>
      <c r="J27" s="88" t="s">
        <v>403</v>
      </c>
      <c r="K27" s="89" t="s">
        <v>405</v>
      </c>
      <c r="L27" s="90" t="s">
        <v>405</v>
      </c>
      <c r="M27" s="76" t="s">
        <v>406</v>
      </c>
      <c r="N27" s="76" t="s">
        <v>406</v>
      </c>
      <c r="O27" s="92">
        <v>46114.0</v>
      </c>
      <c r="P27" s="74">
        <v>46128.0</v>
      </c>
      <c r="Q27" s="76" t="s">
        <v>143</v>
      </c>
      <c r="R27" s="75" t="s">
        <v>143</v>
      </c>
      <c r="S27" s="83" t="s">
        <v>251</v>
      </c>
      <c r="T27" s="83" t="s">
        <v>145</v>
      </c>
      <c r="U27" s="83" t="s">
        <v>101</v>
      </c>
      <c r="V27" s="83" t="s">
        <v>131</v>
      </c>
      <c r="W27" s="94"/>
      <c r="X27" s="97"/>
      <c r="Y27" s="98"/>
      <c r="Z27" s="96"/>
      <c r="AA27" s="97"/>
      <c r="AB27" s="97"/>
    </row>
    <row r="28" ht="22.5" customHeight="1">
      <c r="A28" s="72">
        <f>COUNTIF('Call &amp; Chat-Lidya'!$I$4:$I$2433,I28)</f>
        <v>2</v>
      </c>
      <c r="B28" s="74">
        <v>46185.0</v>
      </c>
      <c r="C28" s="75" t="s">
        <v>83</v>
      </c>
      <c r="D28" s="76" t="s">
        <v>85</v>
      </c>
      <c r="E28" s="76" t="s">
        <v>410</v>
      </c>
      <c r="F28" s="78">
        <v>46176.0</v>
      </c>
      <c r="G28" s="83" t="s">
        <v>88</v>
      </c>
      <c r="H28" s="76" t="s">
        <v>411</v>
      </c>
      <c r="I28" s="76" t="s">
        <v>412</v>
      </c>
      <c r="J28" s="88" t="s">
        <v>413</v>
      </c>
      <c r="K28" s="89" t="s">
        <v>414</v>
      </c>
      <c r="L28" s="90" t="s">
        <v>414</v>
      </c>
      <c r="M28" s="76" t="s">
        <v>416</v>
      </c>
      <c r="N28" s="76" t="s">
        <v>416</v>
      </c>
      <c r="O28" s="92">
        <v>46116.0</v>
      </c>
      <c r="P28" s="74">
        <v>46130.0</v>
      </c>
      <c r="Q28" s="76" t="s">
        <v>124</v>
      </c>
      <c r="R28" s="75" t="s">
        <v>143</v>
      </c>
      <c r="S28" s="83" t="s">
        <v>126</v>
      </c>
      <c r="T28" s="83" t="s">
        <v>145</v>
      </c>
      <c r="U28" s="83" t="s">
        <v>101</v>
      </c>
      <c r="V28" s="83" t="s">
        <v>131</v>
      </c>
      <c r="W28" s="94"/>
      <c r="X28" s="97"/>
      <c r="Y28" s="98"/>
      <c r="Z28" s="96"/>
      <c r="AA28" s="97"/>
      <c r="AB28" s="97"/>
    </row>
    <row r="29" ht="22.5" customHeight="1">
      <c r="A29" s="72">
        <f>COUNTIF('Call &amp; Chat-Lidya'!$I$4:$I$2433,I29)</f>
        <v>2</v>
      </c>
      <c r="B29" s="74">
        <v>46185.0</v>
      </c>
      <c r="C29" s="75" t="s">
        <v>83</v>
      </c>
      <c r="D29" s="76" t="s">
        <v>85</v>
      </c>
      <c r="E29" s="76" t="s">
        <v>424</v>
      </c>
      <c r="F29" s="78">
        <v>46176.0</v>
      </c>
      <c r="G29" s="83" t="s">
        <v>88</v>
      </c>
      <c r="H29" s="76" t="s">
        <v>426</v>
      </c>
      <c r="I29" s="76" t="s">
        <v>427</v>
      </c>
      <c r="J29" s="88" t="s">
        <v>428</v>
      </c>
      <c r="K29" s="89" t="s">
        <v>429</v>
      </c>
      <c r="L29" s="90" t="s">
        <v>429</v>
      </c>
      <c r="M29" s="76" t="s">
        <v>430</v>
      </c>
      <c r="N29" s="91"/>
      <c r="O29" s="92">
        <v>46117.0</v>
      </c>
      <c r="P29" s="74">
        <v>46131.0</v>
      </c>
      <c r="Q29" s="76" t="s">
        <v>124</v>
      </c>
      <c r="R29" s="75" t="s">
        <v>143</v>
      </c>
      <c r="S29" s="83" t="s">
        <v>251</v>
      </c>
      <c r="T29" s="83" t="s">
        <v>145</v>
      </c>
      <c r="U29" s="83" t="s">
        <v>101</v>
      </c>
      <c r="V29" s="83" t="s">
        <v>131</v>
      </c>
      <c r="W29" s="94"/>
      <c r="X29" s="97"/>
      <c r="Y29" s="98"/>
      <c r="Z29" s="96"/>
      <c r="AA29" s="97"/>
      <c r="AB29" s="97"/>
    </row>
    <row r="30" ht="22.5" customHeight="1">
      <c r="A30" s="72">
        <f>COUNTIF('Call &amp; Chat-Lidya'!$I$4:$I$2433,I30)</f>
        <v>2</v>
      </c>
      <c r="B30" s="74">
        <v>46185.0</v>
      </c>
      <c r="C30" s="75" t="s">
        <v>83</v>
      </c>
      <c r="D30" s="76" t="s">
        <v>85</v>
      </c>
      <c r="E30" s="76" t="s">
        <v>439</v>
      </c>
      <c r="F30" s="78">
        <v>46176.0</v>
      </c>
      <c r="G30" s="83" t="s">
        <v>88</v>
      </c>
      <c r="H30" s="76" t="s">
        <v>440</v>
      </c>
      <c r="I30" s="76" t="s">
        <v>441</v>
      </c>
      <c r="J30" s="88" t="s">
        <v>442</v>
      </c>
      <c r="K30" s="89" t="s">
        <v>444</v>
      </c>
      <c r="L30" s="90" t="s">
        <v>444</v>
      </c>
      <c r="M30" s="76" t="s">
        <v>445</v>
      </c>
      <c r="N30" s="76" t="s">
        <v>445</v>
      </c>
      <c r="O30" s="92">
        <v>46120.0</v>
      </c>
      <c r="P30" s="74">
        <v>46134.0</v>
      </c>
      <c r="Q30" s="76" t="s">
        <v>143</v>
      </c>
      <c r="R30" s="75" t="s">
        <v>143</v>
      </c>
      <c r="S30" s="83" t="s">
        <v>126</v>
      </c>
      <c r="T30" s="83" t="s">
        <v>145</v>
      </c>
      <c r="U30" s="83" t="s">
        <v>101</v>
      </c>
      <c r="V30" s="83" t="s">
        <v>131</v>
      </c>
      <c r="W30" s="94"/>
      <c r="X30" s="97"/>
      <c r="Y30" s="98"/>
      <c r="Z30" s="96"/>
      <c r="AA30" s="97"/>
      <c r="AB30" s="97"/>
    </row>
    <row r="31" ht="22.5" customHeight="1">
      <c r="A31" s="72">
        <f>COUNTIF('Call &amp; Chat-Lidya'!$I$4:$I$2433,I31)</f>
        <v>2</v>
      </c>
      <c r="B31" s="74">
        <v>46185.0</v>
      </c>
      <c r="C31" s="75" t="s">
        <v>83</v>
      </c>
      <c r="D31" s="76" t="s">
        <v>85</v>
      </c>
      <c r="E31" s="76" t="s">
        <v>454</v>
      </c>
      <c r="F31" s="78">
        <v>46176.0</v>
      </c>
      <c r="G31" s="83" t="s">
        <v>88</v>
      </c>
      <c r="H31" s="76" t="s">
        <v>456</v>
      </c>
      <c r="I31" s="76" t="s">
        <v>457</v>
      </c>
      <c r="J31" s="88" t="s">
        <v>458</v>
      </c>
      <c r="K31" s="89" t="s">
        <v>459</v>
      </c>
      <c r="L31" s="90" t="s">
        <v>459</v>
      </c>
      <c r="M31" s="76" t="s">
        <v>460</v>
      </c>
      <c r="N31" s="91"/>
      <c r="O31" s="92">
        <v>46123.0</v>
      </c>
      <c r="P31" s="74">
        <v>46137.0</v>
      </c>
      <c r="Q31" s="76" t="s">
        <v>461</v>
      </c>
      <c r="R31" s="75" t="s">
        <v>143</v>
      </c>
      <c r="S31" s="83" t="s">
        <v>126</v>
      </c>
      <c r="T31" s="83" t="s">
        <v>145</v>
      </c>
      <c r="U31" s="83" t="s">
        <v>101</v>
      </c>
      <c r="V31" s="83" t="s">
        <v>131</v>
      </c>
      <c r="W31" s="94"/>
      <c r="X31" s="97"/>
      <c r="Y31" s="98"/>
      <c r="Z31" s="96"/>
      <c r="AA31" s="97"/>
      <c r="AB31" s="97"/>
    </row>
    <row r="32" ht="22.5" customHeight="1">
      <c r="A32" s="72">
        <f>COUNTIF('Call &amp; Chat-Lidya'!$I$4:$I$2433,I32)</f>
        <v>2</v>
      </c>
      <c r="B32" s="74">
        <v>46185.0</v>
      </c>
      <c r="C32" s="75" t="s">
        <v>83</v>
      </c>
      <c r="D32" s="76" t="s">
        <v>85</v>
      </c>
      <c r="E32" s="76" t="s">
        <v>472</v>
      </c>
      <c r="F32" s="78">
        <v>46176.0</v>
      </c>
      <c r="G32" s="83" t="s">
        <v>88</v>
      </c>
      <c r="H32" s="76" t="s">
        <v>473</v>
      </c>
      <c r="I32" s="76" t="s">
        <v>474</v>
      </c>
      <c r="J32" s="88" t="s">
        <v>475</v>
      </c>
      <c r="K32" s="89" t="s">
        <v>476</v>
      </c>
      <c r="L32" s="90" t="s">
        <v>476</v>
      </c>
      <c r="M32" s="76" t="s">
        <v>478</v>
      </c>
      <c r="N32" s="76" t="s">
        <v>478</v>
      </c>
      <c r="O32" s="92">
        <v>46125.0</v>
      </c>
      <c r="P32" s="74">
        <v>46139.0</v>
      </c>
      <c r="Q32" s="76" t="s">
        <v>124</v>
      </c>
      <c r="R32" s="75" t="s">
        <v>143</v>
      </c>
      <c r="S32" s="83" t="s">
        <v>126</v>
      </c>
      <c r="T32" s="83" t="s">
        <v>145</v>
      </c>
      <c r="U32" s="83" t="s">
        <v>101</v>
      </c>
      <c r="V32" s="83" t="s">
        <v>131</v>
      </c>
      <c r="W32" s="94"/>
      <c r="X32" s="97"/>
      <c r="Y32" s="98"/>
      <c r="Z32" s="96"/>
      <c r="AA32" s="97"/>
      <c r="AB32" s="97"/>
    </row>
    <row r="33" ht="22.5" customHeight="1">
      <c r="A33" s="72">
        <f>COUNTIF('Call &amp; Chat-Lidya'!$I$4:$I$2433,I33)</f>
        <v>2</v>
      </c>
      <c r="B33" s="74">
        <v>46185.0</v>
      </c>
      <c r="C33" s="75" t="s">
        <v>83</v>
      </c>
      <c r="D33" s="76" t="s">
        <v>85</v>
      </c>
      <c r="E33" s="76" t="s">
        <v>485</v>
      </c>
      <c r="F33" s="78">
        <v>46176.0</v>
      </c>
      <c r="G33" s="83" t="s">
        <v>88</v>
      </c>
      <c r="H33" s="76" t="s">
        <v>487</v>
      </c>
      <c r="I33" s="76" t="s">
        <v>488</v>
      </c>
      <c r="J33" s="88" t="s">
        <v>489</v>
      </c>
      <c r="K33" s="89" t="s">
        <v>490</v>
      </c>
      <c r="L33" s="90" t="s">
        <v>490</v>
      </c>
      <c r="M33" s="76" t="s">
        <v>491</v>
      </c>
      <c r="N33" s="76" t="s">
        <v>492</v>
      </c>
      <c r="O33" s="92">
        <v>46126.0</v>
      </c>
      <c r="P33" s="74">
        <v>46140.0</v>
      </c>
      <c r="Q33" s="76" t="s">
        <v>98</v>
      </c>
      <c r="R33" s="75" t="s">
        <v>143</v>
      </c>
      <c r="S33" s="83" t="s">
        <v>350</v>
      </c>
      <c r="T33" s="83" t="s">
        <v>145</v>
      </c>
      <c r="U33" s="83" t="s">
        <v>101</v>
      </c>
      <c r="V33" s="83" t="s">
        <v>283</v>
      </c>
      <c r="W33" s="94"/>
      <c r="X33" s="97"/>
      <c r="Y33" s="98"/>
      <c r="Z33" s="96" t="s">
        <v>364</v>
      </c>
      <c r="AA33" s="97"/>
      <c r="AB33" s="97"/>
    </row>
    <row r="34" ht="22.5" customHeight="1">
      <c r="A34" s="72">
        <f>COUNTIF('Call &amp; Chat-Lidya'!$I$4:$I$2433,I34)</f>
        <v>4</v>
      </c>
      <c r="B34" s="74">
        <v>46188.0</v>
      </c>
      <c r="C34" s="75" t="s">
        <v>83</v>
      </c>
      <c r="D34" s="76" t="s">
        <v>85</v>
      </c>
      <c r="E34" s="76" t="s">
        <v>499</v>
      </c>
      <c r="F34" s="78">
        <v>46176.0</v>
      </c>
      <c r="G34" s="83" t="s">
        <v>88</v>
      </c>
      <c r="H34" s="76" t="s">
        <v>501</v>
      </c>
      <c r="I34" s="76" t="s">
        <v>503</v>
      </c>
      <c r="J34" s="88" t="s">
        <v>504</v>
      </c>
      <c r="K34" s="89" t="s">
        <v>505</v>
      </c>
      <c r="L34" s="90" t="s">
        <v>505</v>
      </c>
      <c r="M34" s="76" t="s">
        <v>506</v>
      </c>
      <c r="N34" s="76" t="s">
        <v>507</v>
      </c>
      <c r="O34" s="92">
        <v>46176.0</v>
      </c>
      <c r="P34" s="74">
        <v>46190.0</v>
      </c>
      <c r="Q34" s="76" t="s">
        <v>508</v>
      </c>
      <c r="R34" s="75" t="s">
        <v>98</v>
      </c>
      <c r="S34" s="83" t="s">
        <v>100</v>
      </c>
      <c r="T34" s="83" t="s">
        <v>145</v>
      </c>
      <c r="U34" s="83" t="s">
        <v>101</v>
      </c>
      <c r="V34" s="88" t="s">
        <v>105</v>
      </c>
      <c r="W34" s="75" t="s">
        <v>342</v>
      </c>
      <c r="X34" s="88" t="s">
        <v>512</v>
      </c>
      <c r="Y34" s="95">
        <v>118070.0</v>
      </c>
      <c r="Z34" s="96" t="s">
        <v>514</v>
      </c>
      <c r="AA34" s="97"/>
      <c r="AB34" s="97"/>
    </row>
    <row r="35" ht="22.5" customHeight="1">
      <c r="A35" s="72">
        <f>COUNTIF('Call &amp; Chat-Lidya'!$I$4:$I$2433,I35)</f>
        <v>2</v>
      </c>
      <c r="B35" s="74">
        <v>46185.0</v>
      </c>
      <c r="C35" s="75" t="s">
        <v>83</v>
      </c>
      <c r="D35" s="76" t="s">
        <v>85</v>
      </c>
      <c r="E35" s="76" t="s">
        <v>521</v>
      </c>
      <c r="F35" s="78">
        <v>46178.0</v>
      </c>
      <c r="G35" s="83" t="s">
        <v>88</v>
      </c>
      <c r="H35" s="76" t="s">
        <v>522</v>
      </c>
      <c r="I35" s="76" t="s">
        <v>523</v>
      </c>
      <c r="J35" s="88" t="s">
        <v>524</v>
      </c>
      <c r="K35" s="89" t="s">
        <v>526</v>
      </c>
      <c r="L35" s="90" t="s">
        <v>526</v>
      </c>
      <c r="M35" s="76" t="s">
        <v>527</v>
      </c>
      <c r="N35" s="76" t="s">
        <v>528</v>
      </c>
      <c r="O35" s="92">
        <v>46127.0</v>
      </c>
      <c r="P35" s="74">
        <v>46141.0</v>
      </c>
      <c r="Q35" s="76" t="s">
        <v>124</v>
      </c>
      <c r="R35" s="75" t="s">
        <v>143</v>
      </c>
      <c r="S35" s="83" t="s">
        <v>126</v>
      </c>
      <c r="T35" s="83" t="s">
        <v>127</v>
      </c>
      <c r="U35" s="83" t="s">
        <v>128</v>
      </c>
      <c r="V35" s="83" t="s">
        <v>131</v>
      </c>
      <c r="W35" s="94"/>
      <c r="X35" s="97"/>
      <c r="Y35" s="98"/>
      <c r="Z35" s="96" t="s">
        <v>533</v>
      </c>
      <c r="AA35" s="97"/>
      <c r="AB35" s="97"/>
    </row>
    <row r="36" ht="22.5" customHeight="1">
      <c r="A36" s="72">
        <f>COUNTIF('Call &amp; Chat-Lidya'!$I$4:$I$2433,I36)</f>
        <v>2</v>
      </c>
      <c r="B36" s="74">
        <v>46185.0</v>
      </c>
      <c r="C36" s="75" t="s">
        <v>83</v>
      </c>
      <c r="D36" s="76" t="s">
        <v>85</v>
      </c>
      <c r="E36" s="76" t="s">
        <v>539</v>
      </c>
      <c r="F36" s="78">
        <v>46178.0</v>
      </c>
      <c r="G36" s="83" t="s">
        <v>88</v>
      </c>
      <c r="H36" s="76" t="s">
        <v>540</v>
      </c>
      <c r="I36" s="76" t="s">
        <v>541</v>
      </c>
      <c r="J36" s="88" t="s">
        <v>542</v>
      </c>
      <c r="K36" s="89" t="s">
        <v>543</v>
      </c>
      <c r="L36" s="90" t="s">
        <v>543</v>
      </c>
      <c r="M36" s="76" t="s">
        <v>545</v>
      </c>
      <c r="N36" s="76" t="s">
        <v>545</v>
      </c>
      <c r="O36" s="92">
        <v>46128.0</v>
      </c>
      <c r="P36" s="74">
        <v>46142.0</v>
      </c>
      <c r="Q36" s="76" t="s">
        <v>213</v>
      </c>
      <c r="R36" s="75" t="s">
        <v>143</v>
      </c>
      <c r="S36" s="83" t="s">
        <v>251</v>
      </c>
      <c r="T36" s="83" t="s">
        <v>145</v>
      </c>
      <c r="U36" s="83" t="s">
        <v>101</v>
      </c>
      <c r="V36" s="83" t="s">
        <v>131</v>
      </c>
      <c r="W36" s="94"/>
      <c r="X36" s="97"/>
      <c r="Y36" s="98"/>
      <c r="Z36" s="96"/>
      <c r="AA36" s="97"/>
      <c r="AB36" s="97"/>
    </row>
    <row r="37" ht="22.5" customHeight="1">
      <c r="A37" s="72">
        <f>COUNTIF('Call &amp; Chat-Lidya'!$I$4:$I$2433,I37)</f>
        <v>2</v>
      </c>
      <c r="B37" s="74">
        <v>46185.0</v>
      </c>
      <c r="C37" s="75" t="s">
        <v>83</v>
      </c>
      <c r="D37" s="76" t="s">
        <v>85</v>
      </c>
      <c r="E37" s="76" t="s">
        <v>554</v>
      </c>
      <c r="F37" s="78">
        <v>46178.0</v>
      </c>
      <c r="G37" s="83" t="s">
        <v>88</v>
      </c>
      <c r="H37" s="76" t="s">
        <v>556</v>
      </c>
      <c r="I37" s="76" t="s">
        <v>557</v>
      </c>
      <c r="J37" s="88" t="s">
        <v>558</v>
      </c>
      <c r="K37" s="89" t="s">
        <v>559</v>
      </c>
      <c r="L37" s="90" t="s">
        <v>559</v>
      </c>
      <c r="M37" s="76" t="s">
        <v>560</v>
      </c>
      <c r="N37" s="91"/>
      <c r="O37" s="92">
        <v>46129.0</v>
      </c>
      <c r="P37" s="74">
        <v>46143.0</v>
      </c>
      <c r="Q37" s="76" t="s">
        <v>86</v>
      </c>
      <c r="R37" s="75" t="s">
        <v>143</v>
      </c>
      <c r="S37" s="83" t="s">
        <v>251</v>
      </c>
      <c r="T37" s="83" t="s">
        <v>145</v>
      </c>
      <c r="U37" s="83" t="s">
        <v>101</v>
      </c>
      <c r="V37" s="83" t="s">
        <v>131</v>
      </c>
      <c r="W37" s="94"/>
      <c r="X37" s="97"/>
      <c r="Y37" s="98"/>
      <c r="Z37" s="96"/>
      <c r="AA37" s="97"/>
      <c r="AB37" s="97"/>
    </row>
    <row r="38" ht="22.5" customHeight="1">
      <c r="A38" s="72">
        <f>COUNTIF('Call &amp; Chat-Lidya'!$I$4:$I$2433,I38)</f>
        <v>1</v>
      </c>
      <c r="B38" s="74">
        <v>46181.0</v>
      </c>
      <c r="C38" s="75" t="s">
        <v>83</v>
      </c>
      <c r="D38" s="76" t="s">
        <v>85</v>
      </c>
      <c r="E38" s="76" t="s">
        <v>568</v>
      </c>
      <c r="F38" s="78">
        <v>46178.0</v>
      </c>
      <c r="G38" s="83" t="s">
        <v>88</v>
      </c>
      <c r="H38" s="76" t="s">
        <v>569</v>
      </c>
      <c r="I38" s="76" t="s">
        <v>570</v>
      </c>
      <c r="J38" s="88" t="s">
        <v>571</v>
      </c>
      <c r="K38" s="89" t="s">
        <v>572</v>
      </c>
      <c r="L38" s="90" t="s">
        <v>572</v>
      </c>
      <c r="M38" s="76" t="s">
        <v>573</v>
      </c>
      <c r="N38" s="76" t="s">
        <v>573</v>
      </c>
      <c r="O38" s="92">
        <v>46133.0</v>
      </c>
      <c r="P38" s="74">
        <v>46147.0</v>
      </c>
      <c r="Q38" s="76" t="s">
        <v>124</v>
      </c>
      <c r="R38" s="75" t="s">
        <v>143</v>
      </c>
      <c r="S38" s="83" t="s">
        <v>350</v>
      </c>
      <c r="T38" s="83" t="s">
        <v>145</v>
      </c>
      <c r="U38" s="83" t="s">
        <v>101</v>
      </c>
      <c r="V38" s="83" t="s">
        <v>283</v>
      </c>
      <c r="W38" s="94"/>
      <c r="X38" s="97"/>
      <c r="Y38" s="98"/>
      <c r="Z38" s="96" t="s">
        <v>364</v>
      </c>
      <c r="AA38" s="97"/>
      <c r="AB38" s="97"/>
    </row>
    <row r="39" ht="22.5" customHeight="1">
      <c r="A39" s="72">
        <f>COUNTIF('Call &amp; Chat-Lidya'!$I$4:$I$2433,I39)</f>
        <v>2</v>
      </c>
      <c r="B39" s="74">
        <v>46185.0</v>
      </c>
      <c r="C39" s="75" t="s">
        <v>83</v>
      </c>
      <c r="D39" s="76" t="s">
        <v>85</v>
      </c>
      <c r="E39" s="76" t="s">
        <v>582</v>
      </c>
      <c r="F39" s="78">
        <v>46178.0</v>
      </c>
      <c r="G39" s="83" t="s">
        <v>88</v>
      </c>
      <c r="H39" s="76" t="s">
        <v>583</v>
      </c>
      <c r="I39" s="76" t="s">
        <v>584</v>
      </c>
      <c r="J39" s="88" t="s">
        <v>585</v>
      </c>
      <c r="K39" s="89" t="s">
        <v>586</v>
      </c>
      <c r="L39" s="90" t="s">
        <v>586</v>
      </c>
      <c r="M39" s="76" t="s">
        <v>587</v>
      </c>
      <c r="N39" s="76" t="s">
        <v>587</v>
      </c>
      <c r="O39" s="92">
        <v>46133.0</v>
      </c>
      <c r="P39" s="74">
        <v>46147.0</v>
      </c>
      <c r="Q39" s="76" t="s">
        <v>124</v>
      </c>
      <c r="R39" s="75" t="s">
        <v>143</v>
      </c>
      <c r="S39" s="83" t="s">
        <v>126</v>
      </c>
      <c r="T39" s="83" t="s">
        <v>145</v>
      </c>
      <c r="U39" s="83" t="s">
        <v>101</v>
      </c>
      <c r="V39" s="83" t="s">
        <v>131</v>
      </c>
      <c r="W39" s="94"/>
      <c r="X39" s="97"/>
      <c r="Y39" s="98"/>
      <c r="Z39" s="96"/>
      <c r="AA39" s="97"/>
      <c r="AB39" s="97"/>
    </row>
    <row r="40" ht="22.5" customHeight="1">
      <c r="A40" s="72">
        <f>COUNTIF('Call &amp; Chat-Lidya'!$I$4:$I$2433,I40)</f>
        <v>2</v>
      </c>
      <c r="B40" s="74">
        <v>46185.0</v>
      </c>
      <c r="C40" s="75" t="s">
        <v>83</v>
      </c>
      <c r="D40" s="76" t="s">
        <v>85</v>
      </c>
      <c r="E40" s="76" t="s">
        <v>591</v>
      </c>
      <c r="F40" s="78">
        <v>46178.0</v>
      </c>
      <c r="G40" s="83" t="s">
        <v>88</v>
      </c>
      <c r="H40" s="76" t="s">
        <v>596</v>
      </c>
      <c r="I40" s="76" t="s">
        <v>597</v>
      </c>
      <c r="J40" s="88" t="s">
        <v>599</v>
      </c>
      <c r="K40" s="89" t="s">
        <v>601</v>
      </c>
      <c r="L40" s="90" t="s">
        <v>601</v>
      </c>
      <c r="M40" s="76"/>
      <c r="N40" s="76" t="s">
        <v>602</v>
      </c>
      <c r="O40" s="92">
        <v>46134.0</v>
      </c>
      <c r="P40" s="74">
        <v>46148.0</v>
      </c>
      <c r="Q40" s="76" t="s">
        <v>124</v>
      </c>
      <c r="R40" s="75" t="s">
        <v>143</v>
      </c>
      <c r="S40" s="83" t="s">
        <v>126</v>
      </c>
      <c r="T40" s="83" t="s">
        <v>145</v>
      </c>
      <c r="U40" s="83" t="s">
        <v>101</v>
      </c>
      <c r="V40" s="83" t="s">
        <v>131</v>
      </c>
      <c r="W40" s="94"/>
      <c r="X40" s="97"/>
      <c r="Y40" s="98"/>
      <c r="Z40" s="96"/>
      <c r="AA40" s="97"/>
      <c r="AB40" s="97"/>
    </row>
    <row r="41" ht="22.5" customHeight="1">
      <c r="A41" s="72">
        <f>COUNTIF('Call &amp; Chat-Lidya'!$I$4:$I$2433,I41)</f>
        <v>2</v>
      </c>
      <c r="B41" s="74">
        <v>46185.0</v>
      </c>
      <c r="C41" s="75" t="s">
        <v>83</v>
      </c>
      <c r="D41" s="76" t="s">
        <v>85</v>
      </c>
      <c r="E41" s="76" t="s">
        <v>604</v>
      </c>
      <c r="F41" s="78">
        <v>46178.0</v>
      </c>
      <c r="G41" s="83" t="s">
        <v>88</v>
      </c>
      <c r="H41" s="76" t="s">
        <v>605</v>
      </c>
      <c r="I41" s="76" t="s">
        <v>606</v>
      </c>
      <c r="J41" s="88" t="s">
        <v>607</v>
      </c>
      <c r="K41" s="89" t="s">
        <v>607</v>
      </c>
      <c r="L41" s="90" t="s">
        <v>607</v>
      </c>
      <c r="M41" s="76" t="s">
        <v>609</v>
      </c>
      <c r="N41" s="76" t="s">
        <v>609</v>
      </c>
      <c r="O41" s="92">
        <v>46134.0</v>
      </c>
      <c r="P41" s="74">
        <v>46148.0</v>
      </c>
      <c r="Q41" s="76" t="s">
        <v>124</v>
      </c>
      <c r="R41" s="75" t="s">
        <v>143</v>
      </c>
      <c r="S41" s="83" t="s">
        <v>126</v>
      </c>
      <c r="T41" s="83" t="s">
        <v>145</v>
      </c>
      <c r="U41" s="83" t="s">
        <v>101</v>
      </c>
      <c r="V41" s="83" t="s">
        <v>131</v>
      </c>
      <c r="W41" s="94"/>
      <c r="X41" s="97"/>
      <c r="Y41" s="98"/>
      <c r="Z41" s="96"/>
      <c r="AA41" s="97"/>
      <c r="AB41" s="97"/>
    </row>
    <row r="42" ht="22.5" customHeight="1">
      <c r="A42" s="72">
        <f>COUNTIF('Call &amp; Chat-Lidya'!$I$4:$I$2433,I42)</f>
        <v>1</v>
      </c>
      <c r="B42" s="74">
        <v>46181.0</v>
      </c>
      <c r="C42" s="75" t="s">
        <v>83</v>
      </c>
      <c r="D42" s="76" t="s">
        <v>85</v>
      </c>
      <c r="E42" s="76" t="s">
        <v>616</v>
      </c>
      <c r="F42" s="78">
        <v>46178.0</v>
      </c>
      <c r="G42" s="83" t="s">
        <v>88</v>
      </c>
      <c r="H42" s="76" t="s">
        <v>617</v>
      </c>
      <c r="I42" s="76" t="s">
        <v>618</v>
      </c>
      <c r="J42" s="88" t="s">
        <v>619</v>
      </c>
      <c r="K42" s="287" t="s">
        <v>620</v>
      </c>
      <c r="L42" s="90" t="s">
        <v>621</v>
      </c>
      <c r="M42" s="76" t="s">
        <v>622</v>
      </c>
      <c r="N42" s="76" t="s">
        <v>624</v>
      </c>
      <c r="O42" s="92">
        <v>46135.0</v>
      </c>
      <c r="P42" s="74">
        <v>46149.0</v>
      </c>
      <c r="Q42" s="76" t="s">
        <v>143</v>
      </c>
      <c r="R42" s="75" t="s">
        <v>143</v>
      </c>
      <c r="S42" s="83" t="s">
        <v>251</v>
      </c>
      <c r="T42" s="83" t="s">
        <v>145</v>
      </c>
      <c r="U42" s="83" t="s">
        <v>101</v>
      </c>
      <c r="V42" s="83" t="s">
        <v>131</v>
      </c>
      <c r="W42" s="94"/>
      <c r="X42" s="97"/>
      <c r="Y42" s="98"/>
      <c r="Z42" s="96"/>
      <c r="AA42" s="97"/>
      <c r="AB42" s="97"/>
    </row>
    <row r="43" ht="22.5" customHeight="1">
      <c r="A43" s="72">
        <f>COUNTIF('Call &amp; Chat-Lidya'!$I$4:$I$2433,I43)</f>
        <v>1</v>
      </c>
      <c r="B43" s="74">
        <v>46181.0</v>
      </c>
      <c r="C43" s="75" t="s">
        <v>83</v>
      </c>
      <c r="D43" s="76" t="s">
        <v>85</v>
      </c>
      <c r="E43" s="76" t="s">
        <v>631</v>
      </c>
      <c r="F43" s="78">
        <v>46178.0</v>
      </c>
      <c r="G43" s="83" t="s">
        <v>88</v>
      </c>
      <c r="H43" s="76" t="s">
        <v>632</v>
      </c>
      <c r="I43" s="76" t="s">
        <v>633</v>
      </c>
      <c r="J43" s="88" t="s">
        <v>634</v>
      </c>
      <c r="K43" s="89" t="s">
        <v>635</v>
      </c>
      <c r="L43" s="90" t="s">
        <v>635</v>
      </c>
      <c r="M43" s="76" t="s">
        <v>636</v>
      </c>
      <c r="N43" s="76" t="s">
        <v>636</v>
      </c>
      <c r="O43" s="92">
        <v>46135.0</v>
      </c>
      <c r="P43" s="74">
        <v>46149.0</v>
      </c>
      <c r="Q43" s="76" t="s">
        <v>124</v>
      </c>
      <c r="R43" s="75" t="s">
        <v>143</v>
      </c>
      <c r="S43" s="83" t="s">
        <v>126</v>
      </c>
      <c r="T43" s="83" t="s">
        <v>145</v>
      </c>
      <c r="U43" s="83" t="s">
        <v>101</v>
      </c>
      <c r="V43" s="83" t="s">
        <v>131</v>
      </c>
      <c r="W43" s="94"/>
      <c r="X43" s="97"/>
      <c r="Y43" s="98"/>
      <c r="Z43" s="96"/>
      <c r="AA43" s="97"/>
      <c r="AB43" s="97"/>
    </row>
    <row r="44" ht="22.5" customHeight="1">
      <c r="A44" s="72">
        <f>COUNTIF('Call &amp; Chat-Lidya'!$I$4:$I$2433,I44)</f>
        <v>1</v>
      </c>
      <c r="B44" s="74">
        <v>46181.0</v>
      </c>
      <c r="C44" s="75" t="s">
        <v>83</v>
      </c>
      <c r="D44" s="76" t="s">
        <v>85</v>
      </c>
      <c r="E44" s="76" t="s">
        <v>644</v>
      </c>
      <c r="F44" s="78">
        <v>46178.0</v>
      </c>
      <c r="G44" s="83" t="s">
        <v>88</v>
      </c>
      <c r="H44" s="76" t="s">
        <v>645</v>
      </c>
      <c r="I44" s="76" t="s">
        <v>646</v>
      </c>
      <c r="J44" s="88" t="s">
        <v>647</v>
      </c>
      <c r="K44" s="89" t="s">
        <v>648</v>
      </c>
      <c r="L44" s="90" t="s">
        <v>648</v>
      </c>
      <c r="M44" s="76" t="s">
        <v>649</v>
      </c>
      <c r="N44" s="76" t="s">
        <v>649</v>
      </c>
      <c r="O44" s="92">
        <v>46135.0</v>
      </c>
      <c r="P44" s="74">
        <v>46149.0</v>
      </c>
      <c r="Q44" s="76" t="s">
        <v>213</v>
      </c>
      <c r="R44" s="75" t="s">
        <v>143</v>
      </c>
      <c r="S44" s="83" t="s">
        <v>251</v>
      </c>
      <c r="T44" s="83" t="s">
        <v>145</v>
      </c>
      <c r="U44" s="83" t="s">
        <v>101</v>
      </c>
      <c r="V44" s="83" t="s">
        <v>131</v>
      </c>
      <c r="W44" s="94"/>
      <c r="X44" s="97"/>
      <c r="Y44" s="98"/>
      <c r="Z44" s="96"/>
      <c r="AA44" s="97"/>
      <c r="AB44" s="97"/>
    </row>
    <row r="45" ht="22.5" customHeight="1">
      <c r="A45" s="72">
        <f>COUNTIF('Call &amp; Chat-Lidya'!$I$4:$I$2433,I45)</f>
        <v>1</v>
      </c>
      <c r="B45" s="74">
        <v>46181.0</v>
      </c>
      <c r="C45" s="75" t="s">
        <v>83</v>
      </c>
      <c r="D45" s="76" t="s">
        <v>85</v>
      </c>
      <c r="E45" s="76" t="s">
        <v>657</v>
      </c>
      <c r="F45" s="78">
        <v>46178.0</v>
      </c>
      <c r="G45" s="83" t="s">
        <v>88</v>
      </c>
      <c r="H45" s="76" t="s">
        <v>658</v>
      </c>
      <c r="I45" s="76" t="s">
        <v>659</v>
      </c>
      <c r="J45" s="88" t="s">
        <v>660</v>
      </c>
      <c r="K45" s="89" t="s">
        <v>661</v>
      </c>
      <c r="L45" s="90" t="s">
        <v>661</v>
      </c>
      <c r="M45" s="76" t="s">
        <v>663</v>
      </c>
      <c r="N45" s="76" t="s">
        <v>663</v>
      </c>
      <c r="O45" s="92">
        <v>46136.0</v>
      </c>
      <c r="P45" s="74">
        <v>46150.0</v>
      </c>
      <c r="Q45" s="76" t="s">
        <v>213</v>
      </c>
      <c r="R45" s="75" t="s">
        <v>143</v>
      </c>
      <c r="S45" s="83" t="s">
        <v>251</v>
      </c>
      <c r="T45" s="83" t="s">
        <v>145</v>
      </c>
      <c r="U45" s="83" t="s">
        <v>101</v>
      </c>
      <c r="V45" s="83" t="s">
        <v>131</v>
      </c>
      <c r="W45" s="94"/>
      <c r="X45" s="97"/>
      <c r="Y45" s="98"/>
      <c r="Z45" s="96"/>
      <c r="AA45" s="97"/>
      <c r="AB45" s="97"/>
    </row>
    <row r="46" ht="22.5" customHeight="1">
      <c r="A46" s="72">
        <f>COUNTIF('Call &amp; Chat-Lidya'!$I$4:$I$2433,I46)</f>
        <v>1</v>
      </c>
      <c r="B46" s="74">
        <v>46181.0</v>
      </c>
      <c r="C46" s="75" t="s">
        <v>83</v>
      </c>
      <c r="D46" s="76" t="s">
        <v>85</v>
      </c>
      <c r="E46" s="76" t="s">
        <v>670</v>
      </c>
      <c r="F46" s="78">
        <v>46178.0</v>
      </c>
      <c r="G46" s="83" t="s">
        <v>88</v>
      </c>
      <c r="H46" s="76" t="s">
        <v>673</v>
      </c>
      <c r="I46" s="76" t="s">
        <v>674</v>
      </c>
      <c r="J46" s="88" t="s">
        <v>675</v>
      </c>
      <c r="K46" s="89" t="s">
        <v>676</v>
      </c>
      <c r="L46" s="90" t="s">
        <v>676</v>
      </c>
      <c r="M46" s="76" t="s">
        <v>677</v>
      </c>
      <c r="N46" s="76" t="s">
        <v>678</v>
      </c>
      <c r="O46" s="92">
        <v>46136.0</v>
      </c>
      <c r="P46" s="74">
        <v>46150.0</v>
      </c>
      <c r="Q46" s="76" t="s">
        <v>98</v>
      </c>
      <c r="R46" s="75" t="s">
        <v>143</v>
      </c>
      <c r="S46" s="83" t="s">
        <v>251</v>
      </c>
      <c r="T46" s="83" t="s">
        <v>145</v>
      </c>
      <c r="U46" s="83" t="s">
        <v>101</v>
      </c>
      <c r="V46" s="83" t="s">
        <v>131</v>
      </c>
      <c r="W46" s="94"/>
      <c r="X46" s="97"/>
      <c r="Y46" s="98"/>
      <c r="Z46" s="96"/>
      <c r="AA46" s="97"/>
      <c r="AB46" s="97"/>
    </row>
    <row r="47" ht="22.5" customHeight="1">
      <c r="A47" s="72">
        <f>COUNTIF('Call &amp; Chat-Lidya'!$I$4:$I$2433,I47)</f>
        <v>1</v>
      </c>
      <c r="B47" s="74">
        <v>46181.0</v>
      </c>
      <c r="C47" s="75" t="s">
        <v>83</v>
      </c>
      <c r="D47" s="76" t="s">
        <v>85</v>
      </c>
      <c r="E47" s="76" t="s">
        <v>682</v>
      </c>
      <c r="F47" s="78">
        <v>46178.0</v>
      </c>
      <c r="G47" s="83" t="s">
        <v>88</v>
      </c>
      <c r="H47" s="76" t="s">
        <v>686</v>
      </c>
      <c r="I47" s="76" t="s">
        <v>688</v>
      </c>
      <c r="J47" s="88" t="s">
        <v>689</v>
      </c>
      <c r="K47" s="89" t="s">
        <v>691</v>
      </c>
      <c r="L47" s="90" t="s">
        <v>691</v>
      </c>
      <c r="M47" s="76" t="s">
        <v>693</v>
      </c>
      <c r="N47" s="76" t="s">
        <v>693</v>
      </c>
      <c r="O47" s="92">
        <v>46136.0</v>
      </c>
      <c r="P47" s="74">
        <v>46150.0</v>
      </c>
      <c r="Q47" s="76" t="s">
        <v>135</v>
      </c>
      <c r="R47" s="75" t="s">
        <v>143</v>
      </c>
      <c r="S47" s="83" t="s">
        <v>251</v>
      </c>
      <c r="T47" s="83" t="s">
        <v>145</v>
      </c>
      <c r="U47" s="83" t="s">
        <v>101</v>
      </c>
      <c r="V47" s="83" t="s">
        <v>131</v>
      </c>
      <c r="W47" s="94"/>
      <c r="X47" s="97"/>
      <c r="Y47" s="98"/>
      <c r="Z47" s="96"/>
      <c r="AA47" s="97"/>
      <c r="AB47" s="97"/>
    </row>
    <row r="48" ht="22.5" customHeight="1">
      <c r="A48" s="72">
        <f>COUNTIF('Call &amp; Chat-Lidya'!$I$4:$I$2433,I48)</f>
        <v>1</v>
      </c>
      <c r="B48" s="74">
        <v>46181.0</v>
      </c>
      <c r="C48" s="75" t="s">
        <v>83</v>
      </c>
      <c r="D48" s="76" t="s">
        <v>85</v>
      </c>
      <c r="E48" s="76" t="s">
        <v>696</v>
      </c>
      <c r="F48" s="78">
        <v>46178.0</v>
      </c>
      <c r="G48" s="83" t="s">
        <v>88</v>
      </c>
      <c r="H48" s="76" t="s">
        <v>697</v>
      </c>
      <c r="I48" s="76" t="s">
        <v>698</v>
      </c>
      <c r="J48" s="88" t="s">
        <v>699</v>
      </c>
      <c r="K48" s="89" t="s">
        <v>700</v>
      </c>
      <c r="L48" s="90" t="s">
        <v>700</v>
      </c>
      <c r="M48" s="76" t="s">
        <v>703</v>
      </c>
      <c r="N48" s="76" t="s">
        <v>703</v>
      </c>
      <c r="O48" s="92">
        <v>46136.0</v>
      </c>
      <c r="P48" s="74">
        <v>46150.0</v>
      </c>
      <c r="Q48" s="76" t="s">
        <v>213</v>
      </c>
      <c r="R48" s="75" t="s">
        <v>143</v>
      </c>
      <c r="S48" s="83" t="s">
        <v>251</v>
      </c>
      <c r="T48" s="83" t="s">
        <v>145</v>
      </c>
      <c r="U48" s="83" t="s">
        <v>101</v>
      </c>
      <c r="V48" s="83" t="s">
        <v>131</v>
      </c>
      <c r="W48" s="94"/>
      <c r="X48" s="97"/>
      <c r="Y48" s="98"/>
      <c r="Z48" s="96"/>
      <c r="AA48" s="97"/>
      <c r="AB48" s="97"/>
    </row>
    <row r="49" ht="22.5" customHeight="1">
      <c r="A49" s="72">
        <f>COUNTIF('Call &amp; Chat-Lidya'!$I$4:$I$2433,I49)</f>
        <v>1</v>
      </c>
      <c r="B49" s="74">
        <v>46181.0</v>
      </c>
      <c r="C49" s="75" t="s">
        <v>83</v>
      </c>
      <c r="D49" s="76" t="s">
        <v>85</v>
      </c>
      <c r="E49" s="76" t="s">
        <v>710</v>
      </c>
      <c r="F49" s="78">
        <v>46178.0</v>
      </c>
      <c r="G49" s="83" t="s">
        <v>88</v>
      </c>
      <c r="H49" s="76" t="s">
        <v>711</v>
      </c>
      <c r="I49" s="76" t="s">
        <v>712</v>
      </c>
      <c r="J49" s="88" t="s">
        <v>713</v>
      </c>
      <c r="K49" s="89" t="s">
        <v>713</v>
      </c>
      <c r="L49" s="90" t="s">
        <v>713</v>
      </c>
      <c r="M49" s="76" t="s">
        <v>715</v>
      </c>
      <c r="N49" s="76" t="s">
        <v>715</v>
      </c>
      <c r="O49" s="92">
        <v>46137.0</v>
      </c>
      <c r="P49" s="74">
        <v>46151.0</v>
      </c>
      <c r="Q49" s="76" t="s">
        <v>124</v>
      </c>
      <c r="R49" s="75" t="s">
        <v>143</v>
      </c>
      <c r="S49" s="83" t="s">
        <v>126</v>
      </c>
      <c r="T49" s="83" t="s">
        <v>195</v>
      </c>
      <c r="U49" s="83" t="s">
        <v>101</v>
      </c>
      <c r="V49" s="83" t="s">
        <v>131</v>
      </c>
      <c r="W49" s="94"/>
      <c r="X49" s="97"/>
      <c r="Y49" s="98"/>
      <c r="Z49" s="96"/>
      <c r="AA49" s="97"/>
      <c r="AB49" s="97"/>
    </row>
    <row r="50" ht="22.5" customHeight="1">
      <c r="A50" s="72">
        <f>COUNTIF('Call &amp; Chat-Lidya'!$I$4:$I$2433,I50)</f>
        <v>1</v>
      </c>
      <c r="B50" s="74">
        <v>46181.0</v>
      </c>
      <c r="C50" s="75" t="s">
        <v>83</v>
      </c>
      <c r="D50" s="76" t="s">
        <v>85</v>
      </c>
      <c r="E50" s="76" t="s">
        <v>723</v>
      </c>
      <c r="F50" s="78">
        <v>46178.0</v>
      </c>
      <c r="G50" s="83" t="s">
        <v>88</v>
      </c>
      <c r="H50" s="76" t="s">
        <v>725</v>
      </c>
      <c r="I50" s="76" t="s">
        <v>727</v>
      </c>
      <c r="J50" s="88" t="s">
        <v>729</v>
      </c>
      <c r="K50" s="89" t="s">
        <v>731</v>
      </c>
      <c r="L50" s="90" t="s">
        <v>731</v>
      </c>
      <c r="M50" s="76" t="s">
        <v>732</v>
      </c>
      <c r="N50" s="76" t="s">
        <v>734</v>
      </c>
      <c r="O50" s="92">
        <v>46137.0</v>
      </c>
      <c r="P50" s="74">
        <v>46151.0</v>
      </c>
      <c r="Q50" s="76" t="s">
        <v>143</v>
      </c>
      <c r="R50" s="75" t="s">
        <v>143</v>
      </c>
      <c r="S50" s="83" t="s">
        <v>126</v>
      </c>
      <c r="T50" s="83" t="s">
        <v>145</v>
      </c>
      <c r="U50" s="83" t="s">
        <v>101</v>
      </c>
      <c r="V50" s="83" t="s">
        <v>131</v>
      </c>
      <c r="W50" s="94"/>
      <c r="X50" s="97"/>
      <c r="Y50" s="98"/>
      <c r="Z50" s="96"/>
      <c r="AA50" s="97"/>
      <c r="AB50" s="97"/>
    </row>
    <row r="51" ht="22.5" customHeight="1">
      <c r="A51" s="72">
        <f>COUNTIF('Call &amp; Chat-Lidya'!$I$4:$I$2433,I51)</f>
        <v>8</v>
      </c>
      <c r="B51" s="74">
        <v>46190.0</v>
      </c>
      <c r="C51" s="75" t="s">
        <v>83</v>
      </c>
      <c r="D51" s="76" t="s">
        <v>85</v>
      </c>
      <c r="E51" s="76" t="s">
        <v>332</v>
      </c>
      <c r="F51" s="78">
        <v>46178.0</v>
      </c>
      <c r="G51" s="83" t="s">
        <v>88</v>
      </c>
      <c r="H51" s="76" t="s">
        <v>333</v>
      </c>
      <c r="I51" s="76" t="s">
        <v>334</v>
      </c>
      <c r="J51" s="88" t="s">
        <v>335</v>
      </c>
      <c r="K51" s="89" t="s">
        <v>336</v>
      </c>
      <c r="L51" s="90" t="s">
        <v>337</v>
      </c>
      <c r="M51" s="76" t="s">
        <v>338</v>
      </c>
      <c r="N51" s="76" t="s">
        <v>338</v>
      </c>
      <c r="O51" s="92">
        <v>46177.0</v>
      </c>
      <c r="P51" s="74">
        <v>46191.0</v>
      </c>
      <c r="Q51" s="76" t="s">
        <v>86</v>
      </c>
      <c r="R51" s="91">
        <v>2.0</v>
      </c>
      <c r="S51" s="83" t="s">
        <v>251</v>
      </c>
      <c r="T51" s="83" t="s">
        <v>145</v>
      </c>
      <c r="U51" s="83" t="s">
        <v>101</v>
      </c>
      <c r="V51" s="83" t="s">
        <v>341</v>
      </c>
      <c r="W51" s="75" t="s">
        <v>342</v>
      </c>
      <c r="X51" s="97"/>
      <c r="Y51" s="98"/>
      <c r="Z51" s="96"/>
      <c r="AA51" s="97"/>
      <c r="AB51" s="97"/>
    </row>
    <row r="52" ht="22.5" customHeight="1">
      <c r="A52" s="72">
        <f>COUNTIF('Call &amp; Chat-Lidya'!$I$4:$I$2433,I52)</f>
        <v>2</v>
      </c>
      <c r="B52" s="74">
        <v>46190.0</v>
      </c>
      <c r="C52" s="75" t="s">
        <v>83</v>
      </c>
      <c r="D52" s="76" t="s">
        <v>85</v>
      </c>
      <c r="E52" s="76" t="s">
        <v>351</v>
      </c>
      <c r="F52" s="78">
        <v>46178.0</v>
      </c>
      <c r="G52" s="83" t="s">
        <v>88</v>
      </c>
      <c r="H52" s="76" t="s">
        <v>353</v>
      </c>
      <c r="I52" s="76" t="s">
        <v>355</v>
      </c>
      <c r="J52" s="88" t="s">
        <v>356</v>
      </c>
      <c r="K52" s="89" t="s">
        <v>357</v>
      </c>
      <c r="L52" s="90" t="s">
        <v>357</v>
      </c>
      <c r="M52" s="76" t="s">
        <v>358</v>
      </c>
      <c r="N52" s="76" t="s">
        <v>359</v>
      </c>
      <c r="O52" s="92">
        <v>46177.0</v>
      </c>
      <c r="P52" s="74">
        <v>46191.0</v>
      </c>
      <c r="Q52" s="76" t="s">
        <v>124</v>
      </c>
      <c r="R52" s="75" t="s">
        <v>143</v>
      </c>
      <c r="S52" s="83" t="s">
        <v>350</v>
      </c>
      <c r="T52" s="83" t="s">
        <v>145</v>
      </c>
      <c r="U52" s="83" t="s">
        <v>101</v>
      </c>
      <c r="V52" s="83" t="s">
        <v>283</v>
      </c>
      <c r="W52" s="94"/>
      <c r="X52" s="97"/>
      <c r="Y52" s="98"/>
      <c r="Z52" s="96" t="s">
        <v>364</v>
      </c>
      <c r="AA52" s="97"/>
      <c r="AB52" s="97"/>
    </row>
    <row r="53" ht="22.5" customHeight="1">
      <c r="A53" s="72">
        <f>COUNTIF('Call &amp; Chat-Lidya'!$I$4:$I$2433,I53)</f>
        <v>3</v>
      </c>
      <c r="B53" s="74">
        <v>46190.0</v>
      </c>
      <c r="C53" s="75" t="s">
        <v>83</v>
      </c>
      <c r="D53" s="76" t="s">
        <v>85</v>
      </c>
      <c r="E53" s="76" t="s">
        <v>371</v>
      </c>
      <c r="F53" s="78">
        <v>46178.0</v>
      </c>
      <c r="G53" s="83" t="s">
        <v>88</v>
      </c>
      <c r="H53" s="76" t="s">
        <v>373</v>
      </c>
      <c r="I53" s="76" t="s">
        <v>374</v>
      </c>
      <c r="J53" s="88" t="s">
        <v>375</v>
      </c>
      <c r="K53" s="89" t="s">
        <v>377</v>
      </c>
      <c r="L53" s="90" t="s">
        <v>377</v>
      </c>
      <c r="M53" s="76" t="s">
        <v>378</v>
      </c>
      <c r="N53" s="76" t="s">
        <v>378</v>
      </c>
      <c r="O53" s="92">
        <v>46177.0</v>
      </c>
      <c r="P53" s="74">
        <v>46191.0</v>
      </c>
      <c r="Q53" s="76" t="s">
        <v>115</v>
      </c>
      <c r="R53" s="75" t="s">
        <v>213</v>
      </c>
      <c r="S53" s="83" t="s">
        <v>381</v>
      </c>
      <c r="T53" s="83" t="s">
        <v>145</v>
      </c>
      <c r="U53" s="83" t="s">
        <v>101</v>
      </c>
      <c r="V53" s="88" t="s">
        <v>390</v>
      </c>
      <c r="W53" s="75" t="s">
        <v>392</v>
      </c>
      <c r="X53" s="97"/>
      <c r="Y53" s="98"/>
      <c r="Z53" s="96" t="s">
        <v>394</v>
      </c>
      <c r="AA53" s="97"/>
      <c r="AB53" s="97"/>
    </row>
    <row r="54" ht="22.5" customHeight="1">
      <c r="A54" s="72">
        <f>COUNTIF('Call &amp; Chat-Lidya'!$I$4:$I$2433,I54)</f>
        <v>8</v>
      </c>
      <c r="B54" s="74">
        <v>46190.0</v>
      </c>
      <c r="C54" s="75" t="s">
        <v>83</v>
      </c>
      <c r="D54" s="76" t="s">
        <v>85</v>
      </c>
      <c r="E54" s="76" t="s">
        <v>332</v>
      </c>
      <c r="F54" s="78">
        <v>46178.0</v>
      </c>
      <c r="G54" s="83" t="s">
        <v>88</v>
      </c>
      <c r="H54" s="76" t="s">
        <v>333</v>
      </c>
      <c r="I54" s="76" t="s">
        <v>334</v>
      </c>
      <c r="J54" s="88" t="s">
        <v>335</v>
      </c>
      <c r="K54" s="89" t="s">
        <v>336</v>
      </c>
      <c r="L54" s="90" t="s">
        <v>336</v>
      </c>
      <c r="M54" s="76" t="s">
        <v>338</v>
      </c>
      <c r="N54" s="76" t="s">
        <v>338</v>
      </c>
      <c r="O54" s="92">
        <v>46177.0</v>
      </c>
      <c r="P54" s="74">
        <v>46191.0</v>
      </c>
      <c r="Q54" s="76" t="s">
        <v>86</v>
      </c>
      <c r="R54" s="91">
        <v>2.0</v>
      </c>
      <c r="S54" s="83" t="s">
        <v>251</v>
      </c>
      <c r="T54" s="83" t="s">
        <v>145</v>
      </c>
      <c r="U54" s="83" t="s">
        <v>101</v>
      </c>
      <c r="V54" s="83" t="s">
        <v>341</v>
      </c>
      <c r="W54" s="75" t="s">
        <v>342</v>
      </c>
      <c r="X54" s="97"/>
      <c r="Y54" s="98"/>
      <c r="Z54" s="96"/>
      <c r="AA54" s="97"/>
      <c r="AB54" s="97"/>
    </row>
    <row r="55" ht="22.5" customHeight="1">
      <c r="A55" s="72">
        <f>COUNTIF('Call &amp; Chat-Lidya'!$I$4:$I$2433,I55)</f>
        <v>4</v>
      </c>
      <c r="B55" s="74">
        <v>46190.0</v>
      </c>
      <c r="C55" s="75" t="s">
        <v>83</v>
      </c>
      <c r="D55" s="76" t="s">
        <v>85</v>
      </c>
      <c r="E55" s="76" t="s">
        <v>415</v>
      </c>
      <c r="F55" s="78">
        <v>46178.0</v>
      </c>
      <c r="G55" s="83" t="s">
        <v>88</v>
      </c>
      <c r="H55" s="76" t="s">
        <v>418</v>
      </c>
      <c r="I55" s="76" t="s">
        <v>419</v>
      </c>
      <c r="J55" s="88" t="s">
        <v>420</v>
      </c>
      <c r="K55" s="89" t="s">
        <v>420</v>
      </c>
      <c r="L55" s="90" t="s">
        <v>420</v>
      </c>
      <c r="M55" s="76" t="s">
        <v>421</v>
      </c>
      <c r="N55" s="76" t="s">
        <v>421</v>
      </c>
      <c r="O55" s="92">
        <v>46178.0</v>
      </c>
      <c r="P55" s="74">
        <v>46192.0</v>
      </c>
      <c r="Q55" s="76" t="s">
        <v>124</v>
      </c>
      <c r="R55" s="94">
        <v>1.0</v>
      </c>
      <c r="S55" s="83" t="s">
        <v>350</v>
      </c>
      <c r="T55" s="83" t="s">
        <v>145</v>
      </c>
      <c r="U55" s="83" t="s">
        <v>101</v>
      </c>
      <c r="V55" s="83" t="s">
        <v>283</v>
      </c>
      <c r="W55" s="94"/>
      <c r="X55" s="97"/>
      <c r="Y55" s="98"/>
      <c r="Z55" s="96" t="s">
        <v>364</v>
      </c>
      <c r="AA55" s="97"/>
      <c r="AB55" s="97"/>
    </row>
    <row r="56" ht="22.5" customHeight="1">
      <c r="A56" s="72">
        <f>COUNTIF('Call &amp; Chat-Lidya'!$I$4:$I$2433,I56)</f>
        <v>1</v>
      </c>
      <c r="B56" s="74">
        <v>46182.0</v>
      </c>
      <c r="C56" s="75" t="s">
        <v>83</v>
      </c>
      <c r="D56" s="76" t="s">
        <v>85</v>
      </c>
      <c r="E56" s="76" t="s">
        <v>776</v>
      </c>
      <c r="F56" s="78">
        <v>46179.0</v>
      </c>
      <c r="G56" s="83" t="s">
        <v>448</v>
      </c>
      <c r="H56" s="76" t="s">
        <v>777</v>
      </c>
      <c r="I56" s="76" t="s">
        <v>778</v>
      </c>
      <c r="J56" s="88" t="s">
        <v>779</v>
      </c>
      <c r="K56" s="89" t="s">
        <v>780</v>
      </c>
      <c r="L56" s="90" t="s">
        <v>781</v>
      </c>
      <c r="M56" s="76" t="s">
        <v>782</v>
      </c>
      <c r="N56" s="76" t="s">
        <v>783</v>
      </c>
      <c r="O56" s="92">
        <v>46178.0</v>
      </c>
      <c r="P56" s="74">
        <v>46209.0</v>
      </c>
      <c r="Q56" s="76" t="s">
        <v>340</v>
      </c>
      <c r="R56" s="75" t="s">
        <v>98</v>
      </c>
      <c r="S56" s="83" t="s">
        <v>99</v>
      </c>
      <c r="T56" s="83" t="s">
        <v>145</v>
      </c>
      <c r="U56" s="83" t="s">
        <v>101</v>
      </c>
      <c r="V56" s="83" t="s">
        <v>105</v>
      </c>
      <c r="W56" s="94"/>
      <c r="X56" s="97"/>
      <c r="Y56" s="98"/>
      <c r="Z56" s="96"/>
      <c r="AA56" s="97"/>
      <c r="AB56" s="97"/>
    </row>
    <row r="57" ht="22.5" customHeight="1">
      <c r="A57" s="72">
        <f>COUNTIF('Call &amp; Chat-Lidya'!$I$4:$I$2433,I57)</f>
        <v>4</v>
      </c>
      <c r="B57" s="74">
        <v>46190.0</v>
      </c>
      <c r="C57" s="75" t="s">
        <v>83</v>
      </c>
      <c r="D57" s="76" t="s">
        <v>85</v>
      </c>
      <c r="E57" s="76" t="s">
        <v>432</v>
      </c>
      <c r="F57" s="78">
        <v>46179.0</v>
      </c>
      <c r="G57" s="83" t="s">
        <v>88</v>
      </c>
      <c r="H57" s="76" t="s">
        <v>433</v>
      </c>
      <c r="I57" s="76" t="s">
        <v>434</v>
      </c>
      <c r="J57" s="88" t="s">
        <v>435</v>
      </c>
      <c r="K57" s="89" t="s">
        <v>436</v>
      </c>
      <c r="L57" s="90" t="s">
        <v>436</v>
      </c>
      <c r="M57" s="76" t="s">
        <v>437</v>
      </c>
      <c r="N57" s="76" t="s">
        <v>438</v>
      </c>
      <c r="O57" s="92">
        <v>46179.0</v>
      </c>
      <c r="P57" s="74">
        <v>46193.0</v>
      </c>
      <c r="Q57" s="76" t="s">
        <v>124</v>
      </c>
      <c r="R57" s="75" t="s">
        <v>124</v>
      </c>
      <c r="S57" s="83" t="s">
        <v>99</v>
      </c>
      <c r="T57" s="83" t="s">
        <v>292</v>
      </c>
      <c r="U57" s="83" t="s">
        <v>101</v>
      </c>
      <c r="V57" s="83" t="s">
        <v>283</v>
      </c>
      <c r="W57" s="94"/>
      <c r="X57" s="97"/>
      <c r="Y57" s="98"/>
      <c r="Z57" s="96" t="s">
        <v>443</v>
      </c>
      <c r="AA57" s="97"/>
      <c r="AB57" s="97"/>
    </row>
    <row r="58" ht="22.5" customHeight="1">
      <c r="A58" s="72">
        <f>COUNTIF('Call &amp; Chat-Lidya'!$I$4:$I$2433,I58)</f>
        <v>3</v>
      </c>
      <c r="B58" s="74">
        <v>46188.0</v>
      </c>
      <c r="C58" s="75" t="s">
        <v>83</v>
      </c>
      <c r="D58" s="76" t="s">
        <v>85</v>
      </c>
      <c r="E58" s="76" t="s">
        <v>793</v>
      </c>
      <c r="F58" s="78">
        <v>46180.0</v>
      </c>
      <c r="G58" s="83" t="s">
        <v>88</v>
      </c>
      <c r="H58" s="76" t="s">
        <v>796</v>
      </c>
      <c r="I58" s="76" t="s">
        <v>797</v>
      </c>
      <c r="J58" s="88" t="s">
        <v>798</v>
      </c>
      <c r="K58" s="89" t="s">
        <v>799</v>
      </c>
      <c r="L58" s="90" t="s">
        <v>799</v>
      </c>
      <c r="M58" s="76" t="s">
        <v>800</v>
      </c>
      <c r="N58" s="76" t="s">
        <v>800</v>
      </c>
      <c r="O58" s="92">
        <v>46180.0</v>
      </c>
      <c r="P58" s="74">
        <v>46194.0</v>
      </c>
      <c r="Q58" s="76" t="s">
        <v>124</v>
      </c>
      <c r="R58" s="75" t="s">
        <v>124</v>
      </c>
      <c r="S58" s="83" t="s">
        <v>100</v>
      </c>
      <c r="T58" s="83" t="s">
        <v>350</v>
      </c>
      <c r="U58" s="83" t="s">
        <v>101</v>
      </c>
      <c r="V58" s="83" t="s">
        <v>283</v>
      </c>
      <c r="W58" s="94"/>
      <c r="X58" s="88"/>
      <c r="Y58" s="95"/>
      <c r="Z58" s="96" t="s">
        <v>802</v>
      </c>
      <c r="AA58" s="97"/>
      <c r="AB58" s="97"/>
    </row>
    <row r="59" ht="22.5" customHeight="1">
      <c r="A59" s="72">
        <f>COUNTIF('Call &amp; Chat-Lidya'!$I$4:$I$2433,I59)</f>
        <v>4</v>
      </c>
      <c r="B59" s="74">
        <v>46190.0</v>
      </c>
      <c r="C59" s="75" t="s">
        <v>83</v>
      </c>
      <c r="D59" s="76" t="s">
        <v>85</v>
      </c>
      <c r="E59" s="76" t="s">
        <v>447</v>
      </c>
      <c r="F59" s="78">
        <v>46181.0</v>
      </c>
      <c r="G59" s="83" t="s">
        <v>448</v>
      </c>
      <c r="H59" s="76" t="s">
        <v>449</v>
      </c>
      <c r="I59" s="76" t="s">
        <v>450</v>
      </c>
      <c r="J59" s="88" t="s">
        <v>451</v>
      </c>
      <c r="K59" s="89" t="s">
        <v>452</v>
      </c>
      <c r="L59" s="90" t="s">
        <v>453</v>
      </c>
      <c r="M59" s="76" t="s">
        <v>455</v>
      </c>
      <c r="N59" s="76" t="s">
        <v>455</v>
      </c>
      <c r="O59" s="92">
        <v>46181.0</v>
      </c>
      <c r="P59" s="74">
        <v>45822.0</v>
      </c>
      <c r="Q59" s="76" t="s">
        <v>124</v>
      </c>
      <c r="R59" s="91">
        <v>2.0</v>
      </c>
      <c r="S59" s="83" t="s">
        <v>99</v>
      </c>
      <c r="T59" s="83" t="s">
        <v>145</v>
      </c>
      <c r="U59" s="83" t="s">
        <v>101</v>
      </c>
      <c r="V59" s="83" t="s">
        <v>341</v>
      </c>
      <c r="W59" s="75" t="s">
        <v>342</v>
      </c>
      <c r="X59" s="97"/>
      <c r="Y59" s="98"/>
      <c r="Z59" s="96"/>
      <c r="AA59" s="97"/>
      <c r="AB59" s="97"/>
    </row>
    <row r="60" ht="22.5" customHeight="1">
      <c r="A60" s="72">
        <f>COUNTIF('Call &amp; Chat-Lidya'!$I$4:$I$2433,I60)</f>
        <v>6</v>
      </c>
      <c r="B60" s="74">
        <v>46190.0</v>
      </c>
      <c r="C60" s="75" t="s">
        <v>83</v>
      </c>
      <c r="D60" s="76" t="s">
        <v>85</v>
      </c>
      <c r="E60" s="76" t="s">
        <v>462</v>
      </c>
      <c r="F60" s="78">
        <v>46181.0</v>
      </c>
      <c r="G60" s="83" t="s">
        <v>88</v>
      </c>
      <c r="H60" s="76" t="s">
        <v>463</v>
      </c>
      <c r="I60" s="76" t="s">
        <v>464</v>
      </c>
      <c r="J60" s="88" t="s">
        <v>465</v>
      </c>
      <c r="K60" s="89" t="s">
        <v>466</v>
      </c>
      <c r="L60" s="90" t="s">
        <v>466</v>
      </c>
      <c r="M60" s="76" t="s">
        <v>468</v>
      </c>
      <c r="N60" s="76" t="s">
        <v>468</v>
      </c>
      <c r="O60" s="92">
        <v>46181.0</v>
      </c>
      <c r="P60" s="74">
        <v>46195.0</v>
      </c>
      <c r="Q60" s="76" t="s">
        <v>98</v>
      </c>
      <c r="R60" s="91">
        <v>2.0</v>
      </c>
      <c r="S60" s="83" t="s">
        <v>251</v>
      </c>
      <c r="T60" s="83" t="s">
        <v>381</v>
      </c>
      <c r="U60" s="83" t="s">
        <v>101</v>
      </c>
      <c r="V60" s="83" t="s">
        <v>341</v>
      </c>
      <c r="W60" s="75" t="s">
        <v>342</v>
      </c>
      <c r="X60" s="97"/>
      <c r="Y60" s="98"/>
      <c r="Z60" s="96"/>
      <c r="AA60" s="97"/>
      <c r="AB60" s="97"/>
    </row>
    <row r="61" ht="22.5" customHeight="1">
      <c r="A61" s="72">
        <f>COUNTIF('Call &amp; Chat-Lidya'!$I$4:$I$2433,I61)</f>
        <v>4</v>
      </c>
      <c r="B61" s="74">
        <v>46190.0</v>
      </c>
      <c r="C61" s="75" t="s">
        <v>83</v>
      </c>
      <c r="D61" s="76" t="s">
        <v>85</v>
      </c>
      <c r="E61" s="76" t="s">
        <v>479</v>
      </c>
      <c r="F61" s="78">
        <v>46181.0</v>
      </c>
      <c r="G61" s="83" t="s">
        <v>88</v>
      </c>
      <c r="H61" s="76" t="s">
        <v>480</v>
      </c>
      <c r="I61" s="76" t="s">
        <v>482</v>
      </c>
      <c r="J61" s="88" t="s">
        <v>483</v>
      </c>
      <c r="K61" s="89" t="s">
        <v>484</v>
      </c>
      <c r="L61" s="90" t="s">
        <v>484</v>
      </c>
      <c r="M61" s="76" t="s">
        <v>486</v>
      </c>
      <c r="N61" s="76" t="s">
        <v>486</v>
      </c>
      <c r="O61" s="92">
        <v>46181.0</v>
      </c>
      <c r="P61" s="74">
        <v>46195.0</v>
      </c>
      <c r="Q61" s="76" t="s">
        <v>213</v>
      </c>
      <c r="R61" s="75" t="s">
        <v>143</v>
      </c>
      <c r="S61" s="83" t="s">
        <v>350</v>
      </c>
      <c r="T61" s="83" t="s">
        <v>145</v>
      </c>
      <c r="U61" s="83" t="s">
        <v>101</v>
      </c>
      <c r="V61" s="83" t="s">
        <v>283</v>
      </c>
      <c r="W61" s="94"/>
      <c r="X61" s="97"/>
      <c r="Y61" s="98"/>
      <c r="Z61" s="96" t="s">
        <v>364</v>
      </c>
      <c r="AA61" s="97"/>
      <c r="AB61" s="97"/>
    </row>
    <row r="62" ht="22.5" customHeight="1">
      <c r="A62" s="72">
        <f>COUNTIF('Call &amp; Chat-Lidya'!$I$4:$I$2433,I62)</f>
        <v>4</v>
      </c>
      <c r="B62" s="74">
        <v>46190.0</v>
      </c>
      <c r="C62" s="75" t="s">
        <v>83</v>
      </c>
      <c r="D62" s="76" t="s">
        <v>85</v>
      </c>
      <c r="E62" s="76" t="s">
        <v>493</v>
      </c>
      <c r="F62" s="78">
        <v>46181.0</v>
      </c>
      <c r="G62" s="83" t="s">
        <v>494</v>
      </c>
      <c r="H62" s="76" t="s">
        <v>496</v>
      </c>
      <c r="I62" s="76" t="s">
        <v>497</v>
      </c>
      <c r="J62" s="88" t="s">
        <v>498</v>
      </c>
      <c r="K62" s="89" t="s">
        <v>500</v>
      </c>
      <c r="L62" s="90" t="s">
        <v>500</v>
      </c>
      <c r="M62" s="76" t="s">
        <v>502</v>
      </c>
      <c r="N62" s="76" t="s">
        <v>502</v>
      </c>
      <c r="O62" s="92">
        <v>46181.0</v>
      </c>
      <c r="P62" s="74">
        <v>46195.0</v>
      </c>
      <c r="Q62" s="76" t="s">
        <v>124</v>
      </c>
      <c r="R62" s="91">
        <v>2.0</v>
      </c>
      <c r="S62" s="83" t="s">
        <v>251</v>
      </c>
      <c r="T62" s="83" t="s">
        <v>145</v>
      </c>
      <c r="U62" s="83" t="s">
        <v>101</v>
      </c>
      <c r="V62" s="83" t="s">
        <v>341</v>
      </c>
      <c r="W62" s="75" t="s">
        <v>509</v>
      </c>
      <c r="X62" s="97"/>
      <c r="Y62" s="98"/>
      <c r="Z62" s="96"/>
      <c r="AA62" s="97"/>
      <c r="AB62" s="97"/>
    </row>
    <row r="63" ht="22.5" customHeight="1">
      <c r="A63" s="72">
        <f>COUNTIF('Call &amp; Chat-Lidya'!$I$4:$I$2433,I63)</f>
        <v>5</v>
      </c>
      <c r="B63" s="74">
        <v>46190.0</v>
      </c>
      <c r="C63" s="75" t="s">
        <v>83</v>
      </c>
      <c r="D63" s="76" t="s">
        <v>85</v>
      </c>
      <c r="E63" s="76" t="s">
        <v>511</v>
      </c>
      <c r="F63" s="78">
        <v>46181.0</v>
      </c>
      <c r="G63" s="83" t="s">
        <v>88</v>
      </c>
      <c r="H63" s="76" t="s">
        <v>513</v>
      </c>
      <c r="I63" s="76" t="s">
        <v>515</v>
      </c>
      <c r="J63" s="88" t="s">
        <v>516</v>
      </c>
      <c r="K63" s="89" t="s">
        <v>518</v>
      </c>
      <c r="L63" s="90" t="s">
        <v>518</v>
      </c>
      <c r="M63" s="76" t="s">
        <v>519</v>
      </c>
      <c r="N63" s="76" t="s">
        <v>520</v>
      </c>
      <c r="O63" s="92">
        <v>46181.0</v>
      </c>
      <c r="P63" s="74">
        <v>46195.0</v>
      </c>
      <c r="Q63" s="76" t="s">
        <v>143</v>
      </c>
      <c r="R63" s="91">
        <v>2.0</v>
      </c>
      <c r="S63" s="83" t="s">
        <v>99</v>
      </c>
      <c r="T63" s="83" t="s">
        <v>145</v>
      </c>
      <c r="U63" s="83" t="s">
        <v>101</v>
      </c>
      <c r="V63" s="83" t="s">
        <v>341</v>
      </c>
      <c r="W63" s="75" t="s">
        <v>509</v>
      </c>
      <c r="X63" s="97"/>
      <c r="Y63" s="98"/>
      <c r="Z63" s="96"/>
      <c r="AA63" s="97"/>
      <c r="AB63" s="97"/>
    </row>
    <row r="64" ht="22.5" customHeight="1">
      <c r="A64" s="72">
        <f>COUNTIF('Call &amp; Chat-Lidya'!$I$4:$I$2433,I64)</f>
        <v>4</v>
      </c>
      <c r="B64" s="74">
        <v>46188.0</v>
      </c>
      <c r="C64" s="75" t="s">
        <v>83</v>
      </c>
      <c r="D64" s="76" t="s">
        <v>85</v>
      </c>
      <c r="E64" s="76" t="s">
        <v>822</v>
      </c>
      <c r="F64" s="78">
        <v>46181.0</v>
      </c>
      <c r="G64" s="83" t="s">
        <v>88</v>
      </c>
      <c r="H64" s="76" t="s">
        <v>823</v>
      </c>
      <c r="I64" s="76" t="s">
        <v>824</v>
      </c>
      <c r="J64" s="88" t="s">
        <v>466</v>
      </c>
      <c r="K64" s="89" t="s">
        <v>466</v>
      </c>
      <c r="L64" s="90" t="s">
        <v>466</v>
      </c>
      <c r="M64" s="76" t="s">
        <v>825</v>
      </c>
      <c r="N64" s="76" t="s">
        <v>825</v>
      </c>
      <c r="O64" s="92">
        <v>46181.0</v>
      </c>
      <c r="P64" s="74">
        <v>46195.0</v>
      </c>
      <c r="Q64" s="76" t="s">
        <v>124</v>
      </c>
      <c r="R64" s="75" t="s">
        <v>124</v>
      </c>
      <c r="S64" s="83" t="s">
        <v>100</v>
      </c>
      <c r="T64" s="83" t="s">
        <v>145</v>
      </c>
      <c r="U64" s="83" t="s">
        <v>101</v>
      </c>
      <c r="V64" s="88" t="s">
        <v>390</v>
      </c>
      <c r="W64" s="94"/>
      <c r="X64" s="97"/>
      <c r="Y64" s="98"/>
      <c r="Z64" s="96" t="s">
        <v>827</v>
      </c>
      <c r="AA64" s="97"/>
      <c r="AB64" s="97"/>
    </row>
    <row r="65" ht="22.5" customHeight="1">
      <c r="A65" s="72">
        <f>COUNTIF('Call &amp; Chat-Lidya'!$I$4:$I$2433,I65)</f>
        <v>1</v>
      </c>
      <c r="B65" s="74">
        <v>46182.0</v>
      </c>
      <c r="C65" s="75" t="s">
        <v>83</v>
      </c>
      <c r="D65" s="76" t="s">
        <v>85</v>
      </c>
      <c r="E65" s="76" t="s">
        <v>829</v>
      </c>
      <c r="F65" s="78">
        <v>46182.0</v>
      </c>
      <c r="G65" s="83" t="s">
        <v>88</v>
      </c>
      <c r="H65" s="76" t="s">
        <v>830</v>
      </c>
      <c r="I65" s="76" t="s">
        <v>831</v>
      </c>
      <c r="J65" s="88" t="s">
        <v>832</v>
      </c>
      <c r="K65" s="89" t="s">
        <v>833</v>
      </c>
      <c r="L65" s="90" t="s">
        <v>833</v>
      </c>
      <c r="M65" s="76" t="s">
        <v>834</v>
      </c>
      <c r="N65" s="76" t="s">
        <v>834</v>
      </c>
      <c r="O65" s="92">
        <v>46137.0</v>
      </c>
      <c r="P65" s="74">
        <v>46151.0</v>
      </c>
      <c r="Q65" s="76" t="s">
        <v>604</v>
      </c>
      <c r="R65" s="91">
        <v>1.0</v>
      </c>
      <c r="S65" s="83" t="s">
        <v>251</v>
      </c>
      <c r="T65" s="83" t="s">
        <v>145</v>
      </c>
      <c r="U65" s="83" t="s">
        <v>101</v>
      </c>
      <c r="V65" s="88" t="s">
        <v>131</v>
      </c>
      <c r="W65" s="94"/>
      <c r="X65" s="97"/>
      <c r="Y65" s="98"/>
      <c r="Z65" s="96"/>
      <c r="AA65" s="97"/>
      <c r="AB65" s="97"/>
    </row>
    <row r="66" ht="22.5" customHeight="1">
      <c r="A66" s="72">
        <f>COUNTIF('Call &amp; Chat-Lidya'!$I$4:$I$2433,I66)</f>
        <v>1</v>
      </c>
      <c r="B66" s="74">
        <v>46182.0</v>
      </c>
      <c r="C66" s="75" t="s">
        <v>83</v>
      </c>
      <c r="D66" s="76" t="s">
        <v>85</v>
      </c>
      <c r="E66" s="76" t="s">
        <v>835</v>
      </c>
      <c r="F66" s="78">
        <v>46182.0</v>
      </c>
      <c r="G66" s="83" t="s">
        <v>88</v>
      </c>
      <c r="H66" s="76" t="s">
        <v>837</v>
      </c>
      <c r="I66" s="76" t="s">
        <v>838</v>
      </c>
      <c r="J66" s="88" t="s">
        <v>839</v>
      </c>
      <c r="K66" s="89" t="s">
        <v>840</v>
      </c>
      <c r="L66" s="90" t="s">
        <v>840</v>
      </c>
      <c r="M66" s="76" t="s">
        <v>841</v>
      </c>
      <c r="N66" s="76" t="s">
        <v>841</v>
      </c>
      <c r="O66" s="92">
        <v>46139.0</v>
      </c>
      <c r="P66" s="74">
        <v>46153.0</v>
      </c>
      <c r="Q66" s="76" t="s">
        <v>124</v>
      </c>
      <c r="R66" s="91">
        <v>1.0</v>
      </c>
      <c r="S66" s="83" t="s">
        <v>126</v>
      </c>
      <c r="T66" s="83" t="s">
        <v>195</v>
      </c>
      <c r="U66" s="83" t="s">
        <v>128</v>
      </c>
      <c r="V66" s="88" t="s">
        <v>131</v>
      </c>
      <c r="W66" s="94"/>
      <c r="X66" s="97"/>
      <c r="Y66" s="98"/>
      <c r="Z66" s="96"/>
      <c r="AA66" s="97"/>
      <c r="AB66" s="97"/>
    </row>
    <row r="67" ht="22.5" customHeight="1">
      <c r="A67" s="72">
        <f>COUNTIF('Call &amp; Chat-Lidya'!$I$4:$I$2433,I67)</f>
        <v>1</v>
      </c>
      <c r="B67" s="74">
        <v>46182.0</v>
      </c>
      <c r="C67" s="75" t="s">
        <v>83</v>
      </c>
      <c r="D67" s="76" t="s">
        <v>85</v>
      </c>
      <c r="E67" s="76" t="s">
        <v>842</v>
      </c>
      <c r="F67" s="78">
        <v>46182.0</v>
      </c>
      <c r="G67" s="83" t="s">
        <v>88</v>
      </c>
      <c r="H67" s="76" t="s">
        <v>843</v>
      </c>
      <c r="I67" s="76" t="s">
        <v>844</v>
      </c>
      <c r="J67" s="88" t="s">
        <v>845</v>
      </c>
      <c r="K67" s="89" t="s">
        <v>846</v>
      </c>
      <c r="L67" s="90" t="s">
        <v>846</v>
      </c>
      <c r="M67" s="76" t="s">
        <v>847</v>
      </c>
      <c r="N67" s="76" t="s">
        <v>848</v>
      </c>
      <c r="O67" s="92">
        <v>46140.0</v>
      </c>
      <c r="P67" s="74">
        <v>46154.0</v>
      </c>
      <c r="Q67" s="76" t="s">
        <v>95</v>
      </c>
      <c r="R67" s="91">
        <v>1.0</v>
      </c>
      <c r="S67" s="83" t="s">
        <v>251</v>
      </c>
      <c r="T67" s="83" t="s">
        <v>145</v>
      </c>
      <c r="U67" s="83" t="s">
        <v>101</v>
      </c>
      <c r="V67" s="88" t="s">
        <v>131</v>
      </c>
      <c r="W67" s="94"/>
      <c r="X67" s="97"/>
      <c r="Y67" s="98"/>
      <c r="Z67" s="96"/>
      <c r="AA67" s="97"/>
      <c r="AB67" s="97"/>
    </row>
    <row r="68" ht="22.5" customHeight="1">
      <c r="A68" s="72">
        <f>COUNTIF('Call &amp; Chat-Lidya'!$I$4:$I$2433,I68)</f>
        <v>1</v>
      </c>
      <c r="B68" s="74">
        <v>46182.0</v>
      </c>
      <c r="C68" s="75" t="s">
        <v>83</v>
      </c>
      <c r="D68" s="76" t="s">
        <v>85</v>
      </c>
      <c r="E68" s="76" t="s">
        <v>850</v>
      </c>
      <c r="F68" s="78">
        <v>46182.0</v>
      </c>
      <c r="G68" s="83" t="s">
        <v>88</v>
      </c>
      <c r="H68" s="76" t="s">
        <v>851</v>
      </c>
      <c r="I68" s="76" t="s">
        <v>852</v>
      </c>
      <c r="J68" s="88" t="s">
        <v>853</v>
      </c>
      <c r="K68" s="89" t="s">
        <v>854</v>
      </c>
      <c r="L68" s="90" t="s">
        <v>854</v>
      </c>
      <c r="M68" s="76" t="s">
        <v>855</v>
      </c>
      <c r="N68" s="76" t="s">
        <v>855</v>
      </c>
      <c r="O68" s="92">
        <v>46141.0</v>
      </c>
      <c r="P68" s="74">
        <v>46155.0</v>
      </c>
      <c r="Q68" s="76" t="s">
        <v>124</v>
      </c>
      <c r="R68" s="91">
        <v>1.0</v>
      </c>
      <c r="S68" s="83" t="s">
        <v>251</v>
      </c>
      <c r="T68" s="83" t="s">
        <v>145</v>
      </c>
      <c r="U68" s="83" t="s">
        <v>101</v>
      </c>
      <c r="V68" s="88" t="s">
        <v>131</v>
      </c>
      <c r="W68" s="94"/>
      <c r="X68" s="97"/>
      <c r="Y68" s="98"/>
      <c r="Z68" s="96"/>
      <c r="AA68" s="97"/>
      <c r="AB68" s="97"/>
    </row>
    <row r="69" ht="22.5" customHeight="1">
      <c r="A69" s="72">
        <f>COUNTIF('Call &amp; Chat-Lidya'!$I$4:$I$2433,I69)</f>
        <v>1</v>
      </c>
      <c r="B69" s="74">
        <v>46182.0</v>
      </c>
      <c r="C69" s="75" t="s">
        <v>83</v>
      </c>
      <c r="D69" s="76" t="s">
        <v>85</v>
      </c>
      <c r="E69" s="76" t="s">
        <v>858</v>
      </c>
      <c r="F69" s="78">
        <v>46182.0</v>
      </c>
      <c r="G69" s="83" t="s">
        <v>88</v>
      </c>
      <c r="H69" s="76" t="s">
        <v>859</v>
      </c>
      <c r="I69" s="76" t="s">
        <v>860</v>
      </c>
      <c r="J69" s="88" t="s">
        <v>861</v>
      </c>
      <c r="K69" s="89" t="s">
        <v>862</v>
      </c>
      <c r="L69" s="90" t="s">
        <v>863</v>
      </c>
      <c r="M69" s="76" t="s">
        <v>864</v>
      </c>
      <c r="N69" s="91"/>
      <c r="O69" s="92">
        <v>46141.0</v>
      </c>
      <c r="P69" s="74">
        <v>46155.0</v>
      </c>
      <c r="Q69" s="76" t="s">
        <v>124</v>
      </c>
      <c r="R69" s="91">
        <v>1.0</v>
      </c>
      <c r="S69" s="83" t="s">
        <v>251</v>
      </c>
      <c r="T69" s="83" t="s">
        <v>145</v>
      </c>
      <c r="U69" s="83" t="s">
        <v>101</v>
      </c>
      <c r="V69" s="88" t="s">
        <v>131</v>
      </c>
      <c r="W69" s="94"/>
      <c r="X69" s="97"/>
      <c r="Y69" s="98"/>
      <c r="Z69" s="96"/>
      <c r="AA69" s="97"/>
      <c r="AB69" s="97"/>
    </row>
    <row r="70" ht="22.5" customHeight="1">
      <c r="A70" s="72">
        <f>COUNTIF('Call &amp; Chat-Lidya'!$I$4:$I$2433,I70)</f>
        <v>2</v>
      </c>
      <c r="B70" s="74">
        <v>46190.0</v>
      </c>
      <c r="C70" s="75" t="s">
        <v>83</v>
      </c>
      <c r="D70" s="76" t="s">
        <v>85</v>
      </c>
      <c r="E70" s="76" t="s">
        <v>529</v>
      </c>
      <c r="F70" s="78">
        <v>46182.0</v>
      </c>
      <c r="G70" s="83" t="s">
        <v>88</v>
      </c>
      <c r="H70" s="76" t="s">
        <v>532</v>
      </c>
      <c r="I70" s="76" t="s">
        <v>534</v>
      </c>
      <c r="J70" s="88" t="s">
        <v>535</v>
      </c>
      <c r="K70" s="89" t="s">
        <v>536</v>
      </c>
      <c r="L70" s="90" t="s">
        <v>536</v>
      </c>
      <c r="M70" s="76" t="s">
        <v>537</v>
      </c>
      <c r="N70" s="76" t="s">
        <v>538</v>
      </c>
      <c r="O70" s="92">
        <v>46142.0</v>
      </c>
      <c r="P70" s="74">
        <v>46156.0</v>
      </c>
      <c r="Q70" s="76" t="s">
        <v>124</v>
      </c>
      <c r="R70" s="75" t="s">
        <v>213</v>
      </c>
      <c r="S70" s="83" t="s">
        <v>100</v>
      </c>
      <c r="T70" s="83" t="s">
        <v>145</v>
      </c>
      <c r="U70" s="83" t="s">
        <v>101</v>
      </c>
      <c r="V70" s="83" t="s">
        <v>341</v>
      </c>
      <c r="W70" s="94"/>
      <c r="X70" s="97"/>
      <c r="Y70" s="98"/>
      <c r="Z70" s="96" t="s">
        <v>546</v>
      </c>
      <c r="AA70" s="97"/>
      <c r="AB70" s="97"/>
    </row>
    <row r="71" ht="22.5" customHeight="1">
      <c r="A71" s="72">
        <f>COUNTIF('Call &amp; Chat-Lidya'!$I$4:$I$2433,I71)</f>
        <v>1</v>
      </c>
      <c r="B71" s="74">
        <v>46182.0</v>
      </c>
      <c r="C71" s="75" t="s">
        <v>83</v>
      </c>
      <c r="D71" s="76" t="s">
        <v>85</v>
      </c>
      <c r="E71" s="76" t="s">
        <v>866</v>
      </c>
      <c r="F71" s="78">
        <v>46182.0</v>
      </c>
      <c r="G71" s="83" t="s">
        <v>88</v>
      </c>
      <c r="H71" s="76" t="s">
        <v>867</v>
      </c>
      <c r="I71" s="76" t="s">
        <v>868</v>
      </c>
      <c r="J71" s="88" t="s">
        <v>869</v>
      </c>
      <c r="K71" s="89" t="s">
        <v>870</v>
      </c>
      <c r="L71" s="90" t="s">
        <v>870</v>
      </c>
      <c r="M71" s="76" t="s">
        <v>871</v>
      </c>
      <c r="N71" s="76" t="s">
        <v>872</v>
      </c>
      <c r="O71" s="92">
        <v>46142.0</v>
      </c>
      <c r="P71" s="74">
        <v>46156.0</v>
      </c>
      <c r="Q71" s="76" t="s">
        <v>143</v>
      </c>
      <c r="R71" s="75" t="s">
        <v>124</v>
      </c>
      <c r="S71" s="83" t="s">
        <v>292</v>
      </c>
      <c r="T71" s="83" t="s">
        <v>127</v>
      </c>
      <c r="U71" s="83" t="s">
        <v>128</v>
      </c>
      <c r="V71" s="83" t="s">
        <v>873</v>
      </c>
      <c r="W71" s="94"/>
      <c r="X71" s="97"/>
      <c r="Y71" s="98"/>
      <c r="Z71" s="96" t="s">
        <v>874</v>
      </c>
      <c r="AA71" s="97"/>
      <c r="AB71" s="97"/>
    </row>
    <row r="72" ht="22.5" customHeight="1">
      <c r="A72" s="72">
        <f>COUNTIF('Call &amp; Chat-Lidya'!$I$4:$I$2433,I72)</f>
        <v>3</v>
      </c>
      <c r="B72" s="74">
        <v>46190.0</v>
      </c>
      <c r="C72" s="75" t="s">
        <v>83</v>
      </c>
      <c r="D72" s="76" t="s">
        <v>85</v>
      </c>
      <c r="E72" s="76" t="s">
        <v>548</v>
      </c>
      <c r="F72" s="78">
        <v>46182.0</v>
      </c>
      <c r="G72" s="83" t="s">
        <v>88</v>
      </c>
      <c r="H72" s="76" t="s">
        <v>549</v>
      </c>
      <c r="I72" s="76" t="s">
        <v>550</v>
      </c>
      <c r="J72" s="88" t="s">
        <v>551</v>
      </c>
      <c r="K72" s="89" t="s">
        <v>552</v>
      </c>
      <c r="L72" s="90" t="s">
        <v>552</v>
      </c>
      <c r="M72" s="76" t="s">
        <v>553</v>
      </c>
      <c r="N72" s="76" t="s">
        <v>553</v>
      </c>
      <c r="O72" s="92">
        <v>46182.0</v>
      </c>
      <c r="P72" s="74">
        <v>46196.0</v>
      </c>
      <c r="Q72" s="76" t="s">
        <v>124</v>
      </c>
      <c r="R72" s="75" t="s">
        <v>143</v>
      </c>
      <c r="S72" s="83" t="s">
        <v>99</v>
      </c>
      <c r="T72" s="83" t="s">
        <v>145</v>
      </c>
      <c r="U72" s="83" t="s">
        <v>101</v>
      </c>
      <c r="V72" s="83" t="s">
        <v>283</v>
      </c>
      <c r="W72" s="94"/>
      <c r="X72" s="97"/>
      <c r="Y72" s="98"/>
      <c r="Z72" s="96" t="s">
        <v>561</v>
      </c>
      <c r="AA72" s="97"/>
      <c r="AB72" s="97"/>
    </row>
    <row r="73" ht="22.5" customHeight="1">
      <c r="A73" s="72">
        <f>COUNTIF('Call &amp; Chat-Lidya'!$I$4:$I$2433,I73)</f>
        <v>2</v>
      </c>
      <c r="B73" s="74">
        <v>46190.0</v>
      </c>
      <c r="C73" s="75" t="s">
        <v>83</v>
      </c>
      <c r="D73" s="76" t="s">
        <v>85</v>
      </c>
      <c r="E73" s="76" t="s">
        <v>562</v>
      </c>
      <c r="F73" s="78">
        <v>46183.0</v>
      </c>
      <c r="G73" s="83" t="s">
        <v>88</v>
      </c>
      <c r="H73" s="76" t="s">
        <v>563</v>
      </c>
      <c r="I73" s="76" t="s">
        <v>564</v>
      </c>
      <c r="J73" s="88" t="s">
        <v>565</v>
      </c>
      <c r="K73" s="89" t="s">
        <v>566</v>
      </c>
      <c r="L73" s="90" t="s">
        <v>566</v>
      </c>
      <c r="M73" s="76" t="s">
        <v>567</v>
      </c>
      <c r="N73" s="76" t="s">
        <v>567</v>
      </c>
      <c r="O73" s="92">
        <v>46183.0</v>
      </c>
      <c r="P73" s="74">
        <v>46197.0</v>
      </c>
      <c r="Q73" s="76" t="s">
        <v>124</v>
      </c>
      <c r="R73" s="75" t="s">
        <v>143</v>
      </c>
      <c r="S73" s="83" t="s">
        <v>126</v>
      </c>
      <c r="T73" s="83" t="s">
        <v>145</v>
      </c>
      <c r="U73" s="83" t="s">
        <v>101</v>
      </c>
      <c r="V73" s="83" t="s">
        <v>131</v>
      </c>
      <c r="W73" s="94"/>
      <c r="X73" s="97"/>
      <c r="Y73" s="98"/>
      <c r="Z73" s="96" t="s">
        <v>362</v>
      </c>
      <c r="AA73" s="97"/>
      <c r="AB73" s="97"/>
    </row>
    <row r="74" ht="22.5" customHeight="1">
      <c r="A74" s="72">
        <f>COUNTIF('Call &amp; Chat-Lidya'!$I$4:$I$2433,I74)</f>
        <v>3</v>
      </c>
      <c r="B74" s="74">
        <v>46190.0</v>
      </c>
      <c r="C74" s="75" t="s">
        <v>83</v>
      </c>
      <c r="D74" s="76" t="s">
        <v>85</v>
      </c>
      <c r="E74" s="76" t="s">
        <v>575</v>
      </c>
      <c r="F74" s="78">
        <v>46184.0</v>
      </c>
      <c r="G74" s="83" t="s">
        <v>448</v>
      </c>
      <c r="H74" s="76" t="s">
        <v>576</v>
      </c>
      <c r="I74" s="76" t="s">
        <v>577</v>
      </c>
      <c r="J74" s="88" t="s">
        <v>578</v>
      </c>
      <c r="K74" s="89" t="s">
        <v>579</v>
      </c>
      <c r="L74" s="90" t="s">
        <v>580</v>
      </c>
      <c r="M74" s="76" t="s">
        <v>581</v>
      </c>
      <c r="N74" s="76" t="s">
        <v>581</v>
      </c>
      <c r="O74" s="92">
        <v>46184.0</v>
      </c>
      <c r="P74" s="74">
        <v>45525.0</v>
      </c>
      <c r="Q74" s="76" t="s">
        <v>124</v>
      </c>
      <c r="R74" s="94">
        <v>1.0</v>
      </c>
      <c r="S74" s="83" t="s">
        <v>251</v>
      </c>
      <c r="T74" s="83" t="s">
        <v>145</v>
      </c>
      <c r="U74" s="83" t="s">
        <v>101</v>
      </c>
      <c r="V74" s="83" t="s">
        <v>131</v>
      </c>
      <c r="W74" s="75" t="s">
        <v>342</v>
      </c>
      <c r="X74" s="97"/>
      <c r="Y74" s="98"/>
      <c r="Z74" s="96" t="s">
        <v>362</v>
      </c>
      <c r="AA74" s="97"/>
      <c r="AB74" s="97"/>
    </row>
    <row r="75" ht="22.5" customHeight="1">
      <c r="A75" s="72">
        <f>COUNTIF('Call &amp; Chat-Lidya'!$I$4:$I$2433,I75)</f>
        <v>1</v>
      </c>
      <c r="B75" s="78">
        <v>46184.0</v>
      </c>
      <c r="C75" s="75" t="s">
        <v>83</v>
      </c>
      <c r="D75" s="76" t="s">
        <v>85</v>
      </c>
      <c r="E75" s="76" t="s">
        <v>878</v>
      </c>
      <c r="F75" s="78">
        <v>46184.0</v>
      </c>
      <c r="G75" s="83" t="s">
        <v>88</v>
      </c>
      <c r="H75" s="76" t="s">
        <v>879</v>
      </c>
      <c r="I75" s="76" t="s">
        <v>880</v>
      </c>
      <c r="J75" s="88" t="s">
        <v>881</v>
      </c>
      <c r="K75" s="89" t="s">
        <v>882</v>
      </c>
      <c r="L75" s="90" t="s">
        <v>882</v>
      </c>
      <c r="M75" s="76" t="s">
        <v>883</v>
      </c>
      <c r="N75" s="91"/>
      <c r="O75" s="92">
        <v>46071.0</v>
      </c>
      <c r="P75" s="74">
        <v>46085.0</v>
      </c>
      <c r="Q75" s="76" t="s">
        <v>163</v>
      </c>
      <c r="R75" s="75" t="s">
        <v>143</v>
      </c>
      <c r="S75" s="83" t="s">
        <v>251</v>
      </c>
      <c r="T75" s="83" t="s">
        <v>145</v>
      </c>
      <c r="U75" s="83" t="s">
        <v>101</v>
      </c>
      <c r="V75" s="83" t="s">
        <v>131</v>
      </c>
      <c r="W75" s="94"/>
      <c r="X75" s="97"/>
      <c r="Y75" s="98"/>
      <c r="Z75" s="96"/>
      <c r="AA75" s="97"/>
      <c r="AB75" s="97"/>
    </row>
    <row r="76" ht="22.5" customHeight="1">
      <c r="A76" s="72">
        <f>COUNTIF('Call &amp; Chat-Lidya'!$I$4:$I$2433,I76)</f>
        <v>1</v>
      </c>
      <c r="B76" s="78">
        <v>46184.0</v>
      </c>
      <c r="C76" s="75" t="s">
        <v>83</v>
      </c>
      <c r="D76" s="76" t="s">
        <v>85</v>
      </c>
      <c r="E76" s="76" t="s">
        <v>885</v>
      </c>
      <c r="F76" s="78">
        <v>46184.0</v>
      </c>
      <c r="G76" s="83" t="s">
        <v>88</v>
      </c>
      <c r="H76" s="76" t="s">
        <v>886</v>
      </c>
      <c r="I76" s="76" t="s">
        <v>887</v>
      </c>
      <c r="J76" s="88" t="s">
        <v>888</v>
      </c>
      <c r="K76" s="89" t="s">
        <v>889</v>
      </c>
      <c r="L76" s="90" t="s">
        <v>889</v>
      </c>
      <c r="M76" s="76" t="s">
        <v>891</v>
      </c>
      <c r="N76" s="76" t="s">
        <v>892</v>
      </c>
      <c r="O76" s="92">
        <v>46074.0</v>
      </c>
      <c r="P76" s="74">
        <v>46088.0</v>
      </c>
      <c r="Q76" s="76" t="s">
        <v>143</v>
      </c>
      <c r="R76" s="75" t="s">
        <v>143</v>
      </c>
      <c r="S76" s="83" t="s">
        <v>251</v>
      </c>
      <c r="T76" s="83" t="s">
        <v>145</v>
      </c>
      <c r="U76" s="83" t="s">
        <v>101</v>
      </c>
      <c r="V76" s="83" t="s">
        <v>131</v>
      </c>
      <c r="W76" s="94"/>
      <c r="X76" s="97"/>
      <c r="Y76" s="98"/>
      <c r="Z76" s="96"/>
      <c r="AA76" s="97"/>
      <c r="AB76" s="97"/>
    </row>
    <row r="77" ht="22.5" customHeight="1">
      <c r="A77" s="72">
        <f>COUNTIF('Call &amp; Chat-Lidya'!$I$4:$I$2433,I77)</f>
        <v>1</v>
      </c>
      <c r="B77" s="78">
        <v>46184.0</v>
      </c>
      <c r="C77" s="75" t="s">
        <v>83</v>
      </c>
      <c r="D77" s="76" t="s">
        <v>85</v>
      </c>
      <c r="E77" s="76" t="s">
        <v>893</v>
      </c>
      <c r="F77" s="78">
        <v>46184.0</v>
      </c>
      <c r="G77" s="83" t="s">
        <v>88</v>
      </c>
      <c r="H77" s="76" t="s">
        <v>894</v>
      </c>
      <c r="I77" s="76" t="s">
        <v>895</v>
      </c>
      <c r="J77" s="88" t="s">
        <v>896</v>
      </c>
      <c r="K77" s="89" t="s">
        <v>898</v>
      </c>
      <c r="L77" s="90" t="s">
        <v>898</v>
      </c>
      <c r="M77" s="76" t="s">
        <v>899</v>
      </c>
      <c r="N77" s="76" t="s">
        <v>899</v>
      </c>
      <c r="O77" s="92">
        <v>46081.0</v>
      </c>
      <c r="P77" s="74">
        <v>46095.0</v>
      </c>
      <c r="Q77" s="76" t="s">
        <v>124</v>
      </c>
      <c r="R77" s="75" t="s">
        <v>143</v>
      </c>
      <c r="S77" s="83" t="s">
        <v>251</v>
      </c>
      <c r="T77" s="83" t="s">
        <v>145</v>
      </c>
      <c r="U77" s="83" t="s">
        <v>101</v>
      </c>
      <c r="V77" s="83" t="s">
        <v>131</v>
      </c>
      <c r="W77" s="94"/>
      <c r="X77" s="97"/>
      <c r="Y77" s="98"/>
      <c r="Z77" s="96"/>
      <c r="AA77" s="97"/>
      <c r="AB77" s="97"/>
    </row>
    <row r="78" ht="22.5" customHeight="1">
      <c r="A78" s="72">
        <f>COUNTIF('Call &amp; Chat-Lidya'!$I$4:$I$2433,I78)</f>
        <v>1</v>
      </c>
      <c r="B78" s="78">
        <v>46184.0</v>
      </c>
      <c r="C78" s="75" t="s">
        <v>83</v>
      </c>
      <c r="D78" s="76" t="s">
        <v>85</v>
      </c>
      <c r="E78" s="76" t="s">
        <v>900</v>
      </c>
      <c r="F78" s="78">
        <v>46184.0</v>
      </c>
      <c r="G78" s="83" t="s">
        <v>88</v>
      </c>
      <c r="H78" s="76" t="s">
        <v>901</v>
      </c>
      <c r="I78" s="76" t="s">
        <v>902</v>
      </c>
      <c r="J78" s="88" t="s">
        <v>903</v>
      </c>
      <c r="K78" s="89" t="s">
        <v>904</v>
      </c>
      <c r="L78" s="90" t="s">
        <v>904</v>
      </c>
      <c r="M78" s="76" t="s">
        <v>905</v>
      </c>
      <c r="N78" s="76" t="s">
        <v>905</v>
      </c>
      <c r="O78" s="92">
        <v>46098.0</v>
      </c>
      <c r="P78" s="74">
        <v>46112.0</v>
      </c>
      <c r="Q78" s="76" t="s">
        <v>124</v>
      </c>
      <c r="R78" s="75" t="s">
        <v>143</v>
      </c>
      <c r="S78" s="83" t="s">
        <v>251</v>
      </c>
      <c r="T78" s="83" t="s">
        <v>145</v>
      </c>
      <c r="U78" s="83" t="s">
        <v>101</v>
      </c>
      <c r="V78" s="83" t="s">
        <v>131</v>
      </c>
      <c r="W78" s="94"/>
      <c r="X78" s="97"/>
      <c r="Y78" s="98"/>
      <c r="Z78" s="96"/>
      <c r="AA78" s="97"/>
      <c r="AB78" s="97"/>
    </row>
    <row r="79" ht="22.5" customHeight="1">
      <c r="A79" s="72">
        <f>COUNTIF('Call &amp; Chat-Lidya'!$I$4:$I$2433,I79)</f>
        <v>1</v>
      </c>
      <c r="B79" s="78">
        <v>46184.0</v>
      </c>
      <c r="C79" s="75" t="s">
        <v>83</v>
      </c>
      <c r="D79" s="76" t="s">
        <v>85</v>
      </c>
      <c r="E79" s="76" t="s">
        <v>908</v>
      </c>
      <c r="F79" s="78">
        <v>46184.0</v>
      </c>
      <c r="G79" s="83" t="s">
        <v>88</v>
      </c>
      <c r="H79" s="76" t="s">
        <v>909</v>
      </c>
      <c r="I79" s="76" t="s">
        <v>910</v>
      </c>
      <c r="J79" s="88" t="s">
        <v>911</v>
      </c>
      <c r="K79" s="89" t="s">
        <v>912</v>
      </c>
      <c r="L79" s="90" t="s">
        <v>912</v>
      </c>
      <c r="M79" s="76" t="s">
        <v>913</v>
      </c>
      <c r="N79" s="76" t="s">
        <v>913</v>
      </c>
      <c r="O79" s="92">
        <v>46098.0</v>
      </c>
      <c r="P79" s="74">
        <v>46112.0</v>
      </c>
      <c r="Q79" s="76" t="s">
        <v>124</v>
      </c>
      <c r="R79" s="75" t="s">
        <v>143</v>
      </c>
      <c r="S79" s="83" t="s">
        <v>126</v>
      </c>
      <c r="T79" s="83" t="s">
        <v>145</v>
      </c>
      <c r="U79" s="83" t="s">
        <v>101</v>
      </c>
      <c r="V79" s="83" t="s">
        <v>131</v>
      </c>
      <c r="W79" s="94"/>
      <c r="X79" s="97"/>
      <c r="Y79" s="98"/>
      <c r="Z79" s="96"/>
      <c r="AA79" s="97"/>
      <c r="AB79" s="97"/>
    </row>
    <row r="80" ht="22.5" customHeight="1">
      <c r="A80" s="72">
        <f>COUNTIF('Call &amp; Chat-Lidya'!$I$4:$I$2433,I80)</f>
        <v>1</v>
      </c>
      <c r="B80" s="78">
        <v>46184.0</v>
      </c>
      <c r="C80" s="75" t="s">
        <v>83</v>
      </c>
      <c r="D80" s="76" t="s">
        <v>85</v>
      </c>
      <c r="E80" s="76" t="s">
        <v>915</v>
      </c>
      <c r="F80" s="78">
        <v>46184.0</v>
      </c>
      <c r="G80" s="83" t="s">
        <v>88</v>
      </c>
      <c r="H80" s="76" t="s">
        <v>916</v>
      </c>
      <c r="I80" s="76" t="s">
        <v>917</v>
      </c>
      <c r="J80" s="88" t="s">
        <v>918</v>
      </c>
      <c r="K80" s="89" t="s">
        <v>919</v>
      </c>
      <c r="L80" s="90" t="s">
        <v>919</v>
      </c>
      <c r="M80" s="76" t="s">
        <v>920</v>
      </c>
      <c r="N80" s="76" t="s">
        <v>921</v>
      </c>
      <c r="O80" s="92">
        <v>46099.0</v>
      </c>
      <c r="P80" s="74">
        <v>46113.0</v>
      </c>
      <c r="Q80" s="76" t="s">
        <v>143</v>
      </c>
      <c r="R80" s="75" t="s">
        <v>143</v>
      </c>
      <c r="S80" s="83" t="s">
        <v>126</v>
      </c>
      <c r="T80" s="83" t="s">
        <v>145</v>
      </c>
      <c r="U80" s="83" t="s">
        <v>101</v>
      </c>
      <c r="V80" s="83" t="s">
        <v>131</v>
      </c>
      <c r="W80" s="94"/>
      <c r="X80" s="97"/>
      <c r="Y80" s="98"/>
      <c r="Z80" s="96"/>
      <c r="AA80" s="97"/>
      <c r="AB80" s="97"/>
    </row>
    <row r="81" ht="22.5" customHeight="1">
      <c r="A81" s="72">
        <f>COUNTIF('Call &amp; Chat-Lidya'!$I$4:$I$2433,I81)</f>
        <v>1</v>
      </c>
      <c r="B81" s="78">
        <v>46184.0</v>
      </c>
      <c r="C81" s="75" t="s">
        <v>83</v>
      </c>
      <c r="D81" s="76" t="s">
        <v>85</v>
      </c>
      <c r="E81" s="76" t="s">
        <v>922</v>
      </c>
      <c r="F81" s="78">
        <v>46184.0</v>
      </c>
      <c r="G81" s="83" t="s">
        <v>88</v>
      </c>
      <c r="H81" s="76" t="s">
        <v>923</v>
      </c>
      <c r="I81" s="76" t="s">
        <v>924</v>
      </c>
      <c r="J81" s="88" t="s">
        <v>925</v>
      </c>
      <c r="K81" s="89" t="s">
        <v>926</v>
      </c>
      <c r="L81" s="90" t="s">
        <v>926</v>
      </c>
      <c r="M81" s="76" t="s">
        <v>927</v>
      </c>
      <c r="N81" s="76" t="s">
        <v>927</v>
      </c>
      <c r="O81" s="92">
        <v>46099.0</v>
      </c>
      <c r="P81" s="74">
        <v>46113.0</v>
      </c>
      <c r="Q81" s="76" t="s">
        <v>124</v>
      </c>
      <c r="R81" s="75" t="s">
        <v>143</v>
      </c>
      <c r="S81" s="83" t="s">
        <v>126</v>
      </c>
      <c r="T81" s="83" t="s">
        <v>145</v>
      </c>
      <c r="U81" s="83" t="s">
        <v>101</v>
      </c>
      <c r="V81" s="83" t="s">
        <v>131</v>
      </c>
      <c r="W81" s="94"/>
      <c r="X81" s="97"/>
      <c r="Y81" s="98"/>
      <c r="Z81" s="96"/>
      <c r="AA81" s="97"/>
      <c r="AB81" s="97"/>
    </row>
    <row r="82" ht="22.5" customHeight="1">
      <c r="A82" s="72">
        <f>COUNTIF('Call &amp; Chat-Lidya'!$I$4:$I$2433,I82)</f>
        <v>1</v>
      </c>
      <c r="B82" s="78">
        <v>46184.0</v>
      </c>
      <c r="C82" s="75" t="s">
        <v>83</v>
      </c>
      <c r="D82" s="76" t="s">
        <v>85</v>
      </c>
      <c r="E82" s="76" t="s">
        <v>930</v>
      </c>
      <c r="F82" s="78">
        <v>46184.0</v>
      </c>
      <c r="G82" s="83" t="s">
        <v>88</v>
      </c>
      <c r="H82" s="76" t="s">
        <v>931</v>
      </c>
      <c r="I82" s="76" t="s">
        <v>932</v>
      </c>
      <c r="J82" s="88" t="s">
        <v>933</v>
      </c>
      <c r="K82" s="89" t="s">
        <v>934</v>
      </c>
      <c r="L82" s="90" t="s">
        <v>934</v>
      </c>
      <c r="M82" s="76" t="s">
        <v>935</v>
      </c>
      <c r="N82" s="76" t="s">
        <v>935</v>
      </c>
      <c r="O82" s="92">
        <v>46101.0</v>
      </c>
      <c r="P82" s="74">
        <v>46115.0</v>
      </c>
      <c r="Q82" s="76" t="s">
        <v>124</v>
      </c>
      <c r="R82" s="75" t="s">
        <v>143</v>
      </c>
      <c r="S82" s="83" t="s">
        <v>126</v>
      </c>
      <c r="T82" s="83" t="s">
        <v>145</v>
      </c>
      <c r="U82" s="83" t="s">
        <v>101</v>
      </c>
      <c r="V82" s="83" t="s">
        <v>131</v>
      </c>
      <c r="W82" s="94"/>
      <c r="X82" s="97"/>
      <c r="Y82" s="98"/>
      <c r="Z82" s="96"/>
      <c r="AA82" s="97"/>
      <c r="AB82" s="97"/>
    </row>
    <row r="83" ht="22.5" customHeight="1">
      <c r="A83" s="72">
        <f>COUNTIF('Call &amp; Chat-Lidya'!$I$4:$I$2433,I83)</f>
        <v>1</v>
      </c>
      <c r="B83" s="78">
        <v>46184.0</v>
      </c>
      <c r="C83" s="75" t="s">
        <v>83</v>
      </c>
      <c r="D83" s="76" t="s">
        <v>85</v>
      </c>
      <c r="E83" s="76" t="s">
        <v>936</v>
      </c>
      <c r="F83" s="78">
        <v>46184.0</v>
      </c>
      <c r="G83" s="83" t="s">
        <v>88</v>
      </c>
      <c r="H83" s="76" t="s">
        <v>937</v>
      </c>
      <c r="I83" s="76" t="s">
        <v>938</v>
      </c>
      <c r="J83" s="88" t="s">
        <v>940</v>
      </c>
      <c r="K83" s="89" t="s">
        <v>941</v>
      </c>
      <c r="L83" s="90" t="s">
        <v>941</v>
      </c>
      <c r="M83" s="76" t="s">
        <v>943</v>
      </c>
      <c r="N83" s="76" t="s">
        <v>943</v>
      </c>
      <c r="O83" s="92">
        <v>46101.0</v>
      </c>
      <c r="P83" s="74">
        <v>46115.0</v>
      </c>
      <c r="Q83" s="76" t="s">
        <v>143</v>
      </c>
      <c r="R83" s="75" t="s">
        <v>143</v>
      </c>
      <c r="S83" s="83" t="s">
        <v>251</v>
      </c>
      <c r="T83" s="83" t="s">
        <v>145</v>
      </c>
      <c r="U83" s="83" t="s">
        <v>101</v>
      </c>
      <c r="V83" s="83" t="s">
        <v>131</v>
      </c>
      <c r="W83" s="94"/>
      <c r="X83" s="97"/>
      <c r="Y83" s="98"/>
      <c r="Z83" s="96"/>
      <c r="AA83" s="97"/>
      <c r="AB83" s="97"/>
    </row>
    <row r="84" ht="22.5" customHeight="1">
      <c r="A84" s="72">
        <f>COUNTIF('Call &amp; Chat-Lidya'!$I$4:$I$2433,I84)</f>
        <v>1</v>
      </c>
      <c r="B84" s="78">
        <v>46184.0</v>
      </c>
      <c r="C84" s="75" t="s">
        <v>83</v>
      </c>
      <c r="D84" s="76" t="s">
        <v>85</v>
      </c>
      <c r="E84" s="76" t="s">
        <v>945</v>
      </c>
      <c r="F84" s="78">
        <v>46184.0</v>
      </c>
      <c r="G84" s="83" t="s">
        <v>88</v>
      </c>
      <c r="H84" s="76" t="s">
        <v>947</v>
      </c>
      <c r="I84" s="76" t="s">
        <v>948</v>
      </c>
      <c r="J84" s="88" t="s">
        <v>949</v>
      </c>
      <c r="K84" s="89" t="s">
        <v>950</v>
      </c>
      <c r="L84" s="90" t="s">
        <v>950</v>
      </c>
      <c r="M84" s="76" t="s">
        <v>952</v>
      </c>
      <c r="N84" s="76" t="s">
        <v>952</v>
      </c>
      <c r="O84" s="92">
        <v>46103.0</v>
      </c>
      <c r="P84" s="74">
        <v>46117.0</v>
      </c>
      <c r="Q84" s="76" t="s">
        <v>124</v>
      </c>
      <c r="R84" s="75" t="s">
        <v>143</v>
      </c>
      <c r="S84" s="83" t="s">
        <v>350</v>
      </c>
      <c r="T84" s="83" t="s">
        <v>145</v>
      </c>
      <c r="U84" s="83" t="s">
        <v>101</v>
      </c>
      <c r="V84" s="83" t="s">
        <v>283</v>
      </c>
      <c r="W84" s="94"/>
      <c r="X84" s="97"/>
      <c r="Y84" s="98"/>
      <c r="Z84" s="96" t="s">
        <v>958</v>
      </c>
      <c r="AA84" s="97"/>
      <c r="AB84" s="97"/>
    </row>
    <row r="85" ht="22.5" customHeight="1">
      <c r="A85" s="72">
        <f>COUNTIF('Call &amp; Chat-Lidya'!$I$4:$I$2433,I85)</f>
        <v>1</v>
      </c>
      <c r="B85" s="78">
        <v>46184.0</v>
      </c>
      <c r="C85" s="75" t="s">
        <v>83</v>
      </c>
      <c r="D85" s="76" t="s">
        <v>85</v>
      </c>
      <c r="E85" s="76" t="s">
        <v>961</v>
      </c>
      <c r="F85" s="78">
        <v>46184.0</v>
      </c>
      <c r="G85" s="83" t="s">
        <v>88</v>
      </c>
      <c r="H85" s="76" t="s">
        <v>962</v>
      </c>
      <c r="I85" s="76" t="s">
        <v>963</v>
      </c>
      <c r="J85" s="88" t="s">
        <v>964</v>
      </c>
      <c r="K85" s="89" t="s">
        <v>965</v>
      </c>
      <c r="L85" s="90" t="s">
        <v>965</v>
      </c>
      <c r="M85" s="76"/>
      <c r="N85" s="76" t="s">
        <v>966</v>
      </c>
      <c r="O85" s="92">
        <v>46103.0</v>
      </c>
      <c r="P85" s="74">
        <v>46117.0</v>
      </c>
      <c r="Q85" s="76" t="s">
        <v>124</v>
      </c>
      <c r="R85" s="75" t="s">
        <v>143</v>
      </c>
      <c r="S85" s="83" t="s">
        <v>126</v>
      </c>
      <c r="T85" s="83" t="s">
        <v>145</v>
      </c>
      <c r="U85" s="83" t="s">
        <v>101</v>
      </c>
      <c r="V85" s="83" t="s">
        <v>131</v>
      </c>
      <c r="W85" s="94"/>
      <c r="X85" s="97"/>
      <c r="Y85" s="98"/>
      <c r="Z85" s="96"/>
      <c r="AA85" s="97"/>
      <c r="AB85" s="97"/>
    </row>
    <row r="86" ht="22.5" customHeight="1">
      <c r="A86" s="72">
        <f>COUNTIF('Call &amp; Chat-Lidya'!$I$4:$I$2433,I86)</f>
        <v>1</v>
      </c>
      <c r="B86" s="78">
        <v>46184.0</v>
      </c>
      <c r="C86" s="75" t="s">
        <v>83</v>
      </c>
      <c r="D86" s="76" t="s">
        <v>85</v>
      </c>
      <c r="E86" s="76" t="s">
        <v>975</v>
      </c>
      <c r="F86" s="78">
        <v>46184.0</v>
      </c>
      <c r="G86" s="83" t="s">
        <v>88</v>
      </c>
      <c r="H86" s="76" t="s">
        <v>977</v>
      </c>
      <c r="I86" s="76" t="s">
        <v>978</v>
      </c>
      <c r="J86" s="88" t="s">
        <v>979</v>
      </c>
      <c r="K86" s="89" t="s">
        <v>980</v>
      </c>
      <c r="L86" s="90" t="s">
        <v>980</v>
      </c>
      <c r="M86" s="76" t="s">
        <v>981</v>
      </c>
      <c r="N86" s="91"/>
      <c r="O86" s="92">
        <v>46105.0</v>
      </c>
      <c r="P86" s="74">
        <v>46119.0</v>
      </c>
      <c r="Q86" s="76" t="s">
        <v>143</v>
      </c>
      <c r="R86" s="75" t="s">
        <v>143</v>
      </c>
      <c r="S86" s="83" t="s">
        <v>126</v>
      </c>
      <c r="T86" s="83" t="s">
        <v>145</v>
      </c>
      <c r="U86" s="83" t="s">
        <v>101</v>
      </c>
      <c r="V86" s="83" t="s">
        <v>131</v>
      </c>
      <c r="W86" s="94"/>
      <c r="X86" s="97"/>
      <c r="Y86" s="98"/>
      <c r="Z86" s="96"/>
      <c r="AA86" s="97"/>
      <c r="AB86" s="97"/>
    </row>
    <row r="87" ht="22.5" customHeight="1">
      <c r="A87" s="72">
        <f>COUNTIF('Call &amp; Chat-Lidya'!$I$4:$I$2433,I87)</f>
        <v>3</v>
      </c>
      <c r="B87" s="74">
        <v>46190.0</v>
      </c>
      <c r="C87" s="91" t="s">
        <v>83</v>
      </c>
      <c r="D87" s="91" t="s">
        <v>85</v>
      </c>
      <c r="E87" s="76" t="s">
        <v>590</v>
      </c>
      <c r="F87" s="78">
        <v>46184.0</v>
      </c>
      <c r="G87" s="179" t="s">
        <v>88</v>
      </c>
      <c r="H87" s="91" t="s">
        <v>592</v>
      </c>
      <c r="I87" s="91" t="s">
        <v>593</v>
      </c>
      <c r="J87" s="97" t="s">
        <v>594</v>
      </c>
      <c r="K87" s="180" t="s">
        <v>595</v>
      </c>
      <c r="L87" s="90" t="s">
        <v>595</v>
      </c>
      <c r="M87" s="91" t="s">
        <v>598</v>
      </c>
      <c r="N87" s="91" t="s">
        <v>600</v>
      </c>
      <c r="O87" s="183">
        <v>46184.0</v>
      </c>
      <c r="P87" s="176">
        <v>46198.0</v>
      </c>
      <c r="Q87" s="76" t="s">
        <v>213</v>
      </c>
      <c r="R87" s="94">
        <v>1.0</v>
      </c>
      <c r="S87" s="83" t="s">
        <v>251</v>
      </c>
      <c r="T87" s="83" t="s">
        <v>145</v>
      </c>
      <c r="U87" s="83" t="s">
        <v>101</v>
      </c>
      <c r="V87" s="83" t="s">
        <v>131</v>
      </c>
      <c r="W87" s="182"/>
      <c r="X87" s="182"/>
      <c r="Y87" s="184"/>
      <c r="Z87" s="184"/>
      <c r="AA87" s="332"/>
      <c r="AB87" s="97"/>
    </row>
    <row r="88" ht="22.5" customHeight="1">
      <c r="A88" s="72">
        <f>COUNTIF('Call &amp; Chat-Lidya'!$I$4:$I$2433,I88)</f>
        <v>10</v>
      </c>
      <c r="B88" s="74">
        <v>46190.0</v>
      </c>
      <c r="C88" s="91" t="s">
        <v>83</v>
      </c>
      <c r="D88" s="91" t="s">
        <v>85</v>
      </c>
      <c r="E88" s="76" t="s">
        <v>608</v>
      </c>
      <c r="F88" s="78">
        <v>46184.0</v>
      </c>
      <c r="G88" s="83" t="s">
        <v>448</v>
      </c>
      <c r="H88" s="76" t="s">
        <v>610</v>
      </c>
      <c r="I88" s="76" t="s">
        <v>611</v>
      </c>
      <c r="J88" s="88" t="s">
        <v>612</v>
      </c>
      <c r="K88" s="89" t="s">
        <v>613</v>
      </c>
      <c r="L88" s="90" t="s">
        <v>614</v>
      </c>
      <c r="M88" s="76" t="s">
        <v>615</v>
      </c>
      <c r="N88" s="76" t="s">
        <v>615</v>
      </c>
      <c r="O88" s="92">
        <v>46184.0</v>
      </c>
      <c r="P88" s="74">
        <v>46020.0</v>
      </c>
      <c r="Q88" s="76" t="s">
        <v>124</v>
      </c>
      <c r="R88" s="75" t="s">
        <v>143</v>
      </c>
      <c r="S88" s="83" t="s">
        <v>251</v>
      </c>
      <c r="T88" s="83" t="s">
        <v>145</v>
      </c>
      <c r="U88" s="83" t="s">
        <v>101</v>
      </c>
      <c r="V88" s="83" t="s">
        <v>131</v>
      </c>
      <c r="W88" s="94"/>
      <c r="X88" s="88" t="s">
        <v>512</v>
      </c>
      <c r="Y88" s="95">
        <v>118000.0</v>
      </c>
      <c r="Z88" s="96"/>
      <c r="AA88" s="97"/>
      <c r="AB88" s="97"/>
    </row>
    <row r="89" ht="22.5" customHeight="1">
      <c r="A89" s="72">
        <f>COUNTIF('Call &amp; Chat-Lidya'!$I$4:$I$2433,I89)</f>
        <v>2</v>
      </c>
      <c r="B89" s="74">
        <v>46190.0</v>
      </c>
      <c r="C89" s="91" t="s">
        <v>83</v>
      </c>
      <c r="D89" s="91" t="s">
        <v>85</v>
      </c>
      <c r="E89" s="76" t="s">
        <v>625</v>
      </c>
      <c r="F89" s="78">
        <v>46184.0</v>
      </c>
      <c r="G89" s="83" t="s">
        <v>88</v>
      </c>
      <c r="H89" s="76" t="s">
        <v>626</v>
      </c>
      <c r="I89" s="76" t="s">
        <v>627</v>
      </c>
      <c r="J89" s="88" t="s">
        <v>628</v>
      </c>
      <c r="K89" s="89" t="s">
        <v>629</v>
      </c>
      <c r="L89" s="90" t="s">
        <v>629</v>
      </c>
      <c r="M89" s="76" t="s">
        <v>630</v>
      </c>
      <c r="N89" s="76" t="s">
        <v>630</v>
      </c>
      <c r="O89" s="92">
        <v>46184.0</v>
      </c>
      <c r="P89" s="74">
        <v>46198.0</v>
      </c>
      <c r="Q89" s="76" t="s">
        <v>124</v>
      </c>
      <c r="R89" s="75" t="s">
        <v>143</v>
      </c>
      <c r="S89" s="83" t="s">
        <v>126</v>
      </c>
      <c r="T89" s="83" t="s">
        <v>145</v>
      </c>
      <c r="U89" s="83" t="s">
        <v>101</v>
      </c>
      <c r="V89" s="83" t="s">
        <v>131</v>
      </c>
      <c r="W89" s="94"/>
      <c r="X89" s="97"/>
      <c r="Y89" s="98"/>
      <c r="Z89" s="96"/>
      <c r="AA89" s="97"/>
      <c r="AB89" s="97"/>
    </row>
    <row r="90" ht="22.5" customHeight="1">
      <c r="A90" s="72">
        <f>COUNTIF('Call &amp; Chat-Lidya'!$I$4:$I$2433,I90)</f>
        <v>2</v>
      </c>
      <c r="B90" s="74">
        <v>46190.0</v>
      </c>
      <c r="C90" s="91" t="s">
        <v>83</v>
      </c>
      <c r="D90" s="91" t="s">
        <v>85</v>
      </c>
      <c r="E90" s="76" t="s">
        <v>637</v>
      </c>
      <c r="F90" s="78">
        <v>46185.0</v>
      </c>
      <c r="G90" s="83" t="s">
        <v>88</v>
      </c>
      <c r="H90" s="76" t="s">
        <v>639</v>
      </c>
      <c r="I90" s="76" t="s">
        <v>640</v>
      </c>
      <c r="J90" s="88" t="s">
        <v>641</v>
      </c>
      <c r="K90" s="89" t="s">
        <v>642</v>
      </c>
      <c r="L90" s="90" t="s">
        <v>642</v>
      </c>
      <c r="M90" s="76" t="s">
        <v>643</v>
      </c>
      <c r="N90" s="76" t="s">
        <v>643</v>
      </c>
      <c r="O90" s="92">
        <v>46185.0</v>
      </c>
      <c r="P90" s="74">
        <v>46199.0</v>
      </c>
      <c r="Q90" s="76" t="s">
        <v>124</v>
      </c>
      <c r="R90" s="75" t="s">
        <v>124</v>
      </c>
      <c r="S90" s="83" t="s">
        <v>251</v>
      </c>
      <c r="T90" s="83" t="s">
        <v>350</v>
      </c>
      <c r="U90" s="83" t="s">
        <v>101</v>
      </c>
      <c r="V90" s="83" t="s">
        <v>302</v>
      </c>
      <c r="W90" s="94"/>
      <c r="X90" s="97"/>
      <c r="Y90" s="98"/>
      <c r="Z90" s="96" t="s">
        <v>650</v>
      </c>
      <c r="AA90" s="97"/>
      <c r="AB90" s="97"/>
    </row>
    <row r="91" ht="22.5" customHeight="1">
      <c r="A91" s="72">
        <f>COUNTIF('Call &amp; Chat-Lidya'!$I$4:$I$2433,I91)</f>
        <v>2</v>
      </c>
      <c r="B91" s="74">
        <v>46190.0</v>
      </c>
      <c r="C91" s="91" t="s">
        <v>83</v>
      </c>
      <c r="D91" s="91" t="s">
        <v>85</v>
      </c>
      <c r="E91" s="76" t="s">
        <v>651</v>
      </c>
      <c r="F91" s="78">
        <v>46186.0</v>
      </c>
      <c r="G91" s="83" t="s">
        <v>88</v>
      </c>
      <c r="H91" s="76" t="s">
        <v>652</v>
      </c>
      <c r="I91" s="76" t="s">
        <v>653</v>
      </c>
      <c r="J91" s="88" t="s">
        <v>654</v>
      </c>
      <c r="K91" s="89" t="s">
        <v>655</v>
      </c>
      <c r="L91" s="90" t="s">
        <v>655</v>
      </c>
      <c r="M91" s="76" t="s">
        <v>656</v>
      </c>
      <c r="N91" s="76" t="s">
        <v>656</v>
      </c>
      <c r="O91" s="92">
        <v>46186.0</v>
      </c>
      <c r="P91" s="74">
        <v>46200.0</v>
      </c>
      <c r="Q91" s="76" t="s">
        <v>124</v>
      </c>
      <c r="R91" s="75" t="s">
        <v>143</v>
      </c>
      <c r="S91" s="83" t="s">
        <v>292</v>
      </c>
      <c r="T91" s="83" t="s">
        <v>145</v>
      </c>
      <c r="U91" s="83" t="s">
        <v>101</v>
      </c>
      <c r="V91" s="83" t="s">
        <v>664</v>
      </c>
      <c r="W91" s="94"/>
      <c r="X91" s="97"/>
      <c r="Y91" s="98"/>
      <c r="Z91" s="96" t="s">
        <v>665</v>
      </c>
      <c r="AA91" s="97"/>
      <c r="AB91" s="97"/>
    </row>
    <row r="92" ht="22.5" customHeight="1">
      <c r="A92" s="72">
        <f>COUNTIF('Call &amp; Chat-Lidya'!$I$4:$I$2433,I92)</f>
        <v>2</v>
      </c>
      <c r="B92" s="74">
        <v>46190.0</v>
      </c>
      <c r="C92" s="91" t="s">
        <v>83</v>
      </c>
      <c r="D92" s="91" t="s">
        <v>85</v>
      </c>
      <c r="E92" s="76" t="s">
        <v>666</v>
      </c>
      <c r="F92" s="78">
        <v>46188.0</v>
      </c>
      <c r="G92" s="83" t="s">
        <v>88</v>
      </c>
      <c r="H92" s="76" t="s">
        <v>667</v>
      </c>
      <c r="I92" s="76" t="s">
        <v>668</v>
      </c>
      <c r="J92" s="88" t="s">
        <v>669</v>
      </c>
      <c r="K92" s="89" t="s">
        <v>671</v>
      </c>
      <c r="L92" s="90" t="s">
        <v>671</v>
      </c>
      <c r="M92" s="76" t="s">
        <v>672</v>
      </c>
      <c r="N92" s="76" t="s">
        <v>672</v>
      </c>
      <c r="O92" s="92">
        <v>46187.0</v>
      </c>
      <c r="P92" s="74">
        <v>46201.0</v>
      </c>
      <c r="Q92" s="76" t="s">
        <v>124</v>
      </c>
      <c r="R92" s="75" t="s">
        <v>143</v>
      </c>
      <c r="S92" s="83" t="s">
        <v>350</v>
      </c>
      <c r="T92" s="83" t="s">
        <v>145</v>
      </c>
      <c r="U92" s="83" t="s">
        <v>101</v>
      </c>
      <c r="V92" s="83" t="s">
        <v>283</v>
      </c>
      <c r="W92" s="94"/>
      <c r="X92" s="97"/>
      <c r="Y92" s="98"/>
      <c r="Z92" s="96" t="s">
        <v>364</v>
      </c>
      <c r="AA92" s="97"/>
      <c r="AB92" s="97"/>
    </row>
    <row r="93" ht="22.5" customHeight="1">
      <c r="A93" s="72">
        <f>COUNTIF('Call &amp; Chat-Lidya'!$I$4:$I$2433,I93)</f>
        <v>1</v>
      </c>
      <c r="B93" s="74">
        <v>46190.0</v>
      </c>
      <c r="C93" s="91" t="s">
        <v>83</v>
      </c>
      <c r="D93" s="91" t="s">
        <v>85</v>
      </c>
      <c r="E93" s="76" t="s">
        <v>680</v>
      </c>
      <c r="F93" s="78">
        <v>46188.0</v>
      </c>
      <c r="G93" s="83" t="s">
        <v>88</v>
      </c>
      <c r="H93" s="76" t="s">
        <v>684</v>
      </c>
      <c r="I93" s="76" t="s">
        <v>685</v>
      </c>
      <c r="J93" s="88" t="s">
        <v>687</v>
      </c>
      <c r="K93" s="89" t="s">
        <v>690</v>
      </c>
      <c r="L93" s="90" t="s">
        <v>690</v>
      </c>
      <c r="M93" s="76" t="s">
        <v>692</v>
      </c>
      <c r="N93" s="76" t="s">
        <v>692</v>
      </c>
      <c r="O93" s="92">
        <v>46188.0</v>
      </c>
      <c r="P93" s="74">
        <v>46202.0</v>
      </c>
      <c r="Q93" s="76" t="s">
        <v>124</v>
      </c>
      <c r="R93" s="94">
        <v>1.0</v>
      </c>
      <c r="S93" s="83" t="s">
        <v>381</v>
      </c>
      <c r="T93" s="83" t="s">
        <v>145</v>
      </c>
      <c r="U93" s="83" t="s">
        <v>101</v>
      </c>
      <c r="V93" s="83" t="s">
        <v>283</v>
      </c>
      <c r="W93" s="75" t="s">
        <v>694</v>
      </c>
      <c r="X93" s="97"/>
      <c r="Y93" s="98"/>
      <c r="Z93" s="96" t="s">
        <v>695</v>
      </c>
      <c r="AA93" s="97"/>
      <c r="AB93" s="97"/>
    </row>
    <row r="94" ht="22.5" customHeight="1">
      <c r="A94" s="72">
        <f>COUNTIF('Call &amp; Chat-Lidya'!$I$4:$I$2433,I94)</f>
        <v>1</v>
      </c>
      <c r="B94" s="74">
        <v>46190.0</v>
      </c>
      <c r="C94" s="91" t="s">
        <v>83</v>
      </c>
      <c r="D94" s="91" t="s">
        <v>85</v>
      </c>
      <c r="E94" s="76" t="s">
        <v>701</v>
      </c>
      <c r="F94" s="78">
        <v>46189.0</v>
      </c>
      <c r="G94" s="83" t="s">
        <v>88</v>
      </c>
      <c r="H94" s="76" t="s">
        <v>702</v>
      </c>
      <c r="I94" s="76" t="s">
        <v>704</v>
      </c>
      <c r="J94" s="88" t="s">
        <v>706</v>
      </c>
      <c r="K94" s="89" t="s">
        <v>707</v>
      </c>
      <c r="L94" s="90" t="s">
        <v>707</v>
      </c>
      <c r="M94" s="76" t="s">
        <v>708</v>
      </c>
      <c r="N94" s="76" t="s">
        <v>708</v>
      </c>
      <c r="O94" s="92">
        <v>46189.0</v>
      </c>
      <c r="P94" s="74">
        <v>46203.0</v>
      </c>
      <c r="Q94" s="76" t="s">
        <v>124</v>
      </c>
      <c r="R94" s="94">
        <v>1.0</v>
      </c>
      <c r="S94" s="83" t="s">
        <v>381</v>
      </c>
      <c r="T94" s="83" t="s">
        <v>145</v>
      </c>
      <c r="U94" s="83" t="s">
        <v>101</v>
      </c>
      <c r="V94" s="83" t="s">
        <v>283</v>
      </c>
      <c r="W94" s="94"/>
      <c r="X94" s="97"/>
      <c r="Y94" s="98"/>
      <c r="Z94" s="96" t="s">
        <v>709</v>
      </c>
      <c r="AA94" s="97"/>
      <c r="AB94" s="97"/>
    </row>
    <row r="95" ht="22.5" customHeight="1">
      <c r="A95" s="72">
        <f>COUNTIF('Call &amp; Chat-Lidya'!$I$4:$I$2433,I95)</f>
        <v>1</v>
      </c>
      <c r="B95" s="74">
        <v>46190.0</v>
      </c>
      <c r="C95" s="91" t="s">
        <v>83</v>
      </c>
      <c r="D95" s="91" t="s">
        <v>85</v>
      </c>
      <c r="E95" s="76" t="s">
        <v>714</v>
      </c>
      <c r="F95" s="78">
        <v>46189.0</v>
      </c>
      <c r="G95" s="83" t="s">
        <v>88</v>
      </c>
      <c r="H95" s="76" t="s">
        <v>716</v>
      </c>
      <c r="I95" s="76" t="s">
        <v>717</v>
      </c>
      <c r="J95" s="88" t="s">
        <v>718</v>
      </c>
      <c r="K95" s="89" t="s">
        <v>719</v>
      </c>
      <c r="L95" s="90" t="s">
        <v>719</v>
      </c>
      <c r="M95" s="76" t="s">
        <v>720</v>
      </c>
      <c r="N95" s="76" t="s">
        <v>720</v>
      </c>
      <c r="O95" s="92">
        <v>46189.0</v>
      </c>
      <c r="P95" s="74">
        <v>46203.0</v>
      </c>
      <c r="Q95" s="76" t="s">
        <v>124</v>
      </c>
      <c r="R95" s="94">
        <v>1.0</v>
      </c>
      <c r="S95" s="83" t="s">
        <v>251</v>
      </c>
      <c r="T95" s="83" t="s">
        <v>350</v>
      </c>
      <c r="U95" s="83" t="s">
        <v>101</v>
      </c>
      <c r="V95" s="83" t="s">
        <v>283</v>
      </c>
      <c r="W95" s="94"/>
      <c r="X95" s="97"/>
      <c r="Y95" s="98"/>
      <c r="Z95" s="96" t="s">
        <v>721</v>
      </c>
      <c r="AA95" s="97"/>
      <c r="AB95" s="97"/>
    </row>
    <row r="96" ht="22.5" customHeight="1">
      <c r="A96" s="72">
        <f>COUNTIF('Call &amp; Chat-Lidya'!$I$4:$I$2433,I96)</f>
        <v>1</v>
      </c>
      <c r="B96" s="74">
        <v>46190.0</v>
      </c>
      <c r="C96" s="91" t="s">
        <v>83</v>
      </c>
      <c r="D96" s="91" t="s">
        <v>85</v>
      </c>
      <c r="E96" s="76" t="s">
        <v>724</v>
      </c>
      <c r="F96" s="78">
        <v>46190.0</v>
      </c>
      <c r="G96" s="83" t="s">
        <v>88</v>
      </c>
      <c r="H96" s="76" t="s">
        <v>726</v>
      </c>
      <c r="I96" s="76" t="s">
        <v>728</v>
      </c>
      <c r="J96" s="88" t="s">
        <v>730</v>
      </c>
      <c r="K96" s="89" t="s">
        <v>730</v>
      </c>
      <c r="L96" s="90" t="s">
        <v>730</v>
      </c>
      <c r="M96" s="76" t="s">
        <v>733</v>
      </c>
      <c r="N96" s="76" t="s">
        <v>733</v>
      </c>
      <c r="O96" s="92">
        <v>46189.0</v>
      </c>
      <c r="P96" s="74">
        <v>46203.0</v>
      </c>
      <c r="Q96" s="76" t="s">
        <v>124</v>
      </c>
      <c r="R96" s="75" t="s">
        <v>143</v>
      </c>
      <c r="S96" s="83" t="s">
        <v>126</v>
      </c>
      <c r="T96" s="83" t="s">
        <v>145</v>
      </c>
      <c r="U96" s="83" t="s">
        <v>101</v>
      </c>
      <c r="V96" s="83" t="s">
        <v>131</v>
      </c>
      <c r="W96" s="94"/>
      <c r="X96" s="97"/>
      <c r="Y96" s="98"/>
      <c r="Z96" s="96"/>
      <c r="AA96" s="97"/>
      <c r="AB96" s="97"/>
    </row>
    <row r="97" ht="22.5" customHeight="1">
      <c r="A97" s="72">
        <f>COUNTIF('Call &amp; Chat-Lidya'!$I$4:$I$2433,I97)</f>
        <v>1</v>
      </c>
      <c r="B97" s="74">
        <v>46190.0</v>
      </c>
      <c r="C97" s="91" t="s">
        <v>83</v>
      </c>
      <c r="D97" s="91" t="s">
        <v>85</v>
      </c>
      <c r="E97" s="76" t="s">
        <v>735</v>
      </c>
      <c r="F97" s="78">
        <v>46190.0</v>
      </c>
      <c r="G97" s="83" t="s">
        <v>88</v>
      </c>
      <c r="H97" s="76" t="s">
        <v>736</v>
      </c>
      <c r="I97" s="76" t="s">
        <v>737</v>
      </c>
      <c r="J97" s="88" t="s">
        <v>738</v>
      </c>
      <c r="K97" s="89" t="s">
        <v>739</v>
      </c>
      <c r="L97" s="90" t="s">
        <v>739</v>
      </c>
      <c r="M97" s="76" t="s">
        <v>740</v>
      </c>
      <c r="N97" s="91"/>
      <c r="O97" s="92">
        <v>46190.0</v>
      </c>
      <c r="P97" s="74">
        <v>46204.0</v>
      </c>
      <c r="Q97" s="76" t="s">
        <v>143</v>
      </c>
      <c r="R97" s="75" t="s">
        <v>143</v>
      </c>
      <c r="S97" s="83" t="s">
        <v>251</v>
      </c>
      <c r="T97" s="83" t="s">
        <v>350</v>
      </c>
      <c r="U97" s="83" t="s">
        <v>101</v>
      </c>
      <c r="V97" s="83" t="s">
        <v>283</v>
      </c>
      <c r="W97" s="94"/>
      <c r="X97" s="97"/>
      <c r="Y97" s="98"/>
      <c r="Z97" s="96" t="s">
        <v>743</v>
      </c>
      <c r="AA97" s="97"/>
      <c r="AB97" s="97"/>
    </row>
    <row r="98" ht="22.5" customHeight="1">
      <c r="A98" s="72">
        <f>COUNTIF('Call &amp; Chat-Lidya'!$I$4:$I$2433,I98)</f>
        <v>1</v>
      </c>
      <c r="B98" s="74">
        <v>46190.0</v>
      </c>
      <c r="C98" s="91" t="s">
        <v>83</v>
      </c>
      <c r="D98" s="91" t="s">
        <v>85</v>
      </c>
      <c r="E98" s="76" t="s">
        <v>744</v>
      </c>
      <c r="F98" s="78">
        <v>46190.0</v>
      </c>
      <c r="G98" s="83" t="s">
        <v>88</v>
      </c>
      <c r="H98" s="76" t="s">
        <v>745</v>
      </c>
      <c r="I98" s="76" t="s">
        <v>746</v>
      </c>
      <c r="J98" s="88" t="s">
        <v>747</v>
      </c>
      <c r="K98" s="89" t="s">
        <v>748</v>
      </c>
      <c r="L98" s="90" t="s">
        <v>749</v>
      </c>
      <c r="M98" s="76" t="s">
        <v>750</v>
      </c>
      <c r="N98" s="76" t="s">
        <v>751</v>
      </c>
      <c r="O98" s="92">
        <v>46190.0</v>
      </c>
      <c r="P98" s="74">
        <v>45822.0</v>
      </c>
      <c r="Q98" s="76" t="s">
        <v>124</v>
      </c>
      <c r="R98" s="75" t="s">
        <v>213</v>
      </c>
      <c r="S98" s="83" t="s">
        <v>381</v>
      </c>
      <c r="T98" s="83" t="s">
        <v>145</v>
      </c>
      <c r="U98" s="83" t="s">
        <v>101</v>
      </c>
      <c r="V98" s="83" t="s">
        <v>283</v>
      </c>
      <c r="W98" s="75" t="s">
        <v>342</v>
      </c>
      <c r="X98" s="97"/>
      <c r="Y98" s="98"/>
      <c r="Z98" s="96" t="s">
        <v>754</v>
      </c>
      <c r="AA98" s="97"/>
      <c r="AB98" s="97"/>
    </row>
    <row r="99" ht="22.5" customHeight="1">
      <c r="A99" s="72">
        <f>COUNTIF('Call &amp; Chat-Lidya'!$I$4:$I$2433,I99)</f>
        <v>1</v>
      </c>
      <c r="B99" s="74">
        <v>46190.0</v>
      </c>
      <c r="C99" s="91" t="s">
        <v>83</v>
      </c>
      <c r="D99" s="91" t="s">
        <v>85</v>
      </c>
      <c r="E99" s="76" t="s">
        <v>755</v>
      </c>
      <c r="F99" s="78">
        <v>46190.0</v>
      </c>
      <c r="G99" s="83" t="s">
        <v>448</v>
      </c>
      <c r="H99" s="76" t="s">
        <v>756</v>
      </c>
      <c r="I99" s="76" t="s">
        <v>757</v>
      </c>
      <c r="J99" s="88" t="s">
        <v>758</v>
      </c>
      <c r="K99" s="89" t="s">
        <v>758</v>
      </c>
      <c r="L99" s="90" t="s">
        <v>759</v>
      </c>
      <c r="M99" s="76" t="s">
        <v>760</v>
      </c>
      <c r="N99" s="76" t="s">
        <v>760</v>
      </c>
      <c r="O99" s="92">
        <v>46190.0</v>
      </c>
      <c r="P99" s="74">
        <v>45911.0</v>
      </c>
      <c r="Q99" s="76" t="s">
        <v>124</v>
      </c>
      <c r="R99" s="94">
        <v>1.0</v>
      </c>
      <c r="S99" s="83" t="s">
        <v>251</v>
      </c>
      <c r="T99" s="83" t="s">
        <v>145</v>
      </c>
      <c r="U99" s="83" t="s">
        <v>101</v>
      </c>
      <c r="V99" s="83" t="s">
        <v>131</v>
      </c>
      <c r="W99" s="75" t="s">
        <v>342</v>
      </c>
      <c r="X99" s="97"/>
      <c r="Y99" s="98"/>
      <c r="Z99" s="96"/>
      <c r="AA99" s="97"/>
      <c r="AB99" s="97"/>
    </row>
    <row r="100" ht="22.5" customHeight="1">
      <c r="A100" s="72">
        <f>COUNTIF('Call &amp; Chat-Lidya'!$I$4:$I$2433,I100)</f>
        <v>10</v>
      </c>
      <c r="B100" s="74">
        <v>46177.0</v>
      </c>
      <c r="C100" s="94" t="s">
        <v>83</v>
      </c>
      <c r="D100" s="76" t="s">
        <v>173</v>
      </c>
      <c r="E100" s="76" t="s">
        <v>1053</v>
      </c>
      <c r="F100" s="78">
        <v>46160.0</v>
      </c>
      <c r="G100" s="83" t="s">
        <v>88</v>
      </c>
      <c r="H100" s="76" t="s">
        <v>1054</v>
      </c>
      <c r="I100" s="76" t="s">
        <v>1055</v>
      </c>
      <c r="J100" s="88" t="s">
        <v>1056</v>
      </c>
      <c r="K100" s="89" t="s">
        <v>1057</v>
      </c>
      <c r="L100" s="90" t="s">
        <v>1057</v>
      </c>
      <c r="M100" s="76" t="s">
        <v>1058</v>
      </c>
      <c r="N100" s="91"/>
      <c r="O100" s="92">
        <v>46160.0</v>
      </c>
      <c r="P100" s="74">
        <v>46174.0</v>
      </c>
      <c r="Q100" s="76" t="s">
        <v>95</v>
      </c>
      <c r="R100" s="75" t="s">
        <v>124</v>
      </c>
      <c r="S100" s="83" t="s">
        <v>292</v>
      </c>
      <c r="T100" s="83" t="s">
        <v>145</v>
      </c>
      <c r="U100" s="83" t="s">
        <v>101</v>
      </c>
      <c r="V100" s="83" t="s">
        <v>283</v>
      </c>
      <c r="W100" s="94"/>
      <c r="X100" s="97"/>
      <c r="Y100" s="98"/>
      <c r="Z100" s="96" t="s">
        <v>1059</v>
      </c>
      <c r="AA100" s="97"/>
      <c r="AB100" s="97"/>
    </row>
    <row r="101" ht="22.5" customHeight="1">
      <c r="A101" s="72">
        <f>COUNTIF('Call &amp; Chat-Lidya'!$I$4:$I$2433,I101)</f>
        <v>3</v>
      </c>
      <c r="B101" s="74">
        <v>46171.0</v>
      </c>
      <c r="C101" s="76" t="s">
        <v>967</v>
      </c>
      <c r="D101" s="76" t="s">
        <v>173</v>
      </c>
      <c r="E101" s="76" t="s">
        <v>1060</v>
      </c>
      <c r="F101" s="74">
        <v>46170.0</v>
      </c>
      <c r="G101" s="83" t="s">
        <v>88</v>
      </c>
      <c r="H101" s="76" t="s">
        <v>1061</v>
      </c>
      <c r="I101" s="345">
        <v>13063.0</v>
      </c>
      <c r="J101" s="88" t="s">
        <v>1064</v>
      </c>
      <c r="K101" s="88" t="s">
        <v>1065</v>
      </c>
      <c r="L101" s="346" t="s">
        <v>1065</v>
      </c>
      <c r="M101" s="76" t="s">
        <v>1066</v>
      </c>
      <c r="N101" s="76"/>
      <c r="O101" s="347" t="s">
        <v>1067</v>
      </c>
      <c r="P101" s="74"/>
      <c r="Q101" s="76" t="s">
        <v>124</v>
      </c>
      <c r="R101" s="94">
        <v>3.0</v>
      </c>
      <c r="S101" s="166" t="s">
        <v>100</v>
      </c>
      <c r="T101" s="83" t="s">
        <v>127</v>
      </c>
      <c r="U101" s="83" t="s">
        <v>101</v>
      </c>
      <c r="V101" s="83" t="s">
        <v>105</v>
      </c>
      <c r="W101" s="88" t="s">
        <v>342</v>
      </c>
      <c r="X101" s="76"/>
      <c r="Y101" s="76"/>
      <c r="Z101" s="96" t="s">
        <v>1068</v>
      </c>
      <c r="AA101" s="184"/>
      <c r="AB101" s="184"/>
    </row>
    <row r="102" ht="22.5" customHeight="1">
      <c r="A102" s="72">
        <f>COUNTIF('Call &amp; Chat-Lidya'!$I$4:$I$2433,I102)</f>
        <v>3</v>
      </c>
      <c r="B102" s="74">
        <v>46191.0</v>
      </c>
      <c r="C102" s="94" t="s">
        <v>83</v>
      </c>
      <c r="D102" s="76" t="s">
        <v>173</v>
      </c>
      <c r="E102" s="76" t="s">
        <v>1069</v>
      </c>
      <c r="F102" s="78">
        <v>46162.0</v>
      </c>
      <c r="G102" s="83" t="s">
        <v>88</v>
      </c>
      <c r="H102" s="76" t="s">
        <v>1070</v>
      </c>
      <c r="I102" s="76" t="s">
        <v>1071</v>
      </c>
      <c r="J102" s="88" t="s">
        <v>1072</v>
      </c>
      <c r="K102" s="89" t="s">
        <v>1073</v>
      </c>
      <c r="L102" s="90" t="s">
        <v>1073</v>
      </c>
      <c r="M102" s="76" t="s">
        <v>1075</v>
      </c>
      <c r="N102" s="76" t="s">
        <v>1075</v>
      </c>
      <c r="O102" s="92">
        <v>46161.0</v>
      </c>
      <c r="P102" s="74">
        <v>46175.0</v>
      </c>
      <c r="Q102" s="76" t="s">
        <v>213</v>
      </c>
      <c r="R102" s="76" t="s">
        <v>143</v>
      </c>
      <c r="S102" s="166" t="s">
        <v>251</v>
      </c>
      <c r="T102" s="83" t="s">
        <v>145</v>
      </c>
      <c r="U102" s="83" t="s">
        <v>101</v>
      </c>
      <c r="V102" s="88" t="s">
        <v>131</v>
      </c>
      <c r="W102" s="75"/>
      <c r="X102" s="97"/>
      <c r="Y102" s="98"/>
      <c r="Z102" s="348"/>
      <c r="AA102" s="97"/>
      <c r="AB102" s="97"/>
    </row>
    <row r="103" ht="22.5" customHeight="1">
      <c r="A103" s="72">
        <f>COUNTIF('Call &amp; Chat-Lidya'!$I$4:$I$2433,I103)</f>
        <v>3</v>
      </c>
      <c r="B103" s="74">
        <v>46191.0</v>
      </c>
      <c r="C103" s="94" t="s">
        <v>83</v>
      </c>
      <c r="D103" s="76" t="s">
        <v>173</v>
      </c>
      <c r="E103" s="76" t="s">
        <v>1078</v>
      </c>
      <c r="F103" s="78">
        <v>46162.0</v>
      </c>
      <c r="G103" s="83" t="s">
        <v>88</v>
      </c>
      <c r="H103" s="76" t="s">
        <v>1081</v>
      </c>
      <c r="I103" s="76" t="s">
        <v>1083</v>
      </c>
      <c r="J103" s="88" t="s">
        <v>1084</v>
      </c>
      <c r="K103" s="89" t="s">
        <v>1086</v>
      </c>
      <c r="L103" s="90" t="s">
        <v>1086</v>
      </c>
      <c r="M103" s="76" t="s">
        <v>1088</v>
      </c>
      <c r="N103" s="76" t="s">
        <v>1088</v>
      </c>
      <c r="O103" s="92">
        <v>46162.0</v>
      </c>
      <c r="P103" s="74">
        <v>46176.0</v>
      </c>
      <c r="Q103" s="76" t="s">
        <v>124</v>
      </c>
      <c r="R103" s="76" t="s">
        <v>143</v>
      </c>
      <c r="S103" s="166" t="s">
        <v>126</v>
      </c>
      <c r="T103" s="83" t="s">
        <v>145</v>
      </c>
      <c r="U103" s="83" t="s">
        <v>101</v>
      </c>
      <c r="V103" s="88" t="s">
        <v>131</v>
      </c>
      <c r="W103" s="94"/>
      <c r="X103" s="97"/>
      <c r="Y103" s="98"/>
      <c r="Z103" s="348"/>
      <c r="AA103" s="97"/>
      <c r="AB103" s="97"/>
    </row>
    <row r="104" ht="22.5" customHeight="1">
      <c r="A104" s="72">
        <f>COUNTIF('Call &amp; Chat-Lidya'!$I$4:$I$2433,I104)</f>
        <v>3</v>
      </c>
      <c r="B104" s="74">
        <v>46168.0</v>
      </c>
      <c r="C104" s="94" t="s">
        <v>83</v>
      </c>
      <c r="D104" s="76" t="s">
        <v>173</v>
      </c>
      <c r="E104" s="76" t="s">
        <v>1090</v>
      </c>
      <c r="F104" s="78">
        <v>46161.0</v>
      </c>
      <c r="G104" s="83" t="s">
        <v>88</v>
      </c>
      <c r="H104" s="76" t="s">
        <v>1091</v>
      </c>
      <c r="I104" s="76" t="s">
        <v>1092</v>
      </c>
      <c r="J104" s="88" t="s">
        <v>1093</v>
      </c>
      <c r="K104" s="89" t="s">
        <v>1094</v>
      </c>
      <c r="L104" s="90" t="s">
        <v>1094</v>
      </c>
      <c r="M104" s="76" t="s">
        <v>1095</v>
      </c>
      <c r="N104" s="76" t="s">
        <v>1096</v>
      </c>
      <c r="O104" s="92">
        <v>46161.0</v>
      </c>
      <c r="P104" s="74">
        <v>46175.0</v>
      </c>
      <c r="Q104" s="76" t="s">
        <v>124</v>
      </c>
      <c r="R104" s="75" t="s">
        <v>124</v>
      </c>
      <c r="S104" s="166" t="s">
        <v>251</v>
      </c>
      <c r="T104" s="83" t="s">
        <v>350</v>
      </c>
      <c r="U104" s="83" t="s">
        <v>101</v>
      </c>
      <c r="V104" s="88" t="s">
        <v>664</v>
      </c>
      <c r="W104" s="75" t="s">
        <v>694</v>
      </c>
      <c r="X104" s="97"/>
      <c r="Y104" s="98"/>
      <c r="Z104" s="96" t="s">
        <v>1097</v>
      </c>
      <c r="AA104" s="97"/>
      <c r="AB104" s="97"/>
    </row>
    <row r="105" ht="22.5" customHeight="1">
      <c r="A105" s="72">
        <f>COUNTIF('Call &amp; Chat-Lidya'!$I$4:$I$2433,I105)</f>
        <v>3</v>
      </c>
      <c r="B105" s="74">
        <v>46177.0</v>
      </c>
      <c r="C105" s="94" t="s">
        <v>83</v>
      </c>
      <c r="D105" s="76" t="s">
        <v>173</v>
      </c>
      <c r="E105" s="76" t="s">
        <v>1098</v>
      </c>
      <c r="F105" s="157">
        <v>46164.0</v>
      </c>
      <c r="G105" s="83" t="s">
        <v>88</v>
      </c>
      <c r="H105" s="75" t="s">
        <v>1099</v>
      </c>
      <c r="I105" s="75" t="s">
        <v>1100</v>
      </c>
      <c r="J105" s="353" t="s">
        <v>1102</v>
      </c>
      <c r="K105" s="354" t="s">
        <v>1104</v>
      </c>
      <c r="L105" s="354" t="s">
        <v>1104</v>
      </c>
      <c r="M105" s="75" t="s">
        <v>1105</v>
      </c>
      <c r="N105" s="75" t="s">
        <v>1105</v>
      </c>
      <c r="O105" s="164">
        <v>46164.0</v>
      </c>
      <c r="P105" s="74">
        <v>46178.0</v>
      </c>
      <c r="Q105" s="75" t="s">
        <v>124</v>
      </c>
      <c r="R105" s="76" t="s">
        <v>124</v>
      </c>
      <c r="S105" s="83" t="s">
        <v>292</v>
      </c>
      <c r="T105" s="83" t="s">
        <v>145</v>
      </c>
      <c r="U105" s="83" t="s">
        <v>101</v>
      </c>
      <c r="V105" s="166" t="s">
        <v>283</v>
      </c>
      <c r="W105" s="175"/>
      <c r="X105" s="75"/>
      <c r="Y105" s="166"/>
      <c r="Z105" s="357" t="s">
        <v>1106</v>
      </c>
      <c r="AA105" s="357"/>
      <c r="AB105" s="357"/>
    </row>
    <row r="106" ht="22.5" customHeight="1">
      <c r="A106" s="72">
        <f>COUNTIF('Call &amp; Chat-Lidya'!$I$4:$I$2433,I106)</f>
        <v>3</v>
      </c>
      <c r="B106" s="74">
        <v>46191.0</v>
      </c>
      <c r="C106" s="94" t="s">
        <v>83</v>
      </c>
      <c r="D106" s="76" t="s">
        <v>173</v>
      </c>
      <c r="E106" s="76" t="s">
        <v>946</v>
      </c>
      <c r="F106" s="157">
        <v>46164.0</v>
      </c>
      <c r="G106" s="83" t="s">
        <v>88</v>
      </c>
      <c r="H106" s="75" t="s">
        <v>1107</v>
      </c>
      <c r="I106" s="75" t="s">
        <v>1108</v>
      </c>
      <c r="J106" s="353" t="s">
        <v>1109</v>
      </c>
      <c r="K106" s="354" t="s">
        <v>1110</v>
      </c>
      <c r="L106" s="354" t="s">
        <v>1110</v>
      </c>
      <c r="M106" s="75" t="s">
        <v>1111</v>
      </c>
      <c r="N106" s="75" t="s">
        <v>1112</v>
      </c>
      <c r="O106" s="164">
        <v>46164.0</v>
      </c>
      <c r="P106" s="74">
        <v>46178.0</v>
      </c>
      <c r="Q106" s="75" t="s">
        <v>124</v>
      </c>
      <c r="R106" s="76" t="s">
        <v>143</v>
      </c>
      <c r="S106" s="83" t="s">
        <v>350</v>
      </c>
      <c r="T106" s="83" t="s">
        <v>145</v>
      </c>
      <c r="U106" s="83" t="s">
        <v>101</v>
      </c>
      <c r="V106" s="166" t="s">
        <v>283</v>
      </c>
      <c r="W106" s="175"/>
      <c r="X106" s="75"/>
      <c r="Y106" s="166"/>
      <c r="Z106" s="88" t="s">
        <v>1114</v>
      </c>
      <c r="AA106" s="357"/>
      <c r="AB106" s="357"/>
    </row>
    <row r="107" ht="22.5" customHeight="1">
      <c r="A107" s="72">
        <f>COUNTIF('Call &amp; Chat-Lidya'!$I$4:$I$2433,I107)</f>
        <v>5</v>
      </c>
      <c r="B107" s="74">
        <v>46191.0</v>
      </c>
      <c r="C107" s="76" t="s">
        <v>967</v>
      </c>
      <c r="D107" s="76" t="s">
        <v>173</v>
      </c>
      <c r="E107" s="76" t="s">
        <v>657</v>
      </c>
      <c r="F107" s="78">
        <v>46150.0</v>
      </c>
      <c r="G107" s="83" t="s">
        <v>88</v>
      </c>
      <c r="H107" s="76" t="s">
        <v>1115</v>
      </c>
      <c r="I107" s="345">
        <v>18632.0</v>
      </c>
      <c r="J107" s="88" t="s">
        <v>1116</v>
      </c>
      <c r="K107" s="88" t="s">
        <v>1117</v>
      </c>
      <c r="L107" s="346" t="s">
        <v>1117</v>
      </c>
      <c r="M107" s="76" t="s">
        <v>1118</v>
      </c>
      <c r="N107" s="76" t="s">
        <v>1119</v>
      </c>
      <c r="O107" s="347" t="s">
        <v>1120</v>
      </c>
      <c r="P107" s="74">
        <v>46164.0</v>
      </c>
      <c r="Q107" s="76" t="s">
        <v>124</v>
      </c>
      <c r="R107" s="94">
        <v>1.0</v>
      </c>
      <c r="S107" s="83" t="s">
        <v>126</v>
      </c>
      <c r="T107" s="83" t="s">
        <v>145</v>
      </c>
      <c r="U107" s="83" t="s">
        <v>101</v>
      </c>
      <c r="V107" s="83" t="s">
        <v>131</v>
      </c>
      <c r="W107" s="91"/>
      <c r="X107" s="76"/>
      <c r="Y107" s="76"/>
      <c r="Z107" s="88"/>
      <c r="AA107" s="184"/>
      <c r="AB107" s="184"/>
    </row>
    <row r="108" ht="22.5" customHeight="1">
      <c r="A108" s="72">
        <f>COUNTIF('Call &amp; Chat-Lidya'!$I$4:$I$2433,I108)</f>
        <v>5</v>
      </c>
      <c r="B108" s="74">
        <v>46191.0</v>
      </c>
      <c r="C108" s="76" t="s">
        <v>967</v>
      </c>
      <c r="D108" s="76" t="s">
        <v>173</v>
      </c>
      <c r="E108" s="76" t="s">
        <v>696</v>
      </c>
      <c r="F108" s="78">
        <v>46151.0</v>
      </c>
      <c r="G108" s="83" t="s">
        <v>88</v>
      </c>
      <c r="H108" s="76" t="s">
        <v>1122</v>
      </c>
      <c r="I108" s="345">
        <v>18635.0</v>
      </c>
      <c r="J108" s="88" t="s">
        <v>1123</v>
      </c>
      <c r="K108" s="88" t="s">
        <v>1124</v>
      </c>
      <c r="L108" s="346" t="s">
        <v>1124</v>
      </c>
      <c r="M108" s="76" t="s">
        <v>1125</v>
      </c>
      <c r="N108" s="76" t="s">
        <v>1125</v>
      </c>
      <c r="O108" s="347" t="s">
        <v>1126</v>
      </c>
      <c r="P108" s="74">
        <v>46165.0</v>
      </c>
      <c r="Q108" s="76" t="s">
        <v>124</v>
      </c>
      <c r="R108" s="94">
        <v>1.0</v>
      </c>
      <c r="S108" s="83" t="s">
        <v>350</v>
      </c>
      <c r="T108" s="83" t="s">
        <v>145</v>
      </c>
      <c r="U108" s="83" t="s">
        <v>101</v>
      </c>
      <c r="V108" s="83" t="s">
        <v>283</v>
      </c>
      <c r="W108" s="76" t="s">
        <v>694</v>
      </c>
      <c r="X108" s="76"/>
      <c r="Y108" s="76"/>
      <c r="Z108" s="88" t="s">
        <v>1127</v>
      </c>
      <c r="AA108" s="184"/>
      <c r="AB108" s="184"/>
    </row>
    <row r="109" ht="22.5" customHeight="1">
      <c r="A109" s="72">
        <f>COUNTIF('Call &amp; Chat-Lidya'!$I$4:$I$2433,I109)</f>
        <v>3</v>
      </c>
      <c r="B109" s="74">
        <v>46168.0</v>
      </c>
      <c r="C109" s="76" t="s">
        <v>967</v>
      </c>
      <c r="D109" s="76" t="s">
        <v>173</v>
      </c>
      <c r="E109" s="76" t="s">
        <v>710</v>
      </c>
      <c r="F109" s="78">
        <v>46151.0</v>
      </c>
      <c r="G109" s="83" t="s">
        <v>88</v>
      </c>
      <c r="H109" s="76" t="s">
        <v>1128</v>
      </c>
      <c r="I109" s="345">
        <v>18640.0</v>
      </c>
      <c r="J109" s="88" t="s">
        <v>1129</v>
      </c>
      <c r="K109" s="88" t="s">
        <v>1130</v>
      </c>
      <c r="L109" s="346" t="s">
        <v>1130</v>
      </c>
      <c r="M109" s="76" t="s">
        <v>1132</v>
      </c>
      <c r="N109" s="76" t="s">
        <v>1132</v>
      </c>
      <c r="O109" s="347" t="s">
        <v>1126</v>
      </c>
      <c r="P109" s="74">
        <v>46165.0</v>
      </c>
      <c r="Q109" s="76" t="s">
        <v>124</v>
      </c>
      <c r="R109" s="75" t="s">
        <v>124</v>
      </c>
      <c r="S109" s="83" t="s">
        <v>126</v>
      </c>
      <c r="T109" s="83" t="s">
        <v>195</v>
      </c>
      <c r="U109" s="83" t="s">
        <v>128</v>
      </c>
      <c r="V109" s="83" t="s">
        <v>302</v>
      </c>
      <c r="W109" s="91"/>
      <c r="X109" s="76"/>
      <c r="Y109" s="76"/>
      <c r="Z109" s="88"/>
      <c r="AA109" s="184"/>
      <c r="AB109" s="184"/>
    </row>
    <row r="110" ht="22.5" customHeight="1">
      <c r="A110" s="72">
        <f>COUNTIF('Call &amp; Chat-Lidya'!$I$4:$I$2433,I110)</f>
        <v>5</v>
      </c>
      <c r="B110" s="74">
        <v>46191.0</v>
      </c>
      <c r="C110" s="76" t="s">
        <v>967</v>
      </c>
      <c r="D110" s="76" t="s">
        <v>173</v>
      </c>
      <c r="E110" s="76" t="s">
        <v>644</v>
      </c>
      <c r="F110" s="176">
        <v>46150.0</v>
      </c>
      <c r="G110" s="83" t="s">
        <v>88</v>
      </c>
      <c r="H110" s="76" t="s">
        <v>1133</v>
      </c>
      <c r="I110" s="345">
        <v>18623.0</v>
      </c>
      <c r="J110" s="88" t="s">
        <v>1134</v>
      </c>
      <c r="K110" s="88" t="s">
        <v>1135</v>
      </c>
      <c r="L110" s="346" t="s">
        <v>1135</v>
      </c>
      <c r="M110" s="76" t="s">
        <v>1136</v>
      </c>
      <c r="N110" s="76" t="s">
        <v>1136</v>
      </c>
      <c r="O110" s="347" t="s">
        <v>1120</v>
      </c>
      <c r="P110" s="74">
        <v>46164.0</v>
      </c>
      <c r="Q110" s="76" t="s">
        <v>124</v>
      </c>
      <c r="R110" s="94">
        <v>1.0</v>
      </c>
      <c r="S110" s="83" t="s">
        <v>126</v>
      </c>
      <c r="T110" s="83" t="s">
        <v>145</v>
      </c>
      <c r="U110" s="83" t="s">
        <v>101</v>
      </c>
      <c r="V110" s="83" t="s">
        <v>131</v>
      </c>
      <c r="W110" s="76" t="s">
        <v>342</v>
      </c>
      <c r="X110" s="76"/>
      <c r="Y110" s="76"/>
      <c r="Z110" s="88"/>
      <c r="AA110" s="184"/>
      <c r="AB110" s="184"/>
    </row>
    <row r="111" ht="22.5" customHeight="1">
      <c r="A111" s="72">
        <f>COUNTIF('Call &amp; Chat-Lidya'!$I$4:$I$2433,I111)</f>
        <v>5</v>
      </c>
      <c r="B111" s="74">
        <v>46191.0</v>
      </c>
      <c r="C111" s="94" t="s">
        <v>83</v>
      </c>
      <c r="D111" s="76" t="s">
        <v>173</v>
      </c>
      <c r="E111" s="76" t="s">
        <v>657</v>
      </c>
      <c r="F111" s="74">
        <v>46154.0</v>
      </c>
      <c r="G111" s="83" t="s">
        <v>88</v>
      </c>
      <c r="H111" s="76" t="s">
        <v>1139</v>
      </c>
      <c r="I111" s="345">
        <v>18658.0</v>
      </c>
      <c r="J111" s="88" t="s">
        <v>1140</v>
      </c>
      <c r="K111" s="88" t="s">
        <v>1141</v>
      </c>
      <c r="L111" s="346" t="s">
        <v>1141</v>
      </c>
      <c r="M111" s="76" t="s">
        <v>1142</v>
      </c>
      <c r="N111" s="76" t="s">
        <v>1143</v>
      </c>
      <c r="O111" s="347" t="s">
        <v>1144</v>
      </c>
      <c r="P111" s="74">
        <v>46168.0</v>
      </c>
      <c r="Q111" s="76" t="s">
        <v>124</v>
      </c>
      <c r="R111" s="94">
        <v>1.0</v>
      </c>
      <c r="S111" s="83" t="s">
        <v>126</v>
      </c>
      <c r="T111" s="83" t="s">
        <v>145</v>
      </c>
      <c r="U111" s="83" t="s">
        <v>101</v>
      </c>
      <c r="V111" s="83" t="s">
        <v>131</v>
      </c>
      <c r="W111" s="91"/>
      <c r="X111" s="76"/>
      <c r="Y111" s="76"/>
      <c r="Z111" s="88"/>
      <c r="AA111" s="184"/>
      <c r="AB111" s="184"/>
    </row>
    <row r="112" ht="22.5" customHeight="1">
      <c r="A112" s="72">
        <f>COUNTIF('Call &amp; Chat-Lidya'!$I$4:$I$2433,I112)</f>
        <v>5</v>
      </c>
      <c r="B112" s="74">
        <v>46191.0</v>
      </c>
      <c r="C112" s="94" t="s">
        <v>83</v>
      </c>
      <c r="D112" s="76" t="s">
        <v>173</v>
      </c>
      <c r="E112" s="76" t="s">
        <v>670</v>
      </c>
      <c r="F112" s="74">
        <v>46154.0</v>
      </c>
      <c r="G112" s="83" t="s">
        <v>88</v>
      </c>
      <c r="H112" s="76" t="s">
        <v>1145</v>
      </c>
      <c r="I112" s="345">
        <v>18660.0</v>
      </c>
      <c r="J112" s="88" t="s">
        <v>1146</v>
      </c>
      <c r="K112" s="88" t="s">
        <v>1147</v>
      </c>
      <c r="L112" s="346" t="s">
        <v>1147</v>
      </c>
      <c r="M112" s="76" t="s">
        <v>1148</v>
      </c>
      <c r="N112" s="76" t="s">
        <v>1148</v>
      </c>
      <c r="O112" s="347" t="s">
        <v>1144</v>
      </c>
      <c r="P112" s="74">
        <v>46168.0</v>
      </c>
      <c r="Q112" s="76" t="s">
        <v>124</v>
      </c>
      <c r="R112" s="94">
        <v>1.0</v>
      </c>
      <c r="S112" s="83" t="s">
        <v>350</v>
      </c>
      <c r="T112" s="83" t="s">
        <v>145</v>
      </c>
      <c r="U112" s="83" t="s">
        <v>101</v>
      </c>
      <c r="V112" s="83" t="s">
        <v>283</v>
      </c>
      <c r="W112" s="91"/>
      <c r="X112" s="76"/>
      <c r="Y112" s="76"/>
      <c r="Z112" s="88" t="s">
        <v>1114</v>
      </c>
      <c r="AA112" s="184"/>
      <c r="AB112" s="184"/>
    </row>
    <row r="113" ht="22.5" customHeight="1">
      <c r="A113" s="72">
        <f>COUNTIF('Call &amp; Chat-Lidya'!$I$4:$I$2433,I113)</f>
        <v>5</v>
      </c>
      <c r="B113" s="74">
        <v>46191.0</v>
      </c>
      <c r="C113" s="94" t="s">
        <v>83</v>
      </c>
      <c r="D113" s="76" t="s">
        <v>173</v>
      </c>
      <c r="E113" s="76" t="s">
        <v>682</v>
      </c>
      <c r="F113" s="74">
        <v>46154.0</v>
      </c>
      <c r="G113" s="83" t="s">
        <v>88</v>
      </c>
      <c r="H113" s="76" t="s">
        <v>1150</v>
      </c>
      <c r="I113" s="345">
        <v>18662.0</v>
      </c>
      <c r="J113" s="88" t="s">
        <v>1151</v>
      </c>
      <c r="K113" s="88" t="s">
        <v>1152</v>
      </c>
      <c r="L113" s="346" t="s">
        <v>1152</v>
      </c>
      <c r="M113" s="76" t="s">
        <v>1153</v>
      </c>
      <c r="N113" s="76" t="s">
        <v>1153</v>
      </c>
      <c r="O113" s="347" t="s">
        <v>1144</v>
      </c>
      <c r="P113" s="74">
        <v>46168.0</v>
      </c>
      <c r="Q113" s="76" t="s">
        <v>124</v>
      </c>
      <c r="R113" s="94">
        <v>1.0</v>
      </c>
      <c r="S113" s="83" t="s">
        <v>251</v>
      </c>
      <c r="T113" s="83" t="s">
        <v>145</v>
      </c>
      <c r="U113" s="83" t="s">
        <v>101</v>
      </c>
      <c r="V113" s="83" t="s">
        <v>131</v>
      </c>
      <c r="W113" s="91"/>
      <c r="X113" s="76"/>
      <c r="Y113" s="76"/>
      <c r="Z113" s="88"/>
      <c r="AA113" s="184"/>
      <c r="AB113" s="184"/>
    </row>
    <row r="114" ht="22.5" customHeight="1">
      <c r="A114" s="72">
        <f>COUNTIF('Call &amp; Chat-Lidya'!$I$4:$I$2433,I114)</f>
        <v>5</v>
      </c>
      <c r="B114" s="74">
        <v>46191.0</v>
      </c>
      <c r="C114" s="76" t="s">
        <v>967</v>
      </c>
      <c r="D114" s="76" t="s">
        <v>173</v>
      </c>
      <c r="E114" s="76" t="s">
        <v>696</v>
      </c>
      <c r="F114" s="176">
        <v>46149.0</v>
      </c>
      <c r="G114" s="83" t="s">
        <v>448</v>
      </c>
      <c r="H114" s="76" t="s">
        <v>1155</v>
      </c>
      <c r="I114" s="345">
        <v>10966.0</v>
      </c>
      <c r="J114" s="88" t="s">
        <v>1156</v>
      </c>
      <c r="K114" s="88" t="s">
        <v>1157</v>
      </c>
      <c r="L114" s="346" t="s">
        <v>1158</v>
      </c>
      <c r="M114" s="76" t="s">
        <v>1159</v>
      </c>
      <c r="N114" s="76" t="s">
        <v>1159</v>
      </c>
      <c r="O114" s="347" t="s">
        <v>1160</v>
      </c>
      <c r="P114" s="74">
        <v>46148.0</v>
      </c>
      <c r="Q114" s="76" t="s">
        <v>124</v>
      </c>
      <c r="R114" s="94">
        <v>1.0</v>
      </c>
      <c r="S114" s="83" t="s">
        <v>126</v>
      </c>
      <c r="T114" s="83" t="s">
        <v>145</v>
      </c>
      <c r="U114" s="83" t="s">
        <v>101</v>
      </c>
      <c r="V114" s="83" t="s">
        <v>131</v>
      </c>
      <c r="W114" s="91"/>
      <c r="X114" s="76"/>
      <c r="Y114" s="76"/>
      <c r="Z114" s="88"/>
      <c r="AA114" s="184"/>
      <c r="AB114" s="184"/>
    </row>
    <row r="115" ht="22.5" customHeight="1">
      <c r="A115" s="72">
        <f>COUNTIF('Call &amp; Chat-Lidya'!$I$4:$I$2433,I115)</f>
        <v>6</v>
      </c>
      <c r="B115" s="74">
        <v>46168.0</v>
      </c>
      <c r="C115" s="76" t="s">
        <v>967</v>
      </c>
      <c r="D115" s="76" t="s">
        <v>173</v>
      </c>
      <c r="E115" s="76" t="s">
        <v>143</v>
      </c>
      <c r="F115" s="176">
        <v>46143.0</v>
      </c>
      <c r="G115" s="83" t="s">
        <v>88</v>
      </c>
      <c r="H115" s="91" t="s">
        <v>1161</v>
      </c>
      <c r="I115" s="91" t="s">
        <v>1162</v>
      </c>
      <c r="J115" s="97" t="s">
        <v>1163</v>
      </c>
      <c r="K115" s="97" t="s">
        <v>1164</v>
      </c>
      <c r="L115" s="313" t="s">
        <v>1164</v>
      </c>
      <c r="M115" s="91" t="s">
        <v>1165</v>
      </c>
      <c r="N115" s="91" t="s">
        <v>1165</v>
      </c>
      <c r="O115" s="183">
        <v>46143.0</v>
      </c>
      <c r="P115" s="74">
        <v>46157.0</v>
      </c>
      <c r="Q115" s="76" t="s">
        <v>124</v>
      </c>
      <c r="R115" s="75" t="s">
        <v>124</v>
      </c>
      <c r="S115" s="83" t="s">
        <v>126</v>
      </c>
      <c r="T115" s="83" t="s">
        <v>195</v>
      </c>
      <c r="U115" s="83" t="s">
        <v>128</v>
      </c>
      <c r="V115" s="83" t="s">
        <v>302</v>
      </c>
      <c r="W115" s="76" t="s">
        <v>342</v>
      </c>
      <c r="X115" s="91"/>
      <c r="Y115" s="91"/>
      <c r="Z115" s="88"/>
      <c r="AA115" s="182"/>
      <c r="AB115" s="182"/>
    </row>
    <row r="116" ht="22.5" customHeight="1">
      <c r="A116" s="72">
        <f>COUNTIF('Call &amp; Chat-Lidya'!$I$4:$I$2433,I116)</f>
        <v>7</v>
      </c>
      <c r="B116" s="74">
        <v>46191.0</v>
      </c>
      <c r="C116" s="76" t="s">
        <v>967</v>
      </c>
      <c r="D116" s="76" t="s">
        <v>173</v>
      </c>
      <c r="E116" s="76" t="s">
        <v>98</v>
      </c>
      <c r="F116" s="176">
        <v>46143.0</v>
      </c>
      <c r="G116" s="83" t="s">
        <v>88</v>
      </c>
      <c r="H116" s="91" t="s">
        <v>1167</v>
      </c>
      <c r="I116" s="91" t="s">
        <v>1169</v>
      </c>
      <c r="J116" s="97" t="s">
        <v>1170</v>
      </c>
      <c r="K116" s="97" t="s">
        <v>1171</v>
      </c>
      <c r="L116" s="313" t="s">
        <v>1171</v>
      </c>
      <c r="M116" s="91" t="s">
        <v>1172</v>
      </c>
      <c r="N116" s="91" t="s">
        <v>1172</v>
      </c>
      <c r="O116" s="183">
        <v>46143.0</v>
      </c>
      <c r="P116" s="74">
        <v>46157.0</v>
      </c>
      <c r="Q116" s="76" t="s">
        <v>124</v>
      </c>
      <c r="R116" s="94">
        <v>1.0</v>
      </c>
      <c r="S116" s="83" t="s">
        <v>126</v>
      </c>
      <c r="T116" s="83" t="s">
        <v>145</v>
      </c>
      <c r="U116" s="83" t="s">
        <v>101</v>
      </c>
      <c r="V116" s="83" t="s">
        <v>131</v>
      </c>
      <c r="W116" s="329"/>
      <c r="X116" s="91"/>
      <c r="Y116" s="91"/>
      <c r="Z116" s="180"/>
      <c r="AA116" s="182"/>
      <c r="AB116" s="182"/>
    </row>
    <row r="117" ht="22.5" customHeight="1">
      <c r="A117" s="72">
        <f>COUNTIF('Call &amp; Chat-Lidya'!$I$4:$I$2433,I117)</f>
        <v>7</v>
      </c>
      <c r="B117" s="74">
        <v>46191.0</v>
      </c>
      <c r="C117" s="76" t="s">
        <v>967</v>
      </c>
      <c r="D117" s="76" t="s">
        <v>173</v>
      </c>
      <c r="E117" s="76" t="s">
        <v>461</v>
      </c>
      <c r="F117" s="176">
        <v>46144.0</v>
      </c>
      <c r="G117" s="83" t="s">
        <v>88</v>
      </c>
      <c r="H117" s="91" t="s">
        <v>1174</v>
      </c>
      <c r="I117" s="91" t="s">
        <v>1175</v>
      </c>
      <c r="J117" s="97" t="s">
        <v>1176</v>
      </c>
      <c r="K117" s="97" t="s">
        <v>1177</v>
      </c>
      <c r="L117" s="313" t="s">
        <v>1177</v>
      </c>
      <c r="M117" s="91" t="s">
        <v>1178</v>
      </c>
      <c r="N117" s="91" t="s">
        <v>1178</v>
      </c>
      <c r="O117" s="183">
        <v>46144.0</v>
      </c>
      <c r="P117" s="74">
        <v>46158.0</v>
      </c>
      <c r="Q117" s="76" t="s">
        <v>213</v>
      </c>
      <c r="R117" s="94">
        <v>1.0</v>
      </c>
      <c r="S117" s="83" t="s">
        <v>251</v>
      </c>
      <c r="T117" s="83" t="s">
        <v>145</v>
      </c>
      <c r="U117" s="83" t="s">
        <v>101</v>
      </c>
      <c r="V117" s="83" t="s">
        <v>131</v>
      </c>
      <c r="W117" s="329"/>
      <c r="X117" s="91"/>
      <c r="Y117" s="91"/>
      <c r="Z117" s="180"/>
      <c r="AA117" s="182"/>
      <c r="AB117" s="182"/>
    </row>
    <row r="118" ht="22.5" customHeight="1">
      <c r="A118" s="72">
        <f>COUNTIF('Call &amp; Chat-Lidya'!$I$4:$I$2433,I118)</f>
        <v>8</v>
      </c>
      <c r="B118" s="74">
        <v>46191.0</v>
      </c>
      <c r="C118" s="76" t="s">
        <v>967</v>
      </c>
      <c r="D118" s="76" t="s">
        <v>173</v>
      </c>
      <c r="E118" s="76" t="s">
        <v>135</v>
      </c>
      <c r="F118" s="176">
        <v>46145.0</v>
      </c>
      <c r="G118" s="83" t="s">
        <v>88</v>
      </c>
      <c r="H118" s="91" t="s">
        <v>1184</v>
      </c>
      <c r="I118" s="91" t="s">
        <v>1186</v>
      </c>
      <c r="J118" s="97" t="s">
        <v>1187</v>
      </c>
      <c r="K118" s="97" t="s">
        <v>1189</v>
      </c>
      <c r="L118" s="313" t="s">
        <v>1189</v>
      </c>
      <c r="M118" s="91" t="s">
        <v>1190</v>
      </c>
      <c r="N118" s="91" t="s">
        <v>1192</v>
      </c>
      <c r="O118" s="183">
        <v>46144.0</v>
      </c>
      <c r="P118" s="74">
        <v>46158.0</v>
      </c>
      <c r="Q118" s="76" t="s">
        <v>124</v>
      </c>
      <c r="R118" s="91">
        <v>1.0</v>
      </c>
      <c r="S118" s="83" t="s">
        <v>251</v>
      </c>
      <c r="T118" s="83" t="s">
        <v>145</v>
      </c>
      <c r="U118" s="83" t="s">
        <v>101</v>
      </c>
      <c r="V118" s="83" t="s">
        <v>131</v>
      </c>
      <c r="W118" s="329"/>
      <c r="X118" s="91"/>
      <c r="Y118" s="91"/>
      <c r="Z118" s="180"/>
      <c r="AA118" s="182"/>
      <c r="AB118" s="182"/>
    </row>
    <row r="119" ht="22.5" customHeight="1">
      <c r="A119" s="72">
        <f>COUNTIF('Call &amp; Chat-Lidya'!$I$4:$I$2433,I119)</f>
        <v>7</v>
      </c>
      <c r="B119" s="74">
        <v>46191.0</v>
      </c>
      <c r="C119" s="76" t="s">
        <v>967</v>
      </c>
      <c r="D119" s="76" t="s">
        <v>173</v>
      </c>
      <c r="E119" s="76" t="s">
        <v>315</v>
      </c>
      <c r="F119" s="176">
        <v>46147.0</v>
      </c>
      <c r="G119" s="83" t="s">
        <v>88</v>
      </c>
      <c r="H119" s="76" t="s">
        <v>1203</v>
      </c>
      <c r="I119" s="345">
        <v>18594.0</v>
      </c>
      <c r="J119" s="88" t="s">
        <v>1205</v>
      </c>
      <c r="K119" s="88" t="s">
        <v>1206</v>
      </c>
      <c r="L119" s="346" t="s">
        <v>1206</v>
      </c>
      <c r="M119" s="76" t="s">
        <v>1208</v>
      </c>
      <c r="N119" s="76" t="s">
        <v>1209</v>
      </c>
      <c r="O119" s="347" t="s">
        <v>986</v>
      </c>
      <c r="P119" s="74">
        <v>46161.0</v>
      </c>
      <c r="Q119" s="76" t="s">
        <v>124</v>
      </c>
      <c r="R119" s="91">
        <v>1.0</v>
      </c>
      <c r="S119" s="83" t="s">
        <v>251</v>
      </c>
      <c r="T119" s="83" t="s">
        <v>145</v>
      </c>
      <c r="U119" s="83" t="s">
        <v>101</v>
      </c>
      <c r="V119" s="83" t="s">
        <v>131</v>
      </c>
      <c r="W119" s="76"/>
      <c r="X119" s="76"/>
      <c r="Y119" s="76"/>
      <c r="Z119" s="88"/>
      <c r="AA119" s="184"/>
      <c r="AB119" s="184"/>
    </row>
    <row r="120" ht="22.5" customHeight="1">
      <c r="A120" s="72">
        <f>COUNTIF('Call &amp; Chat-Lidya'!$I$4:$I$2433,I120)</f>
        <v>6</v>
      </c>
      <c r="B120" s="74">
        <v>46168.0</v>
      </c>
      <c r="C120" s="76" t="s">
        <v>967</v>
      </c>
      <c r="D120" s="76" t="s">
        <v>173</v>
      </c>
      <c r="E120" s="76" t="s">
        <v>340</v>
      </c>
      <c r="F120" s="176">
        <v>46147.0</v>
      </c>
      <c r="G120" s="83" t="s">
        <v>88</v>
      </c>
      <c r="H120" s="76" t="s">
        <v>1216</v>
      </c>
      <c r="I120" s="345">
        <v>18595.0</v>
      </c>
      <c r="J120" s="88" t="s">
        <v>1218</v>
      </c>
      <c r="K120" s="88" t="s">
        <v>1219</v>
      </c>
      <c r="L120" s="346" t="s">
        <v>1219</v>
      </c>
      <c r="M120" s="76" t="s">
        <v>1220</v>
      </c>
      <c r="N120" s="76" t="s">
        <v>1220</v>
      </c>
      <c r="O120" s="347" t="s">
        <v>986</v>
      </c>
      <c r="P120" s="74">
        <v>46161.0</v>
      </c>
      <c r="Q120" s="76" t="s">
        <v>124</v>
      </c>
      <c r="R120" s="76" t="s">
        <v>124</v>
      </c>
      <c r="S120" s="83" t="s">
        <v>126</v>
      </c>
      <c r="T120" s="83" t="s">
        <v>195</v>
      </c>
      <c r="U120" s="83" t="s">
        <v>128</v>
      </c>
      <c r="V120" s="83" t="s">
        <v>302</v>
      </c>
      <c r="W120" s="76"/>
      <c r="X120" s="76"/>
      <c r="Y120" s="76"/>
      <c r="Z120" s="88"/>
      <c r="AA120" s="184"/>
      <c r="AB120" s="184"/>
    </row>
    <row r="121" ht="22.5" customHeight="1">
      <c r="A121" s="72">
        <f>COUNTIF('Call &amp; Chat-Lidya'!$I$4:$I$2433,I121)</f>
        <v>7</v>
      </c>
      <c r="B121" s="74">
        <v>46191.0</v>
      </c>
      <c r="C121" s="76" t="s">
        <v>967</v>
      </c>
      <c r="D121" s="76" t="s">
        <v>173</v>
      </c>
      <c r="E121" s="76" t="s">
        <v>539</v>
      </c>
      <c r="F121" s="176">
        <v>46148.0</v>
      </c>
      <c r="G121" s="83" t="s">
        <v>88</v>
      </c>
      <c r="H121" s="76" t="s">
        <v>1228</v>
      </c>
      <c r="I121" s="345">
        <v>18597.0</v>
      </c>
      <c r="J121" s="88" t="s">
        <v>1229</v>
      </c>
      <c r="K121" s="88" t="s">
        <v>1230</v>
      </c>
      <c r="L121" s="346" t="s">
        <v>1230</v>
      </c>
      <c r="M121" s="76" t="s">
        <v>1231</v>
      </c>
      <c r="N121" s="76" t="s">
        <v>1231</v>
      </c>
      <c r="O121" s="347" t="s">
        <v>986</v>
      </c>
      <c r="P121" s="74">
        <v>46161.0</v>
      </c>
      <c r="Q121" s="76" t="s">
        <v>124</v>
      </c>
      <c r="R121" s="94">
        <v>1.0</v>
      </c>
      <c r="S121" s="83" t="s">
        <v>251</v>
      </c>
      <c r="T121" s="83" t="s">
        <v>145</v>
      </c>
      <c r="U121" s="83" t="s">
        <v>101</v>
      </c>
      <c r="V121" s="83" t="s">
        <v>131</v>
      </c>
      <c r="W121" s="182"/>
      <c r="X121" s="76"/>
      <c r="Y121" s="76"/>
      <c r="Z121" s="88"/>
      <c r="AA121" s="184"/>
      <c r="AB121" s="184"/>
    </row>
    <row r="122" ht="17.25" customHeight="1">
      <c r="A122" s="72">
        <f>COUNTIF('Call &amp; Chat-Lidya'!$I$4:$I$2433,I122)</f>
        <v>7</v>
      </c>
      <c r="B122" s="74">
        <v>46177.0</v>
      </c>
      <c r="C122" s="76" t="s">
        <v>967</v>
      </c>
      <c r="D122" s="76" t="s">
        <v>173</v>
      </c>
      <c r="E122" s="76" t="s">
        <v>568</v>
      </c>
      <c r="F122" s="176">
        <v>46148.0</v>
      </c>
      <c r="G122" s="83" t="s">
        <v>88</v>
      </c>
      <c r="H122" s="76" t="s">
        <v>1233</v>
      </c>
      <c r="I122" s="345">
        <v>18609.0</v>
      </c>
      <c r="J122" s="88" t="s">
        <v>1234</v>
      </c>
      <c r="K122" s="88" t="s">
        <v>1235</v>
      </c>
      <c r="L122" s="346" t="s">
        <v>1235</v>
      </c>
      <c r="M122" s="76" t="s">
        <v>1236</v>
      </c>
      <c r="N122" s="76" t="s">
        <v>1236</v>
      </c>
      <c r="O122" s="347" t="s">
        <v>1237</v>
      </c>
      <c r="P122" s="74">
        <v>46162.0</v>
      </c>
      <c r="Q122" s="76" t="s">
        <v>124</v>
      </c>
      <c r="R122" s="94">
        <v>1.0</v>
      </c>
      <c r="S122" s="83" t="s">
        <v>126</v>
      </c>
      <c r="T122" s="83" t="s">
        <v>145</v>
      </c>
      <c r="U122" s="83" t="s">
        <v>101</v>
      </c>
      <c r="V122" s="88" t="s">
        <v>390</v>
      </c>
      <c r="W122" s="182"/>
      <c r="X122" s="76"/>
      <c r="Y122" s="76"/>
      <c r="Z122" s="88"/>
      <c r="AA122" s="184"/>
      <c r="AB122" s="184"/>
    </row>
    <row r="123" ht="22.5" customHeight="1">
      <c r="A123" s="72">
        <f>COUNTIF('Call &amp; Chat-Lidya'!$I$4:$I$2433,I123)</f>
        <v>7</v>
      </c>
      <c r="B123" s="74">
        <v>46177.0</v>
      </c>
      <c r="C123" s="76" t="s">
        <v>967</v>
      </c>
      <c r="D123" s="76" t="s">
        <v>173</v>
      </c>
      <c r="E123" s="76" t="s">
        <v>616</v>
      </c>
      <c r="F123" s="176">
        <v>46149.0</v>
      </c>
      <c r="G123" s="83" t="s">
        <v>88</v>
      </c>
      <c r="H123" s="76" t="s">
        <v>1242</v>
      </c>
      <c r="I123" s="345">
        <v>18616.0</v>
      </c>
      <c r="J123" s="88" t="s">
        <v>1243</v>
      </c>
      <c r="K123" s="88" t="s">
        <v>1244</v>
      </c>
      <c r="L123" s="346" t="s">
        <v>1244</v>
      </c>
      <c r="M123" s="76" t="s">
        <v>1245</v>
      </c>
      <c r="N123" s="76" t="s">
        <v>1246</v>
      </c>
      <c r="O123" s="347" t="s">
        <v>1160</v>
      </c>
      <c r="P123" s="74">
        <v>46163.0</v>
      </c>
      <c r="Q123" s="76" t="s">
        <v>124</v>
      </c>
      <c r="R123" s="94">
        <v>1.0</v>
      </c>
      <c r="S123" s="83" t="s">
        <v>350</v>
      </c>
      <c r="T123" s="83" t="s">
        <v>145</v>
      </c>
      <c r="U123" s="83" t="s">
        <v>101</v>
      </c>
      <c r="V123" s="88" t="s">
        <v>390</v>
      </c>
      <c r="W123" s="378"/>
      <c r="X123" s="76"/>
      <c r="Y123" s="76"/>
      <c r="Z123" s="88" t="s">
        <v>1248</v>
      </c>
      <c r="AA123" s="184"/>
      <c r="AB123" s="184"/>
    </row>
    <row r="124" ht="22.5" customHeight="1">
      <c r="A124" s="72">
        <f>COUNTIF('Call &amp; Chat-Lidya'!$I$4:$I$2433,I124)</f>
        <v>5</v>
      </c>
      <c r="B124" s="74">
        <v>46177.0</v>
      </c>
      <c r="C124" s="94" t="s">
        <v>83</v>
      </c>
      <c r="D124" s="76" t="s">
        <v>173</v>
      </c>
      <c r="E124" s="76" t="s">
        <v>1253</v>
      </c>
      <c r="F124" s="78">
        <v>46155.0</v>
      </c>
      <c r="G124" s="83" t="s">
        <v>88</v>
      </c>
      <c r="H124" s="76" t="s">
        <v>1255</v>
      </c>
      <c r="I124" s="76" t="s">
        <v>1257</v>
      </c>
      <c r="J124" s="88" t="s">
        <v>1258</v>
      </c>
      <c r="K124" s="89" t="s">
        <v>1259</v>
      </c>
      <c r="L124" s="90" t="s">
        <v>1259</v>
      </c>
      <c r="M124" s="76" t="s">
        <v>1260</v>
      </c>
      <c r="N124" s="76" t="s">
        <v>1260</v>
      </c>
      <c r="O124" s="92">
        <v>46154.0</v>
      </c>
      <c r="P124" s="74">
        <v>46168.0</v>
      </c>
      <c r="Q124" s="76" t="s">
        <v>124</v>
      </c>
      <c r="R124" s="91">
        <v>1.0</v>
      </c>
      <c r="S124" s="83" t="s">
        <v>251</v>
      </c>
      <c r="T124" s="83" t="s">
        <v>145</v>
      </c>
      <c r="U124" s="83" t="s">
        <v>101</v>
      </c>
      <c r="V124" s="88" t="s">
        <v>131</v>
      </c>
      <c r="W124" s="94"/>
      <c r="X124" s="97"/>
      <c r="Y124" s="98"/>
      <c r="Z124" s="88"/>
      <c r="AA124" s="97"/>
      <c r="AB124" s="97"/>
    </row>
    <row r="125" ht="22.5" customHeight="1">
      <c r="A125" s="72">
        <f>COUNTIF('Call &amp; Chat-Lidya'!$I$4:$I$2433,I125)</f>
        <v>5</v>
      </c>
      <c r="B125" s="74">
        <v>46177.0</v>
      </c>
      <c r="C125" s="94" t="s">
        <v>83</v>
      </c>
      <c r="D125" s="76" t="s">
        <v>173</v>
      </c>
      <c r="E125" s="76" t="s">
        <v>1262</v>
      </c>
      <c r="F125" s="78">
        <v>46155.0</v>
      </c>
      <c r="G125" s="83" t="s">
        <v>88</v>
      </c>
      <c r="H125" s="76" t="s">
        <v>1263</v>
      </c>
      <c r="I125" s="76" t="s">
        <v>1264</v>
      </c>
      <c r="J125" s="88" t="s">
        <v>1265</v>
      </c>
      <c r="K125" s="89" t="s">
        <v>1266</v>
      </c>
      <c r="L125" s="90" t="s">
        <v>1266</v>
      </c>
      <c r="M125" s="76" t="s">
        <v>1268</v>
      </c>
      <c r="N125" s="76" t="s">
        <v>1269</v>
      </c>
      <c r="O125" s="92">
        <v>46154.0</v>
      </c>
      <c r="P125" s="74">
        <v>46168.0</v>
      </c>
      <c r="Q125" s="76" t="s">
        <v>213</v>
      </c>
      <c r="R125" s="91">
        <v>1.0</v>
      </c>
      <c r="S125" s="83" t="s">
        <v>126</v>
      </c>
      <c r="T125" s="83" t="s">
        <v>145</v>
      </c>
      <c r="U125" s="83" t="s">
        <v>101</v>
      </c>
      <c r="V125" s="88" t="s">
        <v>131</v>
      </c>
      <c r="W125" s="75" t="s">
        <v>694</v>
      </c>
      <c r="X125" s="97"/>
      <c r="Y125" s="98"/>
      <c r="Z125" s="88"/>
      <c r="AA125" s="97"/>
      <c r="AB125" s="97"/>
    </row>
    <row r="126" ht="22.5" customHeight="1">
      <c r="A126" s="72">
        <f>COUNTIF('Call &amp; Chat-Lidya'!$I$4:$I$2433,I126)</f>
        <v>4</v>
      </c>
      <c r="B126" s="74">
        <v>46168.0</v>
      </c>
      <c r="C126" s="94" t="s">
        <v>83</v>
      </c>
      <c r="D126" s="76" t="s">
        <v>173</v>
      </c>
      <c r="E126" s="76" t="s">
        <v>1275</v>
      </c>
      <c r="F126" s="78">
        <v>46155.0</v>
      </c>
      <c r="G126" s="83" t="s">
        <v>88</v>
      </c>
      <c r="H126" s="76" t="s">
        <v>1276</v>
      </c>
      <c r="I126" s="76" t="s">
        <v>1277</v>
      </c>
      <c r="J126" s="88" t="s">
        <v>1278</v>
      </c>
      <c r="K126" s="89" t="s">
        <v>1279</v>
      </c>
      <c r="L126" s="90" t="s">
        <v>1279</v>
      </c>
      <c r="M126" s="76" t="s">
        <v>1280</v>
      </c>
      <c r="N126" s="76" t="s">
        <v>1281</v>
      </c>
      <c r="O126" s="92">
        <v>46155.0</v>
      </c>
      <c r="P126" s="74">
        <v>46169.0</v>
      </c>
      <c r="Q126" s="76" t="s">
        <v>124</v>
      </c>
      <c r="R126" s="76" t="s">
        <v>124</v>
      </c>
      <c r="S126" s="83" t="s">
        <v>126</v>
      </c>
      <c r="T126" s="83" t="s">
        <v>195</v>
      </c>
      <c r="U126" s="83" t="s">
        <v>128</v>
      </c>
      <c r="V126" s="88" t="s">
        <v>302</v>
      </c>
      <c r="W126" s="94"/>
      <c r="X126" s="97"/>
      <c r="Y126" s="98"/>
      <c r="Z126" s="96"/>
      <c r="AA126" s="97"/>
      <c r="AB126" s="97"/>
    </row>
    <row r="127" ht="22.5" customHeight="1">
      <c r="A127" s="72">
        <f>COUNTIF('Call &amp; Chat-Lidya'!$I$4:$I$2433,I127)</f>
        <v>5</v>
      </c>
      <c r="B127" s="74">
        <v>46177.0</v>
      </c>
      <c r="C127" s="94" t="s">
        <v>83</v>
      </c>
      <c r="D127" s="76" t="s">
        <v>173</v>
      </c>
      <c r="E127" s="76" t="s">
        <v>1284</v>
      </c>
      <c r="F127" s="78">
        <v>46155.0</v>
      </c>
      <c r="G127" s="83" t="s">
        <v>88</v>
      </c>
      <c r="H127" s="76" t="s">
        <v>1285</v>
      </c>
      <c r="I127" s="76" t="s">
        <v>1286</v>
      </c>
      <c r="J127" s="88" t="s">
        <v>1287</v>
      </c>
      <c r="K127" s="89" t="s">
        <v>1288</v>
      </c>
      <c r="L127" s="90" t="s">
        <v>1288</v>
      </c>
      <c r="M127" s="76" t="s">
        <v>1289</v>
      </c>
      <c r="N127" s="91"/>
      <c r="O127" s="92">
        <v>46155.0</v>
      </c>
      <c r="P127" s="74">
        <v>46169.0</v>
      </c>
      <c r="Q127" s="76" t="s">
        <v>124</v>
      </c>
      <c r="R127" s="91">
        <v>1.0</v>
      </c>
      <c r="S127" s="83" t="s">
        <v>251</v>
      </c>
      <c r="T127" s="83" t="s">
        <v>145</v>
      </c>
      <c r="U127" s="83" t="s">
        <v>101</v>
      </c>
      <c r="V127" s="88" t="s">
        <v>131</v>
      </c>
      <c r="W127" s="94"/>
      <c r="X127" s="97"/>
      <c r="Y127" s="98"/>
      <c r="Z127" s="96"/>
      <c r="AA127" s="97"/>
      <c r="AB127" s="97"/>
    </row>
    <row r="128" ht="22.5" customHeight="1">
      <c r="A128" s="72">
        <f>COUNTIF('Call &amp; Chat-Lidya'!$I$4:$I$2433,I128)</f>
        <v>5</v>
      </c>
      <c r="B128" s="74">
        <v>46177.0</v>
      </c>
      <c r="C128" s="94" t="s">
        <v>83</v>
      </c>
      <c r="D128" s="76" t="s">
        <v>173</v>
      </c>
      <c r="E128" s="76" t="s">
        <v>1292</v>
      </c>
      <c r="F128" s="78">
        <v>46155.0</v>
      </c>
      <c r="G128" s="83" t="s">
        <v>88</v>
      </c>
      <c r="H128" s="76" t="s">
        <v>1294</v>
      </c>
      <c r="I128" s="76" t="s">
        <v>1295</v>
      </c>
      <c r="J128" s="88" t="s">
        <v>1296</v>
      </c>
      <c r="K128" s="89" t="s">
        <v>1297</v>
      </c>
      <c r="L128" s="90" t="s">
        <v>1297</v>
      </c>
      <c r="M128" s="76" t="s">
        <v>1299</v>
      </c>
      <c r="N128" s="76" t="s">
        <v>1299</v>
      </c>
      <c r="O128" s="92">
        <v>46155.0</v>
      </c>
      <c r="P128" s="74">
        <v>46169.0</v>
      </c>
      <c r="Q128" s="76" t="s">
        <v>124</v>
      </c>
      <c r="R128" s="91">
        <v>1.0</v>
      </c>
      <c r="S128" s="83" t="s">
        <v>350</v>
      </c>
      <c r="T128" s="83" t="s">
        <v>145</v>
      </c>
      <c r="U128" s="83" t="s">
        <v>101</v>
      </c>
      <c r="V128" s="88" t="s">
        <v>131</v>
      </c>
      <c r="W128" s="94"/>
      <c r="X128" s="88"/>
      <c r="Y128" s="98"/>
      <c r="Z128" s="96" t="s">
        <v>1303</v>
      </c>
      <c r="AA128" s="97"/>
      <c r="AB128" s="97"/>
    </row>
    <row r="129" ht="22.5" customHeight="1">
      <c r="A129" s="72">
        <f>COUNTIF('Call &amp; Chat-Lidya'!$I$4:$I$2433,I129)</f>
        <v>5</v>
      </c>
      <c r="B129" s="74">
        <v>46177.0</v>
      </c>
      <c r="C129" s="94" t="s">
        <v>83</v>
      </c>
      <c r="D129" s="76" t="s">
        <v>173</v>
      </c>
      <c r="E129" s="76" t="s">
        <v>1305</v>
      </c>
      <c r="F129" s="78">
        <v>46157.0</v>
      </c>
      <c r="G129" s="83" t="s">
        <v>88</v>
      </c>
      <c r="H129" s="76" t="s">
        <v>1306</v>
      </c>
      <c r="I129" s="76" t="s">
        <v>1307</v>
      </c>
      <c r="J129" s="88" t="s">
        <v>1308</v>
      </c>
      <c r="K129" s="89" t="s">
        <v>1309</v>
      </c>
      <c r="L129" s="90" t="s">
        <v>1309</v>
      </c>
      <c r="M129" s="76" t="s">
        <v>1310</v>
      </c>
      <c r="N129" s="76" t="s">
        <v>1311</v>
      </c>
      <c r="O129" s="92">
        <v>46156.0</v>
      </c>
      <c r="P129" s="74">
        <v>46170.0</v>
      </c>
      <c r="Q129" s="76" t="s">
        <v>124</v>
      </c>
      <c r="R129" s="91">
        <v>1.0</v>
      </c>
      <c r="S129" s="83" t="s">
        <v>126</v>
      </c>
      <c r="T129" s="83" t="s">
        <v>145</v>
      </c>
      <c r="U129" s="83" t="s">
        <v>101</v>
      </c>
      <c r="V129" s="88" t="s">
        <v>390</v>
      </c>
      <c r="W129" s="94"/>
      <c r="X129" s="88"/>
      <c r="Y129" s="98"/>
      <c r="Z129" s="96"/>
      <c r="AA129" s="97"/>
      <c r="AB129" s="97"/>
    </row>
    <row r="130" ht="22.5" customHeight="1">
      <c r="A130" s="72">
        <f>COUNTIF('Call &amp; Chat-Lidya'!$I$4:$I$2433,I130)</f>
        <v>4</v>
      </c>
      <c r="B130" s="74">
        <v>46177.0</v>
      </c>
      <c r="C130" s="94" t="s">
        <v>83</v>
      </c>
      <c r="D130" s="76" t="s">
        <v>173</v>
      </c>
      <c r="E130" s="76" t="s">
        <v>1313</v>
      </c>
      <c r="F130" s="78">
        <v>46157.0</v>
      </c>
      <c r="G130" s="83" t="s">
        <v>88</v>
      </c>
      <c r="H130" s="76" t="s">
        <v>1315</v>
      </c>
      <c r="I130" s="76" t="s">
        <v>1316</v>
      </c>
      <c r="J130" s="88" t="s">
        <v>1317</v>
      </c>
      <c r="K130" s="89" t="s">
        <v>1319</v>
      </c>
      <c r="L130" s="90" t="s">
        <v>1319</v>
      </c>
      <c r="M130" s="76" t="s">
        <v>1320</v>
      </c>
      <c r="N130" s="91"/>
      <c r="O130" s="92">
        <v>46157.0</v>
      </c>
      <c r="P130" s="74">
        <v>46171.0</v>
      </c>
      <c r="Q130" s="76" t="s">
        <v>143</v>
      </c>
      <c r="R130" s="76" t="s">
        <v>124</v>
      </c>
      <c r="S130" s="83" t="s">
        <v>350</v>
      </c>
      <c r="T130" s="83" t="s">
        <v>145</v>
      </c>
      <c r="U130" s="83" t="s">
        <v>101</v>
      </c>
      <c r="V130" s="88" t="s">
        <v>664</v>
      </c>
      <c r="W130" s="94"/>
      <c r="X130" s="88"/>
      <c r="Y130" s="98"/>
      <c r="Z130" s="96" t="s">
        <v>1326</v>
      </c>
      <c r="AA130" s="97"/>
      <c r="AB130" s="97"/>
    </row>
    <row r="131" ht="22.5" customHeight="1">
      <c r="A131" s="72">
        <f>COUNTIF('Call &amp; Chat-Lidya'!$I$4:$I$2433,I131)</f>
        <v>4</v>
      </c>
      <c r="B131" s="74">
        <v>46177.0</v>
      </c>
      <c r="C131" s="94" t="s">
        <v>83</v>
      </c>
      <c r="D131" s="76" t="s">
        <v>173</v>
      </c>
      <c r="E131" s="76" t="s">
        <v>1327</v>
      </c>
      <c r="F131" s="78">
        <v>46157.0</v>
      </c>
      <c r="G131" s="83" t="s">
        <v>88</v>
      </c>
      <c r="H131" s="76" t="s">
        <v>1328</v>
      </c>
      <c r="I131" s="76" t="s">
        <v>1329</v>
      </c>
      <c r="J131" s="88" t="s">
        <v>1330</v>
      </c>
      <c r="K131" s="89" t="s">
        <v>1331</v>
      </c>
      <c r="L131" s="90" t="s">
        <v>1331</v>
      </c>
      <c r="M131" s="76" t="s">
        <v>1332</v>
      </c>
      <c r="N131" s="91"/>
      <c r="O131" s="92">
        <v>46157.0</v>
      </c>
      <c r="P131" s="74">
        <v>46171.0</v>
      </c>
      <c r="Q131" s="76" t="s">
        <v>124</v>
      </c>
      <c r="R131" s="91">
        <v>1.0</v>
      </c>
      <c r="S131" s="83" t="s">
        <v>251</v>
      </c>
      <c r="T131" s="83" t="s">
        <v>145</v>
      </c>
      <c r="U131" s="83" t="s">
        <v>101</v>
      </c>
      <c r="V131" s="88" t="s">
        <v>131</v>
      </c>
      <c r="W131" s="94"/>
      <c r="X131" s="97"/>
      <c r="Y131" s="98"/>
      <c r="Z131" s="96"/>
      <c r="AA131" s="97"/>
      <c r="AB131" s="97"/>
    </row>
    <row r="132" ht="22.5" customHeight="1">
      <c r="A132" s="72">
        <f>COUNTIF('Call &amp; Chat-Lidya'!$I$4:$I$2433,I132)</f>
        <v>3</v>
      </c>
      <c r="B132" s="74">
        <v>46168.0</v>
      </c>
      <c r="C132" s="94" t="s">
        <v>83</v>
      </c>
      <c r="D132" s="76" t="s">
        <v>173</v>
      </c>
      <c r="E132" s="76" t="s">
        <v>1334</v>
      </c>
      <c r="F132" s="78">
        <v>46157.0</v>
      </c>
      <c r="G132" s="83" t="s">
        <v>88</v>
      </c>
      <c r="H132" s="76" t="s">
        <v>1336</v>
      </c>
      <c r="I132" s="76" t="s">
        <v>1338</v>
      </c>
      <c r="J132" s="88" t="s">
        <v>1339</v>
      </c>
      <c r="K132" s="89" t="s">
        <v>1340</v>
      </c>
      <c r="L132" s="90" t="s">
        <v>1340</v>
      </c>
      <c r="M132" s="76" t="s">
        <v>1341</v>
      </c>
      <c r="N132" s="76" t="s">
        <v>1341</v>
      </c>
      <c r="O132" s="92">
        <v>46157.0</v>
      </c>
      <c r="P132" s="74">
        <v>46171.0</v>
      </c>
      <c r="Q132" s="76" t="s">
        <v>124</v>
      </c>
      <c r="R132" s="76" t="s">
        <v>124</v>
      </c>
      <c r="S132" s="83" t="s">
        <v>126</v>
      </c>
      <c r="T132" s="83" t="s">
        <v>195</v>
      </c>
      <c r="U132" s="83" t="s">
        <v>128</v>
      </c>
      <c r="V132" s="88" t="s">
        <v>302</v>
      </c>
      <c r="W132" s="94"/>
      <c r="X132" s="97"/>
      <c r="Y132" s="98"/>
      <c r="Z132" s="96" t="s">
        <v>1303</v>
      </c>
      <c r="AA132" s="97"/>
      <c r="AB132" s="97"/>
    </row>
    <row r="133" ht="22.5" customHeight="1">
      <c r="A133" s="72">
        <f>COUNTIF('Call &amp; Chat-Lidya'!$I$4:$I$2433,I133)</f>
        <v>3</v>
      </c>
      <c r="B133" s="74">
        <v>46168.0</v>
      </c>
      <c r="C133" s="94" t="s">
        <v>83</v>
      </c>
      <c r="D133" s="76" t="s">
        <v>173</v>
      </c>
      <c r="E133" s="76" t="s">
        <v>1345</v>
      </c>
      <c r="F133" s="78">
        <v>46157.0</v>
      </c>
      <c r="G133" s="83" t="s">
        <v>88</v>
      </c>
      <c r="H133" s="76" t="s">
        <v>1346</v>
      </c>
      <c r="I133" s="76" t="s">
        <v>1347</v>
      </c>
      <c r="J133" s="88" t="s">
        <v>1348</v>
      </c>
      <c r="K133" s="89" t="s">
        <v>1349</v>
      </c>
      <c r="L133" s="90" t="s">
        <v>1349</v>
      </c>
      <c r="M133" s="76" t="s">
        <v>1351</v>
      </c>
      <c r="N133" s="76" t="s">
        <v>1351</v>
      </c>
      <c r="O133" s="92">
        <v>46157.0</v>
      </c>
      <c r="P133" s="74">
        <v>46171.0</v>
      </c>
      <c r="Q133" s="76" t="s">
        <v>124</v>
      </c>
      <c r="R133" s="76" t="s">
        <v>124</v>
      </c>
      <c r="S133" s="83" t="s">
        <v>126</v>
      </c>
      <c r="T133" s="83" t="s">
        <v>195</v>
      </c>
      <c r="U133" s="83" t="s">
        <v>128</v>
      </c>
      <c r="V133" s="88" t="s">
        <v>302</v>
      </c>
      <c r="W133" s="94"/>
      <c r="X133" s="97"/>
      <c r="Y133" s="98"/>
      <c r="Z133" s="96" t="s">
        <v>1353</v>
      </c>
      <c r="AA133" s="97"/>
      <c r="AB133" s="97"/>
    </row>
    <row r="134" ht="22.5" customHeight="1">
      <c r="A134" s="72">
        <f>COUNTIF('Call &amp; Chat-Lidya'!$I$4:$I$2433,I134)</f>
        <v>4</v>
      </c>
      <c r="B134" s="74">
        <v>46177.0</v>
      </c>
      <c r="C134" s="94" t="s">
        <v>83</v>
      </c>
      <c r="D134" s="76" t="s">
        <v>173</v>
      </c>
      <c r="E134" s="76" t="s">
        <v>1357</v>
      </c>
      <c r="F134" s="78">
        <v>46157.0</v>
      </c>
      <c r="G134" s="83" t="s">
        <v>88</v>
      </c>
      <c r="H134" s="76" t="s">
        <v>1358</v>
      </c>
      <c r="I134" s="76" t="s">
        <v>1359</v>
      </c>
      <c r="J134" s="88" t="s">
        <v>1360</v>
      </c>
      <c r="K134" s="89" t="s">
        <v>1361</v>
      </c>
      <c r="L134" s="90" t="s">
        <v>1361</v>
      </c>
      <c r="M134" s="76" t="s">
        <v>1362</v>
      </c>
      <c r="N134" s="76" t="s">
        <v>1362</v>
      </c>
      <c r="O134" s="92">
        <v>46157.0</v>
      </c>
      <c r="P134" s="74">
        <v>46171.0</v>
      </c>
      <c r="Q134" s="76" t="s">
        <v>213</v>
      </c>
      <c r="R134" s="91">
        <v>1.0</v>
      </c>
      <c r="S134" s="179" t="s">
        <v>251</v>
      </c>
      <c r="T134" s="83" t="s">
        <v>145</v>
      </c>
      <c r="U134" s="179" t="s">
        <v>101</v>
      </c>
      <c r="V134" s="97" t="s">
        <v>390</v>
      </c>
      <c r="W134" s="94"/>
      <c r="X134" s="97"/>
      <c r="Y134" s="98"/>
      <c r="Z134" s="96" t="s">
        <v>1365</v>
      </c>
      <c r="AA134" s="97"/>
      <c r="AB134" s="97"/>
    </row>
    <row r="135" ht="22.5" customHeight="1">
      <c r="A135" s="72">
        <f>COUNTIF('Call &amp; Chat-Lidya'!$I$4:$I$2433,I135)</f>
        <v>3</v>
      </c>
      <c r="B135" s="74">
        <v>46168.0</v>
      </c>
      <c r="C135" s="94" t="s">
        <v>83</v>
      </c>
      <c r="D135" s="76" t="s">
        <v>173</v>
      </c>
      <c r="E135" s="76" t="s">
        <v>1366</v>
      </c>
      <c r="F135" s="78">
        <v>46158.0</v>
      </c>
      <c r="G135" s="83" t="s">
        <v>88</v>
      </c>
      <c r="H135" s="76" t="s">
        <v>1368</v>
      </c>
      <c r="I135" s="76" t="s">
        <v>1369</v>
      </c>
      <c r="J135" s="88" t="s">
        <v>1370</v>
      </c>
      <c r="K135" s="89" t="s">
        <v>1371</v>
      </c>
      <c r="L135" s="90" t="s">
        <v>1371</v>
      </c>
      <c r="M135" s="76" t="s">
        <v>1372</v>
      </c>
      <c r="N135" s="76" t="s">
        <v>1372</v>
      </c>
      <c r="O135" s="92">
        <v>46158.0</v>
      </c>
      <c r="P135" s="74">
        <v>46172.0</v>
      </c>
      <c r="Q135" s="76" t="s">
        <v>124</v>
      </c>
      <c r="R135" s="76" t="s">
        <v>124</v>
      </c>
      <c r="S135" s="83" t="s">
        <v>126</v>
      </c>
      <c r="T135" s="83" t="s">
        <v>195</v>
      </c>
      <c r="U135" s="83" t="s">
        <v>128</v>
      </c>
      <c r="V135" s="88" t="s">
        <v>302</v>
      </c>
      <c r="W135" s="94"/>
      <c r="X135" s="97"/>
      <c r="Y135" s="98"/>
      <c r="Z135" s="96"/>
      <c r="AA135" s="97"/>
      <c r="AB135" s="97"/>
    </row>
    <row r="136" ht="22.5" customHeight="1">
      <c r="A136" s="72">
        <f>COUNTIF('Call &amp; Chat-Lidya'!$I$4:$I$2433,I136)</f>
        <v>4</v>
      </c>
      <c r="B136" s="74">
        <v>46177.0</v>
      </c>
      <c r="C136" s="94" t="s">
        <v>83</v>
      </c>
      <c r="D136" s="76" t="s">
        <v>173</v>
      </c>
      <c r="E136" s="76" t="s">
        <v>1028</v>
      </c>
      <c r="F136" s="78">
        <v>46158.0</v>
      </c>
      <c r="G136" s="83" t="s">
        <v>88</v>
      </c>
      <c r="H136" s="76" t="s">
        <v>1377</v>
      </c>
      <c r="I136" s="76" t="s">
        <v>1378</v>
      </c>
      <c r="J136" s="88" t="s">
        <v>1379</v>
      </c>
      <c r="K136" s="89" t="s">
        <v>1380</v>
      </c>
      <c r="L136" s="90" t="s">
        <v>1380</v>
      </c>
      <c r="M136" s="76" t="s">
        <v>1381</v>
      </c>
      <c r="N136" s="76" t="s">
        <v>1381</v>
      </c>
      <c r="O136" s="92">
        <v>46158.0</v>
      </c>
      <c r="P136" s="74">
        <v>46172.0</v>
      </c>
      <c r="Q136" s="76" t="s">
        <v>143</v>
      </c>
      <c r="R136" s="91">
        <v>1.0</v>
      </c>
      <c r="S136" s="83" t="s">
        <v>126</v>
      </c>
      <c r="T136" s="179" t="s">
        <v>145</v>
      </c>
      <c r="U136" s="179" t="s">
        <v>101</v>
      </c>
      <c r="V136" s="97" t="s">
        <v>390</v>
      </c>
      <c r="W136" s="75" t="s">
        <v>694</v>
      </c>
      <c r="X136" s="97"/>
      <c r="Y136" s="98"/>
      <c r="Z136" s="96" t="s">
        <v>1382</v>
      </c>
      <c r="AA136" s="97"/>
      <c r="AB136" s="97"/>
    </row>
    <row r="137" ht="22.5" customHeight="1">
      <c r="A137" s="72">
        <f>COUNTIF('Call &amp; Chat-Lidya'!$I$4:$I$2433,I137)</f>
        <v>3</v>
      </c>
      <c r="B137" s="74">
        <v>46168.0</v>
      </c>
      <c r="C137" s="94" t="s">
        <v>83</v>
      </c>
      <c r="D137" s="76" t="s">
        <v>173</v>
      </c>
      <c r="E137" s="76" t="s">
        <v>1384</v>
      </c>
      <c r="F137" s="78">
        <v>46158.0</v>
      </c>
      <c r="G137" s="83" t="s">
        <v>88</v>
      </c>
      <c r="H137" s="76" t="s">
        <v>1385</v>
      </c>
      <c r="I137" s="76" t="s">
        <v>1386</v>
      </c>
      <c r="J137" s="88" t="s">
        <v>1387</v>
      </c>
      <c r="K137" s="89" t="s">
        <v>1388</v>
      </c>
      <c r="L137" s="90" t="s">
        <v>1388</v>
      </c>
      <c r="M137" s="76" t="s">
        <v>1389</v>
      </c>
      <c r="N137" s="76" t="s">
        <v>1390</v>
      </c>
      <c r="O137" s="92">
        <v>46158.0</v>
      </c>
      <c r="P137" s="74">
        <v>46172.0</v>
      </c>
      <c r="Q137" s="76" t="s">
        <v>143</v>
      </c>
      <c r="R137" s="76" t="s">
        <v>124</v>
      </c>
      <c r="S137" s="83" t="s">
        <v>126</v>
      </c>
      <c r="T137" s="83" t="s">
        <v>195</v>
      </c>
      <c r="U137" s="83" t="s">
        <v>128</v>
      </c>
      <c r="V137" s="88" t="s">
        <v>302</v>
      </c>
      <c r="W137" s="94"/>
      <c r="X137" s="97"/>
      <c r="Y137" s="98"/>
      <c r="Z137" s="96"/>
      <c r="AA137" s="97"/>
      <c r="AB137" s="97"/>
    </row>
    <row r="138" ht="22.5" customHeight="1">
      <c r="A138" s="72">
        <f>COUNTIF('Call &amp; Chat-Lidya'!$I$4:$I$2433,I138)</f>
        <v>3</v>
      </c>
      <c r="B138" s="74">
        <v>46168.0</v>
      </c>
      <c r="C138" s="94" t="s">
        <v>83</v>
      </c>
      <c r="D138" s="76" t="s">
        <v>173</v>
      </c>
      <c r="E138" s="76" t="s">
        <v>1395</v>
      </c>
      <c r="F138" s="78">
        <v>46159.0</v>
      </c>
      <c r="G138" s="83" t="s">
        <v>88</v>
      </c>
      <c r="H138" s="76" t="s">
        <v>1396</v>
      </c>
      <c r="I138" s="76" t="s">
        <v>1397</v>
      </c>
      <c r="J138" s="88" t="s">
        <v>1398</v>
      </c>
      <c r="K138" s="89" t="s">
        <v>1399</v>
      </c>
      <c r="L138" s="90" t="s">
        <v>1399</v>
      </c>
      <c r="M138" s="76" t="s">
        <v>1400</v>
      </c>
      <c r="N138" s="76" t="s">
        <v>1400</v>
      </c>
      <c r="O138" s="92">
        <v>46159.0</v>
      </c>
      <c r="P138" s="74">
        <v>46173.0</v>
      </c>
      <c r="Q138" s="76" t="s">
        <v>124</v>
      </c>
      <c r="R138" s="76" t="s">
        <v>124</v>
      </c>
      <c r="S138" s="83" t="s">
        <v>251</v>
      </c>
      <c r="T138" s="83" t="s">
        <v>292</v>
      </c>
      <c r="U138" s="83" t="s">
        <v>101</v>
      </c>
      <c r="V138" s="88" t="s">
        <v>390</v>
      </c>
      <c r="W138" s="94"/>
      <c r="X138" s="97"/>
      <c r="Y138" s="98"/>
      <c r="Z138" s="96" t="s">
        <v>1401</v>
      </c>
      <c r="AA138" s="97"/>
      <c r="AB138" s="97"/>
    </row>
    <row r="139" ht="22.5" customHeight="1">
      <c r="A139" s="72">
        <f>COUNTIF('Call &amp; Chat-Lidya'!$I$4:$I$2433,I139)</f>
        <v>3</v>
      </c>
      <c r="B139" s="74">
        <v>46168.0</v>
      </c>
      <c r="C139" s="94" t="s">
        <v>83</v>
      </c>
      <c r="D139" s="76" t="s">
        <v>173</v>
      </c>
      <c r="E139" s="76" t="s">
        <v>1402</v>
      </c>
      <c r="F139" s="78">
        <v>46159.0</v>
      </c>
      <c r="G139" s="83" t="s">
        <v>88</v>
      </c>
      <c r="H139" s="76" t="s">
        <v>1403</v>
      </c>
      <c r="I139" s="76" t="s">
        <v>1404</v>
      </c>
      <c r="J139" s="88" t="s">
        <v>1405</v>
      </c>
      <c r="K139" s="89" t="s">
        <v>1406</v>
      </c>
      <c r="L139" s="90" t="s">
        <v>1406</v>
      </c>
      <c r="M139" s="76" t="s">
        <v>1408</v>
      </c>
      <c r="N139" s="76" t="s">
        <v>1408</v>
      </c>
      <c r="O139" s="92">
        <v>46159.0</v>
      </c>
      <c r="P139" s="74">
        <v>46173.0</v>
      </c>
      <c r="Q139" s="76" t="s">
        <v>143</v>
      </c>
      <c r="R139" s="76" t="s">
        <v>124</v>
      </c>
      <c r="S139" s="83" t="s">
        <v>126</v>
      </c>
      <c r="T139" s="83" t="s">
        <v>195</v>
      </c>
      <c r="U139" s="83" t="s">
        <v>128</v>
      </c>
      <c r="V139" s="88" t="s">
        <v>302</v>
      </c>
      <c r="W139" s="94"/>
      <c r="X139" s="97"/>
      <c r="Y139" s="98"/>
      <c r="Z139" s="96"/>
      <c r="AA139" s="97"/>
      <c r="AB139" s="97"/>
    </row>
    <row r="140" ht="22.5" customHeight="1">
      <c r="A140" s="72">
        <f>COUNTIF('Call &amp; Chat-Lidya'!$I$4:$I$2433,I140)</f>
        <v>4</v>
      </c>
      <c r="B140" s="74">
        <v>46177.0</v>
      </c>
      <c r="C140" s="94" t="s">
        <v>83</v>
      </c>
      <c r="D140" s="76" t="s">
        <v>173</v>
      </c>
      <c r="E140" s="76" t="s">
        <v>1413</v>
      </c>
      <c r="F140" s="78">
        <v>46160.0</v>
      </c>
      <c r="G140" s="83" t="s">
        <v>88</v>
      </c>
      <c r="H140" s="76" t="s">
        <v>1414</v>
      </c>
      <c r="I140" s="76" t="s">
        <v>1415</v>
      </c>
      <c r="J140" s="88" t="s">
        <v>1416</v>
      </c>
      <c r="K140" s="89" t="s">
        <v>1417</v>
      </c>
      <c r="L140" s="90" t="s">
        <v>1417</v>
      </c>
      <c r="M140" s="76" t="s">
        <v>1418</v>
      </c>
      <c r="N140" s="76" t="s">
        <v>1418</v>
      </c>
      <c r="O140" s="92">
        <v>46160.0</v>
      </c>
      <c r="P140" s="74">
        <v>46174.0</v>
      </c>
      <c r="Q140" s="76" t="s">
        <v>95</v>
      </c>
      <c r="R140" s="91">
        <v>1.0</v>
      </c>
      <c r="S140" s="83" t="s">
        <v>126</v>
      </c>
      <c r="T140" s="83" t="s">
        <v>145</v>
      </c>
      <c r="U140" s="83" t="s">
        <v>101</v>
      </c>
      <c r="V140" s="88" t="s">
        <v>131</v>
      </c>
      <c r="W140" s="94"/>
      <c r="X140" s="97"/>
      <c r="Y140" s="98"/>
      <c r="Z140" s="96"/>
      <c r="AA140" s="97"/>
      <c r="AB140" s="97"/>
    </row>
    <row r="141" ht="22.5" customHeight="1">
      <c r="A141" s="72">
        <f>COUNTIF('Call &amp; Chat-Lidya'!$I$4:$I$2433,I141)</f>
        <v>3</v>
      </c>
      <c r="B141" s="74">
        <v>46177.0</v>
      </c>
      <c r="C141" s="94" t="s">
        <v>83</v>
      </c>
      <c r="D141" s="76" t="s">
        <v>173</v>
      </c>
      <c r="E141" s="76" t="s">
        <v>1262</v>
      </c>
      <c r="F141" s="78">
        <v>46162.0</v>
      </c>
      <c r="G141" s="83" t="s">
        <v>88</v>
      </c>
      <c r="H141" s="76" t="s">
        <v>1422</v>
      </c>
      <c r="I141" s="76" t="s">
        <v>1423</v>
      </c>
      <c r="J141" s="88" t="s">
        <v>1424</v>
      </c>
      <c r="K141" s="89" t="s">
        <v>1425</v>
      </c>
      <c r="L141" s="90" t="s">
        <v>1425</v>
      </c>
      <c r="M141" s="76" t="s">
        <v>1426</v>
      </c>
      <c r="N141" s="76" t="s">
        <v>1426</v>
      </c>
      <c r="O141" s="92">
        <v>46162.0</v>
      </c>
      <c r="P141" s="74">
        <v>46176.0</v>
      </c>
      <c r="Q141" s="76" t="s">
        <v>124</v>
      </c>
      <c r="R141" s="76" t="s">
        <v>143</v>
      </c>
      <c r="S141" s="83" t="s">
        <v>251</v>
      </c>
      <c r="T141" s="83" t="s">
        <v>145</v>
      </c>
      <c r="U141" s="83" t="s">
        <v>101</v>
      </c>
      <c r="V141" s="88" t="s">
        <v>131</v>
      </c>
      <c r="W141" s="94"/>
      <c r="X141" s="97"/>
      <c r="Y141" s="98"/>
      <c r="Z141" s="96"/>
      <c r="AA141" s="97"/>
      <c r="AB141" s="97"/>
    </row>
    <row r="142" ht="22.5" customHeight="1">
      <c r="A142" s="72">
        <f>COUNTIF('Call &amp; Chat-Lidya'!$I$4:$I$2433,I142)</f>
        <v>3</v>
      </c>
      <c r="B142" s="74">
        <v>46177.0</v>
      </c>
      <c r="C142" s="94" t="s">
        <v>83</v>
      </c>
      <c r="D142" s="76" t="s">
        <v>173</v>
      </c>
      <c r="E142" s="76" t="s">
        <v>1275</v>
      </c>
      <c r="F142" s="78">
        <v>46163.0</v>
      </c>
      <c r="G142" s="83" t="s">
        <v>88</v>
      </c>
      <c r="H142" s="76" t="s">
        <v>1429</v>
      </c>
      <c r="I142" s="76" t="s">
        <v>1430</v>
      </c>
      <c r="J142" s="88" t="s">
        <v>1431</v>
      </c>
      <c r="K142" s="89" t="s">
        <v>1432</v>
      </c>
      <c r="L142" s="90" t="s">
        <v>1432</v>
      </c>
      <c r="M142" s="76" t="s">
        <v>1433</v>
      </c>
      <c r="N142" s="76" t="s">
        <v>1433</v>
      </c>
      <c r="O142" s="92">
        <v>46162.0</v>
      </c>
      <c r="P142" s="74">
        <v>46176.0</v>
      </c>
      <c r="Q142" s="76" t="s">
        <v>143</v>
      </c>
      <c r="R142" s="76" t="s">
        <v>143</v>
      </c>
      <c r="S142" s="83" t="s">
        <v>350</v>
      </c>
      <c r="T142" s="83" t="s">
        <v>145</v>
      </c>
      <c r="U142" s="83" t="s">
        <v>101</v>
      </c>
      <c r="V142" s="88" t="s">
        <v>390</v>
      </c>
      <c r="W142" s="75" t="s">
        <v>694</v>
      </c>
      <c r="X142" s="97"/>
      <c r="Y142" s="98"/>
      <c r="Z142" s="96" t="s">
        <v>1434</v>
      </c>
      <c r="AA142" s="97"/>
      <c r="AB142" s="97"/>
    </row>
    <row r="143" ht="22.5" customHeight="1">
      <c r="A143" s="72">
        <f>COUNTIF('Call &amp; Chat-Lidya'!$I$4:$I$2433,I143)</f>
        <v>4</v>
      </c>
      <c r="B143" s="74">
        <v>46177.0</v>
      </c>
      <c r="C143" s="94" t="s">
        <v>83</v>
      </c>
      <c r="D143" s="76" t="s">
        <v>173</v>
      </c>
      <c r="E143" s="76" t="s">
        <v>1284</v>
      </c>
      <c r="F143" s="78">
        <v>46163.0</v>
      </c>
      <c r="G143" s="83" t="s">
        <v>88</v>
      </c>
      <c r="H143" s="76" t="s">
        <v>1438</v>
      </c>
      <c r="I143" s="76" t="s">
        <v>1439</v>
      </c>
      <c r="J143" s="88" t="s">
        <v>1440</v>
      </c>
      <c r="K143" s="89" t="s">
        <v>1441</v>
      </c>
      <c r="L143" s="90" t="s">
        <v>1441</v>
      </c>
      <c r="M143" s="76" t="s">
        <v>1443</v>
      </c>
      <c r="N143" s="76" t="s">
        <v>1443</v>
      </c>
      <c r="O143" s="92">
        <v>46163.0</v>
      </c>
      <c r="P143" s="74">
        <v>46177.0</v>
      </c>
      <c r="Q143" s="76" t="s">
        <v>124</v>
      </c>
      <c r="R143" s="76" t="s">
        <v>143</v>
      </c>
      <c r="S143" s="83" t="s">
        <v>251</v>
      </c>
      <c r="T143" s="83" t="s">
        <v>145</v>
      </c>
      <c r="U143" s="83" t="s">
        <v>101</v>
      </c>
      <c r="V143" s="88" t="s">
        <v>664</v>
      </c>
      <c r="W143" s="75" t="s">
        <v>1445</v>
      </c>
      <c r="X143" s="97"/>
      <c r="Y143" s="98"/>
      <c r="Z143" s="96"/>
      <c r="AA143" s="97"/>
      <c r="AB143" s="97"/>
    </row>
    <row r="144" ht="22.5" customHeight="1">
      <c r="A144" s="72">
        <f>COUNTIF('Call &amp; Chat-Lidya'!$I$4:$I$2433,I144)</f>
        <v>3</v>
      </c>
      <c r="B144" s="74">
        <v>46177.0</v>
      </c>
      <c r="C144" s="94" t="s">
        <v>83</v>
      </c>
      <c r="D144" s="76" t="s">
        <v>173</v>
      </c>
      <c r="E144" s="76" t="s">
        <v>1292</v>
      </c>
      <c r="F144" s="78">
        <v>46163.0</v>
      </c>
      <c r="G144" s="83" t="s">
        <v>88</v>
      </c>
      <c r="H144" s="76" t="s">
        <v>1446</v>
      </c>
      <c r="I144" s="76" t="s">
        <v>1447</v>
      </c>
      <c r="J144" s="88" t="s">
        <v>1448</v>
      </c>
      <c r="K144" s="89" t="s">
        <v>1449</v>
      </c>
      <c r="L144" s="90" t="s">
        <v>1449</v>
      </c>
      <c r="M144" s="76" t="s">
        <v>1450</v>
      </c>
      <c r="N144" s="76" t="s">
        <v>1450</v>
      </c>
      <c r="O144" s="92">
        <v>46163.0</v>
      </c>
      <c r="P144" s="74">
        <v>46177.0</v>
      </c>
      <c r="Q144" s="76" t="s">
        <v>461</v>
      </c>
      <c r="R144" s="76" t="s">
        <v>143</v>
      </c>
      <c r="S144" s="83" t="s">
        <v>251</v>
      </c>
      <c r="T144" s="83" t="s">
        <v>145</v>
      </c>
      <c r="U144" s="83" t="s">
        <v>101</v>
      </c>
      <c r="V144" s="88" t="s">
        <v>131</v>
      </c>
      <c r="W144" s="94"/>
      <c r="X144" s="97"/>
      <c r="Y144" s="98"/>
      <c r="Z144" s="96"/>
      <c r="AA144" s="97"/>
      <c r="AB144" s="97"/>
    </row>
    <row r="145" ht="22.5" customHeight="1">
      <c r="A145" s="72">
        <f>COUNTIF('Call &amp; Chat-Lidya'!$I$4:$I$2433,I145)</f>
        <v>2</v>
      </c>
      <c r="B145" s="74">
        <v>46168.0</v>
      </c>
      <c r="C145" s="94" t="s">
        <v>83</v>
      </c>
      <c r="D145" s="76" t="s">
        <v>173</v>
      </c>
      <c r="E145" s="76" t="s">
        <v>1313</v>
      </c>
      <c r="F145" s="78">
        <v>46164.0</v>
      </c>
      <c r="G145" s="83" t="s">
        <v>88</v>
      </c>
      <c r="H145" s="76" t="s">
        <v>1456</v>
      </c>
      <c r="I145" s="76" t="s">
        <v>1457</v>
      </c>
      <c r="J145" s="88" t="s">
        <v>1458</v>
      </c>
      <c r="K145" s="89" t="s">
        <v>1459</v>
      </c>
      <c r="L145" s="90" t="s">
        <v>1459</v>
      </c>
      <c r="M145" s="76" t="s">
        <v>1460</v>
      </c>
      <c r="N145" s="76" t="s">
        <v>1460</v>
      </c>
      <c r="O145" s="92">
        <v>46164.0</v>
      </c>
      <c r="P145" s="74">
        <v>46178.0</v>
      </c>
      <c r="Q145" s="76" t="s">
        <v>143</v>
      </c>
      <c r="R145" s="76" t="s">
        <v>124</v>
      </c>
      <c r="S145" s="83" t="s">
        <v>350</v>
      </c>
      <c r="T145" s="83" t="s">
        <v>145</v>
      </c>
      <c r="U145" s="83" t="s">
        <v>101</v>
      </c>
      <c r="V145" s="88" t="s">
        <v>664</v>
      </c>
      <c r="W145" s="75" t="s">
        <v>342</v>
      </c>
      <c r="X145" s="97"/>
      <c r="Y145" s="98"/>
      <c r="Z145" s="96" t="s">
        <v>1461</v>
      </c>
      <c r="AA145" s="97"/>
      <c r="AB145" s="97"/>
    </row>
    <row r="146" ht="22.5" customHeight="1">
      <c r="A146" s="72">
        <f>COUNTIF('Call &amp; Chat-Lidya'!$I$4:$I$2433,I146)</f>
        <v>3</v>
      </c>
      <c r="B146" s="74">
        <v>46184.0</v>
      </c>
      <c r="C146" s="75" t="s">
        <v>83</v>
      </c>
      <c r="D146" s="76" t="s">
        <v>85</v>
      </c>
      <c r="E146" s="76" t="s">
        <v>548</v>
      </c>
      <c r="F146" s="78">
        <v>46182.0</v>
      </c>
      <c r="G146" s="83" t="s">
        <v>88</v>
      </c>
      <c r="H146" s="76" t="s">
        <v>1462</v>
      </c>
      <c r="I146" s="76" t="s">
        <v>1463</v>
      </c>
      <c r="J146" s="88" t="s">
        <v>1464</v>
      </c>
      <c r="K146" s="89" t="s">
        <v>1464</v>
      </c>
      <c r="L146" s="90" t="s">
        <v>1464</v>
      </c>
      <c r="M146" s="76" t="s">
        <v>600</v>
      </c>
      <c r="N146" s="76" t="s">
        <v>1465</v>
      </c>
      <c r="O146" s="92">
        <v>46182.0</v>
      </c>
      <c r="P146" s="74">
        <v>46196.0</v>
      </c>
      <c r="Q146" s="76" t="s">
        <v>143</v>
      </c>
      <c r="R146" s="76" t="s">
        <v>124</v>
      </c>
      <c r="S146" s="83" t="s">
        <v>350</v>
      </c>
      <c r="T146" s="83" t="s">
        <v>292</v>
      </c>
      <c r="U146" s="83" t="s">
        <v>101</v>
      </c>
      <c r="V146" s="88" t="s">
        <v>664</v>
      </c>
      <c r="W146" s="94"/>
      <c r="X146" s="97"/>
      <c r="Y146" s="98"/>
      <c r="Z146" s="96" t="s">
        <v>1469</v>
      </c>
      <c r="AA146" s="97"/>
      <c r="AB146" s="97"/>
    </row>
    <row r="147" ht="22.5" customHeight="1">
      <c r="A147" s="72">
        <f>COUNTIF('Call &amp; Chat-Lidya'!$I$4:$I$2433,I147)</f>
        <v>3</v>
      </c>
      <c r="B147" s="74">
        <v>46182.0</v>
      </c>
      <c r="C147" s="94" t="s">
        <v>83</v>
      </c>
      <c r="D147" s="76" t="s">
        <v>173</v>
      </c>
      <c r="E147" s="76" t="s">
        <v>1472</v>
      </c>
      <c r="F147" s="78">
        <v>46164.0</v>
      </c>
      <c r="G147" s="83" t="s">
        <v>88</v>
      </c>
      <c r="H147" s="76" t="s">
        <v>1473</v>
      </c>
      <c r="I147" s="76" t="s">
        <v>1474</v>
      </c>
      <c r="J147" s="88" t="s">
        <v>1475</v>
      </c>
      <c r="K147" s="89" t="s">
        <v>1476</v>
      </c>
      <c r="L147" s="90" t="s">
        <v>1476</v>
      </c>
      <c r="M147" s="76" t="s">
        <v>1477</v>
      </c>
      <c r="N147" s="76" t="s">
        <v>1477</v>
      </c>
      <c r="O147" s="92">
        <v>46164.0</v>
      </c>
      <c r="P147" s="74">
        <v>46178.0</v>
      </c>
      <c r="Q147" s="76" t="s">
        <v>124</v>
      </c>
      <c r="R147" s="91">
        <v>1.0</v>
      </c>
      <c r="S147" s="83" t="s">
        <v>251</v>
      </c>
      <c r="T147" s="83" t="s">
        <v>145</v>
      </c>
      <c r="U147" s="83" t="s">
        <v>101</v>
      </c>
      <c r="V147" s="88" t="s">
        <v>131</v>
      </c>
      <c r="W147" s="94"/>
      <c r="X147" s="97"/>
      <c r="Y147" s="98"/>
      <c r="Z147" s="96"/>
      <c r="AA147" s="97"/>
      <c r="AB147" s="97"/>
    </row>
    <row r="148" ht="22.5" customHeight="1">
      <c r="A148" s="72">
        <f>COUNTIF('Call &amp; Chat-Lidya'!$I$4:$I$2433,I148)</f>
        <v>3</v>
      </c>
      <c r="B148" s="74">
        <v>46182.0</v>
      </c>
      <c r="C148" s="94" t="s">
        <v>83</v>
      </c>
      <c r="D148" s="76" t="s">
        <v>173</v>
      </c>
      <c r="E148" s="76" t="s">
        <v>1479</v>
      </c>
      <c r="F148" s="78">
        <v>46165.0</v>
      </c>
      <c r="G148" s="83" t="s">
        <v>88</v>
      </c>
      <c r="H148" s="76" t="s">
        <v>1480</v>
      </c>
      <c r="I148" s="76" t="s">
        <v>1481</v>
      </c>
      <c r="J148" s="88" t="s">
        <v>1482</v>
      </c>
      <c r="K148" s="89" t="s">
        <v>1483</v>
      </c>
      <c r="L148" s="90" t="s">
        <v>1483</v>
      </c>
      <c r="M148" s="76" t="s">
        <v>1484</v>
      </c>
      <c r="N148" s="76" t="s">
        <v>1484</v>
      </c>
      <c r="O148" s="92">
        <v>46165.0</v>
      </c>
      <c r="P148" s="74">
        <v>46179.0</v>
      </c>
      <c r="Q148" s="76" t="s">
        <v>143</v>
      </c>
      <c r="R148" s="91">
        <v>1.0</v>
      </c>
      <c r="S148" s="83" t="s">
        <v>251</v>
      </c>
      <c r="T148" s="83" t="s">
        <v>145</v>
      </c>
      <c r="U148" s="83" t="s">
        <v>101</v>
      </c>
      <c r="V148" s="88" t="s">
        <v>131</v>
      </c>
      <c r="W148" s="75" t="s">
        <v>392</v>
      </c>
      <c r="X148" s="97"/>
      <c r="Y148" s="98"/>
      <c r="Z148" s="96"/>
      <c r="AA148" s="97"/>
      <c r="AB148" s="97"/>
    </row>
    <row r="149" ht="22.5" customHeight="1">
      <c r="A149" s="72">
        <f>COUNTIF('Call &amp; Chat-Lidya'!$I$4:$I$2433,I149)</f>
        <v>3</v>
      </c>
      <c r="B149" s="74">
        <v>46177.0</v>
      </c>
      <c r="C149" s="94" t="s">
        <v>83</v>
      </c>
      <c r="D149" s="76" t="s">
        <v>173</v>
      </c>
      <c r="E149" s="76" t="s">
        <v>1490</v>
      </c>
      <c r="F149" s="78">
        <v>46166.0</v>
      </c>
      <c r="G149" s="83" t="s">
        <v>88</v>
      </c>
      <c r="H149" s="76" t="s">
        <v>1491</v>
      </c>
      <c r="I149" s="76" t="s">
        <v>1492</v>
      </c>
      <c r="J149" s="88" t="s">
        <v>1493</v>
      </c>
      <c r="K149" s="89" t="s">
        <v>1494</v>
      </c>
      <c r="L149" s="90" t="s">
        <v>1494</v>
      </c>
      <c r="M149" s="76" t="s">
        <v>1495</v>
      </c>
      <c r="N149" s="76" t="s">
        <v>1496</v>
      </c>
      <c r="O149" s="92">
        <v>46166.0</v>
      </c>
      <c r="P149" s="74">
        <v>46180.0</v>
      </c>
      <c r="Q149" s="76" t="s">
        <v>582</v>
      </c>
      <c r="R149" s="91">
        <v>1.0</v>
      </c>
      <c r="S149" s="83" t="s">
        <v>251</v>
      </c>
      <c r="T149" s="83" t="s">
        <v>145</v>
      </c>
      <c r="U149" s="83" t="s">
        <v>101</v>
      </c>
      <c r="V149" s="88" t="s">
        <v>131</v>
      </c>
      <c r="W149" s="94"/>
      <c r="X149" s="97"/>
      <c r="Y149" s="98"/>
      <c r="Z149" s="96"/>
      <c r="AA149" s="97"/>
      <c r="AB149" s="97"/>
    </row>
    <row r="150" ht="22.5" customHeight="1">
      <c r="A150" s="72">
        <f>COUNTIF('Call &amp; Chat-Lidya'!$I$4:$I$2433,I150)</f>
        <v>3</v>
      </c>
      <c r="B150" s="74">
        <v>46191.0</v>
      </c>
      <c r="C150" s="94" t="s">
        <v>83</v>
      </c>
      <c r="D150" s="76" t="s">
        <v>173</v>
      </c>
      <c r="E150" s="76" t="s">
        <v>1498</v>
      </c>
      <c r="F150" s="78">
        <v>46166.0</v>
      </c>
      <c r="G150" s="83" t="s">
        <v>88</v>
      </c>
      <c r="H150" s="76" t="s">
        <v>1501</v>
      </c>
      <c r="I150" s="76" t="s">
        <v>1502</v>
      </c>
      <c r="J150" s="88" t="s">
        <v>1504</v>
      </c>
      <c r="K150" s="89" t="s">
        <v>1505</v>
      </c>
      <c r="L150" s="90" t="s">
        <v>1505</v>
      </c>
      <c r="M150" s="76" t="s">
        <v>1507</v>
      </c>
      <c r="N150" s="91"/>
      <c r="O150" s="92">
        <v>46166.0</v>
      </c>
      <c r="P150" s="74">
        <v>46180.0</v>
      </c>
      <c r="Q150" s="76" t="s">
        <v>124</v>
      </c>
      <c r="R150" s="91">
        <v>1.0</v>
      </c>
      <c r="S150" s="83" t="s">
        <v>350</v>
      </c>
      <c r="T150" s="83" t="s">
        <v>145</v>
      </c>
      <c r="U150" s="83" t="s">
        <v>101</v>
      </c>
      <c r="V150" s="88" t="s">
        <v>390</v>
      </c>
      <c r="W150" s="94"/>
      <c r="X150" s="97"/>
      <c r="Y150" s="292"/>
      <c r="Z150" s="96" t="s">
        <v>364</v>
      </c>
      <c r="AA150" s="97"/>
      <c r="AB150" s="97"/>
    </row>
    <row r="151" ht="22.5" customHeight="1">
      <c r="A151" s="72">
        <f>COUNTIF('Call &amp; Chat-Lidya'!$I$4:$I$2433,I151)</f>
        <v>3</v>
      </c>
      <c r="B151" s="74">
        <v>46191.0</v>
      </c>
      <c r="C151" s="94" t="s">
        <v>83</v>
      </c>
      <c r="D151" s="76" t="s">
        <v>173</v>
      </c>
      <c r="E151" s="76" t="s">
        <v>1510</v>
      </c>
      <c r="F151" s="78">
        <v>46167.0</v>
      </c>
      <c r="G151" s="83" t="s">
        <v>88</v>
      </c>
      <c r="H151" s="76" t="s">
        <v>1511</v>
      </c>
      <c r="I151" s="76" t="s">
        <v>1512</v>
      </c>
      <c r="J151" s="88" t="s">
        <v>1513</v>
      </c>
      <c r="K151" s="89" t="s">
        <v>1514</v>
      </c>
      <c r="L151" s="90" t="s">
        <v>1514</v>
      </c>
      <c r="M151" s="76" t="s">
        <v>1515</v>
      </c>
      <c r="N151" s="76" t="s">
        <v>1515</v>
      </c>
      <c r="O151" s="92">
        <v>46166.0</v>
      </c>
      <c r="P151" s="74">
        <v>46181.0</v>
      </c>
      <c r="Q151" s="76" t="s">
        <v>124</v>
      </c>
      <c r="R151" s="76" t="s">
        <v>143</v>
      </c>
      <c r="S151" s="83" t="s">
        <v>251</v>
      </c>
      <c r="T151" s="83" t="s">
        <v>145</v>
      </c>
      <c r="U151" s="83" t="s">
        <v>101</v>
      </c>
      <c r="V151" s="88" t="s">
        <v>131</v>
      </c>
      <c r="W151" s="94"/>
      <c r="X151" s="97"/>
      <c r="Y151" s="292"/>
      <c r="Z151" s="96"/>
      <c r="AA151" s="97"/>
      <c r="AB151" s="97"/>
    </row>
    <row r="152" ht="22.5" customHeight="1">
      <c r="A152" s="72">
        <f>COUNTIF('Call &amp; Chat-Lidya'!$I$4:$I$2433,I152)</f>
        <v>4</v>
      </c>
      <c r="B152" s="74">
        <v>46184.0</v>
      </c>
      <c r="C152" s="94" t="s">
        <v>83</v>
      </c>
      <c r="D152" s="76" t="s">
        <v>173</v>
      </c>
      <c r="E152" s="76" t="s">
        <v>1028</v>
      </c>
      <c r="F152" s="78">
        <v>46167.0</v>
      </c>
      <c r="G152" s="83" t="s">
        <v>88</v>
      </c>
      <c r="H152" s="76" t="s">
        <v>1520</v>
      </c>
      <c r="I152" s="76" t="s">
        <v>1521</v>
      </c>
      <c r="J152" s="88" t="s">
        <v>1522</v>
      </c>
      <c r="K152" s="89" t="s">
        <v>1523</v>
      </c>
      <c r="L152" s="90" t="s">
        <v>1523</v>
      </c>
      <c r="M152" s="76" t="s">
        <v>1524</v>
      </c>
      <c r="N152" s="76" t="s">
        <v>1525</v>
      </c>
      <c r="O152" s="92">
        <v>46167.0</v>
      </c>
      <c r="P152" s="74">
        <v>46181.0</v>
      </c>
      <c r="Q152" s="76" t="s">
        <v>124</v>
      </c>
      <c r="R152" s="76" t="s">
        <v>143</v>
      </c>
      <c r="S152" s="83" t="s">
        <v>251</v>
      </c>
      <c r="T152" s="83" t="s">
        <v>145</v>
      </c>
      <c r="U152" s="83" t="s">
        <v>101</v>
      </c>
      <c r="V152" s="88" t="s">
        <v>131</v>
      </c>
      <c r="W152" s="75" t="s">
        <v>694</v>
      </c>
      <c r="X152" s="97"/>
      <c r="Y152" s="292"/>
      <c r="Z152" s="96"/>
      <c r="AA152" s="97"/>
      <c r="AB152" s="97"/>
    </row>
    <row r="153" ht="22.5" customHeight="1">
      <c r="A153" s="72">
        <f>COUNTIF('Call &amp; Chat-Lidya'!$I$4:$I$2433,I153)</f>
        <v>6</v>
      </c>
      <c r="B153" s="74">
        <v>46170.0</v>
      </c>
      <c r="C153" s="94" t="s">
        <v>83</v>
      </c>
      <c r="D153" s="76" t="s">
        <v>173</v>
      </c>
      <c r="E153" s="76" t="s">
        <v>1528</v>
      </c>
      <c r="F153" s="157">
        <v>46134.0</v>
      </c>
      <c r="G153" s="83" t="s">
        <v>88</v>
      </c>
      <c r="H153" s="75" t="s">
        <v>1529</v>
      </c>
      <c r="I153" s="75" t="s">
        <v>1530</v>
      </c>
      <c r="J153" s="353" t="s">
        <v>1531</v>
      </c>
      <c r="K153" s="354" t="s">
        <v>1532</v>
      </c>
      <c r="L153" s="354" t="s">
        <v>1532</v>
      </c>
      <c r="M153" s="75" t="s">
        <v>1533</v>
      </c>
      <c r="N153" s="75" t="s">
        <v>1533</v>
      </c>
      <c r="O153" s="164">
        <v>46134.0</v>
      </c>
      <c r="P153" s="74">
        <v>46148.0</v>
      </c>
      <c r="Q153" s="75" t="s">
        <v>124</v>
      </c>
      <c r="R153" s="94">
        <v>2.0</v>
      </c>
      <c r="S153" s="166" t="s">
        <v>99</v>
      </c>
      <c r="T153" s="83" t="s">
        <v>145</v>
      </c>
      <c r="U153" s="83" t="s">
        <v>101</v>
      </c>
      <c r="V153" s="88" t="s">
        <v>131</v>
      </c>
      <c r="W153" s="94"/>
      <c r="X153" s="88"/>
      <c r="Y153" s="166"/>
      <c r="Z153" s="395"/>
      <c r="AA153" s="357"/>
      <c r="AB153" s="357"/>
    </row>
    <row r="154" ht="22.5" customHeight="1">
      <c r="A154" s="72">
        <f>COUNTIF('Call &amp; Chat-Lidya'!$I$4:$I$2433,I154)</f>
        <v>3</v>
      </c>
      <c r="B154" s="74">
        <v>46167.0</v>
      </c>
      <c r="C154" s="94" t="s">
        <v>83</v>
      </c>
      <c r="D154" s="76" t="s">
        <v>173</v>
      </c>
      <c r="E154" s="76" t="s">
        <v>1538</v>
      </c>
      <c r="F154" s="78">
        <v>46158.0</v>
      </c>
      <c r="G154" s="83" t="s">
        <v>88</v>
      </c>
      <c r="H154" s="76" t="s">
        <v>1539</v>
      </c>
      <c r="I154" s="76" t="s">
        <v>1540</v>
      </c>
      <c r="J154" s="88" t="s">
        <v>1541</v>
      </c>
      <c r="K154" s="89" t="s">
        <v>1542</v>
      </c>
      <c r="L154" s="90" t="s">
        <v>1542</v>
      </c>
      <c r="M154" s="76" t="s">
        <v>1544</v>
      </c>
      <c r="N154" s="76" t="s">
        <v>1544</v>
      </c>
      <c r="O154" s="92">
        <v>46158.0</v>
      </c>
      <c r="P154" s="74">
        <v>46172.0</v>
      </c>
      <c r="Q154" s="76" t="s">
        <v>124</v>
      </c>
      <c r="R154" s="75" t="s">
        <v>98</v>
      </c>
      <c r="S154" s="166" t="s">
        <v>251</v>
      </c>
      <c r="T154" s="83" t="s">
        <v>145</v>
      </c>
      <c r="U154" s="83" t="s">
        <v>101</v>
      </c>
      <c r="V154" s="88" t="s">
        <v>105</v>
      </c>
      <c r="W154" s="94"/>
      <c r="X154" s="76" t="s">
        <v>959</v>
      </c>
      <c r="Y154" s="293">
        <v>108000.0</v>
      </c>
      <c r="Z154" s="395"/>
      <c r="AA154" s="97"/>
      <c r="AB154" s="97"/>
    </row>
    <row r="155" ht="22.5" customHeight="1">
      <c r="A155" s="72">
        <f>COUNTIF('Call &amp; Chat-Lidya'!$I$4:$I$2433,I155)</f>
        <v>6</v>
      </c>
      <c r="B155" s="74">
        <v>46188.0</v>
      </c>
      <c r="C155" s="94" t="s">
        <v>83</v>
      </c>
      <c r="D155" s="76" t="s">
        <v>173</v>
      </c>
      <c r="E155" s="76" t="s">
        <v>946</v>
      </c>
      <c r="F155" s="78">
        <v>46161.0</v>
      </c>
      <c r="G155" s="83" t="s">
        <v>88</v>
      </c>
      <c r="H155" s="76" t="s">
        <v>951</v>
      </c>
      <c r="I155" s="76" t="s">
        <v>953</v>
      </c>
      <c r="J155" s="88" t="s">
        <v>954</v>
      </c>
      <c r="K155" s="89" t="s">
        <v>955</v>
      </c>
      <c r="L155" s="90" t="s">
        <v>955</v>
      </c>
      <c r="M155" s="76" t="s">
        <v>956</v>
      </c>
      <c r="N155" s="76" t="s">
        <v>956</v>
      </c>
      <c r="O155" s="92">
        <v>46161.0</v>
      </c>
      <c r="P155" s="74">
        <v>46175.0</v>
      </c>
      <c r="Q155" s="76" t="s">
        <v>461</v>
      </c>
      <c r="R155" s="76" t="s">
        <v>98</v>
      </c>
      <c r="S155" s="83" t="s">
        <v>251</v>
      </c>
      <c r="T155" s="83" t="s">
        <v>381</v>
      </c>
      <c r="U155" s="83" t="s">
        <v>101</v>
      </c>
      <c r="V155" s="88" t="s">
        <v>105</v>
      </c>
      <c r="W155" s="94"/>
      <c r="X155" s="76" t="s">
        <v>959</v>
      </c>
      <c r="Y155" s="293">
        <v>1688000.0</v>
      </c>
      <c r="Z155" s="348" t="s">
        <v>960</v>
      </c>
      <c r="AA155" s="97"/>
      <c r="AB155" s="97"/>
    </row>
    <row r="156" ht="22.5" customHeight="1">
      <c r="A156" s="72">
        <f>COUNTIF('Call &amp; Chat-Lidya'!$I$4:$I$2433,I156)</f>
        <v>16</v>
      </c>
      <c r="B156" s="74">
        <v>46191.0</v>
      </c>
      <c r="C156" s="76" t="s">
        <v>967</v>
      </c>
      <c r="D156" s="76" t="s">
        <v>173</v>
      </c>
      <c r="E156" s="76" t="s">
        <v>175</v>
      </c>
      <c r="F156" s="176">
        <v>46146.0</v>
      </c>
      <c r="G156" s="83" t="s">
        <v>88</v>
      </c>
      <c r="H156" s="91" t="s">
        <v>968</v>
      </c>
      <c r="I156" s="91" t="s">
        <v>969</v>
      </c>
      <c r="J156" s="97" t="s">
        <v>970</v>
      </c>
      <c r="K156" s="97" t="s">
        <v>971</v>
      </c>
      <c r="L156" s="313" t="s">
        <v>971</v>
      </c>
      <c r="M156" s="76" t="s">
        <v>972</v>
      </c>
      <c r="N156" s="91" t="s">
        <v>972</v>
      </c>
      <c r="O156" s="183">
        <v>46146.0</v>
      </c>
      <c r="P156" s="74">
        <v>46160.0</v>
      </c>
      <c r="Q156" s="76" t="s">
        <v>124</v>
      </c>
      <c r="R156" s="91">
        <v>2.0</v>
      </c>
      <c r="S156" s="83" t="s">
        <v>251</v>
      </c>
      <c r="T156" s="83" t="s">
        <v>145</v>
      </c>
      <c r="U156" s="83" t="s">
        <v>101</v>
      </c>
      <c r="V156" s="83" t="s">
        <v>341</v>
      </c>
      <c r="W156" s="398" t="s">
        <v>509</v>
      </c>
      <c r="X156" s="76" t="s">
        <v>959</v>
      </c>
      <c r="Y156" s="76" t="s">
        <v>976</v>
      </c>
      <c r="Z156" s="96"/>
      <c r="AA156" s="182"/>
      <c r="AB156" s="182"/>
    </row>
    <row r="157" ht="22.5" customHeight="1">
      <c r="A157" s="72">
        <f>COUNTIF('Call &amp; Chat-Lidya'!$I$4:$I$2433,I157)</f>
        <v>13</v>
      </c>
      <c r="B157" s="74">
        <v>46188.0</v>
      </c>
      <c r="C157" s="76" t="s">
        <v>967</v>
      </c>
      <c r="D157" s="76" t="s">
        <v>173</v>
      </c>
      <c r="E157" s="76" t="s">
        <v>554</v>
      </c>
      <c r="F157" s="176">
        <v>46148.0</v>
      </c>
      <c r="G157" s="83" t="s">
        <v>88</v>
      </c>
      <c r="H157" s="76" t="s">
        <v>982</v>
      </c>
      <c r="I157" s="345">
        <v>18604.0</v>
      </c>
      <c r="J157" s="88" t="s">
        <v>983</v>
      </c>
      <c r="K157" s="88" t="s">
        <v>984</v>
      </c>
      <c r="L157" s="346" t="s">
        <v>984</v>
      </c>
      <c r="M157" s="76" t="s">
        <v>985</v>
      </c>
      <c r="N157" s="76" t="s">
        <v>985</v>
      </c>
      <c r="O157" s="347" t="s">
        <v>986</v>
      </c>
      <c r="P157" s="74">
        <v>46161.0</v>
      </c>
      <c r="Q157" s="76" t="s">
        <v>124</v>
      </c>
      <c r="R157" s="75" t="s">
        <v>98</v>
      </c>
      <c r="S157" s="83" t="s">
        <v>99</v>
      </c>
      <c r="T157" s="83" t="s">
        <v>145</v>
      </c>
      <c r="U157" s="83" t="s">
        <v>101</v>
      </c>
      <c r="V157" s="83" t="s">
        <v>105</v>
      </c>
      <c r="W157" s="182"/>
      <c r="X157" s="76" t="s">
        <v>959</v>
      </c>
      <c r="Y157" s="76" t="s">
        <v>988</v>
      </c>
      <c r="Z157" s="96"/>
      <c r="AA157" s="184"/>
      <c r="AB157" s="184"/>
    </row>
    <row r="158" ht="22.5" customHeight="1">
      <c r="A158" s="72">
        <f>COUNTIF('Call &amp; Chat-Lidya'!$I$4:$I$2433,I158)</f>
        <v>8</v>
      </c>
      <c r="B158" s="74">
        <v>46188.0</v>
      </c>
      <c r="C158" s="94" t="s">
        <v>83</v>
      </c>
      <c r="D158" s="76" t="s">
        <v>173</v>
      </c>
      <c r="E158" s="76" t="s">
        <v>989</v>
      </c>
      <c r="F158" s="157">
        <v>46131.0</v>
      </c>
      <c r="G158" s="83" t="s">
        <v>88</v>
      </c>
      <c r="H158" s="75" t="s">
        <v>990</v>
      </c>
      <c r="I158" s="75" t="s">
        <v>991</v>
      </c>
      <c r="J158" s="353" t="s">
        <v>992</v>
      </c>
      <c r="K158" s="354" t="s">
        <v>993</v>
      </c>
      <c r="L158" s="354" t="s">
        <v>993</v>
      </c>
      <c r="M158" s="75" t="s">
        <v>994</v>
      </c>
      <c r="N158" s="75" t="s">
        <v>994</v>
      </c>
      <c r="O158" s="164">
        <v>46131.0</v>
      </c>
      <c r="P158" s="74">
        <v>46145.0</v>
      </c>
      <c r="Q158" s="75" t="s">
        <v>124</v>
      </c>
      <c r="R158" s="75" t="s">
        <v>98</v>
      </c>
      <c r="S158" s="166" t="s">
        <v>251</v>
      </c>
      <c r="T158" s="83" t="s">
        <v>350</v>
      </c>
      <c r="U158" s="83" t="s">
        <v>101</v>
      </c>
      <c r="V158" s="88" t="s">
        <v>105</v>
      </c>
      <c r="W158" s="75" t="s">
        <v>342</v>
      </c>
      <c r="X158" s="88" t="s">
        <v>959</v>
      </c>
      <c r="Y158" s="55">
        <v>1688000.0</v>
      </c>
      <c r="Z158" s="96" t="s">
        <v>996</v>
      </c>
      <c r="AA158" s="357"/>
      <c r="AB158" s="357"/>
    </row>
    <row r="159" ht="22.5" customHeight="1">
      <c r="A159" s="72">
        <f>COUNTIF('Call &amp; Chat-Lidya'!$I$4:$I$2433,I159)</f>
        <v>6</v>
      </c>
      <c r="B159" s="74">
        <v>46171.0</v>
      </c>
      <c r="C159" s="94" t="s">
        <v>83</v>
      </c>
      <c r="D159" s="76" t="s">
        <v>173</v>
      </c>
      <c r="E159" s="76" t="s">
        <v>1557</v>
      </c>
      <c r="F159" s="78">
        <v>46160.0</v>
      </c>
      <c r="G159" s="83" t="s">
        <v>88</v>
      </c>
      <c r="H159" s="76" t="s">
        <v>1560</v>
      </c>
      <c r="I159" s="76" t="s">
        <v>1561</v>
      </c>
      <c r="J159" s="88" t="s">
        <v>1563</v>
      </c>
      <c r="K159" s="89" t="s">
        <v>1564</v>
      </c>
      <c r="L159" s="90" t="s">
        <v>1564</v>
      </c>
      <c r="M159" s="76" t="s">
        <v>1565</v>
      </c>
      <c r="N159" s="76" t="s">
        <v>1566</v>
      </c>
      <c r="O159" s="92">
        <v>46160.0</v>
      </c>
      <c r="P159" s="74">
        <v>46174.0</v>
      </c>
      <c r="Q159" s="76" t="s">
        <v>461</v>
      </c>
      <c r="R159" s="75" t="s">
        <v>98</v>
      </c>
      <c r="S159" s="83" t="s">
        <v>292</v>
      </c>
      <c r="T159" s="83" t="s">
        <v>127</v>
      </c>
      <c r="U159" s="83" t="s">
        <v>101</v>
      </c>
      <c r="V159" s="88" t="s">
        <v>105</v>
      </c>
      <c r="W159" s="75" t="s">
        <v>509</v>
      </c>
      <c r="X159" s="76" t="s">
        <v>107</v>
      </c>
      <c r="Y159" s="293">
        <v>702031.0</v>
      </c>
      <c r="Z159" s="96" t="s">
        <v>1568</v>
      </c>
      <c r="AA159" s="97"/>
      <c r="AB159" s="97"/>
    </row>
    <row r="160" ht="22.5" customHeight="1">
      <c r="A160" s="72">
        <f>COUNTIF('Call &amp; Chat-Lidya'!$I$4:$I$2433,I160)</f>
        <v>8</v>
      </c>
      <c r="B160" s="74">
        <v>46175.0</v>
      </c>
      <c r="C160" s="94" t="s">
        <v>83</v>
      </c>
      <c r="D160" s="76" t="s">
        <v>173</v>
      </c>
      <c r="E160" s="76" t="s">
        <v>809</v>
      </c>
      <c r="F160" s="78">
        <v>46160.0</v>
      </c>
      <c r="G160" s="83" t="s">
        <v>88</v>
      </c>
      <c r="H160" s="76" t="s">
        <v>1570</v>
      </c>
      <c r="I160" s="76" t="s">
        <v>1571</v>
      </c>
      <c r="J160" s="88" t="s">
        <v>1572</v>
      </c>
      <c r="K160" s="89" t="s">
        <v>1573</v>
      </c>
      <c r="L160" s="90" t="s">
        <v>1573</v>
      </c>
      <c r="M160" s="76" t="s">
        <v>1574</v>
      </c>
      <c r="N160" s="91"/>
      <c r="O160" s="92">
        <v>46160.0</v>
      </c>
      <c r="P160" s="74">
        <v>46174.0</v>
      </c>
      <c r="Q160" s="76" t="s">
        <v>143</v>
      </c>
      <c r="R160" s="75" t="s">
        <v>98</v>
      </c>
      <c r="S160" s="83" t="s">
        <v>251</v>
      </c>
      <c r="T160" s="83" t="s">
        <v>350</v>
      </c>
      <c r="U160" s="83" t="s">
        <v>101</v>
      </c>
      <c r="V160" s="88" t="s">
        <v>105</v>
      </c>
      <c r="W160" s="94"/>
      <c r="X160" s="76" t="s">
        <v>512</v>
      </c>
      <c r="Y160" s="293">
        <v>708000.0</v>
      </c>
      <c r="Z160" s="96" t="s">
        <v>1575</v>
      </c>
      <c r="AA160" s="97"/>
      <c r="AB160" s="97"/>
    </row>
    <row r="161" ht="22.5" customHeight="1">
      <c r="A161" s="72">
        <f>COUNTIF('Call &amp; Chat-Lidya'!$I$4:$I$2433,I161)</f>
        <v>15</v>
      </c>
      <c r="B161" s="74">
        <v>46191.0</v>
      </c>
      <c r="C161" s="76" t="s">
        <v>967</v>
      </c>
      <c r="D161" s="76" t="s">
        <v>173</v>
      </c>
      <c r="E161" s="76" t="s">
        <v>86</v>
      </c>
      <c r="F161" s="176">
        <v>46144.0</v>
      </c>
      <c r="G161" s="83" t="s">
        <v>88</v>
      </c>
      <c r="H161" s="91" t="s">
        <v>998</v>
      </c>
      <c r="I161" s="91" t="s">
        <v>999</v>
      </c>
      <c r="J161" s="97" t="s">
        <v>335</v>
      </c>
      <c r="K161" s="97" t="s">
        <v>1000</v>
      </c>
      <c r="L161" s="313" t="s">
        <v>1000</v>
      </c>
      <c r="M161" s="91" t="s">
        <v>1001</v>
      </c>
      <c r="N161" s="91" t="s">
        <v>1001</v>
      </c>
      <c r="O161" s="183">
        <v>46144.0</v>
      </c>
      <c r="P161" s="74">
        <v>46158.0</v>
      </c>
      <c r="Q161" s="76" t="s">
        <v>143</v>
      </c>
      <c r="R161" s="91">
        <v>2.0</v>
      </c>
      <c r="S161" s="83" t="s">
        <v>251</v>
      </c>
      <c r="T161" s="83" t="s">
        <v>145</v>
      </c>
      <c r="U161" s="83" t="s">
        <v>101</v>
      </c>
      <c r="V161" s="83" t="s">
        <v>341</v>
      </c>
      <c r="W161" s="398" t="s">
        <v>342</v>
      </c>
      <c r="X161" s="91"/>
      <c r="Y161" s="91"/>
      <c r="Z161" s="180"/>
      <c r="AA161" s="182"/>
      <c r="AB161" s="182"/>
    </row>
    <row r="162" ht="22.5" customHeight="1">
      <c r="A162" s="72">
        <f>COUNTIF('Call &amp; Chat-Lidya'!$I$4:$I$2433,I162)</f>
        <v>13</v>
      </c>
      <c r="B162" s="74">
        <v>46190.0</v>
      </c>
      <c r="C162" s="94" t="s">
        <v>83</v>
      </c>
      <c r="D162" s="76" t="s">
        <v>173</v>
      </c>
      <c r="E162" s="76" t="s">
        <v>761</v>
      </c>
      <c r="F162" s="157">
        <v>46134.0</v>
      </c>
      <c r="G162" s="83" t="s">
        <v>88</v>
      </c>
      <c r="H162" s="75" t="s">
        <v>762</v>
      </c>
      <c r="I162" s="75" t="s">
        <v>763</v>
      </c>
      <c r="J162" s="353" t="s">
        <v>764</v>
      </c>
      <c r="K162" s="354" t="s">
        <v>765</v>
      </c>
      <c r="L162" s="354" t="s">
        <v>765</v>
      </c>
      <c r="M162" s="75" t="s">
        <v>766</v>
      </c>
      <c r="N162" s="75" t="s">
        <v>766</v>
      </c>
      <c r="O162" s="164">
        <v>46132.0</v>
      </c>
      <c r="P162" s="74">
        <v>46146.0</v>
      </c>
      <c r="Q162" s="75" t="s">
        <v>98</v>
      </c>
      <c r="R162" s="94">
        <v>2.0</v>
      </c>
      <c r="S162" s="166" t="s">
        <v>251</v>
      </c>
      <c r="T162" s="83" t="s">
        <v>145</v>
      </c>
      <c r="U162" s="83" t="s">
        <v>101</v>
      </c>
      <c r="V162" s="88" t="s">
        <v>341</v>
      </c>
      <c r="W162" s="94"/>
      <c r="X162" s="88"/>
      <c r="Y162" s="166"/>
      <c r="Z162" s="180"/>
      <c r="AA162" s="357"/>
      <c r="AB162" s="357"/>
    </row>
    <row r="163" ht="22.5" customHeight="1">
      <c r="A163" s="72">
        <f>COUNTIF('Call &amp; Chat-Lidya'!$I$4:$I$2433,I163)</f>
        <v>4</v>
      </c>
      <c r="B163" s="74">
        <v>46170.0</v>
      </c>
      <c r="C163" s="94" t="s">
        <v>83</v>
      </c>
      <c r="D163" s="76" t="s">
        <v>173</v>
      </c>
      <c r="E163" s="76" t="s">
        <v>1586</v>
      </c>
      <c r="F163" s="78">
        <v>46159.0</v>
      </c>
      <c r="G163" s="83" t="s">
        <v>88</v>
      </c>
      <c r="H163" s="76" t="s">
        <v>1588</v>
      </c>
      <c r="I163" s="76" t="s">
        <v>1589</v>
      </c>
      <c r="J163" s="88" t="s">
        <v>1590</v>
      </c>
      <c r="K163" s="89" t="s">
        <v>1591</v>
      </c>
      <c r="L163" s="90" t="s">
        <v>1591</v>
      </c>
      <c r="M163" s="76" t="s">
        <v>1592</v>
      </c>
      <c r="N163" s="91"/>
      <c r="O163" s="92">
        <v>46159.0</v>
      </c>
      <c r="P163" s="74">
        <v>46173.0</v>
      </c>
      <c r="Q163" s="76" t="s">
        <v>95</v>
      </c>
      <c r="R163" s="75" t="s">
        <v>98</v>
      </c>
      <c r="S163" s="83" t="s">
        <v>99</v>
      </c>
      <c r="T163" s="83" t="s">
        <v>100</v>
      </c>
      <c r="U163" s="83" t="s">
        <v>101</v>
      </c>
      <c r="V163" s="88" t="s">
        <v>105</v>
      </c>
      <c r="W163" s="94"/>
      <c r="X163" s="76" t="s">
        <v>959</v>
      </c>
      <c r="Y163" s="293">
        <v>1688000.0</v>
      </c>
      <c r="Z163" s="96" t="s">
        <v>1593</v>
      </c>
      <c r="AA163" s="97"/>
      <c r="AB163" s="97"/>
    </row>
    <row r="164" ht="22.5" customHeight="1">
      <c r="A164" s="72">
        <f>COUNTIF('Call &amp; Chat-Lidya'!$I$4:$I$2433,I164)</f>
        <v>5</v>
      </c>
      <c r="B164" s="74">
        <v>46170.0</v>
      </c>
      <c r="C164" s="94" t="s">
        <v>83</v>
      </c>
      <c r="D164" s="76" t="s">
        <v>173</v>
      </c>
      <c r="E164" s="76" t="s">
        <v>1594</v>
      </c>
      <c r="F164" s="78">
        <v>46160.0</v>
      </c>
      <c r="G164" s="83" t="s">
        <v>88</v>
      </c>
      <c r="H164" s="76" t="s">
        <v>1596</v>
      </c>
      <c r="I164" s="76" t="s">
        <v>1597</v>
      </c>
      <c r="J164" s="88" t="s">
        <v>1598</v>
      </c>
      <c r="K164" s="89" t="s">
        <v>253</v>
      </c>
      <c r="L164" s="90" t="s">
        <v>253</v>
      </c>
      <c r="M164" s="76" t="s">
        <v>1599</v>
      </c>
      <c r="N164" s="76" t="s">
        <v>1599</v>
      </c>
      <c r="O164" s="92">
        <v>46154.0</v>
      </c>
      <c r="P164" s="74">
        <v>46168.0</v>
      </c>
      <c r="Q164" s="76" t="s">
        <v>115</v>
      </c>
      <c r="R164" s="75" t="s">
        <v>98</v>
      </c>
      <c r="S164" s="83" t="s">
        <v>100</v>
      </c>
      <c r="T164" s="83" t="s">
        <v>145</v>
      </c>
      <c r="U164" s="83" t="s">
        <v>101</v>
      </c>
      <c r="V164" s="88" t="s">
        <v>105</v>
      </c>
      <c r="W164" s="75"/>
      <c r="X164" s="76" t="s">
        <v>959</v>
      </c>
      <c r="Y164" s="293">
        <v>1688000.0</v>
      </c>
      <c r="Z164" s="96" t="s">
        <v>1602</v>
      </c>
      <c r="AA164" s="97"/>
      <c r="AB164" s="97"/>
    </row>
    <row r="165" ht="22.5" customHeight="1">
      <c r="A165" s="72">
        <f>COUNTIF('Call &amp; Chat-Lidya'!$I$4:$I$2433,I165)</f>
        <v>3</v>
      </c>
      <c r="B165" s="74">
        <v>46175.0</v>
      </c>
      <c r="C165" s="94" t="s">
        <v>83</v>
      </c>
      <c r="D165" s="76" t="s">
        <v>173</v>
      </c>
      <c r="E165" s="76" t="s">
        <v>1604</v>
      </c>
      <c r="F165" s="157">
        <v>46162.0</v>
      </c>
      <c r="G165" s="83" t="s">
        <v>88</v>
      </c>
      <c r="H165" s="75" t="s">
        <v>1605</v>
      </c>
      <c r="I165" s="75" t="s">
        <v>1606</v>
      </c>
      <c r="J165" s="353" t="s">
        <v>1607</v>
      </c>
      <c r="K165" s="354" t="s">
        <v>1608</v>
      </c>
      <c r="L165" s="354" t="s">
        <v>1609</v>
      </c>
      <c r="M165" s="75" t="s">
        <v>1610</v>
      </c>
      <c r="N165" s="75" t="s">
        <v>1611</v>
      </c>
      <c r="O165" s="164">
        <v>46162.0</v>
      </c>
      <c r="P165" s="74">
        <v>46176.0</v>
      </c>
      <c r="Q165" s="75" t="s">
        <v>124</v>
      </c>
      <c r="R165" s="94">
        <v>3.0</v>
      </c>
      <c r="S165" s="166" t="s">
        <v>100</v>
      </c>
      <c r="T165" s="166" t="s">
        <v>100</v>
      </c>
      <c r="U165" s="166" t="s">
        <v>101</v>
      </c>
      <c r="V165" s="166" t="s">
        <v>105</v>
      </c>
      <c r="W165" s="175"/>
      <c r="X165" s="76" t="s">
        <v>959</v>
      </c>
      <c r="Y165" s="55">
        <v>1688000.0</v>
      </c>
      <c r="Z165" s="357" t="s">
        <v>1612</v>
      </c>
      <c r="AA165" s="357"/>
      <c r="AB165" s="357"/>
    </row>
    <row r="166" ht="22.5" customHeight="1">
      <c r="A166" s="72">
        <f>COUNTIF('Call &amp; Chat-Lidya'!$I$4:$I$2433,I166)</f>
        <v>10</v>
      </c>
      <c r="B166" s="74">
        <v>46184.0</v>
      </c>
      <c r="C166" s="94" t="s">
        <v>83</v>
      </c>
      <c r="D166" s="76" t="s">
        <v>173</v>
      </c>
      <c r="E166" s="76" t="s">
        <v>1253</v>
      </c>
      <c r="F166" s="157">
        <v>46162.0</v>
      </c>
      <c r="G166" s="83" t="s">
        <v>88</v>
      </c>
      <c r="H166" s="75" t="s">
        <v>610</v>
      </c>
      <c r="I166" s="75" t="s">
        <v>611</v>
      </c>
      <c r="J166" s="353" t="s">
        <v>612</v>
      </c>
      <c r="K166" s="354" t="s">
        <v>613</v>
      </c>
      <c r="L166" s="354" t="s">
        <v>613</v>
      </c>
      <c r="M166" s="75" t="s">
        <v>615</v>
      </c>
      <c r="N166" s="75" t="s">
        <v>615</v>
      </c>
      <c r="O166" s="164">
        <v>46006.0</v>
      </c>
      <c r="P166" s="74">
        <v>46020.0</v>
      </c>
      <c r="Q166" s="75" t="s">
        <v>98</v>
      </c>
      <c r="R166" s="76" t="s">
        <v>98</v>
      </c>
      <c r="S166" s="166" t="s">
        <v>251</v>
      </c>
      <c r="T166" s="166" t="s">
        <v>350</v>
      </c>
      <c r="U166" s="166" t="s">
        <v>101</v>
      </c>
      <c r="V166" s="83" t="s">
        <v>105</v>
      </c>
      <c r="W166" s="175"/>
      <c r="X166" s="76" t="s">
        <v>512</v>
      </c>
      <c r="Y166" s="55">
        <v>118000.0</v>
      </c>
      <c r="Z166" s="357" t="s">
        <v>1615</v>
      </c>
      <c r="AA166" s="357"/>
      <c r="AB166" s="357"/>
    </row>
    <row r="167" ht="22.5" customHeight="1">
      <c r="A167" s="72">
        <f>COUNTIF('Call &amp; Chat-Lidya'!$I$4:$I$2433,I167)</f>
        <v>3</v>
      </c>
      <c r="B167" s="74">
        <v>46191.0</v>
      </c>
      <c r="C167" s="94" t="s">
        <v>83</v>
      </c>
      <c r="D167" s="76" t="s">
        <v>173</v>
      </c>
      <c r="E167" s="76" t="s">
        <v>1616</v>
      </c>
      <c r="F167" s="78">
        <v>46165.0</v>
      </c>
      <c r="G167" s="83" t="s">
        <v>448</v>
      </c>
      <c r="H167" s="76" t="s">
        <v>1617</v>
      </c>
      <c r="I167" s="76" t="s">
        <v>1618</v>
      </c>
      <c r="J167" s="88" t="s">
        <v>1619</v>
      </c>
      <c r="K167" s="89" t="s">
        <v>1620</v>
      </c>
      <c r="L167" s="90" t="s">
        <v>1621</v>
      </c>
      <c r="M167" s="76" t="s">
        <v>1622</v>
      </c>
      <c r="N167" s="76" t="s">
        <v>1623</v>
      </c>
      <c r="O167" s="92">
        <v>46165.0</v>
      </c>
      <c r="P167" s="74">
        <v>45390.0</v>
      </c>
      <c r="Q167" s="76" t="s">
        <v>124</v>
      </c>
      <c r="R167" s="76" t="s">
        <v>124</v>
      </c>
      <c r="S167" s="83" t="s">
        <v>350</v>
      </c>
      <c r="T167" s="83" t="s">
        <v>145</v>
      </c>
      <c r="U167" s="83" t="s">
        <v>101</v>
      </c>
      <c r="V167" s="88" t="s">
        <v>390</v>
      </c>
      <c r="W167" s="94"/>
      <c r="X167" s="97"/>
      <c r="Y167" s="292"/>
      <c r="Z167" s="96" t="s">
        <v>1624</v>
      </c>
      <c r="AA167" s="97"/>
      <c r="AB167" s="97"/>
    </row>
    <row r="168" ht="22.5" customHeight="1">
      <c r="A168" s="72">
        <f>COUNTIF('Call &amp; Chat-Lidya'!$I$4:$I$2433,I168)</f>
        <v>3</v>
      </c>
      <c r="B168" s="74">
        <v>46182.0</v>
      </c>
      <c r="C168" s="94" t="s">
        <v>83</v>
      </c>
      <c r="D168" s="76" t="s">
        <v>173</v>
      </c>
      <c r="E168" s="76" t="s">
        <v>1630</v>
      </c>
      <c r="F168" s="78">
        <v>46167.0</v>
      </c>
      <c r="G168" s="83" t="s">
        <v>88</v>
      </c>
      <c r="H168" s="76" t="s">
        <v>1631</v>
      </c>
      <c r="I168" s="76" t="s">
        <v>1632</v>
      </c>
      <c r="J168" s="88" t="s">
        <v>1633</v>
      </c>
      <c r="K168" s="89" t="s">
        <v>1634</v>
      </c>
      <c r="L168" s="90" t="s">
        <v>1634</v>
      </c>
      <c r="M168" s="76" t="s">
        <v>1635</v>
      </c>
      <c r="N168" s="76" t="s">
        <v>1636</v>
      </c>
      <c r="O168" s="92">
        <v>46032.0</v>
      </c>
      <c r="P168" s="74">
        <v>46046.0</v>
      </c>
      <c r="Q168" s="76" t="s">
        <v>149</v>
      </c>
      <c r="R168" s="91">
        <v>1.0</v>
      </c>
      <c r="S168" s="83" t="s">
        <v>251</v>
      </c>
      <c r="T168" s="83" t="s">
        <v>145</v>
      </c>
      <c r="U168" s="83" t="s">
        <v>101</v>
      </c>
      <c r="V168" s="88" t="s">
        <v>131</v>
      </c>
      <c r="W168" s="94"/>
      <c r="X168" s="97"/>
      <c r="Y168" s="98"/>
      <c r="Z168" s="96"/>
      <c r="AA168" s="97"/>
      <c r="AB168" s="97"/>
    </row>
    <row r="169" ht="22.5" customHeight="1">
      <c r="A169" s="72">
        <f>COUNTIF('Call &amp; Chat-Lidya'!$I$4:$I$2433,I169)</f>
        <v>2</v>
      </c>
      <c r="B169" s="74">
        <v>46182.0</v>
      </c>
      <c r="C169" s="94" t="s">
        <v>83</v>
      </c>
      <c r="D169" s="76" t="s">
        <v>173</v>
      </c>
      <c r="E169" s="76" t="s">
        <v>1638</v>
      </c>
      <c r="F169" s="78">
        <v>46167.0</v>
      </c>
      <c r="G169" s="83" t="s">
        <v>88</v>
      </c>
      <c r="H169" s="76" t="s">
        <v>1639</v>
      </c>
      <c r="I169" s="76" t="s">
        <v>1640</v>
      </c>
      <c r="J169" s="88" t="s">
        <v>1641</v>
      </c>
      <c r="K169" s="89" t="s">
        <v>1641</v>
      </c>
      <c r="L169" s="90" t="s">
        <v>1641</v>
      </c>
      <c r="M169" s="76" t="s">
        <v>1642</v>
      </c>
      <c r="N169" s="76" t="s">
        <v>1642</v>
      </c>
      <c r="O169" s="92">
        <v>46035.0</v>
      </c>
      <c r="P169" s="74">
        <v>46049.0</v>
      </c>
      <c r="Q169" s="76" t="s">
        <v>670</v>
      </c>
      <c r="R169" s="91">
        <v>1.0</v>
      </c>
      <c r="S169" s="83" t="s">
        <v>251</v>
      </c>
      <c r="T169" s="83" t="s">
        <v>145</v>
      </c>
      <c r="U169" s="83" t="s">
        <v>101</v>
      </c>
      <c r="V169" s="88" t="s">
        <v>131</v>
      </c>
      <c r="W169" s="94"/>
      <c r="X169" s="97"/>
      <c r="Y169" s="98"/>
      <c r="Z169" s="96"/>
      <c r="AA169" s="97"/>
      <c r="AB169" s="97"/>
    </row>
    <row r="170" ht="22.5" customHeight="1">
      <c r="A170" s="72">
        <f>COUNTIF('Call &amp; Chat-Lidya'!$I$4:$I$2433,I170)</f>
        <v>2</v>
      </c>
      <c r="B170" s="74">
        <v>46182.0</v>
      </c>
      <c r="C170" s="94" t="s">
        <v>83</v>
      </c>
      <c r="D170" s="76" t="s">
        <v>173</v>
      </c>
      <c r="E170" s="76" t="s">
        <v>1327</v>
      </c>
      <c r="F170" s="78">
        <v>46167.0</v>
      </c>
      <c r="G170" s="83" t="s">
        <v>88</v>
      </c>
      <c r="H170" s="76" t="s">
        <v>1649</v>
      </c>
      <c r="I170" s="76" t="s">
        <v>1650</v>
      </c>
      <c r="J170" s="88" t="s">
        <v>1651</v>
      </c>
      <c r="K170" s="89" t="s">
        <v>1652</v>
      </c>
      <c r="L170" s="90" t="s">
        <v>1652</v>
      </c>
      <c r="M170" s="76" t="s">
        <v>1653</v>
      </c>
      <c r="N170" s="76" t="s">
        <v>1654</v>
      </c>
      <c r="O170" s="92">
        <v>46038.0</v>
      </c>
      <c r="P170" s="74">
        <v>46052.0</v>
      </c>
      <c r="Q170" s="76" t="s">
        <v>521</v>
      </c>
      <c r="R170" s="91">
        <v>1.0</v>
      </c>
      <c r="S170" s="83" t="s">
        <v>251</v>
      </c>
      <c r="T170" s="83" t="s">
        <v>145</v>
      </c>
      <c r="U170" s="83" t="s">
        <v>101</v>
      </c>
      <c r="V170" s="88" t="s">
        <v>131</v>
      </c>
      <c r="W170" s="94"/>
      <c r="X170" s="97"/>
      <c r="Y170" s="98"/>
      <c r="Z170" s="96"/>
      <c r="AA170" s="97"/>
      <c r="AB170" s="97"/>
    </row>
    <row r="171" ht="22.5" customHeight="1">
      <c r="A171" s="72">
        <f>COUNTIF('Call &amp; Chat-Lidya'!$I$4:$I$2433,I171)</f>
        <v>2</v>
      </c>
      <c r="B171" s="74">
        <v>46182.0</v>
      </c>
      <c r="C171" s="94" t="s">
        <v>83</v>
      </c>
      <c r="D171" s="76" t="s">
        <v>173</v>
      </c>
      <c r="E171" s="76" t="s">
        <v>1334</v>
      </c>
      <c r="F171" s="78">
        <v>46167.0</v>
      </c>
      <c r="G171" s="83" t="s">
        <v>88</v>
      </c>
      <c r="H171" s="76" t="s">
        <v>1655</v>
      </c>
      <c r="I171" s="76" t="s">
        <v>1656</v>
      </c>
      <c r="J171" s="88" t="s">
        <v>1657</v>
      </c>
      <c r="K171" s="89" t="s">
        <v>1658</v>
      </c>
      <c r="L171" s="90" t="s">
        <v>1658</v>
      </c>
      <c r="M171" s="76" t="s">
        <v>1659</v>
      </c>
      <c r="N171" s="76" t="s">
        <v>1659</v>
      </c>
      <c r="O171" s="92">
        <v>46051.0</v>
      </c>
      <c r="P171" s="74">
        <v>46065.0</v>
      </c>
      <c r="Q171" s="76" t="s">
        <v>143</v>
      </c>
      <c r="R171" s="91">
        <v>1.0</v>
      </c>
      <c r="S171" s="83" t="s">
        <v>126</v>
      </c>
      <c r="T171" s="83" t="s">
        <v>145</v>
      </c>
      <c r="U171" s="83" t="s">
        <v>101</v>
      </c>
      <c r="V171" s="88" t="s">
        <v>131</v>
      </c>
      <c r="W171" s="94"/>
      <c r="X171" s="97"/>
      <c r="Y171" s="98"/>
      <c r="Z171" s="96"/>
      <c r="AA171" s="97"/>
      <c r="AB171" s="97"/>
    </row>
    <row r="172" ht="22.5" customHeight="1">
      <c r="A172" s="72">
        <f>COUNTIF('Call &amp; Chat-Lidya'!$I$4:$I$2433,I172)</f>
        <v>2</v>
      </c>
      <c r="B172" s="74">
        <v>46182.0</v>
      </c>
      <c r="C172" s="94" t="s">
        <v>83</v>
      </c>
      <c r="D172" s="76" t="s">
        <v>173</v>
      </c>
      <c r="E172" s="76" t="s">
        <v>1345</v>
      </c>
      <c r="F172" s="78">
        <v>46167.0</v>
      </c>
      <c r="G172" s="83" t="s">
        <v>88</v>
      </c>
      <c r="H172" s="76" t="s">
        <v>1666</v>
      </c>
      <c r="I172" s="76" t="s">
        <v>1668</v>
      </c>
      <c r="J172" s="88" t="s">
        <v>1669</v>
      </c>
      <c r="K172" s="89" t="s">
        <v>1670</v>
      </c>
      <c r="L172" s="90" t="s">
        <v>1670</v>
      </c>
      <c r="M172" s="76" t="s">
        <v>1671</v>
      </c>
      <c r="N172" s="76" t="s">
        <v>1671</v>
      </c>
      <c r="O172" s="92">
        <v>46052.0</v>
      </c>
      <c r="P172" s="74">
        <v>46066.0</v>
      </c>
      <c r="Q172" s="76" t="s">
        <v>213</v>
      </c>
      <c r="R172" s="91">
        <v>1.0</v>
      </c>
      <c r="S172" s="83" t="s">
        <v>126</v>
      </c>
      <c r="T172" s="83" t="s">
        <v>145</v>
      </c>
      <c r="U172" s="83" t="s">
        <v>101</v>
      </c>
      <c r="V172" s="88" t="s">
        <v>131</v>
      </c>
      <c r="W172" s="94"/>
      <c r="X172" s="97"/>
      <c r="Y172" s="98"/>
      <c r="Z172" s="96"/>
      <c r="AA172" s="97"/>
      <c r="AB172" s="97"/>
    </row>
    <row r="173" ht="22.5" customHeight="1">
      <c r="A173" s="72">
        <f>COUNTIF('Call &amp; Chat-Lidya'!$I$4:$I$2433,I173)</f>
        <v>2</v>
      </c>
      <c r="B173" s="74">
        <v>46182.0</v>
      </c>
      <c r="C173" s="94" t="s">
        <v>83</v>
      </c>
      <c r="D173" s="76" t="s">
        <v>173</v>
      </c>
      <c r="E173" s="76" t="s">
        <v>1357</v>
      </c>
      <c r="F173" s="78">
        <v>46167.0</v>
      </c>
      <c r="G173" s="83" t="s">
        <v>88</v>
      </c>
      <c r="H173" s="76" t="s">
        <v>1679</v>
      </c>
      <c r="I173" s="76" t="s">
        <v>1680</v>
      </c>
      <c r="J173" s="88" t="s">
        <v>1681</v>
      </c>
      <c r="K173" s="89" t="s">
        <v>1682</v>
      </c>
      <c r="L173" s="90" t="s">
        <v>1682</v>
      </c>
      <c r="M173" s="76" t="s">
        <v>1683</v>
      </c>
      <c r="N173" s="76" t="s">
        <v>1683</v>
      </c>
      <c r="O173" s="92">
        <v>46052.0</v>
      </c>
      <c r="P173" s="74">
        <v>46066.0</v>
      </c>
      <c r="Q173" s="76" t="s">
        <v>143</v>
      </c>
      <c r="R173" s="91">
        <v>1.0</v>
      </c>
      <c r="S173" s="83" t="s">
        <v>350</v>
      </c>
      <c r="T173" s="83" t="s">
        <v>145</v>
      </c>
      <c r="U173" s="83" t="s">
        <v>101</v>
      </c>
      <c r="V173" s="88" t="s">
        <v>390</v>
      </c>
      <c r="W173" s="94"/>
      <c r="X173" s="97"/>
      <c r="Y173" s="98"/>
      <c r="Z173" s="96" t="s">
        <v>1684</v>
      </c>
      <c r="AA173" s="97"/>
      <c r="AB173" s="97"/>
    </row>
    <row r="174" ht="22.5" customHeight="1">
      <c r="A174" s="72">
        <f>COUNTIF('Call &amp; Chat-Lidya'!$I$4:$I$2433,I174)</f>
        <v>2</v>
      </c>
      <c r="B174" s="74">
        <v>46182.0</v>
      </c>
      <c r="C174" s="94" t="s">
        <v>83</v>
      </c>
      <c r="D174" s="76" t="s">
        <v>173</v>
      </c>
      <c r="E174" s="76" t="s">
        <v>1366</v>
      </c>
      <c r="F174" s="78">
        <v>46167.0</v>
      </c>
      <c r="G174" s="83" t="s">
        <v>88</v>
      </c>
      <c r="H174" s="76" t="s">
        <v>1690</v>
      </c>
      <c r="I174" s="76" t="s">
        <v>1691</v>
      </c>
      <c r="J174" s="88" t="s">
        <v>1692</v>
      </c>
      <c r="K174" s="89" t="s">
        <v>1693</v>
      </c>
      <c r="L174" s="90" t="s">
        <v>1693</v>
      </c>
      <c r="M174" s="76" t="s">
        <v>1694</v>
      </c>
      <c r="N174" s="76" t="s">
        <v>1694</v>
      </c>
      <c r="O174" s="92">
        <v>46053.0</v>
      </c>
      <c r="P174" s="74">
        <v>46067.0</v>
      </c>
      <c r="Q174" s="76" t="s">
        <v>115</v>
      </c>
      <c r="R174" s="91">
        <v>1.0</v>
      </c>
      <c r="S174" s="83" t="s">
        <v>251</v>
      </c>
      <c r="T174" s="83" t="s">
        <v>145</v>
      </c>
      <c r="U174" s="83" t="s">
        <v>101</v>
      </c>
      <c r="V174" s="88" t="s">
        <v>131</v>
      </c>
      <c r="W174" s="94"/>
      <c r="X174" s="97"/>
      <c r="Y174" s="98"/>
      <c r="Z174" s="96"/>
      <c r="AA174" s="97"/>
      <c r="AB174" s="97"/>
    </row>
    <row r="175" ht="22.5" customHeight="1">
      <c r="A175" s="72">
        <f>COUNTIF('Call &amp; Chat-Lidya'!$I$4:$I$2433,I175)</f>
        <v>3</v>
      </c>
      <c r="B175" s="74">
        <v>46171.0</v>
      </c>
      <c r="C175" s="94" t="s">
        <v>83</v>
      </c>
      <c r="D175" s="76" t="s">
        <v>173</v>
      </c>
      <c r="E175" s="76" t="s">
        <v>1069</v>
      </c>
      <c r="F175" s="157">
        <v>46164.0</v>
      </c>
      <c r="G175" s="83" t="s">
        <v>448</v>
      </c>
      <c r="H175" s="75" t="s">
        <v>1695</v>
      </c>
      <c r="I175" s="75" t="s">
        <v>1696</v>
      </c>
      <c r="J175" s="353" t="s">
        <v>1697</v>
      </c>
      <c r="K175" s="354" t="s">
        <v>1698</v>
      </c>
      <c r="L175" s="354" t="s">
        <v>1699</v>
      </c>
      <c r="M175" s="75" t="s">
        <v>1700</v>
      </c>
      <c r="N175" s="75" t="s">
        <v>1701</v>
      </c>
      <c r="O175" s="164">
        <v>46164.0</v>
      </c>
      <c r="P175" s="74">
        <v>46178.0</v>
      </c>
      <c r="Q175" s="75" t="s">
        <v>124</v>
      </c>
      <c r="R175" s="76" t="s">
        <v>98</v>
      </c>
      <c r="S175" s="166" t="s">
        <v>381</v>
      </c>
      <c r="T175" s="166" t="s">
        <v>127</v>
      </c>
      <c r="U175" s="166" t="s">
        <v>101</v>
      </c>
      <c r="V175" s="166" t="s">
        <v>105</v>
      </c>
      <c r="W175" s="175"/>
      <c r="X175" s="76" t="s">
        <v>512</v>
      </c>
      <c r="Y175" s="55">
        <v>708000.0</v>
      </c>
      <c r="Z175" s="357" t="s">
        <v>1705</v>
      </c>
      <c r="AA175" s="357"/>
      <c r="AB175" s="357"/>
    </row>
    <row r="176" ht="22.5" customHeight="1">
      <c r="A176" s="72">
        <f>COUNTIF('Call &amp; Chat-Lidya'!$I$4:$I$2433,I176)</f>
        <v>10</v>
      </c>
      <c r="B176" s="74">
        <v>46170.0</v>
      </c>
      <c r="C176" s="75" t="s">
        <v>83</v>
      </c>
      <c r="D176" s="76" t="s">
        <v>173</v>
      </c>
      <c r="E176" s="75" t="s">
        <v>1715</v>
      </c>
      <c r="F176" s="419">
        <v>46108.0</v>
      </c>
      <c r="G176" s="176"/>
      <c r="H176" s="75" t="s">
        <v>1719</v>
      </c>
      <c r="I176" s="75" t="s">
        <v>1720</v>
      </c>
      <c r="J176" s="353" t="s">
        <v>1722</v>
      </c>
      <c r="K176" s="353" t="s">
        <v>1722</v>
      </c>
      <c r="L176" s="420" t="s">
        <v>1722</v>
      </c>
      <c r="M176" s="75" t="s">
        <v>1726</v>
      </c>
      <c r="N176" s="75" t="s">
        <v>1726</v>
      </c>
      <c r="O176" s="164">
        <v>46108.0</v>
      </c>
      <c r="P176" s="421">
        <v>46122.0</v>
      </c>
      <c r="Q176" s="75" t="s">
        <v>143</v>
      </c>
      <c r="R176" s="94">
        <v>2.0</v>
      </c>
      <c r="S176" s="83" t="s">
        <v>251</v>
      </c>
      <c r="T176" s="83" t="s">
        <v>145</v>
      </c>
      <c r="U176" s="83" t="s">
        <v>101</v>
      </c>
      <c r="V176" s="88" t="s">
        <v>131</v>
      </c>
      <c r="W176" s="175"/>
      <c r="X176" s="175"/>
      <c r="Y176" s="175"/>
      <c r="Z176" s="175"/>
      <c r="AA176" s="357"/>
      <c r="AB176" s="357"/>
    </row>
    <row r="177" ht="22.5" customHeight="1">
      <c r="A177" s="72">
        <f>COUNTIF('Call &amp; Chat-Lidya'!$I$4:$I$2433,I177)</f>
        <v>8</v>
      </c>
      <c r="B177" s="74">
        <v>46170.0</v>
      </c>
      <c r="C177" s="94" t="s">
        <v>83</v>
      </c>
      <c r="D177" s="76" t="s">
        <v>173</v>
      </c>
      <c r="E177" s="76" t="s">
        <v>1604</v>
      </c>
      <c r="F177" s="157">
        <v>46139.0</v>
      </c>
      <c r="G177" s="176"/>
      <c r="H177" s="75" t="s">
        <v>1731</v>
      </c>
      <c r="I177" s="75" t="s">
        <v>1732</v>
      </c>
      <c r="J177" s="353" t="s">
        <v>1733</v>
      </c>
      <c r="K177" s="354" t="s">
        <v>1735</v>
      </c>
      <c r="L177" s="354" t="s">
        <v>1735</v>
      </c>
      <c r="M177" s="75" t="s">
        <v>1736</v>
      </c>
      <c r="N177" s="75" t="s">
        <v>1736</v>
      </c>
      <c r="O177" s="164">
        <v>46139.0</v>
      </c>
      <c r="P177" s="74">
        <v>46153.0</v>
      </c>
      <c r="Q177" s="75" t="s">
        <v>124</v>
      </c>
      <c r="R177" s="94">
        <v>2.0</v>
      </c>
      <c r="S177" s="83" t="s">
        <v>381</v>
      </c>
      <c r="T177" s="83" t="s">
        <v>145</v>
      </c>
      <c r="U177" s="83" t="s">
        <v>101</v>
      </c>
      <c r="V177" s="88" t="s">
        <v>1050</v>
      </c>
      <c r="W177" s="175"/>
      <c r="X177" s="75"/>
      <c r="Y177" s="166"/>
      <c r="Z177" s="357" t="s">
        <v>1742</v>
      </c>
      <c r="AA177" s="357"/>
      <c r="AB177" s="357"/>
    </row>
    <row r="178" ht="22.5" customHeight="1">
      <c r="A178" s="72">
        <f>COUNTIF('Call &amp; Chat-Lidya'!$I$4:$I$2433,I178)</f>
        <v>7</v>
      </c>
      <c r="B178" s="74">
        <v>46170.0</v>
      </c>
      <c r="C178" s="91" t="s">
        <v>83</v>
      </c>
      <c r="D178" s="76" t="s">
        <v>173</v>
      </c>
      <c r="E178" s="76" t="s">
        <v>294</v>
      </c>
      <c r="F178" s="178">
        <v>46057.0</v>
      </c>
      <c r="G178" s="83" t="s">
        <v>88</v>
      </c>
      <c r="H178" s="91" t="s">
        <v>1748</v>
      </c>
      <c r="I178" s="91" t="s">
        <v>1749</v>
      </c>
      <c r="J178" s="97" t="s">
        <v>1750</v>
      </c>
      <c r="K178" s="97" t="s">
        <v>1751</v>
      </c>
      <c r="L178" s="313" t="s">
        <v>1751</v>
      </c>
      <c r="M178" s="91" t="s">
        <v>1752</v>
      </c>
      <c r="N178" s="91" t="s">
        <v>1752</v>
      </c>
      <c r="O178" s="183">
        <v>46056.0</v>
      </c>
      <c r="P178" s="176">
        <v>46070.0</v>
      </c>
      <c r="Q178" s="91" t="s">
        <v>213</v>
      </c>
      <c r="R178" s="91">
        <v>2.0</v>
      </c>
      <c r="S178" s="166" t="s">
        <v>251</v>
      </c>
      <c r="T178" s="83" t="s">
        <v>145</v>
      </c>
      <c r="U178" s="83" t="s">
        <v>101</v>
      </c>
      <c r="V178" s="88" t="s">
        <v>131</v>
      </c>
      <c r="W178" s="179" t="s">
        <v>509</v>
      </c>
      <c r="X178" s="88"/>
      <c r="Y178" s="185"/>
      <c r="Z178" s="182"/>
      <c r="AA178" s="182"/>
      <c r="AB178" s="182"/>
    </row>
    <row r="179" ht="22.5" customHeight="1">
      <c r="A179" s="72">
        <f>COUNTIF('Call &amp; Chat-Lidya'!$I$4:$I$2433,I179)</f>
        <v>7</v>
      </c>
      <c r="B179" s="74">
        <v>46170.0</v>
      </c>
      <c r="C179" s="94" t="s">
        <v>83</v>
      </c>
      <c r="D179" s="76" t="s">
        <v>173</v>
      </c>
      <c r="E179" s="76" t="s">
        <v>1761</v>
      </c>
      <c r="F179" s="157">
        <v>46128.0</v>
      </c>
      <c r="G179" s="83" t="s">
        <v>88</v>
      </c>
      <c r="H179" s="75" t="s">
        <v>1762</v>
      </c>
      <c r="I179" s="75" t="s">
        <v>1763</v>
      </c>
      <c r="J179" s="353" t="s">
        <v>1764</v>
      </c>
      <c r="K179" s="354" t="s">
        <v>1765</v>
      </c>
      <c r="L179" s="354" t="s">
        <v>1765</v>
      </c>
      <c r="M179" s="75" t="s">
        <v>1766</v>
      </c>
      <c r="N179" s="94"/>
      <c r="O179" s="164">
        <v>46127.0</v>
      </c>
      <c r="P179" s="74">
        <v>46141.0</v>
      </c>
      <c r="Q179" s="75" t="s">
        <v>143</v>
      </c>
      <c r="R179" s="94">
        <v>2.0</v>
      </c>
      <c r="S179" s="83" t="s">
        <v>251</v>
      </c>
      <c r="T179" s="83" t="s">
        <v>145</v>
      </c>
      <c r="U179" s="83" t="s">
        <v>101</v>
      </c>
      <c r="V179" s="88" t="s">
        <v>131</v>
      </c>
      <c r="W179" s="94"/>
      <c r="X179" s="88"/>
      <c r="Y179" s="166"/>
      <c r="Z179" s="357" t="s">
        <v>1775</v>
      </c>
      <c r="AA179" s="357"/>
      <c r="AB179" s="357"/>
    </row>
    <row r="180" ht="22.5" customHeight="1">
      <c r="A180" s="72">
        <f>COUNTIF('Call &amp; Chat-Lidya'!$I$4:$I$2433,I180)</f>
        <v>2</v>
      </c>
      <c r="B180" s="74">
        <v>46181.0</v>
      </c>
      <c r="C180" s="94" t="s">
        <v>83</v>
      </c>
      <c r="D180" s="76" t="s">
        <v>173</v>
      </c>
      <c r="E180" s="76" t="s">
        <v>1498</v>
      </c>
      <c r="F180" s="78">
        <v>46157.0</v>
      </c>
      <c r="G180" s="83" t="s">
        <v>88</v>
      </c>
      <c r="H180" s="76" t="s">
        <v>1778</v>
      </c>
      <c r="I180" s="76" t="s">
        <v>1779</v>
      </c>
      <c r="J180" s="88" t="s">
        <v>1780</v>
      </c>
      <c r="K180" s="89" t="s">
        <v>1781</v>
      </c>
      <c r="L180" s="90" t="s">
        <v>1781</v>
      </c>
      <c r="M180" s="76" t="s">
        <v>1782</v>
      </c>
      <c r="N180" s="76" t="s">
        <v>1782</v>
      </c>
      <c r="O180" s="92">
        <v>46120.0</v>
      </c>
      <c r="P180" s="74">
        <v>46134.0</v>
      </c>
      <c r="Q180" s="76" t="s">
        <v>143</v>
      </c>
      <c r="R180" s="91">
        <v>1.0</v>
      </c>
      <c r="S180" s="83" t="s">
        <v>251</v>
      </c>
      <c r="T180" s="83" t="s">
        <v>145</v>
      </c>
      <c r="U180" s="83" t="s">
        <v>101</v>
      </c>
      <c r="V180" s="88" t="s">
        <v>131</v>
      </c>
      <c r="W180" s="94"/>
      <c r="X180" s="88"/>
      <c r="Y180" s="98"/>
      <c r="Z180" s="96"/>
      <c r="AA180" s="97"/>
      <c r="AB180" s="97"/>
    </row>
    <row r="181" ht="22.5" customHeight="1">
      <c r="A181" s="72">
        <f>COUNTIF('Call &amp; Chat-Lidya'!$I$4:$I$2433,I181)</f>
        <v>2</v>
      </c>
      <c r="B181" s="74">
        <v>46181.0</v>
      </c>
      <c r="C181" s="94" t="s">
        <v>83</v>
      </c>
      <c r="D181" s="76" t="s">
        <v>173</v>
      </c>
      <c r="E181" s="76" t="s">
        <v>1510</v>
      </c>
      <c r="F181" s="78">
        <v>46157.0</v>
      </c>
      <c r="G181" s="83" t="s">
        <v>88</v>
      </c>
      <c r="H181" s="76" t="s">
        <v>1793</v>
      </c>
      <c r="I181" s="76" t="s">
        <v>1794</v>
      </c>
      <c r="J181" s="88" t="s">
        <v>1795</v>
      </c>
      <c r="K181" s="89" t="s">
        <v>1796</v>
      </c>
      <c r="L181" s="90" t="s">
        <v>1796</v>
      </c>
      <c r="M181" s="76" t="s">
        <v>1798</v>
      </c>
      <c r="N181" s="76" t="s">
        <v>1798</v>
      </c>
      <c r="O181" s="92">
        <v>46122.0</v>
      </c>
      <c r="P181" s="74">
        <v>46136.0</v>
      </c>
      <c r="Q181" s="76" t="s">
        <v>143</v>
      </c>
      <c r="R181" s="91">
        <v>1.0</v>
      </c>
      <c r="S181" s="83" t="s">
        <v>126</v>
      </c>
      <c r="T181" s="83" t="s">
        <v>127</v>
      </c>
      <c r="U181" s="83" t="s">
        <v>128</v>
      </c>
      <c r="V181" s="88" t="s">
        <v>131</v>
      </c>
      <c r="W181" s="94"/>
      <c r="X181" s="88"/>
      <c r="Y181" s="98"/>
      <c r="Z181" s="96" t="s">
        <v>533</v>
      </c>
      <c r="AA181" s="97"/>
      <c r="AB181" s="97"/>
    </row>
    <row r="182" ht="22.5" customHeight="1">
      <c r="A182" s="72">
        <f>COUNTIF('Call &amp; Chat-Lidya'!$I$4:$I$2433,I182)</f>
        <v>2</v>
      </c>
      <c r="B182" s="74">
        <v>46181.0</v>
      </c>
      <c r="C182" s="94" t="s">
        <v>83</v>
      </c>
      <c r="D182" s="76" t="s">
        <v>173</v>
      </c>
      <c r="E182" s="76" t="s">
        <v>1630</v>
      </c>
      <c r="F182" s="78">
        <v>46157.0</v>
      </c>
      <c r="G182" s="83" t="s">
        <v>88</v>
      </c>
      <c r="H182" s="76" t="s">
        <v>1811</v>
      </c>
      <c r="I182" s="76" t="s">
        <v>1812</v>
      </c>
      <c r="J182" s="88" t="s">
        <v>1813</v>
      </c>
      <c r="K182" s="89" t="s">
        <v>1815</v>
      </c>
      <c r="L182" s="90" t="s">
        <v>1815</v>
      </c>
      <c r="M182" s="76" t="s">
        <v>1819</v>
      </c>
      <c r="N182" s="76" t="s">
        <v>1819</v>
      </c>
      <c r="O182" s="92">
        <v>46137.0</v>
      </c>
      <c r="P182" s="74">
        <v>46151.0</v>
      </c>
      <c r="Q182" s="76" t="s">
        <v>124</v>
      </c>
      <c r="R182" s="91">
        <v>1.0</v>
      </c>
      <c r="S182" s="83" t="s">
        <v>251</v>
      </c>
      <c r="T182" s="83" t="s">
        <v>145</v>
      </c>
      <c r="U182" s="83" t="s">
        <v>101</v>
      </c>
      <c r="V182" s="88" t="s">
        <v>131</v>
      </c>
      <c r="W182" s="94"/>
      <c r="X182" s="88"/>
      <c r="Y182" s="98"/>
      <c r="Z182" s="96"/>
      <c r="AA182" s="97"/>
      <c r="AB182" s="97"/>
    </row>
    <row r="183" ht="22.5" customHeight="1">
      <c r="A183" s="72">
        <f>COUNTIF('Call &amp; Chat-Lidya'!$I$4:$I$2433,I183)</f>
        <v>2</v>
      </c>
      <c r="B183" s="74">
        <v>46181.0</v>
      </c>
      <c r="C183" s="94" t="s">
        <v>83</v>
      </c>
      <c r="D183" s="76" t="s">
        <v>173</v>
      </c>
      <c r="E183" s="76" t="s">
        <v>1638</v>
      </c>
      <c r="F183" s="78">
        <v>46157.0</v>
      </c>
      <c r="G183" s="83" t="s">
        <v>88</v>
      </c>
      <c r="H183" s="76" t="s">
        <v>1825</v>
      </c>
      <c r="I183" s="76" t="s">
        <v>1827</v>
      </c>
      <c r="J183" s="88" t="s">
        <v>1829</v>
      </c>
      <c r="K183" s="89" t="s">
        <v>253</v>
      </c>
      <c r="L183" s="90" t="s">
        <v>253</v>
      </c>
      <c r="M183" s="76" t="s">
        <v>1832</v>
      </c>
      <c r="N183" s="91"/>
      <c r="O183" s="92">
        <v>46141.0</v>
      </c>
      <c r="P183" s="74">
        <v>46155.0</v>
      </c>
      <c r="Q183" s="76" t="s">
        <v>124</v>
      </c>
      <c r="R183" s="76" t="s">
        <v>124</v>
      </c>
      <c r="S183" s="83" t="s">
        <v>251</v>
      </c>
      <c r="T183" s="83" t="s">
        <v>145</v>
      </c>
      <c r="U183" s="83" t="s">
        <v>101</v>
      </c>
      <c r="V183" s="88" t="s">
        <v>131</v>
      </c>
      <c r="W183" s="94"/>
      <c r="X183" s="88"/>
      <c r="Y183" s="98"/>
      <c r="Z183" s="96"/>
      <c r="AA183" s="97"/>
      <c r="AB183" s="97"/>
    </row>
    <row r="184" ht="22.5" customHeight="1">
      <c r="A184" s="72">
        <f>COUNTIF('Call &amp; Chat-Lidya'!$I$4:$I$2433,I184)</f>
        <v>12</v>
      </c>
      <c r="B184" s="74">
        <v>46184.0</v>
      </c>
      <c r="C184" s="94" t="s">
        <v>83</v>
      </c>
      <c r="D184" s="76" t="s">
        <v>173</v>
      </c>
      <c r="E184" s="75" t="s">
        <v>1660</v>
      </c>
      <c r="F184" s="429">
        <v>46084.0</v>
      </c>
      <c r="G184" s="83" t="s">
        <v>88</v>
      </c>
      <c r="H184" s="94" t="s">
        <v>1661</v>
      </c>
      <c r="I184" s="160" t="s">
        <v>1662</v>
      </c>
      <c r="J184" s="175" t="s">
        <v>1663</v>
      </c>
      <c r="K184" s="175" t="s">
        <v>1664</v>
      </c>
      <c r="L184" s="430" t="s">
        <v>1665</v>
      </c>
      <c r="M184" s="94" t="s">
        <v>1667</v>
      </c>
      <c r="N184" s="175"/>
      <c r="O184" s="431">
        <v>46061.0</v>
      </c>
      <c r="P184" s="413">
        <v>46075.0</v>
      </c>
      <c r="Q184" s="75" t="s">
        <v>485</v>
      </c>
      <c r="R184" s="94">
        <v>2.0</v>
      </c>
      <c r="S184" s="166" t="s">
        <v>251</v>
      </c>
      <c r="T184" s="166" t="s">
        <v>145</v>
      </c>
      <c r="U184" s="166" t="s">
        <v>101</v>
      </c>
      <c r="V184" s="166" t="s">
        <v>131</v>
      </c>
      <c r="W184" s="163"/>
      <c r="X184" s="94" t="s">
        <v>1035</v>
      </c>
      <c r="Y184" s="163"/>
      <c r="Z184" s="175"/>
      <c r="AA184" s="357"/>
      <c r="AB184" s="357"/>
    </row>
    <row r="185" ht="22.5" customHeight="1">
      <c r="A185" s="72">
        <f>COUNTIF('Call &amp; Chat-Lidya'!$I$4:$I$2433,I185)</f>
        <v>12</v>
      </c>
      <c r="B185" s="74">
        <v>46184.0</v>
      </c>
      <c r="C185" s="94" t="s">
        <v>83</v>
      </c>
      <c r="D185" s="76" t="s">
        <v>173</v>
      </c>
      <c r="E185" s="75" t="s">
        <v>1672</v>
      </c>
      <c r="F185" s="429">
        <v>46084.0</v>
      </c>
      <c r="G185" s="83" t="s">
        <v>88</v>
      </c>
      <c r="H185" s="94" t="s">
        <v>1673</v>
      </c>
      <c r="I185" s="160" t="s">
        <v>1674</v>
      </c>
      <c r="J185" s="175" t="s">
        <v>1675</v>
      </c>
      <c r="K185" s="175" t="s">
        <v>1676</v>
      </c>
      <c r="L185" s="430" t="s">
        <v>1676</v>
      </c>
      <c r="M185" s="94" t="s">
        <v>1677</v>
      </c>
      <c r="N185" s="94" t="s">
        <v>1678</v>
      </c>
      <c r="O185" s="431">
        <v>46078.0</v>
      </c>
      <c r="P185" s="176">
        <v>46092.0</v>
      </c>
      <c r="Q185" s="75" t="s">
        <v>858</v>
      </c>
      <c r="R185" s="94">
        <v>2.0</v>
      </c>
      <c r="S185" s="166" t="s">
        <v>251</v>
      </c>
      <c r="T185" s="166" t="s">
        <v>145</v>
      </c>
      <c r="U185" s="166" t="s">
        <v>101</v>
      </c>
      <c r="V185" s="166" t="s">
        <v>131</v>
      </c>
      <c r="W185" s="163"/>
      <c r="X185" s="175"/>
      <c r="Y185" s="435"/>
      <c r="Z185" s="175"/>
      <c r="AA185" s="357"/>
      <c r="AB185" s="357"/>
    </row>
    <row r="186" ht="22.5" customHeight="1">
      <c r="A186" s="72">
        <f>COUNTIF('Call &amp; Chat-Lidya'!$I$4:$I$2433,I186)</f>
        <v>9</v>
      </c>
      <c r="B186" s="74">
        <v>46184.0</v>
      </c>
      <c r="C186" s="94" t="s">
        <v>83</v>
      </c>
      <c r="D186" s="76" t="s">
        <v>173</v>
      </c>
      <c r="E186" s="75" t="s">
        <v>1685</v>
      </c>
      <c r="F186" s="429">
        <v>46083.0</v>
      </c>
      <c r="G186" s="83" t="s">
        <v>88</v>
      </c>
      <c r="H186" s="175"/>
      <c r="I186" s="160" t="s">
        <v>1686</v>
      </c>
      <c r="J186" s="175" t="s">
        <v>1687</v>
      </c>
      <c r="K186" s="175" t="s">
        <v>1688</v>
      </c>
      <c r="L186" s="420" t="s">
        <v>1688</v>
      </c>
      <c r="M186" s="75" t="s">
        <v>1689</v>
      </c>
      <c r="N186" s="175"/>
      <c r="O186" s="431">
        <v>45315.0</v>
      </c>
      <c r="P186" s="436">
        <v>45834.0</v>
      </c>
      <c r="Q186" s="94" t="s">
        <v>124</v>
      </c>
      <c r="R186" s="94">
        <v>2.0</v>
      </c>
      <c r="S186" s="166" t="s">
        <v>126</v>
      </c>
      <c r="T186" s="166" t="s">
        <v>195</v>
      </c>
      <c r="U186" s="166" t="s">
        <v>128</v>
      </c>
      <c r="V186" s="166" t="s">
        <v>131</v>
      </c>
      <c r="W186" s="175"/>
      <c r="X186" s="175"/>
      <c r="Y186" s="175"/>
      <c r="Z186" s="175"/>
      <c r="AA186" s="357"/>
      <c r="AB186" s="357"/>
    </row>
    <row r="187" ht="22.5" customHeight="1">
      <c r="A187" s="72">
        <f>COUNTIF('Call &amp; Chat-Lidya'!$I$4:$I$2433,I187)</f>
        <v>7</v>
      </c>
      <c r="B187" s="74">
        <v>46170.0</v>
      </c>
      <c r="C187" s="94" t="s">
        <v>83</v>
      </c>
      <c r="D187" s="76" t="s">
        <v>173</v>
      </c>
      <c r="E187" s="75" t="s">
        <v>1866</v>
      </c>
      <c r="F187" s="429">
        <v>46078.0</v>
      </c>
      <c r="G187" s="176"/>
      <c r="H187" s="94" t="s">
        <v>1867</v>
      </c>
      <c r="I187" s="94" t="s">
        <v>1869</v>
      </c>
      <c r="J187" s="175" t="s">
        <v>1870</v>
      </c>
      <c r="K187" s="175" t="s">
        <v>1871</v>
      </c>
      <c r="L187" s="430" t="s">
        <v>1871</v>
      </c>
      <c r="M187" s="94">
        <f>6281804786923</f>
        <v>6281804786923</v>
      </c>
      <c r="N187" s="94" t="s">
        <v>1872</v>
      </c>
      <c r="O187" s="431">
        <v>45979.0</v>
      </c>
      <c r="P187" s="436">
        <v>45993.0</v>
      </c>
      <c r="Q187" s="94" t="s">
        <v>657</v>
      </c>
      <c r="R187" s="94">
        <v>2.0</v>
      </c>
      <c r="S187" s="166" t="s">
        <v>350</v>
      </c>
      <c r="T187" s="83" t="s">
        <v>145</v>
      </c>
      <c r="U187" s="83" t="s">
        <v>101</v>
      </c>
      <c r="V187" s="88" t="s">
        <v>131</v>
      </c>
      <c r="W187" s="94"/>
      <c r="X187" s="175"/>
      <c r="Y187" s="175"/>
      <c r="Z187" s="353" t="s">
        <v>364</v>
      </c>
      <c r="AA187" s="357"/>
      <c r="AB187" s="357"/>
    </row>
    <row r="188" ht="22.5" customHeight="1">
      <c r="A188" s="72">
        <f>COUNTIF('Call &amp; Chat-Lidya'!$I$4:$I$2433,I188)</f>
        <v>8</v>
      </c>
      <c r="B188" s="74">
        <v>46170.0</v>
      </c>
      <c r="C188" s="94" t="s">
        <v>83</v>
      </c>
      <c r="D188" s="76" t="s">
        <v>173</v>
      </c>
      <c r="E188" s="75" t="s">
        <v>1366</v>
      </c>
      <c r="F188" s="436">
        <v>46075.0</v>
      </c>
      <c r="G188" s="176"/>
      <c r="H188" s="94" t="s">
        <v>1878</v>
      </c>
      <c r="I188" s="94" t="s">
        <v>1879</v>
      </c>
      <c r="J188" s="175" t="s">
        <v>1880</v>
      </c>
      <c r="K188" s="175" t="s">
        <v>1881</v>
      </c>
      <c r="L188" s="430" t="s">
        <v>1881</v>
      </c>
      <c r="M188" s="94" t="s">
        <v>1882</v>
      </c>
      <c r="N188" s="94" t="s">
        <v>1882</v>
      </c>
      <c r="O188" s="431">
        <v>46075.0</v>
      </c>
      <c r="P188" s="176">
        <v>46089.0</v>
      </c>
      <c r="Q188" s="94" t="s">
        <v>98</v>
      </c>
      <c r="R188" s="94">
        <v>2.0</v>
      </c>
      <c r="S188" s="83" t="s">
        <v>251</v>
      </c>
      <c r="T188" s="83" t="s">
        <v>145</v>
      </c>
      <c r="U188" s="83" t="s">
        <v>101</v>
      </c>
      <c r="V188" s="88" t="s">
        <v>131</v>
      </c>
      <c r="W188" s="167" t="s">
        <v>509</v>
      </c>
      <c r="X188" s="94" t="s">
        <v>1035</v>
      </c>
      <c r="Y188" s="163"/>
      <c r="Z188" s="175"/>
      <c r="AA188" s="357"/>
      <c r="AB188" s="357"/>
    </row>
    <row r="189" ht="22.5" customHeight="1">
      <c r="A189" s="72">
        <f>COUNTIF('Call &amp; Chat-Lidya'!$I$4:$I$2433,I189)</f>
        <v>7</v>
      </c>
      <c r="B189" s="74">
        <v>46170.0</v>
      </c>
      <c r="C189" s="94" t="s">
        <v>83</v>
      </c>
      <c r="D189" s="76" t="s">
        <v>173</v>
      </c>
      <c r="E189" s="75" t="s">
        <v>1889</v>
      </c>
      <c r="F189" s="429">
        <v>46069.0</v>
      </c>
      <c r="G189" s="176"/>
      <c r="H189" s="94" t="s">
        <v>1890</v>
      </c>
      <c r="I189" s="94" t="s">
        <v>1891</v>
      </c>
      <c r="J189" s="175" t="s">
        <v>1892</v>
      </c>
      <c r="K189" s="175" t="s">
        <v>1893</v>
      </c>
      <c r="L189" s="430" t="s">
        <v>1893</v>
      </c>
      <c r="M189" s="94" t="s">
        <v>1894</v>
      </c>
      <c r="N189" s="94" t="s">
        <v>1895</v>
      </c>
      <c r="O189" s="431">
        <v>46069.0</v>
      </c>
      <c r="P189" s="176">
        <v>46083.0</v>
      </c>
      <c r="Q189" s="94" t="s">
        <v>124</v>
      </c>
      <c r="R189" s="94">
        <v>2.0</v>
      </c>
      <c r="S189" s="83" t="s">
        <v>251</v>
      </c>
      <c r="T189" s="83" t="s">
        <v>145</v>
      </c>
      <c r="U189" s="83" t="s">
        <v>101</v>
      </c>
      <c r="V189" s="88" t="s">
        <v>131</v>
      </c>
      <c r="W189" s="167" t="s">
        <v>509</v>
      </c>
      <c r="X189" s="94" t="s">
        <v>1035</v>
      </c>
      <c r="Y189" s="163"/>
      <c r="Z189" s="175"/>
      <c r="AA189" s="357"/>
      <c r="AB189" s="357"/>
    </row>
    <row r="190" ht="22.5" customHeight="1">
      <c r="A190" s="72">
        <f>COUNTIF('Call &amp; Chat-Lidya'!$I$4:$I$2433,I190)</f>
        <v>7</v>
      </c>
      <c r="B190" s="74">
        <v>46170.0</v>
      </c>
      <c r="C190" s="94" t="s">
        <v>83</v>
      </c>
      <c r="D190" s="76" t="s">
        <v>173</v>
      </c>
      <c r="E190" s="75" t="s">
        <v>1903</v>
      </c>
      <c r="F190" s="429">
        <v>46050.0</v>
      </c>
      <c r="G190" s="176"/>
      <c r="H190" s="94" t="s">
        <v>1904</v>
      </c>
      <c r="I190" s="94" t="s">
        <v>1905</v>
      </c>
      <c r="J190" s="175" t="s">
        <v>1906</v>
      </c>
      <c r="K190" s="175" t="s">
        <v>1907</v>
      </c>
      <c r="L190" s="430" t="s">
        <v>1907</v>
      </c>
      <c r="M190" s="94" t="s">
        <v>1908</v>
      </c>
      <c r="N190" s="94" t="s">
        <v>1908</v>
      </c>
      <c r="O190" s="431">
        <v>46050.0</v>
      </c>
      <c r="P190" s="436">
        <v>46064.0</v>
      </c>
      <c r="Q190" s="94" t="s">
        <v>124</v>
      </c>
      <c r="R190" s="94">
        <v>2.0</v>
      </c>
      <c r="S190" s="83" t="s">
        <v>251</v>
      </c>
      <c r="T190" s="83" t="s">
        <v>145</v>
      </c>
      <c r="U190" s="83" t="s">
        <v>101</v>
      </c>
      <c r="V190" s="88" t="s">
        <v>131</v>
      </c>
      <c r="W190" s="75" t="s">
        <v>694</v>
      </c>
      <c r="X190" s="94" t="s">
        <v>1035</v>
      </c>
      <c r="Y190" s="175"/>
      <c r="Z190" s="175"/>
      <c r="AA190" s="357"/>
      <c r="AB190" s="357"/>
    </row>
    <row r="191" ht="22.5" customHeight="1">
      <c r="A191" s="72">
        <f>COUNTIF('Call &amp; Chat-Lidya'!$I$4:$I$2433,I191)</f>
        <v>8</v>
      </c>
      <c r="B191" s="74">
        <v>46170.0</v>
      </c>
      <c r="C191" s="94" t="s">
        <v>83</v>
      </c>
      <c r="D191" s="76" t="s">
        <v>173</v>
      </c>
      <c r="E191" s="75" t="s">
        <v>1914</v>
      </c>
      <c r="F191" s="429">
        <v>46027.0</v>
      </c>
      <c r="G191" s="176"/>
      <c r="H191" s="94" t="s">
        <v>1915</v>
      </c>
      <c r="I191" s="94" t="s">
        <v>1916</v>
      </c>
      <c r="J191" s="175" t="s">
        <v>1917</v>
      </c>
      <c r="K191" s="175" t="s">
        <v>1918</v>
      </c>
      <c r="L191" s="430" t="s">
        <v>1918</v>
      </c>
      <c r="M191" s="94" t="s">
        <v>1920</v>
      </c>
      <c r="N191" s="94" t="s">
        <v>1920</v>
      </c>
      <c r="O191" s="431">
        <v>46026.0</v>
      </c>
      <c r="P191" s="436">
        <v>46040.0</v>
      </c>
      <c r="Q191" s="94" t="s">
        <v>213</v>
      </c>
      <c r="R191" s="94">
        <v>2.0</v>
      </c>
      <c r="S191" s="83" t="s">
        <v>126</v>
      </c>
      <c r="T191" s="83" t="s">
        <v>145</v>
      </c>
      <c r="U191" s="83" t="s">
        <v>101</v>
      </c>
      <c r="V191" s="88" t="s">
        <v>131</v>
      </c>
      <c r="W191" s="94"/>
      <c r="X191" s="175"/>
      <c r="Y191" s="175"/>
      <c r="Z191" s="175"/>
      <c r="AA191" s="357"/>
      <c r="AB191" s="357"/>
    </row>
    <row r="192" ht="22.5" customHeight="1">
      <c r="A192" s="72">
        <f>COUNTIF('Call &amp; Chat-Lidya'!$I$4:$I$2433,I192)</f>
        <v>3</v>
      </c>
      <c r="B192" s="74">
        <v>46182.0</v>
      </c>
      <c r="C192" s="76" t="s">
        <v>967</v>
      </c>
      <c r="D192" s="76" t="s">
        <v>173</v>
      </c>
      <c r="E192" s="76" t="s">
        <v>591</v>
      </c>
      <c r="F192" s="176">
        <v>46149.0</v>
      </c>
      <c r="G192" s="83" t="s">
        <v>88</v>
      </c>
      <c r="H192" s="76" t="s">
        <v>1921</v>
      </c>
      <c r="I192" s="345">
        <v>17902.0</v>
      </c>
      <c r="J192" s="88" t="s">
        <v>1922</v>
      </c>
      <c r="K192" s="88" t="s">
        <v>1923</v>
      </c>
      <c r="L192" s="346" t="s">
        <v>1923</v>
      </c>
      <c r="M192" s="76" t="s">
        <v>1924</v>
      </c>
      <c r="N192" s="76" t="s">
        <v>1924</v>
      </c>
      <c r="O192" s="347" t="s">
        <v>1925</v>
      </c>
      <c r="P192" s="74">
        <v>46086.0</v>
      </c>
      <c r="Q192" s="76" t="s">
        <v>124</v>
      </c>
      <c r="R192" s="91">
        <v>1.0</v>
      </c>
      <c r="S192" s="83" t="s">
        <v>251</v>
      </c>
      <c r="T192" s="83" t="s">
        <v>292</v>
      </c>
      <c r="U192" s="83" t="s">
        <v>101</v>
      </c>
      <c r="V192" s="88" t="s">
        <v>390</v>
      </c>
      <c r="W192" s="182"/>
      <c r="X192" s="76"/>
      <c r="Y192" s="76"/>
      <c r="Z192" s="88" t="s">
        <v>1928</v>
      </c>
      <c r="AA192" s="184"/>
      <c r="AB192" s="184"/>
    </row>
    <row r="193" ht="22.5" customHeight="1">
      <c r="A193" s="72">
        <f>COUNTIF('Call &amp; Chat-Lidya'!$I$4:$I$2433,I193)</f>
        <v>3</v>
      </c>
      <c r="B193" s="74">
        <v>46182.0</v>
      </c>
      <c r="C193" s="76" t="s">
        <v>967</v>
      </c>
      <c r="D193" s="76" t="s">
        <v>173</v>
      </c>
      <c r="E193" s="76" t="s">
        <v>604</v>
      </c>
      <c r="F193" s="176">
        <v>46149.0</v>
      </c>
      <c r="G193" s="83" t="s">
        <v>88</v>
      </c>
      <c r="H193" s="76" t="s">
        <v>1930</v>
      </c>
      <c r="I193" s="345">
        <v>17908.0</v>
      </c>
      <c r="J193" s="88" t="s">
        <v>1931</v>
      </c>
      <c r="K193" s="88" t="s">
        <v>1933</v>
      </c>
      <c r="L193" s="346" t="s">
        <v>1933</v>
      </c>
      <c r="M193" s="76" t="s">
        <v>1934</v>
      </c>
      <c r="N193" s="76" t="s">
        <v>1934</v>
      </c>
      <c r="O193" s="347" t="s">
        <v>1925</v>
      </c>
      <c r="P193" s="74">
        <v>46086.0</v>
      </c>
      <c r="Q193" s="76" t="s">
        <v>124</v>
      </c>
      <c r="R193" s="91">
        <v>1.0</v>
      </c>
      <c r="S193" s="83" t="s">
        <v>251</v>
      </c>
      <c r="T193" s="83" t="s">
        <v>145</v>
      </c>
      <c r="U193" s="83" t="s">
        <v>101</v>
      </c>
      <c r="V193" s="88" t="s">
        <v>131</v>
      </c>
      <c r="W193" s="182"/>
      <c r="X193" s="76"/>
      <c r="Y193" s="76"/>
      <c r="Z193" s="88"/>
      <c r="AA193" s="184"/>
      <c r="AB193" s="184"/>
    </row>
    <row r="194" ht="22.5" customHeight="1">
      <c r="A194" s="72">
        <f>COUNTIF('Call &amp; Chat-Lidya'!$I$4:$I$2433,I194)</f>
        <v>2</v>
      </c>
      <c r="B194" s="78">
        <v>46163.0</v>
      </c>
      <c r="C194" s="76" t="s">
        <v>967</v>
      </c>
      <c r="D194" s="76" t="s">
        <v>173</v>
      </c>
      <c r="E194" s="76" t="s">
        <v>383</v>
      </c>
      <c r="F194" s="176">
        <v>46148.0</v>
      </c>
      <c r="G194" s="83" t="s">
        <v>88</v>
      </c>
      <c r="H194" s="76" t="s">
        <v>1939</v>
      </c>
      <c r="I194" s="345">
        <v>17947.0</v>
      </c>
      <c r="J194" s="88" t="s">
        <v>1940</v>
      </c>
      <c r="K194" s="88" t="s">
        <v>1941</v>
      </c>
      <c r="L194" s="346" t="s">
        <v>1941</v>
      </c>
      <c r="M194" s="76" t="s">
        <v>1942</v>
      </c>
      <c r="N194" s="76" t="s">
        <v>1942</v>
      </c>
      <c r="O194" s="347" t="s">
        <v>1008</v>
      </c>
      <c r="P194" s="74">
        <v>46091.0</v>
      </c>
      <c r="Q194" s="76" t="s">
        <v>135</v>
      </c>
      <c r="R194" s="94">
        <v>1.0</v>
      </c>
      <c r="S194" s="83" t="s">
        <v>126</v>
      </c>
      <c r="T194" s="83" t="s">
        <v>195</v>
      </c>
      <c r="U194" s="83" t="s">
        <v>128</v>
      </c>
      <c r="V194" s="88" t="s">
        <v>131</v>
      </c>
      <c r="W194" s="182"/>
      <c r="X194" s="76"/>
      <c r="Y194" s="76"/>
      <c r="Z194" s="88"/>
      <c r="AA194" s="184"/>
      <c r="AB194" s="184"/>
    </row>
    <row r="195" ht="22.5" customHeight="1">
      <c r="A195" s="72">
        <f>COUNTIF('Call &amp; Chat-Lidya'!$I$4:$I$2433,I195)</f>
        <v>2</v>
      </c>
      <c r="B195" s="78">
        <v>46163.0</v>
      </c>
      <c r="C195" s="76" t="s">
        <v>967</v>
      </c>
      <c r="D195" s="76" t="s">
        <v>173</v>
      </c>
      <c r="E195" s="76" t="s">
        <v>399</v>
      </c>
      <c r="F195" s="176">
        <v>46148.0</v>
      </c>
      <c r="G195" s="83" t="s">
        <v>88</v>
      </c>
      <c r="H195" s="76" t="s">
        <v>1947</v>
      </c>
      <c r="I195" s="345">
        <v>14933.0</v>
      </c>
      <c r="J195" s="88" t="s">
        <v>1948</v>
      </c>
      <c r="K195" s="88" t="s">
        <v>1949</v>
      </c>
      <c r="L195" s="346" t="s">
        <v>1949</v>
      </c>
      <c r="M195" s="76" t="s">
        <v>1950</v>
      </c>
      <c r="N195" s="76" t="s">
        <v>1951</v>
      </c>
      <c r="O195" s="347" t="s">
        <v>1952</v>
      </c>
      <c r="P195" s="157">
        <v>45834.0</v>
      </c>
      <c r="Q195" s="76" t="s">
        <v>143</v>
      </c>
      <c r="R195" s="94">
        <v>1.0</v>
      </c>
      <c r="S195" s="83" t="s">
        <v>251</v>
      </c>
      <c r="T195" s="83" t="s">
        <v>145</v>
      </c>
      <c r="U195" s="83" t="s">
        <v>101</v>
      </c>
      <c r="V195" s="88" t="s">
        <v>131</v>
      </c>
      <c r="W195" s="182"/>
      <c r="X195" s="76"/>
      <c r="Y195" s="76"/>
      <c r="Z195" s="88"/>
      <c r="AA195" s="184"/>
      <c r="AB195" s="184"/>
    </row>
    <row r="196" ht="22.5" customHeight="1">
      <c r="A196" s="72">
        <f>COUNTIF('Call &amp; Chat-Lidya'!$I$4:$I$2433,I196)</f>
        <v>2</v>
      </c>
      <c r="B196" s="78">
        <v>46163.0</v>
      </c>
      <c r="C196" s="76" t="s">
        <v>967</v>
      </c>
      <c r="D196" s="76" t="s">
        <v>173</v>
      </c>
      <c r="E196" s="76" t="s">
        <v>439</v>
      </c>
      <c r="F196" s="176">
        <v>46148.0</v>
      </c>
      <c r="G196" s="83" t="s">
        <v>88</v>
      </c>
      <c r="H196" s="76" t="s">
        <v>1961</v>
      </c>
      <c r="I196" s="345">
        <v>16903.0</v>
      </c>
      <c r="J196" s="88" t="s">
        <v>1963</v>
      </c>
      <c r="K196" s="88" t="s">
        <v>1965</v>
      </c>
      <c r="L196" s="346" t="s">
        <v>1965</v>
      </c>
      <c r="M196" s="76" t="s">
        <v>1966</v>
      </c>
      <c r="N196" s="76" t="s">
        <v>1967</v>
      </c>
      <c r="O196" s="347" t="s">
        <v>1968</v>
      </c>
      <c r="P196" s="157">
        <v>45997.0</v>
      </c>
      <c r="Q196" s="76" t="s">
        <v>124</v>
      </c>
      <c r="R196" s="94">
        <v>1.0</v>
      </c>
      <c r="S196" s="83" t="s">
        <v>350</v>
      </c>
      <c r="T196" s="83" t="s">
        <v>145</v>
      </c>
      <c r="U196" s="83" t="s">
        <v>101</v>
      </c>
      <c r="V196" s="83" t="s">
        <v>283</v>
      </c>
      <c r="W196" s="182"/>
      <c r="X196" s="76"/>
      <c r="Y196" s="76"/>
      <c r="Z196" s="88" t="s">
        <v>1970</v>
      </c>
      <c r="AA196" s="184"/>
      <c r="AB196" s="184"/>
    </row>
    <row r="197" ht="22.5" customHeight="1">
      <c r="A197" s="72">
        <f>COUNTIF('Call &amp; Chat-Lidya'!$I$4:$I$2433,I197)</f>
        <v>3</v>
      </c>
      <c r="B197" s="78">
        <v>46188.0</v>
      </c>
      <c r="C197" s="76" t="s">
        <v>967</v>
      </c>
      <c r="D197" s="76" t="s">
        <v>173</v>
      </c>
      <c r="E197" s="76" t="s">
        <v>454</v>
      </c>
      <c r="F197" s="176">
        <v>46148.0</v>
      </c>
      <c r="G197" s="83" t="s">
        <v>88</v>
      </c>
      <c r="H197" s="76" t="s">
        <v>1003</v>
      </c>
      <c r="I197" s="345">
        <v>17942.0</v>
      </c>
      <c r="J197" s="88" t="s">
        <v>1004</v>
      </c>
      <c r="K197" s="88" t="s">
        <v>1005</v>
      </c>
      <c r="L197" s="346" t="s">
        <v>1005</v>
      </c>
      <c r="M197" s="76" t="s">
        <v>1006</v>
      </c>
      <c r="N197" s="76" t="s">
        <v>1007</v>
      </c>
      <c r="O197" s="347" t="s">
        <v>1008</v>
      </c>
      <c r="P197" s="74">
        <v>46091.0</v>
      </c>
      <c r="Q197" s="76" t="s">
        <v>124</v>
      </c>
      <c r="R197" s="94">
        <v>1.0</v>
      </c>
      <c r="S197" s="83" t="s">
        <v>251</v>
      </c>
      <c r="T197" s="83" t="s">
        <v>145</v>
      </c>
      <c r="U197" s="83" t="s">
        <v>101</v>
      </c>
      <c r="V197" s="83" t="s">
        <v>131</v>
      </c>
      <c r="W197" s="182"/>
      <c r="X197" s="76"/>
      <c r="Y197" s="76"/>
      <c r="Z197" s="180"/>
      <c r="AA197" s="184"/>
      <c r="AB197" s="184"/>
    </row>
    <row r="198" ht="22.5" customHeight="1">
      <c r="A198" s="72">
        <f>COUNTIF('Call &amp; Chat-Lidya'!$I$4:$I$2433,I198)</f>
        <v>3</v>
      </c>
      <c r="B198" s="78">
        <v>46188.0</v>
      </c>
      <c r="C198" s="76" t="s">
        <v>967</v>
      </c>
      <c r="D198" s="76" t="s">
        <v>173</v>
      </c>
      <c r="E198" s="76" t="s">
        <v>472</v>
      </c>
      <c r="F198" s="176">
        <v>46148.0</v>
      </c>
      <c r="G198" s="83" t="s">
        <v>88</v>
      </c>
      <c r="H198" s="76" t="s">
        <v>1010</v>
      </c>
      <c r="I198" s="345">
        <v>17951.0</v>
      </c>
      <c r="J198" s="88" t="s">
        <v>1011</v>
      </c>
      <c r="K198" s="88" t="s">
        <v>1011</v>
      </c>
      <c r="L198" s="346" t="s">
        <v>1011</v>
      </c>
      <c r="M198" s="76" t="s">
        <v>1012</v>
      </c>
      <c r="N198" s="91"/>
      <c r="O198" s="347" t="s">
        <v>1013</v>
      </c>
      <c r="P198" s="74">
        <v>46092.0</v>
      </c>
      <c r="Q198" s="76" t="s">
        <v>213</v>
      </c>
      <c r="R198" s="94">
        <v>1.0</v>
      </c>
      <c r="S198" s="83" t="s">
        <v>126</v>
      </c>
      <c r="T198" s="83" t="s">
        <v>145</v>
      </c>
      <c r="U198" s="83" t="s">
        <v>101</v>
      </c>
      <c r="V198" s="83" t="s">
        <v>131</v>
      </c>
      <c r="W198" s="182"/>
      <c r="X198" s="76"/>
      <c r="Y198" s="76"/>
      <c r="Z198" s="180"/>
      <c r="AA198" s="184"/>
      <c r="AB198" s="184"/>
    </row>
    <row r="199" ht="22.5" customHeight="1">
      <c r="A199" s="72">
        <f>COUNTIF('Call &amp; Chat-Lidya'!$I$4:$I$2433,I199)</f>
        <v>2</v>
      </c>
      <c r="B199" s="78">
        <v>46163.0</v>
      </c>
      <c r="C199" s="76" t="s">
        <v>967</v>
      </c>
      <c r="D199" s="76" t="s">
        <v>173</v>
      </c>
      <c r="E199" s="76" t="s">
        <v>485</v>
      </c>
      <c r="F199" s="176">
        <v>46148.0</v>
      </c>
      <c r="G199" s="83" t="s">
        <v>88</v>
      </c>
      <c r="H199" s="76" t="s">
        <v>1979</v>
      </c>
      <c r="I199" s="345">
        <v>17954.0</v>
      </c>
      <c r="J199" s="88" t="s">
        <v>1980</v>
      </c>
      <c r="K199" s="88" t="s">
        <v>1982</v>
      </c>
      <c r="L199" s="346" t="s">
        <v>1982</v>
      </c>
      <c r="M199" s="76" t="s">
        <v>1983</v>
      </c>
      <c r="N199" s="76" t="s">
        <v>1983</v>
      </c>
      <c r="O199" s="347" t="s">
        <v>1013</v>
      </c>
      <c r="P199" s="74">
        <v>46092.0</v>
      </c>
      <c r="Q199" s="76" t="s">
        <v>124</v>
      </c>
      <c r="R199" s="94">
        <v>1.0</v>
      </c>
      <c r="S199" s="83" t="s">
        <v>126</v>
      </c>
      <c r="T199" s="83" t="s">
        <v>145</v>
      </c>
      <c r="U199" s="83" t="s">
        <v>101</v>
      </c>
      <c r="V199" s="83" t="s">
        <v>131</v>
      </c>
      <c r="W199" s="182"/>
      <c r="X199" s="76"/>
      <c r="Y199" s="76"/>
      <c r="Z199" s="88"/>
      <c r="AA199" s="184"/>
      <c r="AB199" s="184"/>
    </row>
    <row r="200" ht="22.5" customHeight="1">
      <c r="A200" s="72">
        <f>COUNTIF('Call &amp; Chat-Lidya'!$I$4:$I$2433,I200)</f>
        <v>2</v>
      </c>
      <c r="B200" s="78">
        <v>46163.0</v>
      </c>
      <c r="C200" s="76" t="s">
        <v>967</v>
      </c>
      <c r="D200" s="76" t="s">
        <v>173</v>
      </c>
      <c r="E200" s="76" t="s">
        <v>499</v>
      </c>
      <c r="F200" s="176">
        <v>46148.0</v>
      </c>
      <c r="G200" s="83" t="s">
        <v>88</v>
      </c>
      <c r="H200" s="76" t="s">
        <v>1987</v>
      </c>
      <c r="I200" s="345">
        <v>17961.0</v>
      </c>
      <c r="J200" s="88" t="s">
        <v>1988</v>
      </c>
      <c r="K200" s="88" t="s">
        <v>1989</v>
      </c>
      <c r="L200" s="346" t="s">
        <v>1989</v>
      </c>
      <c r="M200" s="76" t="s">
        <v>1990</v>
      </c>
      <c r="N200" s="76" t="s">
        <v>1991</v>
      </c>
      <c r="O200" s="347" t="s">
        <v>1992</v>
      </c>
      <c r="P200" s="74">
        <v>46093.0</v>
      </c>
      <c r="Q200" s="76" t="s">
        <v>143</v>
      </c>
      <c r="R200" s="94">
        <v>1.0</v>
      </c>
      <c r="S200" s="83" t="s">
        <v>126</v>
      </c>
      <c r="T200" s="83" t="s">
        <v>145</v>
      </c>
      <c r="U200" s="83" t="s">
        <v>101</v>
      </c>
      <c r="V200" s="83" t="s">
        <v>283</v>
      </c>
      <c r="W200" s="182"/>
      <c r="X200" s="76"/>
      <c r="Y200" s="76"/>
      <c r="Z200" s="88" t="s">
        <v>1996</v>
      </c>
      <c r="AA200" s="184"/>
      <c r="AB200" s="184"/>
    </row>
    <row r="201" ht="22.5" customHeight="1">
      <c r="A201" s="72">
        <f>COUNTIF('Call &amp; Chat-Lidya'!$I$4:$I$2433,I201)</f>
        <v>2</v>
      </c>
      <c r="B201" s="78">
        <v>46163.0</v>
      </c>
      <c r="C201" s="76" t="s">
        <v>967</v>
      </c>
      <c r="D201" s="76" t="s">
        <v>173</v>
      </c>
      <c r="E201" s="76" t="s">
        <v>521</v>
      </c>
      <c r="F201" s="176">
        <v>46148.0</v>
      </c>
      <c r="G201" s="83" t="s">
        <v>88</v>
      </c>
      <c r="H201" s="76" t="s">
        <v>1999</v>
      </c>
      <c r="I201" s="345">
        <v>17968.0</v>
      </c>
      <c r="J201" s="88" t="s">
        <v>2000</v>
      </c>
      <c r="K201" s="88" t="s">
        <v>2001</v>
      </c>
      <c r="L201" s="346" t="s">
        <v>2001</v>
      </c>
      <c r="M201" s="76" t="s">
        <v>2002</v>
      </c>
      <c r="N201" s="91"/>
      <c r="O201" s="347" t="s">
        <v>2003</v>
      </c>
      <c r="P201" s="74">
        <v>46094.0</v>
      </c>
      <c r="Q201" s="76" t="s">
        <v>98</v>
      </c>
      <c r="R201" s="94">
        <v>1.0</v>
      </c>
      <c r="S201" s="83" t="s">
        <v>251</v>
      </c>
      <c r="T201" s="83" t="s">
        <v>145</v>
      </c>
      <c r="U201" s="83" t="s">
        <v>101</v>
      </c>
      <c r="V201" s="88" t="s">
        <v>131</v>
      </c>
      <c r="W201" s="182"/>
      <c r="X201" s="76"/>
      <c r="Y201" s="76"/>
      <c r="Z201" s="88"/>
      <c r="AA201" s="184"/>
      <c r="AB201" s="184"/>
    </row>
    <row r="202" ht="22.5" customHeight="1">
      <c r="A202" s="72">
        <f>COUNTIF('Call &amp; Chat-Lidya'!$I$4:$I$2433,I202)</f>
        <v>14</v>
      </c>
      <c r="B202" s="74">
        <v>46188.0</v>
      </c>
      <c r="C202" s="94" t="s">
        <v>83</v>
      </c>
      <c r="D202" s="76" t="s">
        <v>173</v>
      </c>
      <c r="E202" s="76" t="s">
        <v>1015</v>
      </c>
      <c r="F202" s="157">
        <v>46118.0</v>
      </c>
      <c r="G202" s="176"/>
      <c r="H202" s="75" t="s">
        <v>1017</v>
      </c>
      <c r="I202" s="75" t="s">
        <v>1018</v>
      </c>
      <c r="J202" s="353" t="s">
        <v>1019</v>
      </c>
      <c r="K202" s="354" t="s">
        <v>1020</v>
      </c>
      <c r="L202" s="354" t="s">
        <v>1020</v>
      </c>
      <c r="M202" s="75" t="s">
        <v>1021</v>
      </c>
      <c r="N202" s="75" t="s">
        <v>1021</v>
      </c>
      <c r="O202" s="164">
        <v>46117.0</v>
      </c>
      <c r="P202" s="458">
        <v>46131.0</v>
      </c>
      <c r="Q202" s="75" t="s">
        <v>213</v>
      </c>
      <c r="R202" s="75" t="s">
        <v>213</v>
      </c>
      <c r="S202" s="83" t="s">
        <v>251</v>
      </c>
      <c r="T202" s="83" t="s">
        <v>145</v>
      </c>
      <c r="U202" s="83" t="s">
        <v>101</v>
      </c>
      <c r="V202" s="166" t="s">
        <v>341</v>
      </c>
      <c r="W202" s="75" t="s">
        <v>694</v>
      </c>
      <c r="X202" s="75"/>
      <c r="Y202" s="166"/>
      <c r="Z202" s="88"/>
      <c r="AA202" s="357"/>
      <c r="AB202" s="357"/>
    </row>
    <row r="203" ht="22.5" customHeight="1">
      <c r="A203" s="72">
        <f>COUNTIF('Call &amp; Chat-Lidya'!$I$4:$I$2433,I203)</f>
        <v>2</v>
      </c>
      <c r="B203" s="78">
        <v>46163.0</v>
      </c>
      <c r="C203" s="76" t="s">
        <v>967</v>
      </c>
      <c r="D203" s="76" t="s">
        <v>173</v>
      </c>
      <c r="E203" s="76" t="s">
        <v>285</v>
      </c>
      <c r="F203" s="176">
        <v>46146.0</v>
      </c>
      <c r="G203" s="83" t="s">
        <v>88</v>
      </c>
      <c r="H203" s="76" t="s">
        <v>2012</v>
      </c>
      <c r="I203" s="345">
        <v>17722.0</v>
      </c>
      <c r="J203" s="88" t="s">
        <v>2013</v>
      </c>
      <c r="K203" s="88" t="s">
        <v>2014</v>
      </c>
      <c r="L203" s="346" t="s">
        <v>2014</v>
      </c>
      <c r="M203" s="76" t="s">
        <v>2015</v>
      </c>
      <c r="N203" s="76" t="s">
        <v>2015</v>
      </c>
      <c r="O203" s="347" t="s">
        <v>2016</v>
      </c>
      <c r="P203" s="74">
        <v>46069.0</v>
      </c>
      <c r="Q203" s="76" t="s">
        <v>124</v>
      </c>
      <c r="R203" s="91">
        <v>1.0</v>
      </c>
      <c r="S203" s="83" t="s">
        <v>251</v>
      </c>
      <c r="T203" s="83" t="s">
        <v>145</v>
      </c>
      <c r="U203" s="83" t="s">
        <v>101</v>
      </c>
      <c r="V203" s="88" t="s">
        <v>131</v>
      </c>
      <c r="W203" s="182"/>
      <c r="X203" s="76"/>
      <c r="Y203" s="76"/>
      <c r="Z203" s="89"/>
      <c r="AA203" s="184"/>
      <c r="AB203" s="184"/>
    </row>
    <row r="204" ht="22.5" customHeight="1">
      <c r="A204" s="72">
        <f>COUNTIF('Call &amp; Chat-Lidya'!$I$4:$I$2433,I204)</f>
        <v>2</v>
      </c>
      <c r="B204" s="78">
        <v>46163.0</v>
      </c>
      <c r="C204" s="76" t="s">
        <v>967</v>
      </c>
      <c r="D204" s="76" t="s">
        <v>173</v>
      </c>
      <c r="E204" s="76" t="s">
        <v>294</v>
      </c>
      <c r="F204" s="176">
        <v>46146.0</v>
      </c>
      <c r="G204" s="83" t="s">
        <v>88</v>
      </c>
      <c r="H204" s="76" t="s">
        <v>2022</v>
      </c>
      <c r="I204" s="345">
        <v>17727.0</v>
      </c>
      <c r="J204" s="88" t="s">
        <v>2023</v>
      </c>
      <c r="K204" s="88" t="s">
        <v>2024</v>
      </c>
      <c r="L204" s="346" t="s">
        <v>2024</v>
      </c>
      <c r="M204" s="76" t="s">
        <v>2025</v>
      </c>
      <c r="N204" s="76" t="s">
        <v>2025</v>
      </c>
      <c r="O204" s="347" t="s">
        <v>2026</v>
      </c>
      <c r="P204" s="74">
        <v>46070.0</v>
      </c>
      <c r="Q204" s="76" t="s">
        <v>124</v>
      </c>
      <c r="R204" s="91">
        <v>1.0</v>
      </c>
      <c r="S204" s="83" t="s">
        <v>350</v>
      </c>
      <c r="T204" s="166" t="s">
        <v>145</v>
      </c>
      <c r="U204" s="166" t="s">
        <v>101</v>
      </c>
      <c r="V204" s="83" t="s">
        <v>664</v>
      </c>
      <c r="W204" s="182"/>
      <c r="X204" s="76"/>
      <c r="Y204" s="76"/>
      <c r="Z204" s="89" t="s">
        <v>2031</v>
      </c>
      <c r="AA204" s="184"/>
      <c r="AB204" s="184"/>
    </row>
    <row r="205" ht="22.5" customHeight="1">
      <c r="A205" s="72">
        <f>COUNTIF('Call &amp; Chat-Lidya'!$I$4:$I$2433,I205)</f>
        <v>2</v>
      </c>
      <c r="B205" s="78">
        <v>46163.0</v>
      </c>
      <c r="C205" s="76" t="s">
        <v>967</v>
      </c>
      <c r="D205" s="76" t="s">
        <v>173</v>
      </c>
      <c r="E205" s="76" t="s">
        <v>308</v>
      </c>
      <c r="F205" s="176">
        <v>46146.0</v>
      </c>
      <c r="G205" s="83" t="s">
        <v>88</v>
      </c>
      <c r="H205" s="76" t="s">
        <v>2036</v>
      </c>
      <c r="I205" s="345">
        <v>17896.0</v>
      </c>
      <c r="J205" s="88" t="s">
        <v>2037</v>
      </c>
      <c r="K205" s="88" t="s">
        <v>2038</v>
      </c>
      <c r="L205" s="346" t="s">
        <v>2038</v>
      </c>
      <c r="M205" s="76" t="s">
        <v>2039</v>
      </c>
      <c r="N205" s="76" t="s">
        <v>2039</v>
      </c>
      <c r="O205" s="347" t="s">
        <v>2040</v>
      </c>
      <c r="P205" s="74">
        <v>46085.0</v>
      </c>
      <c r="Q205" s="76" t="s">
        <v>124</v>
      </c>
      <c r="R205" s="91">
        <v>1.0</v>
      </c>
      <c r="S205" s="83" t="s">
        <v>251</v>
      </c>
      <c r="T205" s="83" t="s">
        <v>145</v>
      </c>
      <c r="U205" s="83" t="s">
        <v>101</v>
      </c>
      <c r="V205" s="88" t="s">
        <v>131</v>
      </c>
      <c r="W205" s="182"/>
      <c r="X205" s="76"/>
      <c r="Y205" s="76"/>
      <c r="Z205" s="89"/>
      <c r="AA205" s="184"/>
      <c r="AB205" s="184"/>
    </row>
    <row r="206" ht="22.5" customHeight="1">
      <c r="A206" s="72">
        <f>COUNTIF('Call &amp; Chat-Lidya'!$I$4:$I$2433,I206)</f>
        <v>7</v>
      </c>
      <c r="B206" s="74">
        <v>46170.0</v>
      </c>
      <c r="C206" s="94" t="s">
        <v>83</v>
      </c>
      <c r="D206" s="76" t="s">
        <v>173</v>
      </c>
      <c r="E206" s="76" t="s">
        <v>2049</v>
      </c>
      <c r="F206" s="157">
        <v>46126.0</v>
      </c>
      <c r="G206" s="176"/>
      <c r="H206" s="75" t="s">
        <v>2052</v>
      </c>
      <c r="I206" s="75" t="s">
        <v>2053</v>
      </c>
      <c r="J206" s="353" t="s">
        <v>2054</v>
      </c>
      <c r="K206" s="354" t="s">
        <v>2055</v>
      </c>
      <c r="L206" s="354" t="s">
        <v>2055</v>
      </c>
      <c r="M206" s="75" t="s">
        <v>2056</v>
      </c>
      <c r="N206" s="75" t="s">
        <v>2056</v>
      </c>
      <c r="O206" s="164">
        <v>46126.0</v>
      </c>
      <c r="P206" s="74">
        <v>46140.0</v>
      </c>
      <c r="Q206" s="75" t="s">
        <v>143</v>
      </c>
      <c r="R206" s="94">
        <v>2.0</v>
      </c>
      <c r="S206" s="83" t="s">
        <v>251</v>
      </c>
      <c r="T206" s="83" t="s">
        <v>145</v>
      </c>
      <c r="U206" s="83" t="s">
        <v>101</v>
      </c>
      <c r="V206" s="88" t="s">
        <v>131</v>
      </c>
      <c r="W206" s="94"/>
      <c r="X206" s="75"/>
      <c r="Y206" s="166"/>
      <c r="Z206" s="357"/>
      <c r="AA206" s="357"/>
      <c r="AB206" s="357"/>
    </row>
    <row r="207" ht="22.5" customHeight="1">
      <c r="A207" s="72">
        <f>COUNTIF('Call &amp; Chat-Lidya'!$I$4:$I$2433,I207)</f>
        <v>6</v>
      </c>
      <c r="B207" s="74">
        <v>46151.0</v>
      </c>
      <c r="C207" s="94" t="s">
        <v>83</v>
      </c>
      <c r="D207" s="76" t="s">
        <v>173</v>
      </c>
      <c r="E207" s="76" t="s">
        <v>1971</v>
      </c>
      <c r="F207" s="157">
        <v>46141.0</v>
      </c>
      <c r="G207" s="83" t="s">
        <v>88</v>
      </c>
      <c r="H207" s="75" t="s">
        <v>851</v>
      </c>
      <c r="I207" s="75" t="s">
        <v>1973</v>
      </c>
      <c r="J207" s="353" t="s">
        <v>1974</v>
      </c>
      <c r="K207" s="354" t="s">
        <v>1976</v>
      </c>
      <c r="L207" s="354" t="s">
        <v>1976</v>
      </c>
      <c r="M207" s="75" t="s">
        <v>1977</v>
      </c>
      <c r="N207" s="75" t="s">
        <v>1977</v>
      </c>
      <c r="O207" s="164">
        <v>46141.0</v>
      </c>
      <c r="P207" s="74">
        <v>46155.0</v>
      </c>
      <c r="Q207" s="76" t="s">
        <v>124</v>
      </c>
      <c r="R207" s="94">
        <v>2.0</v>
      </c>
      <c r="S207" s="166" t="s">
        <v>251</v>
      </c>
      <c r="T207" s="83" t="s">
        <v>145</v>
      </c>
      <c r="U207" s="83" t="s">
        <v>101</v>
      </c>
      <c r="V207" s="167" t="s">
        <v>1043</v>
      </c>
      <c r="W207" s="97"/>
      <c r="X207" s="88"/>
      <c r="Y207" s="98"/>
      <c r="Z207" s="175"/>
      <c r="AA207" s="357"/>
      <c r="AB207" s="357"/>
    </row>
    <row r="208" ht="22.5" customHeight="1">
      <c r="A208" s="72">
        <f>COUNTIF('Call &amp; Chat-Lidya'!$I$4:$I$2433,I208)</f>
        <v>6</v>
      </c>
      <c r="B208" s="78">
        <v>46188.0</v>
      </c>
      <c r="C208" s="94" t="s">
        <v>83</v>
      </c>
      <c r="D208" s="76" t="s">
        <v>173</v>
      </c>
      <c r="E208" s="75" t="s">
        <v>1022</v>
      </c>
      <c r="F208" s="429">
        <v>46084.0</v>
      </c>
      <c r="G208" s="83" t="s">
        <v>88</v>
      </c>
      <c r="H208" s="94">
        <v>10679.0</v>
      </c>
      <c r="I208" s="94" t="s">
        <v>1024</v>
      </c>
      <c r="J208" s="175" t="s">
        <v>1025</v>
      </c>
      <c r="K208" s="175" t="s">
        <v>1026</v>
      </c>
      <c r="L208" s="430" t="s">
        <v>1026</v>
      </c>
      <c r="M208" s="94" t="s">
        <v>1027</v>
      </c>
      <c r="N208" s="94" t="s">
        <v>1027</v>
      </c>
      <c r="O208" s="431">
        <v>46067.0</v>
      </c>
      <c r="P208" s="176">
        <v>46081.0</v>
      </c>
      <c r="Q208" s="94" t="s">
        <v>124</v>
      </c>
      <c r="R208" s="94">
        <v>1.0</v>
      </c>
      <c r="S208" s="166" t="s">
        <v>126</v>
      </c>
      <c r="T208" s="83" t="s">
        <v>145</v>
      </c>
      <c r="U208" s="83" t="s">
        <v>101</v>
      </c>
      <c r="V208" s="166" t="s">
        <v>131</v>
      </c>
      <c r="W208" s="94" t="s">
        <v>694</v>
      </c>
      <c r="X208" s="175"/>
      <c r="Y208" s="175"/>
      <c r="Z208" s="175"/>
      <c r="AA208" s="357"/>
      <c r="AB208" s="357"/>
    </row>
    <row r="209" ht="22.5" customHeight="1">
      <c r="A209" s="72">
        <f>COUNTIF('Call &amp; Chat-Lidya'!$I$4:$I$2433,I209)</f>
        <v>5</v>
      </c>
      <c r="B209" s="78">
        <v>46188.0</v>
      </c>
      <c r="C209" s="94" t="s">
        <v>83</v>
      </c>
      <c r="D209" s="76" t="s">
        <v>173</v>
      </c>
      <c r="E209" s="75" t="s">
        <v>1028</v>
      </c>
      <c r="F209" s="429">
        <v>46073.0</v>
      </c>
      <c r="G209" s="83" t="s">
        <v>88</v>
      </c>
      <c r="H209" s="94" t="s">
        <v>1029</v>
      </c>
      <c r="I209" s="94" t="s">
        <v>1030</v>
      </c>
      <c r="J209" s="175" t="s">
        <v>1031</v>
      </c>
      <c r="K209" s="175" t="s">
        <v>1032</v>
      </c>
      <c r="L209" s="430" t="s">
        <v>1032</v>
      </c>
      <c r="M209" s="94" t="s">
        <v>1033</v>
      </c>
      <c r="N209" s="94" t="s">
        <v>1033</v>
      </c>
      <c r="O209" s="431">
        <v>46073.0</v>
      </c>
      <c r="P209" s="176">
        <v>46087.0</v>
      </c>
      <c r="Q209" s="94" t="s">
        <v>143</v>
      </c>
      <c r="R209" s="94">
        <v>1.0</v>
      </c>
      <c r="S209" s="166" t="s">
        <v>251</v>
      </c>
      <c r="T209" s="83" t="s">
        <v>145</v>
      </c>
      <c r="U209" s="83" t="s">
        <v>101</v>
      </c>
      <c r="V209" s="166" t="s">
        <v>131</v>
      </c>
      <c r="W209" s="167" t="s">
        <v>342</v>
      </c>
      <c r="X209" s="94" t="s">
        <v>1035</v>
      </c>
      <c r="Y209" s="163"/>
      <c r="Z209" s="175"/>
      <c r="AA209" s="357"/>
      <c r="AB209" s="357"/>
    </row>
    <row r="210" ht="22.5" customHeight="1">
      <c r="A210" s="72">
        <f>COUNTIF('Call &amp; Chat-Lidya'!$I$4:$I$2433,I210)</f>
        <v>6</v>
      </c>
      <c r="B210" s="78">
        <v>46188.0</v>
      </c>
      <c r="C210" s="94" t="s">
        <v>83</v>
      </c>
      <c r="D210" s="76" t="s">
        <v>173</v>
      </c>
      <c r="E210" s="75" t="s">
        <v>1037</v>
      </c>
      <c r="F210" s="429">
        <v>46062.0</v>
      </c>
      <c r="G210" s="83" t="s">
        <v>88</v>
      </c>
      <c r="H210" s="94" t="s">
        <v>1038</v>
      </c>
      <c r="I210" s="94" t="s">
        <v>1039</v>
      </c>
      <c r="J210" s="175" t="s">
        <v>1040</v>
      </c>
      <c r="K210" s="175" t="s">
        <v>1041</v>
      </c>
      <c r="L210" s="430" t="s">
        <v>1041</v>
      </c>
      <c r="M210" s="94" t="s">
        <v>1042</v>
      </c>
      <c r="N210" s="94" t="s">
        <v>1042</v>
      </c>
      <c r="O210" s="431">
        <v>46061.0</v>
      </c>
      <c r="P210" s="176">
        <v>46075.0</v>
      </c>
      <c r="Q210" s="94" t="s">
        <v>124</v>
      </c>
      <c r="R210" s="94">
        <v>1.0</v>
      </c>
      <c r="S210" s="166" t="s">
        <v>350</v>
      </c>
      <c r="T210" s="83" t="s">
        <v>145</v>
      </c>
      <c r="U210" s="83" t="s">
        <v>101</v>
      </c>
      <c r="V210" s="166" t="s">
        <v>1043</v>
      </c>
      <c r="W210" s="167" t="s">
        <v>694</v>
      </c>
      <c r="X210" s="94" t="s">
        <v>1035</v>
      </c>
      <c r="Y210" s="163"/>
      <c r="Z210" s="353" t="s">
        <v>1044</v>
      </c>
      <c r="AA210" s="357"/>
      <c r="AB210" s="357"/>
    </row>
    <row r="211" ht="22.5" customHeight="1">
      <c r="A211" s="72">
        <f>COUNTIF('Call &amp; Chat-Lidya'!$I$4:$I$2433,I211)</f>
        <v>8</v>
      </c>
      <c r="B211" s="74">
        <v>46184.0</v>
      </c>
      <c r="C211" s="94" t="s">
        <v>83</v>
      </c>
      <c r="D211" s="76" t="s">
        <v>173</v>
      </c>
      <c r="E211" s="76" t="s">
        <v>1706</v>
      </c>
      <c r="F211" s="157">
        <v>46134.0</v>
      </c>
      <c r="G211" s="83" t="s">
        <v>88</v>
      </c>
      <c r="H211" s="75" t="s">
        <v>1708</v>
      </c>
      <c r="I211" s="75" t="s">
        <v>1709</v>
      </c>
      <c r="J211" s="353" t="s">
        <v>1711</v>
      </c>
      <c r="K211" s="354" t="s">
        <v>1712</v>
      </c>
      <c r="L211" s="354" t="s">
        <v>1712</v>
      </c>
      <c r="M211" s="75" t="s">
        <v>1713</v>
      </c>
      <c r="N211" s="75" t="s">
        <v>1714</v>
      </c>
      <c r="O211" s="164">
        <v>46129.0</v>
      </c>
      <c r="P211" s="74">
        <v>46143.0</v>
      </c>
      <c r="Q211" s="75" t="s">
        <v>124</v>
      </c>
      <c r="R211" s="94">
        <v>2.0</v>
      </c>
      <c r="S211" s="166" t="s">
        <v>99</v>
      </c>
      <c r="T211" s="83" t="s">
        <v>145</v>
      </c>
      <c r="U211" s="83" t="s">
        <v>101</v>
      </c>
      <c r="V211" s="88" t="s">
        <v>131</v>
      </c>
      <c r="W211" s="94"/>
      <c r="X211" s="88"/>
      <c r="Y211" s="166"/>
      <c r="Z211" s="175"/>
      <c r="AA211" s="357"/>
      <c r="AB211" s="357"/>
    </row>
    <row r="212" ht="22.5" customHeight="1">
      <c r="A212" s="72">
        <f>COUNTIF('Call &amp; Chat-Lidya'!$I$4:$I$2433,I212)</f>
        <v>3</v>
      </c>
      <c r="B212" s="78">
        <v>46188.0</v>
      </c>
      <c r="C212" s="75" t="s">
        <v>83</v>
      </c>
      <c r="D212" s="76" t="s">
        <v>85</v>
      </c>
      <c r="E212" s="76" t="s">
        <v>143</v>
      </c>
      <c r="F212" s="78">
        <v>46174.0</v>
      </c>
      <c r="G212" s="83" t="s">
        <v>88</v>
      </c>
      <c r="H212" s="76" t="s">
        <v>1045</v>
      </c>
      <c r="I212" s="76" t="s">
        <v>1046</v>
      </c>
      <c r="J212" s="88" t="s">
        <v>1047</v>
      </c>
      <c r="K212" s="89" t="s">
        <v>1047</v>
      </c>
      <c r="L212" s="90" t="s">
        <v>1047</v>
      </c>
      <c r="M212" s="76" t="s">
        <v>1049</v>
      </c>
      <c r="N212" s="76" t="s">
        <v>1049</v>
      </c>
      <c r="O212" s="92">
        <v>46173.0</v>
      </c>
      <c r="P212" s="74">
        <v>46187.0</v>
      </c>
      <c r="Q212" s="76" t="s">
        <v>124</v>
      </c>
      <c r="R212" s="94">
        <v>1.0</v>
      </c>
      <c r="S212" s="83" t="s">
        <v>350</v>
      </c>
      <c r="T212" s="83" t="s">
        <v>145</v>
      </c>
      <c r="U212" s="83" t="s">
        <v>101</v>
      </c>
      <c r="V212" s="83" t="s">
        <v>1050</v>
      </c>
      <c r="W212" s="75" t="s">
        <v>694</v>
      </c>
      <c r="X212" s="97"/>
      <c r="Y212" s="98"/>
      <c r="Z212" s="175"/>
      <c r="AA212" s="97"/>
      <c r="AB212" s="97"/>
    </row>
    <row r="213" ht="22.5" customHeight="1">
      <c r="A213" s="72">
        <f>COUNTIF('Call &amp; Chat-Lidya'!$I$4:$I$2433,I213)</f>
        <v>4</v>
      </c>
      <c r="B213" s="74">
        <v>46190.0</v>
      </c>
      <c r="C213" s="75" t="s">
        <v>83</v>
      </c>
      <c r="D213" s="76" t="s">
        <v>85</v>
      </c>
      <c r="E213" s="76" t="s">
        <v>213</v>
      </c>
      <c r="F213" s="78">
        <v>46174.0</v>
      </c>
      <c r="G213" s="83" t="s">
        <v>88</v>
      </c>
      <c r="H213" s="76" t="s">
        <v>769</v>
      </c>
      <c r="I213" s="76" t="s">
        <v>771</v>
      </c>
      <c r="J213" s="88" t="s">
        <v>772</v>
      </c>
      <c r="K213" s="89" t="s">
        <v>773</v>
      </c>
      <c r="L213" s="90" t="s">
        <v>773</v>
      </c>
      <c r="M213" s="76" t="s">
        <v>774</v>
      </c>
      <c r="N213" s="76" t="s">
        <v>775</v>
      </c>
      <c r="O213" s="92">
        <v>46174.0</v>
      </c>
      <c r="P213" s="74">
        <v>46188.0</v>
      </c>
      <c r="Q213" s="76" t="s">
        <v>124</v>
      </c>
      <c r="R213" s="94">
        <v>1.0</v>
      </c>
      <c r="S213" s="83" t="s">
        <v>251</v>
      </c>
      <c r="T213" s="83" t="s">
        <v>145</v>
      </c>
      <c r="U213" s="83" t="s">
        <v>101</v>
      </c>
      <c r="V213" s="83" t="s">
        <v>131</v>
      </c>
      <c r="W213" s="94"/>
      <c r="X213" s="97"/>
      <c r="Y213" s="98"/>
      <c r="Z213" s="96"/>
      <c r="AA213" s="97"/>
      <c r="AB213" s="97"/>
    </row>
    <row r="214" ht="22.5" customHeight="1">
      <c r="A214" s="72">
        <f>COUNTIF('Call &amp; Chat-Lidya'!$I$4:$I$2433,I214)</f>
        <v>4</v>
      </c>
      <c r="B214" s="74">
        <v>46190.0</v>
      </c>
      <c r="C214" s="75" t="s">
        <v>83</v>
      </c>
      <c r="D214" s="76" t="s">
        <v>85</v>
      </c>
      <c r="E214" s="76" t="s">
        <v>98</v>
      </c>
      <c r="F214" s="78">
        <v>46175.0</v>
      </c>
      <c r="G214" s="83" t="s">
        <v>88</v>
      </c>
      <c r="H214" s="76" t="s">
        <v>784</v>
      </c>
      <c r="I214" s="76" t="s">
        <v>785</v>
      </c>
      <c r="J214" s="88" t="s">
        <v>786</v>
      </c>
      <c r="K214" s="89" t="s">
        <v>786</v>
      </c>
      <c r="L214" s="90" t="s">
        <v>786</v>
      </c>
      <c r="M214" s="76" t="s">
        <v>787</v>
      </c>
      <c r="N214" s="76" t="s">
        <v>787</v>
      </c>
      <c r="O214" s="92">
        <v>46174.0</v>
      </c>
      <c r="P214" s="74">
        <v>46188.0</v>
      </c>
      <c r="Q214" s="76" t="s">
        <v>124</v>
      </c>
      <c r="R214" s="94">
        <v>1.0</v>
      </c>
      <c r="S214" s="83" t="s">
        <v>251</v>
      </c>
      <c r="T214" s="83" t="s">
        <v>145</v>
      </c>
      <c r="U214" s="83" t="s">
        <v>101</v>
      </c>
      <c r="V214" s="83" t="s">
        <v>131</v>
      </c>
      <c r="W214" s="94"/>
      <c r="X214" s="97"/>
      <c r="Y214" s="98"/>
      <c r="Z214" s="96"/>
      <c r="AA214" s="97"/>
      <c r="AB214" s="97"/>
    </row>
    <row r="215" ht="22.5" customHeight="1">
      <c r="A215" s="72">
        <f>COUNTIF('Call &amp; Chat-Lidya'!$I$4:$I$2433,I215)</f>
        <v>4</v>
      </c>
      <c r="B215" s="74">
        <v>46190.0</v>
      </c>
      <c r="C215" s="75" t="s">
        <v>83</v>
      </c>
      <c r="D215" s="76" t="s">
        <v>85</v>
      </c>
      <c r="E215" s="76" t="s">
        <v>95</v>
      </c>
      <c r="F215" s="78">
        <v>46175.0</v>
      </c>
      <c r="G215" s="83" t="s">
        <v>88</v>
      </c>
      <c r="H215" s="76" t="s">
        <v>789</v>
      </c>
      <c r="I215" s="76" t="s">
        <v>790</v>
      </c>
      <c r="J215" s="88" t="s">
        <v>791</v>
      </c>
      <c r="K215" s="89" t="s">
        <v>792</v>
      </c>
      <c r="L215" s="90" t="s">
        <v>792</v>
      </c>
      <c r="M215" s="76" t="s">
        <v>794</v>
      </c>
      <c r="N215" s="76" t="s">
        <v>795</v>
      </c>
      <c r="O215" s="92">
        <v>46174.0</v>
      </c>
      <c r="P215" s="74">
        <v>46188.0</v>
      </c>
      <c r="Q215" s="76" t="s">
        <v>124</v>
      </c>
      <c r="R215" s="94">
        <v>1.0</v>
      </c>
      <c r="S215" s="83" t="s">
        <v>251</v>
      </c>
      <c r="T215" s="83" t="s">
        <v>145</v>
      </c>
      <c r="U215" s="83" t="s">
        <v>101</v>
      </c>
      <c r="V215" s="83" t="s">
        <v>131</v>
      </c>
      <c r="W215" s="94"/>
      <c r="X215" s="97"/>
      <c r="Y215" s="98"/>
      <c r="Z215" s="96"/>
      <c r="AA215" s="97"/>
      <c r="AB215" s="97"/>
    </row>
    <row r="216" ht="22.5" customHeight="1">
      <c r="A216" s="72">
        <f>COUNTIF('Call &amp; Chat-Lidya'!$I$4:$I$2433,I216)</f>
        <v>4</v>
      </c>
      <c r="B216" s="74">
        <v>46190.0</v>
      </c>
      <c r="C216" s="75" t="s">
        <v>83</v>
      </c>
      <c r="D216" s="76" t="s">
        <v>85</v>
      </c>
      <c r="E216" s="76" t="s">
        <v>461</v>
      </c>
      <c r="F216" s="78">
        <v>46175.0</v>
      </c>
      <c r="G216" s="83" t="s">
        <v>88</v>
      </c>
      <c r="H216" s="76" t="s">
        <v>803</v>
      </c>
      <c r="I216" s="76" t="s">
        <v>804</v>
      </c>
      <c r="J216" s="88" t="s">
        <v>805</v>
      </c>
      <c r="K216" s="89" t="s">
        <v>806</v>
      </c>
      <c r="L216" s="90" t="s">
        <v>806</v>
      </c>
      <c r="M216" s="76" t="s">
        <v>807</v>
      </c>
      <c r="N216" s="76" t="s">
        <v>807</v>
      </c>
      <c r="O216" s="92">
        <v>46175.0</v>
      </c>
      <c r="P216" s="74">
        <v>46189.0</v>
      </c>
      <c r="Q216" s="76" t="s">
        <v>124</v>
      </c>
      <c r="R216" s="94">
        <v>1.0</v>
      </c>
      <c r="S216" s="83" t="s">
        <v>126</v>
      </c>
      <c r="T216" s="83" t="s">
        <v>145</v>
      </c>
      <c r="U216" s="83" t="s">
        <v>101</v>
      </c>
      <c r="V216" s="83" t="s">
        <v>283</v>
      </c>
      <c r="W216" s="94"/>
      <c r="X216" s="97"/>
      <c r="Y216" s="98"/>
      <c r="Z216" s="96"/>
      <c r="AA216" s="97"/>
      <c r="AB216" s="97"/>
    </row>
    <row r="217" ht="22.5" customHeight="1">
      <c r="A217" s="72">
        <f>COUNTIF('Call &amp; Chat-Lidya'!$I$4:$I$2433,I217)</f>
        <v>5</v>
      </c>
      <c r="B217" s="74">
        <v>46170.0</v>
      </c>
      <c r="C217" s="94" t="s">
        <v>83</v>
      </c>
      <c r="D217" s="76" t="s">
        <v>173</v>
      </c>
      <c r="E217" s="76" t="s">
        <v>2028</v>
      </c>
      <c r="F217" s="157">
        <v>46135.0</v>
      </c>
      <c r="G217" s="83" t="s">
        <v>88</v>
      </c>
      <c r="H217" s="75" t="s">
        <v>2029</v>
      </c>
      <c r="I217" s="75" t="s">
        <v>2030</v>
      </c>
      <c r="J217" s="353" t="s">
        <v>2032</v>
      </c>
      <c r="K217" s="354" t="s">
        <v>2033</v>
      </c>
      <c r="L217" s="354" t="s">
        <v>2033</v>
      </c>
      <c r="M217" s="75" t="s">
        <v>2034</v>
      </c>
      <c r="N217" s="94"/>
      <c r="O217" s="164">
        <v>46135.0</v>
      </c>
      <c r="P217" s="473">
        <v>46149.0</v>
      </c>
      <c r="Q217" s="75" t="s">
        <v>124</v>
      </c>
      <c r="R217" s="94">
        <v>2.0</v>
      </c>
      <c r="S217" s="166" t="s">
        <v>99</v>
      </c>
      <c r="T217" s="83" t="s">
        <v>145</v>
      </c>
      <c r="U217" s="83" t="s">
        <v>101</v>
      </c>
      <c r="V217" s="88" t="s">
        <v>131</v>
      </c>
      <c r="W217" s="94"/>
      <c r="X217" s="88"/>
      <c r="Y217" s="166"/>
      <c r="Z217" s="395"/>
      <c r="AA217" s="357"/>
      <c r="AB217" s="357"/>
    </row>
    <row r="218" ht="22.5" customHeight="1">
      <c r="A218" s="72">
        <f>COUNTIF('Call &amp; Chat-Lidya'!$I$4:$I$2433,I218)</f>
        <v>5</v>
      </c>
      <c r="B218" s="74">
        <v>46170.0</v>
      </c>
      <c r="C218" s="94" t="s">
        <v>83</v>
      </c>
      <c r="D218" s="76" t="s">
        <v>173</v>
      </c>
      <c r="E218" s="76" t="s">
        <v>2041</v>
      </c>
      <c r="F218" s="157">
        <v>46139.0</v>
      </c>
      <c r="G218" s="83" t="s">
        <v>88</v>
      </c>
      <c r="H218" s="75" t="s">
        <v>2042</v>
      </c>
      <c r="I218" s="75" t="s">
        <v>2043</v>
      </c>
      <c r="J218" s="353" t="s">
        <v>2044</v>
      </c>
      <c r="K218" s="354" t="s">
        <v>2045</v>
      </c>
      <c r="L218" s="354" t="s">
        <v>2045</v>
      </c>
      <c r="M218" s="75" t="s">
        <v>2046</v>
      </c>
      <c r="N218" s="94"/>
      <c r="O218" s="164">
        <v>46139.0</v>
      </c>
      <c r="P218" s="74">
        <v>46153.0</v>
      </c>
      <c r="Q218" s="75" t="s">
        <v>143</v>
      </c>
      <c r="R218" s="94">
        <v>2.0</v>
      </c>
      <c r="S218" s="166" t="s">
        <v>251</v>
      </c>
      <c r="T218" s="83" t="s">
        <v>145</v>
      </c>
      <c r="U218" s="83" t="s">
        <v>101</v>
      </c>
      <c r="V218" s="88" t="s">
        <v>131</v>
      </c>
      <c r="W218" s="353" t="s">
        <v>342</v>
      </c>
      <c r="X218" s="88"/>
      <c r="Y218" s="166"/>
      <c r="Z218" s="395"/>
      <c r="AA218" s="357"/>
      <c r="AB218" s="357"/>
    </row>
    <row r="219" ht="22.5" customHeight="1">
      <c r="A219" s="72">
        <f>COUNTIF('Call &amp; Chat-Lidya'!$I$4:$I$2433,I219)</f>
        <v>3</v>
      </c>
      <c r="B219" s="74">
        <v>46161.0</v>
      </c>
      <c r="C219" s="94" t="s">
        <v>83</v>
      </c>
      <c r="D219" s="76" t="s">
        <v>173</v>
      </c>
      <c r="E219" s="76" t="s">
        <v>2070</v>
      </c>
      <c r="F219" s="157">
        <v>46134.0</v>
      </c>
      <c r="G219" s="83" t="s">
        <v>88</v>
      </c>
      <c r="H219" s="75" t="s">
        <v>2071</v>
      </c>
      <c r="I219" s="75" t="s">
        <v>2072</v>
      </c>
      <c r="J219" s="353" t="s">
        <v>2073</v>
      </c>
      <c r="K219" s="354" t="s">
        <v>2074</v>
      </c>
      <c r="L219" s="354" t="s">
        <v>2074</v>
      </c>
      <c r="M219" s="75" t="s">
        <v>2075</v>
      </c>
      <c r="N219" s="75" t="s">
        <v>2075</v>
      </c>
      <c r="O219" s="164">
        <v>46130.0</v>
      </c>
      <c r="P219" s="74">
        <v>46144.0</v>
      </c>
      <c r="Q219" s="75" t="s">
        <v>143</v>
      </c>
      <c r="R219" s="91">
        <v>1.0</v>
      </c>
      <c r="S219" s="166" t="s">
        <v>381</v>
      </c>
      <c r="T219" s="166" t="s">
        <v>145</v>
      </c>
      <c r="U219" s="166" t="s">
        <v>101</v>
      </c>
      <c r="V219" s="166" t="s">
        <v>283</v>
      </c>
      <c r="W219" s="75" t="s">
        <v>342</v>
      </c>
      <c r="X219" s="75"/>
      <c r="Y219" s="166"/>
      <c r="Z219" s="357" t="s">
        <v>2077</v>
      </c>
      <c r="AA219" s="357"/>
      <c r="AB219" s="357"/>
    </row>
    <row r="220" ht="22.5" customHeight="1">
      <c r="A220" s="72">
        <f>COUNTIF('Call &amp; Chat-Lidya'!$I$4:$I$2433,I220)</f>
        <v>3</v>
      </c>
      <c r="B220" s="74">
        <v>46161.0</v>
      </c>
      <c r="C220" s="94" t="s">
        <v>83</v>
      </c>
      <c r="D220" s="76" t="s">
        <v>173</v>
      </c>
      <c r="E220" s="76" t="s">
        <v>2079</v>
      </c>
      <c r="F220" s="157">
        <v>46139.0</v>
      </c>
      <c r="G220" s="83" t="s">
        <v>88</v>
      </c>
      <c r="H220" s="75" t="s">
        <v>2080</v>
      </c>
      <c r="I220" s="75" t="s">
        <v>2081</v>
      </c>
      <c r="J220" s="353" t="s">
        <v>2083</v>
      </c>
      <c r="K220" s="354" t="s">
        <v>2084</v>
      </c>
      <c r="L220" s="354" t="s">
        <v>2086</v>
      </c>
      <c r="M220" s="75" t="s">
        <v>2087</v>
      </c>
      <c r="N220" s="75" t="s">
        <v>2089</v>
      </c>
      <c r="O220" s="164">
        <v>46079.0</v>
      </c>
      <c r="P220" s="74">
        <v>46093.0</v>
      </c>
      <c r="Q220" s="75" t="s">
        <v>124</v>
      </c>
      <c r="R220" s="76" t="s">
        <v>143</v>
      </c>
      <c r="S220" s="166" t="s">
        <v>251</v>
      </c>
      <c r="T220" s="166" t="s">
        <v>145</v>
      </c>
      <c r="U220" s="166" t="s">
        <v>101</v>
      </c>
      <c r="V220" s="166" t="s">
        <v>1043</v>
      </c>
      <c r="W220" s="175"/>
      <c r="X220" s="75"/>
      <c r="Y220" s="166"/>
      <c r="Z220" s="96"/>
      <c r="AA220" s="357"/>
      <c r="AB220" s="357"/>
    </row>
    <row r="221" ht="22.5" customHeight="1">
      <c r="A221" s="72">
        <f>COUNTIF('Call &amp; Chat-Lidya'!$I$4:$I$2433,I221)</f>
        <v>3</v>
      </c>
      <c r="B221" s="74">
        <v>46161.0</v>
      </c>
      <c r="C221" s="94" t="s">
        <v>83</v>
      </c>
      <c r="D221" s="76" t="s">
        <v>173</v>
      </c>
      <c r="E221" s="76" t="s">
        <v>2121</v>
      </c>
      <c r="F221" s="157">
        <v>46138.0</v>
      </c>
      <c r="G221" s="83" t="s">
        <v>448</v>
      </c>
      <c r="H221" s="75" t="s">
        <v>2093</v>
      </c>
      <c r="I221" s="75" t="s">
        <v>2094</v>
      </c>
      <c r="J221" s="353" t="s">
        <v>2095</v>
      </c>
      <c r="K221" s="354" t="s">
        <v>2096</v>
      </c>
      <c r="L221" s="354" t="s">
        <v>2096</v>
      </c>
      <c r="M221" s="75" t="s">
        <v>2097</v>
      </c>
      <c r="N221" s="75" t="s">
        <v>2097</v>
      </c>
      <c r="O221" s="164">
        <v>46138.0</v>
      </c>
      <c r="P221" s="74">
        <v>46152.0</v>
      </c>
      <c r="Q221" s="75" t="s">
        <v>213</v>
      </c>
      <c r="R221" s="76" t="s">
        <v>143</v>
      </c>
      <c r="S221" s="166" t="s">
        <v>251</v>
      </c>
      <c r="T221" s="166" t="s">
        <v>145</v>
      </c>
      <c r="U221" s="166" t="s">
        <v>101</v>
      </c>
      <c r="V221" s="166" t="s">
        <v>1050</v>
      </c>
      <c r="W221" s="175"/>
      <c r="X221" s="75"/>
      <c r="Y221" s="166"/>
      <c r="Z221" s="96"/>
      <c r="AA221" s="357"/>
      <c r="AB221" s="357"/>
    </row>
    <row r="222" ht="22.5" customHeight="1">
      <c r="A222" s="72">
        <f>COUNTIF('Call &amp; Chat-Lidya'!$I$4:$I$2433,I222)</f>
        <v>3</v>
      </c>
      <c r="B222" s="78">
        <v>46188.0</v>
      </c>
      <c r="C222" s="76" t="s">
        <v>967</v>
      </c>
      <c r="D222" s="76" t="s">
        <v>173</v>
      </c>
      <c r="E222" s="76" t="s">
        <v>1077</v>
      </c>
      <c r="F222" s="176">
        <v>46148.0</v>
      </c>
      <c r="G222" s="83" t="s">
        <v>88</v>
      </c>
      <c r="H222" s="76" t="s">
        <v>1079</v>
      </c>
      <c r="I222" s="345">
        <v>16740.0</v>
      </c>
      <c r="J222" s="88" t="s">
        <v>1080</v>
      </c>
      <c r="K222" s="88" t="s">
        <v>1082</v>
      </c>
      <c r="L222" s="346" t="s">
        <v>1082</v>
      </c>
      <c r="M222" s="91"/>
      <c r="N222" s="76" t="s">
        <v>1085</v>
      </c>
      <c r="O222" s="347" t="s">
        <v>1087</v>
      </c>
      <c r="P222" s="74">
        <v>45977.0</v>
      </c>
      <c r="Q222" s="76" t="s">
        <v>124</v>
      </c>
      <c r="R222" s="94">
        <v>1.0</v>
      </c>
      <c r="S222" s="83" t="s">
        <v>251</v>
      </c>
      <c r="T222" s="83" t="s">
        <v>145</v>
      </c>
      <c r="U222" s="83" t="s">
        <v>101</v>
      </c>
      <c r="V222" s="83" t="s">
        <v>131</v>
      </c>
      <c r="W222" s="182"/>
      <c r="X222" s="76"/>
      <c r="Y222" s="76"/>
      <c r="Z222" s="96"/>
      <c r="AA222" s="184"/>
      <c r="AB222" s="184"/>
    </row>
    <row r="223" ht="22.5" customHeight="1">
      <c r="A223" s="72">
        <f>COUNTIF('Call &amp; Chat-Lidya'!$I$4:$I$2433,I223)</f>
        <v>3</v>
      </c>
      <c r="B223" s="74">
        <v>46160.0</v>
      </c>
      <c r="C223" s="94" t="s">
        <v>83</v>
      </c>
      <c r="D223" s="76" t="s">
        <v>173</v>
      </c>
      <c r="E223" s="76" t="s">
        <v>2126</v>
      </c>
      <c r="F223" s="157">
        <v>46139.0</v>
      </c>
      <c r="G223" s="83" t="s">
        <v>88</v>
      </c>
      <c r="H223" s="75" t="s">
        <v>2127</v>
      </c>
      <c r="I223" s="75" t="s">
        <v>2128</v>
      </c>
      <c r="J223" s="353" t="s">
        <v>2129</v>
      </c>
      <c r="K223" s="354" t="s">
        <v>2130</v>
      </c>
      <c r="L223" s="354" t="s">
        <v>2130</v>
      </c>
      <c r="M223" s="75" t="s">
        <v>2131</v>
      </c>
      <c r="N223" s="75" t="s">
        <v>2133</v>
      </c>
      <c r="O223" s="164">
        <v>46085.0</v>
      </c>
      <c r="P223" s="74">
        <v>46099.0</v>
      </c>
      <c r="Q223" s="75" t="s">
        <v>124</v>
      </c>
      <c r="R223" s="91">
        <v>1.0</v>
      </c>
      <c r="S223" s="166" t="s">
        <v>251</v>
      </c>
      <c r="T223" s="166" t="s">
        <v>350</v>
      </c>
      <c r="U223" s="166" t="s">
        <v>101</v>
      </c>
      <c r="V223" s="166" t="s">
        <v>131</v>
      </c>
      <c r="W223" s="175"/>
      <c r="X223" s="75"/>
      <c r="Y223" s="166"/>
      <c r="Z223" s="357" t="s">
        <v>2135</v>
      </c>
      <c r="AA223" s="357"/>
      <c r="AB223" s="357"/>
    </row>
    <row r="224" ht="22.5" customHeight="1">
      <c r="A224" s="72">
        <f>COUNTIF('Call &amp; Chat-Lidya'!$I$4:$I$2433,I224)</f>
        <v>4</v>
      </c>
      <c r="B224" s="74">
        <v>46177.0</v>
      </c>
      <c r="C224" s="76" t="s">
        <v>967</v>
      </c>
      <c r="D224" s="76" t="s">
        <v>173</v>
      </c>
      <c r="E224" s="76" t="s">
        <v>710</v>
      </c>
      <c r="F224" s="74">
        <v>46154.0</v>
      </c>
      <c r="G224" s="83" t="s">
        <v>88</v>
      </c>
      <c r="H224" s="76" t="s">
        <v>2136</v>
      </c>
      <c r="I224" s="76" t="s">
        <v>2018</v>
      </c>
      <c r="J224" s="88" t="s">
        <v>2019</v>
      </c>
      <c r="K224" s="88" t="s">
        <v>2020</v>
      </c>
      <c r="L224" s="346" t="s">
        <v>2020</v>
      </c>
      <c r="M224" s="76" t="s">
        <v>2021</v>
      </c>
      <c r="N224" s="76" t="s">
        <v>2021</v>
      </c>
      <c r="O224" s="92">
        <v>46154.0</v>
      </c>
      <c r="P224" s="74">
        <v>46168.0</v>
      </c>
      <c r="Q224" s="76" t="s">
        <v>124</v>
      </c>
      <c r="R224" s="94">
        <v>3.0</v>
      </c>
      <c r="S224" s="83" t="s">
        <v>99</v>
      </c>
      <c r="T224" s="83" t="s">
        <v>350</v>
      </c>
      <c r="U224" s="83" t="s">
        <v>101</v>
      </c>
      <c r="V224" s="83" t="s">
        <v>105</v>
      </c>
      <c r="W224" s="76" t="s">
        <v>509</v>
      </c>
      <c r="X224" s="76" t="s">
        <v>959</v>
      </c>
      <c r="Y224" s="76" t="s">
        <v>976</v>
      </c>
      <c r="Z224" s="89" t="s">
        <v>2141</v>
      </c>
      <c r="AA224" s="182"/>
      <c r="AB224" s="182"/>
    </row>
    <row r="225" ht="22.5" customHeight="1">
      <c r="A225" s="72">
        <f>COUNTIF('Call &amp; Chat-Lidya'!$I$4:$I$2433,I225)</f>
        <v>6</v>
      </c>
      <c r="B225" s="74">
        <v>46175.0</v>
      </c>
      <c r="C225" s="94" t="s">
        <v>83</v>
      </c>
      <c r="D225" s="76" t="s">
        <v>173</v>
      </c>
      <c r="E225" s="76" t="s">
        <v>1783</v>
      </c>
      <c r="F225" s="157">
        <v>46135.0</v>
      </c>
      <c r="G225" s="83" t="s">
        <v>88</v>
      </c>
      <c r="H225" s="75" t="s">
        <v>2147</v>
      </c>
      <c r="I225" s="75" t="s">
        <v>2008</v>
      </c>
      <c r="J225" s="353" t="s">
        <v>2009</v>
      </c>
      <c r="K225" s="354" t="s">
        <v>2010</v>
      </c>
      <c r="L225" s="354" t="s">
        <v>2010</v>
      </c>
      <c r="M225" s="75" t="s">
        <v>2011</v>
      </c>
      <c r="N225" s="75" t="s">
        <v>2011</v>
      </c>
      <c r="O225" s="164">
        <v>46135.0</v>
      </c>
      <c r="P225" s="74">
        <v>46149.0</v>
      </c>
      <c r="Q225" s="75" t="s">
        <v>98</v>
      </c>
      <c r="R225" s="94">
        <v>3.0</v>
      </c>
      <c r="S225" s="166" t="s">
        <v>99</v>
      </c>
      <c r="T225" s="83" t="s">
        <v>145</v>
      </c>
      <c r="U225" s="83" t="s">
        <v>101</v>
      </c>
      <c r="V225" s="166" t="s">
        <v>105</v>
      </c>
      <c r="W225" s="75" t="s">
        <v>342</v>
      </c>
      <c r="X225" s="88" t="s">
        <v>959</v>
      </c>
      <c r="Y225" s="55">
        <v>168000.0</v>
      </c>
      <c r="Z225" s="357" t="s">
        <v>2156</v>
      </c>
      <c r="AA225" s="357"/>
      <c r="AB225" s="357"/>
    </row>
    <row r="226" ht="22.5" customHeight="1">
      <c r="A226" s="72">
        <f>COUNTIF('Call &amp; Chat-Lidya'!$I$4:$I$2433,I226)</f>
        <v>1</v>
      </c>
      <c r="B226" s="74">
        <v>46155.0</v>
      </c>
      <c r="C226" s="76" t="s">
        <v>967</v>
      </c>
      <c r="D226" s="76" t="s">
        <v>173</v>
      </c>
      <c r="E226" s="76" t="s">
        <v>723</v>
      </c>
      <c r="F226" s="78">
        <v>46153.0</v>
      </c>
      <c r="G226" s="83" t="s">
        <v>448</v>
      </c>
      <c r="H226" s="76" t="s">
        <v>2161</v>
      </c>
      <c r="I226" s="345">
        <v>14115.0</v>
      </c>
      <c r="J226" s="88" t="s">
        <v>1954</v>
      </c>
      <c r="K226" s="88" t="s">
        <v>154</v>
      </c>
      <c r="L226" s="346" t="s">
        <v>2163</v>
      </c>
      <c r="M226" s="76" t="s">
        <v>1957</v>
      </c>
      <c r="N226" s="76" t="s">
        <v>2165</v>
      </c>
      <c r="O226" s="347" t="s">
        <v>2168</v>
      </c>
      <c r="P226" s="74">
        <v>45654.0</v>
      </c>
      <c r="Q226" s="76" t="s">
        <v>124</v>
      </c>
      <c r="R226" s="94">
        <v>3.0</v>
      </c>
      <c r="S226" s="83" t="s">
        <v>99</v>
      </c>
      <c r="T226" s="83" t="s">
        <v>100</v>
      </c>
      <c r="U226" s="83" t="s">
        <v>101</v>
      </c>
      <c r="V226" s="83" t="s">
        <v>105</v>
      </c>
      <c r="W226" s="91"/>
      <c r="X226" s="76" t="s">
        <v>959</v>
      </c>
      <c r="Y226" s="76" t="s">
        <v>2173</v>
      </c>
      <c r="Z226" s="88" t="s">
        <v>2175</v>
      </c>
      <c r="AA226" s="184"/>
      <c r="AB226" s="184"/>
    </row>
    <row r="227" ht="22.5" customHeight="1">
      <c r="A227" s="72">
        <f>COUNTIF('Call &amp; Chat-Lidya'!$I$4:$I$2433,I227)</f>
        <v>2</v>
      </c>
      <c r="B227" s="74">
        <v>46181.0</v>
      </c>
      <c r="C227" s="94" t="s">
        <v>83</v>
      </c>
      <c r="D227" s="75" t="s">
        <v>173</v>
      </c>
      <c r="E227" s="76" t="s">
        <v>2177</v>
      </c>
      <c r="F227" s="157">
        <v>46134.0</v>
      </c>
      <c r="G227" s="83" t="s">
        <v>88</v>
      </c>
      <c r="H227" s="75" t="s">
        <v>2181</v>
      </c>
      <c r="I227" s="75" t="s">
        <v>2182</v>
      </c>
      <c r="J227" s="353" t="s">
        <v>2183</v>
      </c>
      <c r="K227" s="354" t="s">
        <v>2184</v>
      </c>
      <c r="L227" s="354" t="s">
        <v>2184</v>
      </c>
      <c r="M227" s="75" t="s">
        <v>2187</v>
      </c>
      <c r="N227" s="75" t="s">
        <v>2189</v>
      </c>
      <c r="O227" s="164">
        <v>46115.0</v>
      </c>
      <c r="P227" s="74">
        <v>46129.0</v>
      </c>
      <c r="Q227" s="75" t="s">
        <v>124</v>
      </c>
      <c r="R227" s="91">
        <v>1.0</v>
      </c>
      <c r="S227" s="166" t="s">
        <v>251</v>
      </c>
      <c r="T227" s="166" t="s">
        <v>145</v>
      </c>
      <c r="U227" s="166" t="s">
        <v>101</v>
      </c>
      <c r="V227" s="166" t="s">
        <v>131</v>
      </c>
      <c r="W227" s="94"/>
      <c r="X227" s="75"/>
      <c r="Y227" s="166"/>
      <c r="Z227" s="357" t="s">
        <v>2192</v>
      </c>
      <c r="AA227" s="357"/>
      <c r="AB227" s="357"/>
    </row>
    <row r="228" ht="22.5" customHeight="1">
      <c r="A228" s="72">
        <f>COUNTIF('Call &amp; Chat-Lidya'!$I$4:$I$2433,I228)</f>
        <v>2</v>
      </c>
      <c r="B228" s="74">
        <v>46181.0</v>
      </c>
      <c r="C228" s="94" t="s">
        <v>83</v>
      </c>
      <c r="D228" s="75" t="s">
        <v>173</v>
      </c>
      <c r="E228" s="76" t="s">
        <v>2197</v>
      </c>
      <c r="F228" s="157">
        <v>46134.0</v>
      </c>
      <c r="G228" s="83" t="s">
        <v>88</v>
      </c>
      <c r="H228" s="75" t="s">
        <v>2198</v>
      </c>
      <c r="I228" s="75" t="s">
        <v>2200</v>
      </c>
      <c r="J228" s="353" t="s">
        <v>2201</v>
      </c>
      <c r="K228" s="354" t="s">
        <v>2203</v>
      </c>
      <c r="L228" s="354" t="s">
        <v>2203</v>
      </c>
      <c r="M228" s="75" t="s">
        <v>2204</v>
      </c>
      <c r="N228" s="75" t="s">
        <v>2205</v>
      </c>
      <c r="O228" s="164">
        <v>46118.0</v>
      </c>
      <c r="P228" s="74">
        <v>46132.0</v>
      </c>
      <c r="Q228" s="75" t="s">
        <v>124</v>
      </c>
      <c r="R228" s="91">
        <v>1.0</v>
      </c>
      <c r="S228" s="166" t="s">
        <v>251</v>
      </c>
      <c r="T228" s="166" t="s">
        <v>145</v>
      </c>
      <c r="U228" s="166" t="s">
        <v>101</v>
      </c>
      <c r="V228" s="166" t="s">
        <v>131</v>
      </c>
      <c r="W228" s="94"/>
      <c r="X228" s="75"/>
      <c r="Y228" s="166"/>
      <c r="Z228" s="395"/>
      <c r="AA228" s="357"/>
      <c r="AB228" s="357"/>
    </row>
    <row r="229" ht="22.5" customHeight="1">
      <c r="A229" s="72">
        <f>COUNTIF('Call &amp; Chat-Lidya'!$I$4:$I$2433,I229)</f>
        <v>2</v>
      </c>
      <c r="B229" s="74">
        <v>46181.0</v>
      </c>
      <c r="C229" s="94" t="s">
        <v>83</v>
      </c>
      <c r="D229" s="75" t="s">
        <v>173</v>
      </c>
      <c r="E229" s="76" t="s">
        <v>2215</v>
      </c>
      <c r="F229" s="157">
        <v>46134.0</v>
      </c>
      <c r="G229" s="83" t="s">
        <v>88</v>
      </c>
      <c r="H229" s="75" t="s">
        <v>2216</v>
      </c>
      <c r="I229" s="75" t="s">
        <v>2217</v>
      </c>
      <c r="J229" s="353" t="s">
        <v>2218</v>
      </c>
      <c r="K229" s="354" t="s">
        <v>2219</v>
      </c>
      <c r="L229" s="354" t="s">
        <v>2219</v>
      </c>
      <c r="M229" s="75" t="s">
        <v>2222</v>
      </c>
      <c r="N229" s="75" t="s">
        <v>2222</v>
      </c>
      <c r="O229" s="164">
        <v>46118.0</v>
      </c>
      <c r="P229" s="74">
        <v>46132.0</v>
      </c>
      <c r="Q229" s="75" t="s">
        <v>124</v>
      </c>
      <c r="R229" s="91">
        <v>1.0</v>
      </c>
      <c r="S229" s="166" t="s">
        <v>251</v>
      </c>
      <c r="T229" s="166" t="s">
        <v>145</v>
      </c>
      <c r="U229" s="166" t="s">
        <v>101</v>
      </c>
      <c r="V229" s="166" t="s">
        <v>131</v>
      </c>
      <c r="W229" s="94"/>
      <c r="X229" s="75"/>
      <c r="Y229" s="166"/>
      <c r="Z229" s="395"/>
      <c r="AA229" s="357"/>
      <c r="AB229" s="357"/>
    </row>
    <row r="230" ht="22.5" customHeight="1">
      <c r="A230" s="72">
        <f>COUNTIF('Call &amp; Chat-Lidya'!$I$4:$I$2433,I230)</f>
        <v>2</v>
      </c>
      <c r="B230" s="74">
        <v>46181.0</v>
      </c>
      <c r="C230" s="94" t="s">
        <v>83</v>
      </c>
      <c r="D230" s="75" t="s">
        <v>173</v>
      </c>
      <c r="E230" s="76" t="s">
        <v>2227</v>
      </c>
      <c r="F230" s="157">
        <v>46134.0</v>
      </c>
      <c r="G230" s="83" t="s">
        <v>88</v>
      </c>
      <c r="H230" s="75" t="s">
        <v>2228</v>
      </c>
      <c r="I230" s="75" t="s">
        <v>2229</v>
      </c>
      <c r="J230" s="353" t="s">
        <v>2230</v>
      </c>
      <c r="K230" s="354" t="s">
        <v>2231</v>
      </c>
      <c r="L230" s="354" t="s">
        <v>2231</v>
      </c>
      <c r="M230" s="75" t="s">
        <v>2232</v>
      </c>
      <c r="N230" s="75" t="s">
        <v>2233</v>
      </c>
      <c r="O230" s="164">
        <v>46118.0</v>
      </c>
      <c r="P230" s="74">
        <v>46132.0</v>
      </c>
      <c r="Q230" s="75" t="s">
        <v>124</v>
      </c>
      <c r="R230" s="91">
        <v>1.0</v>
      </c>
      <c r="S230" s="166" t="s">
        <v>251</v>
      </c>
      <c r="T230" s="166" t="s">
        <v>145</v>
      </c>
      <c r="U230" s="166" t="s">
        <v>101</v>
      </c>
      <c r="V230" s="166" t="s">
        <v>131</v>
      </c>
      <c r="W230" s="94"/>
      <c r="X230" s="75"/>
      <c r="Y230" s="166"/>
      <c r="Z230" s="395"/>
      <c r="AA230" s="357"/>
      <c r="AB230" s="357"/>
    </row>
    <row r="231" ht="22.5" customHeight="1">
      <c r="A231" s="72">
        <f>COUNTIF('Call &amp; Chat-Lidya'!$I$4:$I$2433,I231)</f>
        <v>2</v>
      </c>
      <c r="B231" s="74">
        <v>46181.0</v>
      </c>
      <c r="C231" s="94" t="s">
        <v>83</v>
      </c>
      <c r="D231" s="75" t="s">
        <v>173</v>
      </c>
      <c r="E231" s="76" t="s">
        <v>2240</v>
      </c>
      <c r="F231" s="157">
        <v>46134.0</v>
      </c>
      <c r="G231" s="83" t="s">
        <v>88</v>
      </c>
      <c r="H231" s="75" t="s">
        <v>2241</v>
      </c>
      <c r="I231" s="75" t="s">
        <v>2242</v>
      </c>
      <c r="J231" s="353" t="s">
        <v>2243</v>
      </c>
      <c r="K231" s="354" t="s">
        <v>2244</v>
      </c>
      <c r="L231" s="354" t="s">
        <v>2244</v>
      </c>
      <c r="M231" s="75" t="s">
        <v>2245</v>
      </c>
      <c r="N231" s="75" t="s">
        <v>2246</v>
      </c>
      <c r="O231" s="164">
        <v>46118.0</v>
      </c>
      <c r="P231" s="74">
        <v>46132.0</v>
      </c>
      <c r="Q231" s="75" t="s">
        <v>143</v>
      </c>
      <c r="R231" s="91">
        <v>1.0</v>
      </c>
      <c r="S231" s="166" t="s">
        <v>251</v>
      </c>
      <c r="T231" s="166" t="s">
        <v>145</v>
      </c>
      <c r="U231" s="166" t="s">
        <v>101</v>
      </c>
      <c r="V231" s="166" t="s">
        <v>131</v>
      </c>
      <c r="W231" s="94"/>
      <c r="X231" s="75"/>
      <c r="Y231" s="166"/>
      <c r="Z231" s="395"/>
      <c r="AA231" s="357"/>
      <c r="AB231" s="357"/>
    </row>
    <row r="232" ht="22.5" customHeight="1">
      <c r="A232" s="72">
        <f>COUNTIF('Call &amp; Chat-Lidya'!$I$4:$I$2433,I232)</f>
        <v>2</v>
      </c>
      <c r="B232" s="74">
        <v>46181.0</v>
      </c>
      <c r="C232" s="94" t="s">
        <v>83</v>
      </c>
      <c r="D232" s="75" t="s">
        <v>173</v>
      </c>
      <c r="E232" s="76" t="s">
        <v>2257</v>
      </c>
      <c r="F232" s="157">
        <v>46134.0</v>
      </c>
      <c r="G232" s="83" t="s">
        <v>88</v>
      </c>
      <c r="H232" s="75" t="s">
        <v>2258</v>
      </c>
      <c r="I232" s="75" t="s">
        <v>2259</v>
      </c>
      <c r="J232" s="353" t="s">
        <v>2260</v>
      </c>
      <c r="K232" s="354" t="s">
        <v>2261</v>
      </c>
      <c r="L232" s="354" t="s">
        <v>2261</v>
      </c>
      <c r="M232" s="75" t="s">
        <v>2262</v>
      </c>
      <c r="N232" s="75" t="s">
        <v>2263</v>
      </c>
      <c r="O232" s="164">
        <v>46119.0</v>
      </c>
      <c r="P232" s="74">
        <v>46133.0</v>
      </c>
      <c r="Q232" s="75" t="s">
        <v>124</v>
      </c>
      <c r="R232" s="91">
        <v>1.0</v>
      </c>
      <c r="S232" s="166" t="s">
        <v>251</v>
      </c>
      <c r="T232" s="166" t="s">
        <v>145</v>
      </c>
      <c r="U232" s="166" t="s">
        <v>101</v>
      </c>
      <c r="V232" s="166" t="s">
        <v>131</v>
      </c>
      <c r="W232" s="94"/>
      <c r="X232" s="75"/>
      <c r="Y232" s="166"/>
      <c r="Z232" s="395"/>
      <c r="AA232" s="357"/>
      <c r="AB232" s="357"/>
    </row>
    <row r="233" ht="22.5" customHeight="1">
      <c r="A233" s="72">
        <f>COUNTIF('Call &amp; Chat-Lidya'!$I$4:$I$2433,I233)</f>
        <v>2</v>
      </c>
      <c r="B233" s="74">
        <v>46150.0</v>
      </c>
      <c r="C233" s="94" t="s">
        <v>83</v>
      </c>
      <c r="D233" s="75" t="s">
        <v>173</v>
      </c>
      <c r="E233" s="76" t="s">
        <v>2274</v>
      </c>
      <c r="F233" s="157">
        <v>46134.0</v>
      </c>
      <c r="G233" s="83" t="s">
        <v>88</v>
      </c>
      <c r="H233" s="75" t="s">
        <v>2276</v>
      </c>
      <c r="I233" s="75" t="s">
        <v>2277</v>
      </c>
      <c r="J233" s="353" t="s">
        <v>2278</v>
      </c>
      <c r="K233" s="354" t="s">
        <v>2279</v>
      </c>
      <c r="L233" s="354" t="s">
        <v>2280</v>
      </c>
      <c r="M233" s="75" t="s">
        <v>2281</v>
      </c>
      <c r="N233" s="75" t="s">
        <v>2281</v>
      </c>
      <c r="O233" s="164">
        <v>46119.0</v>
      </c>
      <c r="P233" s="74">
        <v>46133.0</v>
      </c>
      <c r="Q233" s="75" t="s">
        <v>124</v>
      </c>
      <c r="R233" s="91">
        <v>1.0</v>
      </c>
      <c r="S233" s="166" t="s">
        <v>126</v>
      </c>
      <c r="T233" s="166" t="s">
        <v>145</v>
      </c>
      <c r="U233" s="166" t="s">
        <v>101</v>
      </c>
      <c r="V233" s="166" t="s">
        <v>131</v>
      </c>
      <c r="W233" s="94"/>
      <c r="X233" s="75"/>
      <c r="Y233" s="166"/>
      <c r="Z233" s="395"/>
      <c r="AA233" s="357"/>
      <c r="AB233" s="357"/>
    </row>
    <row r="234" ht="22.5" customHeight="1">
      <c r="A234" s="72">
        <f>COUNTIF('Call &amp; Chat-Lidya'!$I$4:$I$2433,I234)</f>
        <v>2</v>
      </c>
      <c r="B234" s="74">
        <v>46150.0</v>
      </c>
      <c r="C234" s="94" t="s">
        <v>83</v>
      </c>
      <c r="D234" s="75" t="s">
        <v>173</v>
      </c>
      <c r="E234" s="76" t="s">
        <v>2294</v>
      </c>
      <c r="F234" s="157">
        <v>46134.0</v>
      </c>
      <c r="G234" s="83" t="s">
        <v>88</v>
      </c>
      <c r="H234" s="75" t="s">
        <v>2297</v>
      </c>
      <c r="I234" s="75" t="s">
        <v>2298</v>
      </c>
      <c r="J234" s="353" t="s">
        <v>2300</v>
      </c>
      <c r="K234" s="354" t="s">
        <v>2085</v>
      </c>
      <c r="L234" s="354" t="s">
        <v>2085</v>
      </c>
      <c r="M234" s="75" t="s">
        <v>2301</v>
      </c>
      <c r="N234" s="75" t="s">
        <v>2301</v>
      </c>
      <c r="O234" s="164">
        <v>46120.0</v>
      </c>
      <c r="P234" s="74">
        <v>46134.0</v>
      </c>
      <c r="Q234" s="75" t="s">
        <v>591</v>
      </c>
      <c r="R234" s="91">
        <v>1.0</v>
      </c>
      <c r="S234" s="166" t="s">
        <v>251</v>
      </c>
      <c r="T234" s="166" t="s">
        <v>145</v>
      </c>
      <c r="U234" s="166" t="s">
        <v>101</v>
      </c>
      <c r="V234" s="166" t="s">
        <v>131</v>
      </c>
      <c r="W234" s="94"/>
      <c r="X234" s="75"/>
      <c r="Y234" s="166"/>
      <c r="Z234" s="395"/>
      <c r="AA234" s="357"/>
      <c r="AB234" s="357"/>
    </row>
    <row r="235" ht="22.5" customHeight="1">
      <c r="A235" s="72">
        <f>COUNTIF('Call &amp; Chat-Lidya'!$I$4:$I$2433,I235)</f>
        <v>2</v>
      </c>
      <c r="B235" s="74">
        <v>46150.0</v>
      </c>
      <c r="C235" s="94" t="s">
        <v>83</v>
      </c>
      <c r="D235" s="75" t="s">
        <v>173</v>
      </c>
      <c r="E235" s="76" t="s">
        <v>2311</v>
      </c>
      <c r="F235" s="157">
        <v>46134.0</v>
      </c>
      <c r="G235" s="83" t="s">
        <v>88</v>
      </c>
      <c r="H235" s="75" t="s">
        <v>2314</v>
      </c>
      <c r="I235" s="75" t="s">
        <v>2316</v>
      </c>
      <c r="J235" s="353" t="s">
        <v>2318</v>
      </c>
      <c r="K235" s="354" t="s">
        <v>2319</v>
      </c>
      <c r="L235" s="354" t="s">
        <v>2319</v>
      </c>
      <c r="M235" s="75" t="s">
        <v>2320</v>
      </c>
      <c r="N235" s="75" t="s">
        <v>2320</v>
      </c>
      <c r="O235" s="164">
        <v>46124.0</v>
      </c>
      <c r="P235" s="74">
        <v>46138.0</v>
      </c>
      <c r="Q235" s="75" t="s">
        <v>521</v>
      </c>
      <c r="R235" s="91">
        <v>1.0</v>
      </c>
      <c r="S235" s="166" t="s">
        <v>251</v>
      </c>
      <c r="T235" s="166" t="s">
        <v>145</v>
      </c>
      <c r="U235" s="166" t="s">
        <v>101</v>
      </c>
      <c r="V235" s="166" t="s">
        <v>131</v>
      </c>
      <c r="W235" s="94"/>
      <c r="X235" s="75"/>
      <c r="Y235" s="166"/>
      <c r="Z235" s="395"/>
      <c r="AA235" s="357"/>
      <c r="AB235" s="357"/>
    </row>
    <row r="236" ht="22.5" customHeight="1">
      <c r="A236" s="72">
        <f>COUNTIF('Call &amp; Chat-Lidya'!$I$4:$I$2433,I236)</f>
        <v>2</v>
      </c>
      <c r="B236" s="74">
        <v>46150.0</v>
      </c>
      <c r="C236" s="94" t="s">
        <v>83</v>
      </c>
      <c r="D236" s="75" t="s">
        <v>173</v>
      </c>
      <c r="E236" s="76" t="s">
        <v>2328</v>
      </c>
      <c r="F236" s="157">
        <v>46134.0</v>
      </c>
      <c r="G236" s="83" t="s">
        <v>88</v>
      </c>
      <c r="H236" s="75" t="s">
        <v>2329</v>
      </c>
      <c r="I236" s="75" t="s">
        <v>2330</v>
      </c>
      <c r="J236" s="353" t="s">
        <v>2331</v>
      </c>
      <c r="K236" s="354" t="s">
        <v>2332</v>
      </c>
      <c r="L236" s="354" t="s">
        <v>2332</v>
      </c>
      <c r="M236" s="75" t="s">
        <v>2333</v>
      </c>
      <c r="N236" s="75" t="s">
        <v>2334</v>
      </c>
      <c r="O236" s="164">
        <v>46126.0</v>
      </c>
      <c r="P236" s="74">
        <v>46140.0</v>
      </c>
      <c r="Q236" s="75" t="s">
        <v>124</v>
      </c>
      <c r="R236" s="91">
        <v>1.0</v>
      </c>
      <c r="S236" s="166" t="s">
        <v>126</v>
      </c>
      <c r="T236" s="166" t="s">
        <v>145</v>
      </c>
      <c r="U236" s="166" t="s">
        <v>101</v>
      </c>
      <c r="V236" s="166" t="s">
        <v>131</v>
      </c>
      <c r="W236" s="94"/>
      <c r="X236" s="75"/>
      <c r="Y236" s="166"/>
      <c r="Z236" s="395"/>
      <c r="AA236" s="357"/>
      <c r="AB236" s="357"/>
    </row>
    <row r="237" ht="22.5" customHeight="1">
      <c r="A237" s="72">
        <f>COUNTIF('Call &amp; Chat-Lidya'!$I$4:$I$2433,I237)</f>
        <v>2</v>
      </c>
      <c r="B237" s="74">
        <v>46150.0</v>
      </c>
      <c r="C237" s="94" t="s">
        <v>83</v>
      </c>
      <c r="D237" s="75" t="s">
        <v>173</v>
      </c>
      <c r="E237" s="76" t="s">
        <v>2345</v>
      </c>
      <c r="F237" s="157">
        <v>46134.0</v>
      </c>
      <c r="G237" s="83" t="s">
        <v>88</v>
      </c>
      <c r="H237" s="75" t="s">
        <v>2346</v>
      </c>
      <c r="I237" s="75" t="s">
        <v>2347</v>
      </c>
      <c r="J237" s="353" t="s">
        <v>2348</v>
      </c>
      <c r="K237" s="354" t="s">
        <v>2349</v>
      </c>
      <c r="L237" s="354" t="s">
        <v>2349</v>
      </c>
      <c r="M237" s="75" t="s">
        <v>2350</v>
      </c>
      <c r="N237" s="94"/>
      <c r="O237" s="164">
        <v>46126.0</v>
      </c>
      <c r="P237" s="74">
        <v>46140.0</v>
      </c>
      <c r="Q237" s="75" t="s">
        <v>143</v>
      </c>
      <c r="R237" s="91">
        <v>1.0</v>
      </c>
      <c r="S237" s="166" t="s">
        <v>251</v>
      </c>
      <c r="T237" s="166" t="s">
        <v>145</v>
      </c>
      <c r="U237" s="166" t="s">
        <v>101</v>
      </c>
      <c r="V237" s="166" t="s">
        <v>131</v>
      </c>
      <c r="W237" s="94"/>
      <c r="X237" s="75"/>
      <c r="Y237" s="166"/>
      <c r="Z237" s="395"/>
      <c r="AA237" s="357"/>
      <c r="AB237" s="357"/>
    </row>
    <row r="238" ht="22.5" customHeight="1">
      <c r="A238" s="72">
        <f>COUNTIF('Call &amp; Chat-Lidya'!$I$4:$I$2433,I238)</f>
        <v>2</v>
      </c>
      <c r="B238" s="74">
        <v>46150.0</v>
      </c>
      <c r="C238" s="94" t="s">
        <v>83</v>
      </c>
      <c r="D238" s="75" t="s">
        <v>173</v>
      </c>
      <c r="E238" s="76" t="s">
        <v>2359</v>
      </c>
      <c r="F238" s="157">
        <v>46134.0</v>
      </c>
      <c r="G238" s="83" t="s">
        <v>88</v>
      </c>
      <c r="H238" s="75" t="s">
        <v>2363</v>
      </c>
      <c r="I238" s="75" t="s">
        <v>2211</v>
      </c>
      <c r="J238" s="353" t="s">
        <v>2212</v>
      </c>
      <c r="K238" s="478" t="s">
        <v>2213</v>
      </c>
      <c r="L238" s="354" t="s">
        <v>2213</v>
      </c>
      <c r="M238" s="75" t="s">
        <v>2214</v>
      </c>
      <c r="N238" s="75" t="s">
        <v>2367</v>
      </c>
      <c r="O238" s="164">
        <v>46129.0</v>
      </c>
      <c r="P238" s="74">
        <v>46143.0</v>
      </c>
      <c r="Q238" s="75" t="s">
        <v>143</v>
      </c>
      <c r="R238" s="91">
        <v>1.0</v>
      </c>
      <c r="S238" s="166" t="s">
        <v>350</v>
      </c>
      <c r="T238" s="166" t="s">
        <v>145</v>
      </c>
      <c r="U238" s="166" t="s">
        <v>101</v>
      </c>
      <c r="V238" s="166" t="s">
        <v>131</v>
      </c>
      <c r="W238" s="94"/>
      <c r="X238" s="75"/>
      <c r="Y238" s="166"/>
      <c r="Z238" s="395"/>
      <c r="AA238" s="357"/>
      <c r="AB238" s="357"/>
    </row>
    <row r="239" ht="28.5" customHeight="1">
      <c r="A239" s="72">
        <f>COUNTIF('Call &amp; Chat-Lidya'!$I$4:$I$2433,I239)</f>
        <v>2</v>
      </c>
      <c r="B239" s="74">
        <v>46150.0</v>
      </c>
      <c r="C239" s="94" t="s">
        <v>83</v>
      </c>
      <c r="D239" s="75" t="s">
        <v>173</v>
      </c>
      <c r="E239" s="76" t="s">
        <v>2373</v>
      </c>
      <c r="F239" s="157">
        <v>46134.0</v>
      </c>
      <c r="G239" s="83" t="s">
        <v>88</v>
      </c>
      <c r="H239" s="75" t="s">
        <v>2377</v>
      </c>
      <c r="I239" s="75" t="s">
        <v>2379</v>
      </c>
      <c r="J239" s="353" t="s">
        <v>2380</v>
      </c>
      <c r="K239" s="354" t="s">
        <v>2381</v>
      </c>
      <c r="L239" s="354" t="s">
        <v>2381</v>
      </c>
      <c r="M239" s="75" t="s">
        <v>2382</v>
      </c>
      <c r="N239" s="75" t="s">
        <v>2382</v>
      </c>
      <c r="O239" s="164">
        <v>46129.0</v>
      </c>
      <c r="P239" s="74">
        <v>46143.0</v>
      </c>
      <c r="Q239" s="75" t="s">
        <v>124</v>
      </c>
      <c r="R239" s="91">
        <v>1.0</v>
      </c>
      <c r="S239" s="166" t="s">
        <v>251</v>
      </c>
      <c r="T239" s="166" t="s">
        <v>145</v>
      </c>
      <c r="U239" s="166" t="s">
        <v>101</v>
      </c>
      <c r="V239" s="166" t="s">
        <v>131</v>
      </c>
      <c r="W239" s="94"/>
      <c r="X239" s="75"/>
      <c r="Y239" s="166"/>
      <c r="Z239" s="395"/>
      <c r="AA239" s="357"/>
      <c r="AB239" s="357"/>
    </row>
    <row r="240" ht="22.5" customHeight="1">
      <c r="A240" s="72">
        <f>COUNTIF('Call &amp; Chat-Lidya'!$I$4:$I$2433,I240)</f>
        <v>2</v>
      </c>
      <c r="B240" s="74">
        <v>46150.0</v>
      </c>
      <c r="C240" s="94" t="s">
        <v>83</v>
      </c>
      <c r="D240" s="75" t="s">
        <v>173</v>
      </c>
      <c r="E240" s="76" t="s">
        <v>2390</v>
      </c>
      <c r="F240" s="157">
        <v>46134.0</v>
      </c>
      <c r="G240" s="83" t="s">
        <v>88</v>
      </c>
      <c r="H240" s="75" t="s">
        <v>2393</v>
      </c>
      <c r="I240" s="75" t="s">
        <v>2394</v>
      </c>
      <c r="J240" s="353" t="s">
        <v>2396</v>
      </c>
      <c r="K240" s="354" t="s">
        <v>2397</v>
      </c>
      <c r="L240" s="354" t="s">
        <v>2397</v>
      </c>
      <c r="M240" s="75" t="s">
        <v>2398</v>
      </c>
      <c r="N240" s="75" t="s">
        <v>2399</v>
      </c>
      <c r="O240" s="164">
        <v>46133.0</v>
      </c>
      <c r="P240" s="74">
        <v>46147.0</v>
      </c>
      <c r="Q240" s="75" t="s">
        <v>124</v>
      </c>
      <c r="R240" s="91">
        <v>1.0</v>
      </c>
      <c r="S240" s="166" t="s">
        <v>126</v>
      </c>
      <c r="T240" s="166" t="s">
        <v>145</v>
      </c>
      <c r="U240" s="166" t="s">
        <v>101</v>
      </c>
      <c r="V240" s="166" t="s">
        <v>131</v>
      </c>
      <c r="W240" s="94"/>
      <c r="X240" s="75"/>
      <c r="Y240" s="166"/>
      <c r="Z240" s="395"/>
      <c r="AA240" s="357"/>
      <c r="AB240" s="357"/>
    </row>
    <row r="241" ht="22.5" customHeight="1">
      <c r="A241" s="72">
        <f>COUNTIF('Call &amp; Chat-Lidya'!$I$4:$I$2433,I241)</f>
        <v>2</v>
      </c>
      <c r="B241" s="74">
        <v>46150.0</v>
      </c>
      <c r="C241" s="94" t="s">
        <v>83</v>
      </c>
      <c r="D241" s="75" t="s">
        <v>173</v>
      </c>
      <c r="E241" s="76" t="s">
        <v>2406</v>
      </c>
      <c r="F241" s="157">
        <v>46134.0</v>
      </c>
      <c r="G241" s="83" t="s">
        <v>88</v>
      </c>
      <c r="H241" s="75" t="s">
        <v>2410</v>
      </c>
      <c r="I241" s="75" t="s">
        <v>2411</v>
      </c>
      <c r="J241" s="353" t="s">
        <v>2412</v>
      </c>
      <c r="K241" s="354" t="s">
        <v>2413</v>
      </c>
      <c r="L241" s="354" t="s">
        <v>2413</v>
      </c>
      <c r="M241" s="75" t="s">
        <v>2414</v>
      </c>
      <c r="N241" s="75" t="s">
        <v>2415</v>
      </c>
      <c r="O241" s="164">
        <v>46133.0</v>
      </c>
      <c r="P241" s="74">
        <v>46147.0</v>
      </c>
      <c r="Q241" s="75" t="s">
        <v>213</v>
      </c>
      <c r="R241" s="91">
        <v>1.0</v>
      </c>
      <c r="S241" s="166" t="s">
        <v>126</v>
      </c>
      <c r="T241" s="166" t="s">
        <v>145</v>
      </c>
      <c r="U241" s="166" t="s">
        <v>101</v>
      </c>
      <c r="V241" s="166" t="s">
        <v>131</v>
      </c>
      <c r="W241" s="94"/>
      <c r="X241" s="75"/>
      <c r="Y241" s="166"/>
      <c r="Z241" s="395"/>
      <c r="AA241" s="357"/>
      <c r="AB241" s="357"/>
    </row>
    <row r="242" ht="22.5" customHeight="1">
      <c r="A242" s="72">
        <f>COUNTIF('Call &amp; Chat-Lidya'!$I$4:$I$2433,I242)</f>
        <v>2</v>
      </c>
      <c r="B242" s="74">
        <v>46150.0</v>
      </c>
      <c r="C242" s="94" t="s">
        <v>83</v>
      </c>
      <c r="D242" s="75" t="s">
        <v>173</v>
      </c>
      <c r="E242" s="76" t="s">
        <v>2424</v>
      </c>
      <c r="F242" s="157">
        <v>46134.0</v>
      </c>
      <c r="G242" s="83" t="s">
        <v>88</v>
      </c>
      <c r="H242" s="75" t="s">
        <v>2425</v>
      </c>
      <c r="I242" s="75" t="s">
        <v>2426</v>
      </c>
      <c r="J242" s="353" t="s">
        <v>2427</v>
      </c>
      <c r="K242" s="354" t="s">
        <v>2428</v>
      </c>
      <c r="L242" s="354" t="s">
        <v>2428</v>
      </c>
      <c r="M242" s="75" t="s">
        <v>2429</v>
      </c>
      <c r="N242" s="75" t="s">
        <v>2430</v>
      </c>
      <c r="O242" s="164">
        <v>46134.0</v>
      </c>
      <c r="P242" s="74">
        <v>46148.0</v>
      </c>
      <c r="Q242" s="75" t="s">
        <v>213</v>
      </c>
      <c r="R242" s="91">
        <v>1.0</v>
      </c>
      <c r="S242" s="166" t="s">
        <v>126</v>
      </c>
      <c r="T242" s="166" t="s">
        <v>145</v>
      </c>
      <c r="U242" s="166" t="s">
        <v>101</v>
      </c>
      <c r="V242" s="166" t="s">
        <v>131</v>
      </c>
      <c r="W242" s="94"/>
      <c r="X242" s="75"/>
      <c r="Y242" s="166"/>
      <c r="Z242" s="395"/>
      <c r="AA242" s="357"/>
      <c r="AB242" s="357"/>
    </row>
    <row r="243" ht="22.5" customHeight="1">
      <c r="A243" s="72">
        <f>COUNTIF('Call &amp; Chat-Lidya'!$I$4:$I$2433,I243)</f>
        <v>2</v>
      </c>
      <c r="B243" s="74">
        <v>46150.0</v>
      </c>
      <c r="C243" s="94" t="s">
        <v>83</v>
      </c>
      <c r="D243" s="75" t="s">
        <v>173</v>
      </c>
      <c r="E243" s="76" t="s">
        <v>2438</v>
      </c>
      <c r="F243" s="157">
        <v>46134.0</v>
      </c>
      <c r="G243" s="83" t="s">
        <v>88</v>
      </c>
      <c r="H243" s="75" t="s">
        <v>2439</v>
      </c>
      <c r="I243" s="75" t="s">
        <v>2440</v>
      </c>
      <c r="J243" s="353" t="s">
        <v>2441</v>
      </c>
      <c r="K243" s="354" t="s">
        <v>2442</v>
      </c>
      <c r="L243" s="354" t="s">
        <v>2442</v>
      </c>
      <c r="M243" s="75" t="s">
        <v>2443</v>
      </c>
      <c r="N243" s="75" t="s">
        <v>2443</v>
      </c>
      <c r="O243" s="164">
        <v>46134.0</v>
      </c>
      <c r="P243" s="74">
        <v>46148.0</v>
      </c>
      <c r="Q243" s="75" t="s">
        <v>124</v>
      </c>
      <c r="R243" s="91">
        <v>1.0</v>
      </c>
      <c r="S243" s="166" t="s">
        <v>251</v>
      </c>
      <c r="T243" s="166" t="s">
        <v>145</v>
      </c>
      <c r="U243" s="166" t="s">
        <v>101</v>
      </c>
      <c r="V243" s="166" t="s">
        <v>131</v>
      </c>
      <c r="W243" s="94"/>
      <c r="X243" s="75"/>
      <c r="Y243" s="166"/>
      <c r="Z243" s="357"/>
      <c r="AA243" s="357"/>
      <c r="AB243" s="357"/>
    </row>
    <row r="244" ht="22.5" customHeight="1">
      <c r="A244" s="72">
        <f>COUNTIF('Call &amp; Chat-Lidya'!$I$4:$I$2433,I244)</f>
        <v>2</v>
      </c>
      <c r="B244" s="74">
        <v>46150.0</v>
      </c>
      <c r="C244" s="94" t="s">
        <v>83</v>
      </c>
      <c r="D244" s="75" t="s">
        <v>173</v>
      </c>
      <c r="E244" s="76" t="s">
        <v>2452</v>
      </c>
      <c r="F244" s="157">
        <v>46135.0</v>
      </c>
      <c r="G244" s="176"/>
      <c r="H244" s="75" t="s">
        <v>2029</v>
      </c>
      <c r="I244" s="75" t="s">
        <v>2453</v>
      </c>
      <c r="J244" s="353" t="s">
        <v>2454</v>
      </c>
      <c r="K244" s="354" t="s">
        <v>2455</v>
      </c>
      <c r="L244" s="354" t="s">
        <v>2455</v>
      </c>
      <c r="M244" s="75" t="s">
        <v>2456</v>
      </c>
      <c r="N244" s="75" t="s">
        <v>2456</v>
      </c>
      <c r="O244" s="164">
        <v>46135.0</v>
      </c>
      <c r="P244" s="74">
        <v>46149.0</v>
      </c>
      <c r="Q244" s="75" t="s">
        <v>124</v>
      </c>
      <c r="R244" s="91">
        <v>1.0</v>
      </c>
      <c r="S244" s="166" t="s">
        <v>251</v>
      </c>
      <c r="T244" s="166" t="s">
        <v>145</v>
      </c>
      <c r="U244" s="166" t="s">
        <v>101</v>
      </c>
      <c r="V244" s="166" t="s">
        <v>131</v>
      </c>
      <c r="W244" s="94"/>
      <c r="X244" s="75"/>
      <c r="Y244" s="166"/>
      <c r="Z244" s="395"/>
      <c r="AA244" s="357"/>
      <c r="AB244" s="357"/>
    </row>
    <row r="245" ht="22.5" customHeight="1">
      <c r="A245" s="72">
        <f>COUNTIF('Call &amp; Chat-Lidya'!$I$4:$I$2433,I245)</f>
        <v>2</v>
      </c>
      <c r="B245" s="74">
        <v>46150.0</v>
      </c>
      <c r="C245" s="94" t="s">
        <v>83</v>
      </c>
      <c r="D245" s="75" t="s">
        <v>173</v>
      </c>
      <c r="E245" s="76" t="s">
        <v>1768</v>
      </c>
      <c r="F245" s="157">
        <v>46135.0</v>
      </c>
      <c r="G245" s="176"/>
      <c r="H245" s="75" t="s">
        <v>2467</v>
      </c>
      <c r="I245" s="75" t="s">
        <v>2468</v>
      </c>
      <c r="J245" s="353" t="s">
        <v>2470</v>
      </c>
      <c r="K245" s="354" t="s">
        <v>2472</v>
      </c>
      <c r="L245" s="354" t="s">
        <v>2472</v>
      </c>
      <c r="M245" s="75" t="s">
        <v>2473</v>
      </c>
      <c r="N245" s="75" t="s">
        <v>2473</v>
      </c>
      <c r="O245" s="164">
        <v>46135.0</v>
      </c>
      <c r="P245" s="74">
        <v>46149.0</v>
      </c>
      <c r="Q245" s="75" t="s">
        <v>143</v>
      </c>
      <c r="R245" s="91">
        <v>1.0</v>
      </c>
      <c r="S245" s="166" t="s">
        <v>251</v>
      </c>
      <c r="T245" s="166" t="s">
        <v>145</v>
      </c>
      <c r="U245" s="166" t="s">
        <v>101</v>
      </c>
      <c r="V245" s="166" t="s">
        <v>131</v>
      </c>
      <c r="W245" s="94"/>
      <c r="X245" s="75"/>
      <c r="Y245" s="166"/>
      <c r="Z245" s="395"/>
      <c r="AA245" s="357"/>
      <c r="AB245" s="357"/>
    </row>
    <row r="246" ht="22.5" customHeight="1">
      <c r="A246" s="72">
        <f>COUNTIF('Call &amp; Chat-Lidya'!$I$4:$I$2433,I246)</f>
        <v>2</v>
      </c>
      <c r="B246" s="74">
        <v>46150.0</v>
      </c>
      <c r="C246" s="94" t="s">
        <v>83</v>
      </c>
      <c r="D246" s="76" t="s">
        <v>173</v>
      </c>
      <c r="E246" s="76" t="s">
        <v>2483</v>
      </c>
      <c r="F246" s="157">
        <v>46142.0</v>
      </c>
      <c r="G246" s="176"/>
      <c r="H246" s="75" t="s">
        <v>2484</v>
      </c>
      <c r="I246" s="75" t="s">
        <v>2485</v>
      </c>
      <c r="J246" s="353" t="s">
        <v>2486</v>
      </c>
      <c r="K246" s="354" t="s">
        <v>2487</v>
      </c>
      <c r="L246" s="354" t="s">
        <v>2487</v>
      </c>
      <c r="M246" s="75" t="s">
        <v>2488</v>
      </c>
      <c r="N246" s="75" t="s">
        <v>2488</v>
      </c>
      <c r="O246" s="164">
        <v>46142.0</v>
      </c>
      <c r="P246" s="74">
        <v>46156.0</v>
      </c>
      <c r="Q246" s="75" t="s">
        <v>124</v>
      </c>
      <c r="R246" s="91">
        <v>1.0</v>
      </c>
      <c r="S246" s="166" t="s">
        <v>381</v>
      </c>
      <c r="T246" s="166" t="s">
        <v>145</v>
      </c>
      <c r="U246" s="166" t="s">
        <v>101</v>
      </c>
      <c r="V246" s="166" t="s">
        <v>283</v>
      </c>
      <c r="W246" s="353" t="s">
        <v>392</v>
      </c>
      <c r="X246" s="75"/>
      <c r="Y246" s="166"/>
      <c r="Z246" s="357" t="s">
        <v>2499</v>
      </c>
      <c r="AA246" s="357"/>
      <c r="AB246" s="357"/>
    </row>
    <row r="247" ht="22.5" customHeight="1">
      <c r="A247" s="72">
        <f>COUNTIF('Call &amp; Chat-Lidya'!$I$4:$I$2433,I247)</f>
        <v>2</v>
      </c>
      <c r="B247" s="488">
        <v>46149.0</v>
      </c>
      <c r="C247" s="94" t="s">
        <v>83</v>
      </c>
      <c r="D247" s="76" t="s">
        <v>173</v>
      </c>
      <c r="E247" s="76" t="s">
        <v>2502</v>
      </c>
      <c r="F247" s="157">
        <v>46125.0</v>
      </c>
      <c r="G247" s="176"/>
      <c r="H247" s="75" t="s">
        <v>2505</v>
      </c>
      <c r="I247" s="75" t="s">
        <v>1174</v>
      </c>
      <c r="J247" s="353" t="s">
        <v>2507</v>
      </c>
      <c r="K247" s="354" t="s">
        <v>2508</v>
      </c>
      <c r="L247" s="354" t="s">
        <v>2508</v>
      </c>
      <c r="M247" s="75" t="s">
        <v>2511</v>
      </c>
      <c r="N247" s="75" t="s">
        <v>2511</v>
      </c>
      <c r="O247" s="164">
        <v>45311.0</v>
      </c>
      <c r="P247" s="74">
        <v>45834.0</v>
      </c>
      <c r="Q247" s="75" t="s">
        <v>86</v>
      </c>
      <c r="R247" s="91">
        <v>1.0</v>
      </c>
      <c r="S247" s="166" t="s">
        <v>126</v>
      </c>
      <c r="T247" s="166" t="s">
        <v>195</v>
      </c>
      <c r="U247" s="166" t="s">
        <v>128</v>
      </c>
      <c r="V247" s="166" t="s">
        <v>131</v>
      </c>
      <c r="W247" s="175"/>
      <c r="X247" s="75"/>
      <c r="Y247" s="166"/>
      <c r="Z247" s="357"/>
      <c r="AA247" s="357"/>
      <c r="AB247" s="357"/>
    </row>
    <row r="248" ht="22.5" customHeight="1">
      <c r="A248" s="72">
        <f>COUNTIF('Call &amp; Chat-Lidya'!$I$4:$I$2433,I248)</f>
        <v>2</v>
      </c>
      <c r="B248" s="74">
        <v>46149.0</v>
      </c>
      <c r="C248" s="94" t="s">
        <v>83</v>
      </c>
      <c r="D248" s="76" t="s">
        <v>173</v>
      </c>
      <c r="E248" s="76" t="s">
        <v>2516</v>
      </c>
      <c r="F248" s="157">
        <v>46139.0</v>
      </c>
      <c r="G248" s="83" t="s">
        <v>88</v>
      </c>
      <c r="H248" s="75" t="s">
        <v>2522</v>
      </c>
      <c r="I248" s="75" t="s">
        <v>2523</v>
      </c>
      <c r="J248" s="353" t="s">
        <v>2524</v>
      </c>
      <c r="K248" s="354" t="s">
        <v>2525</v>
      </c>
      <c r="L248" s="354" t="s">
        <v>2525</v>
      </c>
      <c r="M248" s="75" t="s">
        <v>2526</v>
      </c>
      <c r="N248" s="94"/>
      <c r="O248" s="164">
        <v>46085.0</v>
      </c>
      <c r="P248" s="74">
        <v>46099.0</v>
      </c>
      <c r="Q248" s="75" t="s">
        <v>124</v>
      </c>
      <c r="R248" s="91">
        <v>1.0</v>
      </c>
      <c r="S248" s="166" t="s">
        <v>251</v>
      </c>
      <c r="T248" s="166" t="s">
        <v>145</v>
      </c>
      <c r="U248" s="166" t="s">
        <v>101</v>
      </c>
      <c r="V248" s="166" t="s">
        <v>131</v>
      </c>
      <c r="W248" s="175"/>
      <c r="X248" s="75"/>
      <c r="Y248" s="166"/>
      <c r="Z248" s="395"/>
      <c r="AA248" s="357"/>
      <c r="AB248" s="357"/>
    </row>
    <row r="249" ht="22.5" customHeight="1">
      <c r="A249" s="72">
        <f>COUNTIF('Call &amp; Chat-Lidya'!$I$4:$I$2433,I249)</f>
        <v>2</v>
      </c>
      <c r="B249" s="74">
        <v>46149.0</v>
      </c>
      <c r="C249" s="94" t="s">
        <v>83</v>
      </c>
      <c r="D249" s="76" t="s">
        <v>173</v>
      </c>
      <c r="E249" s="76" t="s">
        <v>1685</v>
      </c>
      <c r="F249" s="157">
        <v>46139.0</v>
      </c>
      <c r="G249" s="83" t="s">
        <v>88</v>
      </c>
      <c r="H249" s="75" t="s">
        <v>2527</v>
      </c>
      <c r="I249" s="75" t="s">
        <v>2528</v>
      </c>
      <c r="J249" s="353" t="s">
        <v>2529</v>
      </c>
      <c r="K249" s="354" t="s">
        <v>2531</v>
      </c>
      <c r="L249" s="354" t="s">
        <v>2531</v>
      </c>
      <c r="M249" s="75" t="s">
        <v>2532</v>
      </c>
      <c r="N249" s="94"/>
      <c r="O249" s="164">
        <v>46085.0</v>
      </c>
      <c r="P249" s="74">
        <v>46099.0</v>
      </c>
      <c r="Q249" s="75" t="s">
        <v>143</v>
      </c>
      <c r="R249" s="91">
        <v>1.0</v>
      </c>
      <c r="S249" s="166" t="s">
        <v>251</v>
      </c>
      <c r="T249" s="166" t="s">
        <v>145</v>
      </c>
      <c r="U249" s="166" t="s">
        <v>101</v>
      </c>
      <c r="V249" s="166" t="s">
        <v>131</v>
      </c>
      <c r="W249" s="175"/>
      <c r="X249" s="75"/>
      <c r="Y249" s="166"/>
      <c r="Z249" s="395"/>
      <c r="AA249" s="357"/>
      <c r="AB249" s="357"/>
    </row>
    <row r="250" ht="22.5" customHeight="1">
      <c r="A250" s="72">
        <f>COUNTIF('Call &amp; Chat-Lidya'!$I$4:$I$2433,I250)</f>
        <v>2</v>
      </c>
      <c r="B250" s="74">
        <v>46149.0</v>
      </c>
      <c r="C250" s="94" t="s">
        <v>83</v>
      </c>
      <c r="D250" s="76" t="s">
        <v>173</v>
      </c>
      <c r="E250" s="76" t="s">
        <v>2541</v>
      </c>
      <c r="F250" s="157">
        <v>46139.0</v>
      </c>
      <c r="G250" s="83" t="s">
        <v>88</v>
      </c>
      <c r="H250" s="75" t="s">
        <v>2542</v>
      </c>
      <c r="I250" s="75" t="s">
        <v>2543</v>
      </c>
      <c r="J250" s="353" t="s">
        <v>2544</v>
      </c>
      <c r="K250" s="354" t="s">
        <v>2545</v>
      </c>
      <c r="L250" s="354" t="s">
        <v>2545</v>
      </c>
      <c r="M250" s="75" t="s">
        <v>2546</v>
      </c>
      <c r="N250" s="75" t="s">
        <v>2546</v>
      </c>
      <c r="O250" s="164">
        <v>46086.0</v>
      </c>
      <c r="P250" s="74">
        <v>46100.0</v>
      </c>
      <c r="Q250" s="75" t="s">
        <v>124</v>
      </c>
      <c r="R250" s="91">
        <v>1.0</v>
      </c>
      <c r="S250" s="166" t="s">
        <v>251</v>
      </c>
      <c r="T250" s="166" t="s">
        <v>145</v>
      </c>
      <c r="U250" s="166" t="s">
        <v>101</v>
      </c>
      <c r="V250" s="166" t="s">
        <v>131</v>
      </c>
      <c r="W250" s="175"/>
      <c r="X250" s="75"/>
      <c r="Y250" s="166"/>
      <c r="Z250" s="395"/>
      <c r="AA250" s="357"/>
      <c r="AB250" s="357"/>
    </row>
    <row r="251" ht="22.5" customHeight="1">
      <c r="A251" s="72">
        <f>COUNTIF('Call &amp; Chat-Lidya'!$I$4:$I$2433,I251)</f>
        <v>2</v>
      </c>
      <c r="B251" s="74">
        <v>46149.0</v>
      </c>
      <c r="C251" s="94" t="s">
        <v>83</v>
      </c>
      <c r="D251" s="76" t="s">
        <v>173</v>
      </c>
      <c r="E251" s="76" t="s">
        <v>2549</v>
      </c>
      <c r="F251" s="157">
        <v>46139.0</v>
      </c>
      <c r="G251" s="83" t="s">
        <v>88</v>
      </c>
      <c r="H251" s="75" t="s">
        <v>2550</v>
      </c>
      <c r="I251" s="75" t="s">
        <v>2551</v>
      </c>
      <c r="J251" s="353" t="s">
        <v>2552</v>
      </c>
      <c r="K251" s="354" t="s">
        <v>2553</v>
      </c>
      <c r="L251" s="354" t="s">
        <v>2553</v>
      </c>
      <c r="M251" s="75" t="s">
        <v>2554</v>
      </c>
      <c r="N251" s="94"/>
      <c r="O251" s="164">
        <v>46087.0</v>
      </c>
      <c r="P251" s="74">
        <v>46101.0</v>
      </c>
      <c r="Q251" s="75" t="s">
        <v>213</v>
      </c>
      <c r="R251" s="91">
        <v>1.0</v>
      </c>
      <c r="S251" s="166" t="s">
        <v>350</v>
      </c>
      <c r="T251" s="166" t="s">
        <v>145</v>
      </c>
      <c r="U251" s="166" t="s">
        <v>101</v>
      </c>
      <c r="V251" s="166" t="s">
        <v>283</v>
      </c>
      <c r="W251" s="353" t="s">
        <v>392</v>
      </c>
      <c r="X251" s="75"/>
      <c r="Y251" s="166"/>
      <c r="Z251" s="357" t="s">
        <v>2557</v>
      </c>
      <c r="AA251" s="357"/>
      <c r="AB251" s="357"/>
    </row>
    <row r="252" ht="22.5" customHeight="1">
      <c r="A252" s="72">
        <f>COUNTIF('Call &amp; Chat-Lidya'!$I$4:$I$2433,I252)</f>
        <v>2</v>
      </c>
      <c r="B252" s="74">
        <v>46149.0</v>
      </c>
      <c r="C252" s="94" t="s">
        <v>83</v>
      </c>
      <c r="D252" s="76" t="s">
        <v>173</v>
      </c>
      <c r="E252" s="76" t="s">
        <v>2561</v>
      </c>
      <c r="F252" s="157">
        <v>46139.0</v>
      </c>
      <c r="G252" s="83" t="s">
        <v>88</v>
      </c>
      <c r="H252" s="75" t="s">
        <v>2562</v>
      </c>
      <c r="I252" s="75" t="s">
        <v>2563</v>
      </c>
      <c r="J252" s="353" t="s">
        <v>2564</v>
      </c>
      <c r="K252" s="354" t="s">
        <v>2565</v>
      </c>
      <c r="L252" s="354" t="s">
        <v>2565</v>
      </c>
      <c r="M252" s="75" t="s">
        <v>2566</v>
      </c>
      <c r="N252" s="75" t="s">
        <v>2566</v>
      </c>
      <c r="O252" s="164">
        <v>46087.0</v>
      </c>
      <c r="P252" s="74">
        <v>46101.0</v>
      </c>
      <c r="Q252" s="75" t="s">
        <v>124</v>
      </c>
      <c r="R252" s="91">
        <v>1.0</v>
      </c>
      <c r="S252" s="166" t="s">
        <v>251</v>
      </c>
      <c r="T252" s="166" t="s">
        <v>145</v>
      </c>
      <c r="U252" s="166" t="s">
        <v>101</v>
      </c>
      <c r="V252" s="166" t="s">
        <v>131</v>
      </c>
      <c r="W252" s="175"/>
      <c r="X252" s="75"/>
      <c r="Y252" s="166"/>
      <c r="Z252" s="395"/>
      <c r="AA252" s="357"/>
      <c r="AB252" s="357"/>
    </row>
    <row r="253" ht="22.5" customHeight="1">
      <c r="A253" s="72">
        <f>COUNTIF('Call &amp; Chat-Lidya'!$I$4:$I$2433,I253)</f>
        <v>2</v>
      </c>
      <c r="B253" s="74">
        <v>46149.0</v>
      </c>
      <c r="C253" s="94" t="s">
        <v>83</v>
      </c>
      <c r="D253" s="76" t="s">
        <v>173</v>
      </c>
      <c r="E253" s="76" t="s">
        <v>2575</v>
      </c>
      <c r="F253" s="157">
        <v>46139.0</v>
      </c>
      <c r="G253" s="83" t="s">
        <v>88</v>
      </c>
      <c r="H253" s="75" t="s">
        <v>2577</v>
      </c>
      <c r="I253" s="75" t="s">
        <v>2578</v>
      </c>
      <c r="J253" s="353" t="s">
        <v>2579</v>
      </c>
      <c r="K253" s="354" t="s">
        <v>2580</v>
      </c>
      <c r="L253" s="354" t="s">
        <v>2580</v>
      </c>
      <c r="M253" s="75" t="s">
        <v>2581</v>
      </c>
      <c r="N253" s="75" t="s">
        <v>2581</v>
      </c>
      <c r="O253" s="164">
        <v>46091.0</v>
      </c>
      <c r="P253" s="74">
        <v>46105.0</v>
      </c>
      <c r="Q253" s="75" t="s">
        <v>124</v>
      </c>
      <c r="R253" s="91">
        <v>1.0</v>
      </c>
      <c r="S253" s="166" t="s">
        <v>251</v>
      </c>
      <c r="T253" s="166" t="s">
        <v>145</v>
      </c>
      <c r="U253" s="166" t="s">
        <v>101</v>
      </c>
      <c r="V253" s="166" t="s">
        <v>131</v>
      </c>
      <c r="W253" s="175"/>
      <c r="X253" s="75"/>
      <c r="Y253" s="166"/>
      <c r="Z253" s="395"/>
      <c r="AA253" s="357"/>
      <c r="AB253" s="357"/>
    </row>
    <row r="254" ht="22.5" customHeight="1">
      <c r="A254" s="72">
        <f>COUNTIF('Call &amp; Chat-Lidya'!$I$4:$I$2433,I254)</f>
        <v>2</v>
      </c>
      <c r="B254" s="74">
        <v>46149.0</v>
      </c>
      <c r="C254" s="94" t="s">
        <v>83</v>
      </c>
      <c r="D254" s="76" t="s">
        <v>173</v>
      </c>
      <c r="E254" s="76" t="s">
        <v>2584</v>
      </c>
      <c r="F254" s="157">
        <v>46139.0</v>
      </c>
      <c r="G254" s="83" t="s">
        <v>88</v>
      </c>
      <c r="H254" s="75" t="s">
        <v>2585</v>
      </c>
      <c r="I254" s="75" t="s">
        <v>2586</v>
      </c>
      <c r="J254" s="353" t="s">
        <v>2587</v>
      </c>
      <c r="K254" s="354" t="s">
        <v>2588</v>
      </c>
      <c r="L254" s="354" t="s">
        <v>2588</v>
      </c>
      <c r="M254" s="75" t="s">
        <v>2589</v>
      </c>
      <c r="N254" s="75" t="s">
        <v>2589</v>
      </c>
      <c r="O254" s="164">
        <v>46094.0</v>
      </c>
      <c r="P254" s="74">
        <v>46108.0</v>
      </c>
      <c r="Q254" s="75" t="s">
        <v>135</v>
      </c>
      <c r="R254" s="91">
        <v>1.0</v>
      </c>
      <c r="S254" s="166" t="s">
        <v>126</v>
      </c>
      <c r="T254" s="166" t="s">
        <v>145</v>
      </c>
      <c r="U254" s="166" t="s">
        <v>101</v>
      </c>
      <c r="V254" s="166" t="s">
        <v>131</v>
      </c>
      <c r="W254" s="175"/>
      <c r="X254" s="75"/>
      <c r="Y254" s="166"/>
      <c r="Z254" s="395"/>
      <c r="AA254" s="357"/>
      <c r="AB254" s="357"/>
    </row>
    <row r="255" ht="22.5" customHeight="1">
      <c r="A255" s="72">
        <f>COUNTIF('Call &amp; Chat-Lidya'!$I$4:$I$2433,I255)</f>
        <v>2</v>
      </c>
      <c r="B255" s="74">
        <v>46149.0</v>
      </c>
      <c r="C255" s="94" t="s">
        <v>83</v>
      </c>
      <c r="D255" s="76" t="s">
        <v>173</v>
      </c>
      <c r="E255" s="76" t="s">
        <v>1715</v>
      </c>
      <c r="F255" s="157">
        <v>46137.0</v>
      </c>
      <c r="G255" s="83" t="s">
        <v>88</v>
      </c>
      <c r="H255" s="75" t="s">
        <v>2590</v>
      </c>
      <c r="I255" s="75" t="s">
        <v>2591</v>
      </c>
      <c r="J255" s="353" t="s">
        <v>2592</v>
      </c>
      <c r="K255" s="354" t="s">
        <v>2593</v>
      </c>
      <c r="L255" s="354" t="s">
        <v>2593</v>
      </c>
      <c r="M255" s="75" t="s">
        <v>2594</v>
      </c>
      <c r="N255" s="75" t="s">
        <v>2594</v>
      </c>
      <c r="O255" s="164">
        <v>46137.0</v>
      </c>
      <c r="P255" s="74">
        <v>46151.0</v>
      </c>
      <c r="Q255" s="75" t="s">
        <v>95</v>
      </c>
      <c r="R255" s="91">
        <v>1.0</v>
      </c>
      <c r="S255" s="166" t="s">
        <v>350</v>
      </c>
      <c r="T255" s="166" t="s">
        <v>145</v>
      </c>
      <c r="U255" s="166" t="s">
        <v>101</v>
      </c>
      <c r="V255" s="166" t="s">
        <v>131</v>
      </c>
      <c r="W255" s="175"/>
      <c r="X255" s="75"/>
      <c r="Y255" s="166"/>
      <c r="Z255" s="357" t="s">
        <v>1938</v>
      </c>
      <c r="AA255" s="357"/>
      <c r="AB255" s="357"/>
    </row>
    <row r="256" ht="22.5" customHeight="1">
      <c r="A256" s="72">
        <f>COUNTIF('Call &amp; Chat-Lidya'!$I$4:$I$2433,I256)</f>
        <v>2</v>
      </c>
      <c r="B256" s="74">
        <v>46149.0</v>
      </c>
      <c r="C256" s="94" t="s">
        <v>83</v>
      </c>
      <c r="D256" s="76" t="s">
        <v>173</v>
      </c>
      <c r="E256" s="76" t="s">
        <v>2596</v>
      </c>
      <c r="F256" s="157">
        <v>46137.0</v>
      </c>
      <c r="G256" s="83" t="s">
        <v>88</v>
      </c>
      <c r="H256" s="75" t="s">
        <v>2598</v>
      </c>
      <c r="I256" s="75" t="s">
        <v>2599</v>
      </c>
      <c r="J256" s="353" t="s">
        <v>2600</v>
      </c>
      <c r="K256" s="354" t="s">
        <v>2601</v>
      </c>
      <c r="L256" s="354" t="s">
        <v>2601</v>
      </c>
      <c r="M256" s="75" t="s">
        <v>2602</v>
      </c>
      <c r="N256" s="75" t="s">
        <v>2602</v>
      </c>
      <c r="O256" s="164">
        <v>46137.0</v>
      </c>
      <c r="P256" s="74">
        <v>46151.0</v>
      </c>
      <c r="Q256" s="75" t="s">
        <v>124</v>
      </c>
      <c r="R256" s="91">
        <v>1.0</v>
      </c>
      <c r="S256" s="166" t="s">
        <v>350</v>
      </c>
      <c r="T256" s="166" t="s">
        <v>145</v>
      </c>
      <c r="U256" s="166" t="s">
        <v>101</v>
      </c>
      <c r="V256" s="166" t="s">
        <v>131</v>
      </c>
      <c r="W256" s="175"/>
      <c r="X256" s="75"/>
      <c r="Y256" s="166"/>
      <c r="Z256" s="357" t="s">
        <v>1938</v>
      </c>
      <c r="AA256" s="357"/>
      <c r="AB256" s="357"/>
    </row>
    <row r="257" ht="22.5" customHeight="1">
      <c r="A257" s="72">
        <f>COUNTIF('Call &amp; Chat-Lidya'!$I$4:$I$2433,I257)</f>
        <v>2</v>
      </c>
      <c r="B257" s="74">
        <v>46149.0</v>
      </c>
      <c r="C257" s="94" t="s">
        <v>83</v>
      </c>
      <c r="D257" s="76" t="s">
        <v>173</v>
      </c>
      <c r="E257" s="76" t="s">
        <v>2603</v>
      </c>
      <c r="F257" s="157">
        <v>46137.0</v>
      </c>
      <c r="G257" s="83" t="s">
        <v>88</v>
      </c>
      <c r="H257" s="75" t="s">
        <v>2604</v>
      </c>
      <c r="I257" s="75" t="s">
        <v>2605</v>
      </c>
      <c r="J257" s="353" t="s">
        <v>2606</v>
      </c>
      <c r="K257" s="354" t="s">
        <v>253</v>
      </c>
      <c r="L257" s="354" t="s">
        <v>253</v>
      </c>
      <c r="M257" s="75" t="s">
        <v>2607</v>
      </c>
      <c r="N257" s="75" t="s">
        <v>2608</v>
      </c>
      <c r="O257" s="164">
        <v>46137.0</v>
      </c>
      <c r="P257" s="74">
        <v>46151.0</v>
      </c>
      <c r="Q257" s="75" t="s">
        <v>124</v>
      </c>
      <c r="R257" s="91">
        <v>1.0</v>
      </c>
      <c r="S257" s="166" t="s">
        <v>350</v>
      </c>
      <c r="T257" s="166" t="s">
        <v>145</v>
      </c>
      <c r="U257" s="166" t="s">
        <v>101</v>
      </c>
      <c r="V257" s="166" t="s">
        <v>283</v>
      </c>
      <c r="W257" s="353" t="s">
        <v>342</v>
      </c>
      <c r="X257" s="75"/>
      <c r="Y257" s="166"/>
      <c r="Z257" s="357" t="s">
        <v>2610</v>
      </c>
      <c r="AA257" s="357"/>
      <c r="AB257" s="357"/>
    </row>
    <row r="258" ht="22.5" customHeight="1">
      <c r="A258" s="72">
        <f>COUNTIF('Call &amp; Chat-Lidya'!$I$4:$I$2433,I258)</f>
        <v>2</v>
      </c>
      <c r="B258" s="74">
        <v>46149.0</v>
      </c>
      <c r="C258" s="94" t="s">
        <v>83</v>
      </c>
      <c r="D258" s="76" t="s">
        <v>173</v>
      </c>
      <c r="E258" s="76" t="s">
        <v>2611</v>
      </c>
      <c r="F258" s="157">
        <v>46138.0</v>
      </c>
      <c r="G258" s="83" t="s">
        <v>88</v>
      </c>
      <c r="H258" s="75" t="s">
        <v>2612</v>
      </c>
      <c r="I258" s="75" t="s">
        <v>2613</v>
      </c>
      <c r="J258" s="353" t="s">
        <v>2614</v>
      </c>
      <c r="K258" s="354" t="s">
        <v>2615</v>
      </c>
      <c r="L258" s="354" t="s">
        <v>2615</v>
      </c>
      <c r="M258" s="75" t="s">
        <v>2616</v>
      </c>
      <c r="N258" s="75" t="s">
        <v>2616</v>
      </c>
      <c r="O258" s="164">
        <v>46138.0</v>
      </c>
      <c r="P258" s="74">
        <v>46152.0</v>
      </c>
      <c r="Q258" s="75" t="s">
        <v>143</v>
      </c>
      <c r="R258" s="91">
        <v>1.0</v>
      </c>
      <c r="S258" s="166" t="s">
        <v>251</v>
      </c>
      <c r="T258" s="166" t="s">
        <v>350</v>
      </c>
      <c r="U258" s="166" t="s">
        <v>101</v>
      </c>
      <c r="V258" s="166" t="s">
        <v>283</v>
      </c>
      <c r="W258" s="175"/>
      <c r="X258" s="75"/>
      <c r="Y258" s="166"/>
      <c r="Z258" s="357" t="s">
        <v>2620</v>
      </c>
      <c r="AA258" s="357"/>
      <c r="AB258" s="357"/>
    </row>
    <row r="259" ht="22.5" customHeight="1">
      <c r="A259" s="72">
        <f>COUNTIF('Call &amp; Chat-Lidya'!$I$4:$I$2433,I259)</f>
        <v>2</v>
      </c>
      <c r="B259" s="74">
        <v>46149.0</v>
      </c>
      <c r="C259" s="94" t="s">
        <v>83</v>
      </c>
      <c r="D259" s="76" t="s">
        <v>173</v>
      </c>
      <c r="E259" s="76" t="s">
        <v>2623</v>
      </c>
      <c r="F259" s="157">
        <v>46138.0</v>
      </c>
      <c r="G259" s="83" t="s">
        <v>88</v>
      </c>
      <c r="H259" s="75" t="s">
        <v>2624</v>
      </c>
      <c r="I259" s="75" t="s">
        <v>2625</v>
      </c>
      <c r="J259" s="353" t="s">
        <v>2626</v>
      </c>
      <c r="K259" s="354" t="s">
        <v>2112</v>
      </c>
      <c r="L259" s="354" t="s">
        <v>2112</v>
      </c>
      <c r="M259" s="75" t="s">
        <v>2627</v>
      </c>
      <c r="N259" s="75" t="s">
        <v>2627</v>
      </c>
      <c r="O259" s="164">
        <v>46138.0</v>
      </c>
      <c r="P259" s="74">
        <v>46152.0</v>
      </c>
      <c r="Q259" s="75" t="s">
        <v>143</v>
      </c>
      <c r="R259" s="91">
        <v>1.0</v>
      </c>
      <c r="S259" s="166" t="s">
        <v>126</v>
      </c>
      <c r="T259" s="166" t="s">
        <v>145</v>
      </c>
      <c r="U259" s="166" t="s">
        <v>101</v>
      </c>
      <c r="V259" s="166" t="s">
        <v>131</v>
      </c>
      <c r="W259" s="175"/>
      <c r="X259" s="75"/>
      <c r="Y259" s="166"/>
      <c r="Z259" s="395"/>
      <c r="AA259" s="357"/>
      <c r="AB259" s="357"/>
    </row>
    <row r="260" ht="22.5" customHeight="1">
      <c r="A260" s="72">
        <f>COUNTIF('Call &amp; Chat-Lidya'!$I$4:$I$2433,I260)</f>
        <v>2</v>
      </c>
      <c r="B260" s="74">
        <v>46149.0</v>
      </c>
      <c r="C260" s="94" t="s">
        <v>83</v>
      </c>
      <c r="D260" s="76" t="s">
        <v>173</v>
      </c>
      <c r="E260" s="76" t="s">
        <v>2629</v>
      </c>
      <c r="F260" s="157">
        <v>46138.0</v>
      </c>
      <c r="G260" s="83" t="s">
        <v>88</v>
      </c>
      <c r="H260" s="75" t="s">
        <v>2631</v>
      </c>
      <c r="I260" s="75" t="s">
        <v>2632</v>
      </c>
      <c r="J260" s="353" t="s">
        <v>2633</v>
      </c>
      <c r="K260" s="354" t="s">
        <v>2634</v>
      </c>
      <c r="L260" s="354" t="s">
        <v>2634</v>
      </c>
      <c r="M260" s="75" t="s">
        <v>2635</v>
      </c>
      <c r="N260" s="75" t="s">
        <v>2636</v>
      </c>
      <c r="O260" s="164">
        <v>46138.0</v>
      </c>
      <c r="P260" s="74">
        <v>46152.0</v>
      </c>
      <c r="Q260" s="75" t="s">
        <v>124</v>
      </c>
      <c r="R260" s="91">
        <v>1.0</v>
      </c>
      <c r="S260" s="166" t="s">
        <v>350</v>
      </c>
      <c r="T260" s="166" t="s">
        <v>145</v>
      </c>
      <c r="U260" s="166" t="s">
        <v>101</v>
      </c>
      <c r="V260" s="166" t="s">
        <v>664</v>
      </c>
      <c r="W260" s="175"/>
      <c r="X260" s="75"/>
      <c r="Y260" s="166"/>
      <c r="Z260" s="357" t="s">
        <v>2640</v>
      </c>
      <c r="AA260" s="357"/>
      <c r="AB260" s="357"/>
    </row>
    <row r="261" ht="22.5" customHeight="1">
      <c r="A261" s="72">
        <f>COUNTIF('Call &amp; Chat-Lidya'!$I$4:$I$2433,I261)</f>
        <v>2</v>
      </c>
      <c r="B261" s="74">
        <v>46149.0</v>
      </c>
      <c r="C261" s="94" t="s">
        <v>83</v>
      </c>
      <c r="D261" s="76" t="s">
        <v>173</v>
      </c>
      <c r="E261" s="76" t="s">
        <v>2642</v>
      </c>
      <c r="F261" s="157">
        <v>46139.0</v>
      </c>
      <c r="G261" s="83" t="s">
        <v>88</v>
      </c>
      <c r="H261" s="75" t="s">
        <v>2643</v>
      </c>
      <c r="I261" s="75" t="s">
        <v>2645</v>
      </c>
      <c r="J261" s="353" t="s">
        <v>2646</v>
      </c>
      <c r="K261" s="354" t="s">
        <v>1933</v>
      </c>
      <c r="L261" s="354" t="s">
        <v>1933</v>
      </c>
      <c r="M261" s="75" t="s">
        <v>2647</v>
      </c>
      <c r="N261" s="75" t="s">
        <v>2647</v>
      </c>
      <c r="O261" s="164">
        <v>46139.0</v>
      </c>
      <c r="P261" s="74">
        <v>46153.0</v>
      </c>
      <c r="Q261" s="75" t="s">
        <v>143</v>
      </c>
      <c r="R261" s="91">
        <v>1.0</v>
      </c>
      <c r="S261" s="166" t="s">
        <v>99</v>
      </c>
      <c r="T261" s="166" t="s">
        <v>145</v>
      </c>
      <c r="U261" s="166" t="s">
        <v>101</v>
      </c>
      <c r="V261" s="166" t="s">
        <v>131</v>
      </c>
      <c r="W261" s="175"/>
      <c r="X261" s="75"/>
      <c r="Y261" s="166"/>
      <c r="Z261" s="395"/>
      <c r="AA261" s="357"/>
      <c r="AB261" s="357"/>
    </row>
    <row r="262" ht="22.5" customHeight="1">
      <c r="A262" s="72">
        <f>COUNTIF('Call &amp; Chat-Lidya'!$I$4:$I$2433,I262)</f>
        <v>2</v>
      </c>
      <c r="B262" s="74">
        <v>46149.0</v>
      </c>
      <c r="C262" s="94" t="s">
        <v>83</v>
      </c>
      <c r="D262" s="76" t="s">
        <v>173</v>
      </c>
      <c r="E262" s="76" t="s">
        <v>2652</v>
      </c>
      <c r="F262" s="157">
        <v>46140.0</v>
      </c>
      <c r="G262" s="83" t="s">
        <v>88</v>
      </c>
      <c r="H262" s="75" t="s">
        <v>2654</v>
      </c>
      <c r="I262" s="75" t="s">
        <v>2655</v>
      </c>
      <c r="J262" s="353" t="s">
        <v>2656</v>
      </c>
      <c r="K262" s="354" t="s">
        <v>2658</v>
      </c>
      <c r="L262" s="354" t="s">
        <v>2658</v>
      </c>
      <c r="M262" s="75" t="s">
        <v>2661</v>
      </c>
      <c r="N262" s="75" t="s">
        <v>2661</v>
      </c>
      <c r="O262" s="164">
        <v>46140.0</v>
      </c>
      <c r="P262" s="74">
        <v>46154.0</v>
      </c>
      <c r="Q262" s="75" t="s">
        <v>124</v>
      </c>
      <c r="R262" s="91">
        <v>1.0</v>
      </c>
      <c r="S262" s="166" t="s">
        <v>251</v>
      </c>
      <c r="T262" s="166" t="s">
        <v>145</v>
      </c>
      <c r="U262" s="166" t="s">
        <v>101</v>
      </c>
      <c r="V262" s="166" t="s">
        <v>131</v>
      </c>
      <c r="W262" s="175"/>
      <c r="X262" s="75"/>
      <c r="Y262" s="166"/>
      <c r="Z262" s="357"/>
      <c r="AA262" s="357"/>
      <c r="AB262" s="357"/>
    </row>
    <row r="263" ht="22.5" customHeight="1">
      <c r="A263" s="72">
        <f>COUNTIF('Call &amp; Chat-Lidya'!$I$4:$I$2433,I263)</f>
        <v>2</v>
      </c>
      <c r="B263" s="74">
        <v>46149.0</v>
      </c>
      <c r="C263" s="94" t="s">
        <v>83</v>
      </c>
      <c r="D263" s="76" t="s">
        <v>173</v>
      </c>
      <c r="E263" s="76" t="s">
        <v>2668</v>
      </c>
      <c r="F263" s="157">
        <v>46141.0</v>
      </c>
      <c r="G263" s="83" t="s">
        <v>88</v>
      </c>
      <c r="H263" s="75" t="s">
        <v>2669</v>
      </c>
      <c r="I263" s="75" t="s">
        <v>2670</v>
      </c>
      <c r="J263" s="353" t="s">
        <v>2672</v>
      </c>
      <c r="K263" s="354" t="s">
        <v>2673</v>
      </c>
      <c r="L263" s="354" t="s">
        <v>2673</v>
      </c>
      <c r="M263" s="75" t="s">
        <v>2674</v>
      </c>
      <c r="N263" s="75" t="s">
        <v>2674</v>
      </c>
      <c r="O263" s="164">
        <v>46141.0</v>
      </c>
      <c r="P263" s="74">
        <v>46155.0</v>
      </c>
      <c r="Q263" s="75" t="s">
        <v>124</v>
      </c>
      <c r="R263" s="91">
        <v>1.0</v>
      </c>
      <c r="S263" s="166" t="s">
        <v>126</v>
      </c>
      <c r="T263" s="166" t="s">
        <v>145</v>
      </c>
      <c r="U263" s="166" t="s">
        <v>101</v>
      </c>
      <c r="V263" s="166" t="s">
        <v>131</v>
      </c>
      <c r="W263" s="175"/>
      <c r="X263" s="75"/>
      <c r="Y263" s="166"/>
      <c r="Z263" s="395"/>
      <c r="AA263" s="357"/>
      <c r="AB263" s="357"/>
    </row>
    <row r="264" ht="22.5" customHeight="1">
      <c r="A264" s="72">
        <f>COUNTIF('Call &amp; Chat-Lidya'!$I$4:$I$2433,I264)</f>
        <v>2</v>
      </c>
      <c r="B264" s="74">
        <v>46149.0</v>
      </c>
      <c r="C264" s="94" t="s">
        <v>83</v>
      </c>
      <c r="D264" s="76" t="s">
        <v>173</v>
      </c>
      <c r="E264" s="76" t="s">
        <v>2679</v>
      </c>
      <c r="F264" s="157">
        <v>46141.0</v>
      </c>
      <c r="G264" s="83" t="s">
        <v>88</v>
      </c>
      <c r="H264" s="75" t="s">
        <v>2681</v>
      </c>
      <c r="I264" s="75" t="s">
        <v>2683</v>
      </c>
      <c r="J264" s="353" t="s">
        <v>2685</v>
      </c>
      <c r="K264" s="354" t="s">
        <v>2687</v>
      </c>
      <c r="L264" s="354" t="s">
        <v>2687</v>
      </c>
      <c r="M264" s="75" t="s">
        <v>2689</v>
      </c>
      <c r="N264" s="75" t="s">
        <v>2689</v>
      </c>
      <c r="O264" s="164">
        <v>46141.0</v>
      </c>
      <c r="P264" s="74">
        <v>46155.0</v>
      </c>
      <c r="Q264" s="75" t="s">
        <v>124</v>
      </c>
      <c r="R264" s="91">
        <v>1.0</v>
      </c>
      <c r="S264" s="166" t="s">
        <v>126</v>
      </c>
      <c r="T264" s="166" t="s">
        <v>145</v>
      </c>
      <c r="U264" s="166" t="s">
        <v>101</v>
      </c>
      <c r="V264" s="166" t="s">
        <v>131</v>
      </c>
      <c r="W264" s="175"/>
      <c r="X264" s="75"/>
      <c r="Y264" s="166"/>
      <c r="Z264" s="395"/>
      <c r="AA264" s="357"/>
      <c r="AB264" s="357"/>
    </row>
    <row r="265" ht="22.5" customHeight="1">
      <c r="A265" s="72">
        <f>COUNTIF('Call &amp; Chat-Lidya'!$I$4:$I$2433,I265)</f>
        <v>2</v>
      </c>
      <c r="B265" s="74">
        <v>46149.0</v>
      </c>
      <c r="C265" s="94" t="s">
        <v>83</v>
      </c>
      <c r="D265" s="76" t="s">
        <v>173</v>
      </c>
      <c r="E265" s="76" t="s">
        <v>2692</v>
      </c>
      <c r="F265" s="157">
        <v>46142.0</v>
      </c>
      <c r="G265" s="83" t="s">
        <v>88</v>
      </c>
      <c r="H265" s="75" t="s">
        <v>1825</v>
      </c>
      <c r="I265" s="75" t="s">
        <v>2693</v>
      </c>
      <c r="J265" s="353" t="s">
        <v>2694</v>
      </c>
      <c r="K265" s="354" t="s">
        <v>2695</v>
      </c>
      <c r="L265" s="354" t="s">
        <v>2695</v>
      </c>
      <c r="M265" s="75" t="s">
        <v>2698</v>
      </c>
      <c r="N265" s="75" t="s">
        <v>2698</v>
      </c>
      <c r="O265" s="164">
        <v>46142.0</v>
      </c>
      <c r="P265" s="74">
        <v>46156.0</v>
      </c>
      <c r="Q265" s="75" t="s">
        <v>124</v>
      </c>
      <c r="R265" s="91">
        <v>1.0</v>
      </c>
      <c r="S265" s="166" t="s">
        <v>126</v>
      </c>
      <c r="T265" s="166" t="s">
        <v>145</v>
      </c>
      <c r="U265" s="166" t="s">
        <v>101</v>
      </c>
      <c r="V265" s="166" t="s">
        <v>131</v>
      </c>
      <c r="W265" s="175"/>
      <c r="X265" s="75"/>
      <c r="Y265" s="166"/>
      <c r="Z265" s="395"/>
      <c r="AA265" s="357"/>
      <c r="AB265" s="357"/>
    </row>
    <row r="266" ht="22.5" customHeight="1">
      <c r="A266" s="72">
        <f>COUNTIF('Call &amp; Chat-Lidya'!$I$4:$I$2433,I266)</f>
        <v>2</v>
      </c>
      <c r="B266" s="74">
        <v>46149.0</v>
      </c>
      <c r="C266" s="94" t="s">
        <v>83</v>
      </c>
      <c r="D266" s="76" t="s">
        <v>173</v>
      </c>
      <c r="E266" s="76" t="s">
        <v>2707</v>
      </c>
      <c r="F266" s="157">
        <v>46142.0</v>
      </c>
      <c r="G266" s="83" t="s">
        <v>88</v>
      </c>
      <c r="H266" s="75" t="s">
        <v>532</v>
      </c>
      <c r="I266" s="75" t="s">
        <v>2708</v>
      </c>
      <c r="J266" s="353" t="s">
        <v>2709</v>
      </c>
      <c r="K266" s="354" t="s">
        <v>2710</v>
      </c>
      <c r="L266" s="354" t="s">
        <v>2710</v>
      </c>
      <c r="M266" s="75" t="s">
        <v>2711</v>
      </c>
      <c r="N266" s="75" t="s">
        <v>2711</v>
      </c>
      <c r="O266" s="164">
        <v>46142.0</v>
      </c>
      <c r="P266" s="74">
        <v>46156.0</v>
      </c>
      <c r="Q266" s="75" t="s">
        <v>124</v>
      </c>
      <c r="R266" s="91">
        <v>1.0</v>
      </c>
      <c r="S266" s="166" t="s">
        <v>251</v>
      </c>
      <c r="T266" s="166" t="s">
        <v>145</v>
      </c>
      <c r="U266" s="166" t="s">
        <v>101</v>
      </c>
      <c r="V266" s="166" t="s">
        <v>131</v>
      </c>
      <c r="W266" s="175"/>
      <c r="X266" s="75"/>
      <c r="Y266" s="166"/>
      <c r="Z266" s="395"/>
      <c r="AA266" s="357"/>
      <c r="AB266" s="357"/>
    </row>
    <row r="267" ht="22.5" customHeight="1">
      <c r="A267" s="72">
        <f>COUNTIF('Call &amp; Chat-Lidya'!$I$4:$I$2433,I267)</f>
        <v>7</v>
      </c>
      <c r="B267" s="74">
        <v>46191.0</v>
      </c>
      <c r="C267" s="94" t="s">
        <v>83</v>
      </c>
      <c r="D267" s="76" t="s">
        <v>173</v>
      </c>
      <c r="E267" s="76" t="s">
        <v>2717</v>
      </c>
      <c r="F267" s="157">
        <v>46118.0</v>
      </c>
      <c r="G267" s="176"/>
      <c r="H267" s="75" t="s">
        <v>2718</v>
      </c>
      <c r="I267" s="75" t="s">
        <v>2719</v>
      </c>
      <c r="J267" s="353" t="s">
        <v>2720</v>
      </c>
      <c r="K267" s="354" t="s">
        <v>2721</v>
      </c>
      <c r="L267" s="354" t="s">
        <v>2721</v>
      </c>
      <c r="M267" s="75" t="s">
        <v>2724</v>
      </c>
      <c r="N267" s="75" t="s">
        <v>2724</v>
      </c>
      <c r="O267" s="164">
        <v>46115.0</v>
      </c>
      <c r="P267" s="458">
        <v>46129.0</v>
      </c>
      <c r="Q267" s="75" t="s">
        <v>95</v>
      </c>
      <c r="R267" s="76" t="s">
        <v>143</v>
      </c>
      <c r="S267" s="166" t="s">
        <v>251</v>
      </c>
      <c r="T267" s="166" t="s">
        <v>292</v>
      </c>
      <c r="U267" s="166" t="s">
        <v>101</v>
      </c>
      <c r="V267" s="166" t="s">
        <v>283</v>
      </c>
      <c r="W267" s="94"/>
      <c r="X267" s="75"/>
      <c r="Y267" s="166"/>
      <c r="Z267" s="497" t="s">
        <v>2727</v>
      </c>
      <c r="AA267" s="357"/>
      <c r="AB267" s="357"/>
    </row>
    <row r="268" ht="22.5" customHeight="1">
      <c r="A268" s="72">
        <f>COUNTIF('Call &amp; Chat-Lidya'!$I$4:$I$2433,I268)</f>
        <v>2</v>
      </c>
      <c r="B268" s="74">
        <v>46147.0</v>
      </c>
      <c r="C268" s="76" t="s">
        <v>967</v>
      </c>
      <c r="D268" s="76" t="s">
        <v>173</v>
      </c>
      <c r="E268" s="76" t="s">
        <v>316</v>
      </c>
      <c r="F268" s="176">
        <v>46146.0</v>
      </c>
      <c r="G268" s="83" t="s">
        <v>88</v>
      </c>
      <c r="H268" s="76" t="s">
        <v>2730</v>
      </c>
      <c r="I268" s="345">
        <v>18587.0</v>
      </c>
      <c r="J268" s="88" t="s">
        <v>1932</v>
      </c>
      <c r="K268" s="88" t="s">
        <v>1932</v>
      </c>
      <c r="L268" s="346" t="s">
        <v>1932</v>
      </c>
      <c r="M268" s="76" t="s">
        <v>1935</v>
      </c>
      <c r="N268" s="76" t="s">
        <v>2731</v>
      </c>
      <c r="O268" s="347" t="s">
        <v>2732</v>
      </c>
      <c r="P268" s="74">
        <v>46160.0</v>
      </c>
      <c r="Q268" s="76" t="s">
        <v>95</v>
      </c>
      <c r="R268" s="94">
        <v>3.0</v>
      </c>
      <c r="S268" s="83" t="s">
        <v>99</v>
      </c>
      <c r="T268" s="83" t="s">
        <v>350</v>
      </c>
      <c r="U268" s="83" t="s">
        <v>101</v>
      </c>
      <c r="V268" s="83" t="s">
        <v>105</v>
      </c>
      <c r="W268" s="76" t="s">
        <v>509</v>
      </c>
      <c r="X268" s="76" t="s">
        <v>959</v>
      </c>
      <c r="Y268" s="76" t="s">
        <v>2173</v>
      </c>
      <c r="Z268" s="89" t="s">
        <v>2735</v>
      </c>
      <c r="AA268" s="184"/>
      <c r="AB268" s="184"/>
    </row>
    <row r="269" ht="22.5" customHeight="1">
      <c r="A269" s="72">
        <f>COUNTIF('Call &amp; Chat-Lidya'!$I$4:$I$2433,I269)</f>
        <v>3</v>
      </c>
      <c r="B269" s="74">
        <v>46147.0</v>
      </c>
      <c r="C269" s="76" t="s">
        <v>967</v>
      </c>
      <c r="D269" s="76" t="s">
        <v>173</v>
      </c>
      <c r="E269" s="76" t="s">
        <v>361</v>
      </c>
      <c r="F269" s="176">
        <v>46147.0</v>
      </c>
      <c r="G269" s="83" t="s">
        <v>88</v>
      </c>
      <c r="H269" s="76" t="s">
        <v>2738</v>
      </c>
      <c r="I269" s="345">
        <v>17980.0</v>
      </c>
      <c r="J269" s="88" t="s">
        <v>1943</v>
      </c>
      <c r="K269" s="500" t="s">
        <v>1944</v>
      </c>
      <c r="L269" s="501" t="s">
        <v>1944</v>
      </c>
      <c r="M269" s="76" t="s">
        <v>1945</v>
      </c>
      <c r="N269" s="76" t="s">
        <v>1945</v>
      </c>
      <c r="O269" s="347" t="s">
        <v>2741</v>
      </c>
      <c r="P269" s="74">
        <v>46095.0</v>
      </c>
      <c r="Q269" s="76" t="s">
        <v>143</v>
      </c>
      <c r="R269" s="94">
        <v>3.0</v>
      </c>
      <c r="S269" s="83" t="s">
        <v>100</v>
      </c>
      <c r="T269" s="83" t="s">
        <v>100</v>
      </c>
      <c r="U269" s="83" t="s">
        <v>101</v>
      </c>
      <c r="V269" s="83" t="s">
        <v>105</v>
      </c>
      <c r="W269" s="378"/>
      <c r="X269" s="76" t="s">
        <v>959</v>
      </c>
      <c r="Y269" s="76" t="s">
        <v>976</v>
      </c>
      <c r="Z269" s="89" t="s">
        <v>2746</v>
      </c>
      <c r="AA269" s="184"/>
      <c r="AB269" s="184"/>
    </row>
    <row r="270" ht="22.5" customHeight="1">
      <c r="A270" s="72">
        <f>COUNTIF('Call &amp; Chat-Lidya'!$I$4:$I$2433,I270)</f>
        <v>2</v>
      </c>
      <c r="B270" s="74">
        <v>46147.0</v>
      </c>
      <c r="C270" s="94" t="s">
        <v>83</v>
      </c>
      <c r="D270" s="76" t="s">
        <v>173</v>
      </c>
      <c r="E270" s="76" t="s">
        <v>2748</v>
      </c>
      <c r="F270" s="157">
        <v>46134.0</v>
      </c>
      <c r="G270" s="176"/>
      <c r="H270" s="75" t="s">
        <v>2749</v>
      </c>
      <c r="I270" s="75" t="s">
        <v>2171</v>
      </c>
      <c r="J270" s="353" t="s">
        <v>2172</v>
      </c>
      <c r="K270" s="354" t="s">
        <v>2174</v>
      </c>
      <c r="L270" s="354" t="s">
        <v>2174</v>
      </c>
      <c r="M270" s="75" t="s">
        <v>2176</v>
      </c>
      <c r="N270" s="75" t="s">
        <v>2176</v>
      </c>
      <c r="O270" s="164">
        <v>46125.0</v>
      </c>
      <c r="P270" s="74">
        <v>46139.0</v>
      </c>
      <c r="Q270" s="75" t="s">
        <v>143</v>
      </c>
      <c r="R270" s="91">
        <v>1.0</v>
      </c>
      <c r="S270" s="166" t="s">
        <v>251</v>
      </c>
      <c r="T270" s="166" t="s">
        <v>145</v>
      </c>
      <c r="U270" s="166" t="s">
        <v>101</v>
      </c>
      <c r="V270" s="166" t="s">
        <v>283</v>
      </c>
      <c r="W270" s="94"/>
      <c r="X270" s="75"/>
      <c r="Y270" s="166"/>
      <c r="Z270" s="395"/>
      <c r="AA270" s="357"/>
      <c r="AB270" s="357"/>
    </row>
    <row r="271" ht="22.5" customHeight="1">
      <c r="A271" s="72">
        <f>COUNTIF('Call &amp; Chat-Lidya'!$I$4:$I$2433,I271)</f>
        <v>2</v>
      </c>
      <c r="B271" s="74">
        <v>46147.0</v>
      </c>
      <c r="C271" s="94" t="s">
        <v>83</v>
      </c>
      <c r="D271" s="76" t="s">
        <v>173</v>
      </c>
      <c r="E271" s="76" t="s">
        <v>2328</v>
      </c>
      <c r="F271" s="157">
        <v>46142.0</v>
      </c>
      <c r="G271" s="176"/>
      <c r="H271" s="75" t="s">
        <v>2751</v>
      </c>
      <c r="I271" s="75" t="s">
        <v>2752</v>
      </c>
      <c r="J271" s="353" t="s">
        <v>2754</v>
      </c>
      <c r="K271" s="354" t="s">
        <v>2755</v>
      </c>
      <c r="L271" s="354" t="s">
        <v>2755</v>
      </c>
      <c r="M271" s="75" t="s">
        <v>2756</v>
      </c>
      <c r="N271" s="75" t="s">
        <v>2757</v>
      </c>
      <c r="O271" s="164">
        <v>46142.0</v>
      </c>
      <c r="P271" s="74">
        <v>46156.0</v>
      </c>
      <c r="Q271" s="75" t="s">
        <v>124</v>
      </c>
      <c r="R271" s="91">
        <v>1.0</v>
      </c>
      <c r="S271" s="166" t="s">
        <v>251</v>
      </c>
      <c r="T271" s="166" t="s">
        <v>145</v>
      </c>
      <c r="U271" s="166" t="s">
        <v>101</v>
      </c>
      <c r="V271" s="166" t="s">
        <v>131</v>
      </c>
      <c r="W271" s="175"/>
      <c r="X271" s="75"/>
      <c r="Y271" s="166"/>
      <c r="Z271" s="395"/>
      <c r="AA271" s="357"/>
      <c r="AB271" s="357"/>
    </row>
    <row r="272" ht="22.5" customHeight="1">
      <c r="A272" s="72">
        <f>COUNTIF('Call &amp; Chat-Lidya'!$I$4:$I$2433,I272)</f>
        <v>2</v>
      </c>
      <c r="B272" s="74">
        <v>46147.0</v>
      </c>
      <c r="C272" s="94" t="s">
        <v>83</v>
      </c>
      <c r="D272" s="76" t="s">
        <v>173</v>
      </c>
      <c r="E272" s="76" t="s">
        <v>2345</v>
      </c>
      <c r="F272" s="157">
        <v>46142.0</v>
      </c>
      <c r="G272" s="176"/>
      <c r="H272" s="75" t="s">
        <v>2758</v>
      </c>
      <c r="I272" s="75" t="s">
        <v>2759</v>
      </c>
      <c r="J272" s="353" t="s">
        <v>2760</v>
      </c>
      <c r="K272" s="354" t="s">
        <v>2760</v>
      </c>
      <c r="L272" s="354" t="s">
        <v>2760</v>
      </c>
      <c r="M272" s="75" t="s">
        <v>2761</v>
      </c>
      <c r="N272" s="75" t="s">
        <v>2761</v>
      </c>
      <c r="O272" s="164">
        <v>46142.0</v>
      </c>
      <c r="P272" s="74">
        <v>46156.0</v>
      </c>
      <c r="Q272" s="75" t="s">
        <v>143</v>
      </c>
      <c r="R272" s="91">
        <v>1.0</v>
      </c>
      <c r="S272" s="166" t="s">
        <v>251</v>
      </c>
      <c r="T272" s="166" t="s">
        <v>145</v>
      </c>
      <c r="U272" s="166" t="s">
        <v>101</v>
      </c>
      <c r="V272" s="166" t="s">
        <v>131</v>
      </c>
      <c r="W272" s="175"/>
      <c r="X272" s="75"/>
      <c r="Y272" s="166"/>
      <c r="Z272" s="395"/>
      <c r="AA272" s="357"/>
      <c r="AB272" s="357"/>
    </row>
    <row r="273" ht="22.5" customHeight="1">
      <c r="A273" s="72">
        <f>COUNTIF('Call &amp; Chat-Lidya'!$I$4:$I$2433,I273)</f>
        <v>2</v>
      </c>
      <c r="B273" s="74">
        <v>46184.0</v>
      </c>
      <c r="C273" s="94" t="s">
        <v>83</v>
      </c>
      <c r="D273" s="76" t="s">
        <v>173</v>
      </c>
      <c r="E273" s="76" t="s">
        <v>1738</v>
      </c>
      <c r="F273" s="157">
        <v>46170.0</v>
      </c>
      <c r="G273" s="83" t="s">
        <v>88</v>
      </c>
      <c r="H273" s="75" t="s">
        <v>1739</v>
      </c>
      <c r="I273" s="75" t="s">
        <v>1740</v>
      </c>
      <c r="J273" s="353" t="s">
        <v>1741</v>
      </c>
      <c r="K273" s="354" t="s">
        <v>1743</v>
      </c>
      <c r="L273" s="354" t="s">
        <v>1743</v>
      </c>
      <c r="M273" s="75" t="s">
        <v>1744</v>
      </c>
      <c r="N273" s="75" t="s">
        <v>1744</v>
      </c>
      <c r="O273" s="164">
        <v>46170.0</v>
      </c>
      <c r="P273" s="74">
        <v>46184.0</v>
      </c>
      <c r="Q273" s="75" t="s">
        <v>124</v>
      </c>
      <c r="R273" s="76" t="s">
        <v>143</v>
      </c>
      <c r="S273" s="166" t="s">
        <v>292</v>
      </c>
      <c r="T273" s="83" t="s">
        <v>145</v>
      </c>
      <c r="U273" s="83" t="s">
        <v>101</v>
      </c>
      <c r="V273" s="88" t="s">
        <v>390</v>
      </c>
      <c r="W273" s="353" t="s">
        <v>392</v>
      </c>
      <c r="X273" s="75"/>
      <c r="Y273" s="166"/>
      <c r="Z273" s="357" t="s">
        <v>1747</v>
      </c>
      <c r="AA273" s="357"/>
      <c r="AB273" s="357"/>
    </row>
    <row r="274" ht="22.5" customHeight="1">
      <c r="A274" s="72">
        <f>COUNTIF('Call &amp; Chat-Lidya'!$I$4:$I$2433,I274)</f>
        <v>1</v>
      </c>
      <c r="B274" s="74">
        <v>46171.0</v>
      </c>
      <c r="C274" s="94" t="s">
        <v>83</v>
      </c>
      <c r="D274" s="76" t="s">
        <v>173</v>
      </c>
      <c r="E274" s="76" t="s">
        <v>1753</v>
      </c>
      <c r="F274" s="157">
        <v>46170.0</v>
      </c>
      <c r="G274" s="83" t="s">
        <v>448</v>
      </c>
      <c r="H274" s="75" t="s">
        <v>2766</v>
      </c>
      <c r="I274" s="75" t="s">
        <v>1993</v>
      </c>
      <c r="J274" s="353" t="s">
        <v>1994</v>
      </c>
      <c r="K274" s="354" t="s">
        <v>2767</v>
      </c>
      <c r="L274" s="354" t="s">
        <v>2768</v>
      </c>
      <c r="M274" s="75" t="s">
        <v>1997</v>
      </c>
      <c r="N274" s="75"/>
      <c r="O274" s="164">
        <v>46170.0</v>
      </c>
      <c r="P274" s="176">
        <v>46560.0</v>
      </c>
      <c r="Q274" s="91" t="s">
        <v>124</v>
      </c>
      <c r="R274" s="91" t="s">
        <v>98</v>
      </c>
      <c r="S274" s="179" t="s">
        <v>100</v>
      </c>
      <c r="T274" s="179" t="s">
        <v>100</v>
      </c>
      <c r="U274" s="179" t="s">
        <v>101</v>
      </c>
      <c r="V274" s="97" t="s">
        <v>105</v>
      </c>
      <c r="W274" s="182"/>
      <c r="X274" s="91" t="s">
        <v>107</v>
      </c>
      <c r="Y274" s="292">
        <v>858002.0</v>
      </c>
      <c r="Z274" s="97" t="s">
        <v>2769</v>
      </c>
      <c r="AA274" s="357"/>
      <c r="AB274" s="357"/>
    </row>
    <row r="275" ht="22.5" customHeight="1">
      <c r="A275" s="72">
        <f>COUNTIF('Call &amp; Chat-Lidya'!$I$4:$I$2433,I275)</f>
        <v>2</v>
      </c>
      <c r="B275" s="74">
        <v>46184.0</v>
      </c>
      <c r="C275" s="94" t="s">
        <v>83</v>
      </c>
      <c r="D275" s="76" t="s">
        <v>173</v>
      </c>
      <c r="E275" s="76" t="s">
        <v>1753</v>
      </c>
      <c r="F275" s="157">
        <v>46170.0</v>
      </c>
      <c r="G275" s="83" t="s">
        <v>88</v>
      </c>
      <c r="H275" s="76" t="s">
        <v>1754</v>
      </c>
      <c r="I275" s="76" t="s">
        <v>1755</v>
      </c>
      <c r="J275" s="88" t="s">
        <v>1756</v>
      </c>
      <c r="K275" s="89" t="s">
        <v>1757</v>
      </c>
      <c r="L275" s="90" t="s">
        <v>1757</v>
      </c>
      <c r="M275" s="76" t="s">
        <v>1758</v>
      </c>
      <c r="N275" s="76" t="s">
        <v>1759</v>
      </c>
      <c r="O275" s="92">
        <v>46170.0</v>
      </c>
      <c r="P275" s="74">
        <v>46184.0</v>
      </c>
      <c r="Q275" s="76" t="s">
        <v>124</v>
      </c>
      <c r="R275" s="76" t="s">
        <v>143</v>
      </c>
      <c r="S275" s="83" t="s">
        <v>350</v>
      </c>
      <c r="T275" s="83" t="s">
        <v>145</v>
      </c>
      <c r="U275" s="83" t="s">
        <v>101</v>
      </c>
      <c r="V275" s="88" t="s">
        <v>390</v>
      </c>
      <c r="W275" s="94"/>
      <c r="X275" s="97"/>
      <c r="Y275" s="292"/>
      <c r="Z275" s="96" t="s">
        <v>1760</v>
      </c>
      <c r="AA275" s="97"/>
      <c r="AB275" s="97"/>
    </row>
    <row r="276" ht="22.5" customHeight="1">
      <c r="A276" s="72">
        <f>COUNTIF('Call &amp; Chat-Lidya'!$I$4:$I$2433,I276)</f>
        <v>1</v>
      </c>
      <c r="B276" s="74">
        <v>46170.0</v>
      </c>
      <c r="C276" s="94" t="s">
        <v>83</v>
      </c>
      <c r="D276" s="76" t="s">
        <v>173</v>
      </c>
      <c r="E276" s="76" t="s">
        <v>1706</v>
      </c>
      <c r="F276" s="157">
        <v>46170.0</v>
      </c>
      <c r="G276" s="83" t="s">
        <v>448</v>
      </c>
      <c r="H276" s="76" t="s">
        <v>2774</v>
      </c>
      <c r="I276" s="76" t="s">
        <v>2775</v>
      </c>
      <c r="J276" s="88" t="s">
        <v>2768</v>
      </c>
      <c r="K276" s="89" t="s">
        <v>2768</v>
      </c>
      <c r="L276" s="90" t="s">
        <v>2768</v>
      </c>
      <c r="M276" s="76" t="s">
        <v>2776</v>
      </c>
      <c r="N276" s="76" t="s">
        <v>2776</v>
      </c>
      <c r="O276" s="92">
        <v>46170.0</v>
      </c>
      <c r="P276" s="74">
        <v>46560.0</v>
      </c>
      <c r="Q276" s="76" t="s">
        <v>124</v>
      </c>
      <c r="R276" s="76" t="s">
        <v>124</v>
      </c>
      <c r="S276" s="166" t="s">
        <v>100</v>
      </c>
      <c r="T276" s="83" t="s">
        <v>100</v>
      </c>
      <c r="U276" s="83" t="s">
        <v>101</v>
      </c>
      <c r="V276" s="88" t="s">
        <v>390</v>
      </c>
      <c r="W276" s="75" t="s">
        <v>342</v>
      </c>
      <c r="X276" s="88"/>
      <c r="Y276" s="95"/>
      <c r="Z276" s="96" t="s">
        <v>2777</v>
      </c>
      <c r="AA276" s="97"/>
      <c r="AB276" s="97"/>
    </row>
    <row r="277" ht="22.5" customHeight="1">
      <c r="A277" s="72">
        <f>COUNTIF('Call &amp; Chat-Lidya'!$I$4:$I$2433,I277)</f>
        <v>1</v>
      </c>
      <c r="B277" s="74">
        <v>46171.0</v>
      </c>
      <c r="C277" s="94" t="s">
        <v>83</v>
      </c>
      <c r="D277" s="76" t="s">
        <v>173</v>
      </c>
      <c r="E277" s="76" t="s">
        <v>2359</v>
      </c>
      <c r="F277" s="78">
        <v>46171.0</v>
      </c>
      <c r="G277" s="83" t="s">
        <v>88</v>
      </c>
      <c r="H277" s="76" t="s">
        <v>2781</v>
      </c>
      <c r="I277" s="76" t="s">
        <v>2782</v>
      </c>
      <c r="J277" s="88" t="s">
        <v>2783</v>
      </c>
      <c r="K277" s="89" t="s">
        <v>2785</v>
      </c>
      <c r="L277" s="90" t="s">
        <v>2785</v>
      </c>
      <c r="M277" s="76" t="s">
        <v>2786</v>
      </c>
      <c r="N277" s="76" t="s">
        <v>2786</v>
      </c>
      <c r="O277" s="92">
        <v>46075.0</v>
      </c>
      <c r="P277" s="74">
        <v>46089.0</v>
      </c>
      <c r="Q277" s="76" t="s">
        <v>696</v>
      </c>
      <c r="R277" s="76" t="s">
        <v>124</v>
      </c>
      <c r="S277" s="83" t="s">
        <v>292</v>
      </c>
      <c r="T277" s="83" t="s">
        <v>127</v>
      </c>
      <c r="U277" s="83" t="s">
        <v>128</v>
      </c>
      <c r="V277" s="88" t="s">
        <v>664</v>
      </c>
      <c r="W277" s="94"/>
      <c r="X277" s="97"/>
      <c r="Y277" s="292"/>
      <c r="Z277" s="96" t="s">
        <v>2791</v>
      </c>
      <c r="AA277" s="97"/>
      <c r="AB277" s="97"/>
    </row>
    <row r="278" ht="22.5" customHeight="1">
      <c r="A278" s="72">
        <f>COUNTIF('Call &amp; Chat-Lidya'!$I$4:$I$2433,I278)</f>
        <v>1</v>
      </c>
      <c r="B278" s="74">
        <v>46171.0</v>
      </c>
      <c r="C278" s="94" t="s">
        <v>83</v>
      </c>
      <c r="D278" s="76" t="s">
        <v>173</v>
      </c>
      <c r="E278" s="76" t="s">
        <v>2373</v>
      </c>
      <c r="F278" s="78">
        <v>46171.0</v>
      </c>
      <c r="G278" s="83" t="s">
        <v>88</v>
      </c>
      <c r="H278" s="76" t="s">
        <v>2796</v>
      </c>
      <c r="I278" s="76" t="s">
        <v>2797</v>
      </c>
      <c r="J278" s="88" t="s">
        <v>2798</v>
      </c>
      <c r="K278" s="89" t="s">
        <v>2799</v>
      </c>
      <c r="L278" s="90" t="s">
        <v>2799</v>
      </c>
      <c r="M278" s="76" t="s">
        <v>2800</v>
      </c>
      <c r="N278" s="76" t="s">
        <v>2800</v>
      </c>
      <c r="O278" s="92">
        <v>46080.0</v>
      </c>
      <c r="P278" s="74">
        <v>46094.0</v>
      </c>
      <c r="Q278" s="76" t="s">
        <v>124</v>
      </c>
      <c r="R278" s="91">
        <v>1.0</v>
      </c>
      <c r="S278" s="83" t="s">
        <v>251</v>
      </c>
      <c r="T278" s="83" t="s">
        <v>145</v>
      </c>
      <c r="U278" s="83" t="s">
        <v>101</v>
      </c>
      <c r="V278" s="88" t="s">
        <v>131</v>
      </c>
      <c r="W278" s="94"/>
      <c r="X278" s="97"/>
      <c r="Y278" s="292"/>
      <c r="Z278" s="96"/>
      <c r="AA278" s="97"/>
      <c r="AB278" s="97"/>
    </row>
    <row r="279" ht="22.5" customHeight="1">
      <c r="A279" s="72">
        <f>COUNTIF('Call &amp; Chat-Lidya'!$I$4:$I$2433,I279)</f>
        <v>1</v>
      </c>
      <c r="B279" s="74">
        <v>46171.0</v>
      </c>
      <c r="C279" s="94" t="s">
        <v>83</v>
      </c>
      <c r="D279" s="76" t="s">
        <v>173</v>
      </c>
      <c r="E279" s="76" t="s">
        <v>2070</v>
      </c>
      <c r="F279" s="78">
        <v>46171.0</v>
      </c>
      <c r="G279" s="83" t="s">
        <v>88</v>
      </c>
      <c r="H279" s="76" t="s">
        <v>2806</v>
      </c>
      <c r="I279" s="76" t="s">
        <v>2808</v>
      </c>
      <c r="J279" s="88" t="s">
        <v>2809</v>
      </c>
      <c r="K279" s="89" t="s">
        <v>2810</v>
      </c>
      <c r="L279" s="90" t="s">
        <v>2810</v>
      </c>
      <c r="M279" s="76" t="s">
        <v>2811</v>
      </c>
      <c r="N279" s="76" t="s">
        <v>2811</v>
      </c>
      <c r="O279" s="92">
        <v>46083.0</v>
      </c>
      <c r="P279" s="74">
        <v>46097.0</v>
      </c>
      <c r="Q279" s="76" t="s">
        <v>213</v>
      </c>
      <c r="R279" s="91">
        <v>1.0</v>
      </c>
      <c r="S279" s="83" t="s">
        <v>251</v>
      </c>
      <c r="T279" s="83" t="s">
        <v>145</v>
      </c>
      <c r="U279" s="83" t="s">
        <v>101</v>
      </c>
      <c r="V279" s="88" t="s">
        <v>131</v>
      </c>
      <c r="W279" s="94"/>
      <c r="X279" s="97"/>
      <c r="Y279" s="292"/>
      <c r="Z279" s="96"/>
      <c r="AA279" s="97"/>
      <c r="AB279" s="97"/>
    </row>
    <row r="280" ht="22.5" customHeight="1">
      <c r="A280" s="72">
        <f>COUNTIF('Call &amp; Chat-Lidya'!$I$4:$I$2433,I280)</f>
        <v>1</v>
      </c>
      <c r="B280" s="74">
        <v>46171.0</v>
      </c>
      <c r="C280" s="94" t="s">
        <v>83</v>
      </c>
      <c r="D280" s="76" t="s">
        <v>173</v>
      </c>
      <c r="E280" s="76" t="s">
        <v>2816</v>
      </c>
      <c r="F280" s="78">
        <v>46171.0</v>
      </c>
      <c r="G280" s="83" t="s">
        <v>88</v>
      </c>
      <c r="H280" s="76" t="s">
        <v>2817</v>
      </c>
      <c r="I280" s="76" t="s">
        <v>2818</v>
      </c>
      <c r="J280" s="88" t="s">
        <v>2819</v>
      </c>
      <c r="K280" s="89" t="s">
        <v>2820</v>
      </c>
      <c r="L280" s="90" t="s">
        <v>2820</v>
      </c>
      <c r="M280" s="76" t="s">
        <v>2821</v>
      </c>
      <c r="N280" s="76" t="s">
        <v>2821</v>
      </c>
      <c r="O280" s="92">
        <v>46085.0</v>
      </c>
      <c r="P280" s="74">
        <v>46099.0</v>
      </c>
      <c r="Q280" s="76" t="s">
        <v>98</v>
      </c>
      <c r="R280" s="76" t="s">
        <v>124</v>
      </c>
      <c r="S280" s="83" t="s">
        <v>126</v>
      </c>
      <c r="T280" s="83" t="s">
        <v>195</v>
      </c>
      <c r="U280" s="83" t="s">
        <v>128</v>
      </c>
      <c r="V280" s="88" t="s">
        <v>131</v>
      </c>
      <c r="W280" s="94"/>
      <c r="X280" s="97"/>
      <c r="Y280" s="292"/>
      <c r="Z280" s="96"/>
      <c r="AA280" s="97"/>
      <c r="AB280" s="97"/>
    </row>
    <row r="281" ht="22.5" customHeight="1">
      <c r="A281" s="72">
        <f>COUNTIF('Call &amp; Chat-Lidya'!$I$4:$I$2433,I281)</f>
        <v>1</v>
      </c>
      <c r="B281" s="74">
        <v>46171.0</v>
      </c>
      <c r="C281" s="94" t="s">
        <v>83</v>
      </c>
      <c r="D281" s="76" t="s">
        <v>173</v>
      </c>
      <c r="E281" s="76" t="s">
        <v>2830</v>
      </c>
      <c r="F281" s="78">
        <v>46171.0</v>
      </c>
      <c r="G281" s="83" t="s">
        <v>88</v>
      </c>
      <c r="H281" s="76" t="s">
        <v>2831</v>
      </c>
      <c r="I281" s="76" t="s">
        <v>2832</v>
      </c>
      <c r="J281" s="88" t="s">
        <v>2833</v>
      </c>
      <c r="K281" s="89" t="s">
        <v>2834</v>
      </c>
      <c r="L281" s="90" t="s">
        <v>2834</v>
      </c>
      <c r="M281" s="76" t="s">
        <v>2835</v>
      </c>
      <c r="N281" s="76" t="s">
        <v>2835</v>
      </c>
      <c r="O281" s="92">
        <v>46086.0</v>
      </c>
      <c r="P281" s="74">
        <v>46100.0</v>
      </c>
      <c r="Q281" s="76" t="s">
        <v>98</v>
      </c>
      <c r="R281" s="91">
        <v>1.0</v>
      </c>
      <c r="S281" s="83" t="s">
        <v>126</v>
      </c>
      <c r="T281" s="83" t="s">
        <v>145</v>
      </c>
      <c r="U281" s="83" t="s">
        <v>101</v>
      </c>
      <c r="V281" s="88" t="s">
        <v>131</v>
      </c>
      <c r="W281" s="94"/>
      <c r="X281" s="97"/>
      <c r="Y281" s="292"/>
      <c r="Z281" s="96"/>
      <c r="AA281" s="97"/>
      <c r="AB281" s="97"/>
    </row>
    <row r="282" ht="22.5" customHeight="1">
      <c r="A282" s="72">
        <f>COUNTIF('Call &amp; Chat-Lidya'!$I$4:$I$2433,I282)</f>
        <v>1</v>
      </c>
      <c r="B282" s="74">
        <v>46171.0</v>
      </c>
      <c r="C282" s="94" t="s">
        <v>83</v>
      </c>
      <c r="D282" s="76" t="s">
        <v>173</v>
      </c>
      <c r="E282" s="76" t="s">
        <v>761</v>
      </c>
      <c r="F282" s="78">
        <v>46171.0</v>
      </c>
      <c r="G282" s="83" t="s">
        <v>88</v>
      </c>
      <c r="H282" s="76" t="s">
        <v>2841</v>
      </c>
      <c r="I282" s="76" t="s">
        <v>2842</v>
      </c>
      <c r="J282" s="88" t="s">
        <v>2843</v>
      </c>
      <c r="K282" s="89" t="s">
        <v>253</v>
      </c>
      <c r="L282" s="90" t="s">
        <v>253</v>
      </c>
      <c r="M282" s="76" t="s">
        <v>2844</v>
      </c>
      <c r="N282" s="76" t="s">
        <v>2844</v>
      </c>
      <c r="O282" s="92">
        <v>46086.0</v>
      </c>
      <c r="P282" s="74">
        <v>46100.0</v>
      </c>
      <c r="Q282" s="76" t="s">
        <v>124</v>
      </c>
      <c r="R282" s="91">
        <v>1.0</v>
      </c>
      <c r="S282" s="83" t="s">
        <v>126</v>
      </c>
      <c r="T282" s="83" t="s">
        <v>145</v>
      </c>
      <c r="U282" s="83" t="s">
        <v>101</v>
      </c>
      <c r="V282" s="88" t="s">
        <v>131</v>
      </c>
      <c r="W282" s="94"/>
      <c r="X282" s="97"/>
      <c r="Y282" s="292"/>
      <c r="Z282" s="96"/>
      <c r="AA282" s="97"/>
      <c r="AB282" s="97"/>
    </row>
    <row r="283" ht="22.5" customHeight="1">
      <c r="A283" s="72">
        <f>COUNTIF('Call &amp; Chat-Lidya'!$I$4:$I$2433,I283)</f>
        <v>1</v>
      </c>
      <c r="B283" s="74">
        <v>46171.0</v>
      </c>
      <c r="C283" s="94" t="s">
        <v>83</v>
      </c>
      <c r="D283" s="76" t="s">
        <v>173</v>
      </c>
      <c r="E283" s="76" t="s">
        <v>2390</v>
      </c>
      <c r="F283" s="78">
        <v>46171.0</v>
      </c>
      <c r="G283" s="83" t="s">
        <v>88</v>
      </c>
      <c r="H283" s="76" t="s">
        <v>2849</v>
      </c>
      <c r="I283" s="76" t="s">
        <v>2850</v>
      </c>
      <c r="J283" s="88" t="s">
        <v>2851</v>
      </c>
      <c r="K283" s="89" t="s">
        <v>2852</v>
      </c>
      <c r="L283" s="90" t="s">
        <v>2852</v>
      </c>
      <c r="M283" s="76" t="s">
        <v>2853</v>
      </c>
      <c r="N283" s="76" t="s">
        <v>2853</v>
      </c>
      <c r="O283" s="92">
        <v>46087.0</v>
      </c>
      <c r="P283" s="74">
        <v>46101.0</v>
      </c>
      <c r="Q283" s="76" t="s">
        <v>95</v>
      </c>
      <c r="R283" s="91">
        <v>1.0</v>
      </c>
      <c r="S283" s="83" t="s">
        <v>126</v>
      </c>
      <c r="T283" s="83" t="s">
        <v>145</v>
      </c>
      <c r="U283" s="83" t="s">
        <v>101</v>
      </c>
      <c r="V283" s="88" t="s">
        <v>131</v>
      </c>
      <c r="W283" s="94"/>
      <c r="X283" s="97"/>
      <c r="Y283" s="292"/>
      <c r="Z283" s="96"/>
      <c r="AA283" s="97"/>
      <c r="AB283" s="97"/>
    </row>
    <row r="284" ht="22.5" customHeight="1">
      <c r="A284" s="72">
        <f>COUNTIF('Call &amp; Chat-Lidya'!$I$4:$I$2433,I284)</f>
        <v>1</v>
      </c>
      <c r="B284" s="74">
        <v>46171.0</v>
      </c>
      <c r="C284" s="94" t="s">
        <v>83</v>
      </c>
      <c r="D284" s="76" t="s">
        <v>173</v>
      </c>
      <c r="E284" s="76" t="s">
        <v>2857</v>
      </c>
      <c r="F284" s="78">
        <v>46171.0</v>
      </c>
      <c r="G284" s="83" t="s">
        <v>88</v>
      </c>
      <c r="H284" s="76" t="s">
        <v>2859</v>
      </c>
      <c r="I284" s="76" t="s">
        <v>2860</v>
      </c>
      <c r="J284" s="88" t="s">
        <v>2862</v>
      </c>
      <c r="K284" s="89" t="s">
        <v>2863</v>
      </c>
      <c r="L284" s="90" t="s">
        <v>2863</v>
      </c>
      <c r="M284" s="76" t="s">
        <v>2865</v>
      </c>
      <c r="N284" s="76" t="s">
        <v>2866</v>
      </c>
      <c r="O284" s="92">
        <v>46087.0</v>
      </c>
      <c r="P284" s="74">
        <v>46101.0</v>
      </c>
      <c r="Q284" s="76" t="s">
        <v>294</v>
      </c>
      <c r="R284" s="91">
        <v>1.0</v>
      </c>
      <c r="S284" s="83" t="s">
        <v>126</v>
      </c>
      <c r="T284" s="83" t="s">
        <v>145</v>
      </c>
      <c r="U284" s="83" t="s">
        <v>101</v>
      </c>
      <c r="V284" s="88" t="s">
        <v>131</v>
      </c>
      <c r="W284" s="94"/>
      <c r="X284" s="97"/>
      <c r="Y284" s="292"/>
      <c r="Z284" s="96"/>
      <c r="AA284" s="97"/>
      <c r="AB284" s="97"/>
    </row>
    <row r="285" ht="22.5" customHeight="1">
      <c r="A285" s="72">
        <f>COUNTIF('Call &amp; Chat-Lidya'!$I$4:$I$2433,I285)</f>
        <v>1</v>
      </c>
      <c r="B285" s="74">
        <v>46171.0</v>
      </c>
      <c r="C285" s="94" t="s">
        <v>83</v>
      </c>
      <c r="D285" s="76" t="s">
        <v>173</v>
      </c>
      <c r="E285" s="76" t="s">
        <v>2406</v>
      </c>
      <c r="F285" s="78">
        <v>46171.0</v>
      </c>
      <c r="G285" s="83" t="s">
        <v>88</v>
      </c>
      <c r="H285" s="76" t="s">
        <v>2869</v>
      </c>
      <c r="I285" s="76" t="s">
        <v>2870</v>
      </c>
      <c r="J285" s="88" t="s">
        <v>2871</v>
      </c>
      <c r="K285" s="89" t="s">
        <v>2873</v>
      </c>
      <c r="L285" s="90" t="s">
        <v>2873</v>
      </c>
      <c r="M285" s="76" t="s">
        <v>2874</v>
      </c>
      <c r="N285" s="76" t="s">
        <v>2874</v>
      </c>
      <c r="O285" s="92">
        <v>46087.0</v>
      </c>
      <c r="P285" s="74">
        <v>46101.0</v>
      </c>
      <c r="Q285" s="76" t="s">
        <v>124</v>
      </c>
      <c r="R285" s="91">
        <v>1.0</v>
      </c>
      <c r="S285" s="83" t="s">
        <v>251</v>
      </c>
      <c r="T285" s="83" t="s">
        <v>145</v>
      </c>
      <c r="U285" s="83" t="s">
        <v>101</v>
      </c>
      <c r="V285" s="88" t="s">
        <v>131</v>
      </c>
      <c r="W285" s="94"/>
      <c r="X285" s="97"/>
      <c r="Y285" s="292"/>
      <c r="Z285" s="96"/>
      <c r="AA285" s="97"/>
      <c r="AB285" s="97"/>
    </row>
    <row r="286" ht="22.5" customHeight="1">
      <c r="A286" s="72">
        <f>COUNTIF('Call &amp; Chat-Lidya'!$I$4:$I$2433,I286)</f>
        <v>1</v>
      </c>
      <c r="B286" s="74">
        <v>46171.0</v>
      </c>
      <c r="C286" s="94" t="s">
        <v>83</v>
      </c>
      <c r="D286" s="76" t="s">
        <v>173</v>
      </c>
      <c r="E286" s="76" t="s">
        <v>2424</v>
      </c>
      <c r="F286" s="78">
        <v>46171.0</v>
      </c>
      <c r="G286" s="83" t="s">
        <v>88</v>
      </c>
      <c r="H286" s="76" t="s">
        <v>2878</v>
      </c>
      <c r="I286" s="76" t="s">
        <v>2879</v>
      </c>
      <c r="J286" s="88" t="s">
        <v>2880</v>
      </c>
      <c r="K286" s="89" t="s">
        <v>2881</v>
      </c>
      <c r="L286" s="90" t="s">
        <v>2881</v>
      </c>
      <c r="M286" s="76" t="s">
        <v>2882</v>
      </c>
      <c r="N286" s="76" t="s">
        <v>2882</v>
      </c>
      <c r="O286" s="92">
        <v>46088.0</v>
      </c>
      <c r="P286" s="74">
        <v>46102.0</v>
      </c>
      <c r="Q286" s="76" t="s">
        <v>124</v>
      </c>
      <c r="R286" s="91">
        <v>1.0</v>
      </c>
      <c r="S286" s="83" t="s">
        <v>251</v>
      </c>
      <c r="T286" s="83" t="s">
        <v>145</v>
      </c>
      <c r="U286" s="83" t="s">
        <v>101</v>
      </c>
      <c r="V286" s="88" t="s">
        <v>131</v>
      </c>
      <c r="W286" s="94"/>
      <c r="X286" s="97"/>
      <c r="Y286" s="292"/>
      <c r="Z286" s="96"/>
      <c r="AA286" s="97"/>
      <c r="AB286" s="97"/>
    </row>
    <row r="287" ht="22.5" customHeight="1">
      <c r="A287" s="72">
        <f>COUNTIF('Call &amp; Chat-Lidya'!$I$4:$I$2433,I287)</f>
        <v>1</v>
      </c>
      <c r="B287" s="74">
        <v>46171.0</v>
      </c>
      <c r="C287" s="94" t="s">
        <v>83</v>
      </c>
      <c r="D287" s="76" t="s">
        <v>173</v>
      </c>
      <c r="E287" s="76" t="s">
        <v>1528</v>
      </c>
      <c r="F287" s="78">
        <v>46171.0</v>
      </c>
      <c r="G287" s="83" t="s">
        <v>88</v>
      </c>
      <c r="H287" s="76" t="s">
        <v>2888</v>
      </c>
      <c r="I287" s="76" t="s">
        <v>2889</v>
      </c>
      <c r="J287" s="88" t="s">
        <v>2890</v>
      </c>
      <c r="K287" s="89" t="s">
        <v>2891</v>
      </c>
      <c r="L287" s="90" t="s">
        <v>2893</v>
      </c>
      <c r="M287" s="76" t="s">
        <v>2895</v>
      </c>
      <c r="N287" s="76" t="s">
        <v>2896</v>
      </c>
      <c r="O287" s="92">
        <v>46088.0</v>
      </c>
      <c r="P287" s="74">
        <v>46102.0</v>
      </c>
      <c r="Q287" s="76" t="s">
        <v>124</v>
      </c>
      <c r="R287" s="91">
        <v>1.0</v>
      </c>
      <c r="S287" s="83" t="s">
        <v>126</v>
      </c>
      <c r="T287" s="83" t="s">
        <v>145</v>
      </c>
      <c r="U287" s="83" t="s">
        <v>101</v>
      </c>
      <c r="V287" s="88" t="s">
        <v>131</v>
      </c>
      <c r="W287" s="94"/>
      <c r="X287" s="97"/>
      <c r="Y287" s="292"/>
      <c r="Z287" s="96"/>
      <c r="AA287" s="97"/>
      <c r="AB287" s="97"/>
    </row>
    <row r="288" ht="22.5" customHeight="1">
      <c r="A288" s="72">
        <f>COUNTIF('Call &amp; Chat-Lidya'!$I$4:$I$2433,I288)</f>
        <v>1</v>
      </c>
      <c r="B288" s="74">
        <v>46171.0</v>
      </c>
      <c r="C288" s="94" t="s">
        <v>83</v>
      </c>
      <c r="D288" s="76" t="s">
        <v>173</v>
      </c>
      <c r="E288" s="76" t="s">
        <v>2438</v>
      </c>
      <c r="F288" s="78">
        <v>46171.0</v>
      </c>
      <c r="G288" s="83" t="s">
        <v>88</v>
      </c>
      <c r="H288" s="76" t="s">
        <v>2897</v>
      </c>
      <c r="I288" s="76" t="s">
        <v>2898</v>
      </c>
      <c r="J288" s="88" t="s">
        <v>2899</v>
      </c>
      <c r="K288" s="89" t="s">
        <v>2900</v>
      </c>
      <c r="L288" s="90" t="s">
        <v>2900</v>
      </c>
      <c r="M288" s="76" t="s">
        <v>2901</v>
      </c>
      <c r="N288" s="76" t="s">
        <v>2901</v>
      </c>
      <c r="O288" s="92">
        <v>46088.0</v>
      </c>
      <c r="P288" s="74">
        <v>46102.0</v>
      </c>
      <c r="Q288" s="76" t="s">
        <v>124</v>
      </c>
      <c r="R288" s="91">
        <v>1.0</v>
      </c>
      <c r="S288" s="83" t="s">
        <v>251</v>
      </c>
      <c r="T288" s="83" t="s">
        <v>145</v>
      </c>
      <c r="U288" s="83" t="s">
        <v>101</v>
      </c>
      <c r="V288" s="88" t="s">
        <v>131</v>
      </c>
      <c r="W288" s="94"/>
      <c r="X288" s="97"/>
      <c r="Y288" s="292"/>
      <c r="Z288" s="96"/>
      <c r="AA288" s="97"/>
      <c r="AB288" s="97"/>
    </row>
    <row r="289" ht="22.5" customHeight="1">
      <c r="A289" s="72">
        <f>COUNTIF('Call &amp; Chat-Lidya'!$I$4:$I$2433,I289)</f>
        <v>1</v>
      </c>
      <c r="B289" s="74">
        <v>46171.0</v>
      </c>
      <c r="C289" s="94" t="s">
        <v>83</v>
      </c>
      <c r="D289" s="76" t="s">
        <v>173</v>
      </c>
      <c r="E289" s="76" t="s">
        <v>2902</v>
      </c>
      <c r="F289" s="78">
        <v>46171.0</v>
      </c>
      <c r="G289" s="83" t="s">
        <v>88</v>
      </c>
      <c r="H289" s="76" t="s">
        <v>2904</v>
      </c>
      <c r="I289" s="76" t="s">
        <v>2905</v>
      </c>
      <c r="J289" s="88" t="s">
        <v>2906</v>
      </c>
      <c r="K289" s="89" t="s">
        <v>2907</v>
      </c>
      <c r="L289" s="90" t="s">
        <v>2907</v>
      </c>
      <c r="M289" s="76" t="s">
        <v>2908</v>
      </c>
      <c r="N289" s="91"/>
      <c r="O289" s="92">
        <v>46089.0</v>
      </c>
      <c r="P289" s="74">
        <v>46103.0</v>
      </c>
      <c r="Q289" s="76" t="s">
        <v>98</v>
      </c>
      <c r="R289" s="91">
        <v>1.0</v>
      </c>
      <c r="S289" s="83" t="s">
        <v>251</v>
      </c>
      <c r="T289" s="83" t="s">
        <v>145</v>
      </c>
      <c r="U289" s="83" t="s">
        <v>101</v>
      </c>
      <c r="V289" s="88" t="s">
        <v>131</v>
      </c>
      <c r="W289" s="94"/>
      <c r="X289" s="97"/>
      <c r="Y289" s="292"/>
      <c r="Z289" s="96"/>
      <c r="AA289" s="97"/>
      <c r="AB289" s="97"/>
    </row>
    <row r="290" ht="22.5" customHeight="1">
      <c r="A290" s="72">
        <f>COUNTIF('Call &amp; Chat-Lidya'!$I$4:$I$2433,I290)</f>
        <v>1</v>
      </c>
      <c r="B290" s="74">
        <v>46171.0</v>
      </c>
      <c r="C290" s="94" t="s">
        <v>83</v>
      </c>
      <c r="D290" s="76" t="s">
        <v>173</v>
      </c>
      <c r="E290" s="76" t="s">
        <v>2452</v>
      </c>
      <c r="F290" s="78">
        <v>46171.0</v>
      </c>
      <c r="G290" s="83" t="s">
        <v>88</v>
      </c>
      <c r="H290" s="76" t="s">
        <v>2909</v>
      </c>
      <c r="I290" s="76" t="s">
        <v>2910</v>
      </c>
      <c r="J290" s="88" t="s">
        <v>2911</v>
      </c>
      <c r="K290" s="89" t="s">
        <v>2911</v>
      </c>
      <c r="L290" s="90" t="s">
        <v>2911</v>
      </c>
      <c r="M290" s="76" t="s">
        <v>2912</v>
      </c>
      <c r="N290" s="76" t="s">
        <v>2912</v>
      </c>
      <c r="O290" s="92">
        <v>46089.0</v>
      </c>
      <c r="P290" s="74">
        <v>46103.0</v>
      </c>
      <c r="Q290" s="76" t="s">
        <v>124</v>
      </c>
      <c r="R290" s="91">
        <v>1.0</v>
      </c>
      <c r="S290" s="83" t="s">
        <v>126</v>
      </c>
      <c r="T290" s="83" t="s">
        <v>145</v>
      </c>
      <c r="U290" s="83" t="s">
        <v>101</v>
      </c>
      <c r="V290" s="88" t="s">
        <v>131</v>
      </c>
      <c r="W290" s="94"/>
      <c r="X290" s="97"/>
      <c r="Y290" s="292"/>
      <c r="Z290" s="96"/>
      <c r="AA290" s="97"/>
      <c r="AB290" s="97"/>
    </row>
    <row r="291" ht="22.5" customHeight="1">
      <c r="A291" s="72">
        <f>COUNTIF('Call &amp; Chat-Lidya'!$I$4:$I$2433,I291)</f>
        <v>1</v>
      </c>
      <c r="B291" s="74">
        <v>46171.0</v>
      </c>
      <c r="C291" s="94" t="s">
        <v>83</v>
      </c>
      <c r="D291" s="76" t="s">
        <v>173</v>
      </c>
      <c r="E291" s="76" t="s">
        <v>2028</v>
      </c>
      <c r="F291" s="78">
        <v>46171.0</v>
      </c>
      <c r="G291" s="83" t="s">
        <v>88</v>
      </c>
      <c r="H291" s="76" t="s">
        <v>2917</v>
      </c>
      <c r="I291" s="76" t="s">
        <v>2918</v>
      </c>
      <c r="J291" s="88" t="s">
        <v>2919</v>
      </c>
      <c r="K291" s="89" t="s">
        <v>2920</v>
      </c>
      <c r="L291" s="90" t="s">
        <v>2920</v>
      </c>
      <c r="M291" s="76" t="s">
        <v>2921</v>
      </c>
      <c r="N291" s="76" t="s">
        <v>2921</v>
      </c>
      <c r="O291" s="92">
        <v>46090.0</v>
      </c>
      <c r="P291" s="74">
        <v>46104.0</v>
      </c>
      <c r="Q291" s="76" t="s">
        <v>124</v>
      </c>
      <c r="R291" s="91">
        <v>1.0</v>
      </c>
      <c r="S291" s="83" t="s">
        <v>126</v>
      </c>
      <c r="T291" s="83" t="s">
        <v>145</v>
      </c>
      <c r="U291" s="83" t="s">
        <v>101</v>
      </c>
      <c r="V291" s="88" t="s">
        <v>131</v>
      </c>
      <c r="W291" s="94"/>
      <c r="X291" s="97"/>
      <c r="Y291" s="292"/>
      <c r="Z291" s="96"/>
      <c r="AA291" s="97"/>
      <c r="AB291" s="97"/>
    </row>
    <row r="292" ht="22.5" customHeight="1">
      <c r="A292" s="72">
        <f>COUNTIF('Call &amp; Chat-Lidya'!$I$4:$I$2433,I292)</f>
        <v>2</v>
      </c>
      <c r="B292" s="74">
        <v>46184.0</v>
      </c>
      <c r="C292" s="94" t="s">
        <v>83</v>
      </c>
      <c r="D292" s="76" t="s">
        <v>173</v>
      </c>
      <c r="E292" s="76" t="s">
        <v>1768</v>
      </c>
      <c r="F292" s="78">
        <v>46171.0</v>
      </c>
      <c r="G292" s="83" t="s">
        <v>88</v>
      </c>
      <c r="H292" s="76" t="s">
        <v>1769</v>
      </c>
      <c r="I292" s="76" t="s">
        <v>1770</v>
      </c>
      <c r="J292" s="88" t="s">
        <v>1771</v>
      </c>
      <c r="K292" s="89" t="s">
        <v>1772</v>
      </c>
      <c r="L292" s="90" t="s">
        <v>1772</v>
      </c>
      <c r="M292" s="76" t="s">
        <v>1773</v>
      </c>
      <c r="N292" s="76" t="s">
        <v>1773</v>
      </c>
      <c r="O292" s="92">
        <v>46170.0</v>
      </c>
      <c r="P292" s="74">
        <v>46184.0</v>
      </c>
      <c r="Q292" s="76" t="s">
        <v>124</v>
      </c>
      <c r="R292" s="76" t="s">
        <v>143</v>
      </c>
      <c r="S292" s="83" t="s">
        <v>350</v>
      </c>
      <c r="T292" s="83" t="s">
        <v>145</v>
      </c>
      <c r="U292" s="83" t="s">
        <v>101</v>
      </c>
      <c r="V292" s="88" t="s">
        <v>390</v>
      </c>
      <c r="W292" s="94"/>
      <c r="X292" s="97"/>
      <c r="Y292" s="292"/>
      <c r="Z292" s="96" t="s">
        <v>1777</v>
      </c>
      <c r="AA292" s="97"/>
      <c r="AB292" s="97"/>
    </row>
    <row r="293" ht="22.5" customHeight="1">
      <c r="A293" s="72">
        <f>COUNTIF('Call &amp; Chat-Lidya'!$I$4:$I$2433,I293)</f>
        <v>3</v>
      </c>
      <c r="B293" s="74">
        <v>46184.0</v>
      </c>
      <c r="C293" s="94" t="s">
        <v>83</v>
      </c>
      <c r="D293" s="76" t="s">
        <v>173</v>
      </c>
      <c r="E293" s="76" t="s">
        <v>1783</v>
      </c>
      <c r="F293" s="78">
        <v>46171.0</v>
      </c>
      <c r="G293" s="83" t="s">
        <v>88</v>
      </c>
      <c r="H293" s="76" t="s">
        <v>1784</v>
      </c>
      <c r="I293" s="76" t="s">
        <v>1785</v>
      </c>
      <c r="J293" s="88" t="s">
        <v>1786</v>
      </c>
      <c r="K293" s="89" t="s">
        <v>1787</v>
      </c>
      <c r="L293" s="90" t="s">
        <v>1787</v>
      </c>
      <c r="M293" s="76" t="s">
        <v>1788</v>
      </c>
      <c r="N293" s="91"/>
      <c r="O293" s="92">
        <v>46171.0</v>
      </c>
      <c r="P293" s="74">
        <v>46185.0</v>
      </c>
      <c r="Q293" s="76" t="s">
        <v>143</v>
      </c>
      <c r="R293" s="76" t="s">
        <v>143</v>
      </c>
      <c r="S293" s="83" t="s">
        <v>126</v>
      </c>
      <c r="T293" s="83" t="s">
        <v>145</v>
      </c>
      <c r="U293" s="83" t="s">
        <v>101</v>
      </c>
      <c r="V293" s="88" t="s">
        <v>131</v>
      </c>
      <c r="W293" s="94"/>
      <c r="X293" s="97"/>
      <c r="Y293" s="98"/>
      <c r="Z293" s="96"/>
      <c r="AA293" s="97"/>
      <c r="AB293" s="97"/>
    </row>
    <row r="294" ht="22.5" customHeight="1">
      <c r="A294" s="72">
        <f>COUNTIF('Call &amp; Chat-Lidya'!$I$4:$I$2433,I294)</f>
        <v>3</v>
      </c>
      <c r="B294" s="74">
        <v>46184.0</v>
      </c>
      <c r="C294" s="94" t="s">
        <v>83</v>
      </c>
      <c r="D294" s="76" t="s">
        <v>173</v>
      </c>
      <c r="E294" s="76" t="s">
        <v>1797</v>
      </c>
      <c r="F294" s="78">
        <v>46171.0</v>
      </c>
      <c r="G294" s="83" t="s">
        <v>88</v>
      </c>
      <c r="H294" s="76" t="s">
        <v>1800</v>
      </c>
      <c r="I294" s="76" t="s">
        <v>1801</v>
      </c>
      <c r="J294" s="88" t="s">
        <v>1802</v>
      </c>
      <c r="K294" s="89" t="s">
        <v>1803</v>
      </c>
      <c r="L294" s="90" t="s">
        <v>1803</v>
      </c>
      <c r="M294" s="76" t="s">
        <v>1804</v>
      </c>
      <c r="N294" s="76" t="s">
        <v>1805</v>
      </c>
      <c r="O294" s="92">
        <v>46171.0</v>
      </c>
      <c r="P294" s="74">
        <v>46185.0</v>
      </c>
      <c r="Q294" s="76" t="s">
        <v>143</v>
      </c>
      <c r="R294" s="76" t="s">
        <v>143</v>
      </c>
      <c r="S294" s="83" t="s">
        <v>251</v>
      </c>
      <c r="T294" s="83" t="s">
        <v>145</v>
      </c>
      <c r="U294" s="83" t="s">
        <v>101</v>
      </c>
      <c r="V294" s="88" t="s">
        <v>131</v>
      </c>
      <c r="W294" s="94"/>
      <c r="X294" s="97"/>
      <c r="Y294" s="98"/>
      <c r="Z294" s="96"/>
      <c r="AA294" s="97"/>
      <c r="AB294" s="97"/>
    </row>
    <row r="295" ht="22.5" customHeight="1">
      <c r="A295" s="72">
        <f>COUNTIF('Call &amp; Chat-Lidya'!$I$4:$I$2433,I295)</f>
        <v>2</v>
      </c>
      <c r="B295" s="74">
        <v>46184.0</v>
      </c>
      <c r="C295" s="75" t="s">
        <v>83</v>
      </c>
      <c r="D295" s="76" t="s">
        <v>266</v>
      </c>
      <c r="E295" s="76" t="s">
        <v>1810</v>
      </c>
      <c r="F295" s="78">
        <v>46169.0</v>
      </c>
      <c r="G295" s="83" t="s">
        <v>88</v>
      </c>
      <c r="H295" s="76" t="s">
        <v>1814</v>
      </c>
      <c r="I295" s="76" t="s">
        <v>1816</v>
      </c>
      <c r="J295" s="88" t="s">
        <v>1817</v>
      </c>
      <c r="K295" s="89" t="s">
        <v>1818</v>
      </c>
      <c r="L295" s="90" t="s">
        <v>1818</v>
      </c>
      <c r="M295" s="76" t="s">
        <v>1820</v>
      </c>
      <c r="N295" s="91"/>
      <c r="O295" s="92">
        <v>46168.0</v>
      </c>
      <c r="P295" s="74">
        <v>46182.0</v>
      </c>
      <c r="Q295" s="76" t="s">
        <v>213</v>
      </c>
      <c r="R295" s="76" t="s">
        <v>143</v>
      </c>
      <c r="S295" s="166" t="s">
        <v>251</v>
      </c>
      <c r="T295" s="83" t="s">
        <v>145</v>
      </c>
      <c r="U295" s="83" t="s">
        <v>101</v>
      </c>
      <c r="V295" s="88" t="s">
        <v>131</v>
      </c>
      <c r="W295" s="94"/>
      <c r="X295" s="97"/>
      <c r="Y295" s="98"/>
      <c r="Z295" s="96"/>
      <c r="AA295" s="97"/>
      <c r="AB295" s="97"/>
    </row>
    <row r="296" ht="22.5" customHeight="1">
      <c r="A296" s="72">
        <f>COUNTIF('Call &amp; Chat-Lidya'!$I$4:$I$2433,I296)</f>
        <v>4</v>
      </c>
      <c r="B296" s="74">
        <v>46177.0</v>
      </c>
      <c r="C296" s="75" t="s">
        <v>83</v>
      </c>
      <c r="D296" s="76" t="s">
        <v>266</v>
      </c>
      <c r="E296" s="76" t="s">
        <v>1586</v>
      </c>
      <c r="F296" s="78">
        <v>46169.0</v>
      </c>
      <c r="G296" s="83" t="s">
        <v>88</v>
      </c>
      <c r="H296" s="76" t="s">
        <v>2952</v>
      </c>
      <c r="I296" s="76" t="s">
        <v>2953</v>
      </c>
      <c r="J296" s="88" t="s">
        <v>2955</v>
      </c>
      <c r="K296" s="89" t="s">
        <v>2957</v>
      </c>
      <c r="L296" s="90" t="s">
        <v>2957</v>
      </c>
      <c r="M296" s="76" t="s">
        <v>2958</v>
      </c>
      <c r="N296" s="91"/>
      <c r="O296" s="92">
        <v>46169.0</v>
      </c>
      <c r="P296" s="74">
        <v>46183.0</v>
      </c>
      <c r="Q296" s="76" t="s">
        <v>143</v>
      </c>
      <c r="R296" s="75" t="s">
        <v>124</v>
      </c>
      <c r="S296" s="83" t="s">
        <v>292</v>
      </c>
      <c r="T296" s="83" t="s">
        <v>145</v>
      </c>
      <c r="U296" s="83" t="s">
        <v>101</v>
      </c>
      <c r="V296" s="83" t="s">
        <v>283</v>
      </c>
      <c r="W296" s="94"/>
      <c r="X296" s="97"/>
      <c r="Y296" s="98"/>
      <c r="Z296" s="96" t="s">
        <v>1059</v>
      </c>
      <c r="AA296" s="97"/>
      <c r="AB296" s="97"/>
    </row>
    <row r="297" ht="22.5" customHeight="1">
      <c r="A297" s="72">
        <f>COUNTIF('Call &amp; Chat-Lidya'!$I$4:$I$2433,I297)</f>
        <v>3</v>
      </c>
      <c r="B297" s="74">
        <v>46184.0</v>
      </c>
      <c r="C297" s="75" t="s">
        <v>83</v>
      </c>
      <c r="D297" s="76" t="s">
        <v>266</v>
      </c>
      <c r="E297" s="76" t="s">
        <v>1413</v>
      </c>
      <c r="F297" s="78">
        <v>46170.0</v>
      </c>
      <c r="G297" s="83" t="s">
        <v>88</v>
      </c>
      <c r="H297" s="76" t="s">
        <v>1823</v>
      </c>
      <c r="I297" s="76" t="s">
        <v>1824</v>
      </c>
      <c r="J297" s="88" t="s">
        <v>1826</v>
      </c>
      <c r="K297" s="89" t="s">
        <v>1828</v>
      </c>
      <c r="L297" s="90" t="s">
        <v>1828</v>
      </c>
      <c r="M297" s="76" t="s">
        <v>1830</v>
      </c>
      <c r="N297" s="76" t="s">
        <v>1831</v>
      </c>
      <c r="O297" s="92">
        <v>46169.0</v>
      </c>
      <c r="P297" s="74">
        <v>46183.0</v>
      </c>
      <c r="Q297" s="76" t="s">
        <v>124</v>
      </c>
      <c r="R297" s="76" t="s">
        <v>124</v>
      </c>
      <c r="S297" s="83" t="s">
        <v>292</v>
      </c>
      <c r="T297" s="83" t="s">
        <v>127</v>
      </c>
      <c r="U297" s="83" t="s">
        <v>128</v>
      </c>
      <c r="V297" s="76" t="s">
        <v>664</v>
      </c>
      <c r="W297" s="182"/>
      <c r="X297" s="182"/>
      <c r="Y297" s="326"/>
      <c r="Z297" s="497" t="s">
        <v>1833</v>
      </c>
      <c r="AA297" s="97"/>
      <c r="AB297" s="97"/>
    </row>
    <row r="298" ht="22.5" customHeight="1">
      <c r="A298" s="72">
        <f>COUNTIF('Call &amp; Chat-Lidya'!$I$4:$I$2433,I298)</f>
        <v>5</v>
      </c>
      <c r="B298" s="74">
        <v>46170.0</v>
      </c>
      <c r="C298" s="75" t="s">
        <v>83</v>
      </c>
      <c r="D298" s="76" t="s">
        <v>266</v>
      </c>
      <c r="E298" s="76" t="s">
        <v>1538</v>
      </c>
      <c r="F298" s="78">
        <v>46167.0</v>
      </c>
      <c r="G298" s="83" t="s">
        <v>88</v>
      </c>
      <c r="H298" s="76" t="s">
        <v>2964</v>
      </c>
      <c r="I298" s="76" t="s">
        <v>2965</v>
      </c>
      <c r="J298" s="88" t="s">
        <v>2966</v>
      </c>
      <c r="K298" s="89" t="s">
        <v>2967</v>
      </c>
      <c r="L298" s="90" t="s">
        <v>2967</v>
      </c>
      <c r="M298" s="76" t="s">
        <v>2968</v>
      </c>
      <c r="N298" s="76" t="s">
        <v>2968</v>
      </c>
      <c r="O298" s="92">
        <v>46125.0</v>
      </c>
      <c r="P298" s="74">
        <v>46139.0</v>
      </c>
      <c r="Q298" s="76" t="s">
        <v>124</v>
      </c>
      <c r="R298" s="76" t="s">
        <v>213</v>
      </c>
      <c r="S298" s="83" t="s">
        <v>251</v>
      </c>
      <c r="T298" s="83" t="s">
        <v>145</v>
      </c>
      <c r="U298" s="83" t="s">
        <v>101</v>
      </c>
      <c r="V298" s="88" t="s">
        <v>131</v>
      </c>
      <c r="W298" s="75"/>
      <c r="X298" s="97"/>
      <c r="Y298" s="98"/>
      <c r="Z298" s="96"/>
      <c r="AA298" s="97"/>
      <c r="AB298" s="97"/>
    </row>
    <row r="299" ht="22.5" customHeight="1">
      <c r="A299" s="72">
        <f>COUNTIF('Call &amp; Chat-Lidya'!$I$4:$I$2433,I299)</f>
        <v>3</v>
      </c>
      <c r="B299" s="74">
        <v>46184.0</v>
      </c>
      <c r="C299" s="75" t="s">
        <v>83</v>
      </c>
      <c r="D299" s="76" t="s">
        <v>266</v>
      </c>
      <c r="E299" s="76" t="s">
        <v>1384</v>
      </c>
      <c r="F299" s="78">
        <v>46167.0</v>
      </c>
      <c r="G299" s="83" t="s">
        <v>88</v>
      </c>
      <c r="H299" s="76" t="s">
        <v>1837</v>
      </c>
      <c r="I299" s="76" t="s">
        <v>1838</v>
      </c>
      <c r="J299" s="88" t="s">
        <v>1839</v>
      </c>
      <c r="K299" s="89" t="s">
        <v>1840</v>
      </c>
      <c r="L299" s="90" t="s">
        <v>1840</v>
      </c>
      <c r="M299" s="76" t="s">
        <v>1842</v>
      </c>
      <c r="N299" s="76" t="s">
        <v>1842</v>
      </c>
      <c r="O299" s="92">
        <v>46167.0</v>
      </c>
      <c r="P299" s="74">
        <v>46181.0</v>
      </c>
      <c r="Q299" s="76" t="s">
        <v>143</v>
      </c>
      <c r="R299" s="91">
        <v>1.0</v>
      </c>
      <c r="S299" s="83" t="s">
        <v>350</v>
      </c>
      <c r="T299" s="83" t="s">
        <v>145</v>
      </c>
      <c r="U299" s="83" t="s">
        <v>101</v>
      </c>
      <c r="V299" s="88" t="s">
        <v>131</v>
      </c>
      <c r="W299" s="75"/>
      <c r="X299" s="97"/>
      <c r="Y299" s="292"/>
      <c r="Z299" s="96" t="s">
        <v>364</v>
      </c>
      <c r="AA299" s="97"/>
      <c r="AB299" s="97"/>
    </row>
    <row r="300" ht="22.5" customHeight="1">
      <c r="A300" s="448">
        <f>COUNTIF('Call &amp; Chat-Lidya'!$I$4:$I$2433,I300)</f>
        <v>3</v>
      </c>
      <c r="B300" s="74">
        <v>46184.0</v>
      </c>
      <c r="C300" s="75" t="s">
        <v>83</v>
      </c>
      <c r="D300" s="76" t="s">
        <v>266</v>
      </c>
      <c r="E300" s="76" t="s">
        <v>1395</v>
      </c>
      <c r="F300" s="78">
        <v>46168.0</v>
      </c>
      <c r="G300" s="83" t="s">
        <v>88</v>
      </c>
      <c r="H300" s="76" t="s">
        <v>1847</v>
      </c>
      <c r="I300" s="76" t="s">
        <v>1848</v>
      </c>
      <c r="J300" s="88" t="s">
        <v>1849</v>
      </c>
      <c r="K300" s="89" t="s">
        <v>1850</v>
      </c>
      <c r="L300" s="90" t="s">
        <v>1850</v>
      </c>
      <c r="M300" s="76" t="s">
        <v>1851</v>
      </c>
      <c r="N300" s="76" t="s">
        <v>1851</v>
      </c>
      <c r="O300" s="92">
        <v>46168.0</v>
      </c>
      <c r="P300" s="74">
        <v>46182.0</v>
      </c>
      <c r="Q300" s="76" t="s">
        <v>143</v>
      </c>
      <c r="R300" s="91">
        <v>1.0</v>
      </c>
      <c r="S300" s="83" t="s">
        <v>251</v>
      </c>
      <c r="T300" s="83" t="s">
        <v>145</v>
      </c>
      <c r="U300" s="83" t="s">
        <v>101</v>
      </c>
      <c r="V300" s="88" t="s">
        <v>131</v>
      </c>
      <c r="W300" s="75"/>
      <c r="X300" s="97"/>
      <c r="Y300" s="292"/>
      <c r="Z300" s="96"/>
      <c r="AA300" s="97"/>
      <c r="AB300" s="97"/>
    </row>
    <row r="301" ht="22.5" customHeight="1">
      <c r="A301" s="448">
        <f>COUNTIF('Call &amp; Chat-Lidya'!$I$4:$I$2433,I301)</f>
        <v>2</v>
      </c>
      <c r="B301" s="74">
        <v>46184.0</v>
      </c>
      <c r="C301" s="75" t="s">
        <v>83</v>
      </c>
      <c r="D301" s="76" t="s">
        <v>266</v>
      </c>
      <c r="E301" s="76" t="s">
        <v>1810</v>
      </c>
      <c r="F301" s="419">
        <v>46171.0</v>
      </c>
      <c r="G301" s="83" t="s">
        <v>88</v>
      </c>
      <c r="H301" s="75" t="s">
        <v>1853</v>
      </c>
      <c r="I301" s="75" t="s">
        <v>1854</v>
      </c>
      <c r="J301" s="353" t="s">
        <v>1855</v>
      </c>
      <c r="K301" s="353" t="s">
        <v>1856</v>
      </c>
      <c r="L301" s="420" t="s">
        <v>1856</v>
      </c>
      <c r="M301" s="75" t="s">
        <v>1857</v>
      </c>
      <c r="N301" s="75" t="s">
        <v>1857</v>
      </c>
      <c r="O301" s="164">
        <v>46171.0</v>
      </c>
      <c r="P301" s="74">
        <v>46185.0</v>
      </c>
      <c r="Q301" s="75" t="s">
        <v>124</v>
      </c>
      <c r="R301" s="75" t="s">
        <v>143</v>
      </c>
      <c r="S301" s="83" t="s">
        <v>126</v>
      </c>
      <c r="T301" s="83" t="s">
        <v>145</v>
      </c>
      <c r="U301" s="83" t="s">
        <v>101</v>
      </c>
      <c r="V301" s="83" t="s">
        <v>131</v>
      </c>
      <c r="W301" s="175"/>
      <c r="X301" s="175"/>
      <c r="Y301" s="175"/>
      <c r="Z301" s="175"/>
      <c r="AA301" s="357"/>
      <c r="AB301" s="357"/>
    </row>
    <row r="302" ht="22.5" customHeight="1">
      <c r="A302" s="448">
        <f>COUNTIF('Call &amp; Chat-Lidya'!$I$4:$I$2433,I302)</f>
        <v>2</v>
      </c>
      <c r="B302" s="74">
        <v>46184.0</v>
      </c>
      <c r="C302" s="75" t="s">
        <v>83</v>
      </c>
      <c r="D302" s="76" t="s">
        <v>266</v>
      </c>
      <c r="E302" s="76" t="s">
        <v>1586</v>
      </c>
      <c r="F302" s="419">
        <v>46172.0</v>
      </c>
      <c r="G302" s="83" t="s">
        <v>88</v>
      </c>
      <c r="H302" s="75" t="s">
        <v>1861</v>
      </c>
      <c r="I302" s="75" t="s">
        <v>1862</v>
      </c>
      <c r="J302" s="353" t="s">
        <v>1863</v>
      </c>
      <c r="K302" s="353" t="s">
        <v>1864</v>
      </c>
      <c r="L302" s="420" t="s">
        <v>1864</v>
      </c>
      <c r="M302" s="75" t="s">
        <v>1865</v>
      </c>
      <c r="N302" s="75"/>
      <c r="O302" s="164">
        <v>46171.0</v>
      </c>
      <c r="P302" s="74">
        <v>46185.0</v>
      </c>
      <c r="Q302" s="75" t="s">
        <v>124</v>
      </c>
      <c r="R302" s="75" t="s">
        <v>143</v>
      </c>
      <c r="S302" s="83" t="s">
        <v>126</v>
      </c>
      <c r="T302" s="83" t="s">
        <v>145</v>
      </c>
      <c r="U302" s="83" t="s">
        <v>101</v>
      </c>
      <c r="V302" s="83" t="s">
        <v>131</v>
      </c>
      <c r="W302" s="175"/>
      <c r="X302" s="175"/>
      <c r="Y302" s="175"/>
      <c r="Z302" s="175"/>
      <c r="AA302" s="357"/>
      <c r="AB302" s="357"/>
    </row>
    <row r="303" ht="22.5" customHeight="1">
      <c r="A303" s="448">
        <f>COUNTIF('Call &amp; Chat-Lidya'!$I$4:$I$2433,I303)</f>
        <v>3</v>
      </c>
      <c r="B303" s="74">
        <v>46175.0</v>
      </c>
      <c r="C303" s="75" t="s">
        <v>83</v>
      </c>
      <c r="D303" s="76" t="s">
        <v>266</v>
      </c>
      <c r="E303" s="76" t="s">
        <v>1402</v>
      </c>
      <c r="F303" s="419">
        <v>46172.0</v>
      </c>
      <c r="G303" s="83" t="s">
        <v>448</v>
      </c>
      <c r="H303" s="75" t="s">
        <v>1061</v>
      </c>
      <c r="I303" s="75" t="s">
        <v>1985</v>
      </c>
      <c r="J303" s="353" t="s">
        <v>1064</v>
      </c>
      <c r="K303" s="353" t="s">
        <v>1065</v>
      </c>
      <c r="L303" s="420" t="s">
        <v>3000</v>
      </c>
      <c r="M303" s="75" t="s">
        <v>1066</v>
      </c>
      <c r="N303" s="75"/>
      <c r="O303" s="164">
        <v>46172.0</v>
      </c>
      <c r="P303" s="74">
        <v>46712.0</v>
      </c>
      <c r="Q303" s="75" t="s">
        <v>86</v>
      </c>
      <c r="R303" s="76" t="s">
        <v>98</v>
      </c>
      <c r="S303" s="166" t="s">
        <v>251</v>
      </c>
      <c r="T303" s="166" t="s">
        <v>145</v>
      </c>
      <c r="U303" s="166" t="s">
        <v>101</v>
      </c>
      <c r="V303" s="166" t="s">
        <v>105</v>
      </c>
      <c r="W303" s="353" t="s">
        <v>342</v>
      </c>
      <c r="X303" s="75" t="s">
        <v>959</v>
      </c>
      <c r="Y303" s="75" t="s">
        <v>2173</v>
      </c>
      <c r="Z303" s="353" t="s">
        <v>3001</v>
      </c>
      <c r="AA303" s="357"/>
      <c r="AB303" s="357"/>
    </row>
    <row r="304" ht="22.5" customHeight="1">
      <c r="A304" s="448">
        <f>COUNTIF('Call &amp; Chat-Lidya'!$I$4:$I$2433,I304)</f>
        <v>2</v>
      </c>
      <c r="B304" s="74">
        <v>46184.0</v>
      </c>
      <c r="C304" s="75" t="s">
        <v>83</v>
      </c>
      <c r="D304" s="76" t="s">
        <v>266</v>
      </c>
      <c r="E304" s="76" t="s">
        <v>1413</v>
      </c>
      <c r="F304" s="419">
        <v>46172.0</v>
      </c>
      <c r="G304" s="83" t="s">
        <v>88</v>
      </c>
      <c r="H304" s="75" t="s">
        <v>1873</v>
      </c>
      <c r="I304" s="75" t="s">
        <v>1874</v>
      </c>
      <c r="J304" s="353" t="s">
        <v>1875</v>
      </c>
      <c r="K304" s="353" t="s">
        <v>1876</v>
      </c>
      <c r="L304" s="420" t="s">
        <v>1876</v>
      </c>
      <c r="M304" s="75" t="s">
        <v>1877</v>
      </c>
      <c r="N304" s="75" t="s">
        <v>1877</v>
      </c>
      <c r="O304" s="164">
        <v>46172.0</v>
      </c>
      <c r="P304" s="74">
        <v>46186.0</v>
      </c>
      <c r="Q304" s="75" t="s">
        <v>143</v>
      </c>
      <c r="R304" s="75" t="s">
        <v>143</v>
      </c>
      <c r="S304" s="83" t="s">
        <v>126</v>
      </c>
      <c r="T304" s="83" t="s">
        <v>145</v>
      </c>
      <c r="U304" s="83" t="s">
        <v>101</v>
      </c>
      <c r="V304" s="83" t="s">
        <v>131</v>
      </c>
      <c r="W304" s="175"/>
      <c r="X304" s="175"/>
      <c r="Y304" s="175"/>
      <c r="Z304" s="175"/>
      <c r="AA304" s="357"/>
      <c r="AB304" s="357"/>
    </row>
    <row r="305" ht="22.5" customHeight="1">
      <c r="A305" s="448">
        <f>COUNTIF('Call &amp; Chat-Lidya'!$I$4:$I$2433,I305)</f>
        <v>2</v>
      </c>
      <c r="B305" s="74">
        <v>46184.0</v>
      </c>
      <c r="C305" s="75" t="s">
        <v>83</v>
      </c>
      <c r="D305" s="76" t="s">
        <v>266</v>
      </c>
      <c r="E305" s="76" t="s">
        <v>1557</v>
      </c>
      <c r="F305" s="419">
        <v>46173.0</v>
      </c>
      <c r="G305" s="83" t="s">
        <v>88</v>
      </c>
      <c r="H305" s="75" t="s">
        <v>1883</v>
      </c>
      <c r="I305" s="75" t="s">
        <v>1884</v>
      </c>
      <c r="J305" s="353" t="s">
        <v>1885</v>
      </c>
      <c r="K305" s="353" t="s">
        <v>1886</v>
      </c>
      <c r="L305" s="420" t="s">
        <v>1886</v>
      </c>
      <c r="M305" s="75" t="s">
        <v>1887</v>
      </c>
      <c r="N305" s="75" t="s">
        <v>1888</v>
      </c>
      <c r="O305" s="164">
        <v>46173.0</v>
      </c>
      <c r="P305" s="74">
        <v>46187.0</v>
      </c>
      <c r="Q305" s="75" t="s">
        <v>124</v>
      </c>
      <c r="R305" s="75" t="s">
        <v>143</v>
      </c>
      <c r="S305" s="83" t="s">
        <v>126</v>
      </c>
      <c r="T305" s="83" t="s">
        <v>145</v>
      </c>
      <c r="U305" s="83" t="s">
        <v>101</v>
      </c>
      <c r="V305" s="83" t="s">
        <v>131</v>
      </c>
      <c r="W305" s="175"/>
      <c r="X305" s="175"/>
      <c r="Y305" s="175"/>
      <c r="Z305" s="175"/>
      <c r="AA305" s="357"/>
      <c r="AB305" s="357"/>
    </row>
    <row r="306" ht="22.5" customHeight="1">
      <c r="A306" s="448">
        <f>COUNTIF('Call &amp; Chat-Lidya'!$I$4:$I$2433,I306)</f>
        <v>2</v>
      </c>
      <c r="B306" s="74">
        <v>46184.0</v>
      </c>
      <c r="C306" s="75" t="s">
        <v>83</v>
      </c>
      <c r="D306" s="76" t="s">
        <v>266</v>
      </c>
      <c r="E306" s="76" t="s">
        <v>1594</v>
      </c>
      <c r="F306" s="419">
        <v>46173.0</v>
      </c>
      <c r="G306" s="83" t="s">
        <v>88</v>
      </c>
      <c r="H306" s="75" t="s">
        <v>1897</v>
      </c>
      <c r="I306" s="75" t="s">
        <v>1898</v>
      </c>
      <c r="J306" s="353" t="s">
        <v>1899</v>
      </c>
      <c r="K306" s="353" t="s">
        <v>1900</v>
      </c>
      <c r="L306" s="420" t="s">
        <v>1901</v>
      </c>
      <c r="M306" s="75" t="s">
        <v>1902</v>
      </c>
      <c r="N306" s="75"/>
      <c r="O306" s="164">
        <v>46173.0</v>
      </c>
      <c r="P306" s="74">
        <v>46187.0</v>
      </c>
      <c r="Q306" s="75" t="s">
        <v>175</v>
      </c>
      <c r="R306" s="75" t="s">
        <v>143</v>
      </c>
      <c r="S306" s="83" t="s">
        <v>251</v>
      </c>
      <c r="T306" s="83" t="s">
        <v>145</v>
      </c>
      <c r="U306" s="83" t="s">
        <v>101</v>
      </c>
      <c r="V306" s="83" t="s">
        <v>131</v>
      </c>
      <c r="W306" s="175"/>
      <c r="X306" s="175"/>
      <c r="Y306" s="175"/>
      <c r="Z306" s="175"/>
      <c r="AA306" s="357"/>
      <c r="AB306" s="357"/>
    </row>
    <row r="307" ht="22.5" customHeight="1">
      <c r="A307" s="448">
        <f>COUNTIF('Call &amp; Chat-Lidya'!$I$4:$I$2433,I307)</f>
        <v>3</v>
      </c>
      <c r="B307" s="74">
        <v>46191.0</v>
      </c>
      <c r="C307" s="75" t="s">
        <v>83</v>
      </c>
      <c r="D307" s="76" t="s">
        <v>266</v>
      </c>
      <c r="E307" s="76" t="s">
        <v>809</v>
      </c>
      <c r="F307" s="419">
        <v>46173.0</v>
      </c>
      <c r="G307" s="83" t="s">
        <v>88</v>
      </c>
      <c r="H307" s="75" t="s">
        <v>810</v>
      </c>
      <c r="I307" s="75" t="s">
        <v>811</v>
      </c>
      <c r="J307" s="353" t="s">
        <v>812</v>
      </c>
      <c r="K307" s="353" t="s">
        <v>813</v>
      </c>
      <c r="L307" s="420" t="s">
        <v>813</v>
      </c>
      <c r="M307" s="75" t="s">
        <v>814</v>
      </c>
      <c r="N307" s="75" t="s">
        <v>814</v>
      </c>
      <c r="O307" s="164">
        <v>46173.0</v>
      </c>
      <c r="P307" s="74">
        <v>46187.0</v>
      </c>
      <c r="Q307" s="75" t="s">
        <v>124</v>
      </c>
      <c r="R307" s="75" t="s">
        <v>213</v>
      </c>
      <c r="S307" s="83" t="s">
        <v>251</v>
      </c>
      <c r="T307" s="83" t="s">
        <v>145</v>
      </c>
      <c r="U307" s="83" t="s">
        <v>101</v>
      </c>
      <c r="V307" s="83" t="s">
        <v>341</v>
      </c>
      <c r="W307" s="175"/>
      <c r="X307" s="175"/>
      <c r="Y307" s="175"/>
      <c r="Z307" s="180"/>
      <c r="AA307" s="357"/>
      <c r="AB307" s="357"/>
    </row>
    <row r="308" ht="22.5" customHeight="1">
      <c r="A308" s="448">
        <f>COUNTIF('Call &amp; Chat-Lidya'!$I$4:$I$2433,I308)</f>
        <v>4</v>
      </c>
      <c r="B308" s="74">
        <v>46186.0</v>
      </c>
      <c r="C308" s="75" t="s">
        <v>83</v>
      </c>
      <c r="D308" s="76" t="s">
        <v>266</v>
      </c>
      <c r="E308" s="76" t="s">
        <v>1053</v>
      </c>
      <c r="F308" s="419">
        <v>46173.0</v>
      </c>
      <c r="G308" s="83" t="s">
        <v>88</v>
      </c>
      <c r="H308" s="75" t="s">
        <v>2119</v>
      </c>
      <c r="I308" s="75" t="s">
        <v>1843</v>
      </c>
      <c r="J308" s="353" t="s">
        <v>1844</v>
      </c>
      <c r="K308" s="353" t="s">
        <v>1845</v>
      </c>
      <c r="L308" s="420" t="s">
        <v>1845</v>
      </c>
      <c r="M308" s="75" t="s">
        <v>1846</v>
      </c>
      <c r="N308" s="75" t="s">
        <v>2120</v>
      </c>
      <c r="O308" s="164">
        <v>46173.0</v>
      </c>
      <c r="P308" s="74">
        <v>46187.0</v>
      </c>
      <c r="Q308" s="75" t="s">
        <v>213</v>
      </c>
      <c r="R308" s="76" t="s">
        <v>98</v>
      </c>
      <c r="S308" s="83" t="s">
        <v>99</v>
      </c>
      <c r="T308" s="83" t="s">
        <v>145</v>
      </c>
      <c r="U308" s="83" t="s">
        <v>101</v>
      </c>
      <c r="V308" s="83" t="s">
        <v>105</v>
      </c>
      <c r="W308" s="353" t="s">
        <v>509</v>
      </c>
      <c r="X308" s="353" t="s">
        <v>107</v>
      </c>
      <c r="Y308" s="353" t="s">
        <v>3016</v>
      </c>
      <c r="Z308" s="96"/>
      <c r="AA308" s="357"/>
      <c r="AB308" s="357"/>
    </row>
    <row r="309" ht="22.5" customHeight="1">
      <c r="A309" s="448">
        <f>COUNTIF('Call &amp; Chat-Lidya'!$I$4:$I$2433,I309)</f>
        <v>3</v>
      </c>
      <c r="B309" s="74">
        <v>46161.0</v>
      </c>
      <c r="C309" s="75" t="s">
        <v>83</v>
      </c>
      <c r="D309" s="94" t="s">
        <v>125</v>
      </c>
      <c r="E309" s="75" t="s">
        <v>2092</v>
      </c>
      <c r="F309" s="419">
        <v>46112.0</v>
      </c>
      <c r="G309" s="83" t="s">
        <v>88</v>
      </c>
      <c r="H309" s="75" t="s">
        <v>2517</v>
      </c>
      <c r="I309" s="75" t="s">
        <v>2518</v>
      </c>
      <c r="J309" s="353" t="s">
        <v>2519</v>
      </c>
      <c r="K309" s="353" t="s">
        <v>863</v>
      </c>
      <c r="L309" s="420" t="s">
        <v>863</v>
      </c>
      <c r="M309" s="75" t="s">
        <v>2520</v>
      </c>
      <c r="N309" s="75" t="s">
        <v>2521</v>
      </c>
      <c r="O309" s="164">
        <v>46112.0</v>
      </c>
      <c r="P309" s="74">
        <v>46126.0</v>
      </c>
      <c r="Q309" s="75" t="s">
        <v>461</v>
      </c>
      <c r="R309" s="91">
        <v>1.0</v>
      </c>
      <c r="S309" s="166" t="s">
        <v>251</v>
      </c>
      <c r="T309" s="354" t="s">
        <v>145</v>
      </c>
      <c r="U309" s="166" t="s">
        <v>101</v>
      </c>
      <c r="V309" s="166" t="s">
        <v>131</v>
      </c>
      <c r="W309" s="175"/>
      <c r="X309" s="175"/>
      <c r="Y309" s="175"/>
      <c r="Z309" s="175"/>
      <c r="AA309" s="357"/>
      <c r="AB309" s="357"/>
    </row>
    <row r="310" ht="22.5" customHeight="1">
      <c r="A310" s="448">
        <f>COUNTIF('Call &amp; Chat-Lidya'!$I$4:$I$2433,I310)</f>
        <v>4</v>
      </c>
      <c r="B310" s="488">
        <v>46121.0</v>
      </c>
      <c r="C310" s="75" t="s">
        <v>83</v>
      </c>
      <c r="D310" s="75" t="s">
        <v>125</v>
      </c>
      <c r="E310" s="75" t="s">
        <v>143</v>
      </c>
      <c r="F310" s="157">
        <v>46097.0</v>
      </c>
      <c r="G310" s="176"/>
      <c r="H310" s="94">
        <v>10853.0</v>
      </c>
      <c r="I310" s="160" t="s">
        <v>250</v>
      </c>
      <c r="J310" s="175" t="s">
        <v>252</v>
      </c>
      <c r="K310" s="163" t="s">
        <v>253</v>
      </c>
      <c r="L310" s="163" t="s">
        <v>253</v>
      </c>
      <c r="M310" s="94" t="s">
        <v>254</v>
      </c>
      <c r="N310" s="94" t="s">
        <v>254</v>
      </c>
      <c r="O310" s="164">
        <v>46097.0</v>
      </c>
      <c r="P310" s="421">
        <v>46111.0</v>
      </c>
      <c r="Q310" s="75" t="s">
        <v>124</v>
      </c>
      <c r="R310" s="91">
        <v>1.0</v>
      </c>
      <c r="S310" s="166" t="s">
        <v>251</v>
      </c>
      <c r="T310" s="166" t="s">
        <v>145</v>
      </c>
      <c r="U310" s="167" t="s">
        <v>101</v>
      </c>
      <c r="V310" s="166" t="s">
        <v>131</v>
      </c>
      <c r="W310" s="175"/>
      <c r="X310" s="75"/>
      <c r="Y310" s="166"/>
      <c r="Z310" s="395"/>
      <c r="AA310" s="357"/>
      <c r="AB310" s="357"/>
    </row>
    <row r="311" ht="22.5" customHeight="1">
      <c r="A311" s="448">
        <f>COUNTIF('Call &amp; Chat-Lidya'!$I$4:$I$2433,I311)</f>
        <v>3</v>
      </c>
      <c r="B311" s="488">
        <v>46121.0</v>
      </c>
      <c r="C311" s="75" t="s">
        <v>83</v>
      </c>
      <c r="D311" s="75" t="s">
        <v>125</v>
      </c>
      <c r="E311" s="75" t="s">
        <v>213</v>
      </c>
      <c r="F311" s="157">
        <v>46094.0</v>
      </c>
      <c r="G311" s="176"/>
      <c r="H311" s="94">
        <v>10844.0</v>
      </c>
      <c r="I311" s="160" t="s">
        <v>3029</v>
      </c>
      <c r="J311" s="175" t="s">
        <v>3030</v>
      </c>
      <c r="K311" s="163" t="s">
        <v>3031</v>
      </c>
      <c r="L311" s="163" t="s">
        <v>3031</v>
      </c>
      <c r="M311" s="94" t="s">
        <v>3032</v>
      </c>
      <c r="N311" s="94" t="s">
        <v>3032</v>
      </c>
      <c r="O311" s="164">
        <v>46094.0</v>
      </c>
      <c r="P311" s="421">
        <v>46108.0</v>
      </c>
      <c r="Q311" s="75" t="s">
        <v>213</v>
      </c>
      <c r="R311" s="91">
        <v>1.0</v>
      </c>
      <c r="S311" s="166" t="s">
        <v>251</v>
      </c>
      <c r="T311" s="166" t="s">
        <v>145</v>
      </c>
      <c r="U311" s="166" t="s">
        <v>101</v>
      </c>
      <c r="V311" s="166" t="s">
        <v>131</v>
      </c>
      <c r="W311" s="175"/>
      <c r="X311" s="75"/>
      <c r="Y311" s="166"/>
      <c r="Z311" s="395"/>
      <c r="AA311" s="357"/>
      <c r="AB311" s="357"/>
    </row>
    <row r="312" ht="22.5" customHeight="1">
      <c r="A312" s="448">
        <f>COUNTIF('Call &amp; Chat-Lidya'!$I$4:$I$2433,I312)</f>
        <v>5</v>
      </c>
      <c r="B312" s="488">
        <v>46121.0</v>
      </c>
      <c r="C312" s="94" t="s">
        <v>83</v>
      </c>
      <c r="D312" s="94" t="s">
        <v>125</v>
      </c>
      <c r="E312" s="75" t="s">
        <v>461</v>
      </c>
      <c r="F312" s="429">
        <v>46092.0</v>
      </c>
      <c r="G312" s="176"/>
      <c r="H312" s="94" t="s">
        <v>3037</v>
      </c>
      <c r="I312" s="160" t="s">
        <v>3038</v>
      </c>
      <c r="J312" s="175" t="s">
        <v>3039</v>
      </c>
      <c r="K312" s="175" t="s">
        <v>3040</v>
      </c>
      <c r="L312" s="430" t="s">
        <v>3040</v>
      </c>
      <c r="M312" s="94" t="s">
        <v>3041</v>
      </c>
      <c r="N312" s="94" t="s">
        <v>3041</v>
      </c>
      <c r="O312" s="431">
        <v>46084.0</v>
      </c>
      <c r="P312" s="176">
        <v>46098.0</v>
      </c>
      <c r="Q312" s="94" t="s">
        <v>213</v>
      </c>
      <c r="R312" s="91">
        <v>1.0</v>
      </c>
      <c r="S312" s="167" t="s">
        <v>126</v>
      </c>
      <c r="T312" s="166" t="s">
        <v>195</v>
      </c>
      <c r="U312" s="166" t="s">
        <v>128</v>
      </c>
      <c r="V312" s="167" t="s">
        <v>131</v>
      </c>
      <c r="W312" s="94" t="s">
        <v>694</v>
      </c>
      <c r="X312" s="163"/>
      <c r="Y312" s="175"/>
      <c r="Z312" s="536"/>
      <c r="AA312" s="448"/>
      <c r="AB312" s="448"/>
    </row>
    <row r="313" ht="22.5" customHeight="1">
      <c r="A313" s="448">
        <f>COUNTIF('Call &amp; Chat-Lidya'!$I$4:$I$2433,I313)</f>
        <v>5</v>
      </c>
      <c r="B313" s="488">
        <v>46121.0</v>
      </c>
      <c r="C313" s="94" t="s">
        <v>83</v>
      </c>
      <c r="D313" s="94" t="s">
        <v>125</v>
      </c>
      <c r="E313" s="75" t="s">
        <v>115</v>
      </c>
      <c r="F313" s="429">
        <v>46092.0</v>
      </c>
      <c r="G313" s="176"/>
      <c r="H313" s="94" t="s">
        <v>2817</v>
      </c>
      <c r="I313" s="160" t="s">
        <v>3042</v>
      </c>
      <c r="J313" s="175" t="s">
        <v>3043</v>
      </c>
      <c r="K313" s="175" t="s">
        <v>3044</v>
      </c>
      <c r="L313" s="430" t="s">
        <v>3044</v>
      </c>
      <c r="M313" s="94" t="s">
        <v>3045</v>
      </c>
      <c r="N313" s="94" t="s">
        <v>3046</v>
      </c>
      <c r="O313" s="431">
        <v>46085.0</v>
      </c>
      <c r="P313" s="176">
        <v>46099.0</v>
      </c>
      <c r="Q313" s="94" t="s">
        <v>124</v>
      </c>
      <c r="R313" s="91">
        <v>1.0</v>
      </c>
      <c r="S313" s="166" t="s">
        <v>251</v>
      </c>
      <c r="T313" s="166" t="s">
        <v>145</v>
      </c>
      <c r="U313" s="167" t="s">
        <v>101</v>
      </c>
      <c r="V313" s="166" t="s">
        <v>131</v>
      </c>
      <c r="W313" s="175"/>
      <c r="X313" s="163"/>
      <c r="Y313" s="175"/>
      <c r="Z313" s="536"/>
      <c r="AA313" s="448"/>
      <c r="AB313" s="448"/>
    </row>
    <row r="314" ht="22.5" customHeight="1">
      <c r="A314" s="448">
        <f>COUNTIF('Call &amp; Chat-Lidya'!$I$4:$I$2433,I314)</f>
        <v>5</v>
      </c>
      <c r="B314" s="488">
        <v>46121.0</v>
      </c>
      <c r="C314" s="94" t="s">
        <v>83</v>
      </c>
      <c r="D314" s="94" t="s">
        <v>125</v>
      </c>
      <c r="E314" s="75" t="s">
        <v>135</v>
      </c>
      <c r="F314" s="429">
        <v>46092.0</v>
      </c>
      <c r="G314" s="176"/>
      <c r="H314" s="94" t="s">
        <v>3047</v>
      </c>
      <c r="I314" s="160" t="s">
        <v>3048</v>
      </c>
      <c r="J314" s="175" t="s">
        <v>3049</v>
      </c>
      <c r="K314" s="175" t="s">
        <v>3050</v>
      </c>
      <c r="L314" s="430" t="s">
        <v>3050</v>
      </c>
      <c r="M314" s="94" t="s">
        <v>3051</v>
      </c>
      <c r="N314" s="94" t="s">
        <v>3051</v>
      </c>
      <c r="O314" s="431">
        <v>46085.0</v>
      </c>
      <c r="P314" s="176">
        <v>46099.0</v>
      </c>
      <c r="Q314" s="94" t="s">
        <v>124</v>
      </c>
      <c r="R314" s="91">
        <v>1.0</v>
      </c>
      <c r="S314" s="166" t="s">
        <v>350</v>
      </c>
      <c r="T314" s="166" t="s">
        <v>145</v>
      </c>
      <c r="U314" s="166" t="s">
        <v>101</v>
      </c>
      <c r="V314" s="167" t="s">
        <v>131</v>
      </c>
      <c r="W314" s="175"/>
      <c r="X314" s="163"/>
      <c r="Y314" s="175"/>
      <c r="Z314" s="537" t="s">
        <v>3052</v>
      </c>
      <c r="AA314" s="515"/>
      <c r="AB314" s="515"/>
    </row>
    <row r="315" ht="22.5" customHeight="1">
      <c r="A315" s="448">
        <f>COUNTIF('Call &amp; Chat-Lidya'!$I$4:$I$2433,I315)</f>
        <v>5</v>
      </c>
      <c r="B315" s="488">
        <v>46121.0</v>
      </c>
      <c r="C315" s="94" t="s">
        <v>83</v>
      </c>
      <c r="D315" s="94" t="s">
        <v>125</v>
      </c>
      <c r="E315" s="75" t="s">
        <v>149</v>
      </c>
      <c r="F315" s="429">
        <v>46092.0</v>
      </c>
      <c r="G315" s="176"/>
      <c r="H315" s="94" t="s">
        <v>2831</v>
      </c>
      <c r="I315" s="160" t="s">
        <v>3056</v>
      </c>
      <c r="J315" s="175" t="s">
        <v>3057</v>
      </c>
      <c r="K315" s="175" t="s">
        <v>3058</v>
      </c>
      <c r="L315" s="430" t="s">
        <v>3058</v>
      </c>
      <c r="M315" s="94" t="s">
        <v>3059</v>
      </c>
      <c r="N315" s="94" t="s">
        <v>3059</v>
      </c>
      <c r="O315" s="431">
        <v>46086.0</v>
      </c>
      <c r="P315" s="176">
        <v>46100.0</v>
      </c>
      <c r="Q315" s="94" t="s">
        <v>124</v>
      </c>
      <c r="R315" s="91">
        <v>1.0</v>
      </c>
      <c r="S315" s="166" t="s">
        <v>126</v>
      </c>
      <c r="T315" s="166" t="s">
        <v>145</v>
      </c>
      <c r="U315" s="167" t="s">
        <v>101</v>
      </c>
      <c r="V315" s="167" t="s">
        <v>131</v>
      </c>
      <c r="W315" s="94" t="s">
        <v>694</v>
      </c>
      <c r="X315" s="163"/>
      <c r="Y315" s="175"/>
      <c r="Z315" s="536"/>
      <c r="AA315" s="515"/>
      <c r="AB315" s="515"/>
    </row>
    <row r="316" ht="22.5" customHeight="1">
      <c r="A316" s="448">
        <f>COUNTIF('Call &amp; Chat-Lidya'!$I$4:$I$2433,I316)</f>
        <v>5</v>
      </c>
      <c r="B316" s="488">
        <v>46121.0</v>
      </c>
      <c r="C316" s="94" t="s">
        <v>83</v>
      </c>
      <c r="D316" s="94" t="s">
        <v>125</v>
      </c>
      <c r="E316" s="75" t="s">
        <v>202</v>
      </c>
      <c r="F316" s="429">
        <v>46092.0</v>
      </c>
      <c r="G316" s="176"/>
      <c r="H316" s="94" t="s">
        <v>3060</v>
      </c>
      <c r="I316" s="538">
        <v>18055.0</v>
      </c>
      <c r="J316" s="175" t="s">
        <v>3061</v>
      </c>
      <c r="K316" s="175" t="s">
        <v>3062</v>
      </c>
      <c r="L316" s="430" t="s">
        <v>3062</v>
      </c>
      <c r="M316" s="94" t="s">
        <v>3063</v>
      </c>
      <c r="N316" s="94" t="s">
        <v>3063</v>
      </c>
      <c r="O316" s="431">
        <v>46089.0</v>
      </c>
      <c r="P316" s="176">
        <v>46103.0</v>
      </c>
      <c r="Q316" s="94" t="s">
        <v>124</v>
      </c>
      <c r="R316" s="91">
        <v>1.0</v>
      </c>
      <c r="S316" s="166" t="s">
        <v>251</v>
      </c>
      <c r="T316" s="166" t="s">
        <v>145</v>
      </c>
      <c r="U316" s="167" t="s">
        <v>101</v>
      </c>
      <c r="V316" s="166" t="s">
        <v>131</v>
      </c>
      <c r="W316" s="175"/>
      <c r="X316" s="175"/>
      <c r="Y316" s="175"/>
      <c r="Z316" s="536"/>
      <c r="AA316" s="539"/>
      <c r="AB316" s="539"/>
    </row>
    <row r="317" ht="22.5" customHeight="1">
      <c r="A317" s="448">
        <f>COUNTIF('Call &amp; Chat-Lidya'!$I$4:$I$2433,I317)</f>
        <v>5</v>
      </c>
      <c r="B317" s="488">
        <v>46121.0</v>
      </c>
      <c r="C317" s="94" t="s">
        <v>83</v>
      </c>
      <c r="D317" s="94" t="s">
        <v>125</v>
      </c>
      <c r="E317" s="75" t="s">
        <v>222</v>
      </c>
      <c r="F317" s="429">
        <v>46092.0</v>
      </c>
      <c r="G317" s="176"/>
      <c r="H317" s="94" t="s">
        <v>3068</v>
      </c>
      <c r="I317" s="538">
        <v>18066.0</v>
      </c>
      <c r="J317" s="175" t="s">
        <v>3069</v>
      </c>
      <c r="K317" s="175" t="s">
        <v>3070</v>
      </c>
      <c r="L317" s="430" t="s">
        <v>3070</v>
      </c>
      <c r="M317" s="94" t="s">
        <v>3071</v>
      </c>
      <c r="N317" s="94" t="s">
        <v>3071</v>
      </c>
      <c r="O317" s="431">
        <v>46090.0</v>
      </c>
      <c r="P317" s="176">
        <v>46104.0</v>
      </c>
      <c r="Q317" s="94" t="s">
        <v>124</v>
      </c>
      <c r="R317" s="91">
        <v>1.0</v>
      </c>
      <c r="S317" s="166" t="s">
        <v>251</v>
      </c>
      <c r="T317" s="167" t="s">
        <v>145</v>
      </c>
      <c r="U317" s="167" t="s">
        <v>101</v>
      </c>
      <c r="V317" s="167" t="s">
        <v>131</v>
      </c>
      <c r="W317" s="94" t="s">
        <v>694</v>
      </c>
      <c r="X317" s="163"/>
      <c r="Y317" s="175"/>
      <c r="Z317" s="536"/>
      <c r="AA317" s="540"/>
      <c r="AB317" s="540"/>
    </row>
    <row r="318" ht="22.5" customHeight="1">
      <c r="A318" s="448">
        <f>COUNTIF('Call &amp; Chat-Lidya'!$I$4:$I$2433,I318)</f>
        <v>4</v>
      </c>
      <c r="B318" s="488">
        <v>46121.0</v>
      </c>
      <c r="C318" s="94" t="s">
        <v>83</v>
      </c>
      <c r="D318" s="94" t="s">
        <v>125</v>
      </c>
      <c r="E318" s="75" t="s">
        <v>278</v>
      </c>
      <c r="F318" s="429">
        <v>46091.0</v>
      </c>
      <c r="G318" s="176"/>
      <c r="H318" s="94" t="s">
        <v>3072</v>
      </c>
      <c r="I318" s="538">
        <v>18079.0</v>
      </c>
      <c r="J318" s="175" t="s">
        <v>3073</v>
      </c>
      <c r="K318" s="175" t="s">
        <v>3074</v>
      </c>
      <c r="L318" s="430" t="s">
        <v>3074</v>
      </c>
      <c r="M318" s="94" t="s">
        <v>3075</v>
      </c>
      <c r="N318" s="94" t="s">
        <v>3075</v>
      </c>
      <c r="O318" s="431">
        <v>46091.0</v>
      </c>
      <c r="P318" s="176">
        <v>46105.0</v>
      </c>
      <c r="Q318" s="94" t="s">
        <v>143</v>
      </c>
      <c r="R318" s="91">
        <v>1.0</v>
      </c>
      <c r="S318" s="166" t="s">
        <v>126</v>
      </c>
      <c r="T318" s="167" t="s">
        <v>145</v>
      </c>
      <c r="U318" s="167" t="s">
        <v>101</v>
      </c>
      <c r="V318" s="167" t="s">
        <v>131</v>
      </c>
      <c r="W318" s="175"/>
      <c r="X318" s="163"/>
      <c r="Y318" s="175"/>
      <c r="Z318" s="536"/>
      <c r="AA318" s="448"/>
      <c r="AB318" s="448"/>
    </row>
    <row r="319" ht="22.5" customHeight="1">
      <c r="A319" s="448">
        <f>COUNTIF('Call &amp; Chat-Lidya'!$I$4:$I$2433,I319)</f>
        <v>5</v>
      </c>
      <c r="B319" s="488">
        <v>46121.0</v>
      </c>
      <c r="C319" s="75" t="s">
        <v>83</v>
      </c>
      <c r="D319" s="94" t="s">
        <v>125</v>
      </c>
      <c r="E319" s="75" t="s">
        <v>1866</v>
      </c>
      <c r="F319" s="419">
        <v>46104.0</v>
      </c>
      <c r="G319" s="176"/>
      <c r="H319" s="75" t="s">
        <v>3076</v>
      </c>
      <c r="I319" s="75" t="s">
        <v>3077</v>
      </c>
      <c r="J319" s="353" t="s">
        <v>3078</v>
      </c>
      <c r="K319" s="353" t="s">
        <v>3079</v>
      </c>
      <c r="L319" s="420" t="s">
        <v>3079</v>
      </c>
      <c r="M319" s="75" t="s">
        <v>3080</v>
      </c>
      <c r="N319" s="75" t="s">
        <v>3080</v>
      </c>
      <c r="O319" s="164">
        <v>46104.0</v>
      </c>
      <c r="P319" s="421">
        <v>46118.0</v>
      </c>
      <c r="Q319" s="75" t="s">
        <v>115</v>
      </c>
      <c r="R319" s="91">
        <v>1.0</v>
      </c>
      <c r="S319" s="166" t="s">
        <v>126</v>
      </c>
      <c r="T319" s="166" t="s">
        <v>145</v>
      </c>
      <c r="U319" s="166" t="s">
        <v>101</v>
      </c>
      <c r="V319" s="166" t="s">
        <v>131</v>
      </c>
      <c r="W319" s="175"/>
      <c r="X319" s="175"/>
      <c r="Y319" s="175"/>
      <c r="Z319" s="537"/>
      <c r="AA319" s="357"/>
      <c r="AB319" s="357"/>
    </row>
    <row r="320" ht="22.5" customHeight="1">
      <c r="A320" s="448">
        <f>COUNTIF('Call &amp; Chat-Lidya'!$I$4:$I$2433,I320)</f>
        <v>4</v>
      </c>
      <c r="B320" s="488">
        <v>46121.0</v>
      </c>
      <c r="C320" s="75" t="s">
        <v>83</v>
      </c>
      <c r="D320" s="94" t="s">
        <v>125</v>
      </c>
      <c r="E320" s="75" t="s">
        <v>2596</v>
      </c>
      <c r="F320" s="419">
        <v>46107.0</v>
      </c>
      <c r="G320" s="176"/>
      <c r="H320" s="75" t="s">
        <v>3081</v>
      </c>
      <c r="I320" s="75" t="s">
        <v>3082</v>
      </c>
      <c r="J320" s="353" t="s">
        <v>3083</v>
      </c>
      <c r="K320" s="353" t="s">
        <v>3084</v>
      </c>
      <c r="L320" s="420" t="s">
        <v>3084</v>
      </c>
      <c r="M320" s="75" t="s">
        <v>3085</v>
      </c>
      <c r="N320" s="75" t="s">
        <v>3085</v>
      </c>
      <c r="O320" s="164">
        <v>46107.0</v>
      </c>
      <c r="P320" s="421">
        <v>46121.0</v>
      </c>
      <c r="Q320" s="75" t="s">
        <v>143</v>
      </c>
      <c r="R320" s="91">
        <v>1.0</v>
      </c>
      <c r="S320" s="166" t="s">
        <v>251</v>
      </c>
      <c r="T320" s="166" t="s">
        <v>145</v>
      </c>
      <c r="U320" s="166" t="s">
        <v>101</v>
      </c>
      <c r="V320" s="166" t="s">
        <v>131</v>
      </c>
      <c r="W320" s="175"/>
      <c r="X320" s="175"/>
      <c r="Y320" s="175"/>
      <c r="Z320" s="537"/>
      <c r="AA320" s="357"/>
      <c r="AB320" s="357"/>
    </row>
    <row r="321" ht="22.5" customHeight="1">
      <c r="A321" s="448">
        <f>COUNTIF('Call &amp; Chat-Lidya'!$I$4:$I$2433,I321)</f>
        <v>3</v>
      </c>
      <c r="B321" s="488">
        <v>46121.0</v>
      </c>
      <c r="C321" s="75" t="s">
        <v>83</v>
      </c>
      <c r="D321" s="94" t="s">
        <v>125</v>
      </c>
      <c r="E321" s="75" t="s">
        <v>2603</v>
      </c>
      <c r="F321" s="419">
        <v>46108.0</v>
      </c>
      <c r="G321" s="176"/>
      <c r="H321" s="75" t="s">
        <v>3086</v>
      </c>
      <c r="I321" s="75" t="s">
        <v>3087</v>
      </c>
      <c r="J321" s="353" t="s">
        <v>3088</v>
      </c>
      <c r="K321" s="353" t="s">
        <v>3089</v>
      </c>
      <c r="L321" s="420" t="s">
        <v>3089</v>
      </c>
      <c r="M321" s="75" t="s">
        <v>3090</v>
      </c>
      <c r="N321" s="75" t="s">
        <v>3090</v>
      </c>
      <c r="O321" s="164">
        <v>46108.0</v>
      </c>
      <c r="P321" s="74">
        <v>46122.0</v>
      </c>
      <c r="Q321" s="75" t="s">
        <v>143</v>
      </c>
      <c r="R321" s="91">
        <v>1.0</v>
      </c>
      <c r="S321" s="166" t="s">
        <v>126</v>
      </c>
      <c r="T321" s="354" t="s">
        <v>195</v>
      </c>
      <c r="U321" s="166" t="s">
        <v>128</v>
      </c>
      <c r="V321" s="166" t="s">
        <v>131</v>
      </c>
      <c r="W321" s="175"/>
      <c r="X321" s="175"/>
      <c r="Y321" s="175"/>
      <c r="Z321" s="175"/>
      <c r="AA321" s="357"/>
      <c r="AB321" s="357"/>
    </row>
    <row r="322" ht="22.5" customHeight="1">
      <c r="A322" s="448">
        <f>COUNTIF('Call &amp; Chat-Lidya'!$I$4:$I$2433,I322)</f>
        <v>3</v>
      </c>
      <c r="B322" s="488">
        <v>46121.0</v>
      </c>
      <c r="C322" s="75" t="s">
        <v>83</v>
      </c>
      <c r="D322" s="94" t="s">
        <v>125</v>
      </c>
      <c r="E322" s="75" t="s">
        <v>2611</v>
      </c>
      <c r="F322" s="419">
        <v>46111.0</v>
      </c>
      <c r="G322" s="176"/>
      <c r="H322" s="75" t="s">
        <v>3091</v>
      </c>
      <c r="I322" s="75" t="s">
        <v>3092</v>
      </c>
      <c r="J322" s="353" t="s">
        <v>3093</v>
      </c>
      <c r="K322" s="353" t="s">
        <v>3094</v>
      </c>
      <c r="L322" s="420" t="s">
        <v>3094</v>
      </c>
      <c r="M322" s="75" t="s">
        <v>3095</v>
      </c>
      <c r="N322" s="94"/>
      <c r="O322" s="164">
        <v>46111.0</v>
      </c>
      <c r="P322" s="74">
        <v>46125.0</v>
      </c>
      <c r="Q322" s="75" t="s">
        <v>143</v>
      </c>
      <c r="R322" s="91">
        <v>1.0</v>
      </c>
      <c r="S322" s="166" t="s">
        <v>126</v>
      </c>
      <c r="T322" s="354" t="s">
        <v>145</v>
      </c>
      <c r="U322" s="166" t="s">
        <v>101</v>
      </c>
      <c r="V322" s="166" t="s">
        <v>131</v>
      </c>
      <c r="W322" s="175"/>
      <c r="X322" s="175"/>
      <c r="Y322" s="175"/>
      <c r="Z322" s="175"/>
      <c r="AA322" s="357"/>
      <c r="AB322" s="357"/>
    </row>
    <row r="323" ht="22.5" customHeight="1">
      <c r="A323" s="448">
        <f>COUNTIF('Call &amp; Chat-Lidya'!$I$4:$I$2433,I323)</f>
        <v>3</v>
      </c>
      <c r="B323" s="488">
        <v>46121.0</v>
      </c>
      <c r="C323" s="75" t="s">
        <v>83</v>
      </c>
      <c r="D323" s="94" t="s">
        <v>125</v>
      </c>
      <c r="E323" s="75" t="s">
        <v>2623</v>
      </c>
      <c r="F323" s="419">
        <v>46111.0</v>
      </c>
      <c r="G323" s="176"/>
      <c r="H323" s="75" t="s">
        <v>3097</v>
      </c>
      <c r="I323" s="75" t="s">
        <v>3098</v>
      </c>
      <c r="J323" s="353" t="s">
        <v>3099</v>
      </c>
      <c r="K323" s="353" t="s">
        <v>3100</v>
      </c>
      <c r="L323" s="420" t="s">
        <v>3100</v>
      </c>
      <c r="M323" s="75" t="s">
        <v>3101</v>
      </c>
      <c r="N323" s="75" t="s">
        <v>3101</v>
      </c>
      <c r="O323" s="164">
        <v>46111.0</v>
      </c>
      <c r="P323" s="74">
        <v>46125.0</v>
      </c>
      <c r="Q323" s="75" t="s">
        <v>124</v>
      </c>
      <c r="R323" s="91">
        <v>1.0</v>
      </c>
      <c r="S323" s="166" t="s">
        <v>126</v>
      </c>
      <c r="T323" s="354" t="s">
        <v>145</v>
      </c>
      <c r="U323" s="166" t="s">
        <v>101</v>
      </c>
      <c r="V323" s="166" t="s">
        <v>131</v>
      </c>
      <c r="W323" s="175"/>
      <c r="X323" s="175"/>
      <c r="Y323" s="175"/>
      <c r="Z323" s="175"/>
      <c r="AA323" s="357"/>
      <c r="AB323" s="357"/>
    </row>
    <row r="324" ht="22.5" customHeight="1">
      <c r="A324" s="448">
        <f>COUNTIF('Call &amp; Chat-Lidya'!$I$4:$I$2433,I324)</f>
        <v>2</v>
      </c>
      <c r="B324" s="157">
        <v>46111.0</v>
      </c>
      <c r="C324" s="94" t="s">
        <v>83</v>
      </c>
      <c r="D324" s="94" t="s">
        <v>125</v>
      </c>
      <c r="E324" s="75" t="s">
        <v>3102</v>
      </c>
      <c r="F324" s="429">
        <v>46089.0</v>
      </c>
      <c r="G324" s="176"/>
      <c r="H324" s="94" t="s">
        <v>3103</v>
      </c>
      <c r="I324" s="512">
        <v>18052.0</v>
      </c>
      <c r="J324" s="536" t="s">
        <v>2293</v>
      </c>
      <c r="K324" s="175" t="s">
        <v>2295</v>
      </c>
      <c r="L324" s="430" t="s">
        <v>2295</v>
      </c>
      <c r="M324" s="94" t="s">
        <v>2296</v>
      </c>
      <c r="N324" s="94" t="s">
        <v>2296</v>
      </c>
      <c r="O324" s="514" t="s">
        <v>3104</v>
      </c>
      <c r="P324" s="176">
        <v>46463.0</v>
      </c>
      <c r="Q324" s="94" t="s">
        <v>124</v>
      </c>
      <c r="R324" s="94">
        <v>3.0</v>
      </c>
      <c r="S324" s="166" t="s">
        <v>99</v>
      </c>
      <c r="T324" s="166" t="s">
        <v>350</v>
      </c>
      <c r="U324" s="167" t="s">
        <v>101</v>
      </c>
      <c r="V324" s="167" t="s">
        <v>105</v>
      </c>
      <c r="W324" s="94" t="s">
        <v>509</v>
      </c>
      <c r="X324" s="167" t="s">
        <v>107</v>
      </c>
      <c r="Y324" s="94"/>
      <c r="Z324" s="353" t="s">
        <v>3109</v>
      </c>
      <c r="AA324" s="448"/>
      <c r="AB324" s="448"/>
    </row>
    <row r="325" ht="22.5" customHeight="1">
      <c r="A325" s="448">
        <f>COUNTIF('Call &amp; Chat-Lidya'!$I$4:$I$2433,I325)</f>
        <v>3</v>
      </c>
      <c r="B325" s="542">
        <v>46111.0</v>
      </c>
      <c r="C325" s="75" t="s">
        <v>83</v>
      </c>
      <c r="D325" s="94" t="s">
        <v>125</v>
      </c>
      <c r="E325" s="75" t="s">
        <v>3110</v>
      </c>
      <c r="F325" s="419">
        <v>46098.0</v>
      </c>
      <c r="G325" s="176"/>
      <c r="H325" s="75" t="s">
        <v>3111</v>
      </c>
      <c r="I325" s="543" t="s">
        <v>2310</v>
      </c>
      <c r="J325" s="353" t="s">
        <v>2312</v>
      </c>
      <c r="K325" s="544" t="s">
        <v>3112</v>
      </c>
      <c r="L325" s="420" t="s">
        <v>3112</v>
      </c>
      <c r="M325" s="75" t="s">
        <v>2315</v>
      </c>
      <c r="N325" s="75" t="s">
        <v>2315</v>
      </c>
      <c r="O325" s="164">
        <v>46098.0</v>
      </c>
      <c r="P325" s="421">
        <v>46112.0</v>
      </c>
      <c r="Q325" s="75" t="s">
        <v>124</v>
      </c>
      <c r="R325" s="94">
        <v>3.0</v>
      </c>
      <c r="S325" s="166" t="s">
        <v>251</v>
      </c>
      <c r="T325" s="166" t="s">
        <v>145</v>
      </c>
      <c r="U325" s="166" t="s">
        <v>101</v>
      </c>
      <c r="V325" s="166" t="s">
        <v>105</v>
      </c>
      <c r="W325" s="94"/>
      <c r="X325" s="175"/>
      <c r="Y325" s="175"/>
      <c r="Z325" s="537" t="s">
        <v>3117</v>
      </c>
      <c r="AA325" s="357"/>
      <c r="AB325" s="357"/>
    </row>
    <row r="326" ht="22.5" customHeight="1">
      <c r="A326" s="448">
        <f>COUNTIF('Call &amp; Chat-Lidya'!$I$4:$I$2433,I326)</f>
        <v>6</v>
      </c>
      <c r="B326" s="545">
        <v>46099.0</v>
      </c>
      <c r="C326" s="94" t="s">
        <v>83</v>
      </c>
      <c r="D326" s="94" t="s">
        <v>125</v>
      </c>
      <c r="E326" s="75" t="s">
        <v>3119</v>
      </c>
      <c r="F326" s="429">
        <v>46084.0</v>
      </c>
      <c r="G326" s="176"/>
      <c r="H326" s="94">
        <v>10432.0</v>
      </c>
      <c r="I326" s="160" t="s">
        <v>2556</v>
      </c>
      <c r="J326" s="175" t="s">
        <v>2558</v>
      </c>
      <c r="K326" s="175" t="s">
        <v>2559</v>
      </c>
      <c r="L326" s="430" t="s">
        <v>2559</v>
      </c>
      <c r="M326" s="94" t="s">
        <v>2560</v>
      </c>
      <c r="N326" s="94" t="s">
        <v>3120</v>
      </c>
      <c r="O326" s="431">
        <v>46027.0</v>
      </c>
      <c r="P326" s="176">
        <v>46041.0</v>
      </c>
      <c r="Q326" s="94" t="s">
        <v>143</v>
      </c>
      <c r="R326" s="94">
        <v>3.0</v>
      </c>
      <c r="S326" s="167" t="s">
        <v>251</v>
      </c>
      <c r="T326" s="167" t="s">
        <v>145</v>
      </c>
      <c r="U326" s="167" t="s">
        <v>101</v>
      </c>
      <c r="V326" s="167" t="s">
        <v>105</v>
      </c>
      <c r="W326" s="167"/>
      <c r="X326" s="175"/>
      <c r="Y326" s="163"/>
      <c r="Z326" s="175" t="s">
        <v>3124</v>
      </c>
      <c r="AA326" s="357"/>
      <c r="AB326" s="357"/>
    </row>
    <row r="327" ht="22.5" customHeight="1">
      <c r="A327" s="448">
        <f>COUNTIF('Call &amp; Chat-Lidya'!$I$4:$I$2433,I327)</f>
        <v>1</v>
      </c>
      <c r="B327" s="436">
        <v>46084.0</v>
      </c>
      <c r="C327" s="94" t="s">
        <v>83</v>
      </c>
      <c r="D327" s="94" t="s">
        <v>125</v>
      </c>
      <c r="E327" s="75" t="s">
        <v>3126</v>
      </c>
      <c r="F327" s="429">
        <v>46084.0</v>
      </c>
      <c r="G327" s="176"/>
      <c r="H327" s="94" t="s">
        <v>3127</v>
      </c>
      <c r="I327" s="94" t="s">
        <v>3128</v>
      </c>
      <c r="J327" s="175" t="s">
        <v>3129</v>
      </c>
      <c r="K327" s="175" t="s">
        <v>3130</v>
      </c>
      <c r="L327" s="430" t="s">
        <v>3131</v>
      </c>
      <c r="M327" s="175"/>
      <c r="N327" s="175"/>
      <c r="O327" s="546"/>
      <c r="P327" s="176">
        <v>46286.0</v>
      </c>
      <c r="Q327" s="75" t="s">
        <v>3132</v>
      </c>
      <c r="R327" s="94">
        <v>3.0</v>
      </c>
      <c r="S327" s="167" t="s">
        <v>126</v>
      </c>
      <c r="T327" s="167" t="s">
        <v>381</v>
      </c>
      <c r="U327" s="167" t="s">
        <v>101</v>
      </c>
      <c r="V327" s="167" t="s">
        <v>105</v>
      </c>
      <c r="W327" s="94"/>
      <c r="X327" s="175"/>
      <c r="Y327" s="175"/>
      <c r="Z327" s="175" t="s">
        <v>3137</v>
      </c>
      <c r="AA327" s="357" t="s">
        <v>3138</v>
      </c>
      <c r="AB327" s="357"/>
    </row>
    <row r="328" ht="22.5" customHeight="1">
      <c r="A328" s="448">
        <f>COUNTIF('Call &amp; Chat-Lidya'!$I$4:$I$2433,I328)</f>
        <v>4</v>
      </c>
      <c r="B328" s="436">
        <v>46084.0</v>
      </c>
      <c r="C328" s="94" t="s">
        <v>83</v>
      </c>
      <c r="D328" s="94" t="s">
        <v>125</v>
      </c>
      <c r="E328" s="75" t="s">
        <v>989</v>
      </c>
      <c r="F328" s="429">
        <v>46084.0</v>
      </c>
      <c r="G328" s="176"/>
      <c r="H328" s="94" t="s">
        <v>3140</v>
      </c>
      <c r="I328" s="94" t="s">
        <v>2449</v>
      </c>
      <c r="J328" s="175" t="s">
        <v>2450</v>
      </c>
      <c r="K328" s="175" t="s">
        <v>2450</v>
      </c>
      <c r="L328" s="430" t="s">
        <v>2450</v>
      </c>
      <c r="M328" s="94" t="s">
        <v>2451</v>
      </c>
      <c r="N328" s="94" t="s">
        <v>2451</v>
      </c>
      <c r="O328" s="431">
        <v>46032.0</v>
      </c>
      <c r="P328" s="176">
        <v>46046.0</v>
      </c>
      <c r="Q328" s="94" t="s">
        <v>149</v>
      </c>
      <c r="R328" s="94">
        <v>3.0</v>
      </c>
      <c r="S328" s="167" t="s">
        <v>126</v>
      </c>
      <c r="T328" s="167" t="s">
        <v>145</v>
      </c>
      <c r="U328" s="167" t="s">
        <v>101</v>
      </c>
      <c r="V328" s="167" t="s">
        <v>105</v>
      </c>
      <c r="W328" s="167" t="s">
        <v>1445</v>
      </c>
      <c r="X328" s="94" t="s">
        <v>1035</v>
      </c>
      <c r="Y328" s="435"/>
      <c r="Z328" s="435"/>
      <c r="AA328" s="357"/>
      <c r="AB328" s="357"/>
    </row>
    <row r="329" ht="22.5" customHeight="1">
      <c r="A329" s="448">
        <f>COUNTIF('Call &amp; Chat-Lidya'!$I$4:$I$2433,I329)</f>
        <v>2</v>
      </c>
      <c r="B329" s="436">
        <v>46084.0</v>
      </c>
      <c r="C329" s="94" t="s">
        <v>83</v>
      </c>
      <c r="D329" s="94" t="s">
        <v>125</v>
      </c>
      <c r="E329" s="75" t="s">
        <v>3145</v>
      </c>
      <c r="F329" s="429">
        <v>46084.0</v>
      </c>
      <c r="G329" s="176"/>
      <c r="H329" s="94" t="s">
        <v>3149</v>
      </c>
      <c r="I329" s="94" t="s">
        <v>2538</v>
      </c>
      <c r="J329" s="175" t="s">
        <v>2539</v>
      </c>
      <c r="K329" s="175" t="s">
        <v>2539</v>
      </c>
      <c r="L329" s="430" t="s">
        <v>2539</v>
      </c>
      <c r="M329" s="94" t="s">
        <v>2540</v>
      </c>
      <c r="N329" s="94" t="s">
        <v>3151</v>
      </c>
      <c r="O329" s="431">
        <v>46065.0</v>
      </c>
      <c r="P329" s="176">
        <v>46078.0</v>
      </c>
      <c r="Q329" s="94" t="s">
        <v>461</v>
      </c>
      <c r="R329" s="94">
        <v>3.0</v>
      </c>
      <c r="S329" s="167" t="s">
        <v>99</v>
      </c>
      <c r="T329" s="167" t="s">
        <v>145</v>
      </c>
      <c r="U329" s="167" t="s">
        <v>101</v>
      </c>
      <c r="V329" s="167" t="s">
        <v>105</v>
      </c>
      <c r="W329" s="167"/>
      <c r="X329" s="94" t="s">
        <v>1035</v>
      </c>
      <c r="Y329" s="435"/>
      <c r="Z329" s="435" t="s">
        <v>3153</v>
      </c>
      <c r="AA329" s="357"/>
      <c r="AB329" s="357"/>
    </row>
    <row r="330" ht="22.5" customHeight="1">
      <c r="A330" s="448">
        <f>COUNTIF('Call &amp; Chat-Lidya'!$I$4:$I$2433,I330)</f>
        <v>2</v>
      </c>
      <c r="B330" s="436">
        <v>46084.0</v>
      </c>
      <c r="C330" s="94" t="s">
        <v>83</v>
      </c>
      <c r="D330" s="94" t="s">
        <v>125</v>
      </c>
      <c r="E330" s="75" t="s">
        <v>3154</v>
      </c>
      <c r="F330" s="429">
        <v>46084.0</v>
      </c>
      <c r="G330" s="176"/>
      <c r="H330" s="175"/>
      <c r="I330" s="94">
        <v>16201.0</v>
      </c>
      <c r="J330" s="536" t="s">
        <v>3106</v>
      </c>
      <c r="K330" s="175" t="s">
        <v>3107</v>
      </c>
      <c r="L330" s="547" t="s">
        <v>3107</v>
      </c>
      <c r="M330" s="539">
        <v>8.2176537176E10</v>
      </c>
      <c r="N330" s="94" t="s">
        <v>114</v>
      </c>
      <c r="O330" s="431">
        <v>45891.0</v>
      </c>
      <c r="P330" s="176">
        <v>46085.0</v>
      </c>
      <c r="Q330" s="94" t="s">
        <v>3160</v>
      </c>
      <c r="R330" s="94">
        <v>3.0</v>
      </c>
      <c r="S330" s="167" t="s">
        <v>100</v>
      </c>
      <c r="T330" s="167" t="s">
        <v>100</v>
      </c>
      <c r="U330" s="167" t="s">
        <v>101</v>
      </c>
      <c r="V330" s="167" t="s">
        <v>105</v>
      </c>
      <c r="W330" s="167"/>
      <c r="X330" s="175"/>
      <c r="Y330" s="175"/>
      <c r="Z330" s="175" t="s">
        <v>3163</v>
      </c>
      <c r="AA330" s="357"/>
      <c r="AB330" s="357"/>
    </row>
    <row r="331" ht="22.5" customHeight="1">
      <c r="A331" s="448">
        <f>COUNTIF('Call &amp; Chat-Lidya'!$I$4:$I$2433,I331)</f>
        <v>1</v>
      </c>
      <c r="B331" s="436">
        <v>46084.0</v>
      </c>
      <c r="C331" s="94" t="s">
        <v>83</v>
      </c>
      <c r="D331" s="94" t="s">
        <v>125</v>
      </c>
      <c r="E331" s="75" t="s">
        <v>3168</v>
      </c>
      <c r="F331" s="429">
        <v>46084.0</v>
      </c>
      <c r="G331" s="176"/>
      <c r="H331" s="175"/>
      <c r="I331" s="94">
        <v>13944.0</v>
      </c>
      <c r="J331" s="536" t="s">
        <v>1500</v>
      </c>
      <c r="K331" s="175" t="s">
        <v>3169</v>
      </c>
      <c r="L331" s="175" t="s">
        <v>3169</v>
      </c>
      <c r="M331" s="539">
        <v>8.5163695628E10</v>
      </c>
      <c r="N331" s="94" t="s">
        <v>3170</v>
      </c>
      <c r="O331" s="431">
        <v>45622.0</v>
      </c>
      <c r="P331" s="176">
        <v>46086.0</v>
      </c>
      <c r="Q331" s="94" t="s">
        <v>3171</v>
      </c>
      <c r="R331" s="94">
        <v>3.0</v>
      </c>
      <c r="S331" s="167" t="s">
        <v>99</v>
      </c>
      <c r="T331" s="167" t="s">
        <v>145</v>
      </c>
      <c r="U331" s="167" t="s">
        <v>101</v>
      </c>
      <c r="V331" s="167" t="s">
        <v>105</v>
      </c>
      <c r="W331" s="167"/>
      <c r="X331" s="175"/>
      <c r="Y331" s="175"/>
      <c r="Z331" s="175"/>
      <c r="AA331" s="357" t="s">
        <v>3138</v>
      </c>
      <c r="AB331" s="357"/>
    </row>
    <row r="332" ht="22.5" customHeight="1">
      <c r="A332" s="448">
        <f>COUNTIF('Call &amp; Chat-Lidya'!$I$4:$I$2433,I332)</f>
        <v>1</v>
      </c>
      <c r="B332" s="436">
        <v>46084.0</v>
      </c>
      <c r="C332" s="94" t="s">
        <v>83</v>
      </c>
      <c r="D332" s="94" t="s">
        <v>125</v>
      </c>
      <c r="E332" s="75" t="s">
        <v>3172</v>
      </c>
      <c r="F332" s="429">
        <v>46084.0</v>
      </c>
      <c r="G332" s="176"/>
      <c r="H332" s="175"/>
      <c r="I332" s="94">
        <v>14813.0</v>
      </c>
      <c r="J332" s="536" t="s">
        <v>3173</v>
      </c>
      <c r="K332" s="175" t="s">
        <v>3174</v>
      </c>
      <c r="L332" s="430"/>
      <c r="M332" s="539">
        <v>8.2278128083E10</v>
      </c>
      <c r="N332" s="94" t="s">
        <v>3175</v>
      </c>
      <c r="O332" s="431">
        <v>45713.0</v>
      </c>
      <c r="P332" s="176">
        <v>46087.0</v>
      </c>
      <c r="Q332" s="94" t="s">
        <v>213</v>
      </c>
      <c r="R332" s="94">
        <v>3.0</v>
      </c>
      <c r="S332" s="167" t="s">
        <v>99</v>
      </c>
      <c r="T332" s="167" t="s">
        <v>145</v>
      </c>
      <c r="U332" s="167" t="s">
        <v>101</v>
      </c>
      <c r="V332" s="167" t="s">
        <v>105</v>
      </c>
      <c r="W332" s="167"/>
      <c r="X332" s="175"/>
      <c r="Y332" s="175"/>
      <c r="Z332" s="175"/>
      <c r="AA332" s="357"/>
      <c r="AB332" s="357"/>
    </row>
    <row r="333" ht="22.5" customHeight="1">
      <c r="A333" s="448">
        <f>COUNTIF('Call &amp; Chat-Lidya'!$I$4:$I$2433,I333)</f>
        <v>1</v>
      </c>
      <c r="B333" s="436">
        <v>46084.0</v>
      </c>
      <c r="C333" s="94" t="s">
        <v>83</v>
      </c>
      <c r="D333" s="94" t="s">
        <v>125</v>
      </c>
      <c r="E333" s="75" t="s">
        <v>2177</v>
      </c>
      <c r="F333" s="429">
        <v>46084.0</v>
      </c>
      <c r="G333" s="176"/>
      <c r="H333" s="175"/>
      <c r="I333" s="94">
        <v>11494.0</v>
      </c>
      <c r="J333" s="536" t="s">
        <v>3177</v>
      </c>
      <c r="K333" s="175" t="s">
        <v>3179</v>
      </c>
      <c r="L333" s="430"/>
      <c r="M333" s="539">
        <v>8.5772002656E10</v>
      </c>
      <c r="N333" s="94" t="s">
        <v>3183</v>
      </c>
      <c r="O333" s="431">
        <v>45354.0</v>
      </c>
      <c r="P333" s="176">
        <v>46088.0</v>
      </c>
      <c r="Q333" s="94" t="s">
        <v>213</v>
      </c>
      <c r="R333" s="94">
        <v>3.0</v>
      </c>
      <c r="S333" s="167" t="s">
        <v>99</v>
      </c>
      <c r="T333" s="167" t="s">
        <v>145</v>
      </c>
      <c r="U333" s="167" t="s">
        <v>101</v>
      </c>
      <c r="V333" s="167" t="s">
        <v>105</v>
      </c>
      <c r="W333" s="167"/>
      <c r="X333" s="175"/>
      <c r="Y333" s="175"/>
      <c r="Z333" s="175"/>
      <c r="AA333" s="357"/>
      <c r="AB333" s="357"/>
    </row>
    <row r="334" ht="22.5" customHeight="1">
      <c r="A334" s="448">
        <f>COUNTIF('Call &amp; Chat-Lidya'!$I$4:$I$2433,I334)</f>
        <v>2</v>
      </c>
      <c r="B334" s="436">
        <v>46084.0</v>
      </c>
      <c r="C334" s="94" t="s">
        <v>83</v>
      </c>
      <c r="D334" s="94" t="s">
        <v>125</v>
      </c>
      <c r="E334" s="75" t="s">
        <v>3185</v>
      </c>
      <c r="F334" s="429">
        <v>46084.0</v>
      </c>
      <c r="G334" s="176"/>
      <c r="H334" s="175"/>
      <c r="I334" s="94">
        <v>11517.0</v>
      </c>
      <c r="J334" s="536" t="s">
        <v>3188</v>
      </c>
      <c r="K334" s="175" t="s">
        <v>3189</v>
      </c>
      <c r="L334" s="430"/>
      <c r="M334" s="539">
        <v>8.2277782901E10</v>
      </c>
      <c r="N334" s="94" t="s">
        <v>3192</v>
      </c>
      <c r="O334" s="431">
        <v>45355.0</v>
      </c>
      <c r="P334" s="176">
        <v>46091.0</v>
      </c>
      <c r="Q334" s="94" t="s">
        <v>3193</v>
      </c>
      <c r="R334" s="94">
        <v>3.0</v>
      </c>
      <c r="S334" s="167" t="s">
        <v>99</v>
      </c>
      <c r="T334" s="167" t="s">
        <v>145</v>
      </c>
      <c r="U334" s="167" t="s">
        <v>101</v>
      </c>
      <c r="V334" s="167" t="s">
        <v>105</v>
      </c>
      <c r="W334" s="167"/>
      <c r="X334" s="175"/>
      <c r="Y334" s="175"/>
      <c r="Z334" s="175"/>
      <c r="AA334" s="357"/>
      <c r="AB334" s="357"/>
    </row>
    <row r="335" ht="22.5" customHeight="1">
      <c r="A335" s="448">
        <f>COUNTIF('Call &amp; Chat-Lidya'!$I$4:$I$2433,I335)</f>
        <v>1</v>
      </c>
      <c r="B335" s="436">
        <v>46084.0</v>
      </c>
      <c r="C335" s="94" t="s">
        <v>83</v>
      </c>
      <c r="D335" s="94" t="s">
        <v>125</v>
      </c>
      <c r="E335" s="75" t="s">
        <v>2197</v>
      </c>
      <c r="F335" s="429">
        <v>46084.0</v>
      </c>
      <c r="G335" s="176"/>
      <c r="H335" s="175"/>
      <c r="I335" s="94">
        <v>16274.0</v>
      </c>
      <c r="J335" s="536" t="s">
        <v>3114</v>
      </c>
      <c r="K335" s="175" t="s">
        <v>3198</v>
      </c>
      <c r="L335" s="430"/>
      <c r="M335" s="539">
        <v>8.595949036E10</v>
      </c>
      <c r="N335" s="94" t="s">
        <v>3116</v>
      </c>
      <c r="O335" s="431">
        <v>45901.0</v>
      </c>
      <c r="P335" s="176">
        <v>46095.0</v>
      </c>
      <c r="Q335" s="94" t="s">
        <v>3199</v>
      </c>
      <c r="R335" s="94">
        <v>3.0</v>
      </c>
      <c r="S335" s="167" t="s">
        <v>99</v>
      </c>
      <c r="T335" s="167" t="s">
        <v>145</v>
      </c>
      <c r="U335" s="167" t="s">
        <v>101</v>
      </c>
      <c r="V335" s="167" t="s">
        <v>105</v>
      </c>
      <c r="W335" s="167"/>
      <c r="X335" s="175"/>
      <c r="Y335" s="175"/>
      <c r="Z335" s="175"/>
      <c r="AA335" s="357"/>
      <c r="AB335" s="357"/>
    </row>
    <row r="336" ht="22.5" customHeight="1">
      <c r="A336" s="448">
        <f>COUNTIF('Call &amp; Chat-Lidya'!$I$4:$I$2433,I336)</f>
        <v>1</v>
      </c>
      <c r="B336" s="436">
        <v>46084.0</v>
      </c>
      <c r="C336" s="94" t="s">
        <v>83</v>
      </c>
      <c r="D336" s="94" t="s">
        <v>125</v>
      </c>
      <c r="E336" s="75" t="s">
        <v>2215</v>
      </c>
      <c r="F336" s="429">
        <v>46084.0</v>
      </c>
      <c r="G336" s="176"/>
      <c r="H336" s="175"/>
      <c r="I336" s="94">
        <v>14588.0</v>
      </c>
      <c r="J336" s="536" t="s">
        <v>3206</v>
      </c>
      <c r="K336" s="175" t="s">
        <v>3207</v>
      </c>
      <c r="L336" s="430"/>
      <c r="M336" s="539">
        <v>8.229800808E10</v>
      </c>
      <c r="N336" s="94" t="s">
        <v>114</v>
      </c>
      <c r="O336" s="431">
        <v>45692.0</v>
      </c>
      <c r="P336" s="176">
        <v>46096.0</v>
      </c>
      <c r="Q336" s="94" t="s">
        <v>3210</v>
      </c>
      <c r="R336" s="94">
        <v>3.0</v>
      </c>
      <c r="S336" s="167" t="s">
        <v>99</v>
      </c>
      <c r="T336" s="167" t="s">
        <v>145</v>
      </c>
      <c r="U336" s="167" t="s">
        <v>101</v>
      </c>
      <c r="V336" s="167" t="s">
        <v>105</v>
      </c>
      <c r="W336" s="167"/>
      <c r="X336" s="175"/>
      <c r="Y336" s="175"/>
      <c r="Z336" s="175"/>
      <c r="AA336" s="357" t="s">
        <v>3213</v>
      </c>
      <c r="AB336" s="357"/>
    </row>
    <row r="337" ht="22.5" customHeight="1">
      <c r="A337" s="448">
        <f>COUNTIF('Call &amp; Chat-Lidya'!$I$4:$I$2433,I337)</f>
        <v>2</v>
      </c>
      <c r="B337" s="436">
        <v>46084.0</v>
      </c>
      <c r="C337" s="94" t="s">
        <v>83</v>
      </c>
      <c r="D337" s="94" t="s">
        <v>125</v>
      </c>
      <c r="E337" s="75" t="s">
        <v>2227</v>
      </c>
      <c r="F337" s="429">
        <v>46084.0</v>
      </c>
      <c r="G337" s="176"/>
      <c r="H337" s="175"/>
      <c r="I337" s="94">
        <v>8565.0</v>
      </c>
      <c r="J337" s="536" t="s">
        <v>3218</v>
      </c>
      <c r="K337" s="175" t="s">
        <v>3219</v>
      </c>
      <c r="L337" s="430"/>
      <c r="M337" s="539" t="s">
        <v>3220</v>
      </c>
      <c r="N337" s="94" t="s">
        <v>3222</v>
      </c>
      <c r="O337" s="431">
        <v>45192.0</v>
      </c>
      <c r="P337" s="176">
        <v>46098.0</v>
      </c>
      <c r="Q337" s="94" t="s">
        <v>3223</v>
      </c>
      <c r="R337" s="94">
        <v>3.0</v>
      </c>
      <c r="S337" s="167" t="s">
        <v>99</v>
      </c>
      <c r="T337" s="167" t="s">
        <v>145</v>
      </c>
      <c r="U337" s="167" t="s">
        <v>101</v>
      </c>
      <c r="V337" s="167" t="s">
        <v>105</v>
      </c>
      <c r="W337" s="167"/>
      <c r="X337" s="175"/>
      <c r="Y337" s="175"/>
      <c r="Z337" s="175"/>
      <c r="AA337" s="357"/>
      <c r="AB337" s="357"/>
    </row>
    <row r="338" ht="22.5" customHeight="1">
      <c r="A338" s="448">
        <f>COUNTIF('Call &amp; Chat-Lidya'!$I$4:$I$2433,I338)</f>
        <v>1</v>
      </c>
      <c r="B338" s="436">
        <v>46084.0</v>
      </c>
      <c r="C338" s="94" t="s">
        <v>83</v>
      </c>
      <c r="D338" s="94" t="s">
        <v>125</v>
      </c>
      <c r="E338" s="75" t="s">
        <v>2240</v>
      </c>
      <c r="F338" s="429">
        <v>46084.0</v>
      </c>
      <c r="G338" s="176"/>
      <c r="H338" s="175"/>
      <c r="I338" s="94">
        <v>16306.0</v>
      </c>
      <c r="J338" s="536" t="s">
        <v>2111</v>
      </c>
      <c r="K338" s="175" t="s">
        <v>3224</v>
      </c>
      <c r="L338" s="430"/>
      <c r="M338" s="94" t="s">
        <v>2113</v>
      </c>
      <c r="N338" s="94" t="s">
        <v>3123</v>
      </c>
      <c r="O338" s="431">
        <v>45904.0</v>
      </c>
      <c r="P338" s="176">
        <v>46098.0</v>
      </c>
      <c r="Q338" s="94" t="s">
        <v>3225</v>
      </c>
      <c r="R338" s="94">
        <v>3.0</v>
      </c>
      <c r="S338" s="167" t="s">
        <v>99</v>
      </c>
      <c r="T338" s="167" t="s">
        <v>145</v>
      </c>
      <c r="U338" s="167" t="s">
        <v>101</v>
      </c>
      <c r="V338" s="167" t="s">
        <v>105</v>
      </c>
      <c r="W338" s="167"/>
      <c r="X338" s="175"/>
      <c r="Y338" s="175"/>
      <c r="Z338" s="175" t="s">
        <v>3226</v>
      </c>
      <c r="AA338" s="357"/>
      <c r="AB338" s="357"/>
    </row>
    <row r="339" ht="22.5" customHeight="1">
      <c r="A339" s="448">
        <f>COUNTIF('Call &amp; Chat-Lidya'!$I$4:$I$2433,I339)</f>
        <v>1</v>
      </c>
      <c r="B339" s="436">
        <v>46084.0</v>
      </c>
      <c r="C339" s="94" t="s">
        <v>83</v>
      </c>
      <c r="D339" s="94" t="s">
        <v>125</v>
      </c>
      <c r="E339" s="75" t="s">
        <v>2257</v>
      </c>
      <c r="F339" s="429">
        <v>46084.0</v>
      </c>
      <c r="G339" s="176"/>
      <c r="H339" s="175"/>
      <c r="I339" s="94">
        <v>8068.0</v>
      </c>
      <c r="J339" s="536" t="s">
        <v>3227</v>
      </c>
      <c r="K339" s="175" t="s">
        <v>3228</v>
      </c>
      <c r="L339" s="430"/>
      <c r="M339" s="539">
        <v>8.5773459383E10</v>
      </c>
      <c r="N339" s="94" t="s">
        <v>3229</v>
      </c>
      <c r="O339" s="431">
        <v>44944.0</v>
      </c>
      <c r="P339" s="176">
        <v>46103.0</v>
      </c>
      <c r="Q339" s="94" t="s">
        <v>3231</v>
      </c>
      <c r="R339" s="94">
        <v>3.0</v>
      </c>
      <c r="S339" s="167" t="s">
        <v>99</v>
      </c>
      <c r="T339" s="167" t="s">
        <v>145</v>
      </c>
      <c r="U339" s="167" t="s">
        <v>101</v>
      </c>
      <c r="V339" s="167" t="s">
        <v>105</v>
      </c>
      <c r="W339" s="167"/>
      <c r="X339" s="175"/>
      <c r="Y339" s="175"/>
      <c r="Z339" s="175"/>
      <c r="AA339" s="357"/>
      <c r="AB339" s="357"/>
    </row>
    <row r="340" ht="22.5" customHeight="1">
      <c r="A340" s="448">
        <f>COUNTIF('Call &amp; Chat-Lidya'!$I$4:$I$2433,I340)</f>
        <v>1</v>
      </c>
      <c r="B340" s="436">
        <v>46084.0</v>
      </c>
      <c r="C340" s="94" t="s">
        <v>83</v>
      </c>
      <c r="D340" s="94" t="s">
        <v>125</v>
      </c>
      <c r="E340" s="75" t="s">
        <v>2274</v>
      </c>
      <c r="F340" s="429">
        <v>46084.0</v>
      </c>
      <c r="G340" s="176"/>
      <c r="H340" s="175"/>
      <c r="I340" s="94">
        <v>14837.0</v>
      </c>
      <c r="J340" s="536" t="s">
        <v>3232</v>
      </c>
      <c r="K340" s="175" t="s">
        <v>3233</v>
      </c>
      <c r="L340" s="430"/>
      <c r="M340" s="539">
        <v>8.5856408508E10</v>
      </c>
      <c r="N340" s="539">
        <v>8.5856408508E10</v>
      </c>
      <c r="O340" s="431">
        <v>45715.0</v>
      </c>
      <c r="P340" s="176">
        <v>46170.0</v>
      </c>
      <c r="Q340" s="94" t="s">
        <v>3234</v>
      </c>
      <c r="R340" s="94">
        <v>3.0</v>
      </c>
      <c r="S340" s="167" t="s">
        <v>99</v>
      </c>
      <c r="T340" s="167" t="s">
        <v>145</v>
      </c>
      <c r="U340" s="167" t="s">
        <v>101</v>
      </c>
      <c r="V340" s="167" t="s">
        <v>105</v>
      </c>
      <c r="W340" s="167"/>
      <c r="X340" s="175"/>
      <c r="Y340" s="175"/>
      <c r="Z340" s="175"/>
      <c r="AA340" s="357"/>
      <c r="AB340" s="357"/>
    </row>
    <row r="341" ht="22.5" customHeight="1">
      <c r="A341" s="448">
        <f>COUNTIF('Call &amp; Chat-Lidya'!$I$4:$I$2433,I341)</f>
        <v>1</v>
      </c>
      <c r="B341" s="436">
        <v>46084.0</v>
      </c>
      <c r="C341" s="94" t="s">
        <v>83</v>
      </c>
      <c r="D341" s="94" t="s">
        <v>125</v>
      </c>
      <c r="E341" s="75" t="s">
        <v>2294</v>
      </c>
      <c r="F341" s="429">
        <v>46084.0</v>
      </c>
      <c r="G341" s="176"/>
      <c r="H341" s="175"/>
      <c r="I341" s="94">
        <v>14366.0</v>
      </c>
      <c r="J341" s="536" t="s">
        <v>3236</v>
      </c>
      <c r="K341" s="175" t="s">
        <v>3237</v>
      </c>
      <c r="L341" s="430"/>
      <c r="M341" s="539">
        <v>8.2151540024E10</v>
      </c>
      <c r="N341" s="539">
        <v>8.2151540024E10</v>
      </c>
      <c r="O341" s="431">
        <v>45667.0</v>
      </c>
      <c r="P341" s="176">
        <v>46111.0</v>
      </c>
      <c r="Q341" s="94" t="s">
        <v>3238</v>
      </c>
      <c r="R341" s="94">
        <v>3.0</v>
      </c>
      <c r="S341" s="167" t="s">
        <v>126</v>
      </c>
      <c r="T341" s="167" t="s">
        <v>195</v>
      </c>
      <c r="U341" s="167" t="s">
        <v>128</v>
      </c>
      <c r="V341" s="167" t="s">
        <v>105</v>
      </c>
      <c r="W341" s="167"/>
      <c r="X341" s="175"/>
      <c r="Y341" s="175"/>
      <c r="Z341" s="175"/>
      <c r="AA341" s="357"/>
      <c r="AB341" s="357"/>
    </row>
    <row r="342" ht="22.5" customHeight="1">
      <c r="A342" s="448">
        <f>COUNTIF('Call &amp; Chat-Lidya'!$I$4:$I$2433,I342)</f>
        <v>2</v>
      </c>
      <c r="B342" s="436">
        <v>46084.0</v>
      </c>
      <c r="C342" s="94" t="s">
        <v>83</v>
      </c>
      <c r="D342" s="94" t="s">
        <v>125</v>
      </c>
      <c r="E342" s="75" t="s">
        <v>3242</v>
      </c>
      <c r="F342" s="429">
        <v>46084.0</v>
      </c>
      <c r="G342" s="176"/>
      <c r="H342" s="175"/>
      <c r="I342" s="94" t="s">
        <v>2271</v>
      </c>
      <c r="J342" s="536" t="s">
        <v>3245</v>
      </c>
      <c r="K342" s="175" t="s">
        <v>1355</v>
      </c>
      <c r="L342" s="430" t="s">
        <v>3246</v>
      </c>
      <c r="M342" s="539">
        <v>8.2370098185E10</v>
      </c>
      <c r="N342" s="539">
        <v>8.2370098185E10</v>
      </c>
      <c r="O342" s="431">
        <v>44571.0</v>
      </c>
      <c r="P342" s="176">
        <v>46085.0</v>
      </c>
      <c r="Q342" s="94" t="s">
        <v>3247</v>
      </c>
      <c r="R342" s="94">
        <v>3.0</v>
      </c>
      <c r="S342" s="167" t="s">
        <v>99</v>
      </c>
      <c r="T342" s="167" t="s">
        <v>100</v>
      </c>
      <c r="U342" s="167" t="s">
        <v>101</v>
      </c>
      <c r="V342" s="167" t="s">
        <v>105</v>
      </c>
      <c r="W342" s="94" t="s">
        <v>342</v>
      </c>
      <c r="X342" s="94" t="s">
        <v>512</v>
      </c>
      <c r="Y342" s="94"/>
      <c r="Z342" s="175" t="s">
        <v>3249</v>
      </c>
      <c r="AA342" s="357"/>
      <c r="AB342" s="357"/>
    </row>
    <row r="343" ht="22.5" customHeight="1">
      <c r="A343" s="448">
        <f>COUNTIF('Call &amp; Chat-Lidya'!$I$4:$I$2433,I343)</f>
        <v>1</v>
      </c>
      <c r="B343" s="436">
        <v>46084.0</v>
      </c>
      <c r="C343" s="94" t="s">
        <v>83</v>
      </c>
      <c r="D343" s="94" t="s">
        <v>125</v>
      </c>
      <c r="E343" s="75" t="s">
        <v>3259</v>
      </c>
      <c r="F343" s="429">
        <v>46084.0</v>
      </c>
      <c r="G343" s="176"/>
      <c r="H343" s="175"/>
      <c r="I343" s="94">
        <v>15977.0</v>
      </c>
      <c r="J343" s="536" t="s">
        <v>3258</v>
      </c>
      <c r="K343" s="175" t="s">
        <v>3261</v>
      </c>
      <c r="L343" s="430"/>
      <c r="M343" s="175"/>
      <c r="N343" s="175"/>
      <c r="O343" s="546"/>
      <c r="P343" s="176">
        <v>46085.0</v>
      </c>
      <c r="Q343" s="94" t="s">
        <v>3263</v>
      </c>
      <c r="R343" s="94">
        <v>3.0</v>
      </c>
      <c r="S343" s="167" t="s">
        <v>126</v>
      </c>
      <c r="T343" s="167" t="s">
        <v>145</v>
      </c>
      <c r="U343" s="167" t="s">
        <v>101</v>
      </c>
      <c r="V343" s="167" t="s">
        <v>105</v>
      </c>
      <c r="W343" s="94"/>
      <c r="X343" s="175"/>
      <c r="Y343" s="175"/>
      <c r="Z343" s="175"/>
      <c r="AA343" s="357"/>
      <c r="AB343" s="357"/>
    </row>
    <row r="344" ht="22.5" customHeight="1">
      <c r="A344" s="448">
        <f>COUNTIF('Call &amp; Chat-Lidya'!$I$4:$I$2433,I344)</f>
        <v>1</v>
      </c>
      <c r="B344" s="436">
        <v>46084.0</v>
      </c>
      <c r="C344" s="94" t="s">
        <v>83</v>
      </c>
      <c r="D344" s="94" t="s">
        <v>125</v>
      </c>
      <c r="E344" s="75" t="s">
        <v>2311</v>
      </c>
      <c r="F344" s="429">
        <v>46084.0</v>
      </c>
      <c r="G344" s="176"/>
      <c r="H344" s="175"/>
      <c r="I344" s="94">
        <v>11498.0</v>
      </c>
      <c r="J344" s="536" t="s">
        <v>3271</v>
      </c>
      <c r="K344" s="175" t="s">
        <v>3272</v>
      </c>
      <c r="L344" s="430"/>
      <c r="M344" s="175"/>
      <c r="N344" s="175"/>
      <c r="O344" s="546"/>
      <c r="P344" s="176">
        <v>46069.0</v>
      </c>
      <c r="Q344" s="94" t="s">
        <v>3274</v>
      </c>
      <c r="R344" s="94">
        <v>3.0</v>
      </c>
      <c r="S344" s="167" t="s">
        <v>126</v>
      </c>
      <c r="T344" s="167" t="s">
        <v>145</v>
      </c>
      <c r="U344" s="167" t="s">
        <v>101</v>
      </c>
      <c r="V344" s="167" t="s">
        <v>105</v>
      </c>
      <c r="W344" s="94"/>
      <c r="X344" s="175"/>
      <c r="Y344" s="175"/>
      <c r="Z344" s="175"/>
      <c r="AA344" s="357"/>
      <c r="AB344" s="357"/>
    </row>
    <row r="345" ht="22.5" customHeight="1">
      <c r="A345" s="448">
        <f>COUNTIF('Call &amp; Chat-Lidya'!$I$4:$I$2433,I345)</f>
        <v>2</v>
      </c>
      <c r="B345" s="436">
        <v>46083.0</v>
      </c>
      <c r="C345" s="94" t="s">
        <v>83</v>
      </c>
      <c r="D345" s="94" t="s">
        <v>125</v>
      </c>
      <c r="E345" s="75" t="s">
        <v>2549</v>
      </c>
      <c r="F345" s="429">
        <v>46083.0</v>
      </c>
      <c r="G345" s="176"/>
      <c r="H345" s="94" t="s">
        <v>3280</v>
      </c>
      <c r="I345" s="94" t="s">
        <v>2665</v>
      </c>
      <c r="J345" s="175" t="s">
        <v>2666</v>
      </c>
      <c r="K345" s="175" t="s">
        <v>2666</v>
      </c>
      <c r="L345" s="430" t="s">
        <v>2666</v>
      </c>
      <c r="M345" s="94" t="s">
        <v>2667</v>
      </c>
      <c r="N345" s="94" t="s">
        <v>2667</v>
      </c>
      <c r="O345" s="431">
        <v>46025.0</v>
      </c>
      <c r="P345" s="176">
        <v>46039.0</v>
      </c>
      <c r="Q345" s="94" t="s">
        <v>3281</v>
      </c>
      <c r="R345" s="94">
        <v>3.0</v>
      </c>
      <c r="S345" s="167" t="s">
        <v>99</v>
      </c>
      <c r="T345" s="167" t="s">
        <v>381</v>
      </c>
      <c r="U345" s="167" t="s">
        <v>101</v>
      </c>
      <c r="V345" s="167" t="s">
        <v>105</v>
      </c>
      <c r="W345" s="167" t="s">
        <v>509</v>
      </c>
      <c r="X345" s="94" t="s">
        <v>959</v>
      </c>
      <c r="Y345" s="435"/>
      <c r="Z345" s="435"/>
      <c r="AA345" s="357"/>
      <c r="AB345" s="357"/>
    </row>
    <row r="346" ht="22.5" customHeight="1">
      <c r="A346" s="448">
        <f>COUNTIF('Call &amp; Chat-Lidya'!$I$4:$I$2433,I346)</f>
        <v>5</v>
      </c>
      <c r="B346" s="436">
        <v>46083.0</v>
      </c>
      <c r="C346" s="94" t="s">
        <v>83</v>
      </c>
      <c r="D346" s="94" t="s">
        <v>125</v>
      </c>
      <c r="E346" s="75" t="s">
        <v>2561</v>
      </c>
      <c r="F346" s="429">
        <v>46083.0</v>
      </c>
      <c r="G346" s="176"/>
      <c r="H346" s="94" t="s">
        <v>3282</v>
      </c>
      <c r="I346" s="94" t="s">
        <v>2248</v>
      </c>
      <c r="J346" s="175" t="s">
        <v>2249</v>
      </c>
      <c r="K346" s="175" t="s">
        <v>2249</v>
      </c>
      <c r="L346" s="430" t="s">
        <v>2249</v>
      </c>
      <c r="M346" s="94" t="s">
        <v>2254</v>
      </c>
      <c r="N346" s="94" t="s">
        <v>2254</v>
      </c>
      <c r="O346" s="431">
        <v>46067.0</v>
      </c>
      <c r="P346" s="176">
        <v>46080.0</v>
      </c>
      <c r="Q346" s="94" t="s">
        <v>424</v>
      </c>
      <c r="R346" s="94">
        <v>3.0</v>
      </c>
      <c r="S346" s="167" t="s">
        <v>100</v>
      </c>
      <c r="T346" s="167" t="s">
        <v>145</v>
      </c>
      <c r="U346" s="167" t="s">
        <v>101</v>
      </c>
      <c r="V346" s="167" t="s">
        <v>105</v>
      </c>
      <c r="W346" s="167"/>
      <c r="X346" s="94" t="s">
        <v>512</v>
      </c>
      <c r="Y346" s="167"/>
      <c r="Z346" s="175"/>
      <c r="AA346" s="357"/>
      <c r="AB346" s="357"/>
    </row>
    <row r="347" ht="22.5" customHeight="1">
      <c r="A347" s="448">
        <f>COUNTIF('Call &amp; Chat-Lidya'!$I$4:$I$2433,I347)</f>
        <v>5</v>
      </c>
      <c r="B347" s="436">
        <v>46083.0</v>
      </c>
      <c r="C347" s="94" t="s">
        <v>83</v>
      </c>
      <c r="D347" s="94" t="s">
        <v>125</v>
      </c>
      <c r="E347" s="75" t="s">
        <v>3250</v>
      </c>
      <c r="F347" s="429">
        <v>46083.0</v>
      </c>
      <c r="G347" s="176"/>
      <c r="H347" s="94" t="s">
        <v>3283</v>
      </c>
      <c r="I347" s="94" t="s">
        <v>2567</v>
      </c>
      <c r="J347" s="175" t="s">
        <v>2568</v>
      </c>
      <c r="K347" s="175" t="s">
        <v>2569</v>
      </c>
      <c r="L347" s="430" t="s">
        <v>2569</v>
      </c>
      <c r="M347" s="94" t="s">
        <v>2571</v>
      </c>
      <c r="N347" s="94" t="s">
        <v>3284</v>
      </c>
      <c r="O347" s="431">
        <v>46077.0</v>
      </c>
      <c r="P347" s="176">
        <v>46091.0</v>
      </c>
      <c r="Q347" s="94" t="s">
        <v>124</v>
      </c>
      <c r="R347" s="94">
        <v>3.0</v>
      </c>
      <c r="S347" s="167" t="s">
        <v>100</v>
      </c>
      <c r="T347" s="167" t="s">
        <v>100</v>
      </c>
      <c r="U347" s="167" t="s">
        <v>101</v>
      </c>
      <c r="V347" s="167" t="s">
        <v>105</v>
      </c>
      <c r="W347" s="167" t="s">
        <v>509</v>
      </c>
      <c r="X347" s="94" t="s">
        <v>512</v>
      </c>
      <c r="Y347" s="553"/>
      <c r="Z347" s="435"/>
      <c r="AA347" s="357"/>
      <c r="AB347" s="357"/>
    </row>
    <row r="348" ht="22.5" customHeight="1">
      <c r="A348" s="448">
        <f>COUNTIF('Call &amp; Chat-Lidya'!$I$4:$I$2433,I348)</f>
        <v>1</v>
      </c>
      <c r="B348" s="429">
        <v>46077.0</v>
      </c>
      <c r="C348" s="94" t="s">
        <v>83</v>
      </c>
      <c r="D348" s="94" t="s">
        <v>55</v>
      </c>
      <c r="E348" s="75" t="s">
        <v>3285</v>
      </c>
      <c r="F348" s="429">
        <v>46048.0</v>
      </c>
      <c r="G348" s="176"/>
      <c r="H348" s="94" t="s">
        <v>3286</v>
      </c>
      <c r="I348" s="94" t="s">
        <v>2469</v>
      </c>
      <c r="J348" s="175" t="s">
        <v>2471</v>
      </c>
      <c r="K348" s="175" t="s">
        <v>2474</v>
      </c>
      <c r="L348" s="430" t="s">
        <v>2474</v>
      </c>
      <c r="M348" s="94" t="s">
        <v>2476</v>
      </c>
      <c r="N348" s="94" t="s">
        <v>3287</v>
      </c>
      <c r="O348" s="431">
        <v>46040.0</v>
      </c>
      <c r="P348" s="176">
        <v>46054.0</v>
      </c>
      <c r="Q348" s="94" t="s">
        <v>616</v>
      </c>
      <c r="R348" s="94">
        <v>3.0</v>
      </c>
      <c r="S348" s="167" t="s">
        <v>99</v>
      </c>
      <c r="T348" s="167" t="s">
        <v>145</v>
      </c>
      <c r="U348" s="167" t="s">
        <v>101</v>
      </c>
      <c r="V348" s="167" t="s">
        <v>105</v>
      </c>
      <c r="W348" s="167" t="s">
        <v>509</v>
      </c>
      <c r="X348" s="94" t="s">
        <v>512</v>
      </c>
      <c r="Y348" s="553"/>
      <c r="Z348" s="435"/>
      <c r="AA348" s="357"/>
      <c r="AB348" s="357"/>
    </row>
    <row r="349" ht="22.5" customHeight="1">
      <c r="A349" s="448">
        <f>COUNTIF('Call &amp; Chat-Lidya'!$I$4:$I$2433,I349)</f>
        <v>1</v>
      </c>
      <c r="B349" s="429">
        <v>46077.0</v>
      </c>
      <c r="C349" s="94" t="s">
        <v>83</v>
      </c>
      <c r="D349" s="94" t="s">
        <v>55</v>
      </c>
      <c r="E349" s="75" t="s">
        <v>3288</v>
      </c>
      <c r="F349" s="429">
        <v>46048.0</v>
      </c>
      <c r="G349" s="176"/>
      <c r="H349" s="94" t="s">
        <v>3289</v>
      </c>
      <c r="I349" s="94" t="s">
        <v>2617</v>
      </c>
      <c r="J349" s="175" t="s">
        <v>2618</v>
      </c>
      <c r="K349" s="175" t="s">
        <v>2619</v>
      </c>
      <c r="L349" s="430" t="s">
        <v>2619</v>
      </c>
      <c r="M349" s="94" t="s">
        <v>2621</v>
      </c>
      <c r="N349" s="94" t="s">
        <v>2621</v>
      </c>
      <c r="O349" s="431">
        <v>45929.0</v>
      </c>
      <c r="P349" s="176">
        <v>46431.0</v>
      </c>
      <c r="Q349" s="94" t="s">
        <v>3290</v>
      </c>
      <c r="R349" s="94">
        <v>3.0</v>
      </c>
      <c r="S349" s="167" t="s">
        <v>99</v>
      </c>
      <c r="T349" s="167" t="s">
        <v>145</v>
      </c>
      <c r="U349" s="167" t="s">
        <v>101</v>
      </c>
      <c r="V349" s="167" t="s">
        <v>105</v>
      </c>
      <c r="W349" s="94" t="s">
        <v>509</v>
      </c>
      <c r="X349" s="94" t="s">
        <v>512</v>
      </c>
      <c r="Y349" s="435"/>
      <c r="Z349" s="435"/>
      <c r="AA349" s="357"/>
      <c r="AB349" s="357"/>
    </row>
    <row r="350" ht="22.5" customHeight="1">
      <c r="A350" s="448">
        <f>COUNTIF('Call &amp; Chat-Lidya'!$I$4:$I$2433,I350)</f>
        <v>1</v>
      </c>
      <c r="B350" s="429">
        <v>46077.0</v>
      </c>
      <c r="C350" s="94" t="s">
        <v>83</v>
      </c>
      <c r="D350" s="94" t="s">
        <v>55</v>
      </c>
      <c r="E350" s="75" t="s">
        <v>3292</v>
      </c>
      <c r="F350" s="429">
        <v>46037.0</v>
      </c>
      <c r="G350" s="176"/>
      <c r="H350" s="94" t="s">
        <v>3293</v>
      </c>
      <c r="I350" s="94" t="s">
        <v>2712</v>
      </c>
      <c r="J350" s="175" t="s">
        <v>2713</v>
      </c>
      <c r="K350" s="175" t="s">
        <v>2714</v>
      </c>
      <c r="L350" s="430" t="s">
        <v>2714</v>
      </c>
      <c r="M350" s="94" t="s">
        <v>2715</v>
      </c>
      <c r="N350" s="94" t="s">
        <v>3294</v>
      </c>
      <c r="O350" s="431">
        <v>46020.0</v>
      </c>
      <c r="P350" s="176">
        <v>46214.0</v>
      </c>
      <c r="Q350" s="94" t="s">
        <v>493</v>
      </c>
      <c r="R350" s="94">
        <v>3.0</v>
      </c>
      <c r="S350" s="167" t="s">
        <v>99</v>
      </c>
      <c r="T350" s="167" t="s">
        <v>381</v>
      </c>
      <c r="U350" s="167" t="s">
        <v>101</v>
      </c>
      <c r="V350" s="167" t="s">
        <v>105</v>
      </c>
      <c r="W350" s="167" t="s">
        <v>509</v>
      </c>
      <c r="X350" s="94" t="s">
        <v>512</v>
      </c>
      <c r="Y350" s="435"/>
      <c r="Z350" s="435"/>
      <c r="AA350" s="357" t="s">
        <v>3295</v>
      </c>
      <c r="AB350" s="357"/>
    </row>
    <row r="351" ht="31.5" customHeight="1">
      <c r="A351" s="448">
        <f>COUNTIF('Call &amp; Chat-Lidya'!$I$4:$I$2433,I351)</f>
        <v>1</v>
      </c>
      <c r="B351" s="429">
        <v>46077.0</v>
      </c>
      <c r="C351" s="94" t="s">
        <v>83</v>
      </c>
      <c r="D351" s="94" t="s">
        <v>55</v>
      </c>
      <c r="E351" s="75" t="s">
        <v>3301</v>
      </c>
      <c r="F351" s="429">
        <v>46037.0</v>
      </c>
      <c r="G351" s="176"/>
      <c r="H351" s="94" t="s">
        <v>3302</v>
      </c>
      <c r="I351" s="94" t="s">
        <v>2722</v>
      </c>
      <c r="J351" s="175" t="s">
        <v>2723</v>
      </c>
      <c r="K351" s="175" t="s">
        <v>3303</v>
      </c>
      <c r="L351" s="430" t="s">
        <v>3304</v>
      </c>
      <c r="M351" s="94" t="s">
        <v>2726</v>
      </c>
      <c r="N351" s="94" t="s">
        <v>3305</v>
      </c>
      <c r="O351" s="431">
        <v>45653.0</v>
      </c>
      <c r="P351" s="176">
        <v>46418.0</v>
      </c>
      <c r="Q351" s="94" t="s">
        <v>278</v>
      </c>
      <c r="R351" s="94">
        <v>3.0</v>
      </c>
      <c r="S351" s="167" t="s">
        <v>99</v>
      </c>
      <c r="T351" s="167" t="s">
        <v>145</v>
      </c>
      <c r="U351" s="167" t="s">
        <v>101</v>
      </c>
      <c r="V351" s="167" t="s">
        <v>105</v>
      </c>
      <c r="W351" s="167" t="s">
        <v>342</v>
      </c>
      <c r="X351" s="94" t="s">
        <v>107</v>
      </c>
      <c r="Y351" s="435"/>
      <c r="Z351" s="435"/>
      <c r="AA351" s="357"/>
      <c r="AB351" s="357"/>
    </row>
    <row r="352" ht="22.5" customHeight="1">
      <c r="A352" s="448">
        <f>COUNTIF('Call &amp; Chat-Lidya'!$I$4:$I$2433,I352)</f>
        <v>1</v>
      </c>
      <c r="B352" s="429">
        <v>46077.0</v>
      </c>
      <c r="C352" s="94" t="s">
        <v>83</v>
      </c>
      <c r="D352" s="94" t="s">
        <v>55</v>
      </c>
      <c r="E352" s="75" t="s">
        <v>3308</v>
      </c>
      <c r="F352" s="429">
        <v>46029.0</v>
      </c>
      <c r="G352" s="176"/>
      <c r="H352" s="94">
        <v>10443.0</v>
      </c>
      <c r="I352" s="94" t="s">
        <v>2637</v>
      </c>
      <c r="J352" s="175" t="s">
        <v>3312</v>
      </c>
      <c r="K352" s="175" t="s">
        <v>2639</v>
      </c>
      <c r="L352" s="430" t="s">
        <v>2639</v>
      </c>
      <c r="M352" s="94" t="s">
        <v>2641</v>
      </c>
      <c r="N352" s="94" t="s">
        <v>2641</v>
      </c>
      <c r="O352" s="431">
        <v>46029.0</v>
      </c>
      <c r="P352" s="176">
        <v>46043.0</v>
      </c>
      <c r="Q352" s="94" t="s">
        <v>3313</v>
      </c>
      <c r="R352" s="94">
        <v>3.0</v>
      </c>
      <c r="S352" s="167" t="s">
        <v>99</v>
      </c>
      <c r="T352" s="167" t="s">
        <v>145</v>
      </c>
      <c r="U352" s="167" t="s">
        <v>101</v>
      </c>
      <c r="V352" s="167" t="s">
        <v>105</v>
      </c>
      <c r="W352" s="167" t="s">
        <v>509</v>
      </c>
      <c r="X352" s="94" t="s">
        <v>959</v>
      </c>
      <c r="Y352" s="435"/>
      <c r="Z352" s="435"/>
      <c r="AA352" s="357"/>
      <c r="AB352" s="357"/>
    </row>
    <row r="353" ht="22.5" customHeight="1">
      <c r="A353" s="448">
        <f>COUNTIF('Call &amp; Chat-Lidya'!$I$4:$I$2433,I353)</f>
        <v>1</v>
      </c>
      <c r="B353" s="429">
        <v>46077.0</v>
      </c>
      <c r="C353" s="94" t="s">
        <v>83</v>
      </c>
      <c r="D353" s="94" t="s">
        <v>55</v>
      </c>
      <c r="E353" s="75" t="s">
        <v>3317</v>
      </c>
      <c r="F353" s="429">
        <v>46028.0</v>
      </c>
      <c r="G353" s="176"/>
      <c r="H353" s="94" t="s">
        <v>3318</v>
      </c>
      <c r="I353" s="94" t="s">
        <v>2675</v>
      </c>
      <c r="J353" s="175" t="s">
        <v>2676</v>
      </c>
      <c r="K353" s="175" t="s">
        <v>2677</v>
      </c>
      <c r="L353" s="430" t="s">
        <v>2677</v>
      </c>
      <c r="M353" s="94" t="s">
        <v>2678</v>
      </c>
      <c r="N353" s="94" t="s">
        <v>2678</v>
      </c>
      <c r="O353" s="431">
        <v>45837.0</v>
      </c>
      <c r="P353" s="176">
        <v>46444.0</v>
      </c>
      <c r="Q353" s="94" t="s">
        <v>3320</v>
      </c>
      <c r="R353" s="94">
        <v>3.0</v>
      </c>
      <c r="S353" s="167" t="s">
        <v>99</v>
      </c>
      <c r="T353" s="167" t="s">
        <v>145</v>
      </c>
      <c r="U353" s="167" t="s">
        <v>101</v>
      </c>
      <c r="V353" s="167" t="s">
        <v>105</v>
      </c>
      <c r="W353" s="167" t="s">
        <v>342</v>
      </c>
      <c r="X353" s="94" t="s">
        <v>512</v>
      </c>
      <c r="Y353" s="435"/>
      <c r="Z353" s="435"/>
      <c r="AA353" s="357" t="s">
        <v>3325</v>
      </c>
      <c r="AB353" s="357"/>
    </row>
    <row r="354" ht="22.5" customHeight="1">
      <c r="A354" s="448">
        <f>COUNTIF('Call &amp; Chat-Lidya'!$I$4:$I$2433,I354)</f>
        <v>1</v>
      </c>
      <c r="B354" s="429">
        <v>46077.0</v>
      </c>
      <c r="C354" s="94" t="s">
        <v>83</v>
      </c>
      <c r="D354" s="94" t="s">
        <v>55</v>
      </c>
      <c r="E354" s="75" t="s">
        <v>3326</v>
      </c>
      <c r="F354" s="429">
        <v>46026.0</v>
      </c>
      <c r="G354" s="176"/>
      <c r="H354" s="94" t="s">
        <v>3327</v>
      </c>
      <c r="I354" s="94" t="s">
        <v>2648</v>
      </c>
      <c r="J354" s="175" t="s">
        <v>3328</v>
      </c>
      <c r="K354" s="175" t="s">
        <v>2650</v>
      </c>
      <c r="L354" s="430" t="s">
        <v>2650</v>
      </c>
      <c r="M354" s="94" t="s">
        <v>2651</v>
      </c>
      <c r="N354" s="94" t="s">
        <v>2651</v>
      </c>
      <c r="O354" s="431">
        <v>46025.0</v>
      </c>
      <c r="P354" s="176">
        <v>46039.0</v>
      </c>
      <c r="Q354" s="94" t="s">
        <v>3330</v>
      </c>
      <c r="R354" s="94">
        <v>3.0</v>
      </c>
      <c r="S354" s="167" t="s">
        <v>99</v>
      </c>
      <c r="T354" s="167" t="s">
        <v>145</v>
      </c>
      <c r="U354" s="167" t="s">
        <v>101</v>
      </c>
      <c r="V354" s="167" t="s">
        <v>105</v>
      </c>
      <c r="W354" s="167"/>
      <c r="X354" s="94" t="s">
        <v>959</v>
      </c>
      <c r="Y354" s="435"/>
      <c r="Z354" s="435"/>
      <c r="AA354" s="357"/>
      <c r="AB354" s="357"/>
    </row>
    <row r="355" ht="22.5" customHeight="1">
      <c r="A355" s="448">
        <f>COUNTIF('Call &amp; Chat-Lidya'!$I$4:$I$2433,I355)</f>
        <v>1</v>
      </c>
      <c r="B355" s="429">
        <v>46077.0</v>
      </c>
      <c r="C355" s="94" t="s">
        <v>83</v>
      </c>
      <c r="D355" s="94" t="s">
        <v>55</v>
      </c>
      <c r="E355" s="75" t="s">
        <v>3335</v>
      </c>
      <c r="F355" s="429">
        <v>46026.0</v>
      </c>
      <c r="G355" s="176"/>
      <c r="H355" s="94" t="s">
        <v>3336</v>
      </c>
      <c r="I355" s="94" t="s">
        <v>2740</v>
      </c>
      <c r="J355" s="175" t="s">
        <v>2742</v>
      </c>
      <c r="K355" s="175" t="s">
        <v>2743</v>
      </c>
      <c r="L355" s="430" t="s">
        <v>2743</v>
      </c>
      <c r="M355" s="94" t="s">
        <v>2744</v>
      </c>
      <c r="N355" s="94" t="s">
        <v>2744</v>
      </c>
      <c r="O355" s="431">
        <v>46025.0</v>
      </c>
      <c r="P355" s="176">
        <v>46039.0</v>
      </c>
      <c r="Q355" s="94" t="s">
        <v>554</v>
      </c>
      <c r="R355" s="94">
        <v>3.0</v>
      </c>
      <c r="S355" s="167" t="s">
        <v>99</v>
      </c>
      <c r="T355" s="167" t="s">
        <v>145</v>
      </c>
      <c r="U355" s="167" t="s">
        <v>101</v>
      </c>
      <c r="V355" s="167" t="s">
        <v>105</v>
      </c>
      <c r="W355" s="167"/>
      <c r="X355" s="94" t="s">
        <v>107</v>
      </c>
      <c r="Y355" s="435"/>
      <c r="Z355" s="435"/>
      <c r="AA355" s="357"/>
      <c r="AB355" s="357"/>
    </row>
    <row r="356" ht="22.5" customHeight="1">
      <c r="A356" s="448">
        <f>COUNTIF('Call &amp; Chat-Lidya'!$I$4:$I$2433,I356)</f>
        <v>1</v>
      </c>
      <c r="B356" s="429">
        <v>46077.0</v>
      </c>
      <c r="C356" s="94" t="s">
        <v>83</v>
      </c>
      <c r="D356" s="94" t="s">
        <v>55</v>
      </c>
      <c r="E356" s="75" t="s">
        <v>3342</v>
      </c>
      <c r="F356" s="429">
        <v>46026.0</v>
      </c>
      <c r="G356" s="176"/>
      <c r="H356" s="94" t="s">
        <v>3346</v>
      </c>
      <c r="I356" s="94" t="s">
        <v>2703</v>
      </c>
      <c r="J356" s="175" t="s">
        <v>2704</v>
      </c>
      <c r="K356" s="175" t="s">
        <v>2705</v>
      </c>
      <c r="L356" s="430" t="s">
        <v>2705</v>
      </c>
      <c r="M356" s="94" t="s">
        <v>2706</v>
      </c>
      <c r="N356" s="94" t="s">
        <v>2706</v>
      </c>
      <c r="O356" s="431">
        <v>46025.0</v>
      </c>
      <c r="P356" s="176">
        <v>46039.0</v>
      </c>
      <c r="Q356" s="94" t="s">
        <v>499</v>
      </c>
      <c r="R356" s="94">
        <v>3.0</v>
      </c>
      <c r="S356" s="167" t="s">
        <v>99</v>
      </c>
      <c r="T356" s="167" t="s">
        <v>145</v>
      </c>
      <c r="U356" s="167" t="s">
        <v>101</v>
      </c>
      <c r="V356" s="167" t="s">
        <v>105</v>
      </c>
      <c r="W356" s="167"/>
      <c r="X356" s="94" t="s">
        <v>512</v>
      </c>
      <c r="Y356" s="435"/>
      <c r="Z356" s="435"/>
      <c r="AA356" s="357" t="s">
        <v>3152</v>
      </c>
      <c r="AB356" s="357"/>
    </row>
    <row r="357" ht="22.5" customHeight="1">
      <c r="A357" s="448">
        <f>COUNTIF('Call &amp; Chat-Lidya'!$I$4:$I$2433,I357)</f>
        <v>1</v>
      </c>
      <c r="B357" s="429">
        <v>46077.0</v>
      </c>
      <c r="C357" s="94" t="s">
        <v>83</v>
      </c>
      <c r="D357" s="94" t="s">
        <v>55</v>
      </c>
      <c r="E357" s="75" t="s">
        <v>3353</v>
      </c>
      <c r="F357" s="429">
        <v>46024.0</v>
      </c>
      <c r="G357" s="176"/>
      <c r="H357" s="94" t="s">
        <v>3354</v>
      </c>
      <c r="I357" s="94" t="s">
        <v>2733</v>
      </c>
      <c r="J357" s="175" t="s">
        <v>2734</v>
      </c>
      <c r="K357" s="175" t="s">
        <v>2736</v>
      </c>
      <c r="L357" s="430" t="s">
        <v>2736</v>
      </c>
      <c r="M357" s="94" t="s">
        <v>2737</v>
      </c>
      <c r="N357" s="175"/>
      <c r="O357" s="431">
        <v>46023.0</v>
      </c>
      <c r="P357" s="176">
        <v>46037.0</v>
      </c>
      <c r="Q357" s="94" t="s">
        <v>3359</v>
      </c>
      <c r="R357" s="94">
        <v>3.0</v>
      </c>
      <c r="S357" s="167" t="s">
        <v>99</v>
      </c>
      <c r="T357" s="167" t="s">
        <v>145</v>
      </c>
      <c r="U357" s="167" t="s">
        <v>101</v>
      </c>
      <c r="V357" s="167" t="s">
        <v>105</v>
      </c>
      <c r="W357" s="167" t="s">
        <v>509</v>
      </c>
      <c r="X357" s="94" t="s">
        <v>107</v>
      </c>
      <c r="Y357" s="435"/>
      <c r="Z357" s="435"/>
      <c r="AA357" s="357"/>
      <c r="AB357" s="357"/>
    </row>
    <row r="358" ht="22.5" customHeight="1">
      <c r="A358" s="448">
        <f>COUNTIF('Call &amp; Chat-Lidya'!$I$4:$I$2433,I358)</f>
        <v>1</v>
      </c>
      <c r="B358" s="75" t="s">
        <v>1955</v>
      </c>
      <c r="C358" s="94" t="s">
        <v>83</v>
      </c>
      <c r="D358" s="94" t="s">
        <v>104</v>
      </c>
      <c r="E358" s="75" t="s">
        <v>946</v>
      </c>
      <c r="F358" s="429">
        <v>46069.0</v>
      </c>
      <c r="G358" s="176"/>
      <c r="H358" s="94" t="s">
        <v>1958</v>
      </c>
      <c r="I358" s="94" t="s">
        <v>1959</v>
      </c>
      <c r="J358" s="175" t="s">
        <v>1960</v>
      </c>
      <c r="K358" s="175" t="s">
        <v>1962</v>
      </c>
      <c r="L358" s="430" t="s">
        <v>1962</v>
      </c>
      <c r="M358" s="94" t="s">
        <v>1964</v>
      </c>
      <c r="N358" s="175"/>
      <c r="O358" s="431">
        <v>46069.0</v>
      </c>
      <c r="P358" s="176">
        <v>46083.0</v>
      </c>
      <c r="Q358" s="94" t="s">
        <v>95</v>
      </c>
      <c r="R358" s="94">
        <v>3.0</v>
      </c>
      <c r="S358" s="166" t="s">
        <v>99</v>
      </c>
      <c r="T358" s="166" t="s">
        <v>145</v>
      </c>
      <c r="U358" s="167" t="s">
        <v>101</v>
      </c>
      <c r="V358" s="167" t="s">
        <v>105</v>
      </c>
      <c r="W358" s="167" t="s">
        <v>509</v>
      </c>
      <c r="X358" s="94" t="s">
        <v>959</v>
      </c>
      <c r="Y358" s="55">
        <v>1688000.0</v>
      </c>
      <c r="Z358" s="435"/>
      <c r="AA358" s="357"/>
      <c r="AB358" s="357"/>
    </row>
    <row r="359" ht="22.5" customHeight="1">
      <c r="A359" s="448">
        <f>COUNTIF('Call &amp; Chat-Lidya'!$I$4:$I$2433,I359)</f>
        <v>26</v>
      </c>
      <c r="B359" s="545">
        <v>46111.0</v>
      </c>
      <c r="C359" s="94" t="s">
        <v>83</v>
      </c>
      <c r="D359" s="94" t="s">
        <v>104</v>
      </c>
      <c r="E359" s="75" t="s">
        <v>2584</v>
      </c>
      <c r="F359" s="429">
        <v>46078.0</v>
      </c>
      <c r="G359" s="176"/>
      <c r="H359" s="175"/>
      <c r="I359" s="94" t="s">
        <v>2116</v>
      </c>
      <c r="J359" s="175" t="s">
        <v>2582</v>
      </c>
      <c r="K359" s="175" t="s">
        <v>2116</v>
      </c>
      <c r="L359" s="175" t="s">
        <v>2116</v>
      </c>
      <c r="M359" s="94" t="s">
        <v>2116</v>
      </c>
      <c r="N359" s="94" t="s">
        <v>2116</v>
      </c>
      <c r="O359" s="514" t="s">
        <v>2116</v>
      </c>
      <c r="P359" s="91" t="s">
        <v>2116</v>
      </c>
      <c r="Q359" s="94" t="s">
        <v>124</v>
      </c>
      <c r="R359" s="94">
        <v>3.0</v>
      </c>
      <c r="S359" s="167" t="s">
        <v>251</v>
      </c>
      <c r="T359" s="167" t="s">
        <v>145</v>
      </c>
      <c r="U359" s="167" t="s">
        <v>101</v>
      </c>
      <c r="V359" s="166" t="s">
        <v>105</v>
      </c>
      <c r="W359" s="94"/>
      <c r="X359" s="175"/>
      <c r="Y359" s="175"/>
      <c r="Z359" s="353" t="s">
        <v>3384</v>
      </c>
      <c r="AA359" s="357"/>
      <c r="AB359" s="357"/>
    </row>
    <row r="360" ht="22.5" customHeight="1">
      <c r="A360" s="448">
        <f>COUNTIF('Call &amp; Chat-Lidya'!$I$4:$I$2433,I360)</f>
        <v>2</v>
      </c>
      <c r="B360" s="436">
        <v>46080.0</v>
      </c>
      <c r="C360" s="94" t="s">
        <v>83</v>
      </c>
      <c r="D360" s="94" t="s">
        <v>104</v>
      </c>
      <c r="E360" s="75" t="s">
        <v>1914</v>
      </c>
      <c r="F360" s="429">
        <v>46062.0</v>
      </c>
      <c r="G360" s="176"/>
      <c r="H360" s="94" t="s">
        <v>3388</v>
      </c>
      <c r="I360" s="94" t="s">
        <v>2375</v>
      </c>
      <c r="J360" s="175" t="s">
        <v>2376</v>
      </c>
      <c r="K360" s="175" t="s">
        <v>2378</v>
      </c>
      <c r="L360" s="430" t="s">
        <v>2378</v>
      </c>
      <c r="M360" s="94" t="s">
        <v>3390</v>
      </c>
      <c r="N360" s="94" t="s">
        <v>3390</v>
      </c>
      <c r="O360" s="431">
        <v>46062.0</v>
      </c>
      <c r="P360" s="176">
        <v>46076.0</v>
      </c>
      <c r="Q360" s="94" t="s">
        <v>124</v>
      </c>
      <c r="R360" s="556">
        <v>3.0</v>
      </c>
      <c r="S360" s="167" t="s">
        <v>99</v>
      </c>
      <c r="T360" s="167" t="s">
        <v>145</v>
      </c>
      <c r="U360" s="167" t="s">
        <v>101</v>
      </c>
      <c r="V360" s="166" t="s">
        <v>105</v>
      </c>
      <c r="W360" s="167" t="s">
        <v>509</v>
      </c>
      <c r="X360" s="94" t="s">
        <v>1035</v>
      </c>
      <c r="Y360" s="163"/>
      <c r="Z360" s="175"/>
      <c r="AA360" s="357"/>
      <c r="AB360" s="357"/>
    </row>
    <row r="361" ht="22.5" customHeight="1">
      <c r="A361" s="448">
        <f>COUNTIF('Call &amp; Chat-Lidya'!$I$4:$I$2433,I361)</f>
        <v>2</v>
      </c>
      <c r="B361" s="436">
        <v>46078.0</v>
      </c>
      <c r="C361" s="94" t="s">
        <v>83</v>
      </c>
      <c r="D361" s="94" t="s">
        <v>104</v>
      </c>
      <c r="E361" s="75" t="s">
        <v>1557</v>
      </c>
      <c r="F361" s="429">
        <v>46072.0</v>
      </c>
      <c r="G361" s="176"/>
      <c r="H361" s="94">
        <v>10471.0</v>
      </c>
      <c r="I361" s="94" t="s">
        <v>2283</v>
      </c>
      <c r="J361" s="175" t="s">
        <v>2284</v>
      </c>
      <c r="K361" s="175" t="s">
        <v>2285</v>
      </c>
      <c r="L361" s="430" t="s">
        <v>2285</v>
      </c>
      <c r="M361" s="94" t="s">
        <v>2287</v>
      </c>
      <c r="N361" s="94" t="s">
        <v>2287</v>
      </c>
      <c r="O361" s="431">
        <v>46034.0</v>
      </c>
      <c r="P361" s="176">
        <v>46048.0</v>
      </c>
      <c r="Q361" s="94" t="s">
        <v>98</v>
      </c>
      <c r="R361" s="556">
        <v>3.0</v>
      </c>
      <c r="S361" s="167" t="s">
        <v>251</v>
      </c>
      <c r="T361" s="167" t="s">
        <v>145</v>
      </c>
      <c r="U361" s="167" t="s">
        <v>101</v>
      </c>
      <c r="V361" s="166" t="s">
        <v>105</v>
      </c>
      <c r="W361" s="75" t="s">
        <v>509</v>
      </c>
      <c r="X361" s="94" t="s">
        <v>1035</v>
      </c>
      <c r="Y361" s="175"/>
      <c r="Z361" s="175"/>
      <c r="AA361" s="357"/>
      <c r="AB361" s="357"/>
    </row>
    <row r="362" ht="22.5" customHeight="1">
      <c r="A362" s="448">
        <f>COUNTIF('Call &amp; Chat-Lidya'!$I$4:$I$2433,I362)</f>
        <v>1</v>
      </c>
      <c r="B362" s="429">
        <v>46077.0</v>
      </c>
      <c r="C362" s="94" t="s">
        <v>83</v>
      </c>
      <c r="D362" s="94" t="s">
        <v>104</v>
      </c>
      <c r="E362" s="75" t="s">
        <v>3418</v>
      </c>
      <c r="F362" s="429">
        <v>46065.0</v>
      </c>
      <c r="G362" s="176"/>
      <c r="H362" s="94" t="s">
        <v>3419</v>
      </c>
      <c r="I362" s="94" t="s">
        <v>2462</v>
      </c>
      <c r="J362" s="175" t="s">
        <v>2464</v>
      </c>
      <c r="K362" s="175" t="s">
        <v>2465</v>
      </c>
      <c r="L362" s="430" t="s">
        <v>2465</v>
      </c>
      <c r="M362" s="94" t="s">
        <v>2466</v>
      </c>
      <c r="N362" s="94" t="s">
        <v>2466</v>
      </c>
      <c r="O362" s="431">
        <v>46065.0</v>
      </c>
      <c r="P362" s="176">
        <v>46078.0</v>
      </c>
      <c r="Q362" s="94" t="s">
        <v>582</v>
      </c>
      <c r="R362" s="94">
        <v>3.0</v>
      </c>
      <c r="S362" s="167" t="s">
        <v>99</v>
      </c>
      <c r="T362" s="167" t="s">
        <v>145</v>
      </c>
      <c r="U362" s="167" t="s">
        <v>101</v>
      </c>
      <c r="V362" s="167" t="s">
        <v>105</v>
      </c>
      <c r="W362" s="167"/>
      <c r="X362" s="94" t="s">
        <v>959</v>
      </c>
      <c r="Y362" s="553"/>
      <c r="Z362" s="435"/>
      <c r="AA362" s="357"/>
      <c r="AB362" s="357"/>
    </row>
    <row r="363" ht="22.5" customHeight="1">
      <c r="A363" s="448">
        <f>COUNTIF('Call &amp; Chat-Lidya'!$I$4:$I$2433,I363)</f>
        <v>1</v>
      </c>
      <c r="B363" s="429">
        <v>46077.0</v>
      </c>
      <c r="C363" s="94" t="s">
        <v>83</v>
      </c>
      <c r="D363" s="94" t="s">
        <v>104</v>
      </c>
      <c r="E363" s="75" t="s">
        <v>3423</v>
      </c>
      <c r="F363" s="429">
        <v>46056.0</v>
      </c>
      <c r="G363" s="176"/>
      <c r="H363" s="94" t="s">
        <v>362</v>
      </c>
      <c r="I363" s="94" t="s">
        <v>2490</v>
      </c>
      <c r="J363" s="175" t="s">
        <v>2492</v>
      </c>
      <c r="K363" s="163" t="s">
        <v>2496</v>
      </c>
      <c r="L363" s="163" t="s">
        <v>2496</v>
      </c>
      <c r="M363" s="94" t="s">
        <v>2497</v>
      </c>
      <c r="N363" s="94" t="s">
        <v>2497</v>
      </c>
      <c r="O363" s="431">
        <v>46055.0</v>
      </c>
      <c r="P363" s="176">
        <v>46069.0</v>
      </c>
      <c r="Q363" s="94" t="s">
        <v>3424</v>
      </c>
      <c r="R363" s="556">
        <v>3.0</v>
      </c>
      <c r="S363" s="167" t="s">
        <v>99</v>
      </c>
      <c r="T363" s="167" t="s">
        <v>145</v>
      </c>
      <c r="U363" s="167" t="s">
        <v>101</v>
      </c>
      <c r="V363" s="167" t="s">
        <v>105</v>
      </c>
      <c r="W363" s="167" t="s">
        <v>509</v>
      </c>
      <c r="X363" s="94" t="s">
        <v>107</v>
      </c>
      <c r="Y363" s="553"/>
      <c r="Z363" s="435"/>
      <c r="AA363" s="357"/>
      <c r="AB363" s="357"/>
    </row>
    <row r="364" ht="22.5" customHeight="1">
      <c r="A364" s="448">
        <f>COUNTIF('Call &amp; Chat-Lidya'!$I$4:$I$2433,I364)</f>
        <v>1</v>
      </c>
      <c r="B364" s="429">
        <v>46077.0</v>
      </c>
      <c r="C364" s="94" t="s">
        <v>83</v>
      </c>
      <c r="D364" s="94" t="s">
        <v>104</v>
      </c>
      <c r="E364" s="75" t="s">
        <v>3425</v>
      </c>
      <c r="F364" s="429">
        <v>46056.0</v>
      </c>
      <c r="G364" s="176"/>
      <c r="H364" s="94" t="s">
        <v>3426</v>
      </c>
      <c r="I364" s="94" t="s">
        <v>2500</v>
      </c>
      <c r="J364" s="175" t="s">
        <v>2501</v>
      </c>
      <c r="K364" s="175" t="s">
        <v>2503</v>
      </c>
      <c r="L364" s="430" t="s">
        <v>2503</v>
      </c>
      <c r="M364" s="94" t="s">
        <v>2506</v>
      </c>
      <c r="N364" s="94" t="s">
        <v>2506</v>
      </c>
      <c r="O364" s="431">
        <v>46055.0</v>
      </c>
      <c r="P364" s="176">
        <v>46069.0</v>
      </c>
      <c r="Q364" s="94" t="s">
        <v>696</v>
      </c>
      <c r="R364" s="556">
        <v>3.0</v>
      </c>
      <c r="S364" s="167" t="s">
        <v>99</v>
      </c>
      <c r="T364" s="167" t="s">
        <v>145</v>
      </c>
      <c r="U364" s="167" t="s">
        <v>101</v>
      </c>
      <c r="V364" s="167" t="s">
        <v>105</v>
      </c>
      <c r="W364" s="167" t="s">
        <v>509</v>
      </c>
      <c r="X364" s="94" t="s">
        <v>107</v>
      </c>
      <c r="Y364" s="553"/>
      <c r="Z364" s="435"/>
      <c r="AA364" s="357" t="s">
        <v>3428</v>
      </c>
      <c r="AB364" s="357"/>
    </row>
    <row r="365" ht="22.5" customHeight="1">
      <c r="A365" s="72">
        <f>COUNTIF('Call &amp; Chat-Lidya'!$I$4:$I$2433,I365)</f>
        <v>2</v>
      </c>
      <c r="B365" s="74">
        <v>46161.0</v>
      </c>
      <c r="C365" s="94" t="s">
        <v>83</v>
      </c>
      <c r="D365" s="94" t="s">
        <v>155</v>
      </c>
      <c r="E365" s="76" t="s">
        <v>2148</v>
      </c>
      <c r="F365" s="157">
        <v>46139.0</v>
      </c>
      <c r="G365" s="83" t="s">
        <v>88</v>
      </c>
      <c r="H365" s="75" t="s">
        <v>2150</v>
      </c>
      <c r="I365" s="75" t="s">
        <v>2151</v>
      </c>
      <c r="J365" s="353" t="s">
        <v>2153</v>
      </c>
      <c r="K365" s="354" t="s">
        <v>2154</v>
      </c>
      <c r="L365" s="354" t="s">
        <v>2154</v>
      </c>
      <c r="M365" s="75" t="s">
        <v>2155</v>
      </c>
      <c r="N365" s="75" t="s">
        <v>2155</v>
      </c>
      <c r="O365" s="164">
        <v>46074.0</v>
      </c>
      <c r="P365" s="74">
        <v>46088.0</v>
      </c>
      <c r="Q365" s="75" t="s">
        <v>143</v>
      </c>
      <c r="R365" s="91">
        <v>1.0</v>
      </c>
      <c r="S365" s="166" t="s">
        <v>126</v>
      </c>
      <c r="T365" s="166" t="s">
        <v>145</v>
      </c>
      <c r="U365" s="166" t="s">
        <v>101</v>
      </c>
      <c r="V365" s="166" t="s">
        <v>131</v>
      </c>
      <c r="W365" s="175"/>
      <c r="X365" s="75"/>
      <c r="Y365" s="166"/>
      <c r="Z365" s="395"/>
      <c r="AA365" s="357"/>
      <c r="AB365" s="357"/>
    </row>
    <row r="366" ht="22.5" customHeight="1">
      <c r="A366" s="72">
        <f>COUNTIF('Call &amp; Chat-Lidya'!$I$4:$I$2433,I366)</f>
        <v>2</v>
      </c>
      <c r="B366" s="74">
        <v>46161.0</v>
      </c>
      <c r="C366" s="94" t="s">
        <v>83</v>
      </c>
      <c r="D366" s="94" t="s">
        <v>155</v>
      </c>
      <c r="E366" s="76" t="s">
        <v>2162</v>
      </c>
      <c r="F366" s="157">
        <v>46139.0</v>
      </c>
      <c r="G366" s="83" t="s">
        <v>88</v>
      </c>
      <c r="H366" s="75" t="s">
        <v>2164</v>
      </c>
      <c r="I366" s="75" t="s">
        <v>2166</v>
      </c>
      <c r="J366" s="353" t="s">
        <v>2167</v>
      </c>
      <c r="K366" s="354" t="s">
        <v>2169</v>
      </c>
      <c r="L366" s="354" t="s">
        <v>2169</v>
      </c>
      <c r="M366" s="75" t="s">
        <v>2170</v>
      </c>
      <c r="N366" s="75" t="s">
        <v>2170</v>
      </c>
      <c r="O366" s="164">
        <v>46078.0</v>
      </c>
      <c r="P366" s="74">
        <v>46092.0</v>
      </c>
      <c r="Q366" s="75" t="s">
        <v>124</v>
      </c>
      <c r="R366" s="91">
        <v>1.0</v>
      </c>
      <c r="S366" s="166" t="s">
        <v>251</v>
      </c>
      <c r="T366" s="166" t="s">
        <v>145</v>
      </c>
      <c r="U366" s="166" t="s">
        <v>101</v>
      </c>
      <c r="V366" s="166" t="s">
        <v>131</v>
      </c>
      <c r="W366" s="175"/>
      <c r="X366" s="75"/>
      <c r="Y366" s="166"/>
      <c r="Z366" s="395"/>
      <c r="AA366" s="357"/>
      <c r="AB366" s="357"/>
    </row>
    <row r="367" ht="22.5" customHeight="1">
      <c r="A367" s="72">
        <f>COUNTIF('Call &amp; Chat-Lidya'!$I$4:$I$2433,I367)</f>
        <v>2</v>
      </c>
      <c r="B367" s="74">
        <v>46161.0</v>
      </c>
      <c r="C367" s="94" t="s">
        <v>83</v>
      </c>
      <c r="D367" s="94" t="s">
        <v>155</v>
      </c>
      <c r="E367" s="76" t="s">
        <v>2180</v>
      </c>
      <c r="F367" s="157">
        <v>46129.0</v>
      </c>
      <c r="G367" s="83" t="s">
        <v>88</v>
      </c>
      <c r="H367" s="75" t="s">
        <v>2185</v>
      </c>
      <c r="I367" s="75" t="s">
        <v>2186</v>
      </c>
      <c r="J367" s="353" t="s">
        <v>2188</v>
      </c>
      <c r="K367" s="354" t="s">
        <v>253</v>
      </c>
      <c r="L367" s="354" t="s">
        <v>253</v>
      </c>
      <c r="M367" s="75" t="s">
        <v>2190</v>
      </c>
      <c r="N367" s="75" t="s">
        <v>2190</v>
      </c>
      <c r="O367" s="164">
        <v>46055.0</v>
      </c>
      <c r="P367" s="74">
        <v>46069.0</v>
      </c>
      <c r="Q367" s="75" t="s">
        <v>124</v>
      </c>
      <c r="R367" s="91">
        <v>1.0</v>
      </c>
      <c r="S367" s="166" t="s">
        <v>251</v>
      </c>
      <c r="T367" s="166" t="s">
        <v>145</v>
      </c>
      <c r="U367" s="166" t="s">
        <v>101</v>
      </c>
      <c r="V367" s="166" t="s">
        <v>131</v>
      </c>
      <c r="W367" s="175"/>
      <c r="X367" s="75"/>
      <c r="Y367" s="166"/>
      <c r="Z367" s="357"/>
      <c r="AA367" s="357"/>
      <c r="AB367" s="357"/>
    </row>
    <row r="368" ht="22.5" customHeight="1">
      <c r="A368" s="72">
        <f>COUNTIF('Call &amp; Chat-Lidya'!$I$4:$I$2433,I368)</f>
        <v>2</v>
      </c>
      <c r="B368" s="74">
        <v>46161.0</v>
      </c>
      <c r="C368" s="94" t="s">
        <v>83</v>
      </c>
      <c r="D368" s="94" t="s">
        <v>155</v>
      </c>
      <c r="E368" s="76" t="s">
        <v>2202</v>
      </c>
      <c r="F368" s="157">
        <v>46129.0</v>
      </c>
      <c r="G368" s="83" t="s">
        <v>88</v>
      </c>
      <c r="H368" s="75" t="s">
        <v>2206</v>
      </c>
      <c r="I368" s="75" t="s">
        <v>2207</v>
      </c>
      <c r="J368" s="353" t="s">
        <v>2208</v>
      </c>
      <c r="K368" s="354" t="s">
        <v>2209</v>
      </c>
      <c r="L368" s="354" t="s">
        <v>2209</v>
      </c>
      <c r="M368" s="94"/>
      <c r="N368" s="75" t="s">
        <v>2210</v>
      </c>
      <c r="O368" s="164">
        <v>46057.0</v>
      </c>
      <c r="P368" s="74">
        <v>46071.0</v>
      </c>
      <c r="Q368" s="75" t="s">
        <v>124</v>
      </c>
      <c r="R368" s="91">
        <v>1.0</v>
      </c>
      <c r="S368" s="166" t="s">
        <v>251</v>
      </c>
      <c r="T368" s="166" t="s">
        <v>145</v>
      </c>
      <c r="U368" s="166" t="s">
        <v>101</v>
      </c>
      <c r="V368" s="166" t="s">
        <v>131</v>
      </c>
      <c r="W368" s="175"/>
      <c r="X368" s="75"/>
      <c r="Y368" s="166"/>
      <c r="Z368" s="357"/>
      <c r="AA368" s="357"/>
      <c r="AB368" s="357"/>
    </row>
    <row r="369" ht="22.5" customHeight="1">
      <c r="A369" s="72">
        <f>COUNTIF('Call &amp; Chat-Lidya'!$I$4:$I$2433,I369)</f>
        <v>2</v>
      </c>
      <c r="B369" s="74">
        <v>46161.0</v>
      </c>
      <c r="C369" s="94" t="s">
        <v>83</v>
      </c>
      <c r="D369" s="94" t="s">
        <v>155</v>
      </c>
      <c r="E369" s="76" t="s">
        <v>1660</v>
      </c>
      <c r="F369" s="157">
        <v>46129.0</v>
      </c>
      <c r="G369" s="83" t="s">
        <v>88</v>
      </c>
      <c r="H369" s="75" t="s">
        <v>2220</v>
      </c>
      <c r="I369" s="75" t="s">
        <v>2221</v>
      </c>
      <c r="J369" s="353" t="s">
        <v>2223</v>
      </c>
      <c r="K369" s="354" t="s">
        <v>2224</v>
      </c>
      <c r="L369" s="354" t="s">
        <v>2224</v>
      </c>
      <c r="M369" s="75" t="s">
        <v>2225</v>
      </c>
      <c r="N369" s="75" t="s">
        <v>2225</v>
      </c>
      <c r="O369" s="164">
        <v>46058.0</v>
      </c>
      <c r="P369" s="74">
        <v>46072.0</v>
      </c>
      <c r="Q369" s="75" t="s">
        <v>124</v>
      </c>
      <c r="R369" s="91">
        <v>1.0</v>
      </c>
      <c r="S369" s="166" t="s">
        <v>350</v>
      </c>
      <c r="T369" s="166" t="s">
        <v>145</v>
      </c>
      <c r="U369" s="166" t="s">
        <v>101</v>
      </c>
      <c r="V369" s="166" t="s">
        <v>283</v>
      </c>
      <c r="W369" s="175"/>
      <c r="X369" s="75"/>
      <c r="Y369" s="166"/>
      <c r="Z369" s="357" t="s">
        <v>2226</v>
      </c>
      <c r="AA369" s="357"/>
      <c r="AB369" s="357"/>
    </row>
    <row r="370" ht="22.5" customHeight="1">
      <c r="A370" s="72">
        <f>COUNTIF('Call &amp; Chat-Lidya'!$I$4:$I$2433,I370)</f>
        <v>2</v>
      </c>
      <c r="B370" s="74">
        <v>46161.0</v>
      </c>
      <c r="C370" s="94" t="s">
        <v>83</v>
      </c>
      <c r="D370" s="94" t="s">
        <v>155</v>
      </c>
      <c r="E370" s="76" t="s">
        <v>1672</v>
      </c>
      <c r="F370" s="157">
        <v>46129.0</v>
      </c>
      <c r="G370" s="83" t="s">
        <v>88</v>
      </c>
      <c r="H370" s="75" t="s">
        <v>2235</v>
      </c>
      <c r="I370" s="75" t="s">
        <v>2236</v>
      </c>
      <c r="J370" s="353" t="s">
        <v>2237</v>
      </c>
      <c r="K370" s="354" t="s">
        <v>2238</v>
      </c>
      <c r="L370" s="478" t="s">
        <v>2238</v>
      </c>
      <c r="M370" s="75" t="s">
        <v>2239</v>
      </c>
      <c r="N370" s="75" t="s">
        <v>2239</v>
      </c>
      <c r="O370" s="164">
        <v>46059.0</v>
      </c>
      <c r="P370" s="74">
        <v>46073.0</v>
      </c>
      <c r="Q370" s="75" t="s">
        <v>124</v>
      </c>
      <c r="R370" s="91">
        <v>1.0</v>
      </c>
      <c r="S370" s="166" t="s">
        <v>126</v>
      </c>
      <c r="T370" s="166" t="s">
        <v>145</v>
      </c>
      <c r="U370" s="166" t="s">
        <v>101</v>
      </c>
      <c r="V370" s="166" t="s">
        <v>131</v>
      </c>
      <c r="W370" s="175"/>
      <c r="X370" s="75"/>
      <c r="Y370" s="166"/>
      <c r="Z370" s="357"/>
      <c r="AA370" s="357"/>
      <c r="AB370" s="357"/>
    </row>
    <row r="371" ht="22.5" customHeight="1">
      <c r="A371" s="72">
        <f>COUNTIF('Call &amp; Chat-Lidya'!$I$4:$I$2433,I371)</f>
        <v>3</v>
      </c>
      <c r="B371" s="74">
        <v>46161.0</v>
      </c>
      <c r="C371" s="94" t="s">
        <v>83</v>
      </c>
      <c r="D371" s="94" t="s">
        <v>155</v>
      </c>
      <c r="E371" s="76" t="s">
        <v>2247</v>
      </c>
      <c r="F371" s="157">
        <v>46139.0</v>
      </c>
      <c r="G371" s="83" t="s">
        <v>88</v>
      </c>
      <c r="H371" s="75" t="s">
        <v>2250</v>
      </c>
      <c r="I371" s="75" t="s">
        <v>2251</v>
      </c>
      <c r="J371" s="353" t="s">
        <v>2252</v>
      </c>
      <c r="K371" s="354" t="s">
        <v>2253</v>
      </c>
      <c r="L371" s="354" t="s">
        <v>2253</v>
      </c>
      <c r="M371" s="75" t="s">
        <v>2255</v>
      </c>
      <c r="N371" s="75" t="s">
        <v>2255</v>
      </c>
      <c r="O371" s="164">
        <v>46066.0</v>
      </c>
      <c r="P371" s="74">
        <v>46080.0</v>
      </c>
      <c r="Q371" s="75" t="s">
        <v>124</v>
      </c>
      <c r="R371" s="91">
        <v>1.0</v>
      </c>
      <c r="S371" s="166" t="s">
        <v>251</v>
      </c>
      <c r="T371" s="166" t="s">
        <v>145</v>
      </c>
      <c r="U371" s="166" t="s">
        <v>101</v>
      </c>
      <c r="V371" s="166" t="s">
        <v>131</v>
      </c>
      <c r="W371" s="175"/>
      <c r="X371" s="75"/>
      <c r="Y371" s="166"/>
      <c r="Z371" s="395"/>
      <c r="AA371" s="357"/>
      <c r="AB371" s="357"/>
    </row>
    <row r="372" ht="22.5" customHeight="1">
      <c r="A372" s="72">
        <f>COUNTIF('Call &amp; Chat-Lidya'!$I$4:$I$2433,I372)</f>
        <v>1</v>
      </c>
      <c r="B372" s="74">
        <v>46161.0</v>
      </c>
      <c r="C372" s="94" t="s">
        <v>83</v>
      </c>
      <c r="D372" s="94" t="s">
        <v>155</v>
      </c>
      <c r="E372" s="76" t="s">
        <v>2282</v>
      </c>
      <c r="F372" s="157">
        <v>46129.0</v>
      </c>
      <c r="G372" s="83" t="s">
        <v>88</v>
      </c>
      <c r="H372" s="75" t="s">
        <v>2286</v>
      </c>
      <c r="I372" s="75" t="s">
        <v>2288</v>
      </c>
      <c r="J372" s="353" t="s">
        <v>2289</v>
      </c>
      <c r="K372" s="354" t="s">
        <v>2290</v>
      </c>
      <c r="L372" s="354" t="s">
        <v>2290</v>
      </c>
      <c r="M372" s="75" t="s">
        <v>2291</v>
      </c>
      <c r="N372" s="75" t="s">
        <v>2291</v>
      </c>
      <c r="O372" s="164">
        <v>46055.0</v>
      </c>
      <c r="P372" s="74">
        <v>46069.0</v>
      </c>
      <c r="Q372" s="75" t="s">
        <v>149</v>
      </c>
      <c r="R372" s="76" t="s">
        <v>143</v>
      </c>
      <c r="S372" s="166" t="s">
        <v>350</v>
      </c>
      <c r="T372" s="166" t="s">
        <v>145</v>
      </c>
      <c r="U372" s="166" t="s">
        <v>101</v>
      </c>
      <c r="V372" s="166" t="s">
        <v>664</v>
      </c>
      <c r="W372" s="175"/>
      <c r="X372" s="75"/>
      <c r="Y372" s="166"/>
      <c r="Z372" s="357" t="s">
        <v>2299</v>
      </c>
      <c r="AA372" s="357"/>
      <c r="AB372" s="357"/>
    </row>
    <row r="373" ht="22.5" customHeight="1">
      <c r="A373" s="72">
        <f>COUNTIF('Call &amp; Chat-Lidya'!$I$4:$I$2433,I373)</f>
        <v>2</v>
      </c>
      <c r="B373" s="74">
        <v>46161.0</v>
      </c>
      <c r="C373" s="94" t="s">
        <v>83</v>
      </c>
      <c r="D373" s="94" t="s">
        <v>155</v>
      </c>
      <c r="E373" s="76" t="s">
        <v>2322</v>
      </c>
      <c r="F373" s="157">
        <v>46127.0</v>
      </c>
      <c r="G373" s="83" t="s">
        <v>88</v>
      </c>
      <c r="H373" s="75" t="s">
        <v>2324</v>
      </c>
      <c r="I373" s="75" t="s">
        <v>2325</v>
      </c>
      <c r="J373" s="353" t="s">
        <v>2326</v>
      </c>
      <c r="K373" s="354" t="s">
        <v>2326</v>
      </c>
      <c r="L373" s="354" t="s">
        <v>2326</v>
      </c>
      <c r="M373" s="75" t="s">
        <v>2327</v>
      </c>
      <c r="N373" s="94"/>
      <c r="O373" s="164">
        <v>46071.0</v>
      </c>
      <c r="P373" s="74">
        <v>46085.0</v>
      </c>
      <c r="Q373" s="75" t="s">
        <v>143</v>
      </c>
      <c r="R373" s="91">
        <v>1.0</v>
      </c>
      <c r="S373" s="166" t="s">
        <v>126</v>
      </c>
      <c r="T373" s="166" t="s">
        <v>145</v>
      </c>
      <c r="U373" s="166" t="s">
        <v>101</v>
      </c>
      <c r="V373" s="166" t="s">
        <v>131</v>
      </c>
      <c r="W373" s="175"/>
      <c r="X373" s="75"/>
      <c r="Y373" s="166"/>
      <c r="Z373" s="395"/>
      <c r="AA373" s="357"/>
      <c r="AB373" s="357"/>
    </row>
    <row r="374" ht="22.5" customHeight="1">
      <c r="A374" s="72">
        <f>COUNTIF('Call &amp; Chat-Lidya'!$I$4:$I$2433,I374)</f>
        <v>2</v>
      </c>
      <c r="B374" s="74">
        <v>46161.0</v>
      </c>
      <c r="C374" s="94" t="s">
        <v>83</v>
      </c>
      <c r="D374" s="94" t="s">
        <v>155</v>
      </c>
      <c r="E374" s="76" t="s">
        <v>2335</v>
      </c>
      <c r="F374" s="157">
        <v>46127.0</v>
      </c>
      <c r="G374" s="83" t="s">
        <v>88</v>
      </c>
      <c r="H374" s="75" t="s">
        <v>2336</v>
      </c>
      <c r="I374" s="75" t="s">
        <v>2338</v>
      </c>
      <c r="J374" s="353" t="s">
        <v>2340</v>
      </c>
      <c r="K374" s="354" t="s">
        <v>2341</v>
      </c>
      <c r="L374" s="354" t="s">
        <v>2341</v>
      </c>
      <c r="M374" s="75" t="s">
        <v>2344</v>
      </c>
      <c r="N374" s="75" t="s">
        <v>2344</v>
      </c>
      <c r="O374" s="164">
        <v>46071.0</v>
      </c>
      <c r="P374" s="74">
        <v>46085.0</v>
      </c>
      <c r="Q374" s="75" t="s">
        <v>124</v>
      </c>
      <c r="R374" s="91">
        <v>1.0</v>
      </c>
      <c r="S374" s="166" t="s">
        <v>251</v>
      </c>
      <c r="T374" s="166" t="s">
        <v>145</v>
      </c>
      <c r="U374" s="166" t="s">
        <v>101</v>
      </c>
      <c r="V374" s="166" t="s">
        <v>131</v>
      </c>
      <c r="W374" s="175"/>
      <c r="X374" s="75"/>
      <c r="Y374" s="166"/>
      <c r="Z374" s="395"/>
      <c r="AA374" s="357"/>
      <c r="AB374" s="357"/>
    </row>
    <row r="375" ht="22.5" customHeight="1">
      <c r="A375" s="72">
        <f>COUNTIF('Call &amp; Chat-Lidya'!$I$4:$I$2433,I375)</f>
        <v>2</v>
      </c>
      <c r="B375" s="74">
        <v>46161.0</v>
      </c>
      <c r="C375" s="94" t="s">
        <v>83</v>
      </c>
      <c r="D375" s="94" t="s">
        <v>155</v>
      </c>
      <c r="E375" s="76" t="s">
        <v>2356</v>
      </c>
      <c r="F375" s="157">
        <v>46127.0</v>
      </c>
      <c r="G375" s="83" t="s">
        <v>88</v>
      </c>
      <c r="H375" s="75" t="s">
        <v>2358</v>
      </c>
      <c r="I375" s="75" t="s">
        <v>2360</v>
      </c>
      <c r="J375" s="353" t="s">
        <v>2361</v>
      </c>
      <c r="K375" s="354" t="s">
        <v>2362</v>
      </c>
      <c r="L375" s="354" t="s">
        <v>2362</v>
      </c>
      <c r="M375" s="75" t="s">
        <v>2364</v>
      </c>
      <c r="N375" s="75" t="s">
        <v>2365</v>
      </c>
      <c r="O375" s="164">
        <v>46073.0</v>
      </c>
      <c r="P375" s="74">
        <v>46087.0</v>
      </c>
      <c r="Q375" s="75" t="s">
        <v>124</v>
      </c>
      <c r="R375" s="91">
        <v>1.0</v>
      </c>
      <c r="S375" s="166" t="s">
        <v>126</v>
      </c>
      <c r="T375" s="166" t="s">
        <v>145</v>
      </c>
      <c r="U375" s="166" t="s">
        <v>101</v>
      </c>
      <c r="V375" s="166" t="s">
        <v>131</v>
      </c>
      <c r="W375" s="175"/>
      <c r="X375" s="75"/>
      <c r="Y375" s="166"/>
      <c r="Z375" s="395"/>
      <c r="AA375" s="357"/>
      <c r="AB375" s="357"/>
    </row>
    <row r="376" ht="22.5" customHeight="1">
      <c r="A376" s="72">
        <f>COUNTIF('Call &amp; Chat-Lidya'!$I$4:$I$2433,I376)</f>
        <v>2</v>
      </c>
      <c r="B376" s="74">
        <v>46161.0</v>
      </c>
      <c r="C376" s="94" t="s">
        <v>83</v>
      </c>
      <c r="D376" s="94" t="s">
        <v>155</v>
      </c>
      <c r="E376" s="76" t="s">
        <v>2368</v>
      </c>
      <c r="F376" s="157">
        <v>46127.0</v>
      </c>
      <c r="G376" s="83" t="s">
        <v>88</v>
      </c>
      <c r="H376" s="75" t="s">
        <v>2369</v>
      </c>
      <c r="I376" s="75" t="s">
        <v>2370</v>
      </c>
      <c r="J376" s="353" t="s">
        <v>2371</v>
      </c>
      <c r="K376" s="354" t="s">
        <v>2372</v>
      </c>
      <c r="L376" s="354" t="s">
        <v>2372</v>
      </c>
      <c r="M376" s="75" t="s">
        <v>2374</v>
      </c>
      <c r="N376" s="75" t="s">
        <v>2374</v>
      </c>
      <c r="O376" s="164">
        <v>46075.0</v>
      </c>
      <c r="P376" s="74">
        <v>46089.0</v>
      </c>
      <c r="Q376" s="75" t="s">
        <v>124</v>
      </c>
      <c r="R376" s="91">
        <v>1.0</v>
      </c>
      <c r="S376" s="166" t="s">
        <v>350</v>
      </c>
      <c r="T376" s="166" t="s">
        <v>145</v>
      </c>
      <c r="U376" s="166" t="s">
        <v>101</v>
      </c>
      <c r="V376" s="166" t="s">
        <v>131</v>
      </c>
      <c r="W376" s="175"/>
      <c r="X376" s="75"/>
      <c r="Y376" s="166"/>
      <c r="Z376" s="357" t="s">
        <v>364</v>
      </c>
      <c r="AA376" s="357"/>
      <c r="AB376" s="357"/>
    </row>
    <row r="377" ht="22.5" customHeight="1">
      <c r="A377" s="72">
        <f>COUNTIF('Call &amp; Chat-Lidya'!$I$4:$I$2433,I377)</f>
        <v>2</v>
      </c>
      <c r="B377" s="74">
        <v>46161.0</v>
      </c>
      <c r="C377" s="94" t="s">
        <v>83</v>
      </c>
      <c r="D377" s="94" t="s">
        <v>155</v>
      </c>
      <c r="E377" s="76" t="s">
        <v>2384</v>
      </c>
      <c r="F377" s="157">
        <v>46127.0</v>
      </c>
      <c r="G377" s="83" t="s">
        <v>88</v>
      </c>
      <c r="H377" s="75" t="s">
        <v>2385</v>
      </c>
      <c r="I377" s="75" t="s">
        <v>2386</v>
      </c>
      <c r="J377" s="353" t="s">
        <v>2387</v>
      </c>
      <c r="K377" s="354" t="s">
        <v>2388</v>
      </c>
      <c r="L377" s="354" t="s">
        <v>2388</v>
      </c>
      <c r="M377" s="75" t="s">
        <v>2389</v>
      </c>
      <c r="N377" s="94"/>
      <c r="O377" s="164">
        <v>46075.0</v>
      </c>
      <c r="P377" s="74">
        <v>46089.0</v>
      </c>
      <c r="Q377" s="75" t="s">
        <v>124</v>
      </c>
      <c r="R377" s="91">
        <v>1.0</v>
      </c>
      <c r="S377" s="166" t="s">
        <v>126</v>
      </c>
      <c r="T377" s="166" t="s">
        <v>145</v>
      </c>
      <c r="U377" s="166" t="s">
        <v>101</v>
      </c>
      <c r="V377" s="166" t="s">
        <v>131</v>
      </c>
      <c r="W377" s="175"/>
      <c r="X377" s="75"/>
      <c r="Y377" s="166"/>
      <c r="Z377" s="395"/>
      <c r="AA377" s="357"/>
      <c r="AB377" s="357"/>
    </row>
    <row r="378" ht="22.5" customHeight="1">
      <c r="A378" s="72">
        <f>COUNTIF('Call &amp; Chat-Lidya'!$I$4:$I$2433,I378)</f>
        <v>3</v>
      </c>
      <c r="B378" s="74">
        <v>46161.0</v>
      </c>
      <c r="C378" s="94" t="s">
        <v>83</v>
      </c>
      <c r="D378" s="94" t="s">
        <v>155</v>
      </c>
      <c r="E378" s="76" t="s">
        <v>2403</v>
      </c>
      <c r="F378" s="157">
        <v>46127.0</v>
      </c>
      <c r="G378" s="83" t="s">
        <v>88</v>
      </c>
      <c r="H378" s="75" t="s">
        <v>2404</v>
      </c>
      <c r="I378" s="75" t="s">
        <v>2405</v>
      </c>
      <c r="J378" s="353" t="s">
        <v>2407</v>
      </c>
      <c r="K378" s="354" t="s">
        <v>2408</v>
      </c>
      <c r="L378" s="354" t="s">
        <v>2408</v>
      </c>
      <c r="M378" s="75" t="s">
        <v>2409</v>
      </c>
      <c r="N378" s="75" t="s">
        <v>2409</v>
      </c>
      <c r="O378" s="164">
        <v>46059.0</v>
      </c>
      <c r="P378" s="74">
        <v>46073.0</v>
      </c>
      <c r="Q378" s="75" t="s">
        <v>143</v>
      </c>
      <c r="R378" s="91">
        <v>1.0</v>
      </c>
      <c r="S378" s="166" t="s">
        <v>126</v>
      </c>
      <c r="T378" s="166" t="s">
        <v>145</v>
      </c>
      <c r="U378" s="166" t="s">
        <v>101</v>
      </c>
      <c r="V378" s="166" t="s">
        <v>131</v>
      </c>
      <c r="W378" s="175"/>
      <c r="X378" s="75"/>
      <c r="Y378" s="166"/>
      <c r="Z378" s="395"/>
      <c r="AA378" s="357"/>
      <c r="AB378" s="357"/>
    </row>
    <row r="379" ht="22.5" customHeight="1">
      <c r="A379" s="72">
        <f>COUNTIF('Call &amp; Chat-Lidya'!$I$4:$I$2433,I379)</f>
        <v>2</v>
      </c>
      <c r="B379" s="74">
        <v>46161.0</v>
      </c>
      <c r="C379" s="94" t="s">
        <v>83</v>
      </c>
      <c r="D379" s="94" t="s">
        <v>155</v>
      </c>
      <c r="E379" s="76" t="s">
        <v>2418</v>
      </c>
      <c r="F379" s="157">
        <v>46127.0</v>
      </c>
      <c r="G379" s="83" t="s">
        <v>88</v>
      </c>
      <c r="H379" s="75" t="s">
        <v>2419</v>
      </c>
      <c r="I379" s="75" t="s">
        <v>2420</v>
      </c>
      <c r="J379" s="353" t="s">
        <v>2421</v>
      </c>
      <c r="K379" s="354" t="s">
        <v>2422</v>
      </c>
      <c r="L379" s="354" t="s">
        <v>2422</v>
      </c>
      <c r="M379" s="75" t="s">
        <v>2423</v>
      </c>
      <c r="N379" s="75" t="s">
        <v>2423</v>
      </c>
      <c r="O379" s="164">
        <v>46071.0</v>
      </c>
      <c r="P379" s="74">
        <v>46085.0</v>
      </c>
      <c r="Q379" s="75" t="s">
        <v>143</v>
      </c>
      <c r="R379" s="91">
        <v>1.0</v>
      </c>
      <c r="S379" s="166" t="s">
        <v>126</v>
      </c>
      <c r="T379" s="166" t="s">
        <v>145</v>
      </c>
      <c r="U379" s="166" t="s">
        <v>101</v>
      </c>
      <c r="V379" s="166" t="s">
        <v>131</v>
      </c>
      <c r="W379" s="175"/>
      <c r="X379" s="75"/>
      <c r="Y379" s="166"/>
      <c r="Z379" s="395"/>
      <c r="AA379" s="357"/>
      <c r="AB379" s="357"/>
    </row>
    <row r="380" ht="22.5" customHeight="1">
      <c r="A380" s="72">
        <f>COUNTIF('Call &amp; Chat-Lidya'!$I$4:$I$2433,I380)</f>
        <v>2</v>
      </c>
      <c r="B380" s="74">
        <v>46161.0</v>
      </c>
      <c r="C380" s="94" t="s">
        <v>83</v>
      </c>
      <c r="D380" s="94" t="s">
        <v>155</v>
      </c>
      <c r="E380" s="76" t="s">
        <v>2431</v>
      </c>
      <c r="F380" s="157">
        <v>46127.0</v>
      </c>
      <c r="G380" s="83" t="s">
        <v>88</v>
      </c>
      <c r="H380" s="75" t="s">
        <v>2432</v>
      </c>
      <c r="I380" s="75" t="s">
        <v>2433</v>
      </c>
      <c r="J380" s="353" t="s">
        <v>2434</v>
      </c>
      <c r="K380" s="354" t="s">
        <v>2435</v>
      </c>
      <c r="L380" s="354" t="s">
        <v>2435</v>
      </c>
      <c r="M380" s="75" t="s">
        <v>2436</v>
      </c>
      <c r="N380" s="94"/>
      <c r="O380" s="164">
        <v>46071.0</v>
      </c>
      <c r="P380" s="74">
        <v>46085.0</v>
      </c>
      <c r="Q380" s="75" t="s">
        <v>143</v>
      </c>
      <c r="R380" s="91">
        <v>1.0</v>
      </c>
      <c r="S380" s="166" t="s">
        <v>251</v>
      </c>
      <c r="T380" s="166" t="s">
        <v>145</v>
      </c>
      <c r="U380" s="166" t="s">
        <v>101</v>
      </c>
      <c r="V380" s="166" t="s">
        <v>131</v>
      </c>
      <c r="W380" s="175"/>
      <c r="X380" s="75"/>
      <c r="Y380" s="166"/>
      <c r="Z380" s="395"/>
      <c r="AA380" s="357"/>
      <c r="AB380" s="357"/>
    </row>
    <row r="381" ht="22.5" customHeight="1">
      <c r="A381" s="72">
        <f>COUNTIF('Call &amp; Chat-Lidya'!$I$4:$I$2433,I381)</f>
        <v>2</v>
      </c>
      <c r="B381" s="74">
        <v>46161.0</v>
      </c>
      <c r="C381" s="94" t="s">
        <v>83</v>
      </c>
      <c r="D381" s="94" t="s">
        <v>155</v>
      </c>
      <c r="E381" s="76" t="s">
        <v>2444</v>
      </c>
      <c r="F381" s="157">
        <v>46127.0</v>
      </c>
      <c r="G381" s="83" t="s">
        <v>88</v>
      </c>
      <c r="H381" s="75" t="s">
        <v>1910</v>
      </c>
      <c r="I381" s="75" t="s">
        <v>2445</v>
      </c>
      <c r="J381" s="353" t="s">
        <v>2446</v>
      </c>
      <c r="K381" s="354" t="s">
        <v>2447</v>
      </c>
      <c r="L381" s="354" t="s">
        <v>2447</v>
      </c>
      <c r="M381" s="75" t="s">
        <v>2448</v>
      </c>
      <c r="N381" s="94"/>
      <c r="O381" s="164">
        <v>46071.0</v>
      </c>
      <c r="P381" s="74">
        <v>46085.0</v>
      </c>
      <c r="Q381" s="75" t="s">
        <v>143</v>
      </c>
      <c r="R381" s="91">
        <v>1.0</v>
      </c>
      <c r="S381" s="166" t="s">
        <v>251</v>
      </c>
      <c r="T381" s="166" t="s">
        <v>145</v>
      </c>
      <c r="U381" s="166" t="s">
        <v>101</v>
      </c>
      <c r="V381" s="166" t="s">
        <v>131</v>
      </c>
      <c r="W381" s="175"/>
      <c r="X381" s="75"/>
      <c r="Y381" s="166"/>
      <c r="Z381" s="395"/>
      <c r="AA381" s="357"/>
      <c r="AB381" s="357"/>
    </row>
    <row r="382" ht="22.5" customHeight="1">
      <c r="A382" s="72">
        <f>COUNTIF('Call &amp; Chat-Lidya'!$I$4:$I$2433,I382)</f>
        <v>2</v>
      </c>
      <c r="B382" s="74">
        <v>46161.0</v>
      </c>
      <c r="C382" s="94" t="s">
        <v>83</v>
      </c>
      <c r="D382" s="94" t="s">
        <v>155</v>
      </c>
      <c r="E382" s="76" t="s">
        <v>2457</v>
      </c>
      <c r="F382" s="157">
        <v>46127.0</v>
      </c>
      <c r="G382" s="83" t="s">
        <v>88</v>
      </c>
      <c r="H382" s="75" t="s">
        <v>2458</v>
      </c>
      <c r="I382" s="75" t="s">
        <v>2459</v>
      </c>
      <c r="J382" s="353" t="s">
        <v>2460</v>
      </c>
      <c r="K382" s="354" t="s">
        <v>2461</v>
      </c>
      <c r="L382" s="354" t="s">
        <v>2461</v>
      </c>
      <c r="M382" s="75" t="s">
        <v>2463</v>
      </c>
      <c r="N382" s="75" t="s">
        <v>2463</v>
      </c>
      <c r="O382" s="164">
        <v>46072.0</v>
      </c>
      <c r="P382" s="74">
        <v>46086.0</v>
      </c>
      <c r="Q382" s="75" t="s">
        <v>124</v>
      </c>
      <c r="R382" s="91">
        <v>1.0</v>
      </c>
      <c r="S382" s="166" t="s">
        <v>126</v>
      </c>
      <c r="T382" s="166" t="s">
        <v>145</v>
      </c>
      <c r="U382" s="166" t="s">
        <v>101</v>
      </c>
      <c r="V382" s="166" t="s">
        <v>131</v>
      </c>
      <c r="W382" s="175"/>
      <c r="X382" s="75"/>
      <c r="Y382" s="166"/>
      <c r="Z382" s="395"/>
      <c r="AA382" s="357"/>
      <c r="AB382" s="357"/>
    </row>
    <row r="383" ht="22.5" customHeight="1">
      <c r="A383" s="72">
        <f>COUNTIF('Call &amp; Chat-Lidya'!$I$4:$I$2433,I383)</f>
        <v>2</v>
      </c>
      <c r="B383" s="74">
        <v>46161.0</v>
      </c>
      <c r="C383" s="94" t="s">
        <v>83</v>
      </c>
      <c r="D383" s="94" t="s">
        <v>155</v>
      </c>
      <c r="E383" s="76" t="s">
        <v>2475</v>
      </c>
      <c r="F383" s="157">
        <v>46127.0</v>
      </c>
      <c r="G383" s="83" t="s">
        <v>88</v>
      </c>
      <c r="H383" s="75" t="s">
        <v>2477</v>
      </c>
      <c r="I383" s="75" t="s">
        <v>2478</v>
      </c>
      <c r="J383" s="353" t="s">
        <v>2479</v>
      </c>
      <c r="K383" s="354" t="s">
        <v>1392</v>
      </c>
      <c r="L383" s="354" t="s">
        <v>1392</v>
      </c>
      <c r="M383" s="75" t="s">
        <v>2480</v>
      </c>
      <c r="N383" s="75" t="s">
        <v>2481</v>
      </c>
      <c r="O383" s="164">
        <v>46073.0</v>
      </c>
      <c r="P383" s="74">
        <v>46087.0</v>
      </c>
      <c r="Q383" s="75" t="s">
        <v>124</v>
      </c>
      <c r="R383" s="91">
        <v>1.0</v>
      </c>
      <c r="S383" s="166" t="s">
        <v>126</v>
      </c>
      <c r="T383" s="166" t="s">
        <v>145</v>
      </c>
      <c r="U383" s="166" t="s">
        <v>101</v>
      </c>
      <c r="V383" s="166" t="s">
        <v>131</v>
      </c>
      <c r="W383" s="175"/>
      <c r="X383" s="75"/>
      <c r="Y383" s="166"/>
      <c r="Z383" s="395"/>
      <c r="AA383" s="357"/>
      <c r="AB383" s="357"/>
    </row>
    <row r="384" ht="22.5" customHeight="1">
      <c r="A384" s="72">
        <f>COUNTIF('Call &amp; Chat-Lidya'!$I$4:$I$2433,I384)</f>
        <v>3</v>
      </c>
      <c r="B384" s="74">
        <v>46161.0</v>
      </c>
      <c r="C384" s="94" t="s">
        <v>83</v>
      </c>
      <c r="D384" s="94" t="s">
        <v>155</v>
      </c>
      <c r="E384" s="76" t="s">
        <v>2489</v>
      </c>
      <c r="F384" s="157">
        <v>46127.0</v>
      </c>
      <c r="G384" s="83" t="s">
        <v>88</v>
      </c>
      <c r="H384" s="75" t="s">
        <v>2491</v>
      </c>
      <c r="I384" s="75" t="s">
        <v>2493</v>
      </c>
      <c r="J384" s="353" t="s">
        <v>2494</v>
      </c>
      <c r="K384" s="354" t="s">
        <v>2495</v>
      </c>
      <c r="L384" s="354" t="s">
        <v>2495</v>
      </c>
      <c r="M384" s="75" t="s">
        <v>2498</v>
      </c>
      <c r="N384" s="75" t="s">
        <v>2498</v>
      </c>
      <c r="O384" s="164">
        <v>46060.0</v>
      </c>
      <c r="P384" s="74">
        <v>46074.0</v>
      </c>
      <c r="Q384" s="75" t="s">
        <v>124</v>
      </c>
      <c r="R384" s="91">
        <v>1.0</v>
      </c>
      <c r="S384" s="166" t="s">
        <v>126</v>
      </c>
      <c r="T384" s="166" t="s">
        <v>145</v>
      </c>
      <c r="U384" s="166" t="s">
        <v>101</v>
      </c>
      <c r="V384" s="166" t="s">
        <v>131</v>
      </c>
      <c r="W384" s="175"/>
      <c r="X384" s="75"/>
      <c r="Y384" s="166"/>
      <c r="Z384" s="395"/>
      <c r="AA384" s="357"/>
      <c r="AB384" s="357"/>
    </row>
    <row r="385" ht="22.5" customHeight="1">
      <c r="A385" s="72">
        <f>COUNTIF('Call &amp; Chat-Lidya'!$I$4:$I$2433,I385)</f>
        <v>3</v>
      </c>
      <c r="B385" s="74">
        <v>46161.0</v>
      </c>
      <c r="C385" s="94" t="s">
        <v>83</v>
      </c>
      <c r="D385" s="94" t="s">
        <v>155</v>
      </c>
      <c r="E385" s="76" t="s">
        <v>2504</v>
      </c>
      <c r="F385" s="157">
        <v>46127.0</v>
      </c>
      <c r="G385" s="83" t="s">
        <v>88</v>
      </c>
      <c r="H385" s="75" t="s">
        <v>2509</v>
      </c>
      <c r="I385" s="75" t="s">
        <v>2510</v>
      </c>
      <c r="J385" s="353" t="s">
        <v>143</v>
      </c>
      <c r="K385" s="354" t="s">
        <v>2512</v>
      </c>
      <c r="L385" s="354" t="s">
        <v>2513</v>
      </c>
      <c r="M385" s="75" t="s">
        <v>2514</v>
      </c>
      <c r="N385" s="75" t="s">
        <v>314</v>
      </c>
      <c r="O385" s="164">
        <v>46067.0</v>
      </c>
      <c r="P385" s="74">
        <v>46081.0</v>
      </c>
      <c r="Q385" s="75" t="s">
        <v>163</v>
      </c>
      <c r="R385" s="91">
        <v>1.0</v>
      </c>
      <c r="S385" s="166" t="s">
        <v>251</v>
      </c>
      <c r="T385" s="166" t="s">
        <v>127</v>
      </c>
      <c r="U385" s="166" t="s">
        <v>101</v>
      </c>
      <c r="V385" s="166" t="s">
        <v>131</v>
      </c>
      <c r="W385" s="175"/>
      <c r="X385" s="75"/>
      <c r="Y385" s="166"/>
      <c r="Z385" s="395"/>
      <c r="AA385" s="357"/>
      <c r="AB385" s="357"/>
    </row>
    <row r="386" ht="22.5" customHeight="1">
      <c r="A386" s="72">
        <f>COUNTIF('Call &amp; Chat-Lidya'!$I$4:$I$2433,I386)</f>
        <v>5</v>
      </c>
      <c r="B386" s="488">
        <v>46142.0</v>
      </c>
      <c r="C386" s="91" t="s">
        <v>83</v>
      </c>
      <c r="D386" s="91" t="s">
        <v>155</v>
      </c>
      <c r="E386" s="76" t="s">
        <v>304</v>
      </c>
      <c r="F386" s="178">
        <v>46113.0</v>
      </c>
      <c r="G386" s="176"/>
      <c r="H386" s="91" t="s">
        <v>3513</v>
      </c>
      <c r="I386" s="91" t="s">
        <v>3514</v>
      </c>
      <c r="J386" s="97" t="s">
        <v>3515</v>
      </c>
      <c r="K386" s="180" t="s">
        <v>3517</v>
      </c>
      <c r="L386" s="181" t="s">
        <v>3517</v>
      </c>
      <c r="M386" s="91" t="s">
        <v>3519</v>
      </c>
      <c r="N386" s="91" t="s">
        <v>3520</v>
      </c>
      <c r="O386" s="183">
        <v>46113.0</v>
      </c>
      <c r="P386" s="74">
        <v>46127.0</v>
      </c>
      <c r="Q386" s="76" t="s">
        <v>98</v>
      </c>
      <c r="R386" s="91">
        <v>1.0</v>
      </c>
      <c r="S386" s="83" t="s">
        <v>126</v>
      </c>
      <c r="T386" s="83" t="s">
        <v>145</v>
      </c>
      <c r="U386" s="83" t="s">
        <v>101</v>
      </c>
      <c r="V386" s="88" t="s">
        <v>131</v>
      </c>
      <c r="W386" s="94"/>
      <c r="X386" s="97"/>
      <c r="Y386" s="98"/>
      <c r="Z386" s="96" t="s">
        <v>3524</v>
      </c>
      <c r="AA386" s="97"/>
      <c r="AB386" s="97"/>
    </row>
    <row r="387" ht="22.5" customHeight="1">
      <c r="A387" s="72">
        <f>COUNTIF('Call &amp; Chat-Lidya'!$I$4:$I$2433,I387)</f>
        <v>5</v>
      </c>
      <c r="B387" s="488">
        <v>46142.0</v>
      </c>
      <c r="C387" s="94" t="s">
        <v>83</v>
      </c>
      <c r="D387" s="94" t="s">
        <v>155</v>
      </c>
      <c r="E387" s="76" t="s">
        <v>3525</v>
      </c>
      <c r="F387" s="157">
        <v>46118.0</v>
      </c>
      <c r="G387" s="176"/>
      <c r="H387" s="75" t="s">
        <v>3526</v>
      </c>
      <c r="I387" s="75" t="s">
        <v>3527</v>
      </c>
      <c r="J387" s="353" t="s">
        <v>3529</v>
      </c>
      <c r="K387" s="354" t="s">
        <v>3531</v>
      </c>
      <c r="L387" s="354" t="s">
        <v>3531</v>
      </c>
      <c r="M387" s="75" t="s">
        <v>3533</v>
      </c>
      <c r="N387" s="75" t="s">
        <v>3535</v>
      </c>
      <c r="O387" s="164">
        <v>46114.0</v>
      </c>
      <c r="P387" s="458">
        <v>46128.0</v>
      </c>
      <c r="Q387" s="75" t="s">
        <v>143</v>
      </c>
      <c r="R387" s="91">
        <v>1.0</v>
      </c>
      <c r="S387" s="166" t="s">
        <v>126</v>
      </c>
      <c r="T387" s="166" t="s">
        <v>145</v>
      </c>
      <c r="U387" s="166" t="s">
        <v>101</v>
      </c>
      <c r="V387" s="166" t="s">
        <v>131</v>
      </c>
      <c r="W387" s="94"/>
      <c r="X387" s="75"/>
      <c r="Y387" s="166"/>
      <c r="Z387" s="96" t="s">
        <v>3537</v>
      </c>
      <c r="AA387" s="357"/>
      <c r="AB387" s="357"/>
    </row>
    <row r="388" ht="22.5" customHeight="1">
      <c r="A388" s="72">
        <f>COUNTIF('Call &amp; Chat-Lidya'!$I$4:$I$2433,I388)</f>
        <v>5</v>
      </c>
      <c r="B388" s="488">
        <v>46142.0</v>
      </c>
      <c r="C388" s="94" t="s">
        <v>83</v>
      </c>
      <c r="D388" s="94" t="s">
        <v>155</v>
      </c>
      <c r="E388" s="76" t="s">
        <v>3538</v>
      </c>
      <c r="F388" s="157">
        <v>46118.0</v>
      </c>
      <c r="G388" s="176"/>
      <c r="H388" s="75" t="s">
        <v>3539</v>
      </c>
      <c r="I388" s="75" t="s">
        <v>3540</v>
      </c>
      <c r="J388" s="353" t="s">
        <v>3541</v>
      </c>
      <c r="K388" s="354" t="s">
        <v>3543</v>
      </c>
      <c r="L388" s="354" t="s">
        <v>3543</v>
      </c>
      <c r="M388" s="75" t="s">
        <v>3545</v>
      </c>
      <c r="N388" s="75" t="s">
        <v>3545</v>
      </c>
      <c r="O388" s="164">
        <v>46115.0</v>
      </c>
      <c r="P388" s="458">
        <v>46129.0</v>
      </c>
      <c r="Q388" s="75" t="s">
        <v>124</v>
      </c>
      <c r="R388" s="91">
        <v>1.0</v>
      </c>
      <c r="S388" s="166" t="s">
        <v>251</v>
      </c>
      <c r="T388" s="166" t="s">
        <v>145</v>
      </c>
      <c r="U388" s="166" t="s">
        <v>101</v>
      </c>
      <c r="V388" s="166" t="s">
        <v>131</v>
      </c>
      <c r="W388" s="94"/>
      <c r="X388" s="75"/>
      <c r="Y388" s="166"/>
      <c r="Z388" s="357"/>
      <c r="AA388" s="357"/>
      <c r="AB388" s="357"/>
    </row>
    <row r="389" ht="22.5" customHeight="1">
      <c r="A389" s="72">
        <f>COUNTIF('Call &amp; Chat-Lidya'!$I$4:$I$2433,I389)</f>
        <v>4</v>
      </c>
      <c r="B389" s="488">
        <v>46142.0</v>
      </c>
      <c r="C389" s="94" t="s">
        <v>83</v>
      </c>
      <c r="D389" s="94" t="s">
        <v>155</v>
      </c>
      <c r="E389" s="76" t="s">
        <v>3549</v>
      </c>
      <c r="F389" s="157">
        <v>46119.0</v>
      </c>
      <c r="G389" s="176"/>
      <c r="H389" s="75" t="s">
        <v>3550</v>
      </c>
      <c r="I389" s="75" t="s">
        <v>3551</v>
      </c>
      <c r="J389" s="353" t="s">
        <v>3552</v>
      </c>
      <c r="K389" s="354" t="s">
        <v>3553</v>
      </c>
      <c r="L389" s="354" t="s">
        <v>3553</v>
      </c>
      <c r="M389" s="75" t="s">
        <v>3554</v>
      </c>
      <c r="N389" s="75" t="s">
        <v>3554</v>
      </c>
      <c r="O389" s="164">
        <v>46119.0</v>
      </c>
      <c r="P389" s="458">
        <v>46133.0</v>
      </c>
      <c r="Q389" s="75" t="s">
        <v>124</v>
      </c>
      <c r="R389" s="91">
        <v>1.0</v>
      </c>
      <c r="S389" s="166" t="s">
        <v>251</v>
      </c>
      <c r="T389" s="166" t="s">
        <v>145</v>
      </c>
      <c r="U389" s="166" t="s">
        <v>101</v>
      </c>
      <c r="V389" s="166" t="s">
        <v>131</v>
      </c>
      <c r="W389" s="94"/>
      <c r="X389" s="75"/>
      <c r="Y389" s="166"/>
      <c r="Z389" s="395"/>
      <c r="AA389" s="357"/>
      <c r="AB389" s="357"/>
    </row>
    <row r="390" ht="22.5" customHeight="1">
      <c r="A390" s="72">
        <f>COUNTIF('Call &amp; Chat-Lidya'!$I$4:$I$2433,I390)</f>
        <v>4</v>
      </c>
      <c r="B390" s="488">
        <v>46142.0</v>
      </c>
      <c r="C390" s="94" t="s">
        <v>83</v>
      </c>
      <c r="D390" s="94" t="s">
        <v>155</v>
      </c>
      <c r="E390" s="76" t="s">
        <v>3559</v>
      </c>
      <c r="F390" s="157">
        <v>46121.0</v>
      </c>
      <c r="G390" s="176"/>
      <c r="H390" s="75" t="s">
        <v>3560</v>
      </c>
      <c r="I390" s="75" t="s">
        <v>3561</v>
      </c>
      <c r="J390" s="353" t="s">
        <v>1595</v>
      </c>
      <c r="K390" s="354" t="s">
        <v>3562</v>
      </c>
      <c r="L390" s="354" t="s">
        <v>3562</v>
      </c>
      <c r="M390" s="75" t="s">
        <v>3563</v>
      </c>
      <c r="N390" s="75" t="s">
        <v>3564</v>
      </c>
      <c r="O390" s="164">
        <v>46121.0</v>
      </c>
      <c r="P390" s="74">
        <v>46135.0</v>
      </c>
      <c r="Q390" s="75" t="s">
        <v>124</v>
      </c>
      <c r="R390" s="91">
        <v>1.0</v>
      </c>
      <c r="S390" s="166" t="s">
        <v>251</v>
      </c>
      <c r="T390" s="166" t="s">
        <v>145</v>
      </c>
      <c r="U390" s="166" t="s">
        <v>101</v>
      </c>
      <c r="V390" s="166" t="s">
        <v>131</v>
      </c>
      <c r="W390" s="75"/>
      <c r="X390" s="75"/>
      <c r="Y390" s="166"/>
      <c r="Z390" s="357"/>
      <c r="AA390" s="357"/>
      <c r="AB390" s="357"/>
    </row>
    <row r="391" ht="22.5" customHeight="1">
      <c r="A391" s="72">
        <f>COUNTIF('Call &amp; Chat-Lidya'!$I$4:$I$2433,I391)</f>
        <v>4</v>
      </c>
      <c r="B391" s="488">
        <v>46142.0</v>
      </c>
      <c r="C391" s="94" t="s">
        <v>83</v>
      </c>
      <c r="D391" s="94" t="s">
        <v>155</v>
      </c>
      <c r="E391" s="76" t="s">
        <v>3574</v>
      </c>
      <c r="F391" s="157">
        <v>46122.0</v>
      </c>
      <c r="G391" s="176"/>
      <c r="H391" s="75" t="s">
        <v>3576</v>
      </c>
      <c r="I391" s="75" t="s">
        <v>3577</v>
      </c>
      <c r="J391" s="353" t="s">
        <v>3578</v>
      </c>
      <c r="K391" s="354" t="s">
        <v>3579</v>
      </c>
      <c r="L391" s="354" t="s">
        <v>3579</v>
      </c>
      <c r="M391" s="75" t="s">
        <v>3580</v>
      </c>
      <c r="N391" s="75" t="s">
        <v>3580</v>
      </c>
      <c r="O391" s="164">
        <v>46122.0</v>
      </c>
      <c r="P391" s="458">
        <v>46136.0</v>
      </c>
      <c r="Q391" s="75" t="s">
        <v>124</v>
      </c>
      <c r="R391" s="91">
        <v>1.0</v>
      </c>
      <c r="S391" s="166" t="s">
        <v>251</v>
      </c>
      <c r="T391" s="166" t="s">
        <v>145</v>
      </c>
      <c r="U391" s="166" t="s">
        <v>101</v>
      </c>
      <c r="V391" s="166" t="s">
        <v>131</v>
      </c>
      <c r="W391" s="94"/>
      <c r="X391" s="75"/>
      <c r="Y391" s="166"/>
      <c r="Z391" s="357"/>
      <c r="AA391" s="357"/>
      <c r="AB391" s="357"/>
    </row>
    <row r="392" ht="22.5" customHeight="1">
      <c r="A392" s="72">
        <f>COUNTIF('Call &amp; Chat-Lidya'!$I$4:$I$2433,I392)</f>
        <v>4</v>
      </c>
      <c r="B392" s="488">
        <v>46142.0</v>
      </c>
      <c r="C392" s="94" t="s">
        <v>83</v>
      </c>
      <c r="D392" s="94" t="s">
        <v>155</v>
      </c>
      <c r="E392" s="76" t="s">
        <v>3584</v>
      </c>
      <c r="F392" s="157">
        <v>46124.0</v>
      </c>
      <c r="G392" s="176"/>
      <c r="H392" s="75" t="s">
        <v>3585</v>
      </c>
      <c r="I392" s="75" t="s">
        <v>3586</v>
      </c>
      <c r="J392" s="353" t="s">
        <v>3588</v>
      </c>
      <c r="K392" s="354" t="s">
        <v>3589</v>
      </c>
      <c r="L392" s="354" t="s">
        <v>3589</v>
      </c>
      <c r="M392" s="75" t="s">
        <v>3590</v>
      </c>
      <c r="N392" s="75" t="s">
        <v>3592</v>
      </c>
      <c r="O392" s="164">
        <v>46124.0</v>
      </c>
      <c r="P392" s="458">
        <v>46138.0</v>
      </c>
      <c r="Q392" s="75" t="s">
        <v>124</v>
      </c>
      <c r="R392" s="91">
        <v>1.0</v>
      </c>
      <c r="S392" s="166" t="s">
        <v>251</v>
      </c>
      <c r="T392" s="166" t="s">
        <v>145</v>
      </c>
      <c r="U392" s="166" t="s">
        <v>101</v>
      </c>
      <c r="V392" s="166" t="s">
        <v>131</v>
      </c>
      <c r="W392" s="94"/>
      <c r="X392" s="75"/>
      <c r="Y392" s="166"/>
      <c r="Z392" s="357"/>
      <c r="AA392" s="357"/>
      <c r="AB392" s="357"/>
    </row>
    <row r="393" ht="22.5" customHeight="1">
      <c r="A393" s="72">
        <f>COUNTIF('Call &amp; Chat-Lidya'!$I$4:$I$2433,I393)</f>
        <v>4</v>
      </c>
      <c r="B393" s="488">
        <v>46142.0</v>
      </c>
      <c r="C393" s="94" t="s">
        <v>83</v>
      </c>
      <c r="D393" s="94" t="s">
        <v>155</v>
      </c>
      <c r="E393" s="76" t="s">
        <v>3597</v>
      </c>
      <c r="F393" s="157">
        <v>46127.0</v>
      </c>
      <c r="G393" s="176"/>
      <c r="H393" s="75" t="s">
        <v>3598</v>
      </c>
      <c r="I393" s="75" t="s">
        <v>3599</v>
      </c>
      <c r="J393" s="353" t="s">
        <v>3600</v>
      </c>
      <c r="K393" s="354" t="s">
        <v>3601</v>
      </c>
      <c r="L393" s="354" t="s">
        <v>3601</v>
      </c>
      <c r="M393" s="75" t="s">
        <v>3602</v>
      </c>
      <c r="N393" s="75" t="s">
        <v>3602</v>
      </c>
      <c r="O393" s="164">
        <v>46127.0</v>
      </c>
      <c r="P393" s="74">
        <v>46141.0</v>
      </c>
      <c r="Q393" s="75" t="s">
        <v>124</v>
      </c>
      <c r="R393" s="91">
        <v>1.0</v>
      </c>
      <c r="S393" s="166" t="s">
        <v>126</v>
      </c>
      <c r="T393" s="166" t="s">
        <v>145</v>
      </c>
      <c r="U393" s="166" t="s">
        <v>101</v>
      </c>
      <c r="V393" s="166" t="s">
        <v>131</v>
      </c>
      <c r="W393" s="94"/>
      <c r="X393" s="75"/>
      <c r="Y393" s="166"/>
      <c r="Z393" s="395"/>
      <c r="AA393" s="357"/>
      <c r="AB393" s="357"/>
    </row>
    <row r="394" ht="22.5" customHeight="1">
      <c r="A394" s="72">
        <f>COUNTIF('Call &amp; Chat-Lidya'!$I$4:$I$2433,I394)</f>
        <v>3</v>
      </c>
      <c r="B394" s="488">
        <v>46142.0</v>
      </c>
      <c r="C394" s="94" t="s">
        <v>83</v>
      </c>
      <c r="D394" s="94" t="s">
        <v>155</v>
      </c>
      <c r="E394" s="76" t="s">
        <v>3607</v>
      </c>
      <c r="F394" s="157">
        <v>46128.0</v>
      </c>
      <c r="G394" s="176"/>
      <c r="H394" s="75" t="s">
        <v>3608</v>
      </c>
      <c r="I394" s="75" t="s">
        <v>3609</v>
      </c>
      <c r="J394" s="353" t="s">
        <v>3610</v>
      </c>
      <c r="K394" s="354" t="s">
        <v>3611</v>
      </c>
      <c r="L394" s="354" t="s">
        <v>3611</v>
      </c>
      <c r="M394" s="75" t="s">
        <v>3612</v>
      </c>
      <c r="N394" s="75" t="s">
        <v>3612</v>
      </c>
      <c r="O394" s="164">
        <v>46127.0</v>
      </c>
      <c r="P394" s="74">
        <v>46141.0</v>
      </c>
      <c r="Q394" s="75" t="s">
        <v>124</v>
      </c>
      <c r="R394" s="91">
        <v>1.0</v>
      </c>
      <c r="S394" s="166" t="s">
        <v>126</v>
      </c>
      <c r="T394" s="166" t="s">
        <v>145</v>
      </c>
      <c r="U394" s="166" t="s">
        <v>101</v>
      </c>
      <c r="V394" s="166" t="s">
        <v>131</v>
      </c>
      <c r="W394" s="94"/>
      <c r="X394" s="75"/>
      <c r="Y394" s="166"/>
      <c r="Z394" s="395"/>
      <c r="AA394" s="357"/>
      <c r="AB394" s="357"/>
    </row>
    <row r="395" ht="22.5" customHeight="1">
      <c r="A395" s="448">
        <f>COUNTIF('Call &amp; Chat-Lidya'!$I$4:$I$2433,I395)</f>
        <v>1</v>
      </c>
      <c r="B395" s="74">
        <v>46141.0</v>
      </c>
      <c r="C395" s="94" t="s">
        <v>83</v>
      </c>
      <c r="D395" s="94" t="s">
        <v>155</v>
      </c>
      <c r="E395" s="76" t="s">
        <v>3617</v>
      </c>
      <c r="F395" s="157">
        <v>46141.0</v>
      </c>
      <c r="G395" s="176"/>
      <c r="H395" s="75" t="s">
        <v>3618</v>
      </c>
      <c r="I395" s="75" t="s">
        <v>3619</v>
      </c>
      <c r="J395" s="353" t="s">
        <v>3620</v>
      </c>
      <c r="K395" s="354" t="s">
        <v>3621</v>
      </c>
      <c r="L395" s="354" t="s">
        <v>3621</v>
      </c>
      <c r="M395" s="75" t="s">
        <v>3622</v>
      </c>
      <c r="N395" s="75" t="s">
        <v>3623</v>
      </c>
      <c r="O395" s="164">
        <v>45386.0</v>
      </c>
      <c r="P395" s="74">
        <v>46150.0</v>
      </c>
      <c r="Q395" s="75" t="s">
        <v>3624</v>
      </c>
      <c r="R395" s="75" t="s">
        <v>143</v>
      </c>
      <c r="S395" s="166" t="s">
        <v>350</v>
      </c>
      <c r="T395" s="166" t="s">
        <v>145</v>
      </c>
      <c r="U395" s="166" t="s">
        <v>101</v>
      </c>
      <c r="V395" s="166" t="s">
        <v>105</v>
      </c>
      <c r="W395" s="94"/>
      <c r="X395" s="75"/>
      <c r="Y395" s="166"/>
      <c r="Z395" s="357" t="s">
        <v>3627</v>
      </c>
      <c r="AA395" s="357"/>
      <c r="AB395" s="357"/>
    </row>
    <row r="396" ht="22.5" customHeight="1">
      <c r="A396" s="72">
        <f>COUNTIF('Call &amp; Chat-Lidya'!$I$4:$I$2433,I396)</f>
        <v>7</v>
      </c>
      <c r="B396" s="74">
        <v>46140.0</v>
      </c>
      <c r="C396" s="94" t="s">
        <v>83</v>
      </c>
      <c r="D396" s="94" t="s">
        <v>155</v>
      </c>
      <c r="E396" s="76" t="s">
        <v>3631</v>
      </c>
      <c r="F396" s="157">
        <v>46120.0</v>
      </c>
      <c r="G396" s="176"/>
      <c r="H396" s="75" t="s">
        <v>3632</v>
      </c>
      <c r="I396" s="75" t="s">
        <v>2102</v>
      </c>
      <c r="J396" s="353" t="s">
        <v>2103</v>
      </c>
      <c r="K396" s="354" t="s">
        <v>2104</v>
      </c>
      <c r="L396" s="354" t="s">
        <v>2104</v>
      </c>
      <c r="M396" s="75" t="s">
        <v>2105</v>
      </c>
      <c r="N396" s="75" t="s">
        <v>3634</v>
      </c>
      <c r="O396" s="164">
        <v>46069.0</v>
      </c>
      <c r="P396" s="74">
        <v>46148.0</v>
      </c>
      <c r="Q396" s="75" t="s">
        <v>3326</v>
      </c>
      <c r="R396" s="94">
        <v>3.0</v>
      </c>
      <c r="S396" s="166" t="s">
        <v>100</v>
      </c>
      <c r="T396" s="166" t="s">
        <v>381</v>
      </c>
      <c r="U396" s="166" t="s">
        <v>101</v>
      </c>
      <c r="V396" s="166" t="s">
        <v>105</v>
      </c>
      <c r="W396" s="75" t="s">
        <v>694</v>
      </c>
      <c r="X396" s="75"/>
      <c r="Y396" s="166"/>
      <c r="Z396" s="357" t="s">
        <v>3635</v>
      </c>
      <c r="AA396" s="357"/>
      <c r="AB396" s="357"/>
    </row>
    <row r="397" ht="22.5" customHeight="1">
      <c r="A397" s="72">
        <f>COUNTIF('Call &amp; Chat-Lidya'!$I$4:$I$2433,I397)</f>
        <v>3</v>
      </c>
      <c r="B397" s="74">
        <v>46140.0</v>
      </c>
      <c r="C397" s="94" t="s">
        <v>83</v>
      </c>
      <c r="D397" s="94" t="s">
        <v>155</v>
      </c>
      <c r="E397" s="76" t="s">
        <v>3636</v>
      </c>
      <c r="F397" s="157">
        <v>46139.0</v>
      </c>
      <c r="G397" s="176"/>
      <c r="H397" s="75" t="s">
        <v>3637</v>
      </c>
      <c r="I397" s="75" t="s">
        <v>3638</v>
      </c>
      <c r="J397" s="353" t="s">
        <v>3639</v>
      </c>
      <c r="K397" s="354" t="s">
        <v>3640</v>
      </c>
      <c r="L397" s="354" t="s">
        <v>3640</v>
      </c>
      <c r="M397" s="75" t="s">
        <v>3641</v>
      </c>
      <c r="N397" s="75" t="s">
        <v>3641</v>
      </c>
      <c r="O397" s="164">
        <v>46064.0</v>
      </c>
      <c r="P397" s="74">
        <v>46078.0</v>
      </c>
      <c r="Q397" s="75" t="s">
        <v>124</v>
      </c>
      <c r="R397" s="91">
        <v>1.0</v>
      </c>
      <c r="S397" s="166" t="s">
        <v>251</v>
      </c>
      <c r="T397" s="166" t="s">
        <v>145</v>
      </c>
      <c r="U397" s="166" t="s">
        <v>101</v>
      </c>
      <c r="V397" s="166" t="s">
        <v>131</v>
      </c>
      <c r="W397" s="175"/>
      <c r="X397" s="75"/>
      <c r="Y397" s="166"/>
      <c r="Z397" s="395"/>
      <c r="AA397" s="357"/>
      <c r="AB397" s="357"/>
    </row>
    <row r="398" ht="22.5" customHeight="1">
      <c r="A398" s="72">
        <f>COUNTIF('Call &amp; Chat-Lidya'!$I$4:$I$2433,I398)</f>
        <v>3</v>
      </c>
      <c r="B398" s="74">
        <v>46140.0</v>
      </c>
      <c r="C398" s="94" t="s">
        <v>83</v>
      </c>
      <c r="D398" s="94" t="s">
        <v>155</v>
      </c>
      <c r="E398" s="76" t="s">
        <v>3647</v>
      </c>
      <c r="F398" s="157">
        <v>46139.0</v>
      </c>
      <c r="G398" s="176"/>
      <c r="H398" s="75" t="s">
        <v>3648</v>
      </c>
      <c r="I398" s="75" t="s">
        <v>3649</v>
      </c>
      <c r="J398" s="353" t="s">
        <v>3650</v>
      </c>
      <c r="K398" s="354" t="s">
        <v>3652</v>
      </c>
      <c r="L398" s="354" t="s">
        <v>3652</v>
      </c>
      <c r="M398" s="75" t="s">
        <v>3653</v>
      </c>
      <c r="N398" s="75" t="s">
        <v>3653</v>
      </c>
      <c r="O398" s="164">
        <v>46065.0</v>
      </c>
      <c r="P398" s="74">
        <v>46079.0</v>
      </c>
      <c r="Q398" s="75" t="s">
        <v>95</v>
      </c>
      <c r="R398" s="91">
        <v>1.0</v>
      </c>
      <c r="S398" s="166" t="s">
        <v>251</v>
      </c>
      <c r="T398" s="166" t="s">
        <v>145</v>
      </c>
      <c r="U398" s="166" t="s">
        <v>101</v>
      </c>
      <c r="V398" s="166" t="s">
        <v>131</v>
      </c>
      <c r="W398" s="175"/>
      <c r="X398" s="75"/>
      <c r="Y398" s="166"/>
      <c r="Z398" s="395"/>
      <c r="AA398" s="357"/>
      <c r="AB398" s="357"/>
    </row>
    <row r="399" ht="22.5" customHeight="1">
      <c r="A399" s="72">
        <f>COUNTIF('Call &amp; Chat-Lidya'!$I$4:$I$2433,I399)</f>
        <v>3</v>
      </c>
      <c r="B399" s="74">
        <v>46140.0</v>
      </c>
      <c r="C399" s="94" t="s">
        <v>83</v>
      </c>
      <c r="D399" s="94" t="s">
        <v>155</v>
      </c>
      <c r="E399" s="76" t="s">
        <v>3654</v>
      </c>
      <c r="F399" s="157">
        <v>46139.0</v>
      </c>
      <c r="G399" s="176"/>
      <c r="H399" s="75" t="s">
        <v>3655</v>
      </c>
      <c r="I399" s="75" t="s">
        <v>3656</v>
      </c>
      <c r="J399" s="353" t="s">
        <v>3657</v>
      </c>
      <c r="K399" s="354" t="s">
        <v>3658</v>
      </c>
      <c r="L399" s="354" t="s">
        <v>3658</v>
      </c>
      <c r="M399" s="75" t="s">
        <v>3659</v>
      </c>
      <c r="N399" s="75" t="s">
        <v>3659</v>
      </c>
      <c r="O399" s="164">
        <v>46066.0</v>
      </c>
      <c r="P399" s="74">
        <v>46080.0</v>
      </c>
      <c r="Q399" s="75" t="s">
        <v>461</v>
      </c>
      <c r="R399" s="91">
        <v>1.0</v>
      </c>
      <c r="S399" s="166" t="s">
        <v>251</v>
      </c>
      <c r="T399" s="166" t="s">
        <v>145</v>
      </c>
      <c r="U399" s="166" t="s">
        <v>101</v>
      </c>
      <c r="V399" s="166" t="s">
        <v>131</v>
      </c>
      <c r="W399" s="175"/>
      <c r="X399" s="75"/>
      <c r="Y399" s="166"/>
      <c r="Z399" s="395"/>
      <c r="AA399" s="357"/>
      <c r="AB399" s="357"/>
    </row>
    <row r="400" ht="22.5" customHeight="1">
      <c r="A400" s="72">
        <f>COUNTIF('Call &amp; Chat-Lidya'!$I$4:$I$2433,I400)</f>
        <v>6</v>
      </c>
      <c r="B400" s="74">
        <v>46140.0</v>
      </c>
      <c r="C400" s="94" t="s">
        <v>83</v>
      </c>
      <c r="D400" s="94" t="s">
        <v>155</v>
      </c>
      <c r="E400" s="76" t="s">
        <v>3660</v>
      </c>
      <c r="F400" s="157">
        <v>46139.0</v>
      </c>
      <c r="G400" s="176"/>
      <c r="H400" s="75" t="s">
        <v>3661</v>
      </c>
      <c r="I400" s="75" t="s">
        <v>1024</v>
      </c>
      <c r="J400" s="353" t="s">
        <v>1025</v>
      </c>
      <c r="K400" s="354" t="s">
        <v>1026</v>
      </c>
      <c r="L400" s="354" t="s">
        <v>1026</v>
      </c>
      <c r="M400" s="75" t="s">
        <v>1027</v>
      </c>
      <c r="N400" s="75" t="s">
        <v>1027</v>
      </c>
      <c r="O400" s="164">
        <v>46067.0</v>
      </c>
      <c r="P400" s="74">
        <v>46081.0</v>
      </c>
      <c r="Q400" s="75" t="s">
        <v>124</v>
      </c>
      <c r="R400" s="91">
        <v>1.0</v>
      </c>
      <c r="S400" s="166" t="s">
        <v>126</v>
      </c>
      <c r="T400" s="166" t="s">
        <v>145</v>
      </c>
      <c r="U400" s="166" t="s">
        <v>101</v>
      </c>
      <c r="V400" s="166" t="s">
        <v>131</v>
      </c>
      <c r="W400" s="175"/>
      <c r="X400" s="75"/>
      <c r="Y400" s="166"/>
      <c r="Z400" s="395"/>
      <c r="AA400" s="357"/>
      <c r="AB400" s="357"/>
    </row>
    <row r="401" ht="22.5" customHeight="1">
      <c r="A401" s="72">
        <f>COUNTIF('Call &amp; Chat-Lidya'!$I$4:$I$2433,I401)</f>
        <v>3</v>
      </c>
      <c r="B401" s="488">
        <v>46128.0</v>
      </c>
      <c r="C401" s="94" t="s">
        <v>83</v>
      </c>
      <c r="D401" s="94" t="s">
        <v>155</v>
      </c>
      <c r="E401" s="76" t="s">
        <v>3668</v>
      </c>
      <c r="F401" s="157">
        <v>46127.0</v>
      </c>
      <c r="G401" s="176"/>
      <c r="H401" s="75" t="s">
        <v>3672</v>
      </c>
      <c r="I401" s="75" t="s">
        <v>3673</v>
      </c>
      <c r="J401" s="353" t="s">
        <v>3674</v>
      </c>
      <c r="K401" s="354" t="s">
        <v>3675</v>
      </c>
      <c r="L401" s="354" t="s">
        <v>3675</v>
      </c>
      <c r="M401" s="94"/>
      <c r="N401" s="75" t="s">
        <v>3676</v>
      </c>
      <c r="O401" s="164">
        <v>46057.0</v>
      </c>
      <c r="P401" s="74">
        <v>46071.0</v>
      </c>
      <c r="Q401" s="75" t="s">
        <v>124</v>
      </c>
      <c r="R401" s="91">
        <v>1.0</v>
      </c>
      <c r="S401" s="166" t="s">
        <v>251</v>
      </c>
      <c r="T401" s="166" t="s">
        <v>145</v>
      </c>
      <c r="U401" s="166" t="s">
        <v>101</v>
      </c>
      <c r="V401" s="166" t="s">
        <v>131</v>
      </c>
      <c r="W401" s="175"/>
      <c r="X401" s="75"/>
      <c r="Y401" s="166"/>
      <c r="Z401" s="395"/>
      <c r="AA401" s="357"/>
      <c r="AB401" s="357"/>
    </row>
    <row r="402" ht="22.5" customHeight="1">
      <c r="A402" s="72">
        <f>COUNTIF('Call &amp; Chat-Lidya'!$I$4:$I$2433,I402)</f>
        <v>3</v>
      </c>
      <c r="B402" s="488">
        <v>46128.0</v>
      </c>
      <c r="C402" s="94" t="s">
        <v>83</v>
      </c>
      <c r="D402" s="94" t="s">
        <v>155</v>
      </c>
      <c r="E402" s="76" t="s">
        <v>3682</v>
      </c>
      <c r="F402" s="157">
        <v>46127.0</v>
      </c>
      <c r="G402" s="176"/>
      <c r="H402" s="75" t="s">
        <v>3685</v>
      </c>
      <c r="I402" s="75" t="s">
        <v>3686</v>
      </c>
      <c r="J402" s="353" t="s">
        <v>3687</v>
      </c>
      <c r="K402" s="354" t="s">
        <v>3688</v>
      </c>
      <c r="L402" s="354" t="s">
        <v>3688</v>
      </c>
      <c r="M402" s="75" t="s">
        <v>3689</v>
      </c>
      <c r="N402" s="75" t="s">
        <v>3690</v>
      </c>
      <c r="O402" s="164">
        <v>46057.0</v>
      </c>
      <c r="P402" s="74">
        <v>46071.0</v>
      </c>
      <c r="Q402" s="75" t="s">
        <v>124</v>
      </c>
      <c r="R402" s="91">
        <v>1.0</v>
      </c>
      <c r="S402" s="166" t="s">
        <v>126</v>
      </c>
      <c r="T402" s="166" t="s">
        <v>145</v>
      </c>
      <c r="U402" s="166" t="s">
        <v>101</v>
      </c>
      <c r="V402" s="166" t="s">
        <v>131</v>
      </c>
      <c r="W402" s="175"/>
      <c r="X402" s="75"/>
      <c r="Y402" s="166"/>
      <c r="Z402" s="395"/>
      <c r="AA402" s="357"/>
      <c r="AB402" s="357"/>
    </row>
    <row r="403" ht="22.5" customHeight="1">
      <c r="A403" s="72">
        <f>COUNTIF('Call &amp; Chat-Lidya'!$I$4:$I$2433,I403)</f>
        <v>3</v>
      </c>
      <c r="B403" s="488">
        <v>46128.0</v>
      </c>
      <c r="C403" s="94" t="s">
        <v>83</v>
      </c>
      <c r="D403" s="94" t="s">
        <v>155</v>
      </c>
      <c r="E403" s="76" t="s">
        <v>3693</v>
      </c>
      <c r="F403" s="157">
        <v>46127.0</v>
      </c>
      <c r="G403" s="176"/>
      <c r="H403" s="75" t="s">
        <v>3694</v>
      </c>
      <c r="I403" s="75" t="s">
        <v>3695</v>
      </c>
      <c r="J403" s="353" t="s">
        <v>3696</v>
      </c>
      <c r="K403" s="354" t="s">
        <v>3697</v>
      </c>
      <c r="L403" s="354" t="s">
        <v>3697</v>
      </c>
      <c r="M403" s="75" t="s">
        <v>3698</v>
      </c>
      <c r="N403" s="75" t="s">
        <v>3698</v>
      </c>
      <c r="O403" s="164">
        <v>46058.0</v>
      </c>
      <c r="P403" s="74">
        <v>46072.0</v>
      </c>
      <c r="Q403" s="75" t="s">
        <v>124</v>
      </c>
      <c r="R403" s="91">
        <v>1.0</v>
      </c>
      <c r="S403" s="166" t="s">
        <v>126</v>
      </c>
      <c r="T403" s="166" t="s">
        <v>145</v>
      </c>
      <c r="U403" s="166" t="s">
        <v>101</v>
      </c>
      <c r="V403" s="166" t="s">
        <v>131</v>
      </c>
      <c r="W403" s="175"/>
      <c r="X403" s="75"/>
      <c r="Y403" s="166"/>
      <c r="Z403" s="395"/>
      <c r="AA403" s="357"/>
      <c r="AB403" s="357"/>
    </row>
    <row r="404" ht="22.5" customHeight="1">
      <c r="A404" s="72">
        <f>COUNTIF('Call &amp; Chat-Lidya'!$I$4:$I$2433,I404)</f>
        <v>3</v>
      </c>
      <c r="B404" s="488">
        <v>46128.0</v>
      </c>
      <c r="C404" s="94" t="s">
        <v>83</v>
      </c>
      <c r="D404" s="94" t="s">
        <v>155</v>
      </c>
      <c r="E404" s="76" t="s">
        <v>3699</v>
      </c>
      <c r="F404" s="157">
        <v>46127.0</v>
      </c>
      <c r="G404" s="176"/>
      <c r="H404" s="75" t="s">
        <v>3701</v>
      </c>
      <c r="I404" s="75" t="s">
        <v>3702</v>
      </c>
      <c r="J404" s="353" t="s">
        <v>3703</v>
      </c>
      <c r="K404" s="354" t="s">
        <v>3703</v>
      </c>
      <c r="L404" s="354" t="s">
        <v>3703</v>
      </c>
      <c r="M404" s="75" t="s">
        <v>3704</v>
      </c>
      <c r="N404" s="75" t="s">
        <v>3705</v>
      </c>
      <c r="O404" s="164">
        <v>46058.0</v>
      </c>
      <c r="P404" s="74">
        <v>46072.0</v>
      </c>
      <c r="Q404" s="75" t="s">
        <v>124</v>
      </c>
      <c r="R404" s="91">
        <v>1.0</v>
      </c>
      <c r="S404" s="166" t="s">
        <v>126</v>
      </c>
      <c r="T404" s="166" t="s">
        <v>145</v>
      </c>
      <c r="U404" s="166" t="s">
        <v>101</v>
      </c>
      <c r="V404" s="166" t="s">
        <v>131</v>
      </c>
      <c r="W404" s="175"/>
      <c r="X404" s="75"/>
      <c r="Y404" s="166"/>
      <c r="Z404" s="395"/>
      <c r="AA404" s="357"/>
      <c r="AB404" s="357"/>
    </row>
    <row r="405" ht="22.5" customHeight="1">
      <c r="A405" s="72">
        <f>COUNTIF('Call &amp; Chat-Lidya'!$I$4:$I$2433,I405)</f>
        <v>3</v>
      </c>
      <c r="B405" s="488">
        <v>46128.0</v>
      </c>
      <c r="C405" s="94" t="s">
        <v>83</v>
      </c>
      <c r="D405" s="94" t="s">
        <v>155</v>
      </c>
      <c r="E405" s="76" t="s">
        <v>3708</v>
      </c>
      <c r="F405" s="157">
        <v>46127.0</v>
      </c>
      <c r="G405" s="176"/>
      <c r="H405" s="75" t="s">
        <v>3709</v>
      </c>
      <c r="I405" s="75" t="s">
        <v>3710</v>
      </c>
      <c r="J405" s="353" t="s">
        <v>3711</v>
      </c>
      <c r="K405" s="354" t="s">
        <v>3711</v>
      </c>
      <c r="L405" s="354" t="s">
        <v>3711</v>
      </c>
      <c r="M405" s="75" t="s">
        <v>3712</v>
      </c>
      <c r="N405" s="75" t="s">
        <v>3712</v>
      </c>
      <c r="O405" s="164">
        <v>46059.0</v>
      </c>
      <c r="P405" s="74">
        <v>46073.0</v>
      </c>
      <c r="Q405" s="75" t="s">
        <v>143</v>
      </c>
      <c r="R405" s="91">
        <v>1.0</v>
      </c>
      <c r="S405" s="166" t="s">
        <v>126</v>
      </c>
      <c r="T405" s="166" t="s">
        <v>145</v>
      </c>
      <c r="U405" s="166" t="s">
        <v>101</v>
      </c>
      <c r="V405" s="166" t="s">
        <v>131</v>
      </c>
      <c r="W405" s="175"/>
      <c r="X405" s="75"/>
      <c r="Y405" s="166"/>
      <c r="Z405" s="395"/>
      <c r="AA405" s="357"/>
      <c r="AB405" s="357"/>
    </row>
    <row r="406" ht="22.5" customHeight="1">
      <c r="A406" s="72">
        <f>COUNTIF('Call &amp; Chat-Lidya'!$I$4:$I$2433,I406)</f>
        <v>3</v>
      </c>
      <c r="B406" s="488">
        <v>46128.0</v>
      </c>
      <c r="C406" s="94" t="s">
        <v>83</v>
      </c>
      <c r="D406" s="94" t="s">
        <v>155</v>
      </c>
      <c r="E406" s="76" t="s">
        <v>3718</v>
      </c>
      <c r="F406" s="157">
        <v>46127.0</v>
      </c>
      <c r="G406" s="176"/>
      <c r="H406" s="75" t="s">
        <v>3719</v>
      </c>
      <c r="I406" s="75" t="s">
        <v>3720</v>
      </c>
      <c r="J406" s="353" t="s">
        <v>3721</v>
      </c>
      <c r="K406" s="354" t="s">
        <v>3722</v>
      </c>
      <c r="L406" s="354" t="s">
        <v>3722</v>
      </c>
      <c r="M406" s="75" t="s">
        <v>3723</v>
      </c>
      <c r="N406" s="75" t="s">
        <v>3724</v>
      </c>
      <c r="O406" s="164">
        <v>46059.0</v>
      </c>
      <c r="P406" s="74">
        <v>46073.0</v>
      </c>
      <c r="Q406" s="75" t="s">
        <v>202</v>
      </c>
      <c r="R406" s="91">
        <v>1.0</v>
      </c>
      <c r="S406" s="166" t="s">
        <v>126</v>
      </c>
      <c r="T406" s="166" t="s">
        <v>145</v>
      </c>
      <c r="U406" s="166" t="s">
        <v>101</v>
      </c>
      <c r="V406" s="166" t="s">
        <v>131</v>
      </c>
      <c r="W406" s="175"/>
      <c r="X406" s="75"/>
      <c r="Y406" s="166"/>
      <c r="Z406" s="395"/>
      <c r="AA406" s="357"/>
      <c r="AB406" s="357"/>
    </row>
    <row r="407" ht="22.5" customHeight="1">
      <c r="A407" s="72">
        <f>COUNTIF('Call &amp; Chat-Lidya'!$I$4:$I$2433,I407)</f>
        <v>3</v>
      </c>
      <c r="B407" s="488">
        <v>46128.0</v>
      </c>
      <c r="C407" s="94" t="s">
        <v>83</v>
      </c>
      <c r="D407" s="94" t="s">
        <v>155</v>
      </c>
      <c r="E407" s="76" t="s">
        <v>3728</v>
      </c>
      <c r="F407" s="157">
        <v>46127.0</v>
      </c>
      <c r="G407" s="176"/>
      <c r="H407" s="75" t="s">
        <v>3729</v>
      </c>
      <c r="I407" s="75" t="s">
        <v>3730</v>
      </c>
      <c r="J407" s="353" t="s">
        <v>3731</v>
      </c>
      <c r="K407" s="354" t="s">
        <v>3732</v>
      </c>
      <c r="L407" s="354" t="s">
        <v>3732</v>
      </c>
      <c r="M407" s="94"/>
      <c r="N407" s="75" t="s">
        <v>3733</v>
      </c>
      <c r="O407" s="164">
        <v>46059.0</v>
      </c>
      <c r="P407" s="74">
        <v>46073.0</v>
      </c>
      <c r="Q407" s="75" t="s">
        <v>124</v>
      </c>
      <c r="R407" s="91">
        <v>1.0</v>
      </c>
      <c r="S407" s="166" t="s">
        <v>350</v>
      </c>
      <c r="T407" s="166" t="s">
        <v>145</v>
      </c>
      <c r="U407" s="166" t="s">
        <v>101</v>
      </c>
      <c r="V407" s="166" t="s">
        <v>131</v>
      </c>
      <c r="W407" s="175"/>
      <c r="X407" s="75"/>
      <c r="Y407" s="166"/>
      <c r="Z407" s="357" t="s">
        <v>3738</v>
      </c>
      <c r="AA407" s="357"/>
      <c r="AB407" s="357"/>
    </row>
    <row r="408" ht="22.5" customHeight="1">
      <c r="A408" s="72">
        <f>COUNTIF('Call &amp; Chat-Lidya'!$I$4:$I$2433,I408)</f>
        <v>3</v>
      </c>
      <c r="B408" s="488">
        <v>46128.0</v>
      </c>
      <c r="C408" s="94" t="s">
        <v>83</v>
      </c>
      <c r="D408" s="94" t="s">
        <v>155</v>
      </c>
      <c r="E408" s="76" t="s">
        <v>3740</v>
      </c>
      <c r="F408" s="157">
        <v>46127.0</v>
      </c>
      <c r="G408" s="176"/>
      <c r="H408" s="75" t="s">
        <v>3743</v>
      </c>
      <c r="I408" s="75" t="s">
        <v>3744</v>
      </c>
      <c r="J408" s="353" t="s">
        <v>3747</v>
      </c>
      <c r="K408" s="354" t="s">
        <v>3748</v>
      </c>
      <c r="L408" s="354" t="s">
        <v>3748</v>
      </c>
      <c r="M408" s="75" t="s">
        <v>3749</v>
      </c>
      <c r="N408" s="75" t="s">
        <v>3749</v>
      </c>
      <c r="O408" s="164">
        <v>46060.0</v>
      </c>
      <c r="P408" s="74">
        <v>46074.0</v>
      </c>
      <c r="Q408" s="75" t="s">
        <v>124</v>
      </c>
      <c r="R408" s="91">
        <v>1.0</v>
      </c>
      <c r="S408" s="166" t="s">
        <v>126</v>
      </c>
      <c r="T408" s="166" t="s">
        <v>145</v>
      </c>
      <c r="U408" s="166" t="s">
        <v>101</v>
      </c>
      <c r="V408" s="166" t="s">
        <v>131</v>
      </c>
      <c r="W408" s="175"/>
      <c r="X408" s="75"/>
      <c r="Y408" s="166"/>
      <c r="Z408" s="395"/>
      <c r="AA408" s="357"/>
      <c r="AB408" s="357"/>
    </row>
    <row r="409" ht="22.5" customHeight="1">
      <c r="A409" s="72">
        <f>COUNTIF('Call &amp; Chat-Lidya'!$I$4:$I$2433,I409)</f>
        <v>4</v>
      </c>
      <c r="B409" s="488">
        <v>46127.0</v>
      </c>
      <c r="C409" s="94" t="s">
        <v>83</v>
      </c>
      <c r="D409" s="94" t="s">
        <v>155</v>
      </c>
      <c r="E409" s="76" t="s">
        <v>3754</v>
      </c>
      <c r="F409" s="157">
        <v>46127.0</v>
      </c>
      <c r="G409" s="176"/>
      <c r="H409" s="75" t="s">
        <v>3758</v>
      </c>
      <c r="I409" s="75" t="s">
        <v>3760</v>
      </c>
      <c r="J409" s="353" t="s">
        <v>3761</v>
      </c>
      <c r="K409" s="354" t="s">
        <v>3762</v>
      </c>
      <c r="L409" s="354" t="s">
        <v>3762</v>
      </c>
      <c r="M409" s="75" t="s">
        <v>3763</v>
      </c>
      <c r="N409" s="75" t="s">
        <v>3764</v>
      </c>
      <c r="O409" s="164">
        <v>46061.0</v>
      </c>
      <c r="P409" s="74">
        <v>46075.0</v>
      </c>
      <c r="Q409" s="75" t="s">
        <v>143</v>
      </c>
      <c r="R409" s="91">
        <v>1.0</v>
      </c>
      <c r="S409" s="166" t="s">
        <v>126</v>
      </c>
      <c r="T409" s="166" t="s">
        <v>127</v>
      </c>
      <c r="U409" s="166" t="s">
        <v>101</v>
      </c>
      <c r="V409" s="166" t="s">
        <v>131</v>
      </c>
      <c r="W409" s="175"/>
      <c r="X409" s="75"/>
      <c r="Y409" s="166"/>
      <c r="Z409" s="395"/>
      <c r="AA409" s="357"/>
      <c r="AB409" s="357"/>
    </row>
    <row r="410" ht="22.5" customHeight="1">
      <c r="A410" s="72">
        <f>COUNTIF('Call &amp; Chat-Lidya'!$I$4:$I$2433,I410)</f>
        <v>3</v>
      </c>
      <c r="B410" s="488">
        <v>46127.0</v>
      </c>
      <c r="C410" s="94" t="s">
        <v>83</v>
      </c>
      <c r="D410" s="94" t="s">
        <v>155</v>
      </c>
      <c r="E410" s="76" t="s">
        <v>3770</v>
      </c>
      <c r="F410" s="157">
        <v>46127.0</v>
      </c>
      <c r="G410" s="176"/>
      <c r="H410" s="75" t="s">
        <v>3771</v>
      </c>
      <c r="I410" s="75" t="s">
        <v>3773</v>
      </c>
      <c r="J410" s="353" t="s">
        <v>3774</v>
      </c>
      <c r="K410" s="354" t="s">
        <v>154</v>
      </c>
      <c r="L410" s="354" t="s">
        <v>154</v>
      </c>
      <c r="M410" s="75" t="s">
        <v>3775</v>
      </c>
      <c r="N410" s="75" t="s">
        <v>3775</v>
      </c>
      <c r="O410" s="164">
        <v>46062.0</v>
      </c>
      <c r="P410" s="74">
        <v>46076.0</v>
      </c>
      <c r="Q410" s="75" t="s">
        <v>124</v>
      </c>
      <c r="R410" s="91">
        <v>1.0</v>
      </c>
      <c r="S410" s="166" t="s">
        <v>251</v>
      </c>
      <c r="T410" s="166" t="s">
        <v>127</v>
      </c>
      <c r="U410" s="166" t="s">
        <v>101</v>
      </c>
      <c r="V410" s="166" t="s">
        <v>131</v>
      </c>
      <c r="W410" s="175"/>
      <c r="X410" s="75"/>
      <c r="Y410" s="166"/>
      <c r="Z410" s="395"/>
      <c r="AA410" s="357"/>
      <c r="AB410" s="357"/>
    </row>
    <row r="411" ht="22.5" customHeight="1">
      <c r="A411" s="72">
        <f>COUNTIF('Call &amp; Chat-Lidya'!$I$4:$I$2433,I411)</f>
        <v>3</v>
      </c>
      <c r="B411" s="488">
        <v>46127.0</v>
      </c>
      <c r="C411" s="94" t="s">
        <v>83</v>
      </c>
      <c r="D411" s="94" t="s">
        <v>155</v>
      </c>
      <c r="E411" s="76" t="s">
        <v>3281</v>
      </c>
      <c r="F411" s="157">
        <v>46127.0</v>
      </c>
      <c r="G411" s="176"/>
      <c r="H411" s="75" t="s">
        <v>3780</v>
      </c>
      <c r="I411" s="75" t="s">
        <v>3781</v>
      </c>
      <c r="J411" s="353" t="s">
        <v>3782</v>
      </c>
      <c r="K411" s="571" t="s">
        <v>3783</v>
      </c>
      <c r="L411" s="571" t="s">
        <v>3783</v>
      </c>
      <c r="M411" s="75" t="s">
        <v>3784</v>
      </c>
      <c r="N411" s="75" t="s">
        <v>3784</v>
      </c>
      <c r="O411" s="164">
        <v>46063.0</v>
      </c>
      <c r="P411" s="74">
        <v>46077.0</v>
      </c>
      <c r="Q411" s="75" t="s">
        <v>143</v>
      </c>
      <c r="R411" s="91">
        <v>1.0</v>
      </c>
      <c r="S411" s="166" t="s">
        <v>251</v>
      </c>
      <c r="T411" s="166" t="s">
        <v>127</v>
      </c>
      <c r="U411" s="166" t="s">
        <v>101</v>
      </c>
      <c r="V411" s="166" t="s">
        <v>131</v>
      </c>
      <c r="W411" s="175"/>
      <c r="X411" s="75"/>
      <c r="Y411" s="166"/>
      <c r="Z411" s="395"/>
      <c r="AA411" s="357"/>
      <c r="AB411" s="357"/>
    </row>
    <row r="412" ht="22.5" customHeight="1">
      <c r="A412" s="72">
        <f>COUNTIF('Call &amp; Chat-Lidya'!$I$4:$I$2433,I412)</f>
        <v>3</v>
      </c>
      <c r="B412" s="488">
        <v>46127.0</v>
      </c>
      <c r="C412" s="94" t="s">
        <v>83</v>
      </c>
      <c r="D412" s="94" t="s">
        <v>155</v>
      </c>
      <c r="E412" s="76" t="s">
        <v>3785</v>
      </c>
      <c r="F412" s="157">
        <v>46127.0</v>
      </c>
      <c r="G412" s="176"/>
      <c r="H412" s="75" t="s">
        <v>3786</v>
      </c>
      <c r="I412" s="75" t="s">
        <v>3787</v>
      </c>
      <c r="J412" s="353" t="s">
        <v>3788</v>
      </c>
      <c r="K412" s="354" t="s">
        <v>3789</v>
      </c>
      <c r="L412" s="354" t="s">
        <v>3789</v>
      </c>
      <c r="M412" s="75" t="s">
        <v>3790</v>
      </c>
      <c r="N412" s="75" t="s">
        <v>3790</v>
      </c>
      <c r="O412" s="164">
        <v>46065.0</v>
      </c>
      <c r="P412" s="74">
        <v>46079.0</v>
      </c>
      <c r="Q412" s="75" t="s">
        <v>213</v>
      </c>
      <c r="R412" s="91">
        <v>1.0</v>
      </c>
      <c r="S412" s="166" t="s">
        <v>251</v>
      </c>
      <c r="T412" s="166" t="s">
        <v>127</v>
      </c>
      <c r="U412" s="166" t="s">
        <v>101</v>
      </c>
      <c r="V412" s="166" t="s">
        <v>131</v>
      </c>
      <c r="W412" s="175"/>
      <c r="X412" s="75"/>
      <c r="Y412" s="166"/>
      <c r="Z412" s="395"/>
      <c r="AA412" s="357"/>
      <c r="AB412" s="357"/>
    </row>
    <row r="413" ht="22.5" customHeight="1">
      <c r="A413" s="72">
        <f>COUNTIF('Call &amp; Chat-Lidya'!$I$4:$I$2433,I413)</f>
        <v>3</v>
      </c>
      <c r="B413" s="488">
        <v>46127.0</v>
      </c>
      <c r="C413" s="94" t="s">
        <v>83</v>
      </c>
      <c r="D413" s="94" t="s">
        <v>155</v>
      </c>
      <c r="E413" s="76" t="s">
        <v>3791</v>
      </c>
      <c r="F413" s="157">
        <v>46127.0</v>
      </c>
      <c r="G413" s="176"/>
      <c r="H413" s="75" t="s">
        <v>3792</v>
      </c>
      <c r="I413" s="75" t="s">
        <v>3793</v>
      </c>
      <c r="J413" s="353" t="s">
        <v>3794</v>
      </c>
      <c r="K413" s="354" t="s">
        <v>3795</v>
      </c>
      <c r="L413" s="354" t="s">
        <v>3795</v>
      </c>
      <c r="M413" s="75" t="s">
        <v>3796</v>
      </c>
      <c r="N413" s="75" t="s">
        <v>3796</v>
      </c>
      <c r="O413" s="164">
        <v>46066.0</v>
      </c>
      <c r="P413" s="74">
        <v>46080.0</v>
      </c>
      <c r="Q413" s="75" t="s">
        <v>124</v>
      </c>
      <c r="R413" s="91">
        <v>1.0</v>
      </c>
      <c r="S413" s="166" t="s">
        <v>251</v>
      </c>
      <c r="T413" s="166" t="s">
        <v>127</v>
      </c>
      <c r="U413" s="166" t="s">
        <v>101</v>
      </c>
      <c r="V413" s="166" t="s">
        <v>131</v>
      </c>
      <c r="W413" s="175"/>
      <c r="X413" s="75"/>
      <c r="Y413" s="166"/>
      <c r="Z413" s="395"/>
      <c r="AA413" s="357"/>
      <c r="AB413" s="357"/>
    </row>
    <row r="414" ht="22.5" customHeight="1">
      <c r="A414" s="72">
        <f>COUNTIF('Call &amp; Chat-Lidya'!$I$4:$I$2433,I414)</f>
        <v>4</v>
      </c>
      <c r="B414" s="488">
        <v>46127.0</v>
      </c>
      <c r="C414" s="94" t="s">
        <v>83</v>
      </c>
      <c r="D414" s="94" t="s">
        <v>155</v>
      </c>
      <c r="E414" s="76" t="s">
        <v>3797</v>
      </c>
      <c r="F414" s="157">
        <v>46127.0</v>
      </c>
      <c r="G414" s="176"/>
      <c r="H414" s="75" t="s">
        <v>3798</v>
      </c>
      <c r="I414" s="75" t="s">
        <v>3799</v>
      </c>
      <c r="J414" s="353" t="s">
        <v>3800</v>
      </c>
      <c r="K414" s="354" t="s">
        <v>3801</v>
      </c>
      <c r="L414" s="354" t="s">
        <v>3801</v>
      </c>
      <c r="M414" s="75" t="s">
        <v>3802</v>
      </c>
      <c r="N414" s="75" t="s">
        <v>3802</v>
      </c>
      <c r="O414" s="164">
        <v>46066.0</v>
      </c>
      <c r="P414" s="74">
        <v>46080.0</v>
      </c>
      <c r="Q414" s="75" t="s">
        <v>124</v>
      </c>
      <c r="R414" s="91">
        <v>1.0</v>
      </c>
      <c r="S414" s="166" t="s">
        <v>251</v>
      </c>
      <c r="T414" s="166" t="s">
        <v>127</v>
      </c>
      <c r="U414" s="166" t="s">
        <v>101</v>
      </c>
      <c r="V414" s="166" t="s">
        <v>131</v>
      </c>
      <c r="W414" s="175"/>
      <c r="X414" s="75"/>
      <c r="Y414" s="166"/>
      <c r="Z414" s="395"/>
      <c r="AA414" s="357"/>
      <c r="AB414" s="357"/>
    </row>
    <row r="415" ht="22.5" customHeight="1">
      <c r="A415" s="72">
        <f>COUNTIF('Call &amp; Chat-Lidya'!$I$4:$I$2433,I415)</f>
        <v>3</v>
      </c>
      <c r="B415" s="488">
        <v>46127.0</v>
      </c>
      <c r="C415" s="94" t="s">
        <v>83</v>
      </c>
      <c r="D415" s="94" t="s">
        <v>155</v>
      </c>
      <c r="E415" s="76" t="s">
        <v>3803</v>
      </c>
      <c r="F415" s="157">
        <v>46127.0</v>
      </c>
      <c r="G415" s="176"/>
      <c r="H415" s="75" t="s">
        <v>3804</v>
      </c>
      <c r="I415" s="75" t="s">
        <v>3805</v>
      </c>
      <c r="J415" s="353" t="s">
        <v>3806</v>
      </c>
      <c r="K415" s="354" t="s">
        <v>3807</v>
      </c>
      <c r="L415" s="354" t="s">
        <v>3807</v>
      </c>
      <c r="M415" s="75" t="s">
        <v>3808</v>
      </c>
      <c r="N415" s="75" t="s">
        <v>3808</v>
      </c>
      <c r="O415" s="164">
        <v>46069.0</v>
      </c>
      <c r="P415" s="74">
        <v>46083.0</v>
      </c>
      <c r="Q415" s="75" t="s">
        <v>124</v>
      </c>
      <c r="R415" s="91">
        <v>1.0</v>
      </c>
      <c r="S415" s="166" t="s">
        <v>126</v>
      </c>
      <c r="T415" s="166" t="s">
        <v>127</v>
      </c>
      <c r="U415" s="166" t="s">
        <v>101</v>
      </c>
      <c r="V415" s="166" t="s">
        <v>131</v>
      </c>
      <c r="W415" s="175"/>
      <c r="X415" s="75"/>
      <c r="Y415" s="166"/>
      <c r="Z415" s="395"/>
      <c r="AA415" s="357"/>
      <c r="AB415" s="357"/>
    </row>
    <row r="416" ht="22.5" customHeight="1">
      <c r="A416" s="72">
        <f>COUNTIF('Call &amp; Chat-Lidya'!$I$4:$I$2433,I416)</f>
        <v>3</v>
      </c>
      <c r="B416" s="488">
        <v>46127.0</v>
      </c>
      <c r="C416" s="94" t="s">
        <v>83</v>
      </c>
      <c r="D416" s="94" t="s">
        <v>155</v>
      </c>
      <c r="E416" s="76" t="s">
        <v>3822</v>
      </c>
      <c r="F416" s="157">
        <v>46127.0</v>
      </c>
      <c r="G416" s="176"/>
      <c r="H416" s="75" t="s">
        <v>3823</v>
      </c>
      <c r="I416" s="75" t="s">
        <v>3824</v>
      </c>
      <c r="J416" s="353" t="s">
        <v>3825</v>
      </c>
      <c r="K416" s="354" t="s">
        <v>1392</v>
      </c>
      <c r="L416" s="354" t="s">
        <v>1392</v>
      </c>
      <c r="M416" s="75" t="s">
        <v>3827</v>
      </c>
      <c r="N416" s="75" t="s">
        <v>3827</v>
      </c>
      <c r="O416" s="164">
        <v>46069.0</v>
      </c>
      <c r="P416" s="74">
        <v>46083.0</v>
      </c>
      <c r="Q416" s="75" t="s">
        <v>124</v>
      </c>
      <c r="R416" s="91">
        <v>1.0</v>
      </c>
      <c r="S416" s="166" t="s">
        <v>126</v>
      </c>
      <c r="T416" s="166" t="s">
        <v>127</v>
      </c>
      <c r="U416" s="166" t="s">
        <v>101</v>
      </c>
      <c r="V416" s="166" t="s">
        <v>131</v>
      </c>
      <c r="W416" s="175"/>
      <c r="X416" s="75"/>
      <c r="Y416" s="166"/>
      <c r="Z416" s="395"/>
      <c r="AA416" s="357"/>
      <c r="AB416" s="357"/>
    </row>
    <row r="417" ht="22.5" customHeight="1">
      <c r="A417" s="72">
        <f>COUNTIF('Call &amp; Chat-Lidya'!$I$4:$I$2433,I417)</f>
        <v>6</v>
      </c>
      <c r="B417" s="576">
        <v>46113.0</v>
      </c>
      <c r="C417" s="91" t="s">
        <v>83</v>
      </c>
      <c r="D417" s="91" t="s">
        <v>155</v>
      </c>
      <c r="E417" s="76" t="s">
        <v>143</v>
      </c>
      <c r="F417" s="178">
        <v>46092.0</v>
      </c>
      <c r="G417" s="176"/>
      <c r="H417" s="91" t="s">
        <v>3831</v>
      </c>
      <c r="I417" s="578">
        <v>18051.0</v>
      </c>
      <c r="J417" s="97" t="s">
        <v>2082</v>
      </c>
      <c r="K417" s="97" t="s">
        <v>2085</v>
      </c>
      <c r="L417" s="313" t="s">
        <v>2085</v>
      </c>
      <c r="M417" s="91" t="s">
        <v>2088</v>
      </c>
      <c r="N417" s="91" t="s">
        <v>2088</v>
      </c>
      <c r="O417" s="331" t="s">
        <v>3104</v>
      </c>
      <c r="P417" s="176">
        <v>46103.0</v>
      </c>
      <c r="Q417" s="91" t="s">
        <v>143</v>
      </c>
      <c r="R417" s="94">
        <v>3.0</v>
      </c>
      <c r="S417" s="83" t="s">
        <v>100</v>
      </c>
      <c r="T417" s="179" t="s">
        <v>145</v>
      </c>
      <c r="U417" s="179" t="s">
        <v>101</v>
      </c>
      <c r="V417" s="83" t="s">
        <v>105</v>
      </c>
      <c r="W417" s="378"/>
      <c r="X417" s="76" t="s">
        <v>959</v>
      </c>
      <c r="Y417" s="76" t="s">
        <v>2173</v>
      </c>
      <c r="Z417" s="88" t="s">
        <v>3839</v>
      </c>
      <c r="AA417" s="184"/>
      <c r="AB417" s="184"/>
    </row>
  </sheetData>
  <mergeCells count="3">
    <mergeCell ref="A1:AA1"/>
    <mergeCell ref="A2:M2"/>
    <mergeCell ref="A3:M3"/>
  </mergeCells>
  <conditionalFormatting sqref="K5:K417 L416:L417">
    <cfRule type="expression" dxfId="3" priority="1">
      <formula>countif</formula>
    </cfRule>
  </conditionalFormatting>
  <conditionalFormatting sqref="I5:I417">
    <cfRule type="expression" dxfId="4" priority="2">
      <formula>COUNTIF($I$376:$I$415,$I5)&gt;1</formula>
    </cfRule>
  </conditionalFormatting>
  <conditionalFormatting sqref="A1 J5:J11 J13:J417">
    <cfRule type="expression" dxfId="3" priority="3">
      <formula>COUNTIFJ5:#REF!</formula>
    </cfRule>
  </conditionalFormatting>
  <dataValidations>
    <dataValidation type="list" allowBlank="1" showErrorMessage="1" sqref="X185 X326 X345 X347:X357 X362:X364">
      <formula1>"Basic,Business,Pro,Not Yet"</formula1>
    </dataValidation>
    <dataValidation type="list" allowBlank="1" showErrorMessage="1" sqref="U5:U417">
      <formula1>"VALID,INVALID"</formula1>
    </dataValidation>
    <dataValidation type="list" allowBlank="1" showErrorMessage="1" sqref="G5:G86 G88:G266 G268:G417">
      <formula1>"AKun Baru,Outlet Baru,Referral Mitra"</formula1>
    </dataValidation>
    <dataValidation type="list" allowBlank="1" showErrorMessage="1" sqref="S5:S100 S105:S106 S122:S152 S155 S159:S160 S163:S164 S167:S174 S176:S177 S179:S183 S192:S195 S201:S203 S205:S206 S212:S216 S222 S275 S277:S294 S296:S302 S304:S308 S386">
      <formula1>"CONTACTED,CONNECTED,ENGAGE,INTEREST,PROSPECT,UNINTEREST,NO CALL"</formula1>
    </dataValidation>
    <dataValidation type="list" allowBlank="1" showErrorMessage="1" sqref="W5:W104 W105:X106 W107:W176 W177:X177 W178:W201 W202:X202 W203:W205 W206:X206 W207:W218 W219:X221 W222 W223:X223 W224:W226 W227:X267 W268:W269 W270:X273 W274:W309 W310:X311 W312:W364 W365:X385 W386 W387:X416 W417">
      <formula1>"Instagram,Facebook,Tiktok,Mitra,Playstore"</formula1>
    </dataValidation>
    <dataValidation type="list" allowBlank="1" showErrorMessage="1" sqref="G87">
      <formula1>"AKun Baru,Outlet Baru,Referral Mitra "</formula1>
    </dataValidation>
    <dataValidation type="list" allowBlank="1" showErrorMessage="1" sqref="AA5:AB100 AA102:AB104 AA124:AB152 AA154:AB155 AA159:AB160 AA163:AB164 AA167:AB174 AA180:AB183 AA212:AB216 AA275:AB300 AA386:AB386">
      <formula1>"Audit 1 (I),Audit 1 (B),Audit 2 (I),Audit 2 (B),Audit 3 (I),Audit 3 (B),Audit 4 (i),Audit 4 (B),Audit 5 (i),Audit 6 (i),Audit 7 (i),Audit 8 (i)"</formula1>
    </dataValidation>
    <dataValidation type="list" allowBlank="1" showErrorMessage="1" sqref="X5:X104 X107:X176 X178:X184 X186:X201 X203:X205 X207:X218 X222 X224:X226 X268:X269 X274:X309 X312:X325 X327:X344 X346 X358:X361 X386 X417">
      <formula1>"Basic,Business,Pro,Not yet"</formula1>
    </dataValidation>
    <dataValidation type="list" allowBlank="1" showErrorMessage="1" sqref="T5:T417">
      <formula1>"SENT,DELIVERED,ENGAGE,INTEREST,PROSPECT,UNINTEREST,NO CHAT"</formula1>
    </dataValidation>
    <dataValidation type="list" allowBlank="1" showErrorMessage="1" sqref="S101:S104 S107:S121 S153:S154 S156:S158 S161:S162 S165:S166 S175 S178 S184:S191 S196:S200 S204 S207:S211 S217:S221 S223:S274 S276 S295 S303 S309:S385 S387:S417">
      <formula1>"CONTACTED,CONNECTED,ENGAGE,INTEREST,PROSPECT,UNINTEREST,NO CALL"</formula1>
    </dataValidation>
    <dataValidation type="list" allowBlank="1" showErrorMessage="1" sqref="V5:V33 V35:V52 V54:V63 V70:V101 V105:V121 V156:V157 V161 V165:V166 V175 V184:V186 V196:V200 V202 V204 V207:V210 V212:V216 V219:V272 V296 V301:V385 V387:V417">
      <formula1>"(0) Pakai Aplikasi Lain,(0) Harga Tidak Sesuai,(0) Nomor Diblokir,(0) Fitur Tidak Sesuai,(0) Tidak Merespon,(0) Data Employee dan Trial ,(1) Usaha Baru Mulai,(1) Incoming,(2) Trial, Demo, Interaktif,(3) Berlangganan,(1) Rencana buka laundry , (0) Tidak ja"&amp;"di buka laundry"</formula1>
    </dataValidation>
    <dataValidation type="list" allowBlank="1" showErrorMessage="1" sqref="R5:R417">
      <formula1>"0,1,2,3"</formula1>
    </dataValidation>
    <dataValidation type="list" allowBlank="1" showErrorMessage="1" sqref="V34 V53 V64:V69 V102:V104 V122:V155 V158:V160 V162:V164 V167:V174 V176:V183 V187:V195 V201 V203 V205:V206 V211 V217:V218 V273:V295 V297:V300 V386">
      <formula1>"(0) Pakai Aplikasi Lain,(0) Harga Tidak Sesuai,(0) Nomor Diblokir,(0) Tidak Mau Pakai Aplikasi,(0) Fitur Tidak Sesuai,(0) Tidak Merespon,(0) Data Karyawan dan Trial,(1) Usaha Baru Mulai,(1) Incoming,(2) Trial, Demo, Interaktif,(3) Berlangganan"</formula1>
    </dataValidation>
    <dataValidation type="custom" allowBlank="1" showDropDown="1" showErrorMessage="1" sqref="B5:B417 F5:F417 O5:P417">
      <formula1>OR(NOT(ISERROR(DATEVALUE(B5))), AND(ISNUMBER(B5), LEFT(CELL("format", B5))="D"))</formula1>
    </dataValidation>
  </dataValidations>
  <hyperlinks>
    <hyperlink r:id="rId2" ref="K411"/>
    <hyperlink r:id="rId3" ref="L411"/>
  </hyperlinks>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F8F9"/>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4.38"/>
    <col customWidth="1" min="2" max="2" width="9.25"/>
    <col customWidth="1" min="3" max="4" width="7.63"/>
    <col customWidth="1" min="5" max="5" width="6.0"/>
    <col customWidth="1" min="6" max="6" width="9.5"/>
    <col customWidth="1" min="7" max="7" width="14.88"/>
    <col customWidth="1" min="8" max="8" width="7.63"/>
    <col customWidth="1" min="9" max="9" width="8.75"/>
    <col customWidth="1" min="10" max="10" width="19.5"/>
    <col customWidth="1" min="11" max="11" width="22.75"/>
    <col customWidth="1" min="12" max="12" width="20.25"/>
    <col customWidth="1" min="13" max="13" width="13.5"/>
    <col customWidth="1" min="14" max="14" width="12.88"/>
    <col customWidth="1" min="15" max="15" width="10.0"/>
    <col customWidth="1" min="16" max="16" width="8.75"/>
    <col customWidth="1" min="17" max="18" width="7.13"/>
    <col customWidth="1" min="19" max="19" width="11.0"/>
    <col customWidth="1" min="20" max="21" width="11.13"/>
    <col customWidth="1" min="22" max="22" width="18.88"/>
    <col customWidth="1" min="23" max="23" width="14.88"/>
    <col customWidth="1" min="24" max="24" width="17.63"/>
    <col customWidth="1" min="25" max="25" width="8.75"/>
    <col customWidth="1" min="26" max="26" width="27.63"/>
    <col customWidth="1" min="27" max="28" width="16.0"/>
  </cols>
  <sheetData>
    <row r="1">
      <c r="A1" s="18" t="s">
        <v>16</v>
      </c>
      <c r="N1" s="18"/>
      <c r="O1" s="18"/>
      <c r="P1" s="18"/>
      <c r="Q1" s="18"/>
      <c r="R1" s="139"/>
      <c r="S1" s="18"/>
      <c r="T1" s="18"/>
      <c r="U1" s="139"/>
      <c r="V1" s="18"/>
      <c r="W1" s="139"/>
      <c r="X1" s="18"/>
      <c r="Y1" s="18"/>
      <c r="Z1" s="140"/>
      <c r="AA1" s="18"/>
      <c r="AB1" s="18"/>
    </row>
    <row r="2" ht="21.0" customHeight="1">
      <c r="A2" s="141" t="s">
        <v>18</v>
      </c>
      <c r="K2" s="142"/>
      <c r="L2" s="142"/>
      <c r="M2" s="142"/>
      <c r="N2" s="142"/>
      <c r="O2" s="142"/>
      <c r="P2" s="142"/>
      <c r="Q2" s="142"/>
      <c r="R2" s="143"/>
      <c r="S2" s="142"/>
      <c r="T2" s="142"/>
      <c r="U2" s="143"/>
      <c r="V2" s="142"/>
      <c r="W2" s="143"/>
      <c r="X2" s="142"/>
      <c r="Y2" s="97"/>
      <c r="Z2" s="144"/>
      <c r="AA2" s="142"/>
      <c r="AB2" s="142"/>
    </row>
    <row r="3" ht="21.0" customHeight="1">
      <c r="A3" s="145" t="s">
        <v>25</v>
      </c>
      <c r="K3" s="146"/>
      <c r="L3" s="146"/>
      <c r="M3" s="146"/>
      <c r="N3" s="146"/>
      <c r="O3" s="146"/>
      <c r="P3" s="146"/>
      <c r="Q3" s="146"/>
      <c r="R3" s="24"/>
      <c r="S3" s="146"/>
      <c r="T3" s="146"/>
      <c r="U3" s="24"/>
      <c r="V3" s="146"/>
      <c r="W3" s="24"/>
      <c r="X3" s="146"/>
      <c r="Y3" s="97"/>
      <c r="Z3" s="147"/>
      <c r="AA3" s="146"/>
      <c r="AB3" s="146"/>
    </row>
    <row r="4" ht="39.0" customHeight="1">
      <c r="A4" s="49" t="s">
        <v>223</v>
      </c>
      <c r="B4" s="49" t="s">
        <v>227</v>
      </c>
      <c r="C4" s="148" t="s">
        <v>46</v>
      </c>
      <c r="D4" s="148" t="s">
        <v>48</v>
      </c>
      <c r="E4" s="148" t="s">
        <v>50</v>
      </c>
      <c r="F4" s="148" t="s">
        <v>53</v>
      </c>
      <c r="G4" s="49" t="s">
        <v>232</v>
      </c>
      <c r="H4" s="149" t="s">
        <v>57</v>
      </c>
      <c r="I4" s="149" t="s">
        <v>58</v>
      </c>
      <c r="J4" s="39" t="s">
        <v>59</v>
      </c>
      <c r="K4" s="39" t="s">
        <v>60</v>
      </c>
      <c r="L4" s="39" t="s">
        <v>61</v>
      </c>
      <c r="M4" s="39" t="s">
        <v>62</v>
      </c>
      <c r="N4" s="39" t="s">
        <v>63</v>
      </c>
      <c r="O4" s="150" t="s">
        <v>65</v>
      </c>
      <c r="P4" s="61" t="s">
        <v>66</v>
      </c>
      <c r="Q4" s="64" t="s">
        <v>67</v>
      </c>
      <c r="R4" s="62" t="s">
        <v>69</v>
      </c>
      <c r="S4" s="153" t="s">
        <v>70</v>
      </c>
      <c r="T4" s="64" t="s">
        <v>71</v>
      </c>
      <c r="U4" s="64" t="s">
        <v>72</v>
      </c>
      <c r="V4" s="64" t="s">
        <v>73</v>
      </c>
      <c r="W4" s="64" t="s">
        <v>74</v>
      </c>
      <c r="X4" s="64" t="s">
        <v>75</v>
      </c>
      <c r="Y4" s="64" t="s">
        <v>76</v>
      </c>
      <c r="Z4" s="64" t="s">
        <v>78</v>
      </c>
      <c r="AA4" s="148" t="s">
        <v>79</v>
      </c>
      <c r="AB4" s="148"/>
    </row>
    <row r="5" ht="1.5" customHeight="1">
      <c r="A5" s="154"/>
      <c r="B5" s="157">
        <v>46098.0</v>
      </c>
      <c r="C5" s="75" t="s">
        <v>83</v>
      </c>
      <c r="D5" s="75" t="s">
        <v>125</v>
      </c>
      <c r="E5" s="75" t="s">
        <v>143</v>
      </c>
      <c r="F5" s="157">
        <v>46097.0</v>
      </c>
      <c r="G5" s="94"/>
      <c r="H5" s="94">
        <v>10853.0</v>
      </c>
      <c r="I5" s="160" t="s">
        <v>250</v>
      </c>
      <c r="J5" s="161" t="s">
        <v>252</v>
      </c>
      <c r="K5" s="162" t="s">
        <v>253</v>
      </c>
      <c r="L5" s="163" t="s">
        <v>253</v>
      </c>
      <c r="M5" s="94" t="s">
        <v>254</v>
      </c>
      <c r="N5" s="94" t="s">
        <v>254</v>
      </c>
      <c r="O5" s="164">
        <v>46097.0</v>
      </c>
      <c r="P5" s="165">
        <v>46111.0</v>
      </c>
      <c r="Q5" s="75" t="s">
        <v>124</v>
      </c>
      <c r="R5" s="94">
        <v>1.0</v>
      </c>
      <c r="S5" s="166" t="s">
        <v>99</v>
      </c>
      <c r="T5" s="166" t="s">
        <v>145</v>
      </c>
      <c r="U5" s="167" t="s">
        <v>101</v>
      </c>
      <c r="V5" s="166" t="s">
        <v>131</v>
      </c>
      <c r="W5" s="166"/>
      <c r="X5" s="75"/>
      <c r="Y5" s="166"/>
      <c r="Z5" s="75"/>
      <c r="AA5" s="175"/>
      <c r="AB5" s="175"/>
    </row>
    <row r="6" ht="22.5" customHeight="1">
      <c r="A6" s="72">
        <f>COUNTIF('Call &amp; Chat-Lidya'!$I$4:$I$2391,I6)</f>
        <v>5</v>
      </c>
      <c r="B6" s="176">
        <v>46190.0</v>
      </c>
      <c r="C6" s="91" t="s">
        <v>83</v>
      </c>
      <c r="D6" s="91" t="s">
        <v>85</v>
      </c>
      <c r="E6" s="91" t="s">
        <v>270</v>
      </c>
      <c r="F6" s="178">
        <v>46175.0</v>
      </c>
      <c r="G6" s="179" t="s">
        <v>88</v>
      </c>
      <c r="H6" s="91" t="s">
        <v>271</v>
      </c>
      <c r="I6" s="91" t="s">
        <v>273</v>
      </c>
      <c r="J6" s="97" t="s">
        <v>274</v>
      </c>
      <c r="K6" s="180" t="s">
        <v>154</v>
      </c>
      <c r="L6" s="181" t="s">
        <v>275</v>
      </c>
      <c r="M6" s="91" t="s">
        <v>276</v>
      </c>
      <c r="N6" s="182"/>
      <c r="O6" s="183">
        <v>46175.0</v>
      </c>
      <c r="P6" s="176">
        <v>46189.0</v>
      </c>
      <c r="Q6" s="91" t="s">
        <v>124</v>
      </c>
      <c r="R6" s="91" t="s">
        <v>143</v>
      </c>
      <c r="S6" s="179" t="s">
        <v>251</v>
      </c>
      <c r="T6" s="179" t="s">
        <v>145</v>
      </c>
      <c r="U6" s="179" t="s">
        <v>101</v>
      </c>
      <c r="V6" s="179" t="s">
        <v>131</v>
      </c>
      <c r="W6" s="182"/>
      <c r="X6" s="182"/>
      <c r="Y6" s="184"/>
      <c r="Z6" s="185"/>
      <c r="AA6" s="182"/>
      <c r="AB6" s="182"/>
    </row>
    <row r="7" ht="22.5" customHeight="1">
      <c r="A7" s="72">
        <f>COUNTIF('Call &amp; Chat-Lidya'!$I$4:$I$2391,I7)</f>
        <v>3</v>
      </c>
      <c r="B7" s="176">
        <v>46190.0</v>
      </c>
      <c r="C7" s="91" t="s">
        <v>83</v>
      </c>
      <c r="D7" s="91" t="s">
        <v>85</v>
      </c>
      <c r="E7" s="91" t="s">
        <v>278</v>
      </c>
      <c r="F7" s="178">
        <v>46175.0</v>
      </c>
      <c r="G7" s="179" t="s">
        <v>88</v>
      </c>
      <c r="H7" s="91" t="s">
        <v>279</v>
      </c>
      <c r="I7" s="91" t="s">
        <v>280</v>
      </c>
      <c r="J7" s="97" t="s">
        <v>281</v>
      </c>
      <c r="K7" s="180" t="s">
        <v>281</v>
      </c>
      <c r="L7" s="181" t="s">
        <v>281</v>
      </c>
      <c r="M7" s="91" t="s">
        <v>282</v>
      </c>
      <c r="N7" s="91" t="s">
        <v>282</v>
      </c>
      <c r="O7" s="183">
        <v>46175.0</v>
      </c>
      <c r="P7" s="176">
        <v>46189.0</v>
      </c>
      <c r="Q7" s="91" t="s">
        <v>124</v>
      </c>
      <c r="R7" s="91" t="s">
        <v>143</v>
      </c>
      <c r="S7" s="179" t="s">
        <v>251</v>
      </c>
      <c r="T7" s="179" t="s">
        <v>145</v>
      </c>
      <c r="U7" s="179" t="s">
        <v>101</v>
      </c>
      <c r="V7" s="179" t="s">
        <v>283</v>
      </c>
      <c r="W7" s="182"/>
      <c r="X7" s="182"/>
      <c r="Y7" s="184"/>
      <c r="Z7" s="185"/>
      <c r="AA7" s="182"/>
      <c r="AB7" s="182"/>
    </row>
    <row r="8" ht="22.5" customHeight="1">
      <c r="A8" s="72">
        <f>COUNTIF('Call &amp; Chat-Lidya'!$I$4:$I$2391,I8)</f>
        <v>4</v>
      </c>
      <c r="B8" s="176">
        <v>46190.0</v>
      </c>
      <c r="C8" s="91" t="s">
        <v>83</v>
      </c>
      <c r="D8" s="91" t="s">
        <v>85</v>
      </c>
      <c r="E8" s="91" t="s">
        <v>285</v>
      </c>
      <c r="F8" s="178">
        <v>46175.0</v>
      </c>
      <c r="G8" s="179" t="s">
        <v>88</v>
      </c>
      <c r="H8" s="91" t="s">
        <v>286</v>
      </c>
      <c r="I8" s="91" t="s">
        <v>287</v>
      </c>
      <c r="J8" s="97" t="s">
        <v>288</v>
      </c>
      <c r="K8" s="180" t="s">
        <v>289</v>
      </c>
      <c r="L8" s="181" t="s">
        <v>289</v>
      </c>
      <c r="M8" s="91" t="s">
        <v>290</v>
      </c>
      <c r="N8" s="91" t="s">
        <v>290</v>
      </c>
      <c r="O8" s="183">
        <v>46175.0</v>
      </c>
      <c r="P8" s="176">
        <v>46189.0</v>
      </c>
      <c r="Q8" s="91" t="s">
        <v>143</v>
      </c>
      <c r="R8" s="91" t="s">
        <v>143</v>
      </c>
      <c r="S8" s="179" t="s">
        <v>251</v>
      </c>
      <c r="T8" s="179" t="s">
        <v>292</v>
      </c>
      <c r="U8" s="179" t="s">
        <v>101</v>
      </c>
      <c r="V8" s="179" t="s">
        <v>283</v>
      </c>
      <c r="W8" s="182"/>
      <c r="X8" s="182"/>
      <c r="Y8" s="184"/>
      <c r="Z8" s="193" t="s">
        <v>293</v>
      </c>
      <c r="AA8" s="182"/>
      <c r="AB8" s="182"/>
    </row>
    <row r="9" ht="22.5" customHeight="1">
      <c r="A9" s="72">
        <f>COUNTIF('Call &amp; Chat-Lidya'!$I$4:$I$2391,I9)</f>
        <v>4</v>
      </c>
      <c r="B9" s="176">
        <v>46190.0</v>
      </c>
      <c r="C9" s="91" t="s">
        <v>83</v>
      </c>
      <c r="D9" s="91" t="s">
        <v>85</v>
      </c>
      <c r="E9" s="91" t="s">
        <v>294</v>
      </c>
      <c r="F9" s="178">
        <v>46175.0</v>
      </c>
      <c r="G9" s="179" t="s">
        <v>88</v>
      </c>
      <c r="H9" s="91" t="s">
        <v>295</v>
      </c>
      <c r="I9" s="91" t="s">
        <v>296</v>
      </c>
      <c r="J9" s="97" t="s">
        <v>297</v>
      </c>
      <c r="K9" s="180" t="s">
        <v>298</v>
      </c>
      <c r="L9" s="181" t="s">
        <v>298</v>
      </c>
      <c r="M9" s="91" t="s">
        <v>300</v>
      </c>
      <c r="N9" s="91" t="s">
        <v>301</v>
      </c>
      <c r="O9" s="183">
        <v>46175.0</v>
      </c>
      <c r="P9" s="176">
        <v>46189.0</v>
      </c>
      <c r="Q9" s="91" t="s">
        <v>124</v>
      </c>
      <c r="R9" s="91" t="s">
        <v>124</v>
      </c>
      <c r="S9" s="179" t="s">
        <v>126</v>
      </c>
      <c r="T9" s="179" t="s">
        <v>195</v>
      </c>
      <c r="U9" s="179" t="s">
        <v>128</v>
      </c>
      <c r="V9" s="179" t="s">
        <v>302</v>
      </c>
      <c r="W9" s="182"/>
      <c r="X9" s="182"/>
      <c r="Y9" s="184"/>
      <c r="Z9" s="185"/>
      <c r="AA9" s="182"/>
      <c r="AB9" s="182"/>
    </row>
    <row r="10" ht="22.5" customHeight="1">
      <c r="A10" s="72">
        <f>COUNTIF('Call &amp; Chat-Lidya'!$I$4:$I$2391,I10)</f>
        <v>8</v>
      </c>
      <c r="B10" s="176">
        <v>46190.0</v>
      </c>
      <c r="C10" s="91" t="s">
        <v>83</v>
      </c>
      <c r="D10" s="91" t="s">
        <v>85</v>
      </c>
      <c r="E10" s="91" t="s">
        <v>332</v>
      </c>
      <c r="F10" s="178">
        <v>46178.0</v>
      </c>
      <c r="G10" s="179" t="s">
        <v>88</v>
      </c>
      <c r="H10" s="91" t="s">
        <v>333</v>
      </c>
      <c r="I10" s="91" t="s">
        <v>334</v>
      </c>
      <c r="J10" s="97" t="s">
        <v>335</v>
      </c>
      <c r="K10" s="180" t="s">
        <v>336</v>
      </c>
      <c r="L10" s="181" t="s">
        <v>337</v>
      </c>
      <c r="M10" s="91" t="s">
        <v>338</v>
      </c>
      <c r="N10" s="91" t="s">
        <v>338</v>
      </c>
      <c r="O10" s="183">
        <v>46177.0</v>
      </c>
      <c r="P10" s="176">
        <v>46191.0</v>
      </c>
      <c r="Q10" s="91" t="s">
        <v>86</v>
      </c>
      <c r="R10" s="91">
        <v>2.0</v>
      </c>
      <c r="S10" s="179" t="s">
        <v>251</v>
      </c>
      <c r="T10" s="179" t="s">
        <v>145</v>
      </c>
      <c r="U10" s="179" t="s">
        <v>101</v>
      </c>
      <c r="V10" s="179" t="s">
        <v>341</v>
      </c>
      <c r="W10" s="91" t="s">
        <v>342</v>
      </c>
      <c r="X10" s="182"/>
      <c r="Y10" s="184"/>
      <c r="Z10" s="185"/>
      <c r="AA10" s="182"/>
      <c r="AB10" s="182"/>
    </row>
    <row r="11" ht="22.5" customHeight="1">
      <c r="A11" s="72">
        <f>COUNTIF('Call &amp; Chat-Lidya'!$I$4:$I$2391,I11)</f>
        <v>2</v>
      </c>
      <c r="B11" s="176">
        <v>46190.0</v>
      </c>
      <c r="C11" s="91" t="s">
        <v>83</v>
      </c>
      <c r="D11" s="91" t="s">
        <v>85</v>
      </c>
      <c r="E11" s="91" t="s">
        <v>351</v>
      </c>
      <c r="F11" s="178">
        <v>46178.0</v>
      </c>
      <c r="G11" s="179" t="s">
        <v>88</v>
      </c>
      <c r="H11" s="91" t="s">
        <v>353</v>
      </c>
      <c r="I11" s="91" t="s">
        <v>355</v>
      </c>
      <c r="J11" s="97" t="s">
        <v>356</v>
      </c>
      <c r="K11" s="180" t="s">
        <v>357</v>
      </c>
      <c r="L11" s="181" t="s">
        <v>357</v>
      </c>
      <c r="M11" s="91" t="s">
        <v>358</v>
      </c>
      <c r="N11" s="91" t="s">
        <v>359</v>
      </c>
      <c r="O11" s="183">
        <v>46177.0</v>
      </c>
      <c r="P11" s="176">
        <v>46191.0</v>
      </c>
      <c r="Q11" s="91" t="s">
        <v>124</v>
      </c>
      <c r="R11" s="91" t="s">
        <v>143</v>
      </c>
      <c r="S11" s="179" t="s">
        <v>350</v>
      </c>
      <c r="T11" s="179" t="s">
        <v>145</v>
      </c>
      <c r="U11" s="179" t="s">
        <v>101</v>
      </c>
      <c r="V11" s="179" t="s">
        <v>283</v>
      </c>
      <c r="W11" s="182"/>
      <c r="X11" s="182"/>
      <c r="Y11" s="184"/>
      <c r="Z11" s="193" t="s">
        <v>364</v>
      </c>
      <c r="AA11" s="182"/>
      <c r="AB11" s="182"/>
    </row>
    <row r="12" ht="22.5" customHeight="1">
      <c r="A12" s="215" t="s">
        <v>368</v>
      </c>
      <c r="B12" s="176">
        <v>46190.0</v>
      </c>
      <c r="C12" s="91" t="s">
        <v>83</v>
      </c>
      <c r="D12" s="91" t="s">
        <v>85</v>
      </c>
      <c r="E12" s="91" t="s">
        <v>371</v>
      </c>
      <c r="F12" s="178">
        <v>46178.0</v>
      </c>
      <c r="G12" s="179" t="s">
        <v>88</v>
      </c>
      <c r="H12" s="91" t="s">
        <v>373</v>
      </c>
      <c r="I12" s="91" t="s">
        <v>374</v>
      </c>
      <c r="J12" s="97" t="s">
        <v>375</v>
      </c>
      <c r="K12" s="180" t="s">
        <v>377</v>
      </c>
      <c r="L12" s="181" t="s">
        <v>377</v>
      </c>
      <c r="M12" s="91" t="s">
        <v>378</v>
      </c>
      <c r="N12" s="91" t="s">
        <v>378</v>
      </c>
      <c r="O12" s="183">
        <v>46177.0</v>
      </c>
      <c r="P12" s="176">
        <v>46191.0</v>
      </c>
      <c r="Q12" s="91" t="s">
        <v>115</v>
      </c>
      <c r="R12" s="91" t="s">
        <v>213</v>
      </c>
      <c r="S12" s="179" t="s">
        <v>381</v>
      </c>
      <c r="T12" s="179" t="s">
        <v>145</v>
      </c>
      <c r="U12" s="179" t="s">
        <v>101</v>
      </c>
      <c r="V12" s="97" t="s">
        <v>390</v>
      </c>
      <c r="W12" s="91" t="s">
        <v>392</v>
      </c>
      <c r="X12" s="182"/>
      <c r="Y12" s="184"/>
      <c r="Z12" s="193" t="s">
        <v>394</v>
      </c>
      <c r="AA12" s="182"/>
      <c r="AB12" s="182"/>
    </row>
    <row r="13" ht="22.5" customHeight="1">
      <c r="A13" s="72">
        <f>COUNTIF('Call &amp; Chat-Lidya'!$I$4:$I$2391,I13)</f>
        <v>8</v>
      </c>
      <c r="B13" s="176">
        <v>46190.0</v>
      </c>
      <c r="C13" s="91" t="s">
        <v>83</v>
      </c>
      <c r="D13" s="91" t="s">
        <v>85</v>
      </c>
      <c r="E13" s="91" t="s">
        <v>332</v>
      </c>
      <c r="F13" s="178">
        <v>46178.0</v>
      </c>
      <c r="G13" s="179" t="s">
        <v>88</v>
      </c>
      <c r="H13" s="91" t="s">
        <v>333</v>
      </c>
      <c r="I13" s="91" t="s">
        <v>334</v>
      </c>
      <c r="J13" s="97" t="s">
        <v>335</v>
      </c>
      <c r="K13" s="180" t="s">
        <v>336</v>
      </c>
      <c r="L13" s="181" t="s">
        <v>336</v>
      </c>
      <c r="M13" s="91" t="s">
        <v>338</v>
      </c>
      <c r="N13" s="91" t="s">
        <v>338</v>
      </c>
      <c r="O13" s="183">
        <v>46177.0</v>
      </c>
      <c r="P13" s="176">
        <v>46191.0</v>
      </c>
      <c r="Q13" s="91" t="s">
        <v>86</v>
      </c>
      <c r="R13" s="91">
        <v>2.0</v>
      </c>
      <c r="S13" s="179" t="s">
        <v>251</v>
      </c>
      <c r="T13" s="179" t="s">
        <v>145</v>
      </c>
      <c r="U13" s="179" t="s">
        <v>101</v>
      </c>
      <c r="V13" s="179" t="s">
        <v>341</v>
      </c>
      <c r="W13" s="91" t="s">
        <v>342</v>
      </c>
      <c r="X13" s="182"/>
      <c r="Y13" s="184"/>
      <c r="Z13" s="185"/>
      <c r="AA13" s="182"/>
      <c r="AB13" s="182"/>
    </row>
    <row r="14" ht="22.5" customHeight="1">
      <c r="A14" s="72">
        <f>COUNTIF('Call &amp; Chat-Lidya'!$I$4:$I$2391,I14)</f>
        <v>4</v>
      </c>
      <c r="B14" s="176">
        <v>46190.0</v>
      </c>
      <c r="C14" s="91" t="s">
        <v>83</v>
      </c>
      <c r="D14" s="91" t="s">
        <v>85</v>
      </c>
      <c r="E14" s="91" t="s">
        <v>415</v>
      </c>
      <c r="F14" s="178">
        <v>46178.0</v>
      </c>
      <c r="G14" s="179" t="s">
        <v>88</v>
      </c>
      <c r="H14" s="91" t="s">
        <v>418</v>
      </c>
      <c r="I14" s="91" t="s">
        <v>419</v>
      </c>
      <c r="J14" s="97" t="s">
        <v>420</v>
      </c>
      <c r="K14" s="180" t="s">
        <v>420</v>
      </c>
      <c r="L14" s="181" t="s">
        <v>420</v>
      </c>
      <c r="M14" s="91" t="s">
        <v>421</v>
      </c>
      <c r="N14" s="91" t="s">
        <v>421</v>
      </c>
      <c r="O14" s="183">
        <v>46178.0</v>
      </c>
      <c r="P14" s="176">
        <v>46192.0</v>
      </c>
      <c r="Q14" s="91" t="s">
        <v>124</v>
      </c>
      <c r="R14" s="91">
        <v>1.0</v>
      </c>
      <c r="S14" s="179" t="s">
        <v>350</v>
      </c>
      <c r="T14" s="179" t="s">
        <v>145</v>
      </c>
      <c r="U14" s="179" t="s">
        <v>101</v>
      </c>
      <c r="V14" s="179" t="s">
        <v>283</v>
      </c>
      <c r="W14" s="182"/>
      <c r="X14" s="182"/>
      <c r="Y14" s="184"/>
      <c r="Z14" s="193" t="s">
        <v>364</v>
      </c>
      <c r="AA14" s="182"/>
      <c r="AB14" s="182"/>
    </row>
    <row r="15" ht="22.5" customHeight="1">
      <c r="A15" s="72">
        <f>COUNTIF('Call &amp; Chat-Lidya'!$I$4:$I$2391,I15)</f>
        <v>4</v>
      </c>
      <c r="B15" s="176">
        <v>46190.0</v>
      </c>
      <c r="C15" s="91" t="s">
        <v>83</v>
      </c>
      <c r="D15" s="91" t="s">
        <v>85</v>
      </c>
      <c r="E15" s="91" t="s">
        <v>432</v>
      </c>
      <c r="F15" s="178">
        <v>46179.0</v>
      </c>
      <c r="G15" s="179" t="s">
        <v>88</v>
      </c>
      <c r="H15" s="91" t="s">
        <v>433</v>
      </c>
      <c r="I15" s="91" t="s">
        <v>434</v>
      </c>
      <c r="J15" s="97" t="s">
        <v>435</v>
      </c>
      <c r="K15" s="180" t="s">
        <v>436</v>
      </c>
      <c r="L15" s="181" t="s">
        <v>436</v>
      </c>
      <c r="M15" s="91" t="s">
        <v>437</v>
      </c>
      <c r="N15" s="91" t="s">
        <v>438</v>
      </c>
      <c r="O15" s="183">
        <v>46179.0</v>
      </c>
      <c r="P15" s="176">
        <v>46193.0</v>
      </c>
      <c r="Q15" s="91" t="s">
        <v>124</v>
      </c>
      <c r="R15" s="91" t="s">
        <v>124</v>
      </c>
      <c r="S15" s="179" t="s">
        <v>99</v>
      </c>
      <c r="T15" s="179" t="s">
        <v>292</v>
      </c>
      <c r="U15" s="179" t="s">
        <v>101</v>
      </c>
      <c r="V15" s="179" t="s">
        <v>283</v>
      </c>
      <c r="W15" s="182"/>
      <c r="X15" s="182"/>
      <c r="Y15" s="184"/>
      <c r="Z15" s="193" t="s">
        <v>443</v>
      </c>
      <c r="AA15" s="182"/>
      <c r="AB15" s="182"/>
    </row>
    <row r="16" ht="22.5" customHeight="1">
      <c r="A16" s="72">
        <f>COUNTIF('Call &amp; Chat-Lidya'!$I$4:$I$2391,I16)</f>
        <v>4</v>
      </c>
      <c r="B16" s="176">
        <v>46190.0</v>
      </c>
      <c r="C16" s="91" t="s">
        <v>83</v>
      </c>
      <c r="D16" s="91" t="s">
        <v>85</v>
      </c>
      <c r="E16" s="91" t="s">
        <v>447</v>
      </c>
      <c r="F16" s="178">
        <v>46181.0</v>
      </c>
      <c r="G16" s="179" t="s">
        <v>448</v>
      </c>
      <c r="H16" s="91" t="s">
        <v>449</v>
      </c>
      <c r="I16" s="91" t="s">
        <v>450</v>
      </c>
      <c r="J16" s="97" t="s">
        <v>451</v>
      </c>
      <c r="K16" s="180" t="s">
        <v>452</v>
      </c>
      <c r="L16" s="181" t="s">
        <v>453</v>
      </c>
      <c r="M16" s="91" t="s">
        <v>455</v>
      </c>
      <c r="N16" s="91" t="s">
        <v>455</v>
      </c>
      <c r="O16" s="183">
        <v>46181.0</v>
      </c>
      <c r="P16" s="176">
        <v>45822.0</v>
      </c>
      <c r="Q16" s="91" t="s">
        <v>124</v>
      </c>
      <c r="R16" s="91">
        <v>2.0</v>
      </c>
      <c r="S16" s="179" t="s">
        <v>99</v>
      </c>
      <c r="T16" s="179" t="s">
        <v>145</v>
      </c>
      <c r="U16" s="179" t="s">
        <v>101</v>
      </c>
      <c r="V16" s="179" t="s">
        <v>341</v>
      </c>
      <c r="W16" s="91" t="s">
        <v>342</v>
      </c>
      <c r="X16" s="182"/>
      <c r="Y16" s="184"/>
      <c r="Z16" s="185"/>
      <c r="AA16" s="182"/>
      <c r="AB16" s="182"/>
    </row>
    <row r="17" ht="22.5" customHeight="1">
      <c r="A17" s="72">
        <f>COUNTIF('Call &amp; Chat-Lidya'!$I$4:$I$2391,I17)</f>
        <v>6</v>
      </c>
      <c r="B17" s="176">
        <v>46190.0</v>
      </c>
      <c r="C17" s="91" t="s">
        <v>83</v>
      </c>
      <c r="D17" s="91" t="s">
        <v>85</v>
      </c>
      <c r="E17" s="91" t="s">
        <v>462</v>
      </c>
      <c r="F17" s="178">
        <v>46181.0</v>
      </c>
      <c r="G17" s="179" t="s">
        <v>88</v>
      </c>
      <c r="H17" s="91" t="s">
        <v>463</v>
      </c>
      <c r="I17" s="91" t="s">
        <v>464</v>
      </c>
      <c r="J17" s="97" t="s">
        <v>465</v>
      </c>
      <c r="K17" s="180" t="s">
        <v>466</v>
      </c>
      <c r="L17" s="181" t="s">
        <v>466</v>
      </c>
      <c r="M17" s="91" t="s">
        <v>468</v>
      </c>
      <c r="N17" s="91" t="s">
        <v>468</v>
      </c>
      <c r="O17" s="183">
        <v>46181.0</v>
      </c>
      <c r="P17" s="176">
        <v>46195.0</v>
      </c>
      <c r="Q17" s="91" t="s">
        <v>98</v>
      </c>
      <c r="R17" s="91">
        <v>2.0</v>
      </c>
      <c r="S17" s="179" t="s">
        <v>251</v>
      </c>
      <c r="T17" s="179" t="s">
        <v>381</v>
      </c>
      <c r="U17" s="179" t="s">
        <v>101</v>
      </c>
      <c r="V17" s="179" t="s">
        <v>341</v>
      </c>
      <c r="W17" s="91" t="s">
        <v>342</v>
      </c>
      <c r="X17" s="182"/>
      <c r="Y17" s="184"/>
      <c r="Z17" s="185"/>
      <c r="AA17" s="182"/>
      <c r="AB17" s="182"/>
    </row>
    <row r="18" ht="22.5" customHeight="1">
      <c r="A18" s="72">
        <f>COUNTIF('Call &amp; Chat-Lidya'!$I$4:$I$2391,I18)</f>
        <v>4</v>
      </c>
      <c r="B18" s="176">
        <v>46190.0</v>
      </c>
      <c r="C18" s="91" t="s">
        <v>83</v>
      </c>
      <c r="D18" s="91" t="s">
        <v>85</v>
      </c>
      <c r="E18" s="91" t="s">
        <v>479</v>
      </c>
      <c r="F18" s="178">
        <v>46181.0</v>
      </c>
      <c r="G18" s="179" t="s">
        <v>88</v>
      </c>
      <c r="H18" s="91" t="s">
        <v>480</v>
      </c>
      <c r="I18" s="91" t="s">
        <v>482</v>
      </c>
      <c r="J18" s="97" t="s">
        <v>483</v>
      </c>
      <c r="K18" s="180" t="s">
        <v>484</v>
      </c>
      <c r="L18" s="181" t="s">
        <v>484</v>
      </c>
      <c r="M18" s="91" t="s">
        <v>486</v>
      </c>
      <c r="N18" s="91" t="s">
        <v>486</v>
      </c>
      <c r="O18" s="183">
        <v>46181.0</v>
      </c>
      <c r="P18" s="176">
        <v>46195.0</v>
      </c>
      <c r="Q18" s="91" t="s">
        <v>213</v>
      </c>
      <c r="R18" s="91" t="s">
        <v>143</v>
      </c>
      <c r="S18" s="179" t="s">
        <v>350</v>
      </c>
      <c r="T18" s="179" t="s">
        <v>145</v>
      </c>
      <c r="U18" s="179" t="s">
        <v>101</v>
      </c>
      <c r="V18" s="179" t="s">
        <v>283</v>
      </c>
      <c r="W18" s="182"/>
      <c r="X18" s="182"/>
      <c r="Y18" s="184"/>
      <c r="Z18" s="193" t="s">
        <v>364</v>
      </c>
      <c r="AA18" s="182"/>
      <c r="AB18" s="182"/>
    </row>
    <row r="19" ht="22.5" customHeight="1">
      <c r="A19" s="72">
        <f>COUNTIF('Call &amp; Chat-Lidya'!$I$4:$I$2391,I19)</f>
        <v>4</v>
      </c>
      <c r="B19" s="176">
        <v>46190.0</v>
      </c>
      <c r="C19" s="91" t="s">
        <v>83</v>
      </c>
      <c r="D19" s="91" t="s">
        <v>85</v>
      </c>
      <c r="E19" s="91" t="s">
        <v>493</v>
      </c>
      <c r="F19" s="178">
        <v>46181.0</v>
      </c>
      <c r="G19" s="179" t="s">
        <v>494</v>
      </c>
      <c r="H19" s="91" t="s">
        <v>496</v>
      </c>
      <c r="I19" s="91" t="s">
        <v>497</v>
      </c>
      <c r="J19" s="97" t="s">
        <v>498</v>
      </c>
      <c r="K19" s="180" t="s">
        <v>500</v>
      </c>
      <c r="L19" s="181" t="s">
        <v>500</v>
      </c>
      <c r="M19" s="91" t="s">
        <v>502</v>
      </c>
      <c r="N19" s="91" t="s">
        <v>502</v>
      </c>
      <c r="O19" s="183">
        <v>46181.0</v>
      </c>
      <c r="P19" s="176">
        <v>46195.0</v>
      </c>
      <c r="Q19" s="91" t="s">
        <v>124</v>
      </c>
      <c r="R19" s="91">
        <v>2.0</v>
      </c>
      <c r="S19" s="179" t="s">
        <v>251</v>
      </c>
      <c r="T19" s="179" t="s">
        <v>145</v>
      </c>
      <c r="U19" s="179" t="s">
        <v>101</v>
      </c>
      <c r="V19" s="179" t="s">
        <v>341</v>
      </c>
      <c r="W19" s="91" t="s">
        <v>509</v>
      </c>
      <c r="X19" s="182"/>
      <c r="Y19" s="184"/>
      <c r="Z19" s="185"/>
      <c r="AA19" s="182"/>
      <c r="AB19" s="182"/>
    </row>
    <row r="20" ht="22.5" customHeight="1">
      <c r="A20" s="72">
        <f>COUNTIF('Call &amp; Chat-Lidya'!$I$4:$I$2391,I20)</f>
        <v>5</v>
      </c>
      <c r="B20" s="176">
        <v>46190.0</v>
      </c>
      <c r="C20" s="91" t="s">
        <v>83</v>
      </c>
      <c r="D20" s="91" t="s">
        <v>85</v>
      </c>
      <c r="E20" s="91" t="s">
        <v>511</v>
      </c>
      <c r="F20" s="178">
        <v>46181.0</v>
      </c>
      <c r="G20" s="179" t="s">
        <v>88</v>
      </c>
      <c r="H20" s="91" t="s">
        <v>513</v>
      </c>
      <c r="I20" s="91" t="s">
        <v>515</v>
      </c>
      <c r="J20" s="97" t="s">
        <v>516</v>
      </c>
      <c r="K20" s="180" t="s">
        <v>518</v>
      </c>
      <c r="L20" s="181" t="s">
        <v>518</v>
      </c>
      <c r="M20" s="91" t="s">
        <v>519</v>
      </c>
      <c r="N20" s="91" t="s">
        <v>520</v>
      </c>
      <c r="O20" s="183">
        <v>46181.0</v>
      </c>
      <c r="P20" s="176">
        <v>46195.0</v>
      </c>
      <c r="Q20" s="91" t="s">
        <v>143</v>
      </c>
      <c r="R20" s="91">
        <v>2.0</v>
      </c>
      <c r="S20" s="179" t="s">
        <v>99</v>
      </c>
      <c r="T20" s="179" t="s">
        <v>145</v>
      </c>
      <c r="U20" s="179" t="s">
        <v>101</v>
      </c>
      <c r="V20" s="179" t="s">
        <v>341</v>
      </c>
      <c r="W20" s="91" t="s">
        <v>509</v>
      </c>
      <c r="X20" s="182"/>
      <c r="Y20" s="184"/>
      <c r="Z20" s="185"/>
      <c r="AA20" s="182"/>
      <c r="AB20" s="182"/>
    </row>
    <row r="21" ht="22.5" customHeight="1">
      <c r="A21" s="72">
        <f>COUNTIF('Call &amp; Chat-Lidya'!$I$4:$I$2391,I21)</f>
        <v>2</v>
      </c>
      <c r="B21" s="176">
        <v>46190.0</v>
      </c>
      <c r="C21" s="91" t="s">
        <v>83</v>
      </c>
      <c r="D21" s="91" t="s">
        <v>85</v>
      </c>
      <c r="E21" s="91" t="s">
        <v>529</v>
      </c>
      <c r="F21" s="178">
        <v>46182.0</v>
      </c>
      <c r="G21" s="179" t="s">
        <v>88</v>
      </c>
      <c r="H21" s="91" t="s">
        <v>532</v>
      </c>
      <c r="I21" s="91" t="s">
        <v>534</v>
      </c>
      <c r="J21" s="97" t="s">
        <v>535</v>
      </c>
      <c r="K21" s="180" t="s">
        <v>536</v>
      </c>
      <c r="L21" s="181" t="s">
        <v>536</v>
      </c>
      <c r="M21" s="91" t="s">
        <v>537</v>
      </c>
      <c r="N21" s="91" t="s">
        <v>538</v>
      </c>
      <c r="O21" s="183">
        <v>46142.0</v>
      </c>
      <c r="P21" s="176">
        <v>46156.0</v>
      </c>
      <c r="Q21" s="91" t="s">
        <v>124</v>
      </c>
      <c r="R21" s="91" t="s">
        <v>213</v>
      </c>
      <c r="S21" s="179" t="s">
        <v>100</v>
      </c>
      <c r="T21" s="179" t="s">
        <v>145</v>
      </c>
      <c r="U21" s="179" t="s">
        <v>101</v>
      </c>
      <c r="V21" s="179" t="s">
        <v>341</v>
      </c>
      <c r="W21" s="182"/>
      <c r="X21" s="182"/>
      <c r="Y21" s="184"/>
      <c r="Z21" s="193" t="s">
        <v>546</v>
      </c>
      <c r="AA21" s="182"/>
      <c r="AB21" s="182"/>
    </row>
    <row r="22" ht="22.5" customHeight="1">
      <c r="A22" s="72">
        <f>COUNTIF('Call &amp; Chat-Lidya'!$I$4:$I$2391,I22)</f>
        <v>3</v>
      </c>
      <c r="B22" s="176">
        <v>46190.0</v>
      </c>
      <c r="C22" s="91" t="s">
        <v>83</v>
      </c>
      <c r="D22" s="91" t="s">
        <v>85</v>
      </c>
      <c r="E22" s="91" t="s">
        <v>548</v>
      </c>
      <c r="F22" s="178">
        <v>46182.0</v>
      </c>
      <c r="G22" s="179" t="s">
        <v>88</v>
      </c>
      <c r="H22" s="91" t="s">
        <v>549</v>
      </c>
      <c r="I22" s="91" t="s">
        <v>550</v>
      </c>
      <c r="J22" s="97" t="s">
        <v>551</v>
      </c>
      <c r="K22" s="180" t="s">
        <v>552</v>
      </c>
      <c r="L22" s="181" t="s">
        <v>552</v>
      </c>
      <c r="M22" s="91" t="s">
        <v>553</v>
      </c>
      <c r="N22" s="91" t="s">
        <v>553</v>
      </c>
      <c r="O22" s="183">
        <v>46182.0</v>
      </c>
      <c r="P22" s="176">
        <v>46196.0</v>
      </c>
      <c r="Q22" s="91" t="s">
        <v>124</v>
      </c>
      <c r="R22" s="91" t="s">
        <v>143</v>
      </c>
      <c r="S22" s="179" t="s">
        <v>99</v>
      </c>
      <c r="T22" s="179" t="s">
        <v>145</v>
      </c>
      <c r="U22" s="179" t="s">
        <v>101</v>
      </c>
      <c r="V22" s="179" t="s">
        <v>283</v>
      </c>
      <c r="W22" s="182"/>
      <c r="X22" s="182"/>
      <c r="Y22" s="184"/>
      <c r="Z22" s="193" t="s">
        <v>561</v>
      </c>
      <c r="AA22" s="182"/>
      <c r="AB22" s="182"/>
    </row>
    <row r="23" ht="22.5" customHeight="1">
      <c r="A23" s="72">
        <f>COUNTIF('Call &amp; Chat-Lidya'!$I$4:$I$2391,I23)</f>
        <v>2</v>
      </c>
      <c r="B23" s="176">
        <v>46190.0</v>
      </c>
      <c r="C23" s="91" t="s">
        <v>83</v>
      </c>
      <c r="D23" s="91" t="s">
        <v>85</v>
      </c>
      <c r="E23" s="91" t="s">
        <v>562</v>
      </c>
      <c r="F23" s="178">
        <v>46183.0</v>
      </c>
      <c r="G23" s="179" t="s">
        <v>88</v>
      </c>
      <c r="H23" s="91" t="s">
        <v>563</v>
      </c>
      <c r="I23" s="91" t="s">
        <v>564</v>
      </c>
      <c r="J23" s="97" t="s">
        <v>565</v>
      </c>
      <c r="K23" s="180" t="s">
        <v>566</v>
      </c>
      <c r="L23" s="181" t="s">
        <v>566</v>
      </c>
      <c r="M23" s="91" t="s">
        <v>567</v>
      </c>
      <c r="N23" s="91" t="s">
        <v>567</v>
      </c>
      <c r="O23" s="183">
        <v>46183.0</v>
      </c>
      <c r="P23" s="176">
        <v>46197.0</v>
      </c>
      <c r="Q23" s="91" t="s">
        <v>124</v>
      </c>
      <c r="R23" s="91" t="s">
        <v>143</v>
      </c>
      <c r="S23" s="179" t="s">
        <v>126</v>
      </c>
      <c r="T23" s="179" t="s">
        <v>145</v>
      </c>
      <c r="U23" s="179" t="s">
        <v>101</v>
      </c>
      <c r="V23" s="179" t="s">
        <v>131</v>
      </c>
      <c r="W23" s="182"/>
      <c r="X23" s="182"/>
      <c r="Y23" s="184"/>
      <c r="Z23" s="193" t="s">
        <v>362</v>
      </c>
      <c r="AA23" s="182"/>
      <c r="AB23" s="182"/>
    </row>
    <row r="24" ht="22.5" customHeight="1">
      <c r="A24" s="72">
        <f>COUNTIF('Call &amp; Chat-Lidya'!$I$4:$I$2391,I24)</f>
        <v>3</v>
      </c>
      <c r="B24" s="176">
        <v>46190.0</v>
      </c>
      <c r="C24" s="91" t="s">
        <v>83</v>
      </c>
      <c r="D24" s="91" t="s">
        <v>85</v>
      </c>
      <c r="E24" s="91" t="s">
        <v>575</v>
      </c>
      <c r="F24" s="178">
        <v>46184.0</v>
      </c>
      <c r="G24" s="179" t="s">
        <v>448</v>
      </c>
      <c r="H24" s="91" t="s">
        <v>576</v>
      </c>
      <c r="I24" s="91" t="s">
        <v>577</v>
      </c>
      <c r="J24" s="97" t="s">
        <v>578</v>
      </c>
      <c r="K24" s="180" t="s">
        <v>579</v>
      </c>
      <c r="L24" s="181" t="s">
        <v>580</v>
      </c>
      <c r="M24" s="91" t="s">
        <v>581</v>
      </c>
      <c r="N24" s="91" t="s">
        <v>581</v>
      </c>
      <c r="O24" s="183">
        <v>46184.0</v>
      </c>
      <c r="P24" s="176">
        <v>45525.0</v>
      </c>
      <c r="Q24" s="91" t="s">
        <v>124</v>
      </c>
      <c r="R24" s="91">
        <v>1.0</v>
      </c>
      <c r="S24" s="179" t="s">
        <v>251</v>
      </c>
      <c r="T24" s="179" t="s">
        <v>145</v>
      </c>
      <c r="U24" s="179" t="s">
        <v>101</v>
      </c>
      <c r="V24" s="179" t="s">
        <v>131</v>
      </c>
      <c r="W24" s="91" t="s">
        <v>342</v>
      </c>
      <c r="X24" s="182"/>
      <c r="Y24" s="184"/>
      <c r="Z24" s="193" t="s">
        <v>362</v>
      </c>
      <c r="AA24" s="182"/>
      <c r="AB24" s="182"/>
    </row>
    <row r="25" ht="22.5" customHeight="1">
      <c r="A25" s="72">
        <f>COUNTIF('Call &amp; Chat-Lidya'!$I$4:$I$2391,I25)</f>
        <v>3</v>
      </c>
      <c r="B25" s="176">
        <v>46190.0</v>
      </c>
      <c r="C25" s="91" t="s">
        <v>83</v>
      </c>
      <c r="D25" s="91" t="s">
        <v>85</v>
      </c>
      <c r="E25" s="91" t="s">
        <v>590</v>
      </c>
      <c r="F25" s="178">
        <v>46184.0</v>
      </c>
      <c r="G25" s="179" t="s">
        <v>88</v>
      </c>
      <c r="H25" s="91" t="s">
        <v>592</v>
      </c>
      <c r="I25" s="91" t="s">
        <v>593</v>
      </c>
      <c r="J25" s="97" t="s">
        <v>594</v>
      </c>
      <c r="K25" s="180" t="s">
        <v>595</v>
      </c>
      <c r="L25" s="181" t="s">
        <v>595</v>
      </c>
      <c r="M25" s="91" t="s">
        <v>598</v>
      </c>
      <c r="N25" s="91" t="s">
        <v>600</v>
      </c>
      <c r="O25" s="183">
        <v>46184.0</v>
      </c>
      <c r="P25" s="176">
        <v>46198.0</v>
      </c>
      <c r="Q25" s="91" t="s">
        <v>213</v>
      </c>
      <c r="R25" s="91">
        <v>1.0</v>
      </c>
      <c r="S25" s="179" t="s">
        <v>251</v>
      </c>
      <c r="T25" s="179" t="s">
        <v>145</v>
      </c>
      <c r="U25" s="179" t="s">
        <v>101</v>
      </c>
      <c r="V25" s="179" t="s">
        <v>131</v>
      </c>
      <c r="W25" s="182"/>
      <c r="X25" s="182"/>
      <c r="Y25" s="184"/>
      <c r="Z25" s="184"/>
      <c r="AA25" s="281"/>
      <c r="AB25" s="182"/>
    </row>
    <row r="26" ht="22.5" customHeight="1">
      <c r="A26" s="72">
        <f>COUNTIF('Call &amp; Chat-Lidya'!$I$4:$I$2391,I26)</f>
        <v>10</v>
      </c>
      <c r="B26" s="176">
        <v>46190.0</v>
      </c>
      <c r="C26" s="91" t="s">
        <v>83</v>
      </c>
      <c r="D26" s="91" t="s">
        <v>85</v>
      </c>
      <c r="E26" s="91" t="s">
        <v>608</v>
      </c>
      <c r="F26" s="178">
        <v>46184.0</v>
      </c>
      <c r="G26" s="179" t="s">
        <v>448</v>
      </c>
      <c r="H26" s="91" t="s">
        <v>610</v>
      </c>
      <c r="I26" s="91" t="s">
        <v>611</v>
      </c>
      <c r="J26" s="97" t="s">
        <v>612</v>
      </c>
      <c r="K26" s="180" t="s">
        <v>613</v>
      </c>
      <c r="L26" s="181" t="s">
        <v>614</v>
      </c>
      <c r="M26" s="91" t="s">
        <v>615</v>
      </c>
      <c r="N26" s="91" t="s">
        <v>615</v>
      </c>
      <c r="O26" s="183">
        <v>46184.0</v>
      </c>
      <c r="P26" s="176">
        <v>46020.0</v>
      </c>
      <c r="Q26" s="91" t="s">
        <v>124</v>
      </c>
      <c r="R26" s="91" t="s">
        <v>143</v>
      </c>
      <c r="S26" s="179" t="s">
        <v>251</v>
      </c>
      <c r="T26" s="179" t="s">
        <v>145</v>
      </c>
      <c r="U26" s="179" t="s">
        <v>101</v>
      </c>
      <c r="V26" s="179" t="s">
        <v>131</v>
      </c>
      <c r="W26" s="182"/>
      <c r="X26" s="97" t="s">
        <v>512</v>
      </c>
      <c r="Y26" s="285">
        <v>118000.0</v>
      </c>
      <c r="Z26" s="185"/>
      <c r="AA26" s="182"/>
      <c r="AB26" s="182"/>
    </row>
    <row r="27" ht="22.5" customHeight="1">
      <c r="A27" s="72">
        <f>COUNTIF('Call &amp; Chat-Lidya'!$I$4:$I$2391,I27)</f>
        <v>2</v>
      </c>
      <c r="B27" s="176">
        <v>46190.0</v>
      </c>
      <c r="C27" s="91" t="s">
        <v>83</v>
      </c>
      <c r="D27" s="91" t="s">
        <v>85</v>
      </c>
      <c r="E27" s="91" t="s">
        <v>625</v>
      </c>
      <c r="F27" s="178">
        <v>46184.0</v>
      </c>
      <c r="G27" s="179" t="s">
        <v>88</v>
      </c>
      <c r="H27" s="91" t="s">
        <v>626</v>
      </c>
      <c r="I27" s="91" t="s">
        <v>627</v>
      </c>
      <c r="J27" s="97" t="s">
        <v>628</v>
      </c>
      <c r="K27" s="180" t="s">
        <v>629</v>
      </c>
      <c r="L27" s="181" t="s">
        <v>629</v>
      </c>
      <c r="M27" s="91" t="s">
        <v>630</v>
      </c>
      <c r="N27" s="91" t="s">
        <v>630</v>
      </c>
      <c r="O27" s="183">
        <v>46184.0</v>
      </c>
      <c r="P27" s="176">
        <v>46198.0</v>
      </c>
      <c r="Q27" s="91" t="s">
        <v>124</v>
      </c>
      <c r="R27" s="91" t="s">
        <v>143</v>
      </c>
      <c r="S27" s="179" t="s">
        <v>126</v>
      </c>
      <c r="T27" s="179" t="s">
        <v>145</v>
      </c>
      <c r="U27" s="179" t="s">
        <v>101</v>
      </c>
      <c r="V27" s="179" t="s">
        <v>131</v>
      </c>
      <c r="W27" s="182"/>
      <c r="X27" s="182"/>
      <c r="Y27" s="184"/>
      <c r="Z27" s="185"/>
      <c r="AA27" s="182"/>
      <c r="AB27" s="182"/>
    </row>
    <row r="28" ht="22.5" customHeight="1">
      <c r="A28" s="72">
        <f>COUNTIF('Call &amp; Chat-Lidya'!$I$4:$I$2391,I28)</f>
        <v>2</v>
      </c>
      <c r="B28" s="176">
        <v>46190.0</v>
      </c>
      <c r="C28" s="91" t="s">
        <v>83</v>
      </c>
      <c r="D28" s="91" t="s">
        <v>85</v>
      </c>
      <c r="E28" s="91" t="s">
        <v>637</v>
      </c>
      <c r="F28" s="178">
        <v>46185.0</v>
      </c>
      <c r="G28" s="179" t="s">
        <v>88</v>
      </c>
      <c r="H28" s="91" t="s">
        <v>639</v>
      </c>
      <c r="I28" s="91" t="s">
        <v>640</v>
      </c>
      <c r="J28" s="97" t="s">
        <v>641</v>
      </c>
      <c r="K28" s="180" t="s">
        <v>642</v>
      </c>
      <c r="L28" s="181" t="s">
        <v>642</v>
      </c>
      <c r="M28" s="91" t="s">
        <v>643</v>
      </c>
      <c r="N28" s="91" t="s">
        <v>643</v>
      </c>
      <c r="O28" s="183">
        <v>46185.0</v>
      </c>
      <c r="P28" s="176">
        <v>46199.0</v>
      </c>
      <c r="Q28" s="91" t="s">
        <v>124</v>
      </c>
      <c r="R28" s="91" t="s">
        <v>124</v>
      </c>
      <c r="S28" s="179" t="s">
        <v>251</v>
      </c>
      <c r="T28" s="179" t="s">
        <v>350</v>
      </c>
      <c r="U28" s="179" t="s">
        <v>101</v>
      </c>
      <c r="V28" s="179" t="s">
        <v>302</v>
      </c>
      <c r="W28" s="182"/>
      <c r="X28" s="182"/>
      <c r="Y28" s="184"/>
      <c r="Z28" s="193" t="s">
        <v>650</v>
      </c>
      <c r="AA28" s="182"/>
      <c r="AB28" s="182"/>
    </row>
    <row r="29" ht="22.5" customHeight="1">
      <c r="A29" s="72">
        <f>COUNTIF('Call &amp; Chat-Lidya'!$I$4:$I$2391,I29)</f>
        <v>2</v>
      </c>
      <c r="B29" s="176">
        <v>46190.0</v>
      </c>
      <c r="C29" s="91" t="s">
        <v>83</v>
      </c>
      <c r="D29" s="91" t="s">
        <v>85</v>
      </c>
      <c r="E29" s="91" t="s">
        <v>651</v>
      </c>
      <c r="F29" s="178">
        <v>46186.0</v>
      </c>
      <c r="G29" s="179" t="s">
        <v>88</v>
      </c>
      <c r="H29" s="91" t="s">
        <v>652</v>
      </c>
      <c r="I29" s="91" t="s">
        <v>653</v>
      </c>
      <c r="J29" s="97" t="s">
        <v>654</v>
      </c>
      <c r="K29" s="180" t="s">
        <v>655</v>
      </c>
      <c r="L29" s="181" t="s">
        <v>655</v>
      </c>
      <c r="M29" s="91" t="s">
        <v>656</v>
      </c>
      <c r="N29" s="91" t="s">
        <v>656</v>
      </c>
      <c r="O29" s="183">
        <v>46186.0</v>
      </c>
      <c r="P29" s="176">
        <v>46200.0</v>
      </c>
      <c r="Q29" s="91" t="s">
        <v>124</v>
      </c>
      <c r="R29" s="91" t="s">
        <v>143</v>
      </c>
      <c r="S29" s="179" t="s">
        <v>292</v>
      </c>
      <c r="T29" s="179" t="s">
        <v>145</v>
      </c>
      <c r="U29" s="179" t="s">
        <v>101</v>
      </c>
      <c r="V29" s="179" t="s">
        <v>664</v>
      </c>
      <c r="W29" s="182"/>
      <c r="X29" s="182"/>
      <c r="Y29" s="184"/>
      <c r="Z29" s="193" t="s">
        <v>665</v>
      </c>
      <c r="AA29" s="182"/>
      <c r="AB29" s="182"/>
    </row>
    <row r="30" ht="22.5" customHeight="1">
      <c r="A30" s="72">
        <f>COUNTIF('Call &amp; Chat-Lidya'!$I$4:$I$2391,I30)</f>
        <v>2</v>
      </c>
      <c r="B30" s="176">
        <v>46190.0</v>
      </c>
      <c r="C30" s="91" t="s">
        <v>83</v>
      </c>
      <c r="D30" s="91" t="s">
        <v>85</v>
      </c>
      <c r="E30" s="91" t="s">
        <v>666</v>
      </c>
      <c r="F30" s="178">
        <v>46188.0</v>
      </c>
      <c r="G30" s="179" t="s">
        <v>88</v>
      </c>
      <c r="H30" s="91" t="s">
        <v>667</v>
      </c>
      <c r="I30" s="91" t="s">
        <v>668</v>
      </c>
      <c r="J30" s="97" t="s">
        <v>669</v>
      </c>
      <c r="K30" s="180" t="s">
        <v>671</v>
      </c>
      <c r="L30" s="181" t="s">
        <v>671</v>
      </c>
      <c r="M30" s="91" t="s">
        <v>672</v>
      </c>
      <c r="N30" s="91" t="s">
        <v>672</v>
      </c>
      <c r="O30" s="183">
        <v>46187.0</v>
      </c>
      <c r="P30" s="176">
        <v>46201.0</v>
      </c>
      <c r="Q30" s="91" t="s">
        <v>124</v>
      </c>
      <c r="R30" s="91" t="s">
        <v>143</v>
      </c>
      <c r="S30" s="179" t="s">
        <v>350</v>
      </c>
      <c r="T30" s="179" t="s">
        <v>145</v>
      </c>
      <c r="U30" s="179" t="s">
        <v>101</v>
      </c>
      <c r="V30" s="179" t="s">
        <v>283</v>
      </c>
      <c r="W30" s="182"/>
      <c r="X30" s="182"/>
      <c r="Y30" s="184"/>
      <c r="Z30" s="193" t="s">
        <v>364</v>
      </c>
      <c r="AA30" s="182"/>
      <c r="AB30" s="182"/>
    </row>
    <row r="31" ht="22.5" customHeight="1">
      <c r="A31" s="72">
        <f>COUNTIF('Call &amp; Chat-Lidya'!$I$4:$I$2391,I31)</f>
        <v>1</v>
      </c>
      <c r="B31" s="176">
        <v>46190.0</v>
      </c>
      <c r="C31" s="91" t="s">
        <v>83</v>
      </c>
      <c r="D31" s="91" t="s">
        <v>85</v>
      </c>
      <c r="E31" s="91" t="s">
        <v>680</v>
      </c>
      <c r="F31" s="178">
        <v>46188.0</v>
      </c>
      <c r="G31" s="179" t="s">
        <v>88</v>
      </c>
      <c r="H31" s="91" t="s">
        <v>684</v>
      </c>
      <c r="I31" s="91" t="s">
        <v>685</v>
      </c>
      <c r="J31" s="97" t="s">
        <v>687</v>
      </c>
      <c r="K31" s="180" t="s">
        <v>690</v>
      </c>
      <c r="L31" s="181" t="s">
        <v>690</v>
      </c>
      <c r="M31" s="91" t="s">
        <v>692</v>
      </c>
      <c r="N31" s="91" t="s">
        <v>692</v>
      </c>
      <c r="O31" s="183">
        <v>46188.0</v>
      </c>
      <c r="P31" s="176">
        <v>46202.0</v>
      </c>
      <c r="Q31" s="91" t="s">
        <v>124</v>
      </c>
      <c r="R31" s="91">
        <v>1.0</v>
      </c>
      <c r="S31" s="179" t="s">
        <v>381</v>
      </c>
      <c r="T31" s="179" t="s">
        <v>145</v>
      </c>
      <c r="U31" s="179" t="s">
        <v>101</v>
      </c>
      <c r="V31" s="179" t="s">
        <v>283</v>
      </c>
      <c r="W31" s="91" t="s">
        <v>694</v>
      </c>
      <c r="X31" s="182"/>
      <c r="Y31" s="184"/>
      <c r="Z31" s="193" t="s">
        <v>695</v>
      </c>
      <c r="AA31" s="182"/>
      <c r="AB31" s="182"/>
    </row>
    <row r="32" ht="22.5" customHeight="1">
      <c r="A32" s="72">
        <f>COUNTIF('Call &amp; Chat-Lidya'!$I$4:$I$2391,I32)</f>
        <v>1</v>
      </c>
      <c r="B32" s="176">
        <v>46190.0</v>
      </c>
      <c r="C32" s="91" t="s">
        <v>83</v>
      </c>
      <c r="D32" s="91" t="s">
        <v>85</v>
      </c>
      <c r="E32" s="91" t="s">
        <v>701</v>
      </c>
      <c r="F32" s="178">
        <v>46189.0</v>
      </c>
      <c r="G32" s="179" t="s">
        <v>88</v>
      </c>
      <c r="H32" s="91" t="s">
        <v>702</v>
      </c>
      <c r="I32" s="91" t="s">
        <v>704</v>
      </c>
      <c r="J32" s="97" t="s">
        <v>706</v>
      </c>
      <c r="K32" s="180" t="s">
        <v>707</v>
      </c>
      <c r="L32" s="181" t="s">
        <v>707</v>
      </c>
      <c r="M32" s="91" t="s">
        <v>708</v>
      </c>
      <c r="N32" s="91" t="s">
        <v>708</v>
      </c>
      <c r="O32" s="183">
        <v>46189.0</v>
      </c>
      <c r="P32" s="176">
        <v>46203.0</v>
      </c>
      <c r="Q32" s="91" t="s">
        <v>124</v>
      </c>
      <c r="R32" s="91">
        <v>1.0</v>
      </c>
      <c r="S32" s="179" t="s">
        <v>381</v>
      </c>
      <c r="T32" s="179" t="s">
        <v>145</v>
      </c>
      <c r="U32" s="179" t="s">
        <v>101</v>
      </c>
      <c r="V32" s="179" t="s">
        <v>283</v>
      </c>
      <c r="W32" s="182"/>
      <c r="X32" s="182"/>
      <c r="Y32" s="184"/>
      <c r="Z32" s="193" t="s">
        <v>709</v>
      </c>
      <c r="AA32" s="182"/>
      <c r="AB32" s="182"/>
    </row>
    <row r="33" ht="22.5" customHeight="1">
      <c r="A33" s="72">
        <f>COUNTIF('Call &amp; Chat-Lidya'!$I$4:$I$2391,I33)</f>
        <v>1</v>
      </c>
      <c r="B33" s="176">
        <v>46190.0</v>
      </c>
      <c r="C33" s="91" t="s">
        <v>83</v>
      </c>
      <c r="D33" s="91" t="s">
        <v>85</v>
      </c>
      <c r="E33" s="91" t="s">
        <v>714</v>
      </c>
      <c r="F33" s="178">
        <v>46189.0</v>
      </c>
      <c r="G33" s="179" t="s">
        <v>88</v>
      </c>
      <c r="H33" s="91" t="s">
        <v>716</v>
      </c>
      <c r="I33" s="91" t="s">
        <v>717</v>
      </c>
      <c r="J33" s="97" t="s">
        <v>718</v>
      </c>
      <c r="K33" s="180" t="s">
        <v>719</v>
      </c>
      <c r="L33" s="181" t="s">
        <v>719</v>
      </c>
      <c r="M33" s="91" t="s">
        <v>720</v>
      </c>
      <c r="N33" s="91" t="s">
        <v>720</v>
      </c>
      <c r="O33" s="183">
        <v>46189.0</v>
      </c>
      <c r="P33" s="176">
        <v>46203.0</v>
      </c>
      <c r="Q33" s="91" t="s">
        <v>124</v>
      </c>
      <c r="R33" s="91">
        <v>1.0</v>
      </c>
      <c r="S33" s="179" t="s">
        <v>251</v>
      </c>
      <c r="T33" s="179" t="s">
        <v>350</v>
      </c>
      <c r="U33" s="179" t="s">
        <v>101</v>
      </c>
      <c r="V33" s="179" t="s">
        <v>283</v>
      </c>
      <c r="W33" s="182"/>
      <c r="X33" s="182"/>
      <c r="Y33" s="184"/>
      <c r="Z33" s="193" t="s">
        <v>721</v>
      </c>
      <c r="AA33" s="182"/>
      <c r="AB33" s="182"/>
    </row>
    <row r="34" ht="22.5" customHeight="1">
      <c r="A34" s="72">
        <f>COUNTIF('Call &amp; Chat-Lidya'!$I$4:$I$2391,I34)</f>
        <v>1</v>
      </c>
      <c r="B34" s="176">
        <v>46190.0</v>
      </c>
      <c r="C34" s="91" t="s">
        <v>83</v>
      </c>
      <c r="D34" s="91" t="s">
        <v>85</v>
      </c>
      <c r="E34" s="91" t="s">
        <v>724</v>
      </c>
      <c r="F34" s="178">
        <v>46190.0</v>
      </c>
      <c r="G34" s="179" t="s">
        <v>88</v>
      </c>
      <c r="H34" s="91" t="s">
        <v>726</v>
      </c>
      <c r="I34" s="91" t="s">
        <v>728</v>
      </c>
      <c r="J34" s="97" t="s">
        <v>730</v>
      </c>
      <c r="K34" s="180" t="s">
        <v>730</v>
      </c>
      <c r="L34" s="181" t="s">
        <v>730</v>
      </c>
      <c r="M34" s="91" t="s">
        <v>733</v>
      </c>
      <c r="N34" s="91" t="s">
        <v>733</v>
      </c>
      <c r="O34" s="183">
        <v>46189.0</v>
      </c>
      <c r="P34" s="176">
        <v>46203.0</v>
      </c>
      <c r="Q34" s="91" t="s">
        <v>124</v>
      </c>
      <c r="R34" s="91" t="s">
        <v>143</v>
      </c>
      <c r="S34" s="179" t="s">
        <v>126</v>
      </c>
      <c r="T34" s="179" t="s">
        <v>145</v>
      </c>
      <c r="U34" s="179" t="s">
        <v>101</v>
      </c>
      <c r="V34" s="179" t="s">
        <v>131</v>
      </c>
      <c r="W34" s="182"/>
      <c r="X34" s="182"/>
      <c r="Y34" s="184"/>
      <c r="Z34" s="185"/>
      <c r="AA34" s="182"/>
      <c r="AB34" s="182"/>
    </row>
    <row r="35" ht="22.5" customHeight="1">
      <c r="A35" s="72">
        <f>COUNTIF('Call &amp; Chat-Lidya'!$I$4:$I$2391,I35)</f>
        <v>1</v>
      </c>
      <c r="B35" s="176">
        <v>46190.0</v>
      </c>
      <c r="C35" s="91" t="s">
        <v>83</v>
      </c>
      <c r="D35" s="91" t="s">
        <v>85</v>
      </c>
      <c r="E35" s="91" t="s">
        <v>735</v>
      </c>
      <c r="F35" s="178">
        <v>46190.0</v>
      </c>
      <c r="G35" s="179" t="s">
        <v>88</v>
      </c>
      <c r="H35" s="91" t="s">
        <v>736</v>
      </c>
      <c r="I35" s="91" t="s">
        <v>737</v>
      </c>
      <c r="J35" s="97" t="s">
        <v>738</v>
      </c>
      <c r="K35" s="180" t="s">
        <v>739</v>
      </c>
      <c r="L35" s="181" t="s">
        <v>739</v>
      </c>
      <c r="M35" s="91" t="s">
        <v>740</v>
      </c>
      <c r="N35" s="182"/>
      <c r="O35" s="183">
        <v>46190.0</v>
      </c>
      <c r="P35" s="176">
        <v>46204.0</v>
      </c>
      <c r="Q35" s="91" t="s">
        <v>143</v>
      </c>
      <c r="R35" s="91" t="s">
        <v>143</v>
      </c>
      <c r="S35" s="179" t="s">
        <v>251</v>
      </c>
      <c r="T35" s="179" t="s">
        <v>350</v>
      </c>
      <c r="U35" s="179" t="s">
        <v>101</v>
      </c>
      <c r="V35" s="179" t="s">
        <v>283</v>
      </c>
      <c r="W35" s="182"/>
      <c r="X35" s="182"/>
      <c r="Y35" s="184"/>
      <c r="Z35" s="193" t="s">
        <v>743</v>
      </c>
      <c r="AA35" s="182"/>
      <c r="AB35" s="182"/>
    </row>
    <row r="36" ht="22.5" customHeight="1">
      <c r="A36" s="72">
        <f>COUNTIF('Call &amp; Chat-Lidya'!$I$4:$I$2391,I36)</f>
        <v>1</v>
      </c>
      <c r="B36" s="176">
        <v>46190.0</v>
      </c>
      <c r="C36" s="91" t="s">
        <v>83</v>
      </c>
      <c r="D36" s="91" t="s">
        <v>85</v>
      </c>
      <c r="E36" s="91" t="s">
        <v>744</v>
      </c>
      <c r="F36" s="178">
        <v>46190.0</v>
      </c>
      <c r="G36" s="179" t="s">
        <v>88</v>
      </c>
      <c r="H36" s="91" t="s">
        <v>745</v>
      </c>
      <c r="I36" s="91" t="s">
        <v>746</v>
      </c>
      <c r="J36" s="97" t="s">
        <v>747</v>
      </c>
      <c r="K36" s="180" t="s">
        <v>748</v>
      </c>
      <c r="L36" s="181" t="s">
        <v>749</v>
      </c>
      <c r="M36" s="91" t="s">
        <v>750</v>
      </c>
      <c r="N36" s="91" t="s">
        <v>751</v>
      </c>
      <c r="O36" s="183">
        <v>46190.0</v>
      </c>
      <c r="P36" s="176">
        <v>45822.0</v>
      </c>
      <c r="Q36" s="91" t="s">
        <v>124</v>
      </c>
      <c r="R36" s="91" t="s">
        <v>213</v>
      </c>
      <c r="S36" s="179" t="s">
        <v>381</v>
      </c>
      <c r="T36" s="179" t="s">
        <v>145</v>
      </c>
      <c r="U36" s="179" t="s">
        <v>101</v>
      </c>
      <c r="V36" s="179" t="s">
        <v>283</v>
      </c>
      <c r="W36" s="91" t="s">
        <v>342</v>
      </c>
      <c r="X36" s="182"/>
      <c r="Y36" s="184"/>
      <c r="Z36" s="193" t="s">
        <v>754</v>
      </c>
      <c r="AA36" s="182"/>
      <c r="AB36" s="182"/>
    </row>
    <row r="37" ht="22.5" customHeight="1">
      <c r="A37" s="72">
        <f>COUNTIF('Call &amp; Chat-Lidya'!$I$4:$I$2391,I37)</f>
        <v>1</v>
      </c>
      <c r="B37" s="176">
        <v>46190.0</v>
      </c>
      <c r="C37" s="91" t="s">
        <v>83</v>
      </c>
      <c r="D37" s="91" t="s">
        <v>85</v>
      </c>
      <c r="E37" s="91" t="s">
        <v>755</v>
      </c>
      <c r="F37" s="178">
        <v>46190.0</v>
      </c>
      <c r="G37" s="179" t="s">
        <v>448</v>
      </c>
      <c r="H37" s="91" t="s">
        <v>756</v>
      </c>
      <c r="I37" s="91" t="s">
        <v>757</v>
      </c>
      <c r="J37" s="97" t="s">
        <v>758</v>
      </c>
      <c r="K37" s="180" t="s">
        <v>758</v>
      </c>
      <c r="L37" s="181" t="s">
        <v>759</v>
      </c>
      <c r="M37" s="91" t="s">
        <v>760</v>
      </c>
      <c r="N37" s="91" t="s">
        <v>760</v>
      </c>
      <c r="O37" s="183">
        <v>46190.0</v>
      </c>
      <c r="P37" s="176">
        <v>45911.0</v>
      </c>
      <c r="Q37" s="91" t="s">
        <v>124</v>
      </c>
      <c r="R37" s="91">
        <v>1.0</v>
      </c>
      <c r="S37" s="179" t="s">
        <v>251</v>
      </c>
      <c r="T37" s="179" t="s">
        <v>145</v>
      </c>
      <c r="U37" s="179" t="s">
        <v>101</v>
      </c>
      <c r="V37" s="179" t="s">
        <v>131</v>
      </c>
      <c r="W37" s="91" t="s">
        <v>342</v>
      </c>
      <c r="X37" s="182"/>
      <c r="Y37" s="184"/>
      <c r="Z37" s="185"/>
      <c r="AA37" s="182"/>
      <c r="AB37" s="182"/>
    </row>
    <row r="38" ht="22.5" customHeight="1">
      <c r="A38" s="72">
        <f>COUNTIF('Call &amp; Chat-Lidya'!$I$4:$I$2391,I38)</f>
        <v>13</v>
      </c>
      <c r="B38" s="176">
        <v>46190.0</v>
      </c>
      <c r="C38" s="91" t="s">
        <v>83</v>
      </c>
      <c r="D38" s="91" t="s">
        <v>173</v>
      </c>
      <c r="E38" s="91" t="s">
        <v>761</v>
      </c>
      <c r="F38" s="176">
        <v>46134.0</v>
      </c>
      <c r="G38" s="179" t="s">
        <v>88</v>
      </c>
      <c r="H38" s="91" t="s">
        <v>762</v>
      </c>
      <c r="I38" s="91" t="s">
        <v>763</v>
      </c>
      <c r="J38" s="97" t="s">
        <v>764</v>
      </c>
      <c r="K38" s="97" t="s">
        <v>765</v>
      </c>
      <c r="L38" s="313" t="s">
        <v>765</v>
      </c>
      <c r="M38" s="91" t="s">
        <v>766</v>
      </c>
      <c r="N38" s="91" t="s">
        <v>766</v>
      </c>
      <c r="O38" s="183">
        <v>46132.0</v>
      </c>
      <c r="P38" s="176">
        <v>46146.0</v>
      </c>
      <c r="Q38" s="91" t="s">
        <v>98</v>
      </c>
      <c r="R38" s="91">
        <v>2.0</v>
      </c>
      <c r="S38" s="179" t="s">
        <v>251</v>
      </c>
      <c r="T38" s="179" t="s">
        <v>145</v>
      </c>
      <c r="U38" s="179" t="s">
        <v>101</v>
      </c>
      <c r="V38" s="97" t="s">
        <v>341</v>
      </c>
      <c r="W38" s="182"/>
      <c r="X38" s="182"/>
      <c r="Y38" s="184"/>
      <c r="Z38" s="182"/>
      <c r="AA38" s="182"/>
      <c r="AB38" s="182"/>
    </row>
    <row r="39" ht="22.5" customHeight="1">
      <c r="A39" s="72">
        <f>COUNTIF('Call &amp; Chat-Lidya'!$I$4:$I$2391,I39)</f>
        <v>4</v>
      </c>
      <c r="B39" s="176">
        <v>46190.0</v>
      </c>
      <c r="C39" s="91" t="s">
        <v>83</v>
      </c>
      <c r="D39" s="91" t="s">
        <v>85</v>
      </c>
      <c r="E39" s="91" t="s">
        <v>213</v>
      </c>
      <c r="F39" s="178">
        <v>46174.0</v>
      </c>
      <c r="G39" s="179" t="s">
        <v>88</v>
      </c>
      <c r="H39" s="91" t="s">
        <v>769</v>
      </c>
      <c r="I39" s="91" t="s">
        <v>771</v>
      </c>
      <c r="J39" s="97" t="s">
        <v>772</v>
      </c>
      <c r="K39" s="180" t="s">
        <v>773</v>
      </c>
      <c r="L39" s="181" t="s">
        <v>773</v>
      </c>
      <c r="M39" s="91" t="s">
        <v>774</v>
      </c>
      <c r="N39" s="91" t="s">
        <v>775</v>
      </c>
      <c r="O39" s="183">
        <v>46174.0</v>
      </c>
      <c r="P39" s="176">
        <v>46188.0</v>
      </c>
      <c r="Q39" s="91" t="s">
        <v>124</v>
      </c>
      <c r="R39" s="91">
        <v>1.0</v>
      </c>
      <c r="S39" s="179" t="s">
        <v>251</v>
      </c>
      <c r="T39" s="179" t="s">
        <v>145</v>
      </c>
      <c r="U39" s="179" t="s">
        <v>101</v>
      </c>
      <c r="V39" s="179" t="s">
        <v>131</v>
      </c>
      <c r="W39" s="182"/>
      <c r="X39" s="182"/>
      <c r="Y39" s="184"/>
      <c r="Z39" s="185"/>
      <c r="AA39" s="182"/>
      <c r="AB39" s="182"/>
    </row>
    <row r="40" ht="22.5" customHeight="1">
      <c r="A40" s="72">
        <f>COUNTIF('Call &amp; Chat-Lidya'!$I$4:$I$2391,I40)</f>
        <v>4</v>
      </c>
      <c r="B40" s="176">
        <v>46190.0</v>
      </c>
      <c r="C40" s="91" t="s">
        <v>83</v>
      </c>
      <c r="D40" s="91" t="s">
        <v>85</v>
      </c>
      <c r="E40" s="91" t="s">
        <v>98</v>
      </c>
      <c r="F40" s="178">
        <v>46175.0</v>
      </c>
      <c r="G40" s="179" t="s">
        <v>88</v>
      </c>
      <c r="H40" s="91" t="s">
        <v>784</v>
      </c>
      <c r="I40" s="91" t="s">
        <v>785</v>
      </c>
      <c r="J40" s="97" t="s">
        <v>786</v>
      </c>
      <c r="K40" s="180" t="s">
        <v>786</v>
      </c>
      <c r="L40" s="181" t="s">
        <v>786</v>
      </c>
      <c r="M40" s="91" t="s">
        <v>787</v>
      </c>
      <c r="N40" s="91" t="s">
        <v>787</v>
      </c>
      <c r="O40" s="183">
        <v>46174.0</v>
      </c>
      <c r="P40" s="176">
        <v>46188.0</v>
      </c>
      <c r="Q40" s="91" t="s">
        <v>124</v>
      </c>
      <c r="R40" s="91">
        <v>1.0</v>
      </c>
      <c r="S40" s="179" t="s">
        <v>251</v>
      </c>
      <c r="T40" s="179" t="s">
        <v>145</v>
      </c>
      <c r="U40" s="179" t="s">
        <v>101</v>
      </c>
      <c r="V40" s="179" t="s">
        <v>131</v>
      </c>
      <c r="W40" s="182"/>
      <c r="X40" s="182"/>
      <c r="Y40" s="184"/>
      <c r="Z40" s="185"/>
      <c r="AA40" s="182"/>
      <c r="AB40" s="182"/>
    </row>
    <row r="41" ht="22.5" customHeight="1">
      <c r="A41" s="72">
        <f>COUNTIF('Call &amp; Chat-Lidya'!$I$4:$I$2391,I41)</f>
        <v>4</v>
      </c>
      <c r="B41" s="176">
        <v>46190.0</v>
      </c>
      <c r="C41" s="91" t="s">
        <v>83</v>
      </c>
      <c r="D41" s="91" t="s">
        <v>85</v>
      </c>
      <c r="E41" s="91" t="s">
        <v>95</v>
      </c>
      <c r="F41" s="178">
        <v>46175.0</v>
      </c>
      <c r="G41" s="179" t="s">
        <v>88</v>
      </c>
      <c r="H41" s="91" t="s">
        <v>789</v>
      </c>
      <c r="I41" s="91" t="s">
        <v>790</v>
      </c>
      <c r="J41" s="97" t="s">
        <v>791</v>
      </c>
      <c r="K41" s="180" t="s">
        <v>792</v>
      </c>
      <c r="L41" s="181" t="s">
        <v>792</v>
      </c>
      <c r="M41" s="91" t="s">
        <v>794</v>
      </c>
      <c r="N41" s="91" t="s">
        <v>795</v>
      </c>
      <c r="O41" s="183">
        <v>46174.0</v>
      </c>
      <c r="P41" s="176">
        <v>46188.0</v>
      </c>
      <c r="Q41" s="91" t="s">
        <v>124</v>
      </c>
      <c r="R41" s="91">
        <v>1.0</v>
      </c>
      <c r="S41" s="179" t="s">
        <v>251</v>
      </c>
      <c r="T41" s="179" t="s">
        <v>145</v>
      </c>
      <c r="U41" s="179" t="s">
        <v>101</v>
      </c>
      <c r="V41" s="179" t="s">
        <v>131</v>
      </c>
      <c r="W41" s="182"/>
      <c r="X41" s="182"/>
      <c r="Y41" s="184"/>
      <c r="Z41" s="185"/>
      <c r="AA41" s="182"/>
      <c r="AB41" s="182"/>
    </row>
    <row r="42" ht="22.5" customHeight="1">
      <c r="A42" s="72">
        <f>COUNTIF('Call &amp; Chat-Lidya'!$I$4:$I$2391,I42)</f>
        <v>4</v>
      </c>
      <c r="B42" s="176">
        <v>46190.0</v>
      </c>
      <c r="C42" s="91" t="s">
        <v>83</v>
      </c>
      <c r="D42" s="91" t="s">
        <v>85</v>
      </c>
      <c r="E42" s="91" t="s">
        <v>461</v>
      </c>
      <c r="F42" s="178">
        <v>46175.0</v>
      </c>
      <c r="G42" s="179" t="s">
        <v>88</v>
      </c>
      <c r="H42" s="91" t="s">
        <v>803</v>
      </c>
      <c r="I42" s="91" t="s">
        <v>804</v>
      </c>
      <c r="J42" s="97" t="s">
        <v>805</v>
      </c>
      <c r="K42" s="180" t="s">
        <v>806</v>
      </c>
      <c r="L42" s="181" t="s">
        <v>806</v>
      </c>
      <c r="M42" s="91" t="s">
        <v>807</v>
      </c>
      <c r="N42" s="91" t="s">
        <v>807</v>
      </c>
      <c r="O42" s="183">
        <v>46175.0</v>
      </c>
      <c r="P42" s="176">
        <v>46189.0</v>
      </c>
      <c r="Q42" s="91" t="s">
        <v>124</v>
      </c>
      <c r="R42" s="91">
        <v>1.0</v>
      </c>
      <c r="S42" s="179" t="s">
        <v>126</v>
      </c>
      <c r="T42" s="179" t="s">
        <v>145</v>
      </c>
      <c r="U42" s="179" t="s">
        <v>101</v>
      </c>
      <c r="V42" s="179" t="s">
        <v>283</v>
      </c>
      <c r="W42" s="182"/>
      <c r="X42" s="182"/>
      <c r="Y42" s="184"/>
      <c r="Z42" s="185"/>
      <c r="AA42" s="182"/>
      <c r="AB42" s="182"/>
    </row>
    <row r="43" ht="22.5" customHeight="1">
      <c r="A43" s="72">
        <f>COUNTIF('Call &amp; Chat-Lidya'!$I$4:$I$2391,I43)</f>
        <v>3</v>
      </c>
      <c r="B43" s="176">
        <v>46190.0</v>
      </c>
      <c r="C43" s="91" t="s">
        <v>83</v>
      </c>
      <c r="D43" s="91" t="s">
        <v>266</v>
      </c>
      <c r="E43" s="91" t="s">
        <v>809</v>
      </c>
      <c r="F43" s="178">
        <v>46173.0</v>
      </c>
      <c r="G43" s="179" t="s">
        <v>88</v>
      </c>
      <c r="H43" s="91" t="s">
        <v>810</v>
      </c>
      <c r="I43" s="91" t="s">
        <v>811</v>
      </c>
      <c r="J43" s="97" t="s">
        <v>812</v>
      </c>
      <c r="K43" s="97" t="s">
        <v>813</v>
      </c>
      <c r="L43" s="313" t="s">
        <v>813</v>
      </c>
      <c r="M43" s="91" t="s">
        <v>814</v>
      </c>
      <c r="N43" s="91" t="s">
        <v>814</v>
      </c>
      <c r="O43" s="183">
        <v>46173.0</v>
      </c>
      <c r="P43" s="176">
        <v>46187.0</v>
      </c>
      <c r="Q43" s="91" t="s">
        <v>124</v>
      </c>
      <c r="R43" s="91" t="s">
        <v>213</v>
      </c>
      <c r="S43" s="179" t="s">
        <v>381</v>
      </c>
      <c r="T43" s="179" t="s">
        <v>350</v>
      </c>
      <c r="U43" s="179" t="s">
        <v>101</v>
      </c>
      <c r="V43" s="179" t="s">
        <v>341</v>
      </c>
      <c r="W43" s="182"/>
      <c r="X43" s="182"/>
      <c r="Y43" s="182"/>
      <c r="Z43" s="97" t="s">
        <v>815</v>
      </c>
      <c r="AA43" s="182"/>
      <c r="AB43" s="182"/>
    </row>
    <row r="44" ht="22.5" customHeight="1">
      <c r="A44" s="72">
        <f>COUNTIF('Call &amp; Chat-Lidya'!$I$4:$I$2391,I44)</f>
        <v>5</v>
      </c>
      <c r="B44" s="176">
        <v>46188.0</v>
      </c>
      <c r="C44" s="91" t="s">
        <v>83</v>
      </c>
      <c r="D44" s="91" t="s">
        <v>85</v>
      </c>
      <c r="E44" s="91" t="s">
        <v>86</v>
      </c>
      <c r="F44" s="178">
        <v>46175.0</v>
      </c>
      <c r="G44" s="179" t="s">
        <v>88</v>
      </c>
      <c r="H44" s="91" t="s">
        <v>89</v>
      </c>
      <c r="I44" s="91" t="s">
        <v>90</v>
      </c>
      <c r="J44" s="97" t="s">
        <v>91</v>
      </c>
      <c r="K44" s="180" t="s">
        <v>93</v>
      </c>
      <c r="L44" s="181" t="s">
        <v>93</v>
      </c>
      <c r="M44" s="91" t="s">
        <v>94</v>
      </c>
      <c r="N44" s="182"/>
      <c r="O44" s="183">
        <v>46175.0</v>
      </c>
      <c r="P44" s="176">
        <v>46189.0</v>
      </c>
      <c r="Q44" s="91" t="s">
        <v>95</v>
      </c>
      <c r="R44" s="91" t="s">
        <v>213</v>
      </c>
      <c r="S44" s="179" t="s">
        <v>99</v>
      </c>
      <c r="T44" s="179" t="s">
        <v>350</v>
      </c>
      <c r="U44" s="179" t="s">
        <v>101</v>
      </c>
      <c r="V44" s="179" t="s">
        <v>283</v>
      </c>
      <c r="W44" s="182"/>
      <c r="X44" s="182"/>
      <c r="Y44" s="184"/>
      <c r="Z44" s="193" t="s">
        <v>819</v>
      </c>
      <c r="AA44" s="182"/>
      <c r="AB44" s="182"/>
    </row>
    <row r="45" ht="22.5" customHeight="1">
      <c r="A45" s="72">
        <f>COUNTIF('Call &amp; Chat-Lidya'!$I$4:$I$2391,I45)</f>
        <v>4</v>
      </c>
      <c r="B45" s="176">
        <v>46188.0</v>
      </c>
      <c r="C45" s="91" t="s">
        <v>83</v>
      </c>
      <c r="D45" s="91" t="s">
        <v>85</v>
      </c>
      <c r="E45" s="91" t="s">
        <v>499</v>
      </c>
      <c r="F45" s="178">
        <v>46176.0</v>
      </c>
      <c r="G45" s="179" t="s">
        <v>88</v>
      </c>
      <c r="H45" s="91" t="s">
        <v>501</v>
      </c>
      <c r="I45" s="91" t="s">
        <v>503</v>
      </c>
      <c r="J45" s="97" t="s">
        <v>504</v>
      </c>
      <c r="K45" s="180" t="s">
        <v>505</v>
      </c>
      <c r="L45" s="181" t="s">
        <v>505</v>
      </c>
      <c r="M45" s="91" t="s">
        <v>506</v>
      </c>
      <c r="N45" s="91" t="s">
        <v>507</v>
      </c>
      <c r="O45" s="183">
        <v>46176.0</v>
      </c>
      <c r="P45" s="176">
        <v>46190.0</v>
      </c>
      <c r="Q45" s="91" t="s">
        <v>508</v>
      </c>
      <c r="R45" s="91" t="s">
        <v>213</v>
      </c>
      <c r="S45" s="179" t="s">
        <v>100</v>
      </c>
      <c r="T45" s="179" t="s">
        <v>145</v>
      </c>
      <c r="U45" s="179" t="s">
        <v>101</v>
      </c>
      <c r="V45" s="97" t="s">
        <v>341</v>
      </c>
      <c r="W45" s="91" t="s">
        <v>342</v>
      </c>
      <c r="X45" s="182"/>
      <c r="Y45" s="184"/>
      <c r="Z45" s="193" t="s">
        <v>514</v>
      </c>
      <c r="AA45" s="182"/>
      <c r="AB45" s="182"/>
    </row>
    <row r="46" ht="22.5" customHeight="1">
      <c r="A46" s="72">
        <f>COUNTIF('Call &amp; Chat-Lidya'!$I$4:$I$2391,I46)</f>
        <v>8</v>
      </c>
      <c r="B46" s="176">
        <v>46188.0</v>
      </c>
      <c r="C46" s="91" t="s">
        <v>83</v>
      </c>
      <c r="D46" s="91" t="s">
        <v>85</v>
      </c>
      <c r="E46" s="91" t="s">
        <v>332</v>
      </c>
      <c r="F46" s="178">
        <v>46178.0</v>
      </c>
      <c r="G46" s="179" t="s">
        <v>88</v>
      </c>
      <c r="H46" s="91" t="s">
        <v>333</v>
      </c>
      <c r="I46" s="91" t="s">
        <v>334</v>
      </c>
      <c r="J46" s="97" t="s">
        <v>335</v>
      </c>
      <c r="K46" s="180" t="s">
        <v>336</v>
      </c>
      <c r="L46" s="181" t="s">
        <v>337</v>
      </c>
      <c r="M46" s="91" t="s">
        <v>338</v>
      </c>
      <c r="N46" s="91" t="s">
        <v>338</v>
      </c>
      <c r="O46" s="183">
        <v>46177.0</v>
      </c>
      <c r="P46" s="176">
        <v>46191.0</v>
      </c>
      <c r="Q46" s="91" t="s">
        <v>86</v>
      </c>
      <c r="R46" s="91">
        <v>2.0</v>
      </c>
      <c r="S46" s="179" t="s">
        <v>100</v>
      </c>
      <c r="T46" s="179" t="s">
        <v>145</v>
      </c>
      <c r="U46" s="179" t="s">
        <v>101</v>
      </c>
      <c r="V46" s="179" t="s">
        <v>341</v>
      </c>
      <c r="W46" s="91" t="s">
        <v>342</v>
      </c>
      <c r="X46" s="182"/>
      <c r="Y46" s="184"/>
      <c r="Z46" s="193" t="s">
        <v>828</v>
      </c>
      <c r="AA46" s="182"/>
      <c r="AB46" s="182"/>
    </row>
    <row r="47" ht="22.5" customHeight="1">
      <c r="A47" s="72">
        <f>COUNTIF('Call &amp; Chat-Lidya'!$I$4:$I$2391,I47)</f>
        <v>3</v>
      </c>
      <c r="B47" s="176">
        <v>46188.0</v>
      </c>
      <c r="C47" s="91" t="s">
        <v>83</v>
      </c>
      <c r="D47" s="91" t="s">
        <v>85</v>
      </c>
      <c r="E47" s="91" t="s">
        <v>371</v>
      </c>
      <c r="F47" s="178">
        <v>46178.0</v>
      </c>
      <c r="G47" s="179" t="s">
        <v>88</v>
      </c>
      <c r="H47" s="91" t="s">
        <v>373</v>
      </c>
      <c r="I47" s="91" t="s">
        <v>374</v>
      </c>
      <c r="J47" s="97" t="s">
        <v>375</v>
      </c>
      <c r="K47" s="180" t="s">
        <v>377</v>
      </c>
      <c r="L47" s="181" t="s">
        <v>377</v>
      </c>
      <c r="M47" s="91" t="s">
        <v>378</v>
      </c>
      <c r="N47" s="91" t="s">
        <v>378</v>
      </c>
      <c r="O47" s="183">
        <v>46177.0</v>
      </c>
      <c r="P47" s="176">
        <v>46191.0</v>
      </c>
      <c r="Q47" s="91" t="s">
        <v>115</v>
      </c>
      <c r="R47" s="91">
        <v>1.0</v>
      </c>
      <c r="S47" s="179" t="s">
        <v>251</v>
      </c>
      <c r="T47" s="179" t="s">
        <v>145</v>
      </c>
      <c r="U47" s="179" t="s">
        <v>101</v>
      </c>
      <c r="V47" s="97" t="s">
        <v>131</v>
      </c>
      <c r="W47" s="182"/>
      <c r="X47" s="182"/>
      <c r="Y47" s="184"/>
      <c r="Z47" s="185"/>
      <c r="AA47" s="182"/>
      <c r="AB47" s="182"/>
    </row>
    <row r="48" ht="22.5" customHeight="1">
      <c r="A48" s="72">
        <f>COUNTIF('Call &amp; Chat-Lidya'!$I$4:$I$2391,I48)</f>
        <v>8</v>
      </c>
      <c r="B48" s="176">
        <v>46188.0</v>
      </c>
      <c r="C48" s="91" t="s">
        <v>83</v>
      </c>
      <c r="D48" s="91" t="s">
        <v>85</v>
      </c>
      <c r="E48" s="91" t="s">
        <v>332</v>
      </c>
      <c r="F48" s="178">
        <v>46178.0</v>
      </c>
      <c r="G48" s="179" t="s">
        <v>88</v>
      </c>
      <c r="H48" s="91" t="s">
        <v>333</v>
      </c>
      <c r="I48" s="91" t="s">
        <v>334</v>
      </c>
      <c r="J48" s="97" t="s">
        <v>335</v>
      </c>
      <c r="K48" s="180" t="s">
        <v>336</v>
      </c>
      <c r="L48" s="181" t="s">
        <v>336</v>
      </c>
      <c r="M48" s="91" t="s">
        <v>338</v>
      </c>
      <c r="N48" s="91" t="s">
        <v>338</v>
      </c>
      <c r="O48" s="183">
        <v>46177.0</v>
      </c>
      <c r="P48" s="176">
        <v>46191.0</v>
      </c>
      <c r="Q48" s="91" t="s">
        <v>461</v>
      </c>
      <c r="R48" s="91">
        <v>2.0</v>
      </c>
      <c r="S48" s="179" t="s">
        <v>100</v>
      </c>
      <c r="T48" s="179" t="s">
        <v>145</v>
      </c>
      <c r="U48" s="179" t="s">
        <v>101</v>
      </c>
      <c r="V48" s="179" t="s">
        <v>341</v>
      </c>
      <c r="W48" s="91" t="s">
        <v>342</v>
      </c>
      <c r="X48" s="182"/>
      <c r="Y48" s="184"/>
      <c r="Z48" s="193" t="s">
        <v>828</v>
      </c>
      <c r="AA48" s="182"/>
      <c r="AB48" s="182"/>
    </row>
    <row r="49" ht="22.5" customHeight="1">
      <c r="A49" s="72">
        <f>COUNTIF('Call &amp; Chat-Lidya'!$I$4:$I$2391,I49)</f>
        <v>4</v>
      </c>
      <c r="B49" s="176">
        <v>46188.0</v>
      </c>
      <c r="C49" s="91" t="s">
        <v>83</v>
      </c>
      <c r="D49" s="91" t="s">
        <v>85</v>
      </c>
      <c r="E49" s="91" t="s">
        <v>415</v>
      </c>
      <c r="F49" s="178">
        <v>46178.0</v>
      </c>
      <c r="G49" s="179" t="s">
        <v>88</v>
      </c>
      <c r="H49" s="91" t="s">
        <v>418</v>
      </c>
      <c r="I49" s="91" t="s">
        <v>419</v>
      </c>
      <c r="J49" s="97" t="s">
        <v>420</v>
      </c>
      <c r="K49" s="180" t="s">
        <v>420</v>
      </c>
      <c r="L49" s="181" t="s">
        <v>420</v>
      </c>
      <c r="M49" s="91" t="s">
        <v>421</v>
      </c>
      <c r="N49" s="91" t="s">
        <v>421</v>
      </c>
      <c r="O49" s="183">
        <v>46178.0</v>
      </c>
      <c r="P49" s="176">
        <v>46192.0</v>
      </c>
      <c r="Q49" s="91" t="s">
        <v>124</v>
      </c>
      <c r="R49" s="91">
        <v>1.0</v>
      </c>
      <c r="S49" s="179" t="s">
        <v>350</v>
      </c>
      <c r="T49" s="179" t="s">
        <v>145</v>
      </c>
      <c r="U49" s="179" t="s">
        <v>101</v>
      </c>
      <c r="V49" s="179" t="s">
        <v>283</v>
      </c>
      <c r="W49" s="182"/>
      <c r="X49" s="182"/>
      <c r="Y49" s="184"/>
      <c r="Z49" s="193" t="s">
        <v>856</v>
      </c>
      <c r="AA49" s="182"/>
      <c r="AB49" s="182"/>
    </row>
    <row r="50" ht="22.5" customHeight="1">
      <c r="A50" s="72">
        <f>COUNTIF('Call &amp; Chat-Lidya'!$I$4:$I$2391,I50)</f>
        <v>4</v>
      </c>
      <c r="B50" s="176">
        <v>46188.0</v>
      </c>
      <c r="C50" s="91" t="s">
        <v>83</v>
      </c>
      <c r="D50" s="91" t="s">
        <v>85</v>
      </c>
      <c r="E50" s="91" t="s">
        <v>432</v>
      </c>
      <c r="F50" s="178">
        <v>46179.0</v>
      </c>
      <c r="G50" s="179" t="s">
        <v>88</v>
      </c>
      <c r="H50" s="91" t="s">
        <v>433</v>
      </c>
      <c r="I50" s="91" t="s">
        <v>434</v>
      </c>
      <c r="J50" s="97" t="s">
        <v>435</v>
      </c>
      <c r="K50" s="180" t="s">
        <v>436</v>
      </c>
      <c r="L50" s="181" t="s">
        <v>436</v>
      </c>
      <c r="M50" s="91" t="s">
        <v>437</v>
      </c>
      <c r="N50" s="91" t="s">
        <v>438</v>
      </c>
      <c r="O50" s="183">
        <v>46179.0</v>
      </c>
      <c r="P50" s="176">
        <v>46193.0</v>
      </c>
      <c r="Q50" s="91" t="s">
        <v>124</v>
      </c>
      <c r="R50" s="91">
        <v>1.0</v>
      </c>
      <c r="S50" s="179" t="s">
        <v>251</v>
      </c>
      <c r="T50" s="179" t="s">
        <v>292</v>
      </c>
      <c r="U50" s="179" t="s">
        <v>101</v>
      </c>
      <c r="V50" s="179" t="s">
        <v>283</v>
      </c>
      <c r="W50" s="182"/>
      <c r="X50" s="182"/>
      <c r="Y50" s="184"/>
      <c r="Z50" s="193" t="s">
        <v>443</v>
      </c>
      <c r="AA50" s="182"/>
      <c r="AB50" s="182"/>
    </row>
    <row r="51" ht="22.5" customHeight="1">
      <c r="A51" s="72">
        <f>COUNTIF('Call &amp; Chat-Lidya'!$I$4:$I$2391,I51)</f>
        <v>3</v>
      </c>
      <c r="B51" s="176">
        <v>46188.0</v>
      </c>
      <c r="C51" s="91" t="s">
        <v>83</v>
      </c>
      <c r="D51" s="91" t="s">
        <v>85</v>
      </c>
      <c r="E51" s="91" t="s">
        <v>793</v>
      </c>
      <c r="F51" s="178">
        <v>46180.0</v>
      </c>
      <c r="G51" s="179" t="s">
        <v>88</v>
      </c>
      <c r="H51" s="91" t="s">
        <v>796</v>
      </c>
      <c r="I51" s="91" t="s">
        <v>797</v>
      </c>
      <c r="J51" s="97" t="s">
        <v>798</v>
      </c>
      <c r="K51" s="180" t="s">
        <v>799</v>
      </c>
      <c r="L51" s="181" t="s">
        <v>799</v>
      </c>
      <c r="M51" s="91" t="s">
        <v>800</v>
      </c>
      <c r="N51" s="91" t="s">
        <v>800</v>
      </c>
      <c r="O51" s="183">
        <v>46180.0</v>
      </c>
      <c r="P51" s="176">
        <v>46194.0</v>
      </c>
      <c r="Q51" s="91" t="s">
        <v>124</v>
      </c>
      <c r="R51" s="91" t="s">
        <v>124</v>
      </c>
      <c r="S51" s="179" t="s">
        <v>100</v>
      </c>
      <c r="T51" s="179" t="s">
        <v>350</v>
      </c>
      <c r="U51" s="179" t="s">
        <v>101</v>
      </c>
      <c r="V51" s="179" t="s">
        <v>283</v>
      </c>
      <c r="W51" s="182"/>
      <c r="X51" s="182"/>
      <c r="Y51" s="184"/>
      <c r="Z51" s="193" t="s">
        <v>802</v>
      </c>
      <c r="AA51" s="182"/>
      <c r="AB51" s="182"/>
    </row>
    <row r="52" ht="22.5" customHeight="1">
      <c r="A52" s="72">
        <f>COUNTIF('Call &amp; Chat-Lidya'!$I$4:$I$2391,I52)</f>
        <v>4</v>
      </c>
      <c r="B52" s="176">
        <v>46188.0</v>
      </c>
      <c r="C52" s="91" t="s">
        <v>83</v>
      </c>
      <c r="D52" s="91" t="s">
        <v>85</v>
      </c>
      <c r="E52" s="91" t="s">
        <v>447</v>
      </c>
      <c r="F52" s="178">
        <v>46181.0</v>
      </c>
      <c r="G52" s="179" t="s">
        <v>448</v>
      </c>
      <c r="H52" s="91" t="s">
        <v>449</v>
      </c>
      <c r="I52" s="91" t="s">
        <v>450</v>
      </c>
      <c r="J52" s="97" t="s">
        <v>451</v>
      </c>
      <c r="K52" s="180" t="s">
        <v>452</v>
      </c>
      <c r="L52" s="181" t="s">
        <v>453</v>
      </c>
      <c r="M52" s="91" t="s">
        <v>455</v>
      </c>
      <c r="N52" s="91" t="s">
        <v>455</v>
      </c>
      <c r="O52" s="183">
        <v>46181.0</v>
      </c>
      <c r="P52" s="176">
        <v>45822.0</v>
      </c>
      <c r="Q52" s="91" t="s">
        <v>124</v>
      </c>
      <c r="R52" s="91">
        <v>2.0</v>
      </c>
      <c r="S52" s="179" t="s">
        <v>99</v>
      </c>
      <c r="T52" s="179" t="s">
        <v>145</v>
      </c>
      <c r="U52" s="179" t="s">
        <v>101</v>
      </c>
      <c r="V52" s="179" t="s">
        <v>341</v>
      </c>
      <c r="W52" s="91" t="s">
        <v>342</v>
      </c>
      <c r="X52" s="182"/>
      <c r="Y52" s="184"/>
      <c r="Z52" s="185"/>
      <c r="AA52" s="182"/>
      <c r="AB52" s="182"/>
    </row>
    <row r="53" ht="22.5" customHeight="1">
      <c r="A53" s="72">
        <f>COUNTIF('Call &amp; Chat-Lidya'!$I$4:$I$2391,I53)</f>
        <v>6</v>
      </c>
      <c r="B53" s="176">
        <v>46188.0</v>
      </c>
      <c r="C53" s="91" t="s">
        <v>83</v>
      </c>
      <c r="D53" s="91" t="s">
        <v>85</v>
      </c>
      <c r="E53" s="91" t="s">
        <v>462</v>
      </c>
      <c r="F53" s="178">
        <v>46181.0</v>
      </c>
      <c r="G53" s="179" t="s">
        <v>88</v>
      </c>
      <c r="H53" s="91" t="s">
        <v>463</v>
      </c>
      <c r="I53" s="91" t="s">
        <v>464</v>
      </c>
      <c r="J53" s="97" t="s">
        <v>465</v>
      </c>
      <c r="K53" s="180" t="s">
        <v>466</v>
      </c>
      <c r="L53" s="181" t="s">
        <v>466</v>
      </c>
      <c r="M53" s="91" t="s">
        <v>468</v>
      </c>
      <c r="N53" s="91" t="s">
        <v>468</v>
      </c>
      <c r="O53" s="183">
        <v>46181.0</v>
      </c>
      <c r="P53" s="176">
        <v>46195.0</v>
      </c>
      <c r="Q53" s="91" t="s">
        <v>98</v>
      </c>
      <c r="R53" s="91">
        <v>2.0</v>
      </c>
      <c r="S53" s="179" t="s">
        <v>251</v>
      </c>
      <c r="T53" s="179" t="s">
        <v>381</v>
      </c>
      <c r="U53" s="179" t="s">
        <v>101</v>
      </c>
      <c r="V53" s="179" t="s">
        <v>341</v>
      </c>
      <c r="W53" s="91" t="s">
        <v>342</v>
      </c>
      <c r="X53" s="182"/>
      <c r="Y53" s="184"/>
      <c r="Z53" s="193" t="s">
        <v>876</v>
      </c>
      <c r="AA53" s="182"/>
      <c r="AB53" s="182"/>
    </row>
    <row r="54" ht="22.5" customHeight="1">
      <c r="A54" s="72">
        <f>COUNTIF('Call &amp; Chat-Lidya'!$I$4:$I$2391,I54)</f>
        <v>4</v>
      </c>
      <c r="B54" s="176">
        <v>46188.0</v>
      </c>
      <c r="C54" s="91" t="s">
        <v>83</v>
      </c>
      <c r="D54" s="91" t="s">
        <v>85</v>
      </c>
      <c r="E54" s="91" t="s">
        <v>493</v>
      </c>
      <c r="F54" s="178">
        <v>46181.0</v>
      </c>
      <c r="G54" s="179" t="s">
        <v>494</v>
      </c>
      <c r="H54" s="91" t="s">
        <v>496</v>
      </c>
      <c r="I54" s="91" t="s">
        <v>497</v>
      </c>
      <c r="J54" s="97" t="s">
        <v>498</v>
      </c>
      <c r="K54" s="180" t="s">
        <v>500</v>
      </c>
      <c r="L54" s="181" t="s">
        <v>500</v>
      </c>
      <c r="M54" s="91" t="s">
        <v>502</v>
      </c>
      <c r="N54" s="91" t="s">
        <v>502</v>
      </c>
      <c r="O54" s="183">
        <v>46181.0</v>
      </c>
      <c r="P54" s="176">
        <v>46195.0</v>
      </c>
      <c r="Q54" s="91" t="s">
        <v>124</v>
      </c>
      <c r="R54" s="91">
        <v>2.0</v>
      </c>
      <c r="S54" s="179" t="s">
        <v>251</v>
      </c>
      <c r="T54" s="179" t="s">
        <v>145</v>
      </c>
      <c r="U54" s="179" t="s">
        <v>101</v>
      </c>
      <c r="V54" s="179" t="s">
        <v>341</v>
      </c>
      <c r="W54" s="91" t="s">
        <v>509</v>
      </c>
      <c r="X54" s="182"/>
      <c r="Y54" s="184"/>
      <c r="Z54" s="185"/>
      <c r="AA54" s="182"/>
      <c r="AB54" s="182"/>
    </row>
    <row r="55" ht="22.5" customHeight="1">
      <c r="A55" s="72">
        <f>COUNTIF('Call &amp; Chat-Lidya'!$I$4:$I$2391,I55)</f>
        <v>5</v>
      </c>
      <c r="B55" s="176">
        <v>46188.0</v>
      </c>
      <c r="C55" s="91" t="s">
        <v>83</v>
      </c>
      <c r="D55" s="91" t="s">
        <v>85</v>
      </c>
      <c r="E55" s="91" t="s">
        <v>511</v>
      </c>
      <c r="F55" s="178">
        <v>46181.0</v>
      </c>
      <c r="G55" s="179" t="s">
        <v>88</v>
      </c>
      <c r="H55" s="91" t="s">
        <v>513</v>
      </c>
      <c r="I55" s="91" t="s">
        <v>515</v>
      </c>
      <c r="J55" s="97" t="s">
        <v>516</v>
      </c>
      <c r="K55" s="180" t="s">
        <v>518</v>
      </c>
      <c r="L55" s="181" t="s">
        <v>518</v>
      </c>
      <c r="M55" s="91" t="s">
        <v>519</v>
      </c>
      <c r="N55" s="91" t="s">
        <v>520</v>
      </c>
      <c r="O55" s="183">
        <v>46181.0</v>
      </c>
      <c r="P55" s="176">
        <v>46195.0</v>
      </c>
      <c r="Q55" s="91" t="s">
        <v>143</v>
      </c>
      <c r="R55" s="91">
        <v>2.0</v>
      </c>
      <c r="S55" s="179" t="s">
        <v>251</v>
      </c>
      <c r="T55" s="179" t="s">
        <v>381</v>
      </c>
      <c r="U55" s="179" t="s">
        <v>101</v>
      </c>
      <c r="V55" s="179" t="s">
        <v>341</v>
      </c>
      <c r="W55" s="91" t="s">
        <v>509</v>
      </c>
      <c r="X55" s="182"/>
      <c r="Y55" s="184"/>
      <c r="Z55" s="193" t="s">
        <v>890</v>
      </c>
      <c r="AA55" s="182"/>
      <c r="AB55" s="182"/>
    </row>
    <row r="56" ht="22.5" customHeight="1">
      <c r="A56" s="72">
        <f>COUNTIF('Call &amp; Chat-Lidya'!$I$4:$I$2391,I56)</f>
        <v>4</v>
      </c>
      <c r="B56" s="176">
        <v>46188.0</v>
      </c>
      <c r="C56" s="91" t="s">
        <v>83</v>
      </c>
      <c r="D56" s="91" t="s">
        <v>85</v>
      </c>
      <c r="E56" s="91" t="s">
        <v>822</v>
      </c>
      <c r="F56" s="178">
        <v>46181.0</v>
      </c>
      <c r="G56" s="179" t="s">
        <v>88</v>
      </c>
      <c r="H56" s="91" t="s">
        <v>823</v>
      </c>
      <c r="I56" s="91" t="s">
        <v>824</v>
      </c>
      <c r="J56" s="97" t="s">
        <v>466</v>
      </c>
      <c r="K56" s="180" t="s">
        <v>466</v>
      </c>
      <c r="L56" s="181" t="s">
        <v>466</v>
      </c>
      <c r="M56" s="91" t="s">
        <v>825</v>
      </c>
      <c r="N56" s="91" t="s">
        <v>825</v>
      </c>
      <c r="O56" s="183">
        <v>46181.0</v>
      </c>
      <c r="P56" s="176">
        <v>46195.0</v>
      </c>
      <c r="Q56" s="91" t="s">
        <v>124</v>
      </c>
      <c r="R56" s="91" t="s">
        <v>124</v>
      </c>
      <c r="S56" s="179" t="s">
        <v>100</v>
      </c>
      <c r="T56" s="179" t="s">
        <v>145</v>
      </c>
      <c r="U56" s="179" t="s">
        <v>101</v>
      </c>
      <c r="V56" s="97" t="s">
        <v>390</v>
      </c>
      <c r="W56" s="182"/>
      <c r="X56" s="182"/>
      <c r="Y56" s="184"/>
      <c r="Z56" s="193" t="s">
        <v>827</v>
      </c>
      <c r="AA56" s="182"/>
      <c r="AB56" s="182"/>
    </row>
    <row r="57" ht="22.5" customHeight="1">
      <c r="A57" s="72">
        <f>COUNTIF('Call &amp; Chat-Lidya'!$I$4:$I$2391,I57)</f>
        <v>3</v>
      </c>
      <c r="B57" s="176">
        <v>46188.0</v>
      </c>
      <c r="C57" s="91" t="s">
        <v>83</v>
      </c>
      <c r="D57" s="91" t="s">
        <v>85</v>
      </c>
      <c r="E57" s="91" t="s">
        <v>575</v>
      </c>
      <c r="F57" s="178">
        <v>46184.0</v>
      </c>
      <c r="G57" s="179" t="s">
        <v>448</v>
      </c>
      <c r="H57" s="91" t="s">
        <v>576</v>
      </c>
      <c r="I57" s="91" t="s">
        <v>577</v>
      </c>
      <c r="J57" s="97" t="s">
        <v>578</v>
      </c>
      <c r="K57" s="180" t="s">
        <v>579</v>
      </c>
      <c r="L57" s="181" t="s">
        <v>580</v>
      </c>
      <c r="M57" s="91" t="s">
        <v>581</v>
      </c>
      <c r="N57" s="91" t="s">
        <v>581</v>
      </c>
      <c r="O57" s="183">
        <v>46184.0</v>
      </c>
      <c r="P57" s="176">
        <v>45525.0</v>
      </c>
      <c r="Q57" s="91" t="s">
        <v>124</v>
      </c>
      <c r="R57" s="91">
        <v>1.0</v>
      </c>
      <c r="S57" s="179" t="s">
        <v>251</v>
      </c>
      <c r="T57" s="179" t="s">
        <v>145</v>
      </c>
      <c r="U57" s="179" t="s">
        <v>101</v>
      </c>
      <c r="V57" s="179" t="s">
        <v>131</v>
      </c>
      <c r="W57" s="91" t="s">
        <v>342</v>
      </c>
      <c r="X57" s="182"/>
      <c r="Y57" s="184"/>
      <c r="Z57" s="193" t="s">
        <v>362</v>
      </c>
      <c r="AA57" s="182"/>
      <c r="AB57" s="182"/>
    </row>
    <row r="58" ht="22.5" customHeight="1">
      <c r="A58" s="72">
        <f>COUNTIF('Call &amp; Chat-Lidya'!$I$4:$I$2391,I58)</f>
        <v>3</v>
      </c>
      <c r="B58" s="176">
        <v>46188.0</v>
      </c>
      <c r="C58" s="91" t="s">
        <v>83</v>
      </c>
      <c r="D58" s="91" t="s">
        <v>85</v>
      </c>
      <c r="E58" s="91" t="s">
        <v>590</v>
      </c>
      <c r="F58" s="178">
        <v>46184.0</v>
      </c>
      <c r="G58" s="179" t="s">
        <v>88</v>
      </c>
      <c r="H58" s="91" t="s">
        <v>592</v>
      </c>
      <c r="I58" s="91" t="s">
        <v>593</v>
      </c>
      <c r="J58" s="97" t="s">
        <v>594</v>
      </c>
      <c r="K58" s="180" t="s">
        <v>595</v>
      </c>
      <c r="L58" s="181" t="s">
        <v>595</v>
      </c>
      <c r="M58" s="91" t="s">
        <v>598</v>
      </c>
      <c r="N58" s="91" t="s">
        <v>600</v>
      </c>
      <c r="O58" s="183">
        <v>46184.0</v>
      </c>
      <c r="P58" s="176">
        <v>46198.0</v>
      </c>
      <c r="Q58" s="91" t="s">
        <v>213</v>
      </c>
      <c r="R58" s="91">
        <v>1.0</v>
      </c>
      <c r="S58" s="179" t="s">
        <v>251</v>
      </c>
      <c r="T58" s="179" t="s">
        <v>145</v>
      </c>
      <c r="U58" s="179" t="s">
        <v>101</v>
      </c>
      <c r="V58" s="179" t="s">
        <v>131</v>
      </c>
      <c r="W58" s="182"/>
      <c r="X58" s="182"/>
      <c r="Y58" s="184"/>
      <c r="Z58" s="184"/>
      <c r="AA58" s="281"/>
      <c r="AB58" s="182"/>
    </row>
    <row r="59" ht="22.5" customHeight="1">
      <c r="A59" s="72">
        <f>COUNTIF('Call &amp; Chat-Lidya'!$I$4:$I$2391,I59)</f>
        <v>2</v>
      </c>
      <c r="B59" s="176">
        <v>46188.0</v>
      </c>
      <c r="C59" s="91" t="s">
        <v>83</v>
      </c>
      <c r="D59" s="91" t="s">
        <v>85</v>
      </c>
      <c r="E59" s="91" t="s">
        <v>637</v>
      </c>
      <c r="F59" s="178">
        <v>46185.0</v>
      </c>
      <c r="G59" s="179" t="s">
        <v>88</v>
      </c>
      <c r="H59" s="91" t="s">
        <v>639</v>
      </c>
      <c r="I59" s="91" t="s">
        <v>640</v>
      </c>
      <c r="J59" s="97" t="s">
        <v>641</v>
      </c>
      <c r="K59" s="180" t="s">
        <v>642</v>
      </c>
      <c r="L59" s="181" t="s">
        <v>642</v>
      </c>
      <c r="M59" s="91" t="s">
        <v>643</v>
      </c>
      <c r="N59" s="91" t="s">
        <v>643</v>
      </c>
      <c r="O59" s="183">
        <v>46185.0</v>
      </c>
      <c r="P59" s="176">
        <v>46199.0</v>
      </c>
      <c r="Q59" s="91" t="s">
        <v>124</v>
      </c>
      <c r="R59" s="91">
        <v>1.0</v>
      </c>
      <c r="S59" s="179" t="s">
        <v>251</v>
      </c>
      <c r="T59" s="179" t="s">
        <v>145</v>
      </c>
      <c r="U59" s="179" t="s">
        <v>101</v>
      </c>
      <c r="V59" s="179" t="s">
        <v>131</v>
      </c>
      <c r="W59" s="182"/>
      <c r="X59" s="182"/>
      <c r="Y59" s="184"/>
      <c r="Z59" s="185"/>
      <c r="AA59" s="182"/>
      <c r="AB59" s="182"/>
    </row>
    <row r="60" ht="22.5" customHeight="1">
      <c r="A60" s="72">
        <f>COUNTIF('Call &amp; Chat-Lidya'!$I$4:$I$2391,I60)</f>
        <v>2</v>
      </c>
      <c r="B60" s="176">
        <v>46188.0</v>
      </c>
      <c r="C60" s="91" t="s">
        <v>83</v>
      </c>
      <c r="D60" s="91" t="s">
        <v>85</v>
      </c>
      <c r="E60" s="91" t="s">
        <v>651</v>
      </c>
      <c r="F60" s="178">
        <v>46186.0</v>
      </c>
      <c r="G60" s="179" t="s">
        <v>88</v>
      </c>
      <c r="H60" s="91" t="s">
        <v>652</v>
      </c>
      <c r="I60" s="91" t="s">
        <v>653</v>
      </c>
      <c r="J60" s="97" t="s">
        <v>654</v>
      </c>
      <c r="K60" s="180" t="s">
        <v>655</v>
      </c>
      <c r="L60" s="181" t="s">
        <v>655</v>
      </c>
      <c r="M60" s="91" t="s">
        <v>656</v>
      </c>
      <c r="N60" s="91" t="s">
        <v>656</v>
      </c>
      <c r="O60" s="183">
        <v>46186.0</v>
      </c>
      <c r="P60" s="176">
        <v>46200.0</v>
      </c>
      <c r="Q60" s="91" t="s">
        <v>124</v>
      </c>
      <c r="R60" s="91" t="s">
        <v>143</v>
      </c>
      <c r="S60" s="179" t="s">
        <v>126</v>
      </c>
      <c r="T60" s="179" t="s">
        <v>145</v>
      </c>
      <c r="U60" s="179" t="s">
        <v>101</v>
      </c>
      <c r="V60" s="179" t="s">
        <v>131</v>
      </c>
      <c r="W60" s="182"/>
      <c r="X60" s="182"/>
      <c r="Y60" s="184"/>
      <c r="Z60" s="185"/>
      <c r="AA60" s="182"/>
      <c r="AB60" s="182"/>
    </row>
    <row r="61" ht="22.5" customHeight="1">
      <c r="A61" s="72">
        <f>COUNTIF('Call &amp; Chat-Lidya'!$I$4:$I$2391,I61)</f>
        <v>2</v>
      </c>
      <c r="B61" s="176">
        <v>46188.0</v>
      </c>
      <c r="C61" s="91" t="s">
        <v>83</v>
      </c>
      <c r="D61" s="91" t="s">
        <v>85</v>
      </c>
      <c r="E61" s="91" t="s">
        <v>666</v>
      </c>
      <c r="F61" s="178">
        <v>46188.0</v>
      </c>
      <c r="G61" s="179" t="s">
        <v>88</v>
      </c>
      <c r="H61" s="91" t="s">
        <v>667</v>
      </c>
      <c r="I61" s="91" t="s">
        <v>668</v>
      </c>
      <c r="J61" s="97" t="s">
        <v>669</v>
      </c>
      <c r="K61" s="180" t="s">
        <v>671</v>
      </c>
      <c r="L61" s="181" t="s">
        <v>671</v>
      </c>
      <c r="M61" s="91" t="s">
        <v>672</v>
      </c>
      <c r="N61" s="91" t="s">
        <v>672</v>
      </c>
      <c r="O61" s="183">
        <v>46187.0</v>
      </c>
      <c r="P61" s="176">
        <v>46201.0</v>
      </c>
      <c r="Q61" s="91" t="s">
        <v>124</v>
      </c>
      <c r="R61" s="91" t="s">
        <v>143</v>
      </c>
      <c r="S61" s="179" t="s">
        <v>251</v>
      </c>
      <c r="T61" s="179" t="s">
        <v>350</v>
      </c>
      <c r="U61" s="179" t="s">
        <v>101</v>
      </c>
      <c r="V61" s="179" t="s">
        <v>283</v>
      </c>
      <c r="W61" s="182"/>
      <c r="X61" s="182"/>
      <c r="Y61" s="184"/>
      <c r="Z61" s="193" t="s">
        <v>944</v>
      </c>
      <c r="AA61" s="182"/>
      <c r="AB61" s="182"/>
    </row>
    <row r="62" ht="22.5" customHeight="1">
      <c r="A62" s="72">
        <f>COUNTIF('Call &amp; Chat-Lidya'!$I$4:$I$2391,I62)</f>
        <v>6</v>
      </c>
      <c r="B62" s="176">
        <v>46188.0</v>
      </c>
      <c r="C62" s="91" t="s">
        <v>83</v>
      </c>
      <c r="D62" s="91" t="s">
        <v>173</v>
      </c>
      <c r="E62" s="91" t="s">
        <v>946</v>
      </c>
      <c r="F62" s="178">
        <v>46161.0</v>
      </c>
      <c r="G62" s="179" t="s">
        <v>88</v>
      </c>
      <c r="H62" s="91" t="s">
        <v>951</v>
      </c>
      <c r="I62" s="91" t="s">
        <v>953</v>
      </c>
      <c r="J62" s="97" t="s">
        <v>954</v>
      </c>
      <c r="K62" s="180" t="s">
        <v>955</v>
      </c>
      <c r="L62" s="181" t="s">
        <v>955</v>
      </c>
      <c r="M62" s="91" t="s">
        <v>956</v>
      </c>
      <c r="N62" s="91" t="s">
        <v>956</v>
      </c>
      <c r="O62" s="183">
        <v>46161.0</v>
      </c>
      <c r="P62" s="176">
        <v>46175.0</v>
      </c>
      <c r="Q62" s="91" t="s">
        <v>461</v>
      </c>
      <c r="R62" s="91" t="s">
        <v>98</v>
      </c>
      <c r="S62" s="179" t="s">
        <v>251</v>
      </c>
      <c r="T62" s="179" t="s">
        <v>381</v>
      </c>
      <c r="U62" s="179" t="s">
        <v>101</v>
      </c>
      <c r="V62" s="97" t="s">
        <v>105</v>
      </c>
      <c r="W62" s="182"/>
      <c r="X62" s="91" t="s">
        <v>959</v>
      </c>
      <c r="Y62" s="292">
        <v>1688000.0</v>
      </c>
      <c r="Z62" s="193" t="s">
        <v>960</v>
      </c>
      <c r="AA62" s="182"/>
      <c r="AB62" s="182"/>
    </row>
    <row r="63" ht="22.5" customHeight="1">
      <c r="A63" s="72">
        <f>COUNTIF('Call &amp; Chat-Lidya'!$I$4:$I$2391,I63)</f>
        <v>16</v>
      </c>
      <c r="B63" s="176">
        <v>46188.0</v>
      </c>
      <c r="C63" s="91" t="s">
        <v>967</v>
      </c>
      <c r="D63" s="91" t="s">
        <v>173</v>
      </c>
      <c r="E63" s="91" t="s">
        <v>175</v>
      </c>
      <c r="F63" s="176">
        <v>46146.0</v>
      </c>
      <c r="G63" s="179" t="s">
        <v>88</v>
      </c>
      <c r="H63" s="91" t="s">
        <v>968</v>
      </c>
      <c r="I63" s="91" t="s">
        <v>969</v>
      </c>
      <c r="J63" s="97" t="s">
        <v>970</v>
      </c>
      <c r="K63" s="97" t="s">
        <v>971</v>
      </c>
      <c r="L63" s="313" t="s">
        <v>971</v>
      </c>
      <c r="M63" s="91" t="s">
        <v>972</v>
      </c>
      <c r="N63" s="91" t="s">
        <v>972</v>
      </c>
      <c r="O63" s="183">
        <v>46146.0</v>
      </c>
      <c r="P63" s="176">
        <v>46160.0</v>
      </c>
      <c r="Q63" s="91" t="s">
        <v>124</v>
      </c>
      <c r="R63" s="91">
        <v>2.0</v>
      </c>
      <c r="S63" s="179" t="s">
        <v>251</v>
      </c>
      <c r="T63" s="179" t="s">
        <v>145</v>
      </c>
      <c r="U63" s="179" t="s">
        <v>101</v>
      </c>
      <c r="V63" s="179" t="s">
        <v>341</v>
      </c>
      <c r="W63" s="329" t="s">
        <v>509</v>
      </c>
      <c r="X63" s="91" t="s">
        <v>959</v>
      </c>
      <c r="Y63" s="91" t="s">
        <v>976</v>
      </c>
      <c r="Z63" s="185"/>
      <c r="AA63" s="182"/>
      <c r="AB63" s="182"/>
    </row>
    <row r="64" ht="22.5" customHeight="1">
      <c r="A64" s="72">
        <f>COUNTIF('Call &amp; Chat-Lidya'!$I$4:$I$2391,I64)</f>
        <v>13</v>
      </c>
      <c r="B64" s="176">
        <v>46188.0</v>
      </c>
      <c r="C64" s="91" t="s">
        <v>967</v>
      </c>
      <c r="D64" s="91" t="s">
        <v>173</v>
      </c>
      <c r="E64" s="91" t="s">
        <v>554</v>
      </c>
      <c r="F64" s="176">
        <v>46148.0</v>
      </c>
      <c r="G64" s="179" t="s">
        <v>88</v>
      </c>
      <c r="H64" s="91" t="s">
        <v>982</v>
      </c>
      <c r="I64" s="330">
        <v>18604.0</v>
      </c>
      <c r="J64" s="97" t="s">
        <v>983</v>
      </c>
      <c r="K64" s="97" t="s">
        <v>984</v>
      </c>
      <c r="L64" s="313" t="s">
        <v>984</v>
      </c>
      <c r="M64" s="91" t="s">
        <v>985</v>
      </c>
      <c r="N64" s="91" t="s">
        <v>985</v>
      </c>
      <c r="O64" s="331" t="s">
        <v>986</v>
      </c>
      <c r="P64" s="176">
        <v>46161.0</v>
      </c>
      <c r="Q64" s="91" t="s">
        <v>124</v>
      </c>
      <c r="R64" s="91" t="s">
        <v>98</v>
      </c>
      <c r="S64" s="179" t="s">
        <v>99</v>
      </c>
      <c r="T64" s="179" t="s">
        <v>145</v>
      </c>
      <c r="U64" s="179" t="s">
        <v>101</v>
      </c>
      <c r="V64" s="179" t="s">
        <v>105</v>
      </c>
      <c r="W64" s="182"/>
      <c r="X64" s="91" t="s">
        <v>959</v>
      </c>
      <c r="Y64" s="91" t="s">
        <v>988</v>
      </c>
      <c r="Z64" s="185"/>
      <c r="AA64" s="184"/>
      <c r="AB64" s="184"/>
    </row>
    <row r="65" ht="22.5" customHeight="1">
      <c r="A65" s="72">
        <f>COUNTIF('Call &amp; Chat-Lidya'!$I$4:$I$2391,I65)</f>
        <v>8</v>
      </c>
      <c r="B65" s="176">
        <v>46188.0</v>
      </c>
      <c r="C65" s="91" t="s">
        <v>83</v>
      </c>
      <c r="D65" s="91" t="s">
        <v>173</v>
      </c>
      <c r="E65" s="91" t="s">
        <v>989</v>
      </c>
      <c r="F65" s="176">
        <v>46131.0</v>
      </c>
      <c r="G65" s="179" t="s">
        <v>88</v>
      </c>
      <c r="H65" s="91" t="s">
        <v>990</v>
      </c>
      <c r="I65" s="91" t="s">
        <v>991</v>
      </c>
      <c r="J65" s="97" t="s">
        <v>992</v>
      </c>
      <c r="K65" s="97" t="s">
        <v>993</v>
      </c>
      <c r="L65" s="313" t="s">
        <v>993</v>
      </c>
      <c r="M65" s="91" t="s">
        <v>994</v>
      </c>
      <c r="N65" s="91" t="s">
        <v>994</v>
      </c>
      <c r="O65" s="183">
        <v>46131.0</v>
      </c>
      <c r="P65" s="176">
        <v>46145.0</v>
      </c>
      <c r="Q65" s="91" t="s">
        <v>124</v>
      </c>
      <c r="R65" s="91" t="s">
        <v>98</v>
      </c>
      <c r="S65" s="179" t="s">
        <v>251</v>
      </c>
      <c r="T65" s="179" t="s">
        <v>350</v>
      </c>
      <c r="U65" s="179" t="s">
        <v>101</v>
      </c>
      <c r="V65" s="97" t="s">
        <v>105</v>
      </c>
      <c r="W65" s="91" t="s">
        <v>342</v>
      </c>
      <c r="X65" s="97" t="s">
        <v>959</v>
      </c>
      <c r="Y65" s="292">
        <v>1688000.0</v>
      </c>
      <c r="Z65" s="193" t="s">
        <v>996</v>
      </c>
      <c r="AA65" s="182"/>
      <c r="AB65" s="182"/>
    </row>
    <row r="66" ht="22.5" customHeight="1">
      <c r="A66" s="72">
        <f>COUNTIF('Call &amp; Chat-Lidya'!$I$4:$I$2391,I66)</f>
        <v>15</v>
      </c>
      <c r="B66" s="176">
        <v>46188.0</v>
      </c>
      <c r="C66" s="91" t="s">
        <v>967</v>
      </c>
      <c r="D66" s="91" t="s">
        <v>173</v>
      </c>
      <c r="E66" s="91" t="s">
        <v>86</v>
      </c>
      <c r="F66" s="176">
        <v>46144.0</v>
      </c>
      <c r="G66" s="179" t="s">
        <v>88</v>
      </c>
      <c r="H66" s="91" t="s">
        <v>998</v>
      </c>
      <c r="I66" s="91" t="s">
        <v>999</v>
      </c>
      <c r="J66" s="97" t="s">
        <v>335</v>
      </c>
      <c r="K66" s="97" t="s">
        <v>1000</v>
      </c>
      <c r="L66" s="313" t="s">
        <v>1000</v>
      </c>
      <c r="M66" s="91" t="s">
        <v>1001</v>
      </c>
      <c r="N66" s="91" t="s">
        <v>1001</v>
      </c>
      <c r="O66" s="183">
        <v>46144.0</v>
      </c>
      <c r="P66" s="176">
        <v>46158.0</v>
      </c>
      <c r="Q66" s="91" t="s">
        <v>143</v>
      </c>
      <c r="R66" s="91">
        <v>2.0</v>
      </c>
      <c r="S66" s="179" t="s">
        <v>251</v>
      </c>
      <c r="T66" s="179" t="s">
        <v>145</v>
      </c>
      <c r="U66" s="179" t="s">
        <v>101</v>
      </c>
      <c r="V66" s="179" t="s">
        <v>341</v>
      </c>
      <c r="W66" s="329" t="s">
        <v>342</v>
      </c>
      <c r="X66" s="182"/>
      <c r="Y66" s="182"/>
      <c r="Z66" s="182"/>
      <c r="AA66" s="182"/>
      <c r="AB66" s="182"/>
    </row>
    <row r="67" ht="22.5" customHeight="1">
      <c r="A67" s="72">
        <f>COUNTIF('Call &amp; Chat-Lidya'!$I$4:$I$2391,I67)</f>
        <v>13</v>
      </c>
      <c r="B67" s="176">
        <v>46188.0</v>
      </c>
      <c r="C67" s="91" t="s">
        <v>83</v>
      </c>
      <c r="D67" s="91" t="s">
        <v>173</v>
      </c>
      <c r="E67" s="91" t="s">
        <v>761</v>
      </c>
      <c r="F67" s="176">
        <v>46134.0</v>
      </c>
      <c r="G67" s="179" t="s">
        <v>88</v>
      </c>
      <c r="H67" s="91" t="s">
        <v>762</v>
      </c>
      <c r="I67" s="91" t="s">
        <v>763</v>
      </c>
      <c r="J67" s="97" t="s">
        <v>764</v>
      </c>
      <c r="K67" s="97" t="s">
        <v>765</v>
      </c>
      <c r="L67" s="313" t="s">
        <v>765</v>
      </c>
      <c r="M67" s="91" t="s">
        <v>766</v>
      </c>
      <c r="N67" s="91" t="s">
        <v>766</v>
      </c>
      <c r="O67" s="183">
        <v>46132.0</v>
      </c>
      <c r="P67" s="176">
        <v>46146.0</v>
      </c>
      <c r="Q67" s="91" t="s">
        <v>98</v>
      </c>
      <c r="R67" s="91">
        <v>2.0</v>
      </c>
      <c r="S67" s="179" t="s">
        <v>251</v>
      </c>
      <c r="T67" s="179" t="s">
        <v>145</v>
      </c>
      <c r="U67" s="179" t="s">
        <v>101</v>
      </c>
      <c r="V67" s="97" t="s">
        <v>341</v>
      </c>
      <c r="W67" s="182"/>
      <c r="X67" s="182"/>
      <c r="Y67" s="184"/>
      <c r="Z67" s="182"/>
      <c r="AA67" s="182"/>
      <c r="AB67" s="182"/>
    </row>
    <row r="68" ht="22.5" customHeight="1">
      <c r="A68" s="72">
        <f>COUNTIF('Call &amp; Chat-Lidya'!$I$4:$I$2391,I68)</f>
        <v>3</v>
      </c>
      <c r="B68" s="178">
        <v>46188.0</v>
      </c>
      <c r="C68" s="91" t="s">
        <v>967</v>
      </c>
      <c r="D68" s="91" t="s">
        <v>173</v>
      </c>
      <c r="E68" s="91" t="s">
        <v>454</v>
      </c>
      <c r="F68" s="176">
        <v>46148.0</v>
      </c>
      <c r="G68" s="179" t="s">
        <v>88</v>
      </c>
      <c r="H68" s="91" t="s">
        <v>1003</v>
      </c>
      <c r="I68" s="330">
        <v>17942.0</v>
      </c>
      <c r="J68" s="97" t="s">
        <v>1004</v>
      </c>
      <c r="K68" s="97" t="s">
        <v>1005</v>
      </c>
      <c r="L68" s="313" t="s">
        <v>1005</v>
      </c>
      <c r="M68" s="91" t="s">
        <v>1006</v>
      </c>
      <c r="N68" s="91" t="s">
        <v>1007</v>
      </c>
      <c r="O68" s="331" t="s">
        <v>1008</v>
      </c>
      <c r="P68" s="176">
        <v>46091.0</v>
      </c>
      <c r="Q68" s="91" t="s">
        <v>124</v>
      </c>
      <c r="R68" s="91">
        <v>1.0</v>
      </c>
      <c r="S68" s="179" t="s">
        <v>251</v>
      </c>
      <c r="T68" s="179" t="s">
        <v>145</v>
      </c>
      <c r="U68" s="179" t="s">
        <v>101</v>
      </c>
      <c r="V68" s="179" t="s">
        <v>131</v>
      </c>
      <c r="W68" s="182"/>
      <c r="X68" s="182"/>
      <c r="Y68" s="182"/>
      <c r="Z68" s="182"/>
      <c r="AA68" s="184"/>
      <c r="AB68" s="184"/>
    </row>
    <row r="69" ht="22.5" customHeight="1">
      <c r="A69" s="72">
        <f>COUNTIF('Call &amp; Chat-Lidya'!$I$4:$I$2391,I69)</f>
        <v>3</v>
      </c>
      <c r="B69" s="178">
        <v>46188.0</v>
      </c>
      <c r="C69" s="91" t="s">
        <v>967</v>
      </c>
      <c r="D69" s="91" t="s">
        <v>173</v>
      </c>
      <c r="E69" s="91" t="s">
        <v>472</v>
      </c>
      <c r="F69" s="176">
        <v>46148.0</v>
      </c>
      <c r="G69" s="179" t="s">
        <v>88</v>
      </c>
      <c r="H69" s="91" t="s">
        <v>1010</v>
      </c>
      <c r="I69" s="330">
        <v>17951.0</v>
      </c>
      <c r="J69" s="97" t="s">
        <v>1011</v>
      </c>
      <c r="K69" s="97" t="s">
        <v>1011</v>
      </c>
      <c r="L69" s="313" t="s">
        <v>1011</v>
      </c>
      <c r="M69" s="91" t="s">
        <v>1012</v>
      </c>
      <c r="N69" s="182"/>
      <c r="O69" s="331" t="s">
        <v>1013</v>
      </c>
      <c r="P69" s="176">
        <v>46092.0</v>
      </c>
      <c r="Q69" s="91" t="s">
        <v>213</v>
      </c>
      <c r="R69" s="91">
        <v>1.0</v>
      </c>
      <c r="S69" s="179" t="s">
        <v>126</v>
      </c>
      <c r="T69" s="179" t="s">
        <v>145</v>
      </c>
      <c r="U69" s="179" t="s">
        <v>101</v>
      </c>
      <c r="V69" s="179" t="s">
        <v>131</v>
      </c>
      <c r="W69" s="182"/>
      <c r="X69" s="182"/>
      <c r="Y69" s="182"/>
      <c r="Z69" s="182"/>
      <c r="AA69" s="184"/>
      <c r="AB69" s="184"/>
    </row>
    <row r="70" ht="22.5" customHeight="1">
      <c r="A70" s="72">
        <f>COUNTIF('Call &amp; Chat-Lidya'!$I$4:$I$2391,I70)</f>
        <v>14</v>
      </c>
      <c r="B70" s="176">
        <v>46188.0</v>
      </c>
      <c r="C70" s="91" t="s">
        <v>83</v>
      </c>
      <c r="D70" s="91" t="s">
        <v>173</v>
      </c>
      <c r="E70" s="91" t="s">
        <v>1015</v>
      </c>
      <c r="F70" s="176">
        <v>46118.0</v>
      </c>
      <c r="G70" s="336"/>
      <c r="H70" s="91" t="s">
        <v>1017</v>
      </c>
      <c r="I70" s="91" t="s">
        <v>1018</v>
      </c>
      <c r="J70" s="97" t="s">
        <v>1019</v>
      </c>
      <c r="K70" s="97" t="s">
        <v>1020</v>
      </c>
      <c r="L70" s="313" t="s">
        <v>1020</v>
      </c>
      <c r="M70" s="91" t="s">
        <v>1021</v>
      </c>
      <c r="N70" s="91" t="s">
        <v>1021</v>
      </c>
      <c r="O70" s="183">
        <v>46117.0</v>
      </c>
      <c r="P70" s="337">
        <v>46131.0</v>
      </c>
      <c r="Q70" s="91" t="s">
        <v>213</v>
      </c>
      <c r="R70" s="91" t="s">
        <v>213</v>
      </c>
      <c r="S70" s="179" t="s">
        <v>251</v>
      </c>
      <c r="T70" s="179" t="s">
        <v>145</v>
      </c>
      <c r="U70" s="179" t="s">
        <v>101</v>
      </c>
      <c r="V70" s="179" t="s">
        <v>341</v>
      </c>
      <c r="W70" s="91" t="s">
        <v>694</v>
      </c>
      <c r="X70" s="182"/>
      <c r="Y70" s="184"/>
      <c r="Z70" s="182"/>
      <c r="AA70" s="182"/>
      <c r="AB70" s="182"/>
    </row>
    <row r="71" ht="22.5" customHeight="1">
      <c r="A71" s="72">
        <f>COUNTIF('Call &amp; Chat-Lidya'!$I$4:$I$2391,I71)</f>
        <v>6</v>
      </c>
      <c r="B71" s="178">
        <v>46188.0</v>
      </c>
      <c r="C71" s="91" t="s">
        <v>83</v>
      </c>
      <c r="D71" s="91" t="s">
        <v>173</v>
      </c>
      <c r="E71" s="91" t="s">
        <v>1022</v>
      </c>
      <c r="F71" s="178">
        <v>46084.0</v>
      </c>
      <c r="G71" s="179" t="s">
        <v>88</v>
      </c>
      <c r="H71" s="91">
        <v>10679.0</v>
      </c>
      <c r="I71" s="91" t="s">
        <v>1024</v>
      </c>
      <c r="J71" s="97" t="s">
        <v>1025</v>
      </c>
      <c r="K71" s="97" t="s">
        <v>1026</v>
      </c>
      <c r="L71" s="313" t="s">
        <v>1026</v>
      </c>
      <c r="M71" s="91" t="s">
        <v>1027</v>
      </c>
      <c r="N71" s="91" t="s">
        <v>1027</v>
      </c>
      <c r="O71" s="183">
        <v>46067.0</v>
      </c>
      <c r="P71" s="176">
        <v>46081.0</v>
      </c>
      <c r="Q71" s="91" t="s">
        <v>124</v>
      </c>
      <c r="R71" s="91">
        <v>1.0</v>
      </c>
      <c r="S71" s="179" t="s">
        <v>126</v>
      </c>
      <c r="T71" s="179" t="s">
        <v>145</v>
      </c>
      <c r="U71" s="179" t="s">
        <v>101</v>
      </c>
      <c r="V71" s="179" t="s">
        <v>131</v>
      </c>
      <c r="W71" s="91" t="s">
        <v>694</v>
      </c>
      <c r="X71" s="182"/>
      <c r="Y71" s="182"/>
      <c r="Z71" s="182"/>
      <c r="AA71" s="182"/>
      <c r="AB71" s="182"/>
    </row>
    <row r="72" ht="22.5" customHeight="1">
      <c r="A72" s="72">
        <f>COUNTIF('Call &amp; Chat-Lidya'!$I$4:$I$2391,I72)</f>
        <v>5</v>
      </c>
      <c r="B72" s="178">
        <v>46188.0</v>
      </c>
      <c r="C72" s="91" t="s">
        <v>83</v>
      </c>
      <c r="D72" s="91" t="s">
        <v>173</v>
      </c>
      <c r="E72" s="91" t="s">
        <v>1028</v>
      </c>
      <c r="F72" s="178">
        <v>46073.0</v>
      </c>
      <c r="G72" s="179" t="s">
        <v>88</v>
      </c>
      <c r="H72" s="91" t="s">
        <v>1029</v>
      </c>
      <c r="I72" s="91" t="s">
        <v>1030</v>
      </c>
      <c r="J72" s="97" t="s">
        <v>1031</v>
      </c>
      <c r="K72" s="97" t="s">
        <v>1032</v>
      </c>
      <c r="L72" s="313" t="s">
        <v>1032</v>
      </c>
      <c r="M72" s="91" t="s">
        <v>1033</v>
      </c>
      <c r="N72" s="91" t="s">
        <v>1033</v>
      </c>
      <c r="O72" s="183">
        <v>46073.0</v>
      </c>
      <c r="P72" s="176">
        <v>46087.0</v>
      </c>
      <c r="Q72" s="91" t="s">
        <v>143</v>
      </c>
      <c r="R72" s="91">
        <v>1.0</v>
      </c>
      <c r="S72" s="179" t="s">
        <v>251</v>
      </c>
      <c r="T72" s="179" t="s">
        <v>145</v>
      </c>
      <c r="U72" s="179" t="s">
        <v>101</v>
      </c>
      <c r="V72" s="179" t="s">
        <v>131</v>
      </c>
      <c r="W72" s="91" t="s">
        <v>342</v>
      </c>
      <c r="X72" s="91" t="s">
        <v>1035</v>
      </c>
      <c r="Y72" s="184"/>
      <c r="Z72" s="182"/>
      <c r="AA72" s="182"/>
      <c r="AB72" s="182"/>
    </row>
    <row r="73" ht="22.5" customHeight="1">
      <c r="A73" s="72">
        <f>COUNTIF('Call &amp; Chat-Lidya'!$I$4:$I$2391,I73)</f>
        <v>6</v>
      </c>
      <c r="B73" s="178">
        <v>46188.0</v>
      </c>
      <c r="C73" s="91" t="s">
        <v>83</v>
      </c>
      <c r="D73" s="91" t="s">
        <v>173</v>
      </c>
      <c r="E73" s="91" t="s">
        <v>1037</v>
      </c>
      <c r="F73" s="178">
        <v>46062.0</v>
      </c>
      <c r="G73" s="179" t="s">
        <v>88</v>
      </c>
      <c r="H73" s="91" t="s">
        <v>1038</v>
      </c>
      <c r="I73" s="91" t="s">
        <v>1039</v>
      </c>
      <c r="J73" s="97" t="s">
        <v>1040</v>
      </c>
      <c r="K73" s="97" t="s">
        <v>1041</v>
      </c>
      <c r="L73" s="313" t="s">
        <v>1041</v>
      </c>
      <c r="M73" s="91" t="s">
        <v>1042</v>
      </c>
      <c r="N73" s="91" t="s">
        <v>1042</v>
      </c>
      <c r="O73" s="183">
        <v>46061.0</v>
      </c>
      <c r="P73" s="176">
        <v>46075.0</v>
      </c>
      <c r="Q73" s="91" t="s">
        <v>124</v>
      </c>
      <c r="R73" s="91">
        <v>1.0</v>
      </c>
      <c r="S73" s="179" t="s">
        <v>350</v>
      </c>
      <c r="T73" s="179" t="s">
        <v>145</v>
      </c>
      <c r="U73" s="179" t="s">
        <v>101</v>
      </c>
      <c r="V73" s="179" t="s">
        <v>1043</v>
      </c>
      <c r="W73" s="91" t="s">
        <v>694</v>
      </c>
      <c r="X73" s="91" t="s">
        <v>1035</v>
      </c>
      <c r="Y73" s="184"/>
      <c r="Z73" s="97" t="s">
        <v>1044</v>
      </c>
      <c r="AA73" s="182"/>
      <c r="AB73" s="182"/>
    </row>
    <row r="74" ht="22.5" customHeight="1">
      <c r="A74" s="72">
        <f>COUNTIF('Call &amp; Chat-Lidya'!$I$4:$I$2391,I74)</f>
        <v>3</v>
      </c>
      <c r="B74" s="178">
        <v>46188.0</v>
      </c>
      <c r="C74" s="91" t="s">
        <v>83</v>
      </c>
      <c r="D74" s="91" t="s">
        <v>85</v>
      </c>
      <c r="E74" s="91" t="s">
        <v>143</v>
      </c>
      <c r="F74" s="178">
        <v>46174.0</v>
      </c>
      <c r="G74" s="179" t="s">
        <v>88</v>
      </c>
      <c r="H74" s="91" t="s">
        <v>1045</v>
      </c>
      <c r="I74" s="91" t="s">
        <v>1046</v>
      </c>
      <c r="J74" s="97" t="s">
        <v>1047</v>
      </c>
      <c r="K74" s="180" t="s">
        <v>1047</v>
      </c>
      <c r="L74" s="181" t="s">
        <v>1047</v>
      </c>
      <c r="M74" s="91" t="s">
        <v>1049</v>
      </c>
      <c r="N74" s="91" t="s">
        <v>1049</v>
      </c>
      <c r="O74" s="183">
        <v>46173.0</v>
      </c>
      <c r="P74" s="176">
        <v>46187.0</v>
      </c>
      <c r="Q74" s="91" t="s">
        <v>124</v>
      </c>
      <c r="R74" s="91">
        <v>1.0</v>
      </c>
      <c r="S74" s="179" t="s">
        <v>350</v>
      </c>
      <c r="T74" s="179" t="s">
        <v>145</v>
      </c>
      <c r="U74" s="179" t="s">
        <v>101</v>
      </c>
      <c r="V74" s="179" t="s">
        <v>1050</v>
      </c>
      <c r="W74" s="91" t="s">
        <v>694</v>
      </c>
      <c r="X74" s="182"/>
      <c r="Y74" s="184"/>
      <c r="Z74" s="182"/>
      <c r="AA74" s="182"/>
      <c r="AB74" s="182"/>
    </row>
    <row r="75" ht="22.5" customHeight="1">
      <c r="A75" s="72">
        <f>COUNTIF('Call &amp; Chat-Lidya'!$I$4:$I$2391,I75)</f>
        <v>4</v>
      </c>
      <c r="B75" s="176">
        <v>46188.0</v>
      </c>
      <c r="C75" s="91" t="s">
        <v>83</v>
      </c>
      <c r="D75" s="91" t="s">
        <v>85</v>
      </c>
      <c r="E75" s="91" t="s">
        <v>213</v>
      </c>
      <c r="F75" s="178">
        <v>46174.0</v>
      </c>
      <c r="G75" s="179" t="s">
        <v>88</v>
      </c>
      <c r="H75" s="91" t="s">
        <v>769</v>
      </c>
      <c r="I75" s="91" t="s">
        <v>771</v>
      </c>
      <c r="J75" s="97" t="s">
        <v>772</v>
      </c>
      <c r="K75" s="180" t="s">
        <v>773</v>
      </c>
      <c r="L75" s="181" t="s">
        <v>773</v>
      </c>
      <c r="M75" s="91" t="s">
        <v>774</v>
      </c>
      <c r="N75" s="91" t="s">
        <v>775</v>
      </c>
      <c r="O75" s="183">
        <v>46174.0</v>
      </c>
      <c r="P75" s="176">
        <v>46188.0</v>
      </c>
      <c r="Q75" s="91" t="s">
        <v>124</v>
      </c>
      <c r="R75" s="91">
        <v>1.0</v>
      </c>
      <c r="S75" s="179" t="s">
        <v>126</v>
      </c>
      <c r="T75" s="179" t="s">
        <v>145</v>
      </c>
      <c r="U75" s="179" t="s">
        <v>101</v>
      </c>
      <c r="V75" s="179" t="s">
        <v>131</v>
      </c>
      <c r="W75" s="182"/>
      <c r="X75" s="182"/>
      <c r="Y75" s="184"/>
      <c r="Z75" s="185"/>
      <c r="AA75" s="182"/>
      <c r="AB75" s="182"/>
    </row>
    <row r="76" ht="22.5" customHeight="1">
      <c r="A76" s="72">
        <f>COUNTIF('Call &amp; Chat-Lidya'!$I$4:$I$2391,I76)</f>
        <v>4</v>
      </c>
      <c r="B76" s="176">
        <v>46188.0</v>
      </c>
      <c r="C76" s="91" t="s">
        <v>83</v>
      </c>
      <c r="D76" s="91" t="s">
        <v>85</v>
      </c>
      <c r="E76" s="91" t="s">
        <v>98</v>
      </c>
      <c r="F76" s="178">
        <v>46175.0</v>
      </c>
      <c r="G76" s="179" t="s">
        <v>88</v>
      </c>
      <c r="H76" s="91" t="s">
        <v>784</v>
      </c>
      <c r="I76" s="91" t="s">
        <v>785</v>
      </c>
      <c r="J76" s="97" t="s">
        <v>786</v>
      </c>
      <c r="K76" s="180" t="s">
        <v>786</v>
      </c>
      <c r="L76" s="181" t="s">
        <v>786</v>
      </c>
      <c r="M76" s="91" t="s">
        <v>787</v>
      </c>
      <c r="N76" s="91" t="s">
        <v>787</v>
      </c>
      <c r="O76" s="183">
        <v>46174.0</v>
      </c>
      <c r="P76" s="176">
        <v>46188.0</v>
      </c>
      <c r="Q76" s="91" t="s">
        <v>124</v>
      </c>
      <c r="R76" s="91">
        <v>1.0</v>
      </c>
      <c r="S76" s="179" t="s">
        <v>251</v>
      </c>
      <c r="T76" s="179" t="s">
        <v>145</v>
      </c>
      <c r="U76" s="179" t="s">
        <v>101</v>
      </c>
      <c r="V76" s="179" t="s">
        <v>131</v>
      </c>
      <c r="W76" s="182"/>
      <c r="X76" s="182"/>
      <c r="Y76" s="184"/>
      <c r="Z76" s="185"/>
      <c r="AA76" s="182"/>
      <c r="AB76" s="182"/>
    </row>
    <row r="77" ht="22.5" customHeight="1">
      <c r="A77" s="72">
        <f>COUNTIF('Call &amp; Chat-Lidya'!$I$4:$I$2391,I77)</f>
        <v>4</v>
      </c>
      <c r="B77" s="176">
        <v>46188.0</v>
      </c>
      <c r="C77" s="91" t="s">
        <v>83</v>
      </c>
      <c r="D77" s="91" t="s">
        <v>85</v>
      </c>
      <c r="E77" s="91" t="s">
        <v>95</v>
      </c>
      <c r="F77" s="178">
        <v>46175.0</v>
      </c>
      <c r="G77" s="179" t="s">
        <v>88</v>
      </c>
      <c r="H77" s="91" t="s">
        <v>789</v>
      </c>
      <c r="I77" s="91" t="s">
        <v>790</v>
      </c>
      <c r="J77" s="97" t="s">
        <v>791</v>
      </c>
      <c r="K77" s="180" t="s">
        <v>792</v>
      </c>
      <c r="L77" s="181" t="s">
        <v>792</v>
      </c>
      <c r="M77" s="91" t="s">
        <v>794</v>
      </c>
      <c r="N77" s="91" t="s">
        <v>795</v>
      </c>
      <c r="O77" s="183">
        <v>46174.0</v>
      </c>
      <c r="P77" s="176">
        <v>46188.0</v>
      </c>
      <c r="Q77" s="91" t="s">
        <v>124</v>
      </c>
      <c r="R77" s="91">
        <v>1.0</v>
      </c>
      <c r="S77" s="179" t="s">
        <v>126</v>
      </c>
      <c r="T77" s="179" t="s">
        <v>145</v>
      </c>
      <c r="U77" s="179" t="s">
        <v>101</v>
      </c>
      <c r="V77" s="179" t="s">
        <v>131</v>
      </c>
      <c r="W77" s="182"/>
      <c r="X77" s="182"/>
      <c r="Y77" s="184"/>
      <c r="Z77" s="185"/>
      <c r="AA77" s="182"/>
      <c r="AB77" s="182"/>
    </row>
    <row r="78" ht="22.5" customHeight="1">
      <c r="A78" s="72">
        <f>COUNTIF('Call &amp; Chat-Lidya'!$I$4:$I$2391,I78)</f>
        <v>4</v>
      </c>
      <c r="B78" s="176">
        <v>46188.0</v>
      </c>
      <c r="C78" s="91" t="s">
        <v>83</v>
      </c>
      <c r="D78" s="91" t="s">
        <v>85</v>
      </c>
      <c r="E78" s="91" t="s">
        <v>461</v>
      </c>
      <c r="F78" s="178">
        <v>46175.0</v>
      </c>
      <c r="G78" s="179" t="s">
        <v>88</v>
      </c>
      <c r="H78" s="91" t="s">
        <v>803</v>
      </c>
      <c r="I78" s="91" t="s">
        <v>804</v>
      </c>
      <c r="J78" s="97" t="s">
        <v>805</v>
      </c>
      <c r="K78" s="180" t="s">
        <v>806</v>
      </c>
      <c r="L78" s="181" t="s">
        <v>806</v>
      </c>
      <c r="M78" s="91" t="s">
        <v>807</v>
      </c>
      <c r="N78" s="91" t="s">
        <v>807</v>
      </c>
      <c r="O78" s="183">
        <v>46175.0</v>
      </c>
      <c r="P78" s="176">
        <v>46189.0</v>
      </c>
      <c r="Q78" s="91" t="s">
        <v>124</v>
      </c>
      <c r="R78" s="91">
        <v>1.0</v>
      </c>
      <c r="S78" s="179" t="s">
        <v>350</v>
      </c>
      <c r="T78" s="179" t="s">
        <v>145</v>
      </c>
      <c r="U78" s="179" t="s">
        <v>101</v>
      </c>
      <c r="V78" s="179" t="s">
        <v>283</v>
      </c>
      <c r="W78" s="182"/>
      <c r="X78" s="182"/>
      <c r="Y78" s="184"/>
      <c r="Z78" s="193" t="s">
        <v>1076</v>
      </c>
      <c r="AA78" s="182"/>
      <c r="AB78" s="182"/>
    </row>
    <row r="79" ht="22.5" customHeight="1">
      <c r="A79" s="72">
        <f>COUNTIF('Call &amp; Chat-Lidya'!$I$4:$I$2391,I79)</f>
        <v>3</v>
      </c>
      <c r="B79" s="178">
        <v>46188.0</v>
      </c>
      <c r="C79" s="91" t="s">
        <v>967</v>
      </c>
      <c r="D79" s="91" t="s">
        <v>173</v>
      </c>
      <c r="E79" s="91" t="s">
        <v>1077</v>
      </c>
      <c r="F79" s="176">
        <v>46148.0</v>
      </c>
      <c r="G79" s="179" t="s">
        <v>88</v>
      </c>
      <c r="H79" s="91" t="s">
        <v>1079</v>
      </c>
      <c r="I79" s="330">
        <v>16740.0</v>
      </c>
      <c r="J79" s="97" t="s">
        <v>1080</v>
      </c>
      <c r="K79" s="97" t="s">
        <v>1082</v>
      </c>
      <c r="L79" s="313" t="s">
        <v>1082</v>
      </c>
      <c r="M79" s="182"/>
      <c r="N79" s="91" t="s">
        <v>1085</v>
      </c>
      <c r="O79" s="331" t="s">
        <v>1087</v>
      </c>
      <c r="P79" s="176">
        <v>45977.0</v>
      </c>
      <c r="Q79" s="91" t="s">
        <v>124</v>
      </c>
      <c r="R79" s="91">
        <v>1.0</v>
      </c>
      <c r="S79" s="179" t="s">
        <v>251</v>
      </c>
      <c r="T79" s="179" t="s">
        <v>145</v>
      </c>
      <c r="U79" s="179" t="s">
        <v>101</v>
      </c>
      <c r="V79" s="179" t="s">
        <v>131</v>
      </c>
      <c r="W79" s="182"/>
      <c r="X79" s="182"/>
      <c r="Y79" s="182"/>
      <c r="Z79" s="185"/>
      <c r="AA79" s="184"/>
      <c r="AB79" s="184"/>
    </row>
    <row r="80" ht="22.5" customHeight="1">
      <c r="A80" s="72">
        <f>COUNTIF('Call &amp; Chat-Lidya'!$I$4:$I$2397,I80)</f>
        <v>2</v>
      </c>
      <c r="B80" s="74">
        <v>46185.0</v>
      </c>
      <c r="C80" s="76" t="s">
        <v>83</v>
      </c>
      <c r="D80" s="76" t="s">
        <v>85</v>
      </c>
      <c r="E80" s="76" t="s">
        <v>115</v>
      </c>
      <c r="F80" s="78">
        <v>46175.0</v>
      </c>
      <c r="G80" s="83" t="s">
        <v>88</v>
      </c>
      <c r="H80" s="76" t="s">
        <v>117</v>
      </c>
      <c r="I80" s="76" t="s">
        <v>118</v>
      </c>
      <c r="J80" s="88" t="s">
        <v>120</v>
      </c>
      <c r="K80" s="89" t="s">
        <v>121</v>
      </c>
      <c r="L80" s="90" t="s">
        <v>121</v>
      </c>
      <c r="M80" s="76" t="s">
        <v>122</v>
      </c>
      <c r="N80" s="76" t="s">
        <v>123</v>
      </c>
      <c r="O80" s="92">
        <v>46090.0</v>
      </c>
      <c r="P80" s="74">
        <v>46104.0</v>
      </c>
      <c r="Q80" s="76" t="s">
        <v>124</v>
      </c>
      <c r="R80" s="76" t="s">
        <v>124</v>
      </c>
      <c r="S80" s="83" t="s">
        <v>126</v>
      </c>
      <c r="T80" s="83" t="s">
        <v>127</v>
      </c>
      <c r="U80" s="83" t="s">
        <v>128</v>
      </c>
      <c r="V80" s="83" t="s">
        <v>131</v>
      </c>
      <c r="W80" s="91"/>
      <c r="X80" s="182"/>
      <c r="Y80" s="184"/>
      <c r="Z80" s="96" t="s">
        <v>132</v>
      </c>
      <c r="AA80" s="182"/>
      <c r="AB80" s="182"/>
    </row>
    <row r="81" ht="22.5" customHeight="1">
      <c r="A81" s="72">
        <f>COUNTIF('Call &amp; Chat-Lidya'!$I$4:$I$2397,I81)</f>
        <v>2</v>
      </c>
      <c r="B81" s="74">
        <v>46185.0</v>
      </c>
      <c r="C81" s="76" t="s">
        <v>83</v>
      </c>
      <c r="D81" s="76" t="s">
        <v>85</v>
      </c>
      <c r="E81" s="76" t="s">
        <v>135</v>
      </c>
      <c r="F81" s="78">
        <v>46175.0</v>
      </c>
      <c r="G81" s="83" t="s">
        <v>88</v>
      </c>
      <c r="H81" s="76" t="s">
        <v>136</v>
      </c>
      <c r="I81" s="76" t="s">
        <v>137</v>
      </c>
      <c r="J81" s="88" t="s">
        <v>138</v>
      </c>
      <c r="K81" s="89" t="s">
        <v>140</v>
      </c>
      <c r="L81" s="90" t="s">
        <v>140</v>
      </c>
      <c r="M81" s="76" t="s">
        <v>141</v>
      </c>
      <c r="N81" s="76" t="s">
        <v>141</v>
      </c>
      <c r="O81" s="92">
        <v>46095.0</v>
      </c>
      <c r="P81" s="74">
        <v>46109.0</v>
      </c>
      <c r="Q81" s="76" t="s">
        <v>95</v>
      </c>
      <c r="R81" s="76" t="s">
        <v>143</v>
      </c>
      <c r="S81" s="83" t="s">
        <v>126</v>
      </c>
      <c r="T81" s="83" t="s">
        <v>145</v>
      </c>
      <c r="U81" s="83" t="s">
        <v>101</v>
      </c>
      <c r="V81" s="83" t="s">
        <v>131</v>
      </c>
      <c r="W81" s="91"/>
      <c r="X81" s="182"/>
      <c r="Y81" s="184"/>
      <c r="Z81" s="96"/>
      <c r="AA81" s="182"/>
      <c r="AB81" s="182"/>
    </row>
    <row r="82" ht="22.5" customHeight="1">
      <c r="A82" s="72">
        <f>COUNTIF('Call &amp; Chat-Lidya'!$I$4:$I$2397,I82)</f>
        <v>2</v>
      </c>
      <c r="B82" s="74">
        <v>46185.0</v>
      </c>
      <c r="C82" s="76" t="s">
        <v>83</v>
      </c>
      <c r="D82" s="76" t="s">
        <v>85</v>
      </c>
      <c r="E82" s="76" t="s">
        <v>163</v>
      </c>
      <c r="F82" s="78">
        <v>46175.0</v>
      </c>
      <c r="G82" s="83" t="s">
        <v>88</v>
      </c>
      <c r="H82" s="76" t="s">
        <v>165</v>
      </c>
      <c r="I82" s="76" t="s">
        <v>166</v>
      </c>
      <c r="J82" s="88" t="s">
        <v>167</v>
      </c>
      <c r="K82" s="89" t="s">
        <v>169</v>
      </c>
      <c r="L82" s="90" t="s">
        <v>169</v>
      </c>
      <c r="M82" s="76" t="s">
        <v>170</v>
      </c>
      <c r="N82" s="76" t="s">
        <v>170</v>
      </c>
      <c r="O82" s="92">
        <v>46098.0</v>
      </c>
      <c r="P82" s="74">
        <v>46112.0</v>
      </c>
      <c r="Q82" s="76" t="s">
        <v>124</v>
      </c>
      <c r="R82" s="76" t="s">
        <v>143</v>
      </c>
      <c r="S82" s="83" t="s">
        <v>126</v>
      </c>
      <c r="T82" s="83" t="s">
        <v>145</v>
      </c>
      <c r="U82" s="83" t="s">
        <v>101</v>
      </c>
      <c r="V82" s="83" t="s">
        <v>131</v>
      </c>
      <c r="W82" s="91"/>
      <c r="X82" s="182"/>
      <c r="Y82" s="184"/>
      <c r="Z82" s="96"/>
      <c r="AA82" s="182"/>
      <c r="AB82" s="182"/>
    </row>
    <row r="83" ht="22.5" customHeight="1">
      <c r="A83" s="72">
        <f>COUNTIF('Call &amp; Chat-Lidya'!$I$4:$I$2397,I83)</f>
        <v>2</v>
      </c>
      <c r="B83" s="74">
        <v>46185.0</v>
      </c>
      <c r="C83" s="76" t="s">
        <v>83</v>
      </c>
      <c r="D83" s="76" t="s">
        <v>85</v>
      </c>
      <c r="E83" s="76" t="s">
        <v>175</v>
      </c>
      <c r="F83" s="78">
        <v>46175.0</v>
      </c>
      <c r="G83" s="83" t="s">
        <v>88</v>
      </c>
      <c r="H83" s="76" t="s">
        <v>176</v>
      </c>
      <c r="I83" s="76" t="s">
        <v>177</v>
      </c>
      <c r="J83" s="88" t="s">
        <v>178</v>
      </c>
      <c r="K83" s="89" t="s">
        <v>180</v>
      </c>
      <c r="L83" s="90" t="s">
        <v>180</v>
      </c>
      <c r="M83" s="76" t="s">
        <v>181</v>
      </c>
      <c r="N83" s="76" t="s">
        <v>181</v>
      </c>
      <c r="O83" s="92">
        <v>46099.0</v>
      </c>
      <c r="P83" s="74">
        <v>46113.0</v>
      </c>
      <c r="Q83" s="76" t="s">
        <v>124</v>
      </c>
      <c r="R83" s="76" t="s">
        <v>143</v>
      </c>
      <c r="S83" s="83" t="s">
        <v>126</v>
      </c>
      <c r="T83" s="83" t="s">
        <v>145</v>
      </c>
      <c r="U83" s="83" t="s">
        <v>101</v>
      </c>
      <c r="V83" s="83" t="s">
        <v>131</v>
      </c>
      <c r="W83" s="91"/>
      <c r="X83" s="182"/>
      <c r="Y83" s="184"/>
      <c r="Z83" s="96"/>
      <c r="AA83" s="182"/>
      <c r="AB83" s="182"/>
    </row>
    <row r="84" ht="22.5" customHeight="1">
      <c r="A84" s="72">
        <f>COUNTIF('Call &amp; Chat-Lidya'!$I$4:$I$2397,I84)</f>
        <v>2</v>
      </c>
      <c r="B84" s="74">
        <v>46185.0</v>
      </c>
      <c r="C84" s="76" t="s">
        <v>83</v>
      </c>
      <c r="D84" s="76" t="s">
        <v>85</v>
      </c>
      <c r="E84" s="76" t="s">
        <v>186</v>
      </c>
      <c r="F84" s="78">
        <v>46175.0</v>
      </c>
      <c r="G84" s="83" t="s">
        <v>88</v>
      </c>
      <c r="H84" s="76" t="s">
        <v>188</v>
      </c>
      <c r="I84" s="76" t="s">
        <v>189</v>
      </c>
      <c r="J84" s="88" t="s">
        <v>190</v>
      </c>
      <c r="K84" s="89" t="s">
        <v>191</v>
      </c>
      <c r="L84" s="90" t="s">
        <v>191</v>
      </c>
      <c r="M84" s="76" t="s">
        <v>193</v>
      </c>
      <c r="N84" s="76" t="s">
        <v>193</v>
      </c>
      <c r="O84" s="92">
        <v>46100.0</v>
      </c>
      <c r="P84" s="74">
        <v>46114.0</v>
      </c>
      <c r="Q84" s="76" t="s">
        <v>124</v>
      </c>
      <c r="R84" s="76" t="s">
        <v>124</v>
      </c>
      <c r="S84" s="83" t="s">
        <v>126</v>
      </c>
      <c r="T84" s="83" t="s">
        <v>195</v>
      </c>
      <c r="U84" s="83" t="s">
        <v>128</v>
      </c>
      <c r="V84" s="83" t="s">
        <v>131</v>
      </c>
      <c r="W84" s="91"/>
      <c r="X84" s="182"/>
      <c r="Y84" s="184"/>
      <c r="Z84" s="96"/>
      <c r="AA84" s="182"/>
      <c r="AB84" s="182"/>
    </row>
    <row r="85" ht="22.5" customHeight="1">
      <c r="A85" s="72">
        <f>COUNTIF('Call &amp; Chat-Lidya'!$I$4:$I$2397,I85)</f>
        <v>2</v>
      </c>
      <c r="B85" s="74">
        <v>46185.0</v>
      </c>
      <c r="C85" s="76" t="s">
        <v>83</v>
      </c>
      <c r="D85" s="76" t="s">
        <v>85</v>
      </c>
      <c r="E85" s="76" t="s">
        <v>202</v>
      </c>
      <c r="F85" s="78">
        <v>46175.0</v>
      </c>
      <c r="G85" s="83" t="s">
        <v>88</v>
      </c>
      <c r="H85" s="76" t="s">
        <v>205</v>
      </c>
      <c r="I85" s="76" t="s">
        <v>206</v>
      </c>
      <c r="J85" s="96" t="s">
        <v>207</v>
      </c>
      <c r="K85" s="89" t="s">
        <v>208</v>
      </c>
      <c r="L85" s="90" t="s">
        <v>208</v>
      </c>
      <c r="M85" s="76" t="s">
        <v>210</v>
      </c>
      <c r="N85" s="76" t="s">
        <v>210</v>
      </c>
      <c r="O85" s="92">
        <v>46102.0</v>
      </c>
      <c r="P85" s="74">
        <v>46116.0</v>
      </c>
      <c r="Q85" s="76" t="s">
        <v>213</v>
      </c>
      <c r="R85" s="76" t="s">
        <v>143</v>
      </c>
      <c r="S85" s="83" t="s">
        <v>126</v>
      </c>
      <c r="T85" s="83" t="s">
        <v>145</v>
      </c>
      <c r="U85" s="83" t="s">
        <v>101</v>
      </c>
      <c r="V85" s="83" t="s">
        <v>131</v>
      </c>
      <c r="W85" s="91"/>
      <c r="X85" s="182"/>
      <c r="Y85" s="184"/>
      <c r="Z85" s="96"/>
      <c r="AA85" s="182"/>
      <c r="AB85" s="182"/>
    </row>
    <row r="86" ht="22.5" customHeight="1">
      <c r="A86" s="72">
        <f>COUNTIF('Call &amp; Chat-Lidya'!$I$4:$I$2397,I86)</f>
        <v>2</v>
      </c>
      <c r="B86" s="74">
        <v>46185.0</v>
      </c>
      <c r="C86" s="76" t="s">
        <v>83</v>
      </c>
      <c r="D86" s="76" t="s">
        <v>85</v>
      </c>
      <c r="E86" s="76" t="s">
        <v>222</v>
      </c>
      <c r="F86" s="78">
        <v>46175.0</v>
      </c>
      <c r="G86" s="83" t="s">
        <v>88</v>
      </c>
      <c r="H86" s="76" t="s">
        <v>224</v>
      </c>
      <c r="I86" s="76" t="s">
        <v>226</v>
      </c>
      <c r="J86" s="88" t="s">
        <v>228</v>
      </c>
      <c r="K86" s="89" t="s">
        <v>228</v>
      </c>
      <c r="L86" s="90" t="s">
        <v>228</v>
      </c>
      <c r="M86" s="76" t="s">
        <v>230</v>
      </c>
      <c r="N86" s="76" t="s">
        <v>230</v>
      </c>
      <c r="O86" s="92">
        <v>46104.0</v>
      </c>
      <c r="P86" s="74">
        <v>46118.0</v>
      </c>
      <c r="Q86" s="76" t="s">
        <v>143</v>
      </c>
      <c r="R86" s="76" t="s">
        <v>143</v>
      </c>
      <c r="S86" s="83" t="s">
        <v>126</v>
      </c>
      <c r="T86" s="83" t="s">
        <v>145</v>
      </c>
      <c r="U86" s="83" t="s">
        <v>101</v>
      </c>
      <c r="V86" s="83" t="s">
        <v>131</v>
      </c>
      <c r="W86" s="91"/>
      <c r="X86" s="182"/>
      <c r="Y86" s="184"/>
      <c r="Z86" s="96"/>
      <c r="AA86" s="182"/>
      <c r="AB86" s="182"/>
    </row>
    <row r="87" ht="22.5" customHeight="1">
      <c r="A87" s="72">
        <f>COUNTIF('Call &amp; Chat-Lidya'!$I$4:$I$2397,I87)</f>
        <v>2</v>
      </c>
      <c r="B87" s="74">
        <v>46185.0</v>
      </c>
      <c r="C87" s="76" t="s">
        <v>83</v>
      </c>
      <c r="D87" s="76" t="s">
        <v>85</v>
      </c>
      <c r="E87" s="76" t="s">
        <v>241</v>
      </c>
      <c r="F87" s="78">
        <v>46175.0</v>
      </c>
      <c r="G87" s="83" t="s">
        <v>88</v>
      </c>
      <c r="H87" s="76" t="s">
        <v>244</v>
      </c>
      <c r="I87" s="76" t="s">
        <v>245</v>
      </c>
      <c r="J87" s="88" t="s">
        <v>246</v>
      </c>
      <c r="K87" s="89" t="s">
        <v>247</v>
      </c>
      <c r="L87" s="90" t="s">
        <v>247</v>
      </c>
      <c r="M87" s="76" t="s">
        <v>248</v>
      </c>
      <c r="N87" s="76" t="s">
        <v>248</v>
      </c>
      <c r="O87" s="92">
        <v>46106.0</v>
      </c>
      <c r="P87" s="74">
        <v>46120.0</v>
      </c>
      <c r="Q87" s="76" t="s">
        <v>124</v>
      </c>
      <c r="R87" s="76" t="s">
        <v>143</v>
      </c>
      <c r="S87" s="83" t="s">
        <v>251</v>
      </c>
      <c r="T87" s="83" t="s">
        <v>145</v>
      </c>
      <c r="U87" s="83" t="s">
        <v>101</v>
      </c>
      <c r="V87" s="83" t="s">
        <v>131</v>
      </c>
      <c r="W87" s="91"/>
      <c r="X87" s="182"/>
      <c r="Y87" s="184"/>
      <c r="Z87" s="96"/>
      <c r="AA87" s="182"/>
      <c r="AB87" s="182"/>
    </row>
    <row r="88" ht="22.5" customHeight="1">
      <c r="A88" s="72">
        <f>COUNTIF('Call &amp; Chat-Lidya'!$I$4:$I$2397,I88)</f>
        <v>4</v>
      </c>
      <c r="B88" s="74">
        <v>46185.0</v>
      </c>
      <c r="C88" s="76" t="s">
        <v>83</v>
      </c>
      <c r="D88" s="76" t="s">
        <v>85</v>
      </c>
      <c r="E88" s="76" t="s">
        <v>256</v>
      </c>
      <c r="F88" s="78">
        <v>46175.0</v>
      </c>
      <c r="G88" s="83" t="s">
        <v>88</v>
      </c>
      <c r="H88" s="76" t="s">
        <v>257</v>
      </c>
      <c r="I88" s="76" t="s">
        <v>258</v>
      </c>
      <c r="J88" s="88" t="s">
        <v>259</v>
      </c>
      <c r="K88" s="89" t="s">
        <v>260</v>
      </c>
      <c r="L88" s="90" t="s">
        <v>260</v>
      </c>
      <c r="M88" s="76" t="s">
        <v>261</v>
      </c>
      <c r="N88" s="76" t="s">
        <v>261</v>
      </c>
      <c r="O88" s="92">
        <v>46106.0</v>
      </c>
      <c r="P88" s="74">
        <v>46120.0</v>
      </c>
      <c r="Q88" s="76" t="s">
        <v>263</v>
      </c>
      <c r="R88" s="76" t="s">
        <v>143</v>
      </c>
      <c r="S88" s="83" t="s">
        <v>126</v>
      </c>
      <c r="T88" s="83" t="s">
        <v>145</v>
      </c>
      <c r="U88" s="83" t="s">
        <v>101</v>
      </c>
      <c r="V88" s="83" t="s">
        <v>131</v>
      </c>
      <c r="W88" s="91"/>
      <c r="X88" s="182"/>
      <c r="Y88" s="184"/>
      <c r="Z88" s="96"/>
      <c r="AA88" s="182"/>
      <c r="AB88" s="182"/>
    </row>
    <row r="89" ht="22.5" customHeight="1">
      <c r="A89" s="72">
        <f>COUNTIF('Call &amp; Chat-Lidya'!$I$4:$I$2397,I89)</f>
        <v>4</v>
      </c>
      <c r="B89" s="74">
        <v>46185.0</v>
      </c>
      <c r="C89" s="76" t="s">
        <v>83</v>
      </c>
      <c r="D89" s="76" t="s">
        <v>85</v>
      </c>
      <c r="E89" s="76" t="s">
        <v>285</v>
      </c>
      <c r="F89" s="78">
        <v>46175.0</v>
      </c>
      <c r="G89" s="83" t="s">
        <v>88</v>
      </c>
      <c r="H89" s="76" t="s">
        <v>286</v>
      </c>
      <c r="I89" s="76" t="s">
        <v>287</v>
      </c>
      <c r="J89" s="88" t="s">
        <v>288</v>
      </c>
      <c r="K89" s="89" t="s">
        <v>289</v>
      </c>
      <c r="L89" s="90" t="s">
        <v>289</v>
      </c>
      <c r="M89" s="76" t="s">
        <v>290</v>
      </c>
      <c r="N89" s="76" t="s">
        <v>290</v>
      </c>
      <c r="O89" s="92">
        <v>46175.0</v>
      </c>
      <c r="P89" s="74">
        <v>46189.0</v>
      </c>
      <c r="Q89" s="76" t="s">
        <v>143</v>
      </c>
      <c r="R89" s="76" t="s">
        <v>143</v>
      </c>
      <c r="S89" s="83" t="s">
        <v>251</v>
      </c>
      <c r="T89" s="83" t="s">
        <v>145</v>
      </c>
      <c r="U89" s="83" t="s">
        <v>101</v>
      </c>
      <c r="V89" s="83" t="s">
        <v>131</v>
      </c>
      <c r="W89" s="91"/>
      <c r="X89" s="182"/>
      <c r="Y89" s="184"/>
      <c r="Z89" s="96"/>
      <c r="AA89" s="182"/>
      <c r="AB89" s="182"/>
    </row>
    <row r="90" ht="22.5" customHeight="1">
      <c r="A90" s="72">
        <f>COUNTIF('Call &amp; Chat-Lidya'!$I$4:$I$2397,I90)</f>
        <v>4</v>
      </c>
      <c r="B90" s="74">
        <v>46185.0</v>
      </c>
      <c r="C90" s="76" t="s">
        <v>83</v>
      </c>
      <c r="D90" s="76" t="s">
        <v>85</v>
      </c>
      <c r="E90" s="76" t="s">
        <v>294</v>
      </c>
      <c r="F90" s="78">
        <v>46175.0</v>
      </c>
      <c r="G90" s="83" t="s">
        <v>88</v>
      </c>
      <c r="H90" s="76" t="s">
        <v>295</v>
      </c>
      <c r="I90" s="76" t="s">
        <v>296</v>
      </c>
      <c r="J90" s="88" t="s">
        <v>297</v>
      </c>
      <c r="K90" s="89" t="s">
        <v>298</v>
      </c>
      <c r="L90" s="90" t="s">
        <v>298</v>
      </c>
      <c r="M90" s="76" t="s">
        <v>300</v>
      </c>
      <c r="N90" s="76" t="s">
        <v>301</v>
      </c>
      <c r="O90" s="92">
        <v>46175.0</v>
      </c>
      <c r="P90" s="74">
        <v>46189.0</v>
      </c>
      <c r="Q90" s="76" t="s">
        <v>124</v>
      </c>
      <c r="R90" s="76" t="s">
        <v>143</v>
      </c>
      <c r="S90" s="83" t="s">
        <v>126</v>
      </c>
      <c r="T90" s="83" t="s">
        <v>145</v>
      </c>
      <c r="U90" s="83" t="s">
        <v>101</v>
      </c>
      <c r="V90" s="83" t="s">
        <v>131</v>
      </c>
      <c r="W90" s="91"/>
      <c r="X90" s="182"/>
      <c r="Y90" s="184"/>
      <c r="Z90" s="96"/>
      <c r="AA90" s="182"/>
      <c r="AB90" s="182"/>
    </row>
    <row r="91" ht="22.5" customHeight="1">
      <c r="A91" s="72">
        <f>COUNTIF('Call &amp; Chat-Lidya'!$I$4:$I$2397,I91)</f>
        <v>4</v>
      </c>
      <c r="B91" s="74">
        <v>46185.0</v>
      </c>
      <c r="C91" s="76" t="s">
        <v>83</v>
      </c>
      <c r="D91" s="76" t="s">
        <v>85</v>
      </c>
      <c r="E91" s="76" t="s">
        <v>304</v>
      </c>
      <c r="F91" s="78">
        <v>46176.0</v>
      </c>
      <c r="G91" s="83" t="s">
        <v>88</v>
      </c>
      <c r="H91" s="76" t="s">
        <v>257</v>
      </c>
      <c r="I91" s="76" t="s">
        <v>258</v>
      </c>
      <c r="J91" s="88" t="s">
        <v>259</v>
      </c>
      <c r="K91" s="89" t="s">
        <v>305</v>
      </c>
      <c r="L91" s="90" t="s">
        <v>260</v>
      </c>
      <c r="M91" s="76" t="s">
        <v>261</v>
      </c>
      <c r="N91" s="76" t="s">
        <v>261</v>
      </c>
      <c r="O91" s="92">
        <v>46106.0</v>
      </c>
      <c r="P91" s="74">
        <v>46120.0</v>
      </c>
      <c r="Q91" s="76" t="s">
        <v>306</v>
      </c>
      <c r="R91" s="76" t="s">
        <v>143</v>
      </c>
      <c r="S91" s="83" t="s">
        <v>126</v>
      </c>
      <c r="T91" s="83" t="s">
        <v>145</v>
      </c>
      <c r="U91" s="83" t="s">
        <v>101</v>
      </c>
      <c r="V91" s="83" t="s">
        <v>131</v>
      </c>
      <c r="W91" s="91"/>
      <c r="X91" s="182"/>
      <c r="Y91" s="184"/>
      <c r="Z91" s="96"/>
      <c r="AA91" s="182"/>
      <c r="AB91" s="182"/>
    </row>
    <row r="92" ht="22.5" customHeight="1">
      <c r="A92" s="72">
        <f>COUNTIF('Call &amp; Chat-Lidya'!$I$4:$I$2397,I92)</f>
        <v>2</v>
      </c>
      <c r="B92" s="74">
        <v>46185.0</v>
      </c>
      <c r="C92" s="76" t="s">
        <v>83</v>
      </c>
      <c r="D92" s="76" t="s">
        <v>85</v>
      </c>
      <c r="E92" s="76" t="s">
        <v>308</v>
      </c>
      <c r="F92" s="78">
        <v>46176.0</v>
      </c>
      <c r="G92" s="83" t="s">
        <v>88</v>
      </c>
      <c r="H92" s="76" t="s">
        <v>309</v>
      </c>
      <c r="I92" s="76" t="s">
        <v>310</v>
      </c>
      <c r="J92" s="88" t="s">
        <v>311</v>
      </c>
      <c r="K92" s="89" t="s">
        <v>312</v>
      </c>
      <c r="L92" s="90" t="s">
        <v>312</v>
      </c>
      <c r="M92" s="76" t="s">
        <v>313</v>
      </c>
      <c r="N92" s="76" t="s">
        <v>314</v>
      </c>
      <c r="O92" s="92">
        <v>46106.0</v>
      </c>
      <c r="P92" s="74">
        <v>46120.0</v>
      </c>
      <c r="Q92" s="76" t="s">
        <v>315</v>
      </c>
      <c r="R92" s="76" t="s">
        <v>143</v>
      </c>
      <c r="S92" s="83" t="s">
        <v>126</v>
      </c>
      <c r="T92" s="83" t="s">
        <v>145</v>
      </c>
      <c r="U92" s="83" t="s">
        <v>101</v>
      </c>
      <c r="V92" s="83" t="s">
        <v>131</v>
      </c>
      <c r="W92" s="91"/>
      <c r="X92" s="182"/>
      <c r="Y92" s="184"/>
      <c r="Z92" s="96"/>
      <c r="AA92" s="182"/>
      <c r="AB92" s="182"/>
    </row>
    <row r="93" ht="22.5" customHeight="1">
      <c r="A93" s="72">
        <f>COUNTIF('Call &amp; Chat-Lidya'!$I$4:$I$2397,I93)</f>
        <v>2</v>
      </c>
      <c r="B93" s="74">
        <v>46185.0</v>
      </c>
      <c r="C93" s="76" t="s">
        <v>83</v>
      </c>
      <c r="D93" s="76" t="s">
        <v>85</v>
      </c>
      <c r="E93" s="76" t="s">
        <v>316</v>
      </c>
      <c r="F93" s="78">
        <v>46176.0</v>
      </c>
      <c r="G93" s="83" t="s">
        <v>88</v>
      </c>
      <c r="H93" s="76" t="s">
        <v>318</v>
      </c>
      <c r="I93" s="76" t="s">
        <v>319</v>
      </c>
      <c r="J93" s="88" t="s">
        <v>320</v>
      </c>
      <c r="K93" s="89" t="s">
        <v>321</v>
      </c>
      <c r="L93" s="90" t="s">
        <v>321</v>
      </c>
      <c r="M93" s="76" t="s">
        <v>322</v>
      </c>
      <c r="N93" s="76" t="s">
        <v>323</v>
      </c>
      <c r="O93" s="92">
        <v>46107.0</v>
      </c>
      <c r="P93" s="74">
        <v>46121.0</v>
      </c>
      <c r="Q93" s="76" t="s">
        <v>124</v>
      </c>
      <c r="R93" s="76" t="s">
        <v>143</v>
      </c>
      <c r="S93" s="83" t="s">
        <v>251</v>
      </c>
      <c r="T93" s="83" t="s">
        <v>145</v>
      </c>
      <c r="U93" s="83" t="s">
        <v>101</v>
      </c>
      <c r="V93" s="83" t="s">
        <v>131</v>
      </c>
      <c r="W93" s="91"/>
      <c r="X93" s="182"/>
      <c r="Y93" s="184"/>
      <c r="Z93" s="96"/>
      <c r="AA93" s="182"/>
      <c r="AB93" s="182"/>
    </row>
    <row r="94" ht="22.5" customHeight="1">
      <c r="A94" s="72">
        <f>COUNTIF('Call &amp; Chat-Lidya'!$I$4:$I$2397,I94)</f>
        <v>2</v>
      </c>
      <c r="B94" s="74">
        <v>46185.0</v>
      </c>
      <c r="C94" s="76" t="s">
        <v>83</v>
      </c>
      <c r="D94" s="76" t="s">
        <v>85</v>
      </c>
      <c r="E94" s="76" t="s">
        <v>315</v>
      </c>
      <c r="F94" s="78">
        <v>46176.0</v>
      </c>
      <c r="G94" s="83" t="s">
        <v>88</v>
      </c>
      <c r="H94" s="76" t="s">
        <v>326</v>
      </c>
      <c r="I94" s="76" t="s">
        <v>327</v>
      </c>
      <c r="J94" s="88" t="s">
        <v>328</v>
      </c>
      <c r="K94" s="89" t="s">
        <v>329</v>
      </c>
      <c r="L94" s="90" t="s">
        <v>329</v>
      </c>
      <c r="M94" s="76" t="s">
        <v>330</v>
      </c>
      <c r="N94" s="76" t="s">
        <v>330</v>
      </c>
      <c r="O94" s="92">
        <v>46107.0</v>
      </c>
      <c r="P94" s="74">
        <v>46121.0</v>
      </c>
      <c r="Q94" s="76" t="s">
        <v>163</v>
      </c>
      <c r="R94" s="76" t="s">
        <v>143</v>
      </c>
      <c r="S94" s="83" t="s">
        <v>126</v>
      </c>
      <c r="T94" s="83" t="s">
        <v>145</v>
      </c>
      <c r="U94" s="83" t="s">
        <v>101</v>
      </c>
      <c r="V94" s="83" t="s">
        <v>131</v>
      </c>
      <c r="W94" s="91"/>
      <c r="X94" s="182"/>
      <c r="Y94" s="184"/>
      <c r="Z94" s="96"/>
      <c r="AA94" s="182"/>
      <c r="AB94" s="182"/>
    </row>
    <row r="95" ht="22.5" customHeight="1">
      <c r="A95" s="72">
        <f>COUNTIF('Call &amp; Chat-Lidya'!$I$4:$I$2397,I95)</f>
        <v>2</v>
      </c>
      <c r="B95" s="74">
        <v>46185.0</v>
      </c>
      <c r="C95" s="76" t="s">
        <v>83</v>
      </c>
      <c r="D95" s="76" t="s">
        <v>85</v>
      </c>
      <c r="E95" s="76" t="s">
        <v>361</v>
      </c>
      <c r="F95" s="78">
        <v>46176.0</v>
      </c>
      <c r="G95" s="83" t="s">
        <v>88</v>
      </c>
      <c r="H95" s="76" t="s">
        <v>363</v>
      </c>
      <c r="I95" s="76" t="s">
        <v>365</v>
      </c>
      <c r="J95" s="88" t="s">
        <v>366</v>
      </c>
      <c r="K95" s="89" t="s">
        <v>367</v>
      </c>
      <c r="L95" s="90" t="s">
        <v>367</v>
      </c>
      <c r="M95" s="76" t="s">
        <v>370</v>
      </c>
      <c r="N95" s="76" t="s">
        <v>370</v>
      </c>
      <c r="O95" s="92">
        <v>46112.0</v>
      </c>
      <c r="P95" s="74">
        <v>46126.0</v>
      </c>
      <c r="Q95" s="76" t="s">
        <v>124</v>
      </c>
      <c r="R95" s="76" t="s">
        <v>143</v>
      </c>
      <c r="S95" s="83" t="s">
        <v>350</v>
      </c>
      <c r="T95" s="83" t="s">
        <v>145</v>
      </c>
      <c r="U95" s="83" t="s">
        <v>101</v>
      </c>
      <c r="V95" s="83" t="s">
        <v>283</v>
      </c>
      <c r="W95" s="91"/>
      <c r="X95" s="182"/>
      <c r="Y95" s="184"/>
      <c r="Z95" s="96" t="s">
        <v>364</v>
      </c>
      <c r="AA95" s="182"/>
      <c r="AB95" s="182"/>
    </row>
    <row r="96" ht="22.5" customHeight="1">
      <c r="A96" s="72">
        <f>COUNTIF('Call &amp; Chat-Lidya'!$I$4:$I$2397,I96)</f>
        <v>2</v>
      </c>
      <c r="B96" s="74">
        <v>46185.0</v>
      </c>
      <c r="C96" s="76" t="s">
        <v>83</v>
      </c>
      <c r="D96" s="76" t="s">
        <v>85</v>
      </c>
      <c r="E96" s="76" t="s">
        <v>383</v>
      </c>
      <c r="F96" s="78">
        <v>46176.0</v>
      </c>
      <c r="G96" s="83" t="s">
        <v>88</v>
      </c>
      <c r="H96" s="76" t="s">
        <v>386</v>
      </c>
      <c r="I96" s="76" t="s">
        <v>387</v>
      </c>
      <c r="J96" s="88" t="s">
        <v>388</v>
      </c>
      <c r="K96" s="89" t="s">
        <v>389</v>
      </c>
      <c r="L96" s="90" t="s">
        <v>389</v>
      </c>
      <c r="M96" s="76" t="s">
        <v>391</v>
      </c>
      <c r="N96" s="76" t="s">
        <v>391</v>
      </c>
      <c r="O96" s="92">
        <v>46114.0</v>
      </c>
      <c r="P96" s="74">
        <v>46128.0</v>
      </c>
      <c r="Q96" s="76" t="s">
        <v>135</v>
      </c>
      <c r="R96" s="76" t="s">
        <v>143</v>
      </c>
      <c r="S96" s="83" t="s">
        <v>350</v>
      </c>
      <c r="T96" s="83" t="s">
        <v>145</v>
      </c>
      <c r="U96" s="83" t="s">
        <v>101</v>
      </c>
      <c r="V96" s="83" t="s">
        <v>283</v>
      </c>
      <c r="W96" s="91"/>
      <c r="X96" s="182"/>
      <c r="Y96" s="184"/>
      <c r="Z96" s="96" t="s">
        <v>364</v>
      </c>
      <c r="AA96" s="182"/>
      <c r="AB96" s="182"/>
    </row>
    <row r="97" ht="22.5" customHeight="1">
      <c r="A97" s="72">
        <f>COUNTIF('Call &amp; Chat-Lidya'!$I$4:$I$2397,I97)</f>
        <v>2</v>
      </c>
      <c r="B97" s="74">
        <v>46185.0</v>
      </c>
      <c r="C97" s="76" t="s">
        <v>83</v>
      </c>
      <c r="D97" s="76" t="s">
        <v>85</v>
      </c>
      <c r="E97" s="76" t="s">
        <v>399</v>
      </c>
      <c r="F97" s="78">
        <v>46176.0</v>
      </c>
      <c r="G97" s="83" t="s">
        <v>88</v>
      </c>
      <c r="H97" s="76" t="s">
        <v>400</v>
      </c>
      <c r="I97" s="76" t="s">
        <v>402</v>
      </c>
      <c r="J97" s="88" t="s">
        <v>403</v>
      </c>
      <c r="K97" s="89" t="s">
        <v>405</v>
      </c>
      <c r="L97" s="90" t="s">
        <v>405</v>
      </c>
      <c r="M97" s="76" t="s">
        <v>406</v>
      </c>
      <c r="N97" s="76" t="s">
        <v>406</v>
      </c>
      <c r="O97" s="92">
        <v>46114.0</v>
      </c>
      <c r="P97" s="74">
        <v>46128.0</v>
      </c>
      <c r="Q97" s="76" t="s">
        <v>143</v>
      </c>
      <c r="R97" s="76" t="s">
        <v>143</v>
      </c>
      <c r="S97" s="83" t="s">
        <v>251</v>
      </c>
      <c r="T97" s="83" t="s">
        <v>145</v>
      </c>
      <c r="U97" s="83" t="s">
        <v>101</v>
      </c>
      <c r="V97" s="83" t="s">
        <v>131</v>
      </c>
      <c r="W97" s="91"/>
      <c r="X97" s="182"/>
      <c r="Y97" s="184"/>
      <c r="Z97" s="96"/>
      <c r="AA97" s="182"/>
      <c r="AB97" s="182"/>
    </row>
    <row r="98" ht="22.5" customHeight="1">
      <c r="A98" s="72">
        <f>COUNTIF('Call &amp; Chat-Lidya'!$I$4:$I$2397,I98)</f>
        <v>2</v>
      </c>
      <c r="B98" s="74">
        <v>46185.0</v>
      </c>
      <c r="C98" s="76" t="s">
        <v>83</v>
      </c>
      <c r="D98" s="76" t="s">
        <v>85</v>
      </c>
      <c r="E98" s="76" t="s">
        <v>410</v>
      </c>
      <c r="F98" s="78">
        <v>46176.0</v>
      </c>
      <c r="G98" s="83" t="s">
        <v>88</v>
      </c>
      <c r="H98" s="76" t="s">
        <v>411</v>
      </c>
      <c r="I98" s="76" t="s">
        <v>412</v>
      </c>
      <c r="J98" s="88" t="s">
        <v>413</v>
      </c>
      <c r="K98" s="89" t="s">
        <v>414</v>
      </c>
      <c r="L98" s="90" t="s">
        <v>414</v>
      </c>
      <c r="M98" s="76" t="s">
        <v>416</v>
      </c>
      <c r="N98" s="76" t="s">
        <v>416</v>
      </c>
      <c r="O98" s="92">
        <v>46116.0</v>
      </c>
      <c r="P98" s="74">
        <v>46130.0</v>
      </c>
      <c r="Q98" s="76" t="s">
        <v>124</v>
      </c>
      <c r="R98" s="76" t="s">
        <v>143</v>
      </c>
      <c r="S98" s="83" t="s">
        <v>126</v>
      </c>
      <c r="T98" s="83" t="s">
        <v>145</v>
      </c>
      <c r="U98" s="83" t="s">
        <v>101</v>
      </c>
      <c r="V98" s="83" t="s">
        <v>131</v>
      </c>
      <c r="W98" s="91"/>
      <c r="X98" s="182"/>
      <c r="Y98" s="184"/>
      <c r="Z98" s="96"/>
      <c r="AA98" s="182"/>
      <c r="AB98" s="182"/>
    </row>
    <row r="99" ht="22.5" customHeight="1">
      <c r="A99" s="72">
        <f>COUNTIF('Call &amp; Chat-Lidya'!$I$4:$I$2397,I99)</f>
        <v>2</v>
      </c>
      <c r="B99" s="74">
        <v>46185.0</v>
      </c>
      <c r="C99" s="76" t="s">
        <v>83</v>
      </c>
      <c r="D99" s="76" t="s">
        <v>85</v>
      </c>
      <c r="E99" s="76" t="s">
        <v>424</v>
      </c>
      <c r="F99" s="78">
        <v>46176.0</v>
      </c>
      <c r="G99" s="83" t="s">
        <v>88</v>
      </c>
      <c r="H99" s="76" t="s">
        <v>426</v>
      </c>
      <c r="I99" s="76" t="s">
        <v>427</v>
      </c>
      <c r="J99" s="88" t="s">
        <v>428</v>
      </c>
      <c r="K99" s="89" t="s">
        <v>429</v>
      </c>
      <c r="L99" s="90" t="s">
        <v>429</v>
      </c>
      <c r="M99" s="76" t="s">
        <v>430</v>
      </c>
      <c r="N99" s="91"/>
      <c r="O99" s="92">
        <v>46117.0</v>
      </c>
      <c r="P99" s="74">
        <v>46131.0</v>
      </c>
      <c r="Q99" s="76" t="s">
        <v>124</v>
      </c>
      <c r="R99" s="76" t="s">
        <v>143</v>
      </c>
      <c r="S99" s="83" t="s">
        <v>251</v>
      </c>
      <c r="T99" s="83" t="s">
        <v>145</v>
      </c>
      <c r="U99" s="83" t="s">
        <v>101</v>
      </c>
      <c r="V99" s="83" t="s">
        <v>131</v>
      </c>
      <c r="W99" s="91"/>
      <c r="X99" s="182"/>
      <c r="Y99" s="184"/>
      <c r="Z99" s="96"/>
      <c r="AA99" s="182"/>
      <c r="AB99" s="182"/>
    </row>
    <row r="100" ht="22.5" customHeight="1">
      <c r="A100" s="72">
        <f>COUNTIF('Call &amp; Chat-Lidya'!$I$4:$I$2397,I100)</f>
        <v>2</v>
      </c>
      <c r="B100" s="74">
        <v>46185.0</v>
      </c>
      <c r="C100" s="76" t="s">
        <v>83</v>
      </c>
      <c r="D100" s="76" t="s">
        <v>85</v>
      </c>
      <c r="E100" s="76" t="s">
        <v>439</v>
      </c>
      <c r="F100" s="78">
        <v>46176.0</v>
      </c>
      <c r="G100" s="83" t="s">
        <v>88</v>
      </c>
      <c r="H100" s="76" t="s">
        <v>440</v>
      </c>
      <c r="I100" s="76" t="s">
        <v>441</v>
      </c>
      <c r="J100" s="88" t="s">
        <v>442</v>
      </c>
      <c r="K100" s="89" t="s">
        <v>444</v>
      </c>
      <c r="L100" s="90" t="s">
        <v>444</v>
      </c>
      <c r="M100" s="76" t="s">
        <v>445</v>
      </c>
      <c r="N100" s="76" t="s">
        <v>445</v>
      </c>
      <c r="O100" s="92">
        <v>46120.0</v>
      </c>
      <c r="P100" s="74">
        <v>46134.0</v>
      </c>
      <c r="Q100" s="76" t="s">
        <v>143</v>
      </c>
      <c r="R100" s="76" t="s">
        <v>143</v>
      </c>
      <c r="S100" s="83" t="s">
        <v>126</v>
      </c>
      <c r="T100" s="83" t="s">
        <v>145</v>
      </c>
      <c r="U100" s="83" t="s">
        <v>101</v>
      </c>
      <c r="V100" s="83" t="s">
        <v>131</v>
      </c>
      <c r="W100" s="91"/>
      <c r="X100" s="182"/>
      <c r="Y100" s="184"/>
      <c r="Z100" s="96"/>
      <c r="AA100" s="182"/>
      <c r="AB100" s="182"/>
    </row>
    <row r="101" ht="22.5" customHeight="1">
      <c r="A101" s="72">
        <f>COUNTIF('Call &amp; Chat-Lidya'!$I$4:$I$2397,I101)</f>
        <v>2</v>
      </c>
      <c r="B101" s="74">
        <v>46185.0</v>
      </c>
      <c r="C101" s="76" t="s">
        <v>83</v>
      </c>
      <c r="D101" s="76" t="s">
        <v>85</v>
      </c>
      <c r="E101" s="76" t="s">
        <v>454</v>
      </c>
      <c r="F101" s="78">
        <v>46176.0</v>
      </c>
      <c r="G101" s="83" t="s">
        <v>88</v>
      </c>
      <c r="H101" s="76" t="s">
        <v>456</v>
      </c>
      <c r="I101" s="76" t="s">
        <v>457</v>
      </c>
      <c r="J101" s="88" t="s">
        <v>458</v>
      </c>
      <c r="K101" s="89" t="s">
        <v>459</v>
      </c>
      <c r="L101" s="90" t="s">
        <v>459</v>
      </c>
      <c r="M101" s="76" t="s">
        <v>460</v>
      </c>
      <c r="N101" s="91"/>
      <c r="O101" s="92">
        <v>46123.0</v>
      </c>
      <c r="P101" s="74">
        <v>46137.0</v>
      </c>
      <c r="Q101" s="76" t="s">
        <v>461</v>
      </c>
      <c r="R101" s="76" t="s">
        <v>143</v>
      </c>
      <c r="S101" s="83" t="s">
        <v>126</v>
      </c>
      <c r="T101" s="83" t="s">
        <v>145</v>
      </c>
      <c r="U101" s="83" t="s">
        <v>101</v>
      </c>
      <c r="V101" s="83" t="s">
        <v>131</v>
      </c>
      <c r="W101" s="91"/>
      <c r="X101" s="182"/>
      <c r="Y101" s="184"/>
      <c r="Z101" s="96"/>
      <c r="AA101" s="182"/>
      <c r="AB101" s="182"/>
    </row>
    <row r="102" ht="22.5" customHeight="1">
      <c r="A102" s="72">
        <f>COUNTIF('Call &amp; Chat-Lidya'!$I$4:$I$2397,I102)</f>
        <v>2</v>
      </c>
      <c r="B102" s="74">
        <v>46185.0</v>
      </c>
      <c r="C102" s="76" t="s">
        <v>83</v>
      </c>
      <c r="D102" s="76" t="s">
        <v>85</v>
      </c>
      <c r="E102" s="76" t="s">
        <v>472</v>
      </c>
      <c r="F102" s="78">
        <v>46176.0</v>
      </c>
      <c r="G102" s="83" t="s">
        <v>88</v>
      </c>
      <c r="H102" s="76" t="s">
        <v>473</v>
      </c>
      <c r="I102" s="76" t="s">
        <v>474</v>
      </c>
      <c r="J102" s="88" t="s">
        <v>475</v>
      </c>
      <c r="K102" s="89" t="s">
        <v>476</v>
      </c>
      <c r="L102" s="90" t="s">
        <v>476</v>
      </c>
      <c r="M102" s="76" t="s">
        <v>478</v>
      </c>
      <c r="N102" s="76" t="s">
        <v>478</v>
      </c>
      <c r="O102" s="92">
        <v>46125.0</v>
      </c>
      <c r="P102" s="74">
        <v>46139.0</v>
      </c>
      <c r="Q102" s="76" t="s">
        <v>124</v>
      </c>
      <c r="R102" s="76" t="s">
        <v>143</v>
      </c>
      <c r="S102" s="83" t="s">
        <v>126</v>
      </c>
      <c r="T102" s="83" t="s">
        <v>145</v>
      </c>
      <c r="U102" s="83" t="s">
        <v>101</v>
      </c>
      <c r="V102" s="83" t="s">
        <v>131</v>
      </c>
      <c r="W102" s="91"/>
      <c r="X102" s="182"/>
      <c r="Y102" s="184"/>
      <c r="Z102" s="96"/>
      <c r="AA102" s="182"/>
      <c r="AB102" s="182"/>
    </row>
    <row r="103" ht="22.5" customHeight="1">
      <c r="A103" s="72">
        <f>COUNTIF('Call &amp; Chat-Lidya'!$I$4:$I$2397,I103)</f>
        <v>2</v>
      </c>
      <c r="B103" s="74">
        <v>46185.0</v>
      </c>
      <c r="C103" s="76" t="s">
        <v>83</v>
      </c>
      <c r="D103" s="76" t="s">
        <v>85</v>
      </c>
      <c r="E103" s="76" t="s">
        <v>485</v>
      </c>
      <c r="F103" s="78">
        <v>46176.0</v>
      </c>
      <c r="G103" s="83" t="s">
        <v>88</v>
      </c>
      <c r="H103" s="76" t="s">
        <v>487</v>
      </c>
      <c r="I103" s="76" t="s">
        <v>488</v>
      </c>
      <c r="J103" s="88" t="s">
        <v>489</v>
      </c>
      <c r="K103" s="89" t="s">
        <v>490</v>
      </c>
      <c r="L103" s="90" t="s">
        <v>490</v>
      </c>
      <c r="M103" s="76" t="s">
        <v>491</v>
      </c>
      <c r="N103" s="76" t="s">
        <v>492</v>
      </c>
      <c r="O103" s="92">
        <v>46126.0</v>
      </c>
      <c r="P103" s="74">
        <v>46140.0</v>
      </c>
      <c r="Q103" s="76" t="s">
        <v>98</v>
      </c>
      <c r="R103" s="76" t="s">
        <v>143</v>
      </c>
      <c r="S103" s="83" t="s">
        <v>350</v>
      </c>
      <c r="T103" s="83" t="s">
        <v>145</v>
      </c>
      <c r="U103" s="83" t="s">
        <v>101</v>
      </c>
      <c r="V103" s="83" t="s">
        <v>283</v>
      </c>
      <c r="W103" s="91"/>
      <c r="X103" s="182"/>
      <c r="Y103" s="184"/>
      <c r="Z103" s="96" t="s">
        <v>364</v>
      </c>
      <c r="AA103" s="182"/>
      <c r="AB103" s="182"/>
    </row>
    <row r="104" ht="22.5" customHeight="1">
      <c r="A104" s="72">
        <f>COUNTIF('Call &amp; Chat-Lidya'!$I$4:$I$2397,I104)</f>
        <v>4</v>
      </c>
      <c r="B104" s="74">
        <v>46185.0</v>
      </c>
      <c r="C104" s="76" t="s">
        <v>83</v>
      </c>
      <c r="D104" s="76" t="s">
        <v>85</v>
      </c>
      <c r="E104" s="76" t="s">
        <v>499</v>
      </c>
      <c r="F104" s="78">
        <v>46176.0</v>
      </c>
      <c r="G104" s="83" t="s">
        <v>88</v>
      </c>
      <c r="H104" s="76" t="s">
        <v>501</v>
      </c>
      <c r="I104" s="76" t="s">
        <v>503</v>
      </c>
      <c r="J104" s="88" t="s">
        <v>504</v>
      </c>
      <c r="K104" s="89" t="s">
        <v>505</v>
      </c>
      <c r="L104" s="90" t="s">
        <v>505</v>
      </c>
      <c r="M104" s="76" t="s">
        <v>506</v>
      </c>
      <c r="N104" s="76" t="s">
        <v>507</v>
      </c>
      <c r="O104" s="92">
        <v>46176.0</v>
      </c>
      <c r="P104" s="74">
        <v>46190.0</v>
      </c>
      <c r="Q104" s="76" t="s">
        <v>508</v>
      </c>
      <c r="R104" s="76" t="s">
        <v>143</v>
      </c>
      <c r="S104" s="83" t="s">
        <v>126</v>
      </c>
      <c r="T104" s="83" t="s">
        <v>145</v>
      </c>
      <c r="U104" s="83" t="s">
        <v>101</v>
      </c>
      <c r="V104" s="76" t="s">
        <v>131</v>
      </c>
      <c r="W104" s="91"/>
      <c r="X104" s="182"/>
      <c r="Y104" s="184"/>
      <c r="Z104" s="96"/>
      <c r="AA104" s="182"/>
      <c r="AB104" s="182"/>
    </row>
    <row r="105" ht="22.5" customHeight="1">
      <c r="A105" s="72">
        <f>COUNTIF('Call &amp; Chat-Lidya'!$I$4:$I$2397,I105)</f>
        <v>2</v>
      </c>
      <c r="B105" s="74">
        <v>46185.0</v>
      </c>
      <c r="C105" s="76" t="s">
        <v>83</v>
      </c>
      <c r="D105" s="76" t="s">
        <v>85</v>
      </c>
      <c r="E105" s="76" t="s">
        <v>521</v>
      </c>
      <c r="F105" s="78">
        <v>46178.0</v>
      </c>
      <c r="G105" s="83" t="s">
        <v>88</v>
      </c>
      <c r="H105" s="76" t="s">
        <v>522</v>
      </c>
      <c r="I105" s="76" t="s">
        <v>523</v>
      </c>
      <c r="J105" s="88" t="s">
        <v>524</v>
      </c>
      <c r="K105" s="89" t="s">
        <v>526</v>
      </c>
      <c r="L105" s="90" t="s">
        <v>526</v>
      </c>
      <c r="M105" s="76" t="s">
        <v>527</v>
      </c>
      <c r="N105" s="76" t="s">
        <v>528</v>
      </c>
      <c r="O105" s="92">
        <v>46127.0</v>
      </c>
      <c r="P105" s="74">
        <v>46141.0</v>
      </c>
      <c r="Q105" s="76" t="s">
        <v>124</v>
      </c>
      <c r="R105" s="76" t="s">
        <v>143</v>
      </c>
      <c r="S105" s="83" t="s">
        <v>126</v>
      </c>
      <c r="T105" s="83" t="s">
        <v>127</v>
      </c>
      <c r="U105" s="83" t="s">
        <v>128</v>
      </c>
      <c r="V105" s="83" t="s">
        <v>131</v>
      </c>
      <c r="W105" s="91"/>
      <c r="X105" s="182"/>
      <c r="Y105" s="184"/>
      <c r="Z105" s="96" t="s">
        <v>533</v>
      </c>
      <c r="AA105" s="182"/>
      <c r="AB105" s="182"/>
    </row>
    <row r="106" ht="22.5" customHeight="1">
      <c r="A106" s="72">
        <f>COUNTIF('Call &amp; Chat-Lidya'!$I$4:$I$2397,I106)</f>
        <v>2</v>
      </c>
      <c r="B106" s="74">
        <v>46185.0</v>
      </c>
      <c r="C106" s="76" t="s">
        <v>83</v>
      </c>
      <c r="D106" s="76" t="s">
        <v>85</v>
      </c>
      <c r="E106" s="76" t="s">
        <v>539</v>
      </c>
      <c r="F106" s="78">
        <v>46178.0</v>
      </c>
      <c r="G106" s="83" t="s">
        <v>88</v>
      </c>
      <c r="H106" s="76" t="s">
        <v>540</v>
      </c>
      <c r="I106" s="76" t="s">
        <v>541</v>
      </c>
      <c r="J106" s="88" t="s">
        <v>542</v>
      </c>
      <c r="K106" s="89" t="s">
        <v>543</v>
      </c>
      <c r="L106" s="90" t="s">
        <v>543</v>
      </c>
      <c r="M106" s="76" t="s">
        <v>545</v>
      </c>
      <c r="N106" s="76" t="s">
        <v>545</v>
      </c>
      <c r="O106" s="92">
        <v>46128.0</v>
      </c>
      <c r="P106" s="74">
        <v>46142.0</v>
      </c>
      <c r="Q106" s="76" t="s">
        <v>213</v>
      </c>
      <c r="R106" s="76" t="s">
        <v>143</v>
      </c>
      <c r="S106" s="83" t="s">
        <v>251</v>
      </c>
      <c r="T106" s="83" t="s">
        <v>145</v>
      </c>
      <c r="U106" s="83" t="s">
        <v>101</v>
      </c>
      <c r="V106" s="83" t="s">
        <v>131</v>
      </c>
      <c r="W106" s="91"/>
      <c r="X106" s="182"/>
      <c r="Y106" s="184"/>
      <c r="Z106" s="96"/>
      <c r="AA106" s="182"/>
      <c r="AB106" s="182"/>
    </row>
    <row r="107" ht="22.5" customHeight="1">
      <c r="A107" s="72">
        <f>COUNTIF('Call &amp; Chat-Lidya'!$I$4:$I$2397,I107)</f>
        <v>2</v>
      </c>
      <c r="B107" s="74">
        <v>46185.0</v>
      </c>
      <c r="C107" s="76" t="s">
        <v>83</v>
      </c>
      <c r="D107" s="76" t="s">
        <v>85</v>
      </c>
      <c r="E107" s="76" t="s">
        <v>554</v>
      </c>
      <c r="F107" s="78">
        <v>46178.0</v>
      </c>
      <c r="G107" s="83" t="s">
        <v>88</v>
      </c>
      <c r="H107" s="76" t="s">
        <v>556</v>
      </c>
      <c r="I107" s="76" t="s">
        <v>557</v>
      </c>
      <c r="J107" s="88" t="s">
        <v>558</v>
      </c>
      <c r="K107" s="89" t="s">
        <v>559</v>
      </c>
      <c r="L107" s="90" t="s">
        <v>559</v>
      </c>
      <c r="M107" s="76" t="s">
        <v>560</v>
      </c>
      <c r="N107" s="91"/>
      <c r="O107" s="92">
        <v>46129.0</v>
      </c>
      <c r="P107" s="74">
        <v>46143.0</v>
      </c>
      <c r="Q107" s="76" t="s">
        <v>86</v>
      </c>
      <c r="R107" s="76" t="s">
        <v>143</v>
      </c>
      <c r="S107" s="83" t="s">
        <v>251</v>
      </c>
      <c r="T107" s="83" t="s">
        <v>145</v>
      </c>
      <c r="U107" s="83" t="s">
        <v>101</v>
      </c>
      <c r="V107" s="83" t="s">
        <v>131</v>
      </c>
      <c r="W107" s="91"/>
      <c r="X107" s="182"/>
      <c r="Y107" s="184"/>
      <c r="Z107" s="96"/>
      <c r="AA107" s="182"/>
      <c r="AB107" s="182"/>
    </row>
    <row r="108" ht="22.5" customHeight="1">
      <c r="A108" s="72">
        <f>COUNTIF('Call &amp; Chat-Lidya'!$I$4:$I$2397,I108)</f>
        <v>2</v>
      </c>
      <c r="B108" s="74">
        <v>46185.0</v>
      </c>
      <c r="C108" s="76" t="s">
        <v>83</v>
      </c>
      <c r="D108" s="76" t="s">
        <v>85</v>
      </c>
      <c r="E108" s="76" t="s">
        <v>582</v>
      </c>
      <c r="F108" s="78">
        <v>46178.0</v>
      </c>
      <c r="G108" s="83" t="s">
        <v>88</v>
      </c>
      <c r="H108" s="76" t="s">
        <v>583</v>
      </c>
      <c r="I108" s="76" t="s">
        <v>584</v>
      </c>
      <c r="J108" s="88" t="s">
        <v>585</v>
      </c>
      <c r="K108" s="89" t="s">
        <v>586</v>
      </c>
      <c r="L108" s="90" t="s">
        <v>586</v>
      </c>
      <c r="M108" s="76" t="s">
        <v>587</v>
      </c>
      <c r="N108" s="76" t="s">
        <v>587</v>
      </c>
      <c r="O108" s="92">
        <v>46133.0</v>
      </c>
      <c r="P108" s="74">
        <v>46147.0</v>
      </c>
      <c r="Q108" s="76" t="s">
        <v>124</v>
      </c>
      <c r="R108" s="76" t="s">
        <v>143</v>
      </c>
      <c r="S108" s="83" t="s">
        <v>126</v>
      </c>
      <c r="T108" s="83" t="s">
        <v>145</v>
      </c>
      <c r="U108" s="83" t="s">
        <v>101</v>
      </c>
      <c r="V108" s="83" t="s">
        <v>131</v>
      </c>
      <c r="W108" s="91"/>
      <c r="X108" s="182"/>
      <c r="Y108" s="184"/>
      <c r="Z108" s="96"/>
      <c r="AA108" s="182"/>
      <c r="AB108" s="182"/>
    </row>
    <row r="109" ht="22.5" customHeight="1">
      <c r="A109" s="72">
        <f>COUNTIF('Call &amp; Chat-Lidya'!$I$4:$I$2397,I109)</f>
        <v>2</v>
      </c>
      <c r="B109" s="74">
        <v>46185.0</v>
      </c>
      <c r="C109" s="76" t="s">
        <v>83</v>
      </c>
      <c r="D109" s="76" t="s">
        <v>85</v>
      </c>
      <c r="E109" s="76" t="s">
        <v>591</v>
      </c>
      <c r="F109" s="78">
        <v>46178.0</v>
      </c>
      <c r="G109" s="83" t="s">
        <v>88</v>
      </c>
      <c r="H109" s="76" t="s">
        <v>596</v>
      </c>
      <c r="I109" s="76" t="s">
        <v>597</v>
      </c>
      <c r="J109" s="88" t="s">
        <v>599</v>
      </c>
      <c r="K109" s="89" t="s">
        <v>601</v>
      </c>
      <c r="L109" s="90" t="s">
        <v>601</v>
      </c>
      <c r="M109" s="76"/>
      <c r="N109" s="76" t="s">
        <v>602</v>
      </c>
      <c r="O109" s="92">
        <v>46134.0</v>
      </c>
      <c r="P109" s="74">
        <v>46148.0</v>
      </c>
      <c r="Q109" s="76" t="s">
        <v>124</v>
      </c>
      <c r="R109" s="76" t="s">
        <v>143</v>
      </c>
      <c r="S109" s="83" t="s">
        <v>126</v>
      </c>
      <c r="T109" s="83" t="s">
        <v>145</v>
      </c>
      <c r="U109" s="83" t="s">
        <v>101</v>
      </c>
      <c r="V109" s="83" t="s">
        <v>131</v>
      </c>
      <c r="W109" s="91"/>
      <c r="X109" s="182"/>
      <c r="Y109" s="184"/>
      <c r="Z109" s="96"/>
      <c r="AA109" s="182"/>
      <c r="AB109" s="182"/>
    </row>
    <row r="110" ht="22.5" customHeight="1">
      <c r="A110" s="72">
        <f>COUNTIF('Call &amp; Chat-Lidya'!$I$4:$I$2397,I110)</f>
        <v>2</v>
      </c>
      <c r="B110" s="74">
        <v>46185.0</v>
      </c>
      <c r="C110" s="76" t="s">
        <v>83</v>
      </c>
      <c r="D110" s="76" t="s">
        <v>85</v>
      </c>
      <c r="E110" s="76" t="s">
        <v>604</v>
      </c>
      <c r="F110" s="78">
        <v>46178.0</v>
      </c>
      <c r="G110" s="83" t="s">
        <v>88</v>
      </c>
      <c r="H110" s="76" t="s">
        <v>605</v>
      </c>
      <c r="I110" s="76" t="s">
        <v>606</v>
      </c>
      <c r="J110" s="88" t="s">
        <v>607</v>
      </c>
      <c r="K110" s="89" t="s">
        <v>607</v>
      </c>
      <c r="L110" s="90" t="s">
        <v>607</v>
      </c>
      <c r="M110" s="76" t="s">
        <v>609</v>
      </c>
      <c r="N110" s="76" t="s">
        <v>609</v>
      </c>
      <c r="O110" s="92">
        <v>46134.0</v>
      </c>
      <c r="P110" s="74">
        <v>46148.0</v>
      </c>
      <c r="Q110" s="76" t="s">
        <v>124</v>
      </c>
      <c r="R110" s="76" t="s">
        <v>143</v>
      </c>
      <c r="S110" s="83" t="s">
        <v>126</v>
      </c>
      <c r="T110" s="83" t="s">
        <v>145</v>
      </c>
      <c r="U110" s="83" t="s">
        <v>101</v>
      </c>
      <c r="V110" s="83" t="s">
        <v>131</v>
      </c>
      <c r="W110" s="91"/>
      <c r="X110" s="182"/>
      <c r="Y110" s="184"/>
      <c r="Z110" s="96"/>
      <c r="AA110" s="182"/>
      <c r="AB110" s="182"/>
    </row>
    <row r="111" ht="22.5" customHeight="1">
      <c r="A111" s="72">
        <f>COUNTIF('Call &amp; Chat-Lidya'!$I$4:$I$2397,I111)</f>
        <v>2</v>
      </c>
      <c r="B111" s="78">
        <v>46185.0</v>
      </c>
      <c r="C111" s="91" t="s">
        <v>83</v>
      </c>
      <c r="D111" s="91" t="s">
        <v>85</v>
      </c>
      <c r="E111" s="76" t="s">
        <v>625</v>
      </c>
      <c r="F111" s="78">
        <v>46184.0</v>
      </c>
      <c r="G111" s="83" t="s">
        <v>88</v>
      </c>
      <c r="H111" s="76" t="s">
        <v>626</v>
      </c>
      <c r="I111" s="76" t="s">
        <v>627</v>
      </c>
      <c r="J111" s="88" t="s">
        <v>628</v>
      </c>
      <c r="K111" s="89" t="s">
        <v>629</v>
      </c>
      <c r="L111" s="90" t="s">
        <v>629</v>
      </c>
      <c r="M111" s="76" t="s">
        <v>630</v>
      </c>
      <c r="N111" s="76" t="s">
        <v>630</v>
      </c>
      <c r="O111" s="92">
        <v>46184.0</v>
      </c>
      <c r="P111" s="74">
        <v>46198.0</v>
      </c>
      <c r="Q111" s="76" t="s">
        <v>124</v>
      </c>
      <c r="R111" s="76" t="s">
        <v>143</v>
      </c>
      <c r="S111" s="83" t="s">
        <v>126</v>
      </c>
      <c r="T111" s="83" t="s">
        <v>145</v>
      </c>
      <c r="U111" s="83" t="s">
        <v>101</v>
      </c>
      <c r="V111" s="83" t="s">
        <v>131</v>
      </c>
      <c r="W111" s="91"/>
      <c r="X111" s="182"/>
      <c r="Y111" s="184"/>
      <c r="Z111" s="96"/>
      <c r="AA111" s="182"/>
      <c r="AB111" s="182"/>
    </row>
    <row r="112" ht="22.5" customHeight="1">
      <c r="A112" s="72">
        <f>COUNTIF('Call &amp; Chat-Lidya'!$I$4:$I$2397,I112)</f>
        <v>6</v>
      </c>
      <c r="B112" s="176">
        <v>46184.0</v>
      </c>
      <c r="C112" s="91" t="s">
        <v>83</v>
      </c>
      <c r="D112" s="91" t="s">
        <v>85</v>
      </c>
      <c r="E112" s="91" t="s">
        <v>462</v>
      </c>
      <c r="F112" s="178">
        <v>46181.0</v>
      </c>
      <c r="G112" s="179" t="s">
        <v>88</v>
      </c>
      <c r="H112" s="91" t="s">
        <v>463</v>
      </c>
      <c r="I112" s="91" t="s">
        <v>464</v>
      </c>
      <c r="J112" s="97" t="s">
        <v>465</v>
      </c>
      <c r="K112" s="180" t="s">
        <v>466</v>
      </c>
      <c r="L112" s="181" t="s">
        <v>466</v>
      </c>
      <c r="M112" s="91" t="s">
        <v>468</v>
      </c>
      <c r="N112" s="91" t="s">
        <v>468</v>
      </c>
      <c r="O112" s="183">
        <v>46181.0</v>
      </c>
      <c r="P112" s="176">
        <v>46195.0</v>
      </c>
      <c r="Q112" s="91" t="s">
        <v>143</v>
      </c>
      <c r="R112" s="91" t="s">
        <v>213</v>
      </c>
      <c r="S112" s="179" t="s">
        <v>100</v>
      </c>
      <c r="T112" s="179" t="s">
        <v>145</v>
      </c>
      <c r="U112" s="179" t="s">
        <v>101</v>
      </c>
      <c r="V112" s="91" t="s">
        <v>341</v>
      </c>
      <c r="W112" s="91" t="s">
        <v>342</v>
      </c>
      <c r="X112" s="182"/>
      <c r="Y112" s="184"/>
      <c r="Z112" s="97" t="s">
        <v>827</v>
      </c>
      <c r="AA112" s="182"/>
      <c r="AB112" s="182"/>
    </row>
    <row r="113" ht="22.5" customHeight="1">
      <c r="A113" s="72">
        <f>COUNTIF('Call &amp; Chat-Lidya'!$I$4:$I$2397,I113)</f>
        <v>5</v>
      </c>
      <c r="B113" s="176">
        <v>46184.0</v>
      </c>
      <c r="C113" s="91" t="s">
        <v>83</v>
      </c>
      <c r="D113" s="91" t="s">
        <v>85</v>
      </c>
      <c r="E113" s="91" t="s">
        <v>511</v>
      </c>
      <c r="F113" s="178">
        <v>46181.0</v>
      </c>
      <c r="G113" s="179" t="s">
        <v>88</v>
      </c>
      <c r="H113" s="91" t="s">
        <v>513</v>
      </c>
      <c r="I113" s="91" t="s">
        <v>515</v>
      </c>
      <c r="J113" s="97" t="s">
        <v>516</v>
      </c>
      <c r="K113" s="180" t="s">
        <v>518</v>
      </c>
      <c r="L113" s="181" t="s">
        <v>518</v>
      </c>
      <c r="M113" s="91" t="s">
        <v>519</v>
      </c>
      <c r="N113" s="91" t="s">
        <v>520</v>
      </c>
      <c r="O113" s="183">
        <v>46181.0</v>
      </c>
      <c r="P113" s="176">
        <v>46195.0</v>
      </c>
      <c r="Q113" s="91" t="s">
        <v>124</v>
      </c>
      <c r="R113" s="91" t="s">
        <v>213</v>
      </c>
      <c r="S113" s="179" t="s">
        <v>99</v>
      </c>
      <c r="T113" s="179" t="s">
        <v>100</v>
      </c>
      <c r="U113" s="179" t="s">
        <v>101</v>
      </c>
      <c r="V113" s="91" t="s">
        <v>341</v>
      </c>
      <c r="W113" s="91" t="s">
        <v>509</v>
      </c>
      <c r="X113" s="182"/>
      <c r="Y113" s="184"/>
      <c r="Z113" s="97" t="s">
        <v>1478</v>
      </c>
      <c r="AA113" s="182"/>
      <c r="AB113" s="182"/>
    </row>
    <row r="114" ht="22.5" customHeight="1">
      <c r="A114" s="72">
        <f>COUNTIF('Call &amp; Chat-Lidya'!$I$4:$I$2397,I114)</f>
        <v>4</v>
      </c>
      <c r="B114" s="176">
        <v>46184.0</v>
      </c>
      <c r="C114" s="91" t="s">
        <v>83</v>
      </c>
      <c r="D114" s="91" t="s">
        <v>85</v>
      </c>
      <c r="E114" s="91" t="s">
        <v>822</v>
      </c>
      <c r="F114" s="178">
        <v>46181.0</v>
      </c>
      <c r="G114" s="179" t="s">
        <v>88</v>
      </c>
      <c r="H114" s="91" t="s">
        <v>823</v>
      </c>
      <c r="I114" s="91" t="s">
        <v>824</v>
      </c>
      <c r="J114" s="97" t="s">
        <v>466</v>
      </c>
      <c r="K114" s="180" t="s">
        <v>466</v>
      </c>
      <c r="L114" s="181" t="s">
        <v>466</v>
      </c>
      <c r="M114" s="91" t="s">
        <v>825</v>
      </c>
      <c r="N114" s="91" t="s">
        <v>825</v>
      </c>
      <c r="O114" s="183">
        <v>46181.0</v>
      </c>
      <c r="P114" s="176">
        <v>46195.0</v>
      </c>
      <c r="Q114" s="91" t="s">
        <v>124</v>
      </c>
      <c r="R114" s="91" t="s">
        <v>124</v>
      </c>
      <c r="S114" s="179" t="s">
        <v>100</v>
      </c>
      <c r="T114" s="179" t="s">
        <v>145</v>
      </c>
      <c r="U114" s="179" t="s">
        <v>101</v>
      </c>
      <c r="V114" s="97" t="s">
        <v>390</v>
      </c>
      <c r="W114" s="182"/>
      <c r="X114" s="182"/>
      <c r="Y114" s="184"/>
      <c r="Z114" s="97" t="s">
        <v>827</v>
      </c>
      <c r="AA114" s="182"/>
      <c r="AB114" s="182"/>
    </row>
    <row r="115" ht="22.5" customHeight="1">
      <c r="A115" s="72">
        <f>COUNTIF('Call &amp; Chat-Lidya'!$I$4:$I$2397,I115)</f>
        <v>3</v>
      </c>
      <c r="B115" s="176">
        <v>46184.0</v>
      </c>
      <c r="C115" s="91" t="s">
        <v>83</v>
      </c>
      <c r="D115" s="91" t="s">
        <v>85</v>
      </c>
      <c r="E115" s="91" t="s">
        <v>575</v>
      </c>
      <c r="F115" s="178">
        <v>46184.0</v>
      </c>
      <c r="G115" s="179" t="s">
        <v>448</v>
      </c>
      <c r="H115" s="91" t="s">
        <v>576</v>
      </c>
      <c r="I115" s="91" t="s">
        <v>577</v>
      </c>
      <c r="J115" s="97" t="s">
        <v>578</v>
      </c>
      <c r="K115" s="180" t="s">
        <v>579</v>
      </c>
      <c r="L115" s="181" t="s">
        <v>580</v>
      </c>
      <c r="M115" s="91" t="s">
        <v>581</v>
      </c>
      <c r="N115" s="91" t="s">
        <v>581</v>
      </c>
      <c r="O115" s="183">
        <v>46184.0</v>
      </c>
      <c r="P115" s="176">
        <v>45525.0</v>
      </c>
      <c r="Q115" s="91" t="s">
        <v>124</v>
      </c>
      <c r="R115" s="91" t="s">
        <v>143</v>
      </c>
      <c r="S115" s="179" t="s">
        <v>251</v>
      </c>
      <c r="T115" s="179" t="s">
        <v>145</v>
      </c>
      <c r="U115" s="179" t="s">
        <v>101</v>
      </c>
      <c r="V115" s="91" t="s">
        <v>131</v>
      </c>
      <c r="W115" s="182"/>
      <c r="X115" s="182"/>
      <c r="Y115" s="184"/>
      <c r="Z115" s="182"/>
      <c r="AA115" s="182"/>
      <c r="AB115" s="182"/>
    </row>
    <row r="116" ht="22.5" customHeight="1">
      <c r="A116" s="72">
        <f>COUNTIF('Call &amp; Chat-Lidya'!$I$4:$I$2397,I116)</f>
        <v>1</v>
      </c>
      <c r="B116" s="178">
        <v>46184.0</v>
      </c>
      <c r="C116" s="91" t="s">
        <v>83</v>
      </c>
      <c r="D116" s="91" t="s">
        <v>85</v>
      </c>
      <c r="E116" s="91" t="s">
        <v>878</v>
      </c>
      <c r="F116" s="178">
        <v>46185.0</v>
      </c>
      <c r="G116" s="179" t="s">
        <v>88</v>
      </c>
      <c r="H116" s="91" t="s">
        <v>879</v>
      </c>
      <c r="I116" s="91" t="s">
        <v>880</v>
      </c>
      <c r="J116" s="97" t="s">
        <v>881</v>
      </c>
      <c r="K116" s="180" t="s">
        <v>882</v>
      </c>
      <c r="L116" s="181" t="s">
        <v>882</v>
      </c>
      <c r="M116" s="91" t="s">
        <v>883</v>
      </c>
      <c r="N116" s="182"/>
      <c r="O116" s="183">
        <v>46071.0</v>
      </c>
      <c r="P116" s="176">
        <v>46085.0</v>
      </c>
      <c r="Q116" s="91" t="s">
        <v>163</v>
      </c>
      <c r="R116" s="91" t="s">
        <v>143</v>
      </c>
      <c r="S116" s="179" t="s">
        <v>251</v>
      </c>
      <c r="T116" s="179" t="s">
        <v>145</v>
      </c>
      <c r="U116" s="179" t="s">
        <v>101</v>
      </c>
      <c r="V116" s="91" t="s">
        <v>131</v>
      </c>
      <c r="W116" s="182"/>
      <c r="X116" s="182"/>
      <c r="Y116" s="184"/>
      <c r="Z116" s="182"/>
      <c r="AA116" s="182"/>
      <c r="AB116" s="182"/>
    </row>
    <row r="117" ht="22.5" customHeight="1">
      <c r="A117" s="72">
        <f>COUNTIF('Call &amp; Chat-Lidya'!$I$4:$I$2397,I117)</f>
        <v>1</v>
      </c>
      <c r="B117" s="178">
        <v>46184.0</v>
      </c>
      <c r="C117" s="91" t="s">
        <v>83</v>
      </c>
      <c r="D117" s="91" t="s">
        <v>85</v>
      </c>
      <c r="E117" s="91" t="s">
        <v>885</v>
      </c>
      <c r="F117" s="178">
        <v>46185.0</v>
      </c>
      <c r="G117" s="179" t="s">
        <v>88</v>
      </c>
      <c r="H117" s="91" t="s">
        <v>886</v>
      </c>
      <c r="I117" s="91" t="s">
        <v>887</v>
      </c>
      <c r="J117" s="97" t="s">
        <v>888</v>
      </c>
      <c r="K117" s="180" t="s">
        <v>889</v>
      </c>
      <c r="L117" s="181" t="s">
        <v>889</v>
      </c>
      <c r="M117" s="91" t="s">
        <v>891</v>
      </c>
      <c r="N117" s="91" t="s">
        <v>892</v>
      </c>
      <c r="O117" s="183">
        <v>46074.0</v>
      </c>
      <c r="P117" s="176">
        <v>46088.0</v>
      </c>
      <c r="Q117" s="91" t="s">
        <v>143</v>
      </c>
      <c r="R117" s="91" t="s">
        <v>143</v>
      </c>
      <c r="S117" s="179" t="s">
        <v>251</v>
      </c>
      <c r="T117" s="179" t="s">
        <v>145</v>
      </c>
      <c r="U117" s="179" t="s">
        <v>101</v>
      </c>
      <c r="V117" s="91" t="s">
        <v>131</v>
      </c>
      <c r="W117" s="182"/>
      <c r="X117" s="182"/>
      <c r="Y117" s="184"/>
      <c r="Z117" s="182"/>
      <c r="AA117" s="182"/>
      <c r="AB117" s="182"/>
    </row>
    <row r="118" ht="22.5" customHeight="1">
      <c r="A118" s="72">
        <f>COUNTIF('Call &amp; Chat-Lidya'!$I$4:$I$2397,I118)</f>
        <v>1</v>
      </c>
      <c r="B118" s="178">
        <v>46184.0</v>
      </c>
      <c r="C118" s="91" t="s">
        <v>83</v>
      </c>
      <c r="D118" s="91" t="s">
        <v>85</v>
      </c>
      <c r="E118" s="91" t="s">
        <v>893</v>
      </c>
      <c r="F118" s="178">
        <v>46185.0</v>
      </c>
      <c r="G118" s="179" t="s">
        <v>88</v>
      </c>
      <c r="H118" s="91" t="s">
        <v>894</v>
      </c>
      <c r="I118" s="91" t="s">
        <v>895</v>
      </c>
      <c r="J118" s="97" t="s">
        <v>896</v>
      </c>
      <c r="K118" s="180" t="s">
        <v>898</v>
      </c>
      <c r="L118" s="181" t="s">
        <v>898</v>
      </c>
      <c r="M118" s="91" t="s">
        <v>899</v>
      </c>
      <c r="N118" s="91" t="s">
        <v>899</v>
      </c>
      <c r="O118" s="183">
        <v>46081.0</v>
      </c>
      <c r="P118" s="176">
        <v>46095.0</v>
      </c>
      <c r="Q118" s="91" t="s">
        <v>124</v>
      </c>
      <c r="R118" s="91" t="s">
        <v>143</v>
      </c>
      <c r="S118" s="179" t="s">
        <v>251</v>
      </c>
      <c r="T118" s="179" t="s">
        <v>145</v>
      </c>
      <c r="U118" s="179" t="s">
        <v>101</v>
      </c>
      <c r="V118" s="91" t="s">
        <v>131</v>
      </c>
      <c r="W118" s="182"/>
      <c r="X118" s="182"/>
      <c r="Y118" s="184"/>
      <c r="Z118" s="182"/>
      <c r="AA118" s="182"/>
      <c r="AB118" s="182"/>
    </row>
    <row r="119" ht="22.5" customHeight="1">
      <c r="A119" s="72">
        <f>COUNTIF('Call &amp; Chat-Lidya'!$I$4:$I$2397,I119)</f>
        <v>1</v>
      </c>
      <c r="B119" s="178">
        <v>46184.0</v>
      </c>
      <c r="C119" s="91" t="s">
        <v>83</v>
      </c>
      <c r="D119" s="91" t="s">
        <v>85</v>
      </c>
      <c r="E119" s="91" t="s">
        <v>900</v>
      </c>
      <c r="F119" s="178">
        <v>46185.0</v>
      </c>
      <c r="G119" s="179" t="s">
        <v>88</v>
      </c>
      <c r="H119" s="91" t="s">
        <v>901</v>
      </c>
      <c r="I119" s="91" t="s">
        <v>902</v>
      </c>
      <c r="J119" s="97" t="s">
        <v>903</v>
      </c>
      <c r="K119" s="180" t="s">
        <v>904</v>
      </c>
      <c r="L119" s="181" t="s">
        <v>904</v>
      </c>
      <c r="M119" s="91" t="s">
        <v>905</v>
      </c>
      <c r="N119" s="91" t="s">
        <v>905</v>
      </c>
      <c r="O119" s="183">
        <v>46098.0</v>
      </c>
      <c r="P119" s="176">
        <v>46112.0</v>
      </c>
      <c r="Q119" s="91" t="s">
        <v>124</v>
      </c>
      <c r="R119" s="91" t="s">
        <v>143</v>
      </c>
      <c r="S119" s="179" t="s">
        <v>251</v>
      </c>
      <c r="T119" s="179" t="s">
        <v>145</v>
      </c>
      <c r="U119" s="179" t="s">
        <v>101</v>
      </c>
      <c r="V119" s="91" t="s">
        <v>131</v>
      </c>
      <c r="W119" s="182"/>
      <c r="X119" s="182"/>
      <c r="Y119" s="184"/>
      <c r="Z119" s="182"/>
      <c r="AA119" s="182"/>
      <c r="AB119" s="182"/>
    </row>
    <row r="120" ht="22.5" customHeight="1">
      <c r="A120" s="72">
        <f>COUNTIF('Call &amp; Chat-Lidya'!$I$4:$I$2397,I120)</f>
        <v>1</v>
      </c>
      <c r="B120" s="178">
        <v>46184.0</v>
      </c>
      <c r="C120" s="91" t="s">
        <v>83</v>
      </c>
      <c r="D120" s="91" t="s">
        <v>85</v>
      </c>
      <c r="E120" s="91" t="s">
        <v>908</v>
      </c>
      <c r="F120" s="178">
        <v>46185.0</v>
      </c>
      <c r="G120" s="179" t="s">
        <v>88</v>
      </c>
      <c r="H120" s="91" t="s">
        <v>909</v>
      </c>
      <c r="I120" s="91" t="s">
        <v>910</v>
      </c>
      <c r="J120" s="97" t="s">
        <v>911</v>
      </c>
      <c r="K120" s="180" t="s">
        <v>912</v>
      </c>
      <c r="L120" s="181" t="s">
        <v>912</v>
      </c>
      <c r="M120" s="91" t="s">
        <v>913</v>
      </c>
      <c r="N120" s="91" t="s">
        <v>913</v>
      </c>
      <c r="O120" s="183">
        <v>46098.0</v>
      </c>
      <c r="P120" s="176">
        <v>46112.0</v>
      </c>
      <c r="Q120" s="91" t="s">
        <v>124</v>
      </c>
      <c r="R120" s="91" t="s">
        <v>143</v>
      </c>
      <c r="S120" s="179" t="s">
        <v>126</v>
      </c>
      <c r="T120" s="179" t="s">
        <v>145</v>
      </c>
      <c r="U120" s="179" t="s">
        <v>101</v>
      </c>
      <c r="V120" s="91" t="s">
        <v>131</v>
      </c>
      <c r="W120" s="182"/>
      <c r="X120" s="182"/>
      <c r="Y120" s="184"/>
      <c r="Z120" s="182"/>
      <c r="AA120" s="182"/>
      <c r="AB120" s="182"/>
    </row>
    <row r="121" ht="22.5" customHeight="1">
      <c r="A121" s="72">
        <f>COUNTIF('Call &amp; Chat-Lidya'!$I$4:$I$2397,I121)</f>
        <v>1</v>
      </c>
      <c r="B121" s="178">
        <v>46184.0</v>
      </c>
      <c r="C121" s="91" t="s">
        <v>83</v>
      </c>
      <c r="D121" s="91" t="s">
        <v>85</v>
      </c>
      <c r="E121" s="91" t="s">
        <v>915</v>
      </c>
      <c r="F121" s="178">
        <v>46185.0</v>
      </c>
      <c r="G121" s="179" t="s">
        <v>88</v>
      </c>
      <c r="H121" s="91" t="s">
        <v>916</v>
      </c>
      <c r="I121" s="91" t="s">
        <v>917</v>
      </c>
      <c r="J121" s="97" t="s">
        <v>918</v>
      </c>
      <c r="K121" s="180" t="s">
        <v>919</v>
      </c>
      <c r="L121" s="181" t="s">
        <v>919</v>
      </c>
      <c r="M121" s="91" t="s">
        <v>920</v>
      </c>
      <c r="N121" s="91" t="s">
        <v>921</v>
      </c>
      <c r="O121" s="183">
        <v>46099.0</v>
      </c>
      <c r="P121" s="176">
        <v>46113.0</v>
      </c>
      <c r="Q121" s="91" t="s">
        <v>143</v>
      </c>
      <c r="R121" s="91" t="s">
        <v>143</v>
      </c>
      <c r="S121" s="179" t="s">
        <v>126</v>
      </c>
      <c r="T121" s="179" t="s">
        <v>145</v>
      </c>
      <c r="U121" s="179" t="s">
        <v>101</v>
      </c>
      <c r="V121" s="91" t="s">
        <v>131</v>
      </c>
      <c r="W121" s="182"/>
      <c r="X121" s="182"/>
      <c r="Y121" s="184"/>
      <c r="Z121" s="182"/>
      <c r="AA121" s="182"/>
      <c r="AB121" s="182"/>
    </row>
    <row r="122" ht="22.5" customHeight="1">
      <c r="A122" s="72">
        <f>COUNTIF('Call &amp; Chat-Lidya'!$I$4:$I$2397,I122)</f>
        <v>1</v>
      </c>
      <c r="B122" s="178">
        <v>46184.0</v>
      </c>
      <c r="C122" s="91" t="s">
        <v>83</v>
      </c>
      <c r="D122" s="91" t="s">
        <v>85</v>
      </c>
      <c r="E122" s="91" t="s">
        <v>922</v>
      </c>
      <c r="F122" s="178">
        <v>46185.0</v>
      </c>
      <c r="G122" s="179" t="s">
        <v>88</v>
      </c>
      <c r="H122" s="91" t="s">
        <v>923</v>
      </c>
      <c r="I122" s="91" t="s">
        <v>924</v>
      </c>
      <c r="J122" s="97" t="s">
        <v>925</v>
      </c>
      <c r="K122" s="180" t="s">
        <v>926</v>
      </c>
      <c r="L122" s="181" t="s">
        <v>926</v>
      </c>
      <c r="M122" s="91" t="s">
        <v>927</v>
      </c>
      <c r="N122" s="91" t="s">
        <v>927</v>
      </c>
      <c r="O122" s="183">
        <v>46099.0</v>
      </c>
      <c r="P122" s="176">
        <v>46113.0</v>
      </c>
      <c r="Q122" s="91" t="s">
        <v>124</v>
      </c>
      <c r="R122" s="91" t="s">
        <v>143</v>
      </c>
      <c r="S122" s="179" t="s">
        <v>126</v>
      </c>
      <c r="T122" s="179" t="s">
        <v>145</v>
      </c>
      <c r="U122" s="179" t="s">
        <v>101</v>
      </c>
      <c r="V122" s="91" t="s">
        <v>131</v>
      </c>
      <c r="W122" s="182"/>
      <c r="X122" s="182"/>
      <c r="Y122" s="184"/>
      <c r="Z122" s="182"/>
      <c r="AA122" s="182"/>
      <c r="AB122" s="182"/>
    </row>
    <row r="123" ht="22.5" customHeight="1">
      <c r="A123" s="72">
        <f>COUNTIF('Call &amp; Chat-Lidya'!$I$4:$I$2397,I123)</f>
        <v>1</v>
      </c>
      <c r="B123" s="178">
        <v>46184.0</v>
      </c>
      <c r="C123" s="91" t="s">
        <v>83</v>
      </c>
      <c r="D123" s="91" t="s">
        <v>85</v>
      </c>
      <c r="E123" s="91" t="s">
        <v>930</v>
      </c>
      <c r="F123" s="178">
        <v>46185.0</v>
      </c>
      <c r="G123" s="179" t="s">
        <v>88</v>
      </c>
      <c r="H123" s="91" t="s">
        <v>931</v>
      </c>
      <c r="I123" s="91" t="s">
        <v>932</v>
      </c>
      <c r="J123" s="97" t="s">
        <v>933</v>
      </c>
      <c r="K123" s="180" t="s">
        <v>934</v>
      </c>
      <c r="L123" s="181" t="s">
        <v>934</v>
      </c>
      <c r="M123" s="91" t="s">
        <v>935</v>
      </c>
      <c r="N123" s="91" t="s">
        <v>935</v>
      </c>
      <c r="O123" s="183">
        <v>46101.0</v>
      </c>
      <c r="P123" s="176">
        <v>46115.0</v>
      </c>
      <c r="Q123" s="91" t="s">
        <v>124</v>
      </c>
      <c r="R123" s="91" t="s">
        <v>143</v>
      </c>
      <c r="S123" s="179" t="s">
        <v>126</v>
      </c>
      <c r="T123" s="179" t="s">
        <v>145</v>
      </c>
      <c r="U123" s="179" t="s">
        <v>101</v>
      </c>
      <c r="V123" s="91" t="s">
        <v>131</v>
      </c>
      <c r="W123" s="182"/>
      <c r="X123" s="182"/>
      <c r="Y123" s="184"/>
      <c r="Z123" s="182"/>
      <c r="AA123" s="182"/>
      <c r="AB123" s="182"/>
    </row>
    <row r="124" ht="22.5" customHeight="1">
      <c r="A124" s="72">
        <f>COUNTIF('Call &amp; Chat-Lidya'!$I$4:$I$2397,I124)</f>
        <v>1</v>
      </c>
      <c r="B124" s="178">
        <v>46184.0</v>
      </c>
      <c r="C124" s="91" t="s">
        <v>83</v>
      </c>
      <c r="D124" s="91" t="s">
        <v>85</v>
      </c>
      <c r="E124" s="91" t="s">
        <v>936</v>
      </c>
      <c r="F124" s="178">
        <v>46185.0</v>
      </c>
      <c r="G124" s="179" t="s">
        <v>88</v>
      </c>
      <c r="H124" s="91" t="s">
        <v>937</v>
      </c>
      <c r="I124" s="91" t="s">
        <v>938</v>
      </c>
      <c r="J124" s="97" t="s">
        <v>940</v>
      </c>
      <c r="K124" s="180" t="s">
        <v>941</v>
      </c>
      <c r="L124" s="181" t="s">
        <v>941</v>
      </c>
      <c r="M124" s="91" t="s">
        <v>943</v>
      </c>
      <c r="N124" s="91" t="s">
        <v>943</v>
      </c>
      <c r="O124" s="183">
        <v>46101.0</v>
      </c>
      <c r="P124" s="176">
        <v>46115.0</v>
      </c>
      <c r="Q124" s="91" t="s">
        <v>143</v>
      </c>
      <c r="R124" s="91" t="s">
        <v>143</v>
      </c>
      <c r="S124" s="179" t="s">
        <v>251</v>
      </c>
      <c r="T124" s="179" t="s">
        <v>145</v>
      </c>
      <c r="U124" s="179" t="s">
        <v>101</v>
      </c>
      <c r="V124" s="91" t="s">
        <v>131</v>
      </c>
      <c r="W124" s="182"/>
      <c r="X124" s="182"/>
      <c r="Y124" s="184"/>
      <c r="Z124" s="182"/>
      <c r="AA124" s="182"/>
      <c r="AB124" s="182"/>
    </row>
    <row r="125" ht="22.5" customHeight="1">
      <c r="A125" s="72">
        <f>COUNTIF('Call &amp; Chat-Lidya'!$I$4:$I$2397,I125)</f>
        <v>1</v>
      </c>
      <c r="B125" s="178">
        <v>46184.0</v>
      </c>
      <c r="C125" s="91" t="s">
        <v>83</v>
      </c>
      <c r="D125" s="91" t="s">
        <v>85</v>
      </c>
      <c r="E125" s="91" t="s">
        <v>945</v>
      </c>
      <c r="F125" s="178">
        <v>46185.0</v>
      </c>
      <c r="G125" s="179" t="s">
        <v>88</v>
      </c>
      <c r="H125" s="91" t="s">
        <v>947</v>
      </c>
      <c r="I125" s="91" t="s">
        <v>948</v>
      </c>
      <c r="J125" s="97" t="s">
        <v>949</v>
      </c>
      <c r="K125" s="180" t="s">
        <v>950</v>
      </c>
      <c r="L125" s="181" t="s">
        <v>950</v>
      </c>
      <c r="M125" s="91" t="s">
        <v>952</v>
      </c>
      <c r="N125" s="91" t="s">
        <v>952</v>
      </c>
      <c r="O125" s="183">
        <v>46103.0</v>
      </c>
      <c r="P125" s="176">
        <v>46117.0</v>
      </c>
      <c r="Q125" s="91" t="s">
        <v>124</v>
      </c>
      <c r="R125" s="91" t="s">
        <v>143</v>
      </c>
      <c r="S125" s="179" t="s">
        <v>350</v>
      </c>
      <c r="T125" s="179" t="s">
        <v>145</v>
      </c>
      <c r="U125" s="179" t="s">
        <v>101</v>
      </c>
      <c r="V125" s="91" t="s">
        <v>283</v>
      </c>
      <c r="W125" s="182"/>
      <c r="X125" s="182"/>
      <c r="Y125" s="184"/>
      <c r="Z125" s="97" t="s">
        <v>958</v>
      </c>
      <c r="AA125" s="182"/>
      <c r="AB125" s="182"/>
    </row>
    <row r="126" ht="22.5" customHeight="1">
      <c r="A126" s="72">
        <f>COUNTIF('Call &amp; Chat-Lidya'!$I$4:$I$2397,I126)</f>
        <v>1</v>
      </c>
      <c r="B126" s="178">
        <v>46184.0</v>
      </c>
      <c r="C126" s="91" t="s">
        <v>83</v>
      </c>
      <c r="D126" s="91" t="s">
        <v>85</v>
      </c>
      <c r="E126" s="91" t="s">
        <v>961</v>
      </c>
      <c r="F126" s="178">
        <v>46185.0</v>
      </c>
      <c r="G126" s="179" t="s">
        <v>88</v>
      </c>
      <c r="H126" s="91" t="s">
        <v>962</v>
      </c>
      <c r="I126" s="91" t="s">
        <v>963</v>
      </c>
      <c r="J126" s="97" t="s">
        <v>964</v>
      </c>
      <c r="K126" s="180" t="s">
        <v>965</v>
      </c>
      <c r="L126" s="181" t="s">
        <v>965</v>
      </c>
      <c r="M126" s="182"/>
      <c r="N126" s="91" t="s">
        <v>966</v>
      </c>
      <c r="O126" s="183">
        <v>46103.0</v>
      </c>
      <c r="P126" s="176">
        <v>46117.0</v>
      </c>
      <c r="Q126" s="91" t="s">
        <v>124</v>
      </c>
      <c r="R126" s="91" t="s">
        <v>143</v>
      </c>
      <c r="S126" s="179" t="s">
        <v>126</v>
      </c>
      <c r="T126" s="179" t="s">
        <v>145</v>
      </c>
      <c r="U126" s="179" t="s">
        <v>101</v>
      </c>
      <c r="V126" s="91" t="s">
        <v>131</v>
      </c>
      <c r="W126" s="182"/>
      <c r="X126" s="182"/>
      <c r="Y126" s="184"/>
      <c r="Z126" s="182"/>
      <c r="AA126" s="182"/>
      <c r="AB126" s="182"/>
    </row>
    <row r="127" ht="22.5" customHeight="1">
      <c r="A127" s="72">
        <f>COUNTIF('Call &amp; Chat-Lidya'!$I$4:$I$2397,I127)</f>
        <v>1</v>
      </c>
      <c r="B127" s="178">
        <v>46184.0</v>
      </c>
      <c r="C127" s="91" t="s">
        <v>83</v>
      </c>
      <c r="D127" s="91" t="s">
        <v>85</v>
      </c>
      <c r="E127" s="91" t="s">
        <v>975</v>
      </c>
      <c r="F127" s="178">
        <v>46185.0</v>
      </c>
      <c r="G127" s="179" t="s">
        <v>88</v>
      </c>
      <c r="H127" s="91" t="s">
        <v>977</v>
      </c>
      <c r="I127" s="91" t="s">
        <v>978</v>
      </c>
      <c r="J127" s="97" t="s">
        <v>979</v>
      </c>
      <c r="K127" s="180" t="s">
        <v>980</v>
      </c>
      <c r="L127" s="181" t="s">
        <v>980</v>
      </c>
      <c r="M127" s="91" t="s">
        <v>981</v>
      </c>
      <c r="N127" s="182"/>
      <c r="O127" s="183">
        <v>46105.0</v>
      </c>
      <c r="P127" s="176">
        <v>46119.0</v>
      </c>
      <c r="Q127" s="91" t="s">
        <v>143</v>
      </c>
      <c r="R127" s="91" t="s">
        <v>143</v>
      </c>
      <c r="S127" s="179" t="s">
        <v>126</v>
      </c>
      <c r="T127" s="179" t="s">
        <v>145</v>
      </c>
      <c r="U127" s="179" t="s">
        <v>101</v>
      </c>
      <c r="V127" s="91" t="s">
        <v>131</v>
      </c>
      <c r="W127" s="182"/>
      <c r="X127" s="182"/>
      <c r="Y127" s="184"/>
      <c r="Z127" s="182"/>
      <c r="AA127" s="182"/>
      <c r="AB127" s="182"/>
    </row>
    <row r="128" ht="22.5" customHeight="1">
      <c r="A128" s="72">
        <f>COUNTIF('Call &amp; Chat-Lidya'!$I$4:$I$2397,I128)</f>
        <v>3</v>
      </c>
      <c r="B128" s="178">
        <v>46184.0</v>
      </c>
      <c r="C128" s="91" t="s">
        <v>83</v>
      </c>
      <c r="D128" s="91" t="s">
        <v>85</v>
      </c>
      <c r="E128" s="91" t="s">
        <v>590</v>
      </c>
      <c r="F128" s="178">
        <v>46185.0</v>
      </c>
      <c r="G128" s="179" t="s">
        <v>88</v>
      </c>
      <c r="H128" s="91" t="s">
        <v>592</v>
      </c>
      <c r="I128" s="91" t="s">
        <v>593</v>
      </c>
      <c r="J128" s="97" t="s">
        <v>594</v>
      </c>
      <c r="K128" s="180" t="s">
        <v>595</v>
      </c>
      <c r="L128" s="181" t="s">
        <v>595</v>
      </c>
      <c r="M128" s="91" t="s">
        <v>598</v>
      </c>
      <c r="N128" s="91" t="s">
        <v>600</v>
      </c>
      <c r="O128" s="183">
        <v>46184.0</v>
      </c>
      <c r="P128" s="176">
        <v>46198.0</v>
      </c>
      <c r="Q128" s="91" t="s">
        <v>143</v>
      </c>
      <c r="R128" s="91" t="s">
        <v>143</v>
      </c>
      <c r="S128" s="179" t="s">
        <v>251</v>
      </c>
      <c r="T128" s="179" t="s">
        <v>145</v>
      </c>
      <c r="U128" s="179" t="s">
        <v>101</v>
      </c>
      <c r="V128" s="91" t="s">
        <v>131</v>
      </c>
      <c r="W128" s="182"/>
      <c r="X128" s="182"/>
      <c r="Y128" s="184"/>
      <c r="Z128" s="184"/>
      <c r="AA128" s="281"/>
      <c r="AB128" s="182"/>
    </row>
    <row r="129" ht="22.5" customHeight="1">
      <c r="A129" s="72">
        <f>COUNTIF('Call &amp; Chat-Lidya'!$I$4:$I$2397,I129)</f>
        <v>10</v>
      </c>
      <c r="B129" s="178">
        <v>46184.0</v>
      </c>
      <c r="C129" s="91" t="s">
        <v>83</v>
      </c>
      <c r="D129" s="91" t="s">
        <v>85</v>
      </c>
      <c r="E129" s="91" t="s">
        <v>608</v>
      </c>
      <c r="F129" s="178">
        <v>46185.0</v>
      </c>
      <c r="G129" s="179" t="s">
        <v>448</v>
      </c>
      <c r="H129" s="91" t="s">
        <v>610</v>
      </c>
      <c r="I129" s="91" t="s">
        <v>611</v>
      </c>
      <c r="J129" s="97" t="s">
        <v>612</v>
      </c>
      <c r="K129" s="180" t="s">
        <v>613</v>
      </c>
      <c r="L129" s="181" t="s">
        <v>614</v>
      </c>
      <c r="M129" s="91" t="s">
        <v>615</v>
      </c>
      <c r="N129" s="91" t="s">
        <v>615</v>
      </c>
      <c r="O129" s="183">
        <v>46184.0</v>
      </c>
      <c r="P129" s="176">
        <v>46020.0</v>
      </c>
      <c r="Q129" s="91" t="s">
        <v>124</v>
      </c>
      <c r="R129" s="91" t="s">
        <v>143</v>
      </c>
      <c r="S129" s="179" t="s">
        <v>251</v>
      </c>
      <c r="T129" s="179" t="s">
        <v>145</v>
      </c>
      <c r="U129" s="179" t="s">
        <v>101</v>
      </c>
      <c r="V129" s="91" t="s">
        <v>131</v>
      </c>
      <c r="W129" s="182"/>
      <c r="X129" s="182"/>
      <c r="Y129" s="184"/>
      <c r="Z129" s="182"/>
      <c r="AA129" s="182"/>
      <c r="AB129" s="182"/>
    </row>
    <row r="130" ht="22.5" customHeight="1">
      <c r="A130" s="72">
        <f>COUNTIF('Call &amp; Chat-Lidya'!$I$4:$I$2397,I130)</f>
        <v>3</v>
      </c>
      <c r="B130" s="176">
        <v>46184.0</v>
      </c>
      <c r="C130" s="91" t="s">
        <v>83</v>
      </c>
      <c r="D130" s="91" t="s">
        <v>85</v>
      </c>
      <c r="E130" s="91" t="s">
        <v>548</v>
      </c>
      <c r="F130" s="178">
        <v>46182.0</v>
      </c>
      <c r="G130" s="179" t="s">
        <v>88</v>
      </c>
      <c r="H130" s="91" t="s">
        <v>1462</v>
      </c>
      <c r="I130" s="91" t="s">
        <v>1463</v>
      </c>
      <c r="J130" s="97" t="s">
        <v>1464</v>
      </c>
      <c r="K130" s="180" t="s">
        <v>1464</v>
      </c>
      <c r="L130" s="181" t="s">
        <v>1464</v>
      </c>
      <c r="M130" s="91" t="s">
        <v>600</v>
      </c>
      <c r="N130" s="91" t="s">
        <v>1465</v>
      </c>
      <c r="O130" s="183">
        <v>46182.0</v>
      </c>
      <c r="P130" s="176">
        <v>46196.0</v>
      </c>
      <c r="Q130" s="91" t="s">
        <v>143</v>
      </c>
      <c r="R130" s="91" t="s">
        <v>124</v>
      </c>
      <c r="S130" s="179" t="s">
        <v>350</v>
      </c>
      <c r="T130" s="179" t="s">
        <v>292</v>
      </c>
      <c r="U130" s="179" t="s">
        <v>101</v>
      </c>
      <c r="V130" s="97" t="s">
        <v>664</v>
      </c>
      <c r="W130" s="182"/>
      <c r="X130" s="182"/>
      <c r="Y130" s="184"/>
      <c r="Z130" s="97" t="s">
        <v>1469</v>
      </c>
      <c r="AA130" s="182"/>
      <c r="AB130" s="182"/>
    </row>
    <row r="131" ht="22.5" customHeight="1">
      <c r="A131" s="72">
        <f>COUNTIF('Call &amp; Chat-Lidya'!$I$4:$I$2397,I131)</f>
        <v>4</v>
      </c>
      <c r="B131" s="176">
        <v>46184.0</v>
      </c>
      <c r="C131" s="91" t="s">
        <v>83</v>
      </c>
      <c r="D131" s="91" t="s">
        <v>173</v>
      </c>
      <c r="E131" s="91" t="s">
        <v>1028</v>
      </c>
      <c r="F131" s="178">
        <v>46167.0</v>
      </c>
      <c r="G131" s="179" t="s">
        <v>88</v>
      </c>
      <c r="H131" s="91" t="s">
        <v>1520</v>
      </c>
      <c r="I131" s="91" t="s">
        <v>1521</v>
      </c>
      <c r="J131" s="97" t="s">
        <v>1522</v>
      </c>
      <c r="K131" s="180" t="s">
        <v>1523</v>
      </c>
      <c r="L131" s="181" t="s">
        <v>1523</v>
      </c>
      <c r="M131" s="91" t="s">
        <v>1524</v>
      </c>
      <c r="N131" s="91" t="s">
        <v>1525</v>
      </c>
      <c r="O131" s="183">
        <v>46167.0</v>
      </c>
      <c r="P131" s="176">
        <v>46181.0</v>
      </c>
      <c r="Q131" s="91" t="s">
        <v>124</v>
      </c>
      <c r="R131" s="91" t="s">
        <v>143</v>
      </c>
      <c r="S131" s="179" t="s">
        <v>251</v>
      </c>
      <c r="T131" s="179" t="s">
        <v>145</v>
      </c>
      <c r="U131" s="179" t="s">
        <v>101</v>
      </c>
      <c r="V131" s="97" t="s">
        <v>131</v>
      </c>
      <c r="W131" s="91" t="s">
        <v>694</v>
      </c>
      <c r="X131" s="182"/>
      <c r="Y131" s="184"/>
      <c r="Z131" s="182"/>
      <c r="AA131" s="182"/>
      <c r="AB131" s="182"/>
    </row>
    <row r="132" ht="22.5" customHeight="1">
      <c r="A132" s="72">
        <f>COUNTIF('Call &amp; Chat-Lidya'!$I$4:$I$2397,I132)</f>
        <v>10</v>
      </c>
      <c r="B132" s="176">
        <v>46184.0</v>
      </c>
      <c r="C132" s="91" t="s">
        <v>83</v>
      </c>
      <c r="D132" s="91" t="s">
        <v>173</v>
      </c>
      <c r="E132" s="91" t="s">
        <v>1253</v>
      </c>
      <c r="F132" s="176">
        <v>46162.0</v>
      </c>
      <c r="G132" s="179" t="s">
        <v>88</v>
      </c>
      <c r="H132" s="91" t="s">
        <v>610</v>
      </c>
      <c r="I132" s="91" t="s">
        <v>611</v>
      </c>
      <c r="J132" s="97" t="s">
        <v>612</v>
      </c>
      <c r="K132" s="97" t="s">
        <v>613</v>
      </c>
      <c r="L132" s="313" t="s">
        <v>613</v>
      </c>
      <c r="M132" s="91" t="s">
        <v>615</v>
      </c>
      <c r="N132" s="91" t="s">
        <v>615</v>
      </c>
      <c r="O132" s="183">
        <v>46006.0</v>
      </c>
      <c r="P132" s="176">
        <v>46020.0</v>
      </c>
      <c r="Q132" s="91" t="s">
        <v>98</v>
      </c>
      <c r="R132" s="91" t="s">
        <v>98</v>
      </c>
      <c r="S132" s="179" t="s">
        <v>251</v>
      </c>
      <c r="T132" s="179" t="s">
        <v>350</v>
      </c>
      <c r="U132" s="179" t="s">
        <v>101</v>
      </c>
      <c r="V132" s="91" t="s">
        <v>105</v>
      </c>
      <c r="W132" s="182"/>
      <c r="X132" s="91" t="s">
        <v>512</v>
      </c>
      <c r="Y132" s="292">
        <v>118000.0</v>
      </c>
      <c r="Z132" s="180" t="s">
        <v>1615</v>
      </c>
      <c r="AA132" s="182"/>
      <c r="AB132" s="182"/>
    </row>
    <row r="133" ht="22.5" customHeight="1">
      <c r="A133" s="72">
        <f>COUNTIF('Call &amp; Chat-Lidya'!$I$4:$I$2397,I133)</f>
        <v>12</v>
      </c>
      <c r="B133" s="176">
        <v>46184.0</v>
      </c>
      <c r="C133" s="91" t="s">
        <v>83</v>
      </c>
      <c r="D133" s="91" t="s">
        <v>173</v>
      </c>
      <c r="E133" s="91" t="s">
        <v>1660</v>
      </c>
      <c r="F133" s="178">
        <v>46084.0</v>
      </c>
      <c r="G133" s="179" t="s">
        <v>88</v>
      </c>
      <c r="H133" s="91" t="s">
        <v>1661</v>
      </c>
      <c r="I133" s="412" t="s">
        <v>1662</v>
      </c>
      <c r="J133" s="97" t="s">
        <v>1663</v>
      </c>
      <c r="K133" s="97" t="s">
        <v>1664</v>
      </c>
      <c r="L133" s="313" t="s">
        <v>1665</v>
      </c>
      <c r="M133" s="91" t="s">
        <v>1667</v>
      </c>
      <c r="N133" s="182"/>
      <c r="O133" s="183">
        <v>46061.0</v>
      </c>
      <c r="P133" s="413">
        <v>46075.0</v>
      </c>
      <c r="Q133" s="91" t="s">
        <v>485</v>
      </c>
      <c r="R133" s="91">
        <v>2.0</v>
      </c>
      <c r="S133" s="179" t="s">
        <v>251</v>
      </c>
      <c r="T133" s="179" t="s">
        <v>145</v>
      </c>
      <c r="U133" s="179" t="s">
        <v>101</v>
      </c>
      <c r="V133" s="91" t="s">
        <v>131</v>
      </c>
      <c r="W133" s="182"/>
      <c r="X133" s="91" t="s">
        <v>1035</v>
      </c>
      <c r="Y133" s="184"/>
      <c r="Z133" s="182"/>
      <c r="AA133" s="182"/>
      <c r="AB133" s="182"/>
    </row>
    <row r="134" ht="22.5" customHeight="1">
      <c r="A134" s="72">
        <f>COUNTIF('Call &amp; Chat-Lidya'!$I$4:$I$2397,I134)</f>
        <v>12</v>
      </c>
      <c r="B134" s="176">
        <v>46184.0</v>
      </c>
      <c r="C134" s="91" t="s">
        <v>83</v>
      </c>
      <c r="D134" s="91" t="s">
        <v>173</v>
      </c>
      <c r="E134" s="91" t="s">
        <v>1672</v>
      </c>
      <c r="F134" s="178">
        <v>46084.0</v>
      </c>
      <c r="G134" s="179" t="s">
        <v>88</v>
      </c>
      <c r="H134" s="91" t="s">
        <v>1673</v>
      </c>
      <c r="I134" s="412" t="s">
        <v>1674</v>
      </c>
      <c r="J134" s="97" t="s">
        <v>1675</v>
      </c>
      <c r="K134" s="97" t="s">
        <v>1676</v>
      </c>
      <c r="L134" s="313" t="s">
        <v>1676</v>
      </c>
      <c r="M134" s="91" t="s">
        <v>1677</v>
      </c>
      <c r="N134" s="91" t="s">
        <v>1678</v>
      </c>
      <c r="O134" s="183">
        <v>46078.0</v>
      </c>
      <c r="P134" s="176">
        <v>46092.0</v>
      </c>
      <c r="Q134" s="91" t="s">
        <v>858</v>
      </c>
      <c r="R134" s="91">
        <v>2.0</v>
      </c>
      <c r="S134" s="179" t="s">
        <v>251</v>
      </c>
      <c r="T134" s="179" t="s">
        <v>145</v>
      </c>
      <c r="U134" s="179" t="s">
        <v>101</v>
      </c>
      <c r="V134" s="91" t="s">
        <v>131</v>
      </c>
      <c r="W134" s="182"/>
      <c r="X134" s="182"/>
      <c r="Y134" s="184"/>
      <c r="Z134" s="182"/>
      <c r="AA134" s="182"/>
      <c r="AB134" s="182"/>
    </row>
    <row r="135" ht="22.5" customHeight="1">
      <c r="A135" s="72">
        <f>COUNTIF('Call &amp; Chat-Lidya'!$I$4:$I$2397,I135)</f>
        <v>9</v>
      </c>
      <c r="B135" s="176">
        <v>46184.0</v>
      </c>
      <c r="C135" s="91" t="s">
        <v>83</v>
      </c>
      <c r="D135" s="91" t="s">
        <v>173</v>
      </c>
      <c r="E135" s="91" t="s">
        <v>1685</v>
      </c>
      <c r="F135" s="178">
        <v>46083.0</v>
      </c>
      <c r="G135" s="179" t="s">
        <v>88</v>
      </c>
      <c r="H135" s="182"/>
      <c r="I135" s="412" t="s">
        <v>1686</v>
      </c>
      <c r="J135" s="97" t="s">
        <v>1687</v>
      </c>
      <c r="K135" s="97" t="s">
        <v>1688</v>
      </c>
      <c r="L135" s="313" t="s">
        <v>1688</v>
      </c>
      <c r="M135" s="91" t="s">
        <v>1689</v>
      </c>
      <c r="N135" s="182"/>
      <c r="O135" s="183">
        <v>45315.0</v>
      </c>
      <c r="P135" s="176">
        <v>45834.0</v>
      </c>
      <c r="Q135" s="91" t="s">
        <v>124</v>
      </c>
      <c r="R135" s="91">
        <v>2.0</v>
      </c>
      <c r="S135" s="179" t="s">
        <v>126</v>
      </c>
      <c r="T135" s="179" t="s">
        <v>195</v>
      </c>
      <c r="U135" s="179" t="s">
        <v>128</v>
      </c>
      <c r="V135" s="91" t="s">
        <v>131</v>
      </c>
      <c r="W135" s="182"/>
      <c r="X135" s="182"/>
      <c r="Y135" s="182"/>
      <c r="Z135" s="182"/>
      <c r="AA135" s="182"/>
      <c r="AB135" s="182"/>
    </row>
    <row r="136" ht="22.5" customHeight="1">
      <c r="A136" s="72">
        <f>COUNTIF('Call &amp; Chat-Lidya'!$I$4:$I$2397,I136)</f>
        <v>14</v>
      </c>
      <c r="B136" s="176">
        <v>46184.0</v>
      </c>
      <c r="C136" s="91" t="s">
        <v>83</v>
      </c>
      <c r="D136" s="91" t="s">
        <v>173</v>
      </c>
      <c r="E136" s="91" t="s">
        <v>1015</v>
      </c>
      <c r="F136" s="176">
        <v>46118.0</v>
      </c>
      <c r="G136" s="336"/>
      <c r="H136" s="91" t="s">
        <v>1017</v>
      </c>
      <c r="I136" s="91" t="s">
        <v>1018</v>
      </c>
      <c r="J136" s="97" t="s">
        <v>1019</v>
      </c>
      <c r="K136" s="97" t="s">
        <v>1020</v>
      </c>
      <c r="L136" s="313" t="s">
        <v>1020</v>
      </c>
      <c r="M136" s="91" t="s">
        <v>1021</v>
      </c>
      <c r="N136" s="91" t="s">
        <v>1021</v>
      </c>
      <c r="O136" s="183">
        <v>46117.0</v>
      </c>
      <c r="P136" s="337">
        <v>46131.0</v>
      </c>
      <c r="Q136" s="91" t="s">
        <v>213</v>
      </c>
      <c r="R136" s="91" t="s">
        <v>98</v>
      </c>
      <c r="S136" s="179" t="s">
        <v>251</v>
      </c>
      <c r="T136" s="179" t="s">
        <v>145</v>
      </c>
      <c r="U136" s="179" t="s">
        <v>101</v>
      </c>
      <c r="V136" s="91" t="s">
        <v>105</v>
      </c>
      <c r="W136" s="91" t="s">
        <v>694</v>
      </c>
      <c r="X136" s="182"/>
      <c r="Y136" s="184"/>
      <c r="Z136" s="182"/>
      <c r="AA136" s="182"/>
      <c r="AB136" s="182"/>
    </row>
    <row r="137" ht="22.5" customHeight="1">
      <c r="A137" s="72">
        <f>COUNTIF('Call &amp; Chat-Lidya'!$I$4:$I$2397,I137)</f>
        <v>8</v>
      </c>
      <c r="B137" s="176">
        <v>46184.0</v>
      </c>
      <c r="C137" s="91" t="s">
        <v>83</v>
      </c>
      <c r="D137" s="91" t="s">
        <v>173</v>
      </c>
      <c r="E137" s="91" t="s">
        <v>1706</v>
      </c>
      <c r="F137" s="176">
        <v>46134.0</v>
      </c>
      <c r="G137" s="179" t="s">
        <v>88</v>
      </c>
      <c r="H137" s="91" t="s">
        <v>1708</v>
      </c>
      <c r="I137" s="91" t="s">
        <v>1709</v>
      </c>
      <c r="J137" s="97" t="s">
        <v>1711</v>
      </c>
      <c r="K137" s="97" t="s">
        <v>1712</v>
      </c>
      <c r="L137" s="313" t="s">
        <v>1712</v>
      </c>
      <c r="M137" s="91" t="s">
        <v>1713</v>
      </c>
      <c r="N137" s="91" t="s">
        <v>1714</v>
      </c>
      <c r="O137" s="183">
        <v>46129.0</v>
      </c>
      <c r="P137" s="176">
        <v>46143.0</v>
      </c>
      <c r="Q137" s="91" t="s">
        <v>124</v>
      </c>
      <c r="R137" s="91">
        <v>2.0</v>
      </c>
      <c r="S137" s="179" t="s">
        <v>99</v>
      </c>
      <c r="T137" s="179" t="s">
        <v>145</v>
      </c>
      <c r="U137" s="179" t="s">
        <v>101</v>
      </c>
      <c r="V137" s="97" t="s">
        <v>131</v>
      </c>
      <c r="W137" s="182"/>
      <c r="X137" s="182"/>
      <c r="Y137" s="184"/>
      <c r="Z137" s="182"/>
      <c r="AA137" s="182"/>
      <c r="AB137" s="182"/>
    </row>
    <row r="138" ht="22.5" customHeight="1">
      <c r="A138" s="72">
        <f>COUNTIF('Call &amp; Chat-Lidya'!$I$4:$I$2397,I138)</f>
        <v>3</v>
      </c>
      <c r="B138" s="176">
        <v>46184.0</v>
      </c>
      <c r="C138" s="91" t="s">
        <v>83</v>
      </c>
      <c r="D138" s="91" t="s">
        <v>85</v>
      </c>
      <c r="E138" s="91" t="s">
        <v>143</v>
      </c>
      <c r="F138" s="178">
        <v>46174.0</v>
      </c>
      <c r="G138" s="179" t="s">
        <v>88</v>
      </c>
      <c r="H138" s="91" t="s">
        <v>1045</v>
      </c>
      <c r="I138" s="91" t="s">
        <v>1046</v>
      </c>
      <c r="J138" s="97" t="s">
        <v>1047</v>
      </c>
      <c r="K138" s="180" t="s">
        <v>1047</v>
      </c>
      <c r="L138" s="181" t="s">
        <v>1047</v>
      </c>
      <c r="M138" s="91" t="s">
        <v>1049</v>
      </c>
      <c r="N138" s="91" t="s">
        <v>1049</v>
      </c>
      <c r="O138" s="183">
        <v>46173.0</v>
      </c>
      <c r="P138" s="176">
        <v>46187.0</v>
      </c>
      <c r="Q138" s="91" t="s">
        <v>124</v>
      </c>
      <c r="R138" s="91" t="s">
        <v>143</v>
      </c>
      <c r="S138" s="179" t="s">
        <v>350</v>
      </c>
      <c r="T138" s="179" t="s">
        <v>145</v>
      </c>
      <c r="U138" s="179" t="s">
        <v>101</v>
      </c>
      <c r="V138" s="91" t="s">
        <v>1050</v>
      </c>
      <c r="W138" s="91" t="s">
        <v>694</v>
      </c>
      <c r="X138" s="182"/>
      <c r="Y138" s="184"/>
      <c r="Z138" s="97" t="s">
        <v>1734</v>
      </c>
      <c r="AA138" s="182"/>
      <c r="AB138" s="182"/>
    </row>
    <row r="139" ht="22.5" customHeight="1">
      <c r="A139" s="72">
        <f>COUNTIF('Call &amp; Chat-Lidya'!$I$4:$I$2397,I139)</f>
        <v>2</v>
      </c>
      <c r="B139" s="176">
        <v>46184.0</v>
      </c>
      <c r="C139" s="91" t="s">
        <v>83</v>
      </c>
      <c r="D139" s="91" t="s">
        <v>173</v>
      </c>
      <c r="E139" s="91" t="s">
        <v>1738</v>
      </c>
      <c r="F139" s="176">
        <v>46170.0</v>
      </c>
      <c r="G139" s="179" t="s">
        <v>88</v>
      </c>
      <c r="H139" s="91" t="s">
        <v>1739</v>
      </c>
      <c r="I139" s="91" t="s">
        <v>1740</v>
      </c>
      <c r="J139" s="97" t="s">
        <v>1741</v>
      </c>
      <c r="K139" s="97" t="s">
        <v>1743</v>
      </c>
      <c r="L139" s="313" t="s">
        <v>1743</v>
      </c>
      <c r="M139" s="91" t="s">
        <v>1744</v>
      </c>
      <c r="N139" s="91" t="s">
        <v>1744</v>
      </c>
      <c r="O139" s="183">
        <v>46170.0</v>
      </c>
      <c r="P139" s="176">
        <v>46184.0</v>
      </c>
      <c r="Q139" s="91" t="s">
        <v>124</v>
      </c>
      <c r="R139" s="91" t="s">
        <v>143</v>
      </c>
      <c r="S139" s="179" t="s">
        <v>292</v>
      </c>
      <c r="T139" s="179" t="s">
        <v>145</v>
      </c>
      <c r="U139" s="179" t="s">
        <v>101</v>
      </c>
      <c r="V139" s="97" t="s">
        <v>390</v>
      </c>
      <c r="W139" s="97" t="s">
        <v>392</v>
      </c>
      <c r="X139" s="182"/>
      <c r="Y139" s="184"/>
      <c r="Z139" s="180" t="s">
        <v>1747</v>
      </c>
      <c r="AA139" s="182"/>
      <c r="AB139" s="182"/>
    </row>
    <row r="140" ht="22.5" customHeight="1">
      <c r="A140" s="72">
        <f>COUNTIF('Call &amp; Chat-Lidya'!$I$4:$I$2397,I140)</f>
        <v>2</v>
      </c>
      <c r="B140" s="176">
        <v>46184.0</v>
      </c>
      <c r="C140" s="91" t="s">
        <v>83</v>
      </c>
      <c r="D140" s="91" t="s">
        <v>173</v>
      </c>
      <c r="E140" s="91" t="s">
        <v>1753</v>
      </c>
      <c r="F140" s="176">
        <v>46170.0</v>
      </c>
      <c r="G140" s="179" t="s">
        <v>88</v>
      </c>
      <c r="H140" s="91" t="s">
        <v>1754</v>
      </c>
      <c r="I140" s="91" t="s">
        <v>1755</v>
      </c>
      <c r="J140" s="97" t="s">
        <v>1756</v>
      </c>
      <c r="K140" s="180" t="s">
        <v>1757</v>
      </c>
      <c r="L140" s="181" t="s">
        <v>1757</v>
      </c>
      <c r="M140" s="91" t="s">
        <v>1758</v>
      </c>
      <c r="N140" s="91" t="s">
        <v>1759</v>
      </c>
      <c r="O140" s="183">
        <v>46170.0</v>
      </c>
      <c r="P140" s="176">
        <v>46184.0</v>
      </c>
      <c r="Q140" s="91" t="s">
        <v>124</v>
      </c>
      <c r="R140" s="91" t="s">
        <v>143</v>
      </c>
      <c r="S140" s="179" t="s">
        <v>350</v>
      </c>
      <c r="T140" s="179" t="s">
        <v>145</v>
      </c>
      <c r="U140" s="179" t="s">
        <v>101</v>
      </c>
      <c r="V140" s="97" t="s">
        <v>390</v>
      </c>
      <c r="W140" s="182"/>
      <c r="X140" s="182"/>
      <c r="Y140" s="184"/>
      <c r="Z140" s="97" t="s">
        <v>1760</v>
      </c>
      <c r="AA140" s="182"/>
      <c r="AB140" s="182"/>
    </row>
    <row r="141" ht="22.5" customHeight="1">
      <c r="A141" s="72">
        <f>COUNTIF('Call &amp; Chat-Lidya'!$I$4:$I$2397,I141)</f>
        <v>2</v>
      </c>
      <c r="B141" s="176">
        <v>46184.0</v>
      </c>
      <c r="C141" s="91" t="s">
        <v>83</v>
      </c>
      <c r="D141" s="91" t="s">
        <v>173</v>
      </c>
      <c r="E141" s="91" t="s">
        <v>1768</v>
      </c>
      <c r="F141" s="178">
        <v>46171.0</v>
      </c>
      <c r="G141" s="179" t="s">
        <v>88</v>
      </c>
      <c r="H141" s="91" t="s">
        <v>1769</v>
      </c>
      <c r="I141" s="91" t="s">
        <v>1770</v>
      </c>
      <c r="J141" s="97" t="s">
        <v>1771</v>
      </c>
      <c r="K141" s="180" t="s">
        <v>1772</v>
      </c>
      <c r="L141" s="181" t="s">
        <v>1772</v>
      </c>
      <c r="M141" s="91" t="s">
        <v>1773</v>
      </c>
      <c r="N141" s="91" t="s">
        <v>1773</v>
      </c>
      <c r="O141" s="183">
        <v>46170.0</v>
      </c>
      <c r="P141" s="176">
        <v>46184.0</v>
      </c>
      <c r="Q141" s="91" t="s">
        <v>124</v>
      </c>
      <c r="R141" s="91" t="s">
        <v>143</v>
      </c>
      <c r="S141" s="179" t="s">
        <v>350</v>
      </c>
      <c r="T141" s="179" t="s">
        <v>145</v>
      </c>
      <c r="U141" s="179" t="s">
        <v>101</v>
      </c>
      <c r="V141" s="97" t="s">
        <v>390</v>
      </c>
      <c r="W141" s="182"/>
      <c r="X141" s="182"/>
      <c r="Y141" s="184"/>
      <c r="Z141" s="97" t="s">
        <v>1777</v>
      </c>
      <c r="AA141" s="182"/>
      <c r="AB141" s="182"/>
    </row>
    <row r="142" ht="22.5" customHeight="1">
      <c r="A142" s="72">
        <f>COUNTIF('Call &amp; Chat-Lidya'!$I$4:$I$2397,I142)</f>
        <v>3</v>
      </c>
      <c r="B142" s="176">
        <v>46184.0</v>
      </c>
      <c r="C142" s="91" t="s">
        <v>83</v>
      </c>
      <c r="D142" s="91" t="s">
        <v>173</v>
      </c>
      <c r="E142" s="91" t="s">
        <v>1783</v>
      </c>
      <c r="F142" s="178">
        <v>46171.0</v>
      </c>
      <c r="G142" s="179" t="s">
        <v>88</v>
      </c>
      <c r="H142" s="91" t="s">
        <v>1784</v>
      </c>
      <c r="I142" s="91" t="s">
        <v>1785</v>
      </c>
      <c r="J142" s="97" t="s">
        <v>1786</v>
      </c>
      <c r="K142" s="180" t="s">
        <v>1787</v>
      </c>
      <c r="L142" s="181" t="s">
        <v>1787</v>
      </c>
      <c r="M142" s="91" t="s">
        <v>1788</v>
      </c>
      <c r="N142" s="182"/>
      <c r="O142" s="183">
        <v>46171.0</v>
      </c>
      <c r="P142" s="176">
        <v>46185.0</v>
      </c>
      <c r="Q142" s="91" t="s">
        <v>143</v>
      </c>
      <c r="R142" s="91" t="s">
        <v>143</v>
      </c>
      <c r="S142" s="179" t="s">
        <v>126</v>
      </c>
      <c r="T142" s="179" t="s">
        <v>145</v>
      </c>
      <c r="U142" s="179" t="s">
        <v>101</v>
      </c>
      <c r="V142" s="97" t="s">
        <v>131</v>
      </c>
      <c r="W142" s="182"/>
      <c r="X142" s="182"/>
      <c r="Y142" s="184"/>
      <c r="Z142" s="182"/>
      <c r="AA142" s="182"/>
      <c r="AB142" s="182"/>
    </row>
    <row r="143" ht="22.5" customHeight="1">
      <c r="A143" s="72">
        <f>COUNTIF('Call &amp; Chat-Lidya'!$I$4:$I$2397,I143)</f>
        <v>3</v>
      </c>
      <c r="B143" s="176">
        <v>46184.0</v>
      </c>
      <c r="C143" s="91" t="s">
        <v>83</v>
      </c>
      <c r="D143" s="91" t="s">
        <v>173</v>
      </c>
      <c r="E143" s="91" t="s">
        <v>1797</v>
      </c>
      <c r="F143" s="178">
        <v>46171.0</v>
      </c>
      <c r="G143" s="179" t="s">
        <v>88</v>
      </c>
      <c r="H143" s="91" t="s">
        <v>1800</v>
      </c>
      <c r="I143" s="91" t="s">
        <v>1801</v>
      </c>
      <c r="J143" s="97" t="s">
        <v>1802</v>
      </c>
      <c r="K143" s="180" t="s">
        <v>1803</v>
      </c>
      <c r="L143" s="181" t="s">
        <v>1803</v>
      </c>
      <c r="M143" s="91" t="s">
        <v>1804</v>
      </c>
      <c r="N143" s="91" t="s">
        <v>1805</v>
      </c>
      <c r="O143" s="183">
        <v>46171.0</v>
      </c>
      <c r="P143" s="176">
        <v>46185.0</v>
      </c>
      <c r="Q143" s="91" t="s">
        <v>143</v>
      </c>
      <c r="R143" s="91" t="s">
        <v>143</v>
      </c>
      <c r="S143" s="179" t="s">
        <v>251</v>
      </c>
      <c r="T143" s="179" t="s">
        <v>145</v>
      </c>
      <c r="U143" s="179" t="s">
        <v>101</v>
      </c>
      <c r="V143" s="97" t="s">
        <v>131</v>
      </c>
      <c r="W143" s="182"/>
      <c r="X143" s="182"/>
      <c r="Y143" s="184"/>
      <c r="Z143" s="182"/>
      <c r="AA143" s="182"/>
      <c r="AB143" s="182"/>
    </row>
    <row r="144" ht="22.5" customHeight="1">
      <c r="A144" s="72">
        <f>COUNTIF('Call &amp; Chat-Lidya'!$I$4:$I$2397,I144)</f>
        <v>2</v>
      </c>
      <c r="B144" s="176">
        <v>46184.0</v>
      </c>
      <c r="C144" s="91" t="s">
        <v>83</v>
      </c>
      <c r="D144" s="91" t="s">
        <v>266</v>
      </c>
      <c r="E144" s="91" t="s">
        <v>1810</v>
      </c>
      <c r="F144" s="178">
        <v>46169.0</v>
      </c>
      <c r="G144" s="179" t="s">
        <v>88</v>
      </c>
      <c r="H144" s="91" t="s">
        <v>1814</v>
      </c>
      <c r="I144" s="91" t="s">
        <v>1816</v>
      </c>
      <c r="J144" s="97" t="s">
        <v>1817</v>
      </c>
      <c r="K144" s="180" t="s">
        <v>1818</v>
      </c>
      <c r="L144" s="181" t="s">
        <v>1818</v>
      </c>
      <c r="M144" s="91" t="s">
        <v>1820</v>
      </c>
      <c r="N144" s="182"/>
      <c r="O144" s="183">
        <v>46168.0</v>
      </c>
      <c r="P144" s="176">
        <v>46182.0</v>
      </c>
      <c r="Q144" s="91" t="s">
        <v>213</v>
      </c>
      <c r="R144" s="91" t="s">
        <v>143</v>
      </c>
      <c r="S144" s="179" t="s">
        <v>251</v>
      </c>
      <c r="T144" s="179" t="s">
        <v>145</v>
      </c>
      <c r="U144" s="179" t="s">
        <v>101</v>
      </c>
      <c r="V144" s="97" t="s">
        <v>131</v>
      </c>
      <c r="W144" s="182"/>
      <c r="X144" s="182"/>
      <c r="Y144" s="184"/>
      <c r="Z144" s="182"/>
      <c r="AA144" s="182"/>
      <c r="AB144" s="182"/>
    </row>
    <row r="145" ht="22.5" customHeight="1">
      <c r="A145" s="72">
        <f>COUNTIF('Call &amp; Chat-Lidya'!$I$4:$I$2397,I145)</f>
        <v>3</v>
      </c>
      <c r="B145" s="176">
        <v>46184.0</v>
      </c>
      <c r="C145" s="91" t="s">
        <v>83</v>
      </c>
      <c r="D145" s="91" t="s">
        <v>266</v>
      </c>
      <c r="E145" s="91" t="s">
        <v>1413</v>
      </c>
      <c r="F145" s="178">
        <v>46170.0</v>
      </c>
      <c r="G145" s="179" t="s">
        <v>88</v>
      </c>
      <c r="H145" s="91" t="s">
        <v>1823</v>
      </c>
      <c r="I145" s="91" t="s">
        <v>1824</v>
      </c>
      <c r="J145" s="97" t="s">
        <v>1826</v>
      </c>
      <c r="K145" s="180" t="s">
        <v>1828</v>
      </c>
      <c r="L145" s="181" t="s">
        <v>1828</v>
      </c>
      <c r="M145" s="91" t="s">
        <v>1830</v>
      </c>
      <c r="N145" s="91" t="s">
        <v>1831</v>
      </c>
      <c r="O145" s="183">
        <v>46169.0</v>
      </c>
      <c r="P145" s="176">
        <v>46183.0</v>
      </c>
      <c r="Q145" s="91" t="s">
        <v>124</v>
      </c>
      <c r="R145" s="91" t="s">
        <v>124</v>
      </c>
      <c r="S145" s="179" t="s">
        <v>292</v>
      </c>
      <c r="T145" s="179" t="s">
        <v>127</v>
      </c>
      <c r="U145" s="179" t="s">
        <v>128</v>
      </c>
      <c r="V145" s="91" t="s">
        <v>664</v>
      </c>
      <c r="W145" s="182"/>
      <c r="X145" s="182"/>
      <c r="Y145" s="184"/>
      <c r="Z145" s="182" t="s">
        <v>1833</v>
      </c>
      <c r="AA145" s="182"/>
      <c r="AB145" s="182"/>
    </row>
    <row r="146" ht="22.5" customHeight="1">
      <c r="A146" s="72">
        <f>COUNTIF('Call &amp; Chat-Lidya'!$I$4:$I$2397,I146)</f>
        <v>3</v>
      </c>
      <c r="B146" s="176">
        <v>46184.0</v>
      </c>
      <c r="C146" s="91" t="s">
        <v>83</v>
      </c>
      <c r="D146" s="91" t="s">
        <v>266</v>
      </c>
      <c r="E146" s="91" t="s">
        <v>1384</v>
      </c>
      <c r="F146" s="178">
        <v>46167.0</v>
      </c>
      <c r="G146" s="179" t="s">
        <v>88</v>
      </c>
      <c r="H146" s="91" t="s">
        <v>1837</v>
      </c>
      <c r="I146" s="91" t="s">
        <v>1838</v>
      </c>
      <c r="J146" s="97" t="s">
        <v>1839</v>
      </c>
      <c r="K146" s="180" t="s">
        <v>1840</v>
      </c>
      <c r="L146" s="181" t="s">
        <v>1840</v>
      </c>
      <c r="M146" s="91" t="s">
        <v>1842</v>
      </c>
      <c r="N146" s="91" t="s">
        <v>1842</v>
      </c>
      <c r="O146" s="183">
        <v>46167.0</v>
      </c>
      <c r="P146" s="176">
        <v>46181.0</v>
      </c>
      <c r="Q146" s="91" t="s">
        <v>143</v>
      </c>
      <c r="R146" s="91">
        <v>1.0</v>
      </c>
      <c r="S146" s="179" t="s">
        <v>350</v>
      </c>
      <c r="T146" s="179" t="s">
        <v>145</v>
      </c>
      <c r="U146" s="179" t="s">
        <v>101</v>
      </c>
      <c r="V146" s="97" t="s">
        <v>131</v>
      </c>
      <c r="W146" s="182"/>
      <c r="X146" s="182"/>
      <c r="Y146" s="184"/>
      <c r="Z146" s="97" t="s">
        <v>364</v>
      </c>
      <c r="AA146" s="182"/>
      <c r="AB146" s="182"/>
    </row>
    <row r="147" ht="22.5" customHeight="1">
      <c r="A147" s="72">
        <f>COUNTIF('Call &amp; Chat-Lidya'!$I$4:$I$2397,I147)</f>
        <v>3</v>
      </c>
      <c r="B147" s="176">
        <v>46184.0</v>
      </c>
      <c r="C147" s="91" t="s">
        <v>83</v>
      </c>
      <c r="D147" s="91" t="s">
        <v>266</v>
      </c>
      <c r="E147" s="91" t="s">
        <v>1395</v>
      </c>
      <c r="F147" s="178">
        <v>46168.0</v>
      </c>
      <c r="G147" s="179" t="s">
        <v>88</v>
      </c>
      <c r="H147" s="91" t="s">
        <v>1847</v>
      </c>
      <c r="I147" s="91" t="s">
        <v>1848</v>
      </c>
      <c r="J147" s="97" t="s">
        <v>1849</v>
      </c>
      <c r="K147" s="180" t="s">
        <v>1850</v>
      </c>
      <c r="L147" s="181" t="s">
        <v>1850</v>
      </c>
      <c r="M147" s="91" t="s">
        <v>1851</v>
      </c>
      <c r="N147" s="91" t="s">
        <v>1851</v>
      </c>
      <c r="O147" s="183">
        <v>46168.0</v>
      </c>
      <c r="P147" s="176">
        <v>46182.0</v>
      </c>
      <c r="Q147" s="91" t="s">
        <v>143</v>
      </c>
      <c r="R147" s="91">
        <v>1.0</v>
      </c>
      <c r="S147" s="179" t="s">
        <v>251</v>
      </c>
      <c r="T147" s="179" t="s">
        <v>145</v>
      </c>
      <c r="U147" s="179" t="s">
        <v>101</v>
      </c>
      <c r="V147" s="97" t="s">
        <v>131</v>
      </c>
      <c r="W147" s="182"/>
      <c r="X147" s="182"/>
      <c r="Y147" s="184"/>
      <c r="Z147" s="182"/>
      <c r="AA147" s="182"/>
      <c r="AB147" s="182"/>
    </row>
    <row r="148" ht="22.5" customHeight="1">
      <c r="A148" s="72">
        <f>COUNTIF('Call &amp; Chat-Lidya'!$I$4:$I$2397,I148)</f>
        <v>2</v>
      </c>
      <c r="B148" s="176">
        <v>46184.0</v>
      </c>
      <c r="C148" s="91" t="s">
        <v>83</v>
      </c>
      <c r="D148" s="91" t="s">
        <v>266</v>
      </c>
      <c r="E148" s="91" t="s">
        <v>1810</v>
      </c>
      <c r="F148" s="178">
        <v>46171.0</v>
      </c>
      <c r="G148" s="179" t="s">
        <v>88</v>
      </c>
      <c r="H148" s="91" t="s">
        <v>1853</v>
      </c>
      <c r="I148" s="91" t="s">
        <v>1854</v>
      </c>
      <c r="J148" s="97" t="s">
        <v>1855</v>
      </c>
      <c r="K148" s="97" t="s">
        <v>1856</v>
      </c>
      <c r="L148" s="313" t="s">
        <v>1856</v>
      </c>
      <c r="M148" s="91" t="s">
        <v>1857</v>
      </c>
      <c r="N148" s="91" t="s">
        <v>1857</v>
      </c>
      <c r="O148" s="183">
        <v>46171.0</v>
      </c>
      <c r="P148" s="176">
        <v>46185.0</v>
      </c>
      <c r="Q148" s="91" t="s">
        <v>124</v>
      </c>
      <c r="R148" s="91" t="s">
        <v>143</v>
      </c>
      <c r="S148" s="179" t="s">
        <v>126</v>
      </c>
      <c r="T148" s="179" t="s">
        <v>145</v>
      </c>
      <c r="U148" s="179" t="s">
        <v>101</v>
      </c>
      <c r="V148" s="91" t="s">
        <v>131</v>
      </c>
      <c r="W148" s="182"/>
      <c r="X148" s="182"/>
      <c r="Y148" s="182"/>
      <c r="Z148" s="182"/>
      <c r="AA148" s="182"/>
      <c r="AB148" s="182"/>
    </row>
    <row r="149" ht="22.5" customHeight="1">
      <c r="A149" s="72">
        <f>COUNTIF('Call &amp; Chat-Lidya'!$I$4:$I$2397,I149)</f>
        <v>2</v>
      </c>
      <c r="B149" s="176">
        <v>46184.0</v>
      </c>
      <c r="C149" s="91" t="s">
        <v>83</v>
      </c>
      <c r="D149" s="91" t="s">
        <v>266</v>
      </c>
      <c r="E149" s="91" t="s">
        <v>1586</v>
      </c>
      <c r="F149" s="178">
        <v>46172.0</v>
      </c>
      <c r="G149" s="179" t="s">
        <v>88</v>
      </c>
      <c r="H149" s="91" t="s">
        <v>1861</v>
      </c>
      <c r="I149" s="91" t="s">
        <v>1862</v>
      </c>
      <c r="J149" s="97" t="s">
        <v>1863</v>
      </c>
      <c r="K149" s="97" t="s">
        <v>1864</v>
      </c>
      <c r="L149" s="313" t="s">
        <v>1864</v>
      </c>
      <c r="M149" s="91" t="s">
        <v>1865</v>
      </c>
      <c r="N149" s="182"/>
      <c r="O149" s="183">
        <v>46171.0</v>
      </c>
      <c r="P149" s="176">
        <v>46185.0</v>
      </c>
      <c r="Q149" s="91" t="s">
        <v>124</v>
      </c>
      <c r="R149" s="91" t="s">
        <v>143</v>
      </c>
      <c r="S149" s="179" t="s">
        <v>126</v>
      </c>
      <c r="T149" s="179" t="s">
        <v>145</v>
      </c>
      <c r="U149" s="179" t="s">
        <v>101</v>
      </c>
      <c r="V149" s="91" t="s">
        <v>131</v>
      </c>
      <c r="W149" s="182"/>
      <c r="X149" s="182"/>
      <c r="Y149" s="182"/>
      <c r="Z149" s="182"/>
      <c r="AA149" s="182"/>
      <c r="AB149" s="182"/>
    </row>
    <row r="150" ht="22.5" customHeight="1">
      <c r="A150" s="72">
        <f>COUNTIF('Call &amp; Chat-Lidya'!$I$4:$I$2397,I150)</f>
        <v>2</v>
      </c>
      <c r="B150" s="176">
        <v>46184.0</v>
      </c>
      <c r="C150" s="91" t="s">
        <v>83</v>
      </c>
      <c r="D150" s="91" t="s">
        <v>266</v>
      </c>
      <c r="E150" s="91" t="s">
        <v>1413</v>
      </c>
      <c r="F150" s="178">
        <v>46172.0</v>
      </c>
      <c r="G150" s="179" t="s">
        <v>88</v>
      </c>
      <c r="H150" s="91" t="s">
        <v>1873</v>
      </c>
      <c r="I150" s="91" t="s">
        <v>1874</v>
      </c>
      <c r="J150" s="97" t="s">
        <v>1875</v>
      </c>
      <c r="K150" s="97" t="s">
        <v>1876</v>
      </c>
      <c r="L150" s="313" t="s">
        <v>1876</v>
      </c>
      <c r="M150" s="91" t="s">
        <v>1877</v>
      </c>
      <c r="N150" s="91" t="s">
        <v>1877</v>
      </c>
      <c r="O150" s="183">
        <v>46172.0</v>
      </c>
      <c r="P150" s="176">
        <v>46186.0</v>
      </c>
      <c r="Q150" s="91" t="s">
        <v>143</v>
      </c>
      <c r="R150" s="91" t="s">
        <v>143</v>
      </c>
      <c r="S150" s="179" t="s">
        <v>126</v>
      </c>
      <c r="T150" s="179" t="s">
        <v>145</v>
      </c>
      <c r="U150" s="179" t="s">
        <v>101</v>
      </c>
      <c r="V150" s="91" t="s">
        <v>131</v>
      </c>
      <c r="W150" s="182"/>
      <c r="X150" s="182"/>
      <c r="Y150" s="182"/>
      <c r="Z150" s="182"/>
      <c r="AA150" s="182"/>
      <c r="AB150" s="182"/>
    </row>
    <row r="151" ht="22.5" customHeight="1">
      <c r="A151" s="72">
        <f>COUNTIF('Call &amp; Chat-Lidya'!$I$4:$I$2397,I151)</f>
        <v>2</v>
      </c>
      <c r="B151" s="176">
        <v>46184.0</v>
      </c>
      <c r="C151" s="91" t="s">
        <v>83</v>
      </c>
      <c r="D151" s="91" t="s">
        <v>266</v>
      </c>
      <c r="E151" s="91" t="s">
        <v>1557</v>
      </c>
      <c r="F151" s="178">
        <v>46173.0</v>
      </c>
      <c r="G151" s="179" t="s">
        <v>88</v>
      </c>
      <c r="H151" s="91" t="s">
        <v>1883</v>
      </c>
      <c r="I151" s="91" t="s">
        <v>1884</v>
      </c>
      <c r="J151" s="97" t="s">
        <v>1885</v>
      </c>
      <c r="K151" s="97" t="s">
        <v>1886</v>
      </c>
      <c r="L151" s="313" t="s">
        <v>1886</v>
      </c>
      <c r="M151" s="91" t="s">
        <v>1887</v>
      </c>
      <c r="N151" s="91" t="s">
        <v>1888</v>
      </c>
      <c r="O151" s="183">
        <v>46173.0</v>
      </c>
      <c r="P151" s="176">
        <v>46187.0</v>
      </c>
      <c r="Q151" s="91" t="s">
        <v>124</v>
      </c>
      <c r="R151" s="91" t="s">
        <v>143</v>
      </c>
      <c r="S151" s="179" t="s">
        <v>126</v>
      </c>
      <c r="T151" s="179" t="s">
        <v>145</v>
      </c>
      <c r="U151" s="179" t="s">
        <v>101</v>
      </c>
      <c r="V151" s="91" t="s">
        <v>131</v>
      </c>
      <c r="W151" s="182"/>
      <c r="X151" s="182"/>
      <c r="Y151" s="182"/>
      <c r="Z151" s="182"/>
      <c r="AA151" s="182"/>
      <c r="AB151" s="182"/>
    </row>
    <row r="152" ht="22.5" customHeight="1">
      <c r="A152" s="72">
        <f>COUNTIF('Call &amp; Chat-Lidya'!$I$4:$I$2397,I152)</f>
        <v>2</v>
      </c>
      <c r="B152" s="176">
        <v>46184.0</v>
      </c>
      <c r="C152" s="91" t="s">
        <v>83</v>
      </c>
      <c r="D152" s="91" t="s">
        <v>266</v>
      </c>
      <c r="E152" s="91" t="s">
        <v>1594</v>
      </c>
      <c r="F152" s="178">
        <v>46173.0</v>
      </c>
      <c r="G152" s="179" t="s">
        <v>88</v>
      </c>
      <c r="H152" s="91" t="s">
        <v>1897</v>
      </c>
      <c r="I152" s="91" t="s">
        <v>1898</v>
      </c>
      <c r="J152" s="97" t="s">
        <v>1899</v>
      </c>
      <c r="K152" s="97" t="s">
        <v>1900</v>
      </c>
      <c r="L152" s="313" t="s">
        <v>1901</v>
      </c>
      <c r="M152" s="91" t="s">
        <v>1902</v>
      </c>
      <c r="N152" s="182"/>
      <c r="O152" s="183">
        <v>46173.0</v>
      </c>
      <c r="P152" s="176">
        <v>46187.0</v>
      </c>
      <c r="Q152" s="91" t="s">
        <v>175</v>
      </c>
      <c r="R152" s="91" t="s">
        <v>143</v>
      </c>
      <c r="S152" s="179" t="s">
        <v>251</v>
      </c>
      <c r="T152" s="179" t="s">
        <v>145</v>
      </c>
      <c r="U152" s="179" t="s">
        <v>101</v>
      </c>
      <c r="V152" s="91" t="s">
        <v>131</v>
      </c>
      <c r="W152" s="182"/>
      <c r="X152" s="182"/>
      <c r="Y152" s="182"/>
      <c r="Z152" s="182"/>
      <c r="AA152" s="182"/>
      <c r="AB152" s="182"/>
    </row>
    <row r="153" ht="22.5" customHeight="1">
      <c r="A153" s="72">
        <f>COUNTIF('Call &amp; Chat-Lidya'!$I$4:$I$2397,I153)</f>
        <v>3</v>
      </c>
      <c r="B153" s="176">
        <v>46184.0</v>
      </c>
      <c r="C153" s="91" t="s">
        <v>83</v>
      </c>
      <c r="D153" s="91" t="s">
        <v>266</v>
      </c>
      <c r="E153" s="91" t="s">
        <v>809</v>
      </c>
      <c r="F153" s="178">
        <v>46173.0</v>
      </c>
      <c r="G153" s="179" t="s">
        <v>88</v>
      </c>
      <c r="H153" s="91" t="s">
        <v>810</v>
      </c>
      <c r="I153" s="91" t="s">
        <v>811</v>
      </c>
      <c r="J153" s="97" t="s">
        <v>812</v>
      </c>
      <c r="K153" s="97" t="s">
        <v>813</v>
      </c>
      <c r="L153" s="313" t="s">
        <v>813</v>
      </c>
      <c r="M153" s="91" t="s">
        <v>814</v>
      </c>
      <c r="N153" s="91" t="s">
        <v>814</v>
      </c>
      <c r="O153" s="183">
        <v>46173.0</v>
      </c>
      <c r="P153" s="176">
        <v>46187.0</v>
      </c>
      <c r="Q153" s="91" t="s">
        <v>124</v>
      </c>
      <c r="R153" s="91" t="s">
        <v>143</v>
      </c>
      <c r="S153" s="179" t="s">
        <v>251</v>
      </c>
      <c r="T153" s="179" t="s">
        <v>350</v>
      </c>
      <c r="U153" s="179" t="s">
        <v>101</v>
      </c>
      <c r="V153" s="91" t="s">
        <v>283</v>
      </c>
      <c r="W153" s="182"/>
      <c r="X153" s="182"/>
      <c r="Y153" s="182"/>
      <c r="Z153" s="97" t="s">
        <v>1919</v>
      </c>
      <c r="AA153" s="182"/>
      <c r="AB153" s="182"/>
    </row>
    <row r="154" ht="22.5" customHeight="1">
      <c r="A154" s="72">
        <f>COUNTIF('Call &amp; Chat-Lidya'!$I$4:$I$2397,I154)</f>
        <v>5</v>
      </c>
      <c r="B154" s="176">
        <v>46183.0</v>
      </c>
      <c r="C154" s="91" t="s">
        <v>83</v>
      </c>
      <c r="D154" s="91" t="s">
        <v>85</v>
      </c>
      <c r="E154" s="91" t="s">
        <v>86</v>
      </c>
      <c r="F154" s="178">
        <v>46175.0</v>
      </c>
      <c r="G154" s="179" t="s">
        <v>88</v>
      </c>
      <c r="H154" s="91" t="s">
        <v>89</v>
      </c>
      <c r="I154" s="91" t="s">
        <v>90</v>
      </c>
      <c r="J154" s="97" t="s">
        <v>91</v>
      </c>
      <c r="K154" s="180" t="s">
        <v>93</v>
      </c>
      <c r="L154" s="181" t="s">
        <v>93</v>
      </c>
      <c r="M154" s="91" t="s">
        <v>94</v>
      </c>
      <c r="N154" s="182"/>
      <c r="O154" s="183">
        <v>46175.0</v>
      </c>
      <c r="P154" s="176">
        <v>46189.0</v>
      </c>
      <c r="Q154" s="91" t="s">
        <v>95</v>
      </c>
      <c r="R154" s="91" t="s">
        <v>143</v>
      </c>
      <c r="S154" s="179" t="s">
        <v>99</v>
      </c>
      <c r="T154" s="179" t="s">
        <v>350</v>
      </c>
      <c r="U154" s="179" t="s">
        <v>101</v>
      </c>
      <c r="V154" s="91" t="s">
        <v>283</v>
      </c>
      <c r="W154" s="182"/>
      <c r="X154" s="182"/>
      <c r="Y154" s="184"/>
      <c r="Z154" s="97" t="s">
        <v>819</v>
      </c>
      <c r="AA154" s="182"/>
      <c r="AB154" s="182"/>
    </row>
    <row r="155" ht="22.5" customHeight="1">
      <c r="A155" s="72">
        <f>COUNTIF('Call &amp; Chat-Lidya'!$I$4:$I$2397,I155)</f>
        <v>5</v>
      </c>
      <c r="B155" s="176">
        <v>46183.0</v>
      </c>
      <c r="C155" s="91" t="s">
        <v>83</v>
      </c>
      <c r="D155" s="91" t="s">
        <v>85</v>
      </c>
      <c r="E155" s="91" t="s">
        <v>270</v>
      </c>
      <c r="F155" s="178">
        <v>46175.0</v>
      </c>
      <c r="G155" s="179" t="s">
        <v>88</v>
      </c>
      <c r="H155" s="91" t="s">
        <v>271</v>
      </c>
      <c r="I155" s="91" t="s">
        <v>273</v>
      </c>
      <c r="J155" s="97" t="s">
        <v>274</v>
      </c>
      <c r="K155" s="180" t="s">
        <v>154</v>
      </c>
      <c r="L155" s="181" t="s">
        <v>1927</v>
      </c>
      <c r="M155" s="91" t="s">
        <v>276</v>
      </c>
      <c r="N155" s="182"/>
      <c r="O155" s="183">
        <v>46175.0</v>
      </c>
      <c r="P155" s="176">
        <v>46189.0</v>
      </c>
      <c r="Q155" s="91" t="s">
        <v>124</v>
      </c>
      <c r="R155" s="91" t="s">
        <v>143</v>
      </c>
      <c r="S155" s="179" t="s">
        <v>251</v>
      </c>
      <c r="T155" s="179" t="s">
        <v>145</v>
      </c>
      <c r="U155" s="179" t="s">
        <v>101</v>
      </c>
      <c r="V155" s="91" t="s">
        <v>131</v>
      </c>
      <c r="W155" s="182"/>
      <c r="X155" s="182"/>
      <c r="Y155" s="184"/>
      <c r="Z155" s="182"/>
      <c r="AA155" s="182"/>
      <c r="AB155" s="182"/>
    </row>
    <row r="156" ht="22.5" customHeight="1">
      <c r="A156" s="72">
        <f>COUNTIF('Call &amp; Chat-Lidya'!$I$4:$I$2397,I156)</f>
        <v>3</v>
      </c>
      <c r="B156" s="176">
        <v>46183.0</v>
      </c>
      <c r="C156" s="91" t="s">
        <v>83</v>
      </c>
      <c r="D156" s="91" t="s">
        <v>85</v>
      </c>
      <c r="E156" s="91" t="s">
        <v>278</v>
      </c>
      <c r="F156" s="178">
        <v>46175.0</v>
      </c>
      <c r="G156" s="179" t="s">
        <v>88</v>
      </c>
      <c r="H156" s="91" t="s">
        <v>279</v>
      </c>
      <c r="I156" s="91" t="s">
        <v>280</v>
      </c>
      <c r="J156" s="97" t="s">
        <v>281</v>
      </c>
      <c r="K156" s="180" t="s">
        <v>281</v>
      </c>
      <c r="L156" s="181" t="s">
        <v>281</v>
      </c>
      <c r="M156" s="91" t="s">
        <v>282</v>
      </c>
      <c r="N156" s="91" t="s">
        <v>282</v>
      </c>
      <c r="O156" s="183">
        <v>46175.0</v>
      </c>
      <c r="P156" s="176">
        <v>46189.0</v>
      </c>
      <c r="Q156" s="91" t="s">
        <v>124</v>
      </c>
      <c r="R156" s="91" t="s">
        <v>143</v>
      </c>
      <c r="S156" s="179" t="s">
        <v>350</v>
      </c>
      <c r="T156" s="179" t="s">
        <v>145</v>
      </c>
      <c r="U156" s="179" t="s">
        <v>101</v>
      </c>
      <c r="V156" s="91" t="s">
        <v>283</v>
      </c>
      <c r="W156" s="182"/>
      <c r="X156" s="182"/>
      <c r="Y156" s="184"/>
      <c r="Z156" s="97" t="s">
        <v>1938</v>
      </c>
      <c r="AA156" s="182"/>
      <c r="AB156" s="182"/>
    </row>
    <row r="157" ht="22.5" customHeight="1">
      <c r="A157" s="72">
        <f>COUNTIF('Call &amp; Chat-Lidya'!$I$4:$I$2397,I157)</f>
        <v>4</v>
      </c>
      <c r="B157" s="176">
        <v>46183.0</v>
      </c>
      <c r="C157" s="91" t="s">
        <v>83</v>
      </c>
      <c r="D157" s="91" t="s">
        <v>85</v>
      </c>
      <c r="E157" s="91" t="s">
        <v>285</v>
      </c>
      <c r="F157" s="178">
        <v>46175.0</v>
      </c>
      <c r="G157" s="179" t="s">
        <v>88</v>
      </c>
      <c r="H157" s="91" t="s">
        <v>286</v>
      </c>
      <c r="I157" s="91" t="s">
        <v>287</v>
      </c>
      <c r="J157" s="97" t="s">
        <v>288</v>
      </c>
      <c r="K157" s="180" t="s">
        <v>289</v>
      </c>
      <c r="L157" s="181" t="s">
        <v>289</v>
      </c>
      <c r="M157" s="91" t="s">
        <v>290</v>
      </c>
      <c r="N157" s="91" t="s">
        <v>290</v>
      </c>
      <c r="O157" s="183">
        <v>46175.0</v>
      </c>
      <c r="P157" s="176">
        <v>46189.0</v>
      </c>
      <c r="Q157" s="91" t="s">
        <v>143</v>
      </c>
      <c r="R157" s="91" t="s">
        <v>143</v>
      </c>
      <c r="S157" s="179" t="s">
        <v>251</v>
      </c>
      <c r="T157" s="179" t="s">
        <v>145</v>
      </c>
      <c r="U157" s="179" t="s">
        <v>101</v>
      </c>
      <c r="V157" s="91" t="s">
        <v>131</v>
      </c>
      <c r="W157" s="182"/>
      <c r="X157" s="182"/>
      <c r="Y157" s="184"/>
      <c r="Z157" s="182"/>
      <c r="AA157" s="182"/>
      <c r="AB157" s="182"/>
    </row>
    <row r="158" ht="22.5" customHeight="1">
      <c r="A158" s="72">
        <f>COUNTIF('Call &amp; Chat-Lidya'!$I$4:$I$2397,I158)</f>
        <v>4</v>
      </c>
      <c r="B158" s="176">
        <v>46183.0</v>
      </c>
      <c r="C158" s="91" t="s">
        <v>83</v>
      </c>
      <c r="D158" s="91" t="s">
        <v>85</v>
      </c>
      <c r="E158" s="91" t="s">
        <v>294</v>
      </c>
      <c r="F158" s="178">
        <v>46175.0</v>
      </c>
      <c r="G158" s="179" t="s">
        <v>88</v>
      </c>
      <c r="H158" s="91" t="s">
        <v>295</v>
      </c>
      <c r="I158" s="91" t="s">
        <v>296</v>
      </c>
      <c r="J158" s="97" t="s">
        <v>297</v>
      </c>
      <c r="K158" s="180" t="s">
        <v>298</v>
      </c>
      <c r="L158" s="181" t="s">
        <v>298</v>
      </c>
      <c r="M158" s="91" t="s">
        <v>300</v>
      </c>
      <c r="N158" s="91" t="s">
        <v>301</v>
      </c>
      <c r="O158" s="183">
        <v>46175.0</v>
      </c>
      <c r="P158" s="176">
        <v>46189.0</v>
      </c>
      <c r="Q158" s="91" t="s">
        <v>124</v>
      </c>
      <c r="R158" s="91" t="s">
        <v>143</v>
      </c>
      <c r="S158" s="179" t="s">
        <v>126</v>
      </c>
      <c r="T158" s="179" t="s">
        <v>145</v>
      </c>
      <c r="U158" s="179" t="s">
        <v>101</v>
      </c>
      <c r="V158" s="91" t="s">
        <v>131</v>
      </c>
      <c r="W158" s="182"/>
      <c r="X158" s="182"/>
      <c r="Y158" s="184"/>
      <c r="Z158" s="182"/>
      <c r="AA158" s="182"/>
      <c r="AB158" s="182"/>
    </row>
    <row r="159" ht="22.5" customHeight="1">
      <c r="A159" s="72">
        <f>COUNTIF('Call &amp; Chat-Lidya'!$I$4:$I$2397,I159)</f>
        <v>4</v>
      </c>
      <c r="B159" s="176">
        <v>46183.0</v>
      </c>
      <c r="C159" s="91" t="s">
        <v>83</v>
      </c>
      <c r="D159" s="91" t="s">
        <v>85</v>
      </c>
      <c r="E159" s="91" t="s">
        <v>499</v>
      </c>
      <c r="F159" s="178">
        <v>46176.0</v>
      </c>
      <c r="G159" s="179" t="s">
        <v>88</v>
      </c>
      <c r="H159" s="91" t="s">
        <v>501</v>
      </c>
      <c r="I159" s="91" t="s">
        <v>503</v>
      </c>
      <c r="J159" s="97" t="s">
        <v>504</v>
      </c>
      <c r="K159" s="180" t="s">
        <v>505</v>
      </c>
      <c r="L159" s="181" t="s">
        <v>505</v>
      </c>
      <c r="M159" s="91" t="s">
        <v>506</v>
      </c>
      <c r="N159" s="91" t="s">
        <v>507</v>
      </c>
      <c r="O159" s="183">
        <v>46176.0</v>
      </c>
      <c r="P159" s="176">
        <v>46190.0</v>
      </c>
      <c r="Q159" s="91" t="s">
        <v>893</v>
      </c>
      <c r="R159" s="91" t="s">
        <v>143</v>
      </c>
      <c r="S159" s="179" t="s">
        <v>251</v>
      </c>
      <c r="T159" s="179" t="s">
        <v>145</v>
      </c>
      <c r="U159" s="179" t="s">
        <v>101</v>
      </c>
      <c r="V159" s="97" t="s">
        <v>131</v>
      </c>
      <c r="W159" s="182"/>
      <c r="X159" s="182"/>
      <c r="Y159" s="184"/>
      <c r="Z159" s="182"/>
      <c r="AA159" s="182"/>
      <c r="AB159" s="182"/>
    </row>
    <row r="160" ht="22.5" customHeight="1">
      <c r="A160" s="72">
        <f>COUNTIF('Call &amp; Chat-Lidya'!$I$4:$I$2397,I160)</f>
        <v>8</v>
      </c>
      <c r="B160" s="176">
        <v>46183.0</v>
      </c>
      <c r="C160" s="91" t="s">
        <v>83</v>
      </c>
      <c r="D160" s="91" t="s">
        <v>85</v>
      </c>
      <c r="E160" s="91" t="s">
        <v>332</v>
      </c>
      <c r="F160" s="178">
        <v>46178.0</v>
      </c>
      <c r="G160" s="179" t="s">
        <v>88</v>
      </c>
      <c r="H160" s="91" t="s">
        <v>333</v>
      </c>
      <c r="I160" s="91" t="s">
        <v>334</v>
      </c>
      <c r="J160" s="97" t="s">
        <v>335</v>
      </c>
      <c r="K160" s="180" t="s">
        <v>336</v>
      </c>
      <c r="L160" s="181" t="s">
        <v>337</v>
      </c>
      <c r="M160" s="91" t="s">
        <v>338</v>
      </c>
      <c r="N160" s="91" t="s">
        <v>338</v>
      </c>
      <c r="O160" s="183">
        <v>46177.0</v>
      </c>
      <c r="P160" s="176">
        <v>46191.0</v>
      </c>
      <c r="Q160" s="91" t="s">
        <v>124</v>
      </c>
      <c r="R160" s="91" t="s">
        <v>213</v>
      </c>
      <c r="S160" s="179" t="s">
        <v>100</v>
      </c>
      <c r="T160" s="179" t="s">
        <v>145</v>
      </c>
      <c r="U160" s="179" t="s">
        <v>101</v>
      </c>
      <c r="V160" s="91" t="s">
        <v>341</v>
      </c>
      <c r="W160" s="182"/>
      <c r="X160" s="182"/>
      <c r="Y160" s="184"/>
      <c r="Z160" s="97" t="s">
        <v>1972</v>
      </c>
      <c r="AA160" s="182"/>
      <c r="AB160" s="182"/>
    </row>
    <row r="161" ht="22.5" customHeight="1">
      <c r="A161" s="72">
        <f>COUNTIF('Call &amp; Chat-Lidya'!$I$4:$I$2397,I161)</f>
        <v>2</v>
      </c>
      <c r="B161" s="176">
        <v>46183.0</v>
      </c>
      <c r="C161" s="91" t="s">
        <v>83</v>
      </c>
      <c r="D161" s="91" t="s">
        <v>85</v>
      </c>
      <c r="E161" s="91" t="s">
        <v>351</v>
      </c>
      <c r="F161" s="178">
        <v>46178.0</v>
      </c>
      <c r="G161" s="179" t="s">
        <v>88</v>
      </c>
      <c r="H161" s="91" t="s">
        <v>353</v>
      </c>
      <c r="I161" s="91" t="s">
        <v>355</v>
      </c>
      <c r="J161" s="97" t="s">
        <v>356</v>
      </c>
      <c r="K161" s="180" t="s">
        <v>357</v>
      </c>
      <c r="L161" s="181" t="s">
        <v>357</v>
      </c>
      <c r="M161" s="91" t="s">
        <v>358</v>
      </c>
      <c r="N161" s="91" t="s">
        <v>359</v>
      </c>
      <c r="O161" s="183">
        <v>46177.0</v>
      </c>
      <c r="P161" s="176">
        <v>46191.0</v>
      </c>
      <c r="Q161" s="91" t="s">
        <v>124</v>
      </c>
      <c r="R161" s="91" t="s">
        <v>143</v>
      </c>
      <c r="S161" s="179" t="s">
        <v>350</v>
      </c>
      <c r="T161" s="179" t="s">
        <v>145</v>
      </c>
      <c r="U161" s="179" t="s">
        <v>101</v>
      </c>
      <c r="V161" s="97" t="s">
        <v>390</v>
      </c>
      <c r="W161" s="182"/>
      <c r="X161" s="182"/>
      <c r="Y161" s="184"/>
      <c r="Z161" s="97" t="s">
        <v>1978</v>
      </c>
      <c r="AA161" s="182"/>
      <c r="AB161" s="182"/>
    </row>
    <row r="162" ht="22.5" customHeight="1">
      <c r="A162" s="72">
        <f>COUNTIF('Call &amp; Chat-Lidya'!$I$4:$I$2397,I162)</f>
        <v>3</v>
      </c>
      <c r="B162" s="176">
        <v>46183.0</v>
      </c>
      <c r="C162" s="91" t="s">
        <v>83</v>
      </c>
      <c r="D162" s="91" t="s">
        <v>85</v>
      </c>
      <c r="E162" s="91" t="s">
        <v>371</v>
      </c>
      <c r="F162" s="178">
        <v>46178.0</v>
      </c>
      <c r="G162" s="179" t="s">
        <v>88</v>
      </c>
      <c r="H162" s="91" t="s">
        <v>373</v>
      </c>
      <c r="I162" s="91" t="s">
        <v>374</v>
      </c>
      <c r="J162" s="97" t="s">
        <v>375</v>
      </c>
      <c r="K162" s="180" t="s">
        <v>377</v>
      </c>
      <c r="L162" s="181" t="s">
        <v>377</v>
      </c>
      <c r="M162" s="91" t="s">
        <v>378</v>
      </c>
      <c r="N162" s="91" t="s">
        <v>378</v>
      </c>
      <c r="O162" s="183">
        <v>46177.0</v>
      </c>
      <c r="P162" s="176">
        <v>46191.0</v>
      </c>
      <c r="Q162" s="91" t="s">
        <v>115</v>
      </c>
      <c r="R162" s="91" t="s">
        <v>143</v>
      </c>
      <c r="S162" s="179" t="s">
        <v>251</v>
      </c>
      <c r="T162" s="179" t="s">
        <v>145</v>
      </c>
      <c r="U162" s="179" t="s">
        <v>101</v>
      </c>
      <c r="V162" s="97" t="s">
        <v>131</v>
      </c>
      <c r="W162" s="182"/>
      <c r="X162" s="182"/>
      <c r="Y162" s="184"/>
      <c r="Z162" s="182"/>
      <c r="AA162" s="182"/>
      <c r="AB162" s="182"/>
    </row>
    <row r="163" ht="22.5" customHeight="1">
      <c r="A163" s="72">
        <f>COUNTIF('Call &amp; Chat-Lidya'!$I$4:$I$2397,I163)</f>
        <v>8</v>
      </c>
      <c r="B163" s="176">
        <v>46183.0</v>
      </c>
      <c r="C163" s="91" t="s">
        <v>83</v>
      </c>
      <c r="D163" s="91" t="s">
        <v>85</v>
      </c>
      <c r="E163" s="91" t="s">
        <v>332</v>
      </c>
      <c r="F163" s="178">
        <v>46178.0</v>
      </c>
      <c r="G163" s="179" t="s">
        <v>88</v>
      </c>
      <c r="H163" s="91" t="s">
        <v>333</v>
      </c>
      <c r="I163" s="91" t="s">
        <v>334</v>
      </c>
      <c r="J163" s="97" t="s">
        <v>335</v>
      </c>
      <c r="K163" s="180" t="s">
        <v>336</v>
      </c>
      <c r="L163" s="181" t="s">
        <v>336</v>
      </c>
      <c r="M163" s="91" t="s">
        <v>338</v>
      </c>
      <c r="N163" s="91" t="s">
        <v>338</v>
      </c>
      <c r="O163" s="183">
        <v>46177.0</v>
      </c>
      <c r="P163" s="176">
        <v>46191.0</v>
      </c>
      <c r="Q163" s="91" t="s">
        <v>461</v>
      </c>
      <c r="R163" s="91" t="s">
        <v>213</v>
      </c>
      <c r="S163" s="179" t="s">
        <v>100</v>
      </c>
      <c r="T163" s="179" t="s">
        <v>145</v>
      </c>
      <c r="U163" s="179" t="s">
        <v>101</v>
      </c>
      <c r="V163" s="91" t="s">
        <v>341</v>
      </c>
      <c r="W163" s="182"/>
      <c r="X163" s="182"/>
      <c r="Y163" s="184"/>
      <c r="Z163" s="97" t="s">
        <v>1972</v>
      </c>
      <c r="AA163" s="182"/>
      <c r="AB163" s="182"/>
    </row>
    <row r="164" ht="22.5" customHeight="1">
      <c r="A164" s="72">
        <f>COUNTIF('Call &amp; Chat-Lidya'!$I$4:$I$2397,I164)</f>
        <v>4</v>
      </c>
      <c r="B164" s="176">
        <v>46183.0</v>
      </c>
      <c r="C164" s="91" t="s">
        <v>83</v>
      </c>
      <c r="D164" s="91" t="s">
        <v>85</v>
      </c>
      <c r="E164" s="91" t="s">
        <v>415</v>
      </c>
      <c r="F164" s="178">
        <v>46178.0</v>
      </c>
      <c r="G164" s="179" t="s">
        <v>88</v>
      </c>
      <c r="H164" s="91" t="s">
        <v>418</v>
      </c>
      <c r="I164" s="91" t="s">
        <v>419</v>
      </c>
      <c r="J164" s="97" t="s">
        <v>420</v>
      </c>
      <c r="K164" s="180" t="s">
        <v>420</v>
      </c>
      <c r="L164" s="181" t="s">
        <v>420</v>
      </c>
      <c r="M164" s="91" t="s">
        <v>421</v>
      </c>
      <c r="N164" s="91" t="s">
        <v>421</v>
      </c>
      <c r="O164" s="183">
        <v>46178.0</v>
      </c>
      <c r="P164" s="176">
        <v>46192.0</v>
      </c>
      <c r="Q164" s="91" t="s">
        <v>124</v>
      </c>
      <c r="R164" s="91" t="s">
        <v>143</v>
      </c>
      <c r="S164" s="179" t="s">
        <v>126</v>
      </c>
      <c r="T164" s="179" t="s">
        <v>145</v>
      </c>
      <c r="U164" s="179" t="s">
        <v>101</v>
      </c>
      <c r="V164" s="91" t="s">
        <v>131</v>
      </c>
      <c r="W164" s="182"/>
      <c r="X164" s="182"/>
      <c r="Y164" s="184"/>
      <c r="Z164" s="182"/>
      <c r="AA164" s="182"/>
      <c r="AB164" s="182"/>
    </row>
    <row r="165" ht="22.5" customHeight="1">
      <c r="A165" s="72">
        <f>COUNTIF('Call &amp; Chat-Lidya'!$I$4:$I$2397,I165)</f>
        <v>4</v>
      </c>
      <c r="B165" s="176">
        <v>46183.0</v>
      </c>
      <c r="C165" s="91" t="s">
        <v>83</v>
      </c>
      <c r="D165" s="91" t="s">
        <v>85</v>
      </c>
      <c r="E165" s="91" t="s">
        <v>432</v>
      </c>
      <c r="F165" s="178">
        <v>46179.0</v>
      </c>
      <c r="G165" s="179" t="s">
        <v>88</v>
      </c>
      <c r="H165" s="91" t="s">
        <v>433</v>
      </c>
      <c r="I165" s="91" t="s">
        <v>434</v>
      </c>
      <c r="J165" s="97" t="s">
        <v>435</v>
      </c>
      <c r="K165" s="180" t="s">
        <v>436</v>
      </c>
      <c r="L165" s="181" t="s">
        <v>436</v>
      </c>
      <c r="M165" s="91" t="s">
        <v>437</v>
      </c>
      <c r="N165" s="91" t="s">
        <v>438</v>
      </c>
      <c r="O165" s="183">
        <v>46179.0</v>
      </c>
      <c r="P165" s="176">
        <v>46193.0</v>
      </c>
      <c r="Q165" s="91" t="s">
        <v>124</v>
      </c>
      <c r="R165" s="91" t="s">
        <v>143</v>
      </c>
      <c r="S165" s="179" t="s">
        <v>251</v>
      </c>
      <c r="T165" s="179" t="s">
        <v>145</v>
      </c>
      <c r="U165" s="179" t="s">
        <v>101</v>
      </c>
      <c r="V165" s="91" t="s">
        <v>131</v>
      </c>
      <c r="W165" s="182"/>
      <c r="X165" s="182"/>
      <c r="Y165" s="184"/>
      <c r="Z165" s="182"/>
      <c r="AA165" s="182"/>
      <c r="AB165" s="182"/>
    </row>
    <row r="166" ht="22.5" customHeight="1">
      <c r="A166" s="72">
        <f>COUNTIF('Call &amp; Chat-Lidya'!$I$4:$I$2397,I166)</f>
        <v>3</v>
      </c>
      <c r="B166" s="176">
        <v>46183.0</v>
      </c>
      <c r="C166" s="91" t="s">
        <v>83</v>
      </c>
      <c r="D166" s="91" t="s">
        <v>85</v>
      </c>
      <c r="E166" s="91" t="s">
        <v>793</v>
      </c>
      <c r="F166" s="178">
        <v>46180.0</v>
      </c>
      <c r="G166" s="179" t="s">
        <v>88</v>
      </c>
      <c r="H166" s="91" t="s">
        <v>796</v>
      </c>
      <c r="I166" s="91" t="s">
        <v>797</v>
      </c>
      <c r="J166" s="97" t="s">
        <v>798</v>
      </c>
      <c r="K166" s="180" t="s">
        <v>799</v>
      </c>
      <c r="L166" s="181" t="s">
        <v>799</v>
      </c>
      <c r="M166" s="91" t="s">
        <v>800</v>
      </c>
      <c r="N166" s="91" t="s">
        <v>800</v>
      </c>
      <c r="O166" s="183">
        <v>46180.0</v>
      </c>
      <c r="P166" s="176">
        <v>46194.0</v>
      </c>
      <c r="Q166" s="91" t="s">
        <v>124</v>
      </c>
      <c r="R166" s="91" t="s">
        <v>98</v>
      </c>
      <c r="S166" s="179" t="s">
        <v>100</v>
      </c>
      <c r="T166" s="179" t="s">
        <v>350</v>
      </c>
      <c r="U166" s="179" t="s">
        <v>101</v>
      </c>
      <c r="V166" s="91" t="s">
        <v>105</v>
      </c>
      <c r="W166" s="182"/>
      <c r="X166" s="97" t="s">
        <v>959</v>
      </c>
      <c r="Y166" s="285">
        <v>2078000.0</v>
      </c>
      <c r="Z166" s="97" t="s">
        <v>802</v>
      </c>
      <c r="AA166" s="182"/>
      <c r="AB166" s="182"/>
    </row>
    <row r="167" ht="22.5" customHeight="1">
      <c r="A167" s="72">
        <f>COUNTIF('Call &amp; Chat-Lidya'!$I$4:$I$2397,I167)</f>
        <v>4</v>
      </c>
      <c r="B167" s="176">
        <v>46183.0</v>
      </c>
      <c r="C167" s="91" t="s">
        <v>83</v>
      </c>
      <c r="D167" s="91" t="s">
        <v>85</v>
      </c>
      <c r="E167" s="91" t="s">
        <v>447</v>
      </c>
      <c r="F167" s="178">
        <v>46181.0</v>
      </c>
      <c r="G167" s="179" t="s">
        <v>448</v>
      </c>
      <c r="H167" s="91" t="s">
        <v>449</v>
      </c>
      <c r="I167" s="91" t="s">
        <v>450</v>
      </c>
      <c r="J167" s="97" t="s">
        <v>451</v>
      </c>
      <c r="K167" s="180" t="s">
        <v>452</v>
      </c>
      <c r="L167" s="181" t="s">
        <v>453</v>
      </c>
      <c r="M167" s="91" t="s">
        <v>455</v>
      </c>
      <c r="N167" s="91" t="s">
        <v>455</v>
      </c>
      <c r="O167" s="183">
        <v>46181.0</v>
      </c>
      <c r="P167" s="176">
        <v>45822.0</v>
      </c>
      <c r="Q167" s="91" t="s">
        <v>124</v>
      </c>
      <c r="R167" s="91" t="s">
        <v>213</v>
      </c>
      <c r="S167" s="179" t="s">
        <v>99</v>
      </c>
      <c r="T167" s="179" t="s">
        <v>145</v>
      </c>
      <c r="U167" s="179" t="s">
        <v>101</v>
      </c>
      <c r="V167" s="91" t="s">
        <v>341</v>
      </c>
      <c r="W167" s="91" t="s">
        <v>342</v>
      </c>
      <c r="X167" s="182"/>
      <c r="Y167" s="184"/>
      <c r="Z167" s="182"/>
      <c r="AA167" s="182"/>
      <c r="AB167" s="182"/>
    </row>
    <row r="168" ht="22.5" customHeight="1">
      <c r="A168" s="72">
        <f>COUNTIF('Call &amp; Chat-Lidya'!$I$4:$I$2397,I168)</f>
        <v>6</v>
      </c>
      <c r="B168" s="176">
        <v>46183.0</v>
      </c>
      <c r="C168" s="91" t="s">
        <v>83</v>
      </c>
      <c r="D168" s="91" t="s">
        <v>85</v>
      </c>
      <c r="E168" s="91" t="s">
        <v>462</v>
      </c>
      <c r="F168" s="178">
        <v>46181.0</v>
      </c>
      <c r="G168" s="179" t="s">
        <v>88</v>
      </c>
      <c r="H168" s="91" t="s">
        <v>463</v>
      </c>
      <c r="I168" s="91" t="s">
        <v>464</v>
      </c>
      <c r="J168" s="97" t="s">
        <v>465</v>
      </c>
      <c r="K168" s="180" t="s">
        <v>466</v>
      </c>
      <c r="L168" s="181" t="s">
        <v>466</v>
      </c>
      <c r="M168" s="91" t="s">
        <v>468</v>
      </c>
      <c r="N168" s="91" t="s">
        <v>468</v>
      </c>
      <c r="O168" s="183">
        <v>46181.0</v>
      </c>
      <c r="P168" s="176">
        <v>46195.0</v>
      </c>
      <c r="Q168" s="91" t="s">
        <v>143</v>
      </c>
      <c r="R168" s="91" t="s">
        <v>213</v>
      </c>
      <c r="S168" s="179" t="s">
        <v>100</v>
      </c>
      <c r="T168" s="179" t="s">
        <v>145</v>
      </c>
      <c r="U168" s="179" t="s">
        <v>101</v>
      </c>
      <c r="V168" s="91" t="s">
        <v>341</v>
      </c>
      <c r="W168" s="91" t="s">
        <v>342</v>
      </c>
      <c r="X168" s="182"/>
      <c r="Y168" s="184"/>
      <c r="Z168" s="97" t="s">
        <v>2048</v>
      </c>
      <c r="AA168" s="182"/>
      <c r="AB168" s="182"/>
    </row>
    <row r="169" ht="22.5" customHeight="1">
      <c r="A169" s="72">
        <f>COUNTIF('Call &amp; Chat-Lidya'!$I$4:$I$2397,I169)</f>
        <v>4</v>
      </c>
      <c r="B169" s="176">
        <v>46183.0</v>
      </c>
      <c r="C169" s="91" t="s">
        <v>83</v>
      </c>
      <c r="D169" s="91" t="s">
        <v>85</v>
      </c>
      <c r="E169" s="91" t="s">
        <v>479</v>
      </c>
      <c r="F169" s="178">
        <v>46181.0</v>
      </c>
      <c r="G169" s="179" t="s">
        <v>88</v>
      </c>
      <c r="H169" s="91" t="s">
        <v>480</v>
      </c>
      <c r="I169" s="91" t="s">
        <v>482</v>
      </c>
      <c r="J169" s="97" t="s">
        <v>483</v>
      </c>
      <c r="K169" s="180" t="s">
        <v>484</v>
      </c>
      <c r="L169" s="181" t="s">
        <v>484</v>
      </c>
      <c r="M169" s="91" t="s">
        <v>486</v>
      </c>
      <c r="N169" s="91" t="s">
        <v>486</v>
      </c>
      <c r="O169" s="183">
        <v>46181.0</v>
      </c>
      <c r="P169" s="176">
        <v>46195.0</v>
      </c>
      <c r="Q169" s="91" t="s">
        <v>124</v>
      </c>
      <c r="R169" s="91" t="s">
        <v>143</v>
      </c>
      <c r="S169" s="179" t="s">
        <v>99</v>
      </c>
      <c r="T169" s="179" t="s">
        <v>145</v>
      </c>
      <c r="U169" s="179" t="s">
        <v>101</v>
      </c>
      <c r="V169" s="91" t="s">
        <v>131</v>
      </c>
      <c r="W169" s="182"/>
      <c r="X169" s="182"/>
      <c r="Y169" s="184"/>
      <c r="Z169" s="182"/>
      <c r="AA169" s="182"/>
      <c r="AB169" s="182"/>
    </row>
    <row r="170" ht="22.5" customHeight="1">
      <c r="A170" s="72">
        <f>COUNTIF('Call &amp; Chat-Lidya'!$I$4:$I$2397,I170)</f>
        <v>4</v>
      </c>
      <c r="B170" s="176">
        <v>46183.0</v>
      </c>
      <c r="C170" s="91" t="s">
        <v>83</v>
      </c>
      <c r="D170" s="91" t="s">
        <v>85</v>
      </c>
      <c r="E170" s="91" t="s">
        <v>493</v>
      </c>
      <c r="F170" s="178">
        <v>46181.0</v>
      </c>
      <c r="G170" s="179" t="s">
        <v>494</v>
      </c>
      <c r="H170" s="91" t="s">
        <v>496</v>
      </c>
      <c r="I170" s="91" t="s">
        <v>497</v>
      </c>
      <c r="J170" s="97" t="s">
        <v>498</v>
      </c>
      <c r="K170" s="180" t="s">
        <v>500</v>
      </c>
      <c r="L170" s="181" t="s">
        <v>500</v>
      </c>
      <c r="M170" s="91" t="s">
        <v>502</v>
      </c>
      <c r="N170" s="91" t="s">
        <v>502</v>
      </c>
      <c r="O170" s="183">
        <v>46181.0</v>
      </c>
      <c r="P170" s="176">
        <v>46195.0</v>
      </c>
      <c r="Q170" s="91" t="s">
        <v>124</v>
      </c>
      <c r="R170" s="91" t="s">
        <v>213</v>
      </c>
      <c r="S170" s="179" t="s">
        <v>99</v>
      </c>
      <c r="T170" s="179" t="s">
        <v>145</v>
      </c>
      <c r="U170" s="179" t="s">
        <v>101</v>
      </c>
      <c r="V170" s="91" t="s">
        <v>341</v>
      </c>
      <c r="W170" s="91" t="s">
        <v>509</v>
      </c>
      <c r="X170" s="182"/>
      <c r="Y170" s="184"/>
      <c r="Z170" s="182"/>
      <c r="AA170" s="182"/>
      <c r="AB170" s="182"/>
    </row>
    <row r="171" ht="22.5" customHeight="1">
      <c r="A171" s="72">
        <f>COUNTIF('Call &amp; Chat-Lidya'!$I$4:$I$2397,I171)</f>
        <v>5</v>
      </c>
      <c r="B171" s="176">
        <v>46183.0</v>
      </c>
      <c r="C171" s="91" t="s">
        <v>83</v>
      </c>
      <c r="D171" s="91" t="s">
        <v>85</v>
      </c>
      <c r="E171" s="91" t="s">
        <v>511</v>
      </c>
      <c r="F171" s="178">
        <v>46181.0</v>
      </c>
      <c r="G171" s="179" t="s">
        <v>88</v>
      </c>
      <c r="H171" s="91" t="s">
        <v>513</v>
      </c>
      <c r="I171" s="91" t="s">
        <v>515</v>
      </c>
      <c r="J171" s="97" t="s">
        <v>516</v>
      </c>
      <c r="K171" s="180" t="s">
        <v>518</v>
      </c>
      <c r="L171" s="181" t="s">
        <v>518</v>
      </c>
      <c r="M171" s="91" t="s">
        <v>519</v>
      </c>
      <c r="N171" s="91" t="s">
        <v>520</v>
      </c>
      <c r="O171" s="183">
        <v>46181.0</v>
      </c>
      <c r="P171" s="176">
        <v>46195.0</v>
      </c>
      <c r="Q171" s="91" t="s">
        <v>124</v>
      </c>
      <c r="R171" s="91" t="s">
        <v>213</v>
      </c>
      <c r="S171" s="179" t="s">
        <v>99</v>
      </c>
      <c r="T171" s="179" t="s">
        <v>100</v>
      </c>
      <c r="U171" s="179" t="s">
        <v>101</v>
      </c>
      <c r="V171" s="91" t="s">
        <v>341</v>
      </c>
      <c r="W171" s="91" t="s">
        <v>509</v>
      </c>
      <c r="X171" s="182"/>
      <c r="Y171" s="184"/>
      <c r="Z171" s="97" t="s">
        <v>2064</v>
      </c>
      <c r="AA171" s="182"/>
      <c r="AB171" s="182"/>
    </row>
    <row r="172" ht="22.5" customHeight="1">
      <c r="A172" s="72">
        <f>COUNTIF('Call &amp; Chat-Lidya'!$I$4:$I$2397,I172)</f>
        <v>4</v>
      </c>
      <c r="B172" s="176">
        <v>46183.0</v>
      </c>
      <c r="C172" s="91" t="s">
        <v>83</v>
      </c>
      <c r="D172" s="91" t="s">
        <v>85</v>
      </c>
      <c r="E172" s="91" t="s">
        <v>822</v>
      </c>
      <c r="F172" s="178">
        <v>46181.0</v>
      </c>
      <c r="G172" s="179" t="s">
        <v>88</v>
      </c>
      <c r="H172" s="91" t="s">
        <v>823</v>
      </c>
      <c r="I172" s="91" t="s">
        <v>824</v>
      </c>
      <c r="J172" s="97" t="s">
        <v>466</v>
      </c>
      <c r="K172" s="180" t="s">
        <v>466</v>
      </c>
      <c r="L172" s="181" t="s">
        <v>466</v>
      </c>
      <c r="M172" s="91" t="s">
        <v>825</v>
      </c>
      <c r="N172" s="91" t="s">
        <v>825</v>
      </c>
      <c r="O172" s="183">
        <v>46181.0</v>
      </c>
      <c r="P172" s="176">
        <v>46195.0</v>
      </c>
      <c r="Q172" s="91" t="s">
        <v>124</v>
      </c>
      <c r="R172" s="91" t="s">
        <v>124</v>
      </c>
      <c r="S172" s="179" t="s">
        <v>100</v>
      </c>
      <c r="T172" s="179" t="s">
        <v>145</v>
      </c>
      <c r="U172" s="179" t="s">
        <v>101</v>
      </c>
      <c r="V172" s="97" t="s">
        <v>390</v>
      </c>
      <c r="W172" s="182"/>
      <c r="X172" s="182"/>
      <c r="Y172" s="184"/>
      <c r="Z172" s="97" t="s">
        <v>2065</v>
      </c>
      <c r="AA172" s="182"/>
      <c r="AB172" s="182"/>
    </row>
    <row r="173" ht="22.5" customHeight="1">
      <c r="A173" s="72">
        <f>COUNTIF('Call &amp; Chat-Lidya'!$I$4:$I$2397,I173)</f>
        <v>3</v>
      </c>
      <c r="B173" s="176">
        <v>46183.0</v>
      </c>
      <c r="C173" s="91" t="s">
        <v>83</v>
      </c>
      <c r="D173" s="91" t="s">
        <v>85</v>
      </c>
      <c r="E173" s="91" t="s">
        <v>548</v>
      </c>
      <c r="F173" s="178">
        <v>46182.0</v>
      </c>
      <c r="G173" s="179" t="s">
        <v>88</v>
      </c>
      <c r="H173" s="91" t="s">
        <v>549</v>
      </c>
      <c r="I173" s="91" t="s">
        <v>550</v>
      </c>
      <c r="J173" s="97" t="s">
        <v>551</v>
      </c>
      <c r="K173" s="180" t="s">
        <v>552</v>
      </c>
      <c r="L173" s="181" t="s">
        <v>552</v>
      </c>
      <c r="M173" s="91" t="s">
        <v>553</v>
      </c>
      <c r="N173" s="91" t="s">
        <v>553</v>
      </c>
      <c r="O173" s="183">
        <v>46182.0</v>
      </c>
      <c r="P173" s="176">
        <v>46196.0</v>
      </c>
      <c r="Q173" s="91" t="s">
        <v>124</v>
      </c>
      <c r="R173" s="91" t="s">
        <v>143</v>
      </c>
      <c r="S173" s="179" t="s">
        <v>99</v>
      </c>
      <c r="T173" s="179" t="s">
        <v>145</v>
      </c>
      <c r="U173" s="179" t="s">
        <v>101</v>
      </c>
      <c r="V173" s="97" t="s">
        <v>390</v>
      </c>
      <c r="W173" s="182"/>
      <c r="X173" s="182"/>
      <c r="Y173" s="184"/>
      <c r="Z173" s="97" t="s">
        <v>561</v>
      </c>
      <c r="AA173" s="182"/>
      <c r="AB173" s="182"/>
    </row>
    <row r="174" ht="22.5" customHeight="1">
      <c r="A174" s="72">
        <f>COUNTIF('Call &amp; Chat-Lidya'!$I$4:$I$2397,I174)</f>
        <v>2</v>
      </c>
      <c r="B174" s="176">
        <v>46183.0</v>
      </c>
      <c r="C174" s="91" t="s">
        <v>83</v>
      </c>
      <c r="D174" s="91" t="s">
        <v>85</v>
      </c>
      <c r="E174" s="91" t="s">
        <v>562</v>
      </c>
      <c r="F174" s="178">
        <v>46183.0</v>
      </c>
      <c r="G174" s="179" t="s">
        <v>88</v>
      </c>
      <c r="H174" s="91" t="s">
        <v>563</v>
      </c>
      <c r="I174" s="91" t="s">
        <v>564</v>
      </c>
      <c r="J174" s="97" t="s">
        <v>565</v>
      </c>
      <c r="K174" s="180" t="s">
        <v>566</v>
      </c>
      <c r="L174" s="181" t="s">
        <v>566</v>
      </c>
      <c r="M174" s="91" t="s">
        <v>567</v>
      </c>
      <c r="N174" s="91" t="s">
        <v>567</v>
      </c>
      <c r="O174" s="183">
        <v>46183.0</v>
      </c>
      <c r="P174" s="176">
        <v>46197.0</v>
      </c>
      <c r="Q174" s="91" t="s">
        <v>124</v>
      </c>
      <c r="R174" s="91" t="s">
        <v>143</v>
      </c>
      <c r="S174" s="179" t="s">
        <v>350</v>
      </c>
      <c r="T174" s="179" t="s">
        <v>145</v>
      </c>
      <c r="U174" s="179" t="s">
        <v>101</v>
      </c>
      <c r="V174" s="97" t="s">
        <v>390</v>
      </c>
      <c r="W174" s="182"/>
      <c r="X174" s="182"/>
      <c r="Y174" s="184"/>
      <c r="Z174" s="97" t="s">
        <v>2067</v>
      </c>
      <c r="AA174" s="182"/>
      <c r="AB174" s="182"/>
    </row>
    <row r="175" ht="22.5" customHeight="1">
      <c r="A175" s="72">
        <f>COUNTIF('Call &amp; Chat-Lidya'!$I$4:$I$2397,I175)</f>
        <v>3</v>
      </c>
      <c r="B175" s="176">
        <v>46183.0</v>
      </c>
      <c r="C175" s="91" t="s">
        <v>83</v>
      </c>
      <c r="D175" s="91" t="s">
        <v>85</v>
      </c>
      <c r="E175" s="91" t="s">
        <v>548</v>
      </c>
      <c r="F175" s="178">
        <v>46182.0</v>
      </c>
      <c r="G175" s="179" t="s">
        <v>88</v>
      </c>
      <c r="H175" s="91" t="s">
        <v>1462</v>
      </c>
      <c r="I175" s="91" t="s">
        <v>1463</v>
      </c>
      <c r="J175" s="97" t="s">
        <v>1464</v>
      </c>
      <c r="K175" s="180" t="s">
        <v>1464</v>
      </c>
      <c r="L175" s="181" t="s">
        <v>1464</v>
      </c>
      <c r="M175" s="91" t="s">
        <v>600</v>
      </c>
      <c r="N175" s="91" t="s">
        <v>1465</v>
      </c>
      <c r="O175" s="183">
        <v>46182.0</v>
      </c>
      <c r="P175" s="176">
        <v>46196.0</v>
      </c>
      <c r="Q175" s="91" t="s">
        <v>143</v>
      </c>
      <c r="R175" s="91" t="s">
        <v>124</v>
      </c>
      <c r="S175" s="179" t="s">
        <v>350</v>
      </c>
      <c r="T175" s="179" t="s">
        <v>292</v>
      </c>
      <c r="U175" s="179" t="s">
        <v>101</v>
      </c>
      <c r="V175" s="97" t="s">
        <v>664</v>
      </c>
      <c r="W175" s="182"/>
      <c r="X175" s="182"/>
      <c r="Y175" s="184"/>
      <c r="Z175" s="97" t="s">
        <v>2069</v>
      </c>
      <c r="AA175" s="182"/>
      <c r="AB175" s="182"/>
    </row>
    <row r="176" ht="22.5" customHeight="1">
      <c r="A176" s="72">
        <f>COUNTIF('Call &amp; Chat-Lidya'!$I$4:$I$2397,I176)</f>
        <v>16</v>
      </c>
      <c r="B176" s="176">
        <v>46183.0</v>
      </c>
      <c r="C176" s="91" t="s">
        <v>967</v>
      </c>
      <c r="D176" s="91" t="s">
        <v>173</v>
      </c>
      <c r="E176" s="91" t="s">
        <v>175</v>
      </c>
      <c r="F176" s="176">
        <v>46146.0</v>
      </c>
      <c r="G176" s="179" t="s">
        <v>88</v>
      </c>
      <c r="H176" s="91" t="s">
        <v>968</v>
      </c>
      <c r="I176" s="91" t="s">
        <v>969</v>
      </c>
      <c r="J176" s="97" t="s">
        <v>970</v>
      </c>
      <c r="K176" s="97" t="s">
        <v>971</v>
      </c>
      <c r="L176" s="313" t="s">
        <v>971</v>
      </c>
      <c r="M176" s="91" t="s">
        <v>972</v>
      </c>
      <c r="N176" s="91" t="s">
        <v>972</v>
      </c>
      <c r="O176" s="183">
        <v>46146.0</v>
      </c>
      <c r="P176" s="176">
        <v>46160.0</v>
      </c>
      <c r="Q176" s="91" t="s">
        <v>124</v>
      </c>
      <c r="R176" s="91">
        <v>2.0</v>
      </c>
      <c r="S176" s="179" t="s">
        <v>251</v>
      </c>
      <c r="T176" s="179" t="s">
        <v>127</v>
      </c>
      <c r="U176" s="179" t="s">
        <v>101</v>
      </c>
      <c r="V176" s="91" t="s">
        <v>341</v>
      </c>
      <c r="W176" s="329" t="s">
        <v>509</v>
      </c>
      <c r="X176" s="91" t="s">
        <v>959</v>
      </c>
      <c r="Y176" s="91" t="s">
        <v>976</v>
      </c>
      <c r="Z176" s="182"/>
      <c r="AA176" s="182"/>
      <c r="AB176" s="182"/>
    </row>
    <row r="177" ht="22.5" customHeight="1">
      <c r="A177" s="72">
        <f>COUNTIF('Call &amp; Chat-Lidya'!$I$4:$I$2397,I177)</f>
        <v>13</v>
      </c>
      <c r="B177" s="176">
        <v>46183.0</v>
      </c>
      <c r="C177" s="91" t="s">
        <v>967</v>
      </c>
      <c r="D177" s="91" t="s">
        <v>173</v>
      </c>
      <c r="E177" s="91" t="s">
        <v>554</v>
      </c>
      <c r="F177" s="176">
        <v>46148.0</v>
      </c>
      <c r="G177" s="179" t="s">
        <v>88</v>
      </c>
      <c r="H177" s="91" t="s">
        <v>982</v>
      </c>
      <c r="I177" s="330">
        <v>18604.0</v>
      </c>
      <c r="J177" s="97" t="s">
        <v>983</v>
      </c>
      <c r="K177" s="97" t="s">
        <v>984</v>
      </c>
      <c r="L177" s="313" t="s">
        <v>984</v>
      </c>
      <c r="M177" s="91" t="s">
        <v>985</v>
      </c>
      <c r="N177" s="91" t="s">
        <v>985</v>
      </c>
      <c r="O177" s="331" t="s">
        <v>986</v>
      </c>
      <c r="P177" s="176">
        <v>46161.0</v>
      </c>
      <c r="Q177" s="91" t="s">
        <v>124</v>
      </c>
      <c r="R177" s="91">
        <v>2.0</v>
      </c>
      <c r="S177" s="179" t="s">
        <v>381</v>
      </c>
      <c r="T177" s="179" t="s">
        <v>145</v>
      </c>
      <c r="U177" s="179" t="s">
        <v>101</v>
      </c>
      <c r="V177" s="91" t="s">
        <v>341</v>
      </c>
      <c r="W177" s="182"/>
      <c r="X177" s="182"/>
      <c r="Y177" s="182"/>
      <c r="Z177" s="97" t="s">
        <v>2078</v>
      </c>
      <c r="AA177" s="184"/>
      <c r="AB177" s="184"/>
    </row>
    <row r="178" ht="22.5" customHeight="1">
      <c r="A178" s="72">
        <f>COUNTIF('Call &amp; Chat-Lidya'!$I$4:$I$2397,I178)</f>
        <v>15</v>
      </c>
      <c r="B178" s="176">
        <v>46183.0</v>
      </c>
      <c r="C178" s="91" t="s">
        <v>967</v>
      </c>
      <c r="D178" s="91" t="s">
        <v>173</v>
      </c>
      <c r="E178" s="91" t="s">
        <v>86</v>
      </c>
      <c r="F178" s="176">
        <v>46144.0</v>
      </c>
      <c r="G178" s="179" t="s">
        <v>88</v>
      </c>
      <c r="H178" s="91" t="s">
        <v>998</v>
      </c>
      <c r="I178" s="91" t="s">
        <v>999</v>
      </c>
      <c r="J178" s="97" t="s">
        <v>335</v>
      </c>
      <c r="K178" s="97" t="s">
        <v>1000</v>
      </c>
      <c r="L178" s="313" t="s">
        <v>1000</v>
      </c>
      <c r="M178" s="91" t="s">
        <v>1001</v>
      </c>
      <c r="N178" s="91" t="s">
        <v>1001</v>
      </c>
      <c r="O178" s="183">
        <v>46144.0</v>
      </c>
      <c r="P178" s="176">
        <v>46158.0</v>
      </c>
      <c r="Q178" s="91" t="s">
        <v>143</v>
      </c>
      <c r="R178" s="91">
        <v>2.0</v>
      </c>
      <c r="S178" s="179" t="s">
        <v>251</v>
      </c>
      <c r="T178" s="179" t="s">
        <v>145</v>
      </c>
      <c r="U178" s="179" t="s">
        <v>101</v>
      </c>
      <c r="V178" s="91" t="s">
        <v>341</v>
      </c>
      <c r="W178" s="182"/>
      <c r="X178" s="182"/>
      <c r="Y178" s="182"/>
      <c r="Z178" s="182"/>
      <c r="AA178" s="182"/>
      <c r="AB178" s="182"/>
    </row>
    <row r="179" ht="22.5" customHeight="1">
      <c r="A179" s="72">
        <f>COUNTIF('Call &amp; Chat-Lidya'!$I$4:$I$2397,I179)</f>
        <v>13</v>
      </c>
      <c r="B179" s="176">
        <v>46183.0</v>
      </c>
      <c r="C179" s="91" t="s">
        <v>83</v>
      </c>
      <c r="D179" s="91" t="s">
        <v>173</v>
      </c>
      <c r="E179" s="91" t="s">
        <v>761</v>
      </c>
      <c r="F179" s="176">
        <v>46134.0</v>
      </c>
      <c r="G179" s="179" t="s">
        <v>88</v>
      </c>
      <c r="H179" s="91" t="s">
        <v>762</v>
      </c>
      <c r="I179" s="91" t="s">
        <v>763</v>
      </c>
      <c r="J179" s="97" t="s">
        <v>764</v>
      </c>
      <c r="K179" s="97" t="s">
        <v>765</v>
      </c>
      <c r="L179" s="313" t="s">
        <v>765</v>
      </c>
      <c r="M179" s="91" t="s">
        <v>766</v>
      </c>
      <c r="N179" s="91" t="s">
        <v>766</v>
      </c>
      <c r="O179" s="183">
        <v>46132.0</v>
      </c>
      <c r="P179" s="176">
        <v>46146.0</v>
      </c>
      <c r="Q179" s="91" t="s">
        <v>98</v>
      </c>
      <c r="R179" s="91">
        <v>2.0</v>
      </c>
      <c r="S179" s="179" t="s">
        <v>251</v>
      </c>
      <c r="T179" s="179" t="s">
        <v>145</v>
      </c>
      <c r="U179" s="179" t="s">
        <v>101</v>
      </c>
      <c r="V179" s="97" t="s">
        <v>341</v>
      </c>
      <c r="W179" s="182"/>
      <c r="X179" s="182"/>
      <c r="Y179" s="184"/>
      <c r="Z179" s="180" t="s">
        <v>2106</v>
      </c>
      <c r="AA179" s="182"/>
      <c r="AB179" s="182"/>
    </row>
    <row r="180" ht="22.5" customHeight="1">
      <c r="A180" s="72">
        <f>COUNTIF('Call &amp; Chat-Lidya'!$I$4:$I$2397,I180)</f>
        <v>4</v>
      </c>
      <c r="B180" s="176">
        <v>46183.0</v>
      </c>
      <c r="C180" s="91" t="s">
        <v>83</v>
      </c>
      <c r="D180" s="91" t="s">
        <v>85</v>
      </c>
      <c r="E180" s="91" t="s">
        <v>213</v>
      </c>
      <c r="F180" s="178">
        <v>46174.0</v>
      </c>
      <c r="G180" s="179" t="s">
        <v>88</v>
      </c>
      <c r="H180" s="91" t="s">
        <v>769</v>
      </c>
      <c r="I180" s="91" t="s">
        <v>771</v>
      </c>
      <c r="J180" s="97" t="s">
        <v>772</v>
      </c>
      <c r="K180" s="180" t="s">
        <v>773</v>
      </c>
      <c r="L180" s="181" t="s">
        <v>773</v>
      </c>
      <c r="M180" s="91" t="s">
        <v>774</v>
      </c>
      <c r="N180" s="91" t="s">
        <v>775</v>
      </c>
      <c r="O180" s="183">
        <v>46174.0</v>
      </c>
      <c r="P180" s="176">
        <v>46188.0</v>
      </c>
      <c r="Q180" s="91" t="s">
        <v>124</v>
      </c>
      <c r="R180" s="91" t="s">
        <v>143</v>
      </c>
      <c r="S180" s="179" t="s">
        <v>126</v>
      </c>
      <c r="T180" s="179" t="s">
        <v>145</v>
      </c>
      <c r="U180" s="179" t="s">
        <v>101</v>
      </c>
      <c r="V180" s="91" t="s">
        <v>131</v>
      </c>
      <c r="W180" s="182"/>
      <c r="X180" s="182"/>
      <c r="Y180" s="184"/>
      <c r="Z180" s="182"/>
      <c r="AA180" s="182"/>
      <c r="AB180" s="182"/>
    </row>
    <row r="181" ht="22.5" customHeight="1">
      <c r="A181" s="72">
        <f>COUNTIF('Call &amp; Chat-Lidya'!$I$4:$I$2397,I181)</f>
        <v>4</v>
      </c>
      <c r="B181" s="176">
        <v>46183.0</v>
      </c>
      <c r="C181" s="91" t="s">
        <v>83</v>
      </c>
      <c r="D181" s="91" t="s">
        <v>85</v>
      </c>
      <c r="E181" s="91" t="s">
        <v>98</v>
      </c>
      <c r="F181" s="178">
        <v>46175.0</v>
      </c>
      <c r="G181" s="179" t="s">
        <v>88</v>
      </c>
      <c r="H181" s="91" t="s">
        <v>784</v>
      </c>
      <c r="I181" s="91" t="s">
        <v>785</v>
      </c>
      <c r="J181" s="97" t="s">
        <v>786</v>
      </c>
      <c r="K181" s="180" t="s">
        <v>786</v>
      </c>
      <c r="L181" s="181" t="s">
        <v>786</v>
      </c>
      <c r="M181" s="91" t="s">
        <v>787</v>
      </c>
      <c r="N181" s="91" t="s">
        <v>787</v>
      </c>
      <c r="O181" s="183">
        <v>46174.0</v>
      </c>
      <c r="P181" s="176">
        <v>46188.0</v>
      </c>
      <c r="Q181" s="91" t="s">
        <v>124</v>
      </c>
      <c r="R181" s="91" t="s">
        <v>143</v>
      </c>
      <c r="S181" s="179" t="s">
        <v>251</v>
      </c>
      <c r="T181" s="179" t="s">
        <v>145</v>
      </c>
      <c r="U181" s="179" t="s">
        <v>101</v>
      </c>
      <c r="V181" s="91" t="s">
        <v>131</v>
      </c>
      <c r="W181" s="182"/>
      <c r="X181" s="182"/>
      <c r="Y181" s="184"/>
      <c r="Z181" s="182"/>
      <c r="AA181" s="182"/>
      <c r="AB181" s="182"/>
    </row>
    <row r="182" ht="22.5" customHeight="1">
      <c r="A182" s="72">
        <f>COUNTIF('Call &amp; Chat-Lidya'!$I$4:$I$2397,I182)</f>
        <v>4</v>
      </c>
      <c r="B182" s="176">
        <v>46183.0</v>
      </c>
      <c r="C182" s="91" t="s">
        <v>83</v>
      </c>
      <c r="D182" s="91" t="s">
        <v>85</v>
      </c>
      <c r="E182" s="91" t="s">
        <v>95</v>
      </c>
      <c r="F182" s="178">
        <v>46175.0</v>
      </c>
      <c r="G182" s="179" t="s">
        <v>88</v>
      </c>
      <c r="H182" s="91" t="s">
        <v>789</v>
      </c>
      <c r="I182" s="91" t="s">
        <v>790</v>
      </c>
      <c r="J182" s="97" t="s">
        <v>791</v>
      </c>
      <c r="K182" s="180" t="s">
        <v>792</v>
      </c>
      <c r="L182" s="181" t="s">
        <v>792</v>
      </c>
      <c r="M182" s="91" t="s">
        <v>794</v>
      </c>
      <c r="N182" s="91" t="s">
        <v>795</v>
      </c>
      <c r="O182" s="183">
        <v>46174.0</v>
      </c>
      <c r="P182" s="176">
        <v>46188.0</v>
      </c>
      <c r="Q182" s="91" t="s">
        <v>124</v>
      </c>
      <c r="R182" s="91" t="s">
        <v>143</v>
      </c>
      <c r="S182" s="179" t="s">
        <v>251</v>
      </c>
      <c r="T182" s="179" t="s">
        <v>145</v>
      </c>
      <c r="U182" s="179" t="s">
        <v>101</v>
      </c>
      <c r="V182" s="91" t="s">
        <v>131</v>
      </c>
      <c r="W182" s="182"/>
      <c r="X182" s="182"/>
      <c r="Y182" s="184"/>
      <c r="Z182" s="182"/>
      <c r="AA182" s="182"/>
      <c r="AB182" s="182"/>
    </row>
    <row r="183" ht="22.5" customHeight="1">
      <c r="A183" s="72">
        <f>COUNTIF('Call &amp; Chat-Lidya'!$I$4:$I$2397,I183)</f>
        <v>4</v>
      </c>
      <c r="B183" s="176">
        <v>46183.0</v>
      </c>
      <c r="C183" s="91" t="s">
        <v>83</v>
      </c>
      <c r="D183" s="91" t="s">
        <v>85</v>
      </c>
      <c r="E183" s="91" t="s">
        <v>461</v>
      </c>
      <c r="F183" s="178">
        <v>46175.0</v>
      </c>
      <c r="G183" s="179" t="s">
        <v>88</v>
      </c>
      <c r="H183" s="91" t="s">
        <v>803</v>
      </c>
      <c r="I183" s="91" t="s">
        <v>804</v>
      </c>
      <c r="J183" s="97" t="s">
        <v>805</v>
      </c>
      <c r="K183" s="180" t="s">
        <v>806</v>
      </c>
      <c r="L183" s="181" t="s">
        <v>806</v>
      </c>
      <c r="M183" s="91" t="s">
        <v>807</v>
      </c>
      <c r="N183" s="91" t="s">
        <v>807</v>
      </c>
      <c r="O183" s="183">
        <v>46175.0</v>
      </c>
      <c r="P183" s="176">
        <v>46189.0</v>
      </c>
      <c r="Q183" s="91" t="s">
        <v>124</v>
      </c>
      <c r="R183" s="91" t="s">
        <v>143</v>
      </c>
      <c r="S183" s="179" t="s">
        <v>251</v>
      </c>
      <c r="T183" s="179" t="s">
        <v>145</v>
      </c>
      <c r="U183" s="179" t="s">
        <v>101</v>
      </c>
      <c r="V183" s="91" t="s">
        <v>131</v>
      </c>
      <c r="W183" s="182"/>
      <c r="X183" s="182"/>
      <c r="Y183" s="184"/>
      <c r="Z183" s="182"/>
      <c r="AA183" s="182"/>
      <c r="AB183" s="182"/>
    </row>
    <row r="184" ht="22.5" customHeight="1">
      <c r="A184" s="72">
        <f>COUNTIF('Call &amp; Chat-Lidya'!$I$4:$I$2397,I184)</f>
        <v>4</v>
      </c>
      <c r="B184" s="176">
        <v>46183.0</v>
      </c>
      <c r="C184" s="91" t="s">
        <v>83</v>
      </c>
      <c r="D184" s="91" t="s">
        <v>266</v>
      </c>
      <c r="E184" s="91" t="s">
        <v>1053</v>
      </c>
      <c r="F184" s="178">
        <v>46173.0</v>
      </c>
      <c r="G184" s="179" t="s">
        <v>88</v>
      </c>
      <c r="H184" s="91" t="s">
        <v>2119</v>
      </c>
      <c r="I184" s="91" t="s">
        <v>1843</v>
      </c>
      <c r="J184" s="97" t="s">
        <v>1844</v>
      </c>
      <c r="K184" s="97" t="s">
        <v>1845</v>
      </c>
      <c r="L184" s="313" t="s">
        <v>1845</v>
      </c>
      <c r="M184" s="91" t="s">
        <v>1846</v>
      </c>
      <c r="N184" s="91" t="s">
        <v>2120</v>
      </c>
      <c r="O184" s="183">
        <v>46173.0</v>
      </c>
      <c r="P184" s="176">
        <v>46187.0</v>
      </c>
      <c r="Q184" s="91" t="s">
        <v>213</v>
      </c>
      <c r="R184" s="91" t="s">
        <v>213</v>
      </c>
      <c r="S184" s="179" t="s">
        <v>99</v>
      </c>
      <c r="T184" s="179" t="s">
        <v>145</v>
      </c>
      <c r="U184" s="179" t="s">
        <v>101</v>
      </c>
      <c r="V184" s="91" t="s">
        <v>341</v>
      </c>
      <c r="W184" s="97" t="s">
        <v>509</v>
      </c>
      <c r="X184" s="182"/>
      <c r="Y184" s="182"/>
      <c r="Z184" s="182"/>
      <c r="AA184" s="182"/>
      <c r="AB184" s="182"/>
    </row>
    <row r="185" ht="22.5" customHeight="1">
      <c r="A185" s="72">
        <f>COUNTIF('Call &amp; Chat-Lidya'!$I$4:$I$2397,I185)</f>
        <v>5</v>
      </c>
      <c r="B185" s="176">
        <v>46182.0</v>
      </c>
      <c r="C185" s="91" t="s">
        <v>83</v>
      </c>
      <c r="D185" s="91" t="s">
        <v>85</v>
      </c>
      <c r="E185" s="91" t="s">
        <v>86</v>
      </c>
      <c r="F185" s="178">
        <v>46175.0</v>
      </c>
      <c r="G185" s="179" t="s">
        <v>88</v>
      </c>
      <c r="H185" s="91" t="s">
        <v>89</v>
      </c>
      <c r="I185" s="91" t="s">
        <v>90</v>
      </c>
      <c r="J185" s="97" t="s">
        <v>91</v>
      </c>
      <c r="K185" s="180" t="s">
        <v>93</v>
      </c>
      <c r="L185" s="181" t="s">
        <v>93</v>
      </c>
      <c r="M185" s="91" t="s">
        <v>94</v>
      </c>
      <c r="N185" s="182"/>
      <c r="O185" s="183">
        <v>46175.0</v>
      </c>
      <c r="P185" s="176">
        <v>46189.0</v>
      </c>
      <c r="Q185" s="91" t="s">
        <v>95</v>
      </c>
      <c r="R185" s="91" t="s">
        <v>143</v>
      </c>
      <c r="S185" s="179" t="s">
        <v>99</v>
      </c>
      <c r="T185" s="179" t="s">
        <v>145</v>
      </c>
      <c r="U185" s="179" t="s">
        <v>101</v>
      </c>
      <c r="V185" s="91" t="s">
        <v>283</v>
      </c>
      <c r="W185" s="182"/>
      <c r="X185" s="182"/>
      <c r="Y185" s="184"/>
      <c r="Z185" s="182"/>
      <c r="AA185" s="459"/>
      <c r="AB185" s="459"/>
    </row>
    <row r="186" ht="22.5" customHeight="1">
      <c r="A186" s="72">
        <f>COUNTIF('Call &amp; Chat-Lidya'!$I$4:$I$2397,I186)</f>
        <v>5</v>
      </c>
      <c r="B186" s="176">
        <v>46182.0</v>
      </c>
      <c r="C186" s="91" t="s">
        <v>83</v>
      </c>
      <c r="D186" s="91" t="s">
        <v>85</v>
      </c>
      <c r="E186" s="91" t="s">
        <v>270</v>
      </c>
      <c r="F186" s="178">
        <v>46175.0</v>
      </c>
      <c r="G186" s="179" t="s">
        <v>88</v>
      </c>
      <c r="H186" s="91" t="s">
        <v>271</v>
      </c>
      <c r="I186" s="91" t="s">
        <v>273</v>
      </c>
      <c r="J186" s="97" t="s">
        <v>274</v>
      </c>
      <c r="K186" s="180" t="s">
        <v>154</v>
      </c>
      <c r="L186" s="181" t="s">
        <v>154</v>
      </c>
      <c r="M186" s="91" t="s">
        <v>276</v>
      </c>
      <c r="N186" s="182"/>
      <c r="O186" s="183">
        <v>46175.0</v>
      </c>
      <c r="P186" s="176">
        <v>46189.0</v>
      </c>
      <c r="Q186" s="91" t="s">
        <v>124</v>
      </c>
      <c r="R186" s="91" t="s">
        <v>143</v>
      </c>
      <c r="S186" s="179" t="s">
        <v>99</v>
      </c>
      <c r="T186" s="179" t="s">
        <v>350</v>
      </c>
      <c r="U186" s="179" t="s">
        <v>101</v>
      </c>
      <c r="V186" s="91" t="s">
        <v>283</v>
      </c>
      <c r="W186" s="182"/>
      <c r="X186" s="182"/>
      <c r="Y186" s="184"/>
      <c r="Z186" s="97" t="s">
        <v>2132</v>
      </c>
      <c r="AA186" s="459"/>
      <c r="AB186" s="459"/>
    </row>
    <row r="187" ht="22.5" customHeight="1">
      <c r="A187" s="72">
        <f>COUNTIF('Call &amp; Chat-Lidya'!$I$4:$I$2397,I187)</f>
        <v>8</v>
      </c>
      <c r="B187" s="176">
        <v>46182.0</v>
      </c>
      <c r="C187" s="91" t="s">
        <v>83</v>
      </c>
      <c r="D187" s="91" t="s">
        <v>85</v>
      </c>
      <c r="E187" s="91" t="s">
        <v>332</v>
      </c>
      <c r="F187" s="178">
        <v>46178.0</v>
      </c>
      <c r="G187" s="179" t="s">
        <v>88</v>
      </c>
      <c r="H187" s="91" t="s">
        <v>333</v>
      </c>
      <c r="I187" s="91" t="s">
        <v>334</v>
      </c>
      <c r="J187" s="97" t="s">
        <v>335</v>
      </c>
      <c r="K187" s="180" t="s">
        <v>336</v>
      </c>
      <c r="L187" s="181" t="s">
        <v>336</v>
      </c>
      <c r="M187" s="91" t="s">
        <v>338</v>
      </c>
      <c r="N187" s="91" t="s">
        <v>338</v>
      </c>
      <c r="O187" s="183">
        <v>46177.0</v>
      </c>
      <c r="P187" s="176">
        <v>46191.0</v>
      </c>
      <c r="Q187" s="91" t="s">
        <v>98</v>
      </c>
      <c r="R187" s="91" t="s">
        <v>213</v>
      </c>
      <c r="S187" s="179" t="s">
        <v>99</v>
      </c>
      <c r="T187" s="179" t="s">
        <v>145</v>
      </c>
      <c r="U187" s="179" t="s">
        <v>101</v>
      </c>
      <c r="V187" s="91" t="s">
        <v>131</v>
      </c>
      <c r="W187" s="182"/>
      <c r="X187" s="182"/>
      <c r="Y187" s="184"/>
      <c r="Z187" s="182"/>
      <c r="AA187" s="459"/>
      <c r="AB187" s="459"/>
    </row>
    <row r="188" ht="22.5" customHeight="1">
      <c r="A188" s="72">
        <f>COUNTIF('Call &amp; Chat-Lidya'!$I$4:$I$2397,I188)</f>
        <v>6</v>
      </c>
      <c r="B188" s="176">
        <v>46182.0</v>
      </c>
      <c r="C188" s="91" t="s">
        <v>83</v>
      </c>
      <c r="D188" s="91" t="s">
        <v>85</v>
      </c>
      <c r="E188" s="91" t="s">
        <v>462</v>
      </c>
      <c r="F188" s="178">
        <v>46181.0</v>
      </c>
      <c r="G188" s="179" t="s">
        <v>88</v>
      </c>
      <c r="H188" s="91" t="s">
        <v>463</v>
      </c>
      <c r="I188" s="91" t="s">
        <v>464</v>
      </c>
      <c r="J188" s="97" t="s">
        <v>465</v>
      </c>
      <c r="K188" s="180" t="s">
        <v>466</v>
      </c>
      <c r="L188" s="181" t="s">
        <v>466</v>
      </c>
      <c r="M188" s="91" t="s">
        <v>468</v>
      </c>
      <c r="N188" s="91" t="s">
        <v>468</v>
      </c>
      <c r="O188" s="183">
        <v>46181.0</v>
      </c>
      <c r="P188" s="176">
        <v>46195.0</v>
      </c>
      <c r="Q188" s="91" t="s">
        <v>143</v>
      </c>
      <c r="R188" s="91" t="s">
        <v>213</v>
      </c>
      <c r="S188" s="179" t="s">
        <v>100</v>
      </c>
      <c r="T188" s="179" t="s">
        <v>350</v>
      </c>
      <c r="U188" s="179" t="s">
        <v>101</v>
      </c>
      <c r="V188" s="91" t="s">
        <v>341</v>
      </c>
      <c r="W188" s="91" t="s">
        <v>342</v>
      </c>
      <c r="X188" s="182"/>
      <c r="Y188" s="184"/>
      <c r="Z188" s="97" t="s">
        <v>2149</v>
      </c>
      <c r="AA188" s="459"/>
      <c r="AB188" s="459"/>
    </row>
    <row r="189" ht="22.5" customHeight="1">
      <c r="A189" s="72">
        <f>COUNTIF('Call &amp; Chat-Lidya'!$I$4:$I$2397,I189)</f>
        <v>4</v>
      </c>
      <c r="B189" s="176">
        <v>46182.0</v>
      </c>
      <c r="C189" s="91" t="s">
        <v>83</v>
      </c>
      <c r="D189" s="91" t="s">
        <v>85</v>
      </c>
      <c r="E189" s="91" t="s">
        <v>479</v>
      </c>
      <c r="F189" s="178">
        <v>46181.0</v>
      </c>
      <c r="G189" s="179" t="s">
        <v>88</v>
      </c>
      <c r="H189" s="91" t="s">
        <v>480</v>
      </c>
      <c r="I189" s="91" t="s">
        <v>482</v>
      </c>
      <c r="J189" s="97" t="s">
        <v>483</v>
      </c>
      <c r="K189" s="180" t="s">
        <v>484</v>
      </c>
      <c r="L189" s="181" t="s">
        <v>484</v>
      </c>
      <c r="M189" s="91" t="s">
        <v>486</v>
      </c>
      <c r="N189" s="91" t="s">
        <v>486</v>
      </c>
      <c r="O189" s="183">
        <v>46181.0</v>
      </c>
      <c r="P189" s="176">
        <v>46195.0</v>
      </c>
      <c r="Q189" s="91" t="s">
        <v>124</v>
      </c>
      <c r="R189" s="91" t="s">
        <v>143</v>
      </c>
      <c r="S189" s="179" t="s">
        <v>99</v>
      </c>
      <c r="T189" s="179" t="s">
        <v>145</v>
      </c>
      <c r="U189" s="179" t="s">
        <v>101</v>
      </c>
      <c r="V189" s="91" t="s">
        <v>131</v>
      </c>
      <c r="W189" s="182"/>
      <c r="X189" s="182"/>
      <c r="Y189" s="184"/>
      <c r="Z189" s="182"/>
      <c r="AA189" s="459"/>
      <c r="AB189" s="459"/>
    </row>
    <row r="190" ht="22.5" customHeight="1">
      <c r="A190" s="72">
        <f>COUNTIF('Call &amp; Chat-Lidya'!$I$4:$I$2397,I190)</f>
        <v>4</v>
      </c>
      <c r="B190" s="176">
        <v>46182.0</v>
      </c>
      <c r="C190" s="91" t="s">
        <v>83</v>
      </c>
      <c r="D190" s="91" t="s">
        <v>85</v>
      </c>
      <c r="E190" s="91" t="s">
        <v>493</v>
      </c>
      <c r="F190" s="178">
        <v>46181.0</v>
      </c>
      <c r="G190" s="179" t="s">
        <v>494</v>
      </c>
      <c r="H190" s="91" t="s">
        <v>496</v>
      </c>
      <c r="I190" s="91" t="s">
        <v>497</v>
      </c>
      <c r="J190" s="97" t="s">
        <v>498</v>
      </c>
      <c r="K190" s="180" t="s">
        <v>500</v>
      </c>
      <c r="L190" s="181" t="s">
        <v>500</v>
      </c>
      <c r="M190" s="91" t="s">
        <v>502</v>
      </c>
      <c r="N190" s="91" t="s">
        <v>502</v>
      </c>
      <c r="O190" s="183">
        <v>46181.0</v>
      </c>
      <c r="P190" s="176">
        <v>46195.0</v>
      </c>
      <c r="Q190" s="91" t="s">
        <v>124</v>
      </c>
      <c r="R190" s="91" t="s">
        <v>213</v>
      </c>
      <c r="S190" s="179" t="s">
        <v>99</v>
      </c>
      <c r="T190" s="179" t="s">
        <v>100</v>
      </c>
      <c r="U190" s="179" t="s">
        <v>101</v>
      </c>
      <c r="V190" s="91" t="s">
        <v>341</v>
      </c>
      <c r="W190" s="91" t="s">
        <v>509</v>
      </c>
      <c r="X190" s="182"/>
      <c r="Y190" s="184"/>
      <c r="Z190" s="97" t="s">
        <v>2179</v>
      </c>
      <c r="AA190" s="459"/>
      <c r="AB190" s="459"/>
    </row>
    <row r="191" ht="22.5" customHeight="1">
      <c r="A191" s="72">
        <f>COUNTIF('Call &amp; Chat-Lidya'!$I$4:$I$2397,I191)</f>
        <v>5</v>
      </c>
      <c r="B191" s="176">
        <v>46182.0</v>
      </c>
      <c r="C191" s="91" t="s">
        <v>83</v>
      </c>
      <c r="D191" s="91" t="s">
        <v>85</v>
      </c>
      <c r="E191" s="91" t="s">
        <v>511</v>
      </c>
      <c r="F191" s="178">
        <v>46181.0</v>
      </c>
      <c r="G191" s="179" t="s">
        <v>88</v>
      </c>
      <c r="H191" s="91" t="s">
        <v>513</v>
      </c>
      <c r="I191" s="91" t="s">
        <v>515</v>
      </c>
      <c r="J191" s="97" t="s">
        <v>516</v>
      </c>
      <c r="K191" s="180" t="s">
        <v>518</v>
      </c>
      <c r="L191" s="181" t="s">
        <v>518</v>
      </c>
      <c r="M191" s="91" t="s">
        <v>519</v>
      </c>
      <c r="N191" s="91" t="s">
        <v>520</v>
      </c>
      <c r="O191" s="183">
        <v>46181.0</v>
      </c>
      <c r="P191" s="176">
        <v>46195.0</v>
      </c>
      <c r="Q191" s="91" t="s">
        <v>124</v>
      </c>
      <c r="R191" s="91" t="s">
        <v>213</v>
      </c>
      <c r="S191" s="179" t="s">
        <v>99</v>
      </c>
      <c r="T191" s="179" t="s">
        <v>100</v>
      </c>
      <c r="U191" s="179" t="s">
        <v>101</v>
      </c>
      <c r="V191" s="91" t="s">
        <v>341</v>
      </c>
      <c r="W191" s="91" t="s">
        <v>509</v>
      </c>
      <c r="X191" s="182"/>
      <c r="Y191" s="184"/>
      <c r="Z191" s="97" t="s">
        <v>2196</v>
      </c>
      <c r="AA191" s="459"/>
      <c r="AB191" s="459"/>
    </row>
    <row r="192" ht="22.5" customHeight="1">
      <c r="A192" s="72">
        <f>COUNTIF('Call &amp; Chat-Lidya'!$I$4:$I$2397,I192)</f>
        <v>4</v>
      </c>
      <c r="B192" s="176">
        <v>46182.0</v>
      </c>
      <c r="C192" s="91" t="s">
        <v>83</v>
      </c>
      <c r="D192" s="91" t="s">
        <v>85</v>
      </c>
      <c r="E192" s="91" t="s">
        <v>822</v>
      </c>
      <c r="F192" s="178">
        <v>46181.0</v>
      </c>
      <c r="G192" s="179" t="s">
        <v>88</v>
      </c>
      <c r="H192" s="91" t="s">
        <v>823</v>
      </c>
      <c r="I192" s="91" t="s">
        <v>824</v>
      </c>
      <c r="J192" s="97" t="s">
        <v>466</v>
      </c>
      <c r="K192" s="180" t="s">
        <v>466</v>
      </c>
      <c r="L192" s="181" t="s">
        <v>466</v>
      </c>
      <c r="M192" s="91" t="s">
        <v>825</v>
      </c>
      <c r="N192" s="91" t="s">
        <v>825</v>
      </c>
      <c r="O192" s="183">
        <v>46181.0</v>
      </c>
      <c r="P192" s="176">
        <v>46195.0</v>
      </c>
      <c r="Q192" s="91" t="s">
        <v>124</v>
      </c>
      <c r="R192" s="91" t="s">
        <v>124</v>
      </c>
      <c r="S192" s="179" t="s">
        <v>100</v>
      </c>
      <c r="T192" s="179" t="s">
        <v>145</v>
      </c>
      <c r="U192" s="179" t="s">
        <v>101</v>
      </c>
      <c r="V192" s="97" t="s">
        <v>390</v>
      </c>
      <c r="W192" s="182"/>
      <c r="X192" s="182"/>
      <c r="Y192" s="184"/>
      <c r="Z192" s="97" t="s">
        <v>2065</v>
      </c>
      <c r="AA192" s="459"/>
      <c r="AB192" s="459"/>
    </row>
    <row r="193" ht="22.5" customHeight="1">
      <c r="A193" s="72">
        <f>COUNTIF('Call &amp; Chat-Lidya'!$I$4:$I$2397,I193)</f>
        <v>1</v>
      </c>
      <c r="B193" s="176">
        <v>46182.0</v>
      </c>
      <c r="C193" s="91" t="s">
        <v>83</v>
      </c>
      <c r="D193" s="91" t="s">
        <v>85</v>
      </c>
      <c r="E193" s="91" t="s">
        <v>829</v>
      </c>
      <c r="F193" s="178">
        <v>46182.0</v>
      </c>
      <c r="G193" s="179" t="s">
        <v>88</v>
      </c>
      <c r="H193" s="91" t="s">
        <v>830</v>
      </c>
      <c r="I193" s="91" t="s">
        <v>831</v>
      </c>
      <c r="J193" s="97" t="s">
        <v>832</v>
      </c>
      <c r="K193" s="180" t="s">
        <v>833</v>
      </c>
      <c r="L193" s="181" t="s">
        <v>833</v>
      </c>
      <c r="M193" s="91" t="s">
        <v>834</v>
      </c>
      <c r="N193" s="91" t="s">
        <v>834</v>
      </c>
      <c r="O193" s="183">
        <v>46137.0</v>
      </c>
      <c r="P193" s="176">
        <v>46151.0</v>
      </c>
      <c r="Q193" s="91" t="s">
        <v>604</v>
      </c>
      <c r="R193" s="91">
        <v>1.0</v>
      </c>
      <c r="S193" s="179" t="s">
        <v>251</v>
      </c>
      <c r="T193" s="179" t="s">
        <v>145</v>
      </c>
      <c r="U193" s="179" t="s">
        <v>101</v>
      </c>
      <c r="V193" s="97" t="s">
        <v>131</v>
      </c>
      <c r="W193" s="182"/>
      <c r="X193" s="182"/>
      <c r="Y193" s="184"/>
      <c r="Z193" s="182"/>
      <c r="AA193" s="459"/>
      <c r="AB193" s="459"/>
    </row>
    <row r="194" ht="22.5" customHeight="1">
      <c r="A194" s="72">
        <f>COUNTIF('Call &amp; Chat-Lidya'!$I$4:$I$2397,I194)</f>
        <v>1</v>
      </c>
      <c r="B194" s="176">
        <v>46182.0</v>
      </c>
      <c r="C194" s="91" t="s">
        <v>83</v>
      </c>
      <c r="D194" s="91" t="s">
        <v>85</v>
      </c>
      <c r="E194" s="91" t="s">
        <v>835</v>
      </c>
      <c r="F194" s="178">
        <v>46182.0</v>
      </c>
      <c r="G194" s="179" t="s">
        <v>88</v>
      </c>
      <c r="H194" s="91" t="s">
        <v>837</v>
      </c>
      <c r="I194" s="91" t="s">
        <v>838</v>
      </c>
      <c r="J194" s="97" t="s">
        <v>839</v>
      </c>
      <c r="K194" s="180" t="s">
        <v>840</v>
      </c>
      <c r="L194" s="181" t="s">
        <v>840</v>
      </c>
      <c r="M194" s="91" t="s">
        <v>841</v>
      </c>
      <c r="N194" s="91" t="s">
        <v>841</v>
      </c>
      <c r="O194" s="183">
        <v>46139.0</v>
      </c>
      <c r="P194" s="176">
        <v>46153.0</v>
      </c>
      <c r="Q194" s="91" t="s">
        <v>124</v>
      </c>
      <c r="R194" s="91">
        <v>1.0</v>
      </c>
      <c r="S194" s="179" t="s">
        <v>126</v>
      </c>
      <c r="T194" s="179" t="s">
        <v>195</v>
      </c>
      <c r="U194" s="179" t="s">
        <v>128</v>
      </c>
      <c r="V194" s="97" t="s">
        <v>131</v>
      </c>
      <c r="W194" s="182"/>
      <c r="X194" s="182"/>
      <c r="Y194" s="184"/>
      <c r="Z194" s="182"/>
      <c r="AA194" s="459"/>
      <c r="AB194" s="459"/>
    </row>
    <row r="195" ht="22.5" customHeight="1">
      <c r="A195" s="72">
        <f>COUNTIF('Call &amp; Chat-Lidya'!$I$4:$I$2397,I195)</f>
        <v>1</v>
      </c>
      <c r="B195" s="176">
        <v>46182.0</v>
      </c>
      <c r="C195" s="91" t="s">
        <v>83</v>
      </c>
      <c r="D195" s="91" t="s">
        <v>85</v>
      </c>
      <c r="E195" s="91" t="s">
        <v>842</v>
      </c>
      <c r="F195" s="178">
        <v>46182.0</v>
      </c>
      <c r="G195" s="179" t="s">
        <v>88</v>
      </c>
      <c r="H195" s="91" t="s">
        <v>843</v>
      </c>
      <c r="I195" s="91" t="s">
        <v>844</v>
      </c>
      <c r="J195" s="97" t="s">
        <v>845</v>
      </c>
      <c r="K195" s="180" t="s">
        <v>846</v>
      </c>
      <c r="L195" s="181" t="s">
        <v>846</v>
      </c>
      <c r="M195" s="91" t="s">
        <v>847</v>
      </c>
      <c r="N195" s="91" t="s">
        <v>848</v>
      </c>
      <c r="O195" s="183">
        <v>46140.0</v>
      </c>
      <c r="P195" s="176">
        <v>46154.0</v>
      </c>
      <c r="Q195" s="91" t="s">
        <v>95</v>
      </c>
      <c r="R195" s="91">
        <v>1.0</v>
      </c>
      <c r="S195" s="179" t="s">
        <v>251</v>
      </c>
      <c r="T195" s="179" t="s">
        <v>145</v>
      </c>
      <c r="U195" s="179" t="s">
        <v>101</v>
      </c>
      <c r="V195" s="97" t="s">
        <v>131</v>
      </c>
      <c r="W195" s="182"/>
      <c r="X195" s="182"/>
      <c r="Y195" s="184"/>
      <c r="Z195" s="182"/>
      <c r="AA195" s="459"/>
      <c r="AB195" s="459"/>
    </row>
    <row r="196" ht="22.5" customHeight="1">
      <c r="A196" s="72">
        <f>COUNTIF('Call &amp; Chat-Lidya'!$I$4:$I$2397,I196)</f>
        <v>1</v>
      </c>
      <c r="B196" s="176">
        <v>46182.0</v>
      </c>
      <c r="C196" s="91" t="s">
        <v>83</v>
      </c>
      <c r="D196" s="91" t="s">
        <v>85</v>
      </c>
      <c r="E196" s="91" t="s">
        <v>850</v>
      </c>
      <c r="F196" s="178">
        <v>46182.0</v>
      </c>
      <c r="G196" s="179" t="s">
        <v>88</v>
      </c>
      <c r="H196" s="91" t="s">
        <v>851</v>
      </c>
      <c r="I196" s="91" t="s">
        <v>852</v>
      </c>
      <c r="J196" s="97" t="s">
        <v>853</v>
      </c>
      <c r="K196" s="180" t="s">
        <v>854</v>
      </c>
      <c r="L196" s="181" t="s">
        <v>854</v>
      </c>
      <c r="M196" s="91" t="s">
        <v>855</v>
      </c>
      <c r="N196" s="91" t="s">
        <v>855</v>
      </c>
      <c r="O196" s="183">
        <v>46141.0</v>
      </c>
      <c r="P196" s="176">
        <v>46155.0</v>
      </c>
      <c r="Q196" s="91" t="s">
        <v>124</v>
      </c>
      <c r="R196" s="91">
        <v>1.0</v>
      </c>
      <c r="S196" s="179" t="s">
        <v>251</v>
      </c>
      <c r="T196" s="179" t="s">
        <v>145</v>
      </c>
      <c r="U196" s="179" t="s">
        <v>101</v>
      </c>
      <c r="V196" s="97" t="s">
        <v>131</v>
      </c>
      <c r="W196" s="182"/>
      <c r="X196" s="182"/>
      <c r="Y196" s="184"/>
      <c r="Z196" s="182"/>
      <c r="AA196" s="459"/>
      <c r="AB196" s="459"/>
    </row>
    <row r="197" ht="22.5" customHeight="1">
      <c r="A197" s="72">
        <f>COUNTIF('Call &amp; Chat-Lidya'!$I$4:$I$2397,I197)</f>
        <v>1</v>
      </c>
      <c r="B197" s="176">
        <v>46182.0</v>
      </c>
      <c r="C197" s="91" t="s">
        <v>83</v>
      </c>
      <c r="D197" s="91" t="s">
        <v>85</v>
      </c>
      <c r="E197" s="91" t="s">
        <v>858</v>
      </c>
      <c r="F197" s="178">
        <v>46182.0</v>
      </c>
      <c r="G197" s="179" t="s">
        <v>88</v>
      </c>
      <c r="H197" s="91" t="s">
        <v>859</v>
      </c>
      <c r="I197" s="91" t="s">
        <v>860</v>
      </c>
      <c r="J197" s="97" t="s">
        <v>861</v>
      </c>
      <c r="K197" s="180" t="s">
        <v>862</v>
      </c>
      <c r="L197" s="181" t="s">
        <v>863</v>
      </c>
      <c r="M197" s="91" t="s">
        <v>864</v>
      </c>
      <c r="N197" s="182"/>
      <c r="O197" s="183">
        <v>46141.0</v>
      </c>
      <c r="P197" s="176">
        <v>46155.0</v>
      </c>
      <c r="Q197" s="91" t="s">
        <v>124</v>
      </c>
      <c r="R197" s="91">
        <v>1.0</v>
      </c>
      <c r="S197" s="179" t="s">
        <v>251</v>
      </c>
      <c r="T197" s="179" t="s">
        <v>145</v>
      </c>
      <c r="U197" s="179" t="s">
        <v>101</v>
      </c>
      <c r="V197" s="97" t="s">
        <v>131</v>
      </c>
      <c r="W197" s="182"/>
      <c r="X197" s="182"/>
      <c r="Y197" s="184"/>
      <c r="Z197" s="182"/>
      <c r="AA197" s="459"/>
      <c r="AB197" s="459"/>
    </row>
    <row r="198" ht="22.5" customHeight="1">
      <c r="A198" s="72">
        <f>COUNTIF('Call &amp; Chat-Lidya'!$I$4:$I$2397,I198)</f>
        <v>2</v>
      </c>
      <c r="B198" s="176">
        <v>46182.0</v>
      </c>
      <c r="C198" s="91" t="s">
        <v>83</v>
      </c>
      <c r="D198" s="91" t="s">
        <v>85</v>
      </c>
      <c r="E198" s="91" t="s">
        <v>529</v>
      </c>
      <c r="F198" s="178">
        <v>46182.0</v>
      </c>
      <c r="G198" s="179" t="s">
        <v>88</v>
      </c>
      <c r="H198" s="91" t="s">
        <v>532</v>
      </c>
      <c r="I198" s="91" t="s">
        <v>534</v>
      </c>
      <c r="J198" s="97" t="s">
        <v>535</v>
      </c>
      <c r="K198" s="180" t="s">
        <v>536</v>
      </c>
      <c r="L198" s="181" t="s">
        <v>536</v>
      </c>
      <c r="M198" s="91" t="s">
        <v>537</v>
      </c>
      <c r="N198" s="91" t="s">
        <v>538</v>
      </c>
      <c r="O198" s="183">
        <v>46142.0</v>
      </c>
      <c r="P198" s="176">
        <v>46156.0</v>
      </c>
      <c r="Q198" s="91" t="s">
        <v>124</v>
      </c>
      <c r="R198" s="91" t="s">
        <v>143</v>
      </c>
      <c r="S198" s="179" t="s">
        <v>381</v>
      </c>
      <c r="T198" s="179" t="s">
        <v>145</v>
      </c>
      <c r="U198" s="179" t="s">
        <v>101</v>
      </c>
      <c r="V198" s="91" t="s">
        <v>283</v>
      </c>
      <c r="W198" s="182"/>
      <c r="X198" s="182"/>
      <c r="Y198" s="184"/>
      <c r="Z198" s="97" t="s">
        <v>2321</v>
      </c>
      <c r="AA198" s="459"/>
      <c r="AB198" s="459"/>
    </row>
    <row r="199" ht="22.5" customHeight="1">
      <c r="A199" s="72">
        <f>COUNTIF('Call &amp; Chat-Lidya'!$I$4:$I$2397,I199)</f>
        <v>1</v>
      </c>
      <c r="B199" s="176">
        <v>46182.0</v>
      </c>
      <c r="C199" s="91" t="s">
        <v>83</v>
      </c>
      <c r="D199" s="91" t="s">
        <v>85</v>
      </c>
      <c r="E199" s="91" t="s">
        <v>866</v>
      </c>
      <c r="F199" s="178">
        <v>46182.0</v>
      </c>
      <c r="G199" s="179" t="s">
        <v>88</v>
      </c>
      <c r="H199" s="91" t="s">
        <v>867</v>
      </c>
      <c r="I199" s="91" t="s">
        <v>868</v>
      </c>
      <c r="J199" s="97" t="s">
        <v>869</v>
      </c>
      <c r="K199" s="180" t="s">
        <v>870</v>
      </c>
      <c r="L199" s="181" t="s">
        <v>870</v>
      </c>
      <c r="M199" s="91" t="s">
        <v>871</v>
      </c>
      <c r="N199" s="91" t="s">
        <v>872</v>
      </c>
      <c r="O199" s="183">
        <v>46142.0</v>
      </c>
      <c r="P199" s="176">
        <v>46156.0</v>
      </c>
      <c r="Q199" s="91" t="s">
        <v>143</v>
      </c>
      <c r="R199" s="91" t="s">
        <v>124</v>
      </c>
      <c r="S199" s="179" t="s">
        <v>292</v>
      </c>
      <c r="T199" s="179" t="s">
        <v>127</v>
      </c>
      <c r="U199" s="179" t="s">
        <v>128</v>
      </c>
      <c r="V199" s="91" t="s">
        <v>873</v>
      </c>
      <c r="W199" s="182"/>
      <c r="X199" s="182"/>
      <c r="Y199" s="184"/>
      <c r="Z199" s="97" t="s">
        <v>874</v>
      </c>
      <c r="AA199" s="459"/>
      <c r="AB199" s="459"/>
    </row>
    <row r="200" ht="22.5" customHeight="1">
      <c r="A200" s="72">
        <f>COUNTIF('Call &amp; Chat-Lidya'!$I$4:$I$2397,I200)</f>
        <v>3</v>
      </c>
      <c r="B200" s="176">
        <v>46182.0</v>
      </c>
      <c r="C200" s="91" t="s">
        <v>83</v>
      </c>
      <c r="D200" s="91" t="s">
        <v>85</v>
      </c>
      <c r="E200" s="91" t="s">
        <v>548</v>
      </c>
      <c r="F200" s="178">
        <v>46182.0</v>
      </c>
      <c r="G200" s="179" t="s">
        <v>88</v>
      </c>
      <c r="H200" s="91" t="s">
        <v>549</v>
      </c>
      <c r="I200" s="91" t="s">
        <v>550</v>
      </c>
      <c r="J200" s="97" t="s">
        <v>551</v>
      </c>
      <c r="K200" s="180" t="s">
        <v>552</v>
      </c>
      <c r="L200" s="181" t="s">
        <v>552</v>
      </c>
      <c r="M200" s="91" t="s">
        <v>553</v>
      </c>
      <c r="N200" s="91" t="s">
        <v>553</v>
      </c>
      <c r="O200" s="183">
        <v>46182.0</v>
      </c>
      <c r="P200" s="176">
        <v>46196.0</v>
      </c>
      <c r="Q200" s="91" t="s">
        <v>124</v>
      </c>
      <c r="R200" s="91" t="s">
        <v>143</v>
      </c>
      <c r="S200" s="179" t="s">
        <v>381</v>
      </c>
      <c r="T200" s="179" t="s">
        <v>145</v>
      </c>
      <c r="U200" s="179" t="s">
        <v>101</v>
      </c>
      <c r="V200" s="97" t="s">
        <v>390</v>
      </c>
      <c r="W200" s="182"/>
      <c r="X200" s="182"/>
      <c r="Y200" s="184"/>
      <c r="Z200" s="97" t="s">
        <v>2351</v>
      </c>
      <c r="AA200" s="459"/>
      <c r="AB200" s="459"/>
    </row>
    <row r="201" ht="22.5" customHeight="1">
      <c r="A201" s="72">
        <f>COUNTIF('Call &amp; Chat-Lidya'!$I$4:$I$2397,I201)</f>
        <v>3</v>
      </c>
      <c r="B201" s="176">
        <v>46182.0</v>
      </c>
      <c r="C201" s="91" t="s">
        <v>83</v>
      </c>
      <c r="D201" s="91" t="s">
        <v>85</v>
      </c>
      <c r="E201" s="91" t="s">
        <v>548</v>
      </c>
      <c r="F201" s="178">
        <v>46182.0</v>
      </c>
      <c r="G201" s="179" t="s">
        <v>88</v>
      </c>
      <c r="H201" s="91" t="s">
        <v>1462</v>
      </c>
      <c r="I201" s="91" t="s">
        <v>1463</v>
      </c>
      <c r="J201" s="97" t="s">
        <v>1464</v>
      </c>
      <c r="K201" s="180" t="s">
        <v>1464</v>
      </c>
      <c r="L201" s="181" t="s">
        <v>1464</v>
      </c>
      <c r="M201" s="91" t="s">
        <v>600</v>
      </c>
      <c r="N201" s="91" t="s">
        <v>1465</v>
      </c>
      <c r="O201" s="183">
        <v>46182.0</v>
      </c>
      <c r="P201" s="176">
        <v>46196.0</v>
      </c>
      <c r="Q201" s="91" t="s">
        <v>143</v>
      </c>
      <c r="R201" s="91" t="s">
        <v>143</v>
      </c>
      <c r="S201" s="179" t="s">
        <v>350</v>
      </c>
      <c r="T201" s="179" t="s">
        <v>145</v>
      </c>
      <c r="U201" s="179" t="s">
        <v>101</v>
      </c>
      <c r="V201" s="97" t="s">
        <v>390</v>
      </c>
      <c r="W201" s="182"/>
      <c r="X201" s="182"/>
      <c r="Y201" s="184"/>
      <c r="Z201" s="97" t="s">
        <v>2366</v>
      </c>
      <c r="AA201" s="459"/>
      <c r="AB201" s="459"/>
    </row>
    <row r="202" ht="22.5" customHeight="1">
      <c r="A202" s="72">
        <f>COUNTIF('Call &amp; Chat-Lidya'!$I$4:$I$2397,I202)</f>
        <v>3</v>
      </c>
      <c r="B202" s="176">
        <v>46182.0</v>
      </c>
      <c r="C202" s="91" t="s">
        <v>83</v>
      </c>
      <c r="D202" s="91" t="s">
        <v>173</v>
      </c>
      <c r="E202" s="91" t="s">
        <v>1472</v>
      </c>
      <c r="F202" s="178">
        <v>46164.0</v>
      </c>
      <c r="G202" s="179" t="s">
        <v>88</v>
      </c>
      <c r="H202" s="91" t="s">
        <v>1473</v>
      </c>
      <c r="I202" s="91" t="s">
        <v>1474</v>
      </c>
      <c r="J202" s="97" t="s">
        <v>1475</v>
      </c>
      <c r="K202" s="180" t="s">
        <v>1476</v>
      </c>
      <c r="L202" s="181" t="s">
        <v>1476</v>
      </c>
      <c r="M202" s="91" t="s">
        <v>1477</v>
      </c>
      <c r="N202" s="91" t="s">
        <v>1477</v>
      </c>
      <c r="O202" s="183">
        <v>46164.0</v>
      </c>
      <c r="P202" s="176">
        <v>46178.0</v>
      </c>
      <c r="Q202" s="91" t="s">
        <v>124</v>
      </c>
      <c r="R202" s="91">
        <v>1.0</v>
      </c>
      <c r="S202" s="179" t="s">
        <v>251</v>
      </c>
      <c r="T202" s="179" t="s">
        <v>145</v>
      </c>
      <c r="U202" s="179" t="s">
        <v>101</v>
      </c>
      <c r="V202" s="97" t="s">
        <v>131</v>
      </c>
      <c r="W202" s="182"/>
      <c r="X202" s="182"/>
      <c r="Y202" s="184"/>
      <c r="Z202" s="182"/>
      <c r="AA202" s="459"/>
      <c r="AB202" s="459"/>
    </row>
    <row r="203" ht="22.5" customHeight="1">
      <c r="A203" s="72">
        <f>COUNTIF('Call &amp; Chat-Lidya'!$I$4:$I$2397,I203)</f>
        <v>3</v>
      </c>
      <c r="B203" s="176">
        <v>46182.0</v>
      </c>
      <c r="C203" s="91" t="s">
        <v>83</v>
      </c>
      <c r="D203" s="91" t="s">
        <v>173</v>
      </c>
      <c r="E203" s="91" t="s">
        <v>1479</v>
      </c>
      <c r="F203" s="178">
        <v>46165.0</v>
      </c>
      <c r="G203" s="179" t="s">
        <v>88</v>
      </c>
      <c r="H203" s="91" t="s">
        <v>1480</v>
      </c>
      <c r="I203" s="91" t="s">
        <v>1481</v>
      </c>
      <c r="J203" s="97" t="s">
        <v>1482</v>
      </c>
      <c r="K203" s="180" t="s">
        <v>1483</v>
      </c>
      <c r="L203" s="181" t="s">
        <v>1483</v>
      </c>
      <c r="M203" s="91" t="s">
        <v>1484</v>
      </c>
      <c r="N203" s="91" t="s">
        <v>1484</v>
      </c>
      <c r="O203" s="183">
        <v>46165.0</v>
      </c>
      <c r="P203" s="176">
        <v>46179.0</v>
      </c>
      <c r="Q203" s="91" t="s">
        <v>143</v>
      </c>
      <c r="R203" s="91">
        <v>1.0</v>
      </c>
      <c r="S203" s="179" t="s">
        <v>251</v>
      </c>
      <c r="T203" s="179" t="s">
        <v>145</v>
      </c>
      <c r="U203" s="179" t="s">
        <v>101</v>
      </c>
      <c r="V203" s="97" t="s">
        <v>131</v>
      </c>
      <c r="W203" s="91" t="s">
        <v>392</v>
      </c>
      <c r="X203" s="182"/>
      <c r="Y203" s="184"/>
      <c r="Z203" s="182"/>
      <c r="AA203" s="459"/>
      <c r="AB203" s="459"/>
    </row>
    <row r="204" ht="22.5" customHeight="1">
      <c r="A204" s="72">
        <f>COUNTIF('Call &amp; Chat-Lidya'!$I$4:$I$2397,I204)</f>
        <v>3</v>
      </c>
      <c r="B204" s="176">
        <v>46182.0</v>
      </c>
      <c r="C204" s="91" t="s">
        <v>83</v>
      </c>
      <c r="D204" s="91" t="s">
        <v>173</v>
      </c>
      <c r="E204" s="91" t="s">
        <v>1630</v>
      </c>
      <c r="F204" s="178">
        <v>46167.0</v>
      </c>
      <c r="G204" s="179" t="s">
        <v>88</v>
      </c>
      <c r="H204" s="91" t="s">
        <v>1631</v>
      </c>
      <c r="I204" s="91" t="s">
        <v>1632</v>
      </c>
      <c r="J204" s="97" t="s">
        <v>1633</v>
      </c>
      <c r="K204" s="180" t="s">
        <v>1634</v>
      </c>
      <c r="L204" s="181" t="s">
        <v>1634</v>
      </c>
      <c r="M204" s="91" t="s">
        <v>1635</v>
      </c>
      <c r="N204" s="91" t="s">
        <v>1636</v>
      </c>
      <c r="O204" s="183">
        <v>46032.0</v>
      </c>
      <c r="P204" s="176">
        <v>46046.0</v>
      </c>
      <c r="Q204" s="91" t="s">
        <v>149</v>
      </c>
      <c r="R204" s="91">
        <v>1.0</v>
      </c>
      <c r="S204" s="179" t="s">
        <v>251</v>
      </c>
      <c r="T204" s="179" t="s">
        <v>145</v>
      </c>
      <c r="U204" s="179" t="s">
        <v>101</v>
      </c>
      <c r="V204" s="97" t="s">
        <v>131</v>
      </c>
      <c r="W204" s="182"/>
      <c r="X204" s="182"/>
      <c r="Y204" s="184"/>
      <c r="Z204" s="182"/>
      <c r="AA204" s="459"/>
      <c r="AB204" s="459"/>
    </row>
    <row r="205" ht="22.5" customHeight="1">
      <c r="A205" s="72">
        <f>COUNTIF('Call &amp; Chat-Lidya'!$I$4:$I$2397,I205)</f>
        <v>2</v>
      </c>
      <c r="B205" s="176">
        <v>46182.0</v>
      </c>
      <c r="C205" s="91" t="s">
        <v>83</v>
      </c>
      <c r="D205" s="91" t="s">
        <v>173</v>
      </c>
      <c r="E205" s="91" t="s">
        <v>1638</v>
      </c>
      <c r="F205" s="178">
        <v>46167.0</v>
      </c>
      <c r="G205" s="179" t="s">
        <v>88</v>
      </c>
      <c r="H205" s="91" t="s">
        <v>1639</v>
      </c>
      <c r="I205" s="91" t="s">
        <v>1640</v>
      </c>
      <c r="J205" s="97" t="s">
        <v>1641</v>
      </c>
      <c r="K205" s="180" t="s">
        <v>1641</v>
      </c>
      <c r="L205" s="181" t="s">
        <v>1641</v>
      </c>
      <c r="M205" s="91" t="s">
        <v>1642</v>
      </c>
      <c r="N205" s="91" t="s">
        <v>1642</v>
      </c>
      <c r="O205" s="183">
        <v>46035.0</v>
      </c>
      <c r="P205" s="176">
        <v>46049.0</v>
      </c>
      <c r="Q205" s="91" t="s">
        <v>670</v>
      </c>
      <c r="R205" s="91">
        <v>1.0</v>
      </c>
      <c r="S205" s="179" t="s">
        <v>251</v>
      </c>
      <c r="T205" s="179" t="s">
        <v>145</v>
      </c>
      <c r="U205" s="179" t="s">
        <v>101</v>
      </c>
      <c r="V205" s="97" t="s">
        <v>131</v>
      </c>
      <c r="W205" s="182"/>
      <c r="X205" s="182"/>
      <c r="Y205" s="184"/>
      <c r="Z205" s="182"/>
      <c r="AA205" s="459"/>
      <c r="AB205" s="459"/>
    </row>
    <row r="206" ht="22.5" customHeight="1">
      <c r="A206" s="72">
        <f>COUNTIF('Call &amp; Chat-Lidya'!$I$4:$I$2397,I206)</f>
        <v>2</v>
      </c>
      <c r="B206" s="176">
        <v>46182.0</v>
      </c>
      <c r="C206" s="91" t="s">
        <v>83</v>
      </c>
      <c r="D206" s="91" t="s">
        <v>173</v>
      </c>
      <c r="E206" s="91" t="s">
        <v>1327</v>
      </c>
      <c r="F206" s="178">
        <v>46167.0</v>
      </c>
      <c r="G206" s="179" t="s">
        <v>88</v>
      </c>
      <c r="H206" s="91" t="s">
        <v>1649</v>
      </c>
      <c r="I206" s="91" t="s">
        <v>1650</v>
      </c>
      <c r="J206" s="97" t="s">
        <v>1651</v>
      </c>
      <c r="K206" s="180" t="s">
        <v>1652</v>
      </c>
      <c r="L206" s="181" t="s">
        <v>1652</v>
      </c>
      <c r="M206" s="91" t="s">
        <v>1653</v>
      </c>
      <c r="N206" s="91" t="s">
        <v>1654</v>
      </c>
      <c r="O206" s="183">
        <v>46038.0</v>
      </c>
      <c r="P206" s="176">
        <v>46052.0</v>
      </c>
      <c r="Q206" s="91" t="s">
        <v>521</v>
      </c>
      <c r="R206" s="91">
        <v>1.0</v>
      </c>
      <c r="S206" s="179" t="s">
        <v>251</v>
      </c>
      <c r="T206" s="179" t="s">
        <v>145</v>
      </c>
      <c r="U206" s="179" t="s">
        <v>101</v>
      </c>
      <c r="V206" s="97" t="s">
        <v>131</v>
      </c>
      <c r="W206" s="182"/>
      <c r="X206" s="182"/>
      <c r="Y206" s="184"/>
      <c r="Z206" s="182"/>
      <c r="AA206" s="459"/>
      <c r="AB206" s="459"/>
    </row>
    <row r="207" ht="22.5" customHeight="1">
      <c r="A207" s="72">
        <f>COUNTIF('Call &amp; Chat-Lidya'!$I$4:$I$2397,I207)</f>
        <v>2</v>
      </c>
      <c r="B207" s="176">
        <v>46182.0</v>
      </c>
      <c r="C207" s="91" t="s">
        <v>83</v>
      </c>
      <c r="D207" s="91" t="s">
        <v>173</v>
      </c>
      <c r="E207" s="91" t="s">
        <v>1334</v>
      </c>
      <c r="F207" s="178">
        <v>46167.0</v>
      </c>
      <c r="G207" s="179" t="s">
        <v>88</v>
      </c>
      <c r="H207" s="91" t="s">
        <v>1655</v>
      </c>
      <c r="I207" s="91" t="s">
        <v>1656</v>
      </c>
      <c r="J207" s="97" t="s">
        <v>1657</v>
      </c>
      <c r="K207" s="180" t="s">
        <v>1658</v>
      </c>
      <c r="L207" s="181" t="s">
        <v>1658</v>
      </c>
      <c r="M207" s="91" t="s">
        <v>1659</v>
      </c>
      <c r="N207" s="91" t="s">
        <v>1659</v>
      </c>
      <c r="O207" s="183">
        <v>46051.0</v>
      </c>
      <c r="P207" s="176">
        <v>46065.0</v>
      </c>
      <c r="Q207" s="91" t="s">
        <v>143</v>
      </c>
      <c r="R207" s="91">
        <v>1.0</v>
      </c>
      <c r="S207" s="179" t="s">
        <v>126</v>
      </c>
      <c r="T207" s="179" t="s">
        <v>145</v>
      </c>
      <c r="U207" s="179" t="s">
        <v>101</v>
      </c>
      <c r="V207" s="97" t="s">
        <v>131</v>
      </c>
      <c r="W207" s="182"/>
      <c r="X207" s="182"/>
      <c r="Y207" s="184"/>
      <c r="Z207" s="182"/>
      <c r="AA207" s="459"/>
      <c r="AB207" s="459"/>
    </row>
    <row r="208" ht="22.5" customHeight="1">
      <c r="A208" s="72">
        <f>COUNTIF('Call &amp; Chat-Lidya'!$I$4:$I$2397,I208)</f>
        <v>2</v>
      </c>
      <c r="B208" s="176">
        <v>46182.0</v>
      </c>
      <c r="C208" s="91" t="s">
        <v>83</v>
      </c>
      <c r="D208" s="91" t="s">
        <v>173</v>
      </c>
      <c r="E208" s="91" t="s">
        <v>1345</v>
      </c>
      <c r="F208" s="178">
        <v>46167.0</v>
      </c>
      <c r="G208" s="179" t="s">
        <v>88</v>
      </c>
      <c r="H208" s="91" t="s">
        <v>1666</v>
      </c>
      <c r="I208" s="91" t="s">
        <v>1668</v>
      </c>
      <c r="J208" s="97" t="s">
        <v>1669</v>
      </c>
      <c r="K208" s="180" t="s">
        <v>1670</v>
      </c>
      <c r="L208" s="181" t="s">
        <v>1670</v>
      </c>
      <c r="M208" s="91" t="s">
        <v>1671</v>
      </c>
      <c r="N208" s="91" t="s">
        <v>1671</v>
      </c>
      <c r="O208" s="183">
        <v>46052.0</v>
      </c>
      <c r="P208" s="176">
        <v>46066.0</v>
      </c>
      <c r="Q208" s="91" t="s">
        <v>213</v>
      </c>
      <c r="R208" s="91">
        <v>1.0</v>
      </c>
      <c r="S208" s="179" t="s">
        <v>126</v>
      </c>
      <c r="T208" s="179" t="s">
        <v>145</v>
      </c>
      <c r="U208" s="179" t="s">
        <v>101</v>
      </c>
      <c r="V208" s="97" t="s">
        <v>131</v>
      </c>
      <c r="W208" s="182"/>
      <c r="X208" s="182"/>
      <c r="Y208" s="184"/>
      <c r="Z208" s="182"/>
      <c r="AA208" s="459"/>
      <c r="AB208" s="459"/>
    </row>
    <row r="209" ht="22.5" customHeight="1">
      <c r="A209" s="72">
        <f>COUNTIF('Call &amp; Chat-Lidya'!$I$4:$I$2397,I209)</f>
        <v>2</v>
      </c>
      <c r="B209" s="176">
        <v>46182.0</v>
      </c>
      <c r="C209" s="91" t="s">
        <v>83</v>
      </c>
      <c r="D209" s="91" t="s">
        <v>173</v>
      </c>
      <c r="E209" s="91" t="s">
        <v>1357</v>
      </c>
      <c r="F209" s="178">
        <v>46167.0</v>
      </c>
      <c r="G209" s="179" t="s">
        <v>88</v>
      </c>
      <c r="H209" s="91" t="s">
        <v>1679</v>
      </c>
      <c r="I209" s="91" t="s">
        <v>1680</v>
      </c>
      <c r="J209" s="97" t="s">
        <v>1681</v>
      </c>
      <c r="K209" s="180" t="s">
        <v>1682</v>
      </c>
      <c r="L209" s="181" t="s">
        <v>1682</v>
      </c>
      <c r="M209" s="91" t="s">
        <v>1683</v>
      </c>
      <c r="N209" s="91" t="s">
        <v>1683</v>
      </c>
      <c r="O209" s="183">
        <v>46052.0</v>
      </c>
      <c r="P209" s="176">
        <v>46066.0</v>
      </c>
      <c r="Q209" s="91" t="s">
        <v>143</v>
      </c>
      <c r="R209" s="91">
        <v>1.0</v>
      </c>
      <c r="S209" s="179" t="s">
        <v>350</v>
      </c>
      <c r="T209" s="179" t="s">
        <v>145</v>
      </c>
      <c r="U209" s="179" t="s">
        <v>101</v>
      </c>
      <c r="V209" s="97" t="s">
        <v>390</v>
      </c>
      <c r="W209" s="182"/>
      <c r="X209" s="182"/>
      <c r="Y209" s="184"/>
      <c r="Z209" s="97" t="s">
        <v>1684</v>
      </c>
      <c r="AA209" s="459"/>
      <c r="AB209" s="459"/>
    </row>
    <row r="210" ht="22.5" customHeight="1">
      <c r="A210" s="72">
        <f>COUNTIF('Call &amp; Chat-Lidya'!$I$4:$I$2397,I210)</f>
        <v>2</v>
      </c>
      <c r="B210" s="176">
        <v>46182.0</v>
      </c>
      <c r="C210" s="91" t="s">
        <v>83</v>
      </c>
      <c r="D210" s="91" t="s">
        <v>173</v>
      </c>
      <c r="E210" s="91" t="s">
        <v>1366</v>
      </c>
      <c r="F210" s="178">
        <v>46167.0</v>
      </c>
      <c r="G210" s="179" t="s">
        <v>88</v>
      </c>
      <c r="H210" s="91" t="s">
        <v>1690</v>
      </c>
      <c r="I210" s="91" t="s">
        <v>1691</v>
      </c>
      <c r="J210" s="97" t="s">
        <v>1692</v>
      </c>
      <c r="K210" s="180" t="s">
        <v>1693</v>
      </c>
      <c r="L210" s="181" t="s">
        <v>1693</v>
      </c>
      <c r="M210" s="91" t="s">
        <v>1694</v>
      </c>
      <c r="N210" s="91" t="s">
        <v>1694</v>
      </c>
      <c r="O210" s="183">
        <v>46053.0</v>
      </c>
      <c r="P210" s="176">
        <v>46067.0</v>
      </c>
      <c r="Q210" s="91" t="s">
        <v>115</v>
      </c>
      <c r="R210" s="91">
        <v>1.0</v>
      </c>
      <c r="S210" s="179" t="s">
        <v>251</v>
      </c>
      <c r="T210" s="179" t="s">
        <v>145</v>
      </c>
      <c r="U210" s="179" t="s">
        <v>101</v>
      </c>
      <c r="V210" s="97" t="s">
        <v>131</v>
      </c>
      <c r="W210" s="182"/>
      <c r="X210" s="182"/>
      <c r="Y210" s="184"/>
      <c r="Z210" s="182"/>
      <c r="AA210" s="459"/>
      <c r="AB210" s="459"/>
    </row>
    <row r="211" ht="22.5" customHeight="1">
      <c r="A211" s="72">
        <f>COUNTIF('Call &amp; Chat-Lidya'!$I$4:$I$2397,I211)</f>
        <v>3</v>
      </c>
      <c r="B211" s="176">
        <v>46182.0</v>
      </c>
      <c r="C211" s="91" t="s">
        <v>967</v>
      </c>
      <c r="D211" s="91" t="s">
        <v>173</v>
      </c>
      <c r="E211" s="91" t="s">
        <v>591</v>
      </c>
      <c r="F211" s="176">
        <v>46149.0</v>
      </c>
      <c r="G211" s="179" t="s">
        <v>88</v>
      </c>
      <c r="H211" s="91" t="s">
        <v>1921</v>
      </c>
      <c r="I211" s="330">
        <v>17902.0</v>
      </c>
      <c r="J211" s="97" t="s">
        <v>1922</v>
      </c>
      <c r="K211" s="97" t="s">
        <v>1923</v>
      </c>
      <c r="L211" s="313" t="s">
        <v>1923</v>
      </c>
      <c r="M211" s="91" t="s">
        <v>1924</v>
      </c>
      <c r="N211" s="91" t="s">
        <v>1924</v>
      </c>
      <c r="O211" s="331" t="s">
        <v>1925</v>
      </c>
      <c r="P211" s="176">
        <v>46086.0</v>
      </c>
      <c r="Q211" s="91" t="s">
        <v>124</v>
      </c>
      <c r="R211" s="91">
        <v>1.0</v>
      </c>
      <c r="S211" s="179" t="s">
        <v>251</v>
      </c>
      <c r="T211" s="179" t="s">
        <v>292</v>
      </c>
      <c r="U211" s="179" t="s">
        <v>101</v>
      </c>
      <c r="V211" s="97" t="s">
        <v>390</v>
      </c>
      <c r="W211" s="182"/>
      <c r="X211" s="182"/>
      <c r="Y211" s="182"/>
      <c r="Z211" s="97" t="s">
        <v>1928</v>
      </c>
      <c r="AA211" s="306"/>
      <c r="AB211" s="306"/>
    </row>
    <row r="212" ht="22.5" customHeight="1">
      <c r="A212" s="72">
        <f>COUNTIF('Call &amp; Chat-Lidya'!$I$4:$I$2397,I212)</f>
        <v>3</v>
      </c>
      <c r="B212" s="176">
        <v>46182.0</v>
      </c>
      <c r="C212" s="91" t="s">
        <v>967</v>
      </c>
      <c r="D212" s="91" t="s">
        <v>173</v>
      </c>
      <c r="E212" s="91" t="s">
        <v>604</v>
      </c>
      <c r="F212" s="176">
        <v>46149.0</v>
      </c>
      <c r="G212" s="179" t="s">
        <v>88</v>
      </c>
      <c r="H212" s="91" t="s">
        <v>1930</v>
      </c>
      <c r="I212" s="330">
        <v>17908.0</v>
      </c>
      <c r="J212" s="97" t="s">
        <v>1931</v>
      </c>
      <c r="K212" s="97" t="s">
        <v>1933</v>
      </c>
      <c r="L212" s="313" t="s">
        <v>1933</v>
      </c>
      <c r="M212" s="91" t="s">
        <v>1934</v>
      </c>
      <c r="N212" s="91" t="s">
        <v>1934</v>
      </c>
      <c r="O212" s="331" t="s">
        <v>1925</v>
      </c>
      <c r="P212" s="176">
        <v>46086.0</v>
      </c>
      <c r="Q212" s="91" t="s">
        <v>124</v>
      </c>
      <c r="R212" s="91">
        <v>1.0</v>
      </c>
      <c r="S212" s="179" t="s">
        <v>251</v>
      </c>
      <c r="T212" s="179" t="s">
        <v>145</v>
      </c>
      <c r="U212" s="179" t="s">
        <v>101</v>
      </c>
      <c r="V212" s="97" t="s">
        <v>131</v>
      </c>
      <c r="W212" s="182"/>
      <c r="X212" s="182"/>
      <c r="Y212" s="182"/>
      <c r="Z212" s="182"/>
      <c r="AA212" s="306"/>
      <c r="AB212" s="306"/>
    </row>
    <row r="213" ht="22.5" customHeight="1">
      <c r="A213" s="72">
        <f>COUNTIF('Call &amp; Chat-Lidya'!$I$4:$I$2397,I213)</f>
        <v>14</v>
      </c>
      <c r="B213" s="176">
        <v>46182.0</v>
      </c>
      <c r="C213" s="91" t="s">
        <v>83</v>
      </c>
      <c r="D213" s="91" t="s">
        <v>173</v>
      </c>
      <c r="E213" s="91" t="s">
        <v>1015</v>
      </c>
      <c r="F213" s="176">
        <v>46118.0</v>
      </c>
      <c r="G213" s="336"/>
      <c r="H213" s="91" t="s">
        <v>1017</v>
      </c>
      <c r="I213" s="91" t="s">
        <v>1018</v>
      </c>
      <c r="J213" s="97" t="s">
        <v>1019</v>
      </c>
      <c r="K213" s="97" t="s">
        <v>1020</v>
      </c>
      <c r="L213" s="313" t="s">
        <v>1020</v>
      </c>
      <c r="M213" s="91" t="s">
        <v>1021</v>
      </c>
      <c r="N213" s="91" t="s">
        <v>1021</v>
      </c>
      <c r="O213" s="183">
        <v>46117.0</v>
      </c>
      <c r="P213" s="337">
        <v>46131.0</v>
      </c>
      <c r="Q213" s="91" t="s">
        <v>213</v>
      </c>
      <c r="R213" s="91" t="s">
        <v>98</v>
      </c>
      <c r="S213" s="179" t="s">
        <v>251</v>
      </c>
      <c r="T213" s="179" t="s">
        <v>145</v>
      </c>
      <c r="U213" s="179" t="s">
        <v>101</v>
      </c>
      <c r="V213" s="91" t="s">
        <v>105</v>
      </c>
      <c r="W213" s="91" t="s">
        <v>694</v>
      </c>
      <c r="X213" s="182"/>
      <c r="Y213" s="184"/>
      <c r="Z213" s="182"/>
      <c r="AA213" s="459"/>
      <c r="AB213" s="459"/>
    </row>
    <row r="214" ht="22.5" customHeight="1">
      <c r="A214" s="72">
        <f>COUNTIF('Call &amp; Chat-Lidya'!$I$4:$I$2397,I214)</f>
        <v>8</v>
      </c>
      <c r="B214" s="176">
        <v>46182.0</v>
      </c>
      <c r="C214" s="91" t="s">
        <v>83</v>
      </c>
      <c r="D214" s="91" t="s">
        <v>173</v>
      </c>
      <c r="E214" s="91" t="s">
        <v>1706</v>
      </c>
      <c r="F214" s="176">
        <v>46134.0</v>
      </c>
      <c r="G214" s="179" t="s">
        <v>88</v>
      </c>
      <c r="H214" s="91" t="s">
        <v>1708</v>
      </c>
      <c r="I214" s="91" t="s">
        <v>1709</v>
      </c>
      <c r="J214" s="97" t="s">
        <v>1711</v>
      </c>
      <c r="K214" s="97" t="s">
        <v>1712</v>
      </c>
      <c r="L214" s="313" t="s">
        <v>1712</v>
      </c>
      <c r="M214" s="91" t="s">
        <v>1713</v>
      </c>
      <c r="N214" s="91" t="s">
        <v>1714</v>
      </c>
      <c r="O214" s="183">
        <v>46129.0</v>
      </c>
      <c r="P214" s="176">
        <v>46143.0</v>
      </c>
      <c r="Q214" s="91" t="s">
        <v>124</v>
      </c>
      <c r="R214" s="91">
        <v>2.0</v>
      </c>
      <c r="S214" s="179" t="s">
        <v>251</v>
      </c>
      <c r="T214" s="179" t="s">
        <v>145</v>
      </c>
      <c r="U214" s="179" t="s">
        <v>101</v>
      </c>
      <c r="V214" s="97" t="s">
        <v>131</v>
      </c>
      <c r="W214" s="182"/>
      <c r="X214" s="182"/>
      <c r="Y214" s="184"/>
      <c r="Z214" s="182"/>
      <c r="AA214" s="459"/>
      <c r="AB214" s="459"/>
    </row>
    <row r="215" ht="22.5" customHeight="1">
      <c r="A215" s="72">
        <f>COUNTIF('Call &amp; Chat-Lidya'!$I$4:$I$2406,I215)</f>
        <v>2</v>
      </c>
      <c r="B215" s="176">
        <v>46181.0</v>
      </c>
      <c r="C215" s="91" t="s">
        <v>83</v>
      </c>
      <c r="D215" s="91" t="s">
        <v>85</v>
      </c>
      <c r="E215" s="91" t="s">
        <v>521</v>
      </c>
      <c r="F215" s="178">
        <v>46178.0</v>
      </c>
      <c r="G215" s="179" t="s">
        <v>88</v>
      </c>
      <c r="H215" s="91" t="s">
        <v>522</v>
      </c>
      <c r="I215" s="91" t="s">
        <v>523</v>
      </c>
      <c r="J215" s="97" t="s">
        <v>524</v>
      </c>
      <c r="K215" s="180" t="s">
        <v>526</v>
      </c>
      <c r="L215" s="181" t="s">
        <v>526</v>
      </c>
      <c r="M215" s="91" t="s">
        <v>527</v>
      </c>
      <c r="N215" s="91" t="s">
        <v>528</v>
      </c>
      <c r="O215" s="183">
        <v>46127.0</v>
      </c>
      <c r="P215" s="176">
        <v>46141.0</v>
      </c>
      <c r="Q215" s="91" t="s">
        <v>124</v>
      </c>
      <c r="R215" s="91" t="s">
        <v>143</v>
      </c>
      <c r="S215" s="179" t="s">
        <v>126</v>
      </c>
      <c r="T215" s="179" t="s">
        <v>127</v>
      </c>
      <c r="U215" s="179" t="s">
        <v>128</v>
      </c>
      <c r="V215" s="91" t="s">
        <v>131</v>
      </c>
      <c r="W215" s="182"/>
      <c r="X215" s="182"/>
      <c r="Y215" s="184"/>
      <c r="Z215" s="97" t="s">
        <v>533</v>
      </c>
      <c r="AA215" s="459"/>
      <c r="AB215" s="459"/>
    </row>
    <row r="216" ht="22.5" customHeight="1">
      <c r="A216" s="72">
        <f>COUNTIF('Call &amp; Chat-Lidya'!$I$4:$I$2406,I216)</f>
        <v>2</v>
      </c>
      <c r="B216" s="176">
        <v>46181.0</v>
      </c>
      <c r="C216" s="91" t="s">
        <v>83</v>
      </c>
      <c r="D216" s="91" t="s">
        <v>85</v>
      </c>
      <c r="E216" s="91" t="s">
        <v>539</v>
      </c>
      <c r="F216" s="178">
        <v>46178.0</v>
      </c>
      <c r="G216" s="179" t="s">
        <v>88</v>
      </c>
      <c r="H216" s="91" t="s">
        <v>540</v>
      </c>
      <c r="I216" s="91" t="s">
        <v>541</v>
      </c>
      <c r="J216" s="97" t="s">
        <v>542</v>
      </c>
      <c r="K216" s="180" t="s">
        <v>543</v>
      </c>
      <c r="L216" s="181" t="s">
        <v>543</v>
      </c>
      <c r="M216" s="91" t="s">
        <v>545</v>
      </c>
      <c r="N216" s="91" t="s">
        <v>545</v>
      </c>
      <c r="O216" s="183">
        <v>46128.0</v>
      </c>
      <c r="P216" s="176">
        <v>46142.0</v>
      </c>
      <c r="Q216" s="91" t="s">
        <v>213</v>
      </c>
      <c r="R216" s="91" t="s">
        <v>143</v>
      </c>
      <c r="S216" s="179" t="s">
        <v>251</v>
      </c>
      <c r="T216" s="179" t="s">
        <v>145</v>
      </c>
      <c r="U216" s="179" t="s">
        <v>101</v>
      </c>
      <c r="V216" s="91" t="s">
        <v>131</v>
      </c>
      <c r="W216" s="182"/>
      <c r="X216" s="182"/>
      <c r="Y216" s="184"/>
      <c r="Z216" s="182"/>
      <c r="AA216" s="459"/>
      <c r="AB216" s="459"/>
    </row>
    <row r="217" ht="22.5" customHeight="1">
      <c r="A217" s="72">
        <f>COUNTIF('Call &amp; Chat-Lidya'!$I$4:$I$2406,I217)</f>
        <v>2</v>
      </c>
      <c r="B217" s="176">
        <v>46181.0</v>
      </c>
      <c r="C217" s="91" t="s">
        <v>83</v>
      </c>
      <c r="D217" s="91" t="s">
        <v>85</v>
      </c>
      <c r="E217" s="91" t="s">
        <v>554</v>
      </c>
      <c r="F217" s="178">
        <v>46178.0</v>
      </c>
      <c r="G217" s="179" t="s">
        <v>88</v>
      </c>
      <c r="H217" s="91" t="s">
        <v>556</v>
      </c>
      <c r="I217" s="91" t="s">
        <v>557</v>
      </c>
      <c r="J217" s="97" t="s">
        <v>558</v>
      </c>
      <c r="K217" s="180" t="s">
        <v>559</v>
      </c>
      <c r="L217" s="181" t="s">
        <v>559</v>
      </c>
      <c r="M217" s="91" t="s">
        <v>560</v>
      </c>
      <c r="N217" s="182"/>
      <c r="O217" s="183">
        <v>46129.0</v>
      </c>
      <c r="P217" s="176">
        <v>46143.0</v>
      </c>
      <c r="Q217" s="91" t="s">
        <v>86</v>
      </c>
      <c r="R217" s="91" t="s">
        <v>143</v>
      </c>
      <c r="S217" s="179" t="s">
        <v>251</v>
      </c>
      <c r="T217" s="179" t="s">
        <v>145</v>
      </c>
      <c r="U217" s="179" t="s">
        <v>101</v>
      </c>
      <c r="V217" s="91" t="s">
        <v>131</v>
      </c>
      <c r="W217" s="182"/>
      <c r="X217" s="182"/>
      <c r="Y217" s="184"/>
      <c r="Z217" s="182"/>
      <c r="AA217" s="459"/>
      <c r="AB217" s="459"/>
    </row>
    <row r="218" ht="22.5" customHeight="1">
      <c r="A218" s="72">
        <f>COUNTIF('Call &amp; Chat-Lidya'!$I$4:$I$2406,I218)</f>
        <v>1</v>
      </c>
      <c r="B218" s="176">
        <v>46181.0</v>
      </c>
      <c r="C218" s="91" t="s">
        <v>83</v>
      </c>
      <c r="D218" s="91" t="s">
        <v>85</v>
      </c>
      <c r="E218" s="91" t="s">
        <v>568</v>
      </c>
      <c r="F218" s="178">
        <v>46178.0</v>
      </c>
      <c r="G218" s="179" t="s">
        <v>88</v>
      </c>
      <c r="H218" s="91" t="s">
        <v>569</v>
      </c>
      <c r="I218" s="91" t="s">
        <v>570</v>
      </c>
      <c r="J218" s="97" t="s">
        <v>571</v>
      </c>
      <c r="K218" s="180" t="s">
        <v>572</v>
      </c>
      <c r="L218" s="181" t="s">
        <v>572</v>
      </c>
      <c r="M218" s="91" t="s">
        <v>573</v>
      </c>
      <c r="N218" s="91" t="s">
        <v>573</v>
      </c>
      <c r="O218" s="183">
        <v>46133.0</v>
      </c>
      <c r="P218" s="176">
        <v>46147.0</v>
      </c>
      <c r="Q218" s="91" t="s">
        <v>124</v>
      </c>
      <c r="R218" s="91" t="s">
        <v>143</v>
      </c>
      <c r="S218" s="179" t="s">
        <v>350</v>
      </c>
      <c r="T218" s="179" t="s">
        <v>145</v>
      </c>
      <c r="U218" s="179" t="s">
        <v>101</v>
      </c>
      <c r="V218" s="91" t="s">
        <v>283</v>
      </c>
      <c r="W218" s="182"/>
      <c r="X218" s="182"/>
      <c r="Y218" s="184"/>
      <c r="Z218" s="97" t="s">
        <v>364</v>
      </c>
      <c r="AA218" s="459"/>
      <c r="AB218" s="459"/>
    </row>
    <row r="219" ht="22.5" customHeight="1">
      <c r="A219" s="72">
        <f>COUNTIF('Call &amp; Chat-Lidya'!$I$4:$I$2406,I219)</f>
        <v>2</v>
      </c>
      <c r="B219" s="176">
        <v>46181.0</v>
      </c>
      <c r="C219" s="91" t="s">
        <v>83</v>
      </c>
      <c r="D219" s="91" t="s">
        <v>85</v>
      </c>
      <c r="E219" s="91" t="s">
        <v>582</v>
      </c>
      <c r="F219" s="178">
        <v>46178.0</v>
      </c>
      <c r="G219" s="179" t="s">
        <v>88</v>
      </c>
      <c r="H219" s="91" t="s">
        <v>583</v>
      </c>
      <c r="I219" s="91" t="s">
        <v>584</v>
      </c>
      <c r="J219" s="97" t="s">
        <v>585</v>
      </c>
      <c r="K219" s="180" t="s">
        <v>586</v>
      </c>
      <c r="L219" s="181" t="s">
        <v>586</v>
      </c>
      <c r="M219" s="91" t="s">
        <v>587</v>
      </c>
      <c r="N219" s="91" t="s">
        <v>587</v>
      </c>
      <c r="O219" s="183">
        <v>46133.0</v>
      </c>
      <c r="P219" s="176">
        <v>46147.0</v>
      </c>
      <c r="Q219" s="91" t="s">
        <v>124</v>
      </c>
      <c r="R219" s="91" t="s">
        <v>143</v>
      </c>
      <c r="S219" s="179" t="s">
        <v>251</v>
      </c>
      <c r="T219" s="179" t="s">
        <v>145</v>
      </c>
      <c r="U219" s="179" t="s">
        <v>101</v>
      </c>
      <c r="V219" s="91" t="s">
        <v>131</v>
      </c>
      <c r="W219" s="182"/>
      <c r="X219" s="182"/>
      <c r="Y219" s="184"/>
      <c r="Z219" s="182"/>
      <c r="AA219" s="459"/>
      <c r="AB219" s="459"/>
    </row>
    <row r="220" ht="22.5" customHeight="1">
      <c r="A220" s="72">
        <f>COUNTIF('Call &amp; Chat-Lidya'!$I$4:$I$2406,I220)</f>
        <v>2</v>
      </c>
      <c r="B220" s="176">
        <v>46181.0</v>
      </c>
      <c r="C220" s="91" t="s">
        <v>83</v>
      </c>
      <c r="D220" s="91" t="s">
        <v>85</v>
      </c>
      <c r="E220" s="91" t="s">
        <v>591</v>
      </c>
      <c r="F220" s="178">
        <v>46178.0</v>
      </c>
      <c r="G220" s="179" t="s">
        <v>88</v>
      </c>
      <c r="H220" s="91" t="s">
        <v>596</v>
      </c>
      <c r="I220" s="91" t="s">
        <v>597</v>
      </c>
      <c r="J220" s="97" t="s">
        <v>599</v>
      </c>
      <c r="K220" s="180" t="s">
        <v>601</v>
      </c>
      <c r="L220" s="181" t="s">
        <v>601</v>
      </c>
      <c r="M220" s="182"/>
      <c r="N220" s="91" t="s">
        <v>602</v>
      </c>
      <c r="O220" s="183">
        <v>46134.0</v>
      </c>
      <c r="P220" s="176">
        <v>46148.0</v>
      </c>
      <c r="Q220" s="91" t="s">
        <v>124</v>
      </c>
      <c r="R220" s="91" t="s">
        <v>143</v>
      </c>
      <c r="S220" s="179" t="s">
        <v>251</v>
      </c>
      <c r="T220" s="179" t="s">
        <v>145</v>
      </c>
      <c r="U220" s="179" t="s">
        <v>101</v>
      </c>
      <c r="V220" s="91" t="s">
        <v>131</v>
      </c>
      <c r="W220" s="182"/>
      <c r="X220" s="182"/>
      <c r="Y220" s="184"/>
      <c r="Z220" s="182"/>
      <c r="AA220" s="459"/>
      <c r="AB220" s="459"/>
    </row>
    <row r="221" ht="22.5" customHeight="1">
      <c r="A221" s="72">
        <f>COUNTIF('Call &amp; Chat-Lidya'!$I$4:$I$2406,I221)</f>
        <v>2</v>
      </c>
      <c r="B221" s="176">
        <v>46181.0</v>
      </c>
      <c r="C221" s="91" t="s">
        <v>83</v>
      </c>
      <c r="D221" s="91" t="s">
        <v>85</v>
      </c>
      <c r="E221" s="91" t="s">
        <v>604</v>
      </c>
      <c r="F221" s="178">
        <v>46178.0</v>
      </c>
      <c r="G221" s="179" t="s">
        <v>88</v>
      </c>
      <c r="H221" s="91" t="s">
        <v>605</v>
      </c>
      <c r="I221" s="91" t="s">
        <v>606</v>
      </c>
      <c r="J221" s="97" t="s">
        <v>607</v>
      </c>
      <c r="K221" s="180" t="s">
        <v>607</v>
      </c>
      <c r="L221" s="181" t="s">
        <v>607</v>
      </c>
      <c r="M221" s="91" t="s">
        <v>609</v>
      </c>
      <c r="N221" s="91" t="s">
        <v>609</v>
      </c>
      <c r="O221" s="183">
        <v>46134.0</v>
      </c>
      <c r="P221" s="176">
        <v>46148.0</v>
      </c>
      <c r="Q221" s="91" t="s">
        <v>124</v>
      </c>
      <c r="R221" s="91" t="s">
        <v>143</v>
      </c>
      <c r="S221" s="179" t="s">
        <v>251</v>
      </c>
      <c r="T221" s="179" t="s">
        <v>145</v>
      </c>
      <c r="U221" s="179" t="s">
        <v>101</v>
      </c>
      <c r="V221" s="91" t="s">
        <v>131</v>
      </c>
      <c r="W221" s="182"/>
      <c r="X221" s="182"/>
      <c r="Y221" s="184"/>
      <c r="Z221" s="182"/>
      <c r="AA221" s="459"/>
      <c r="AB221" s="459"/>
    </row>
    <row r="222" ht="22.5" customHeight="1">
      <c r="A222" s="72">
        <f>COUNTIF('Call &amp; Chat-Lidya'!$I$4:$I$2406,I222)</f>
        <v>1</v>
      </c>
      <c r="B222" s="176">
        <v>46181.0</v>
      </c>
      <c r="C222" s="91" t="s">
        <v>83</v>
      </c>
      <c r="D222" s="91" t="s">
        <v>85</v>
      </c>
      <c r="E222" s="91" t="s">
        <v>616</v>
      </c>
      <c r="F222" s="178">
        <v>46178.0</v>
      </c>
      <c r="G222" s="179" t="s">
        <v>88</v>
      </c>
      <c r="H222" s="91" t="s">
        <v>617</v>
      </c>
      <c r="I222" s="91" t="s">
        <v>618</v>
      </c>
      <c r="J222" s="97" t="s">
        <v>619</v>
      </c>
      <c r="K222" s="180" t="s">
        <v>620</v>
      </c>
      <c r="L222" s="181" t="s">
        <v>621</v>
      </c>
      <c r="M222" s="91" t="s">
        <v>622</v>
      </c>
      <c r="N222" s="91" t="s">
        <v>624</v>
      </c>
      <c r="O222" s="183">
        <v>46135.0</v>
      </c>
      <c r="P222" s="176">
        <v>46149.0</v>
      </c>
      <c r="Q222" s="91" t="s">
        <v>143</v>
      </c>
      <c r="R222" s="91" t="s">
        <v>143</v>
      </c>
      <c r="S222" s="179" t="s">
        <v>251</v>
      </c>
      <c r="T222" s="179" t="s">
        <v>145</v>
      </c>
      <c r="U222" s="179" t="s">
        <v>101</v>
      </c>
      <c r="V222" s="91" t="s">
        <v>131</v>
      </c>
      <c r="W222" s="182"/>
      <c r="X222" s="182"/>
      <c r="Y222" s="184"/>
      <c r="Z222" s="182"/>
      <c r="AA222" s="459"/>
      <c r="AB222" s="459"/>
    </row>
    <row r="223" ht="22.5" customHeight="1">
      <c r="A223" s="72">
        <f>COUNTIF('Call &amp; Chat-Lidya'!$I$4:$I$2406,I223)</f>
        <v>1</v>
      </c>
      <c r="B223" s="176">
        <v>46181.0</v>
      </c>
      <c r="C223" s="91" t="s">
        <v>83</v>
      </c>
      <c r="D223" s="91" t="s">
        <v>85</v>
      </c>
      <c r="E223" s="91" t="s">
        <v>631</v>
      </c>
      <c r="F223" s="178">
        <v>46178.0</v>
      </c>
      <c r="G223" s="179" t="s">
        <v>88</v>
      </c>
      <c r="H223" s="91" t="s">
        <v>632</v>
      </c>
      <c r="I223" s="91" t="s">
        <v>633</v>
      </c>
      <c r="J223" s="97" t="s">
        <v>634</v>
      </c>
      <c r="K223" s="180" t="s">
        <v>635</v>
      </c>
      <c r="L223" s="181" t="s">
        <v>635</v>
      </c>
      <c r="M223" s="91" t="s">
        <v>636</v>
      </c>
      <c r="N223" s="91" t="s">
        <v>636</v>
      </c>
      <c r="O223" s="183">
        <v>46135.0</v>
      </c>
      <c r="P223" s="176">
        <v>46149.0</v>
      </c>
      <c r="Q223" s="91" t="s">
        <v>124</v>
      </c>
      <c r="R223" s="91" t="s">
        <v>143</v>
      </c>
      <c r="S223" s="179" t="s">
        <v>126</v>
      </c>
      <c r="T223" s="179" t="s">
        <v>145</v>
      </c>
      <c r="U223" s="179" t="s">
        <v>101</v>
      </c>
      <c r="V223" s="91" t="s">
        <v>131</v>
      </c>
      <c r="W223" s="182"/>
      <c r="X223" s="182"/>
      <c r="Y223" s="184"/>
      <c r="Z223" s="182"/>
      <c r="AA223" s="459"/>
      <c r="AB223" s="459"/>
    </row>
    <row r="224" ht="22.5" customHeight="1">
      <c r="A224" s="72">
        <f>COUNTIF('Call &amp; Chat-Lidya'!$I$4:$I$2406,I224)</f>
        <v>1</v>
      </c>
      <c r="B224" s="176">
        <v>46181.0</v>
      </c>
      <c r="C224" s="91" t="s">
        <v>83</v>
      </c>
      <c r="D224" s="91" t="s">
        <v>85</v>
      </c>
      <c r="E224" s="91" t="s">
        <v>644</v>
      </c>
      <c r="F224" s="178">
        <v>46178.0</v>
      </c>
      <c r="G224" s="179" t="s">
        <v>88</v>
      </c>
      <c r="H224" s="91" t="s">
        <v>645</v>
      </c>
      <c r="I224" s="91" t="s">
        <v>646</v>
      </c>
      <c r="J224" s="97" t="s">
        <v>647</v>
      </c>
      <c r="K224" s="180" t="s">
        <v>648</v>
      </c>
      <c r="L224" s="181" t="s">
        <v>648</v>
      </c>
      <c r="M224" s="91" t="s">
        <v>649</v>
      </c>
      <c r="N224" s="91" t="s">
        <v>649</v>
      </c>
      <c r="O224" s="183">
        <v>46135.0</v>
      </c>
      <c r="P224" s="176">
        <v>46149.0</v>
      </c>
      <c r="Q224" s="91" t="s">
        <v>213</v>
      </c>
      <c r="R224" s="91" t="s">
        <v>143</v>
      </c>
      <c r="S224" s="179" t="s">
        <v>251</v>
      </c>
      <c r="T224" s="179" t="s">
        <v>145</v>
      </c>
      <c r="U224" s="179" t="s">
        <v>101</v>
      </c>
      <c r="V224" s="91" t="s">
        <v>131</v>
      </c>
      <c r="W224" s="182"/>
      <c r="X224" s="182"/>
      <c r="Y224" s="184"/>
      <c r="Z224" s="182"/>
      <c r="AA224" s="459"/>
      <c r="AB224" s="459"/>
    </row>
    <row r="225" ht="22.5" customHeight="1">
      <c r="A225" s="72">
        <f>COUNTIF('Call &amp; Chat-Lidya'!$I$4:$I$2406,I225)</f>
        <v>1</v>
      </c>
      <c r="B225" s="176">
        <v>46181.0</v>
      </c>
      <c r="C225" s="91" t="s">
        <v>83</v>
      </c>
      <c r="D225" s="91" t="s">
        <v>85</v>
      </c>
      <c r="E225" s="91" t="s">
        <v>657</v>
      </c>
      <c r="F225" s="178">
        <v>46178.0</v>
      </c>
      <c r="G225" s="179" t="s">
        <v>88</v>
      </c>
      <c r="H225" s="91" t="s">
        <v>658</v>
      </c>
      <c r="I225" s="91" t="s">
        <v>659</v>
      </c>
      <c r="J225" s="97" t="s">
        <v>660</v>
      </c>
      <c r="K225" s="180" t="s">
        <v>661</v>
      </c>
      <c r="L225" s="181" t="s">
        <v>661</v>
      </c>
      <c r="M225" s="91" t="s">
        <v>663</v>
      </c>
      <c r="N225" s="91" t="s">
        <v>663</v>
      </c>
      <c r="O225" s="183">
        <v>46136.0</v>
      </c>
      <c r="P225" s="176">
        <v>46150.0</v>
      </c>
      <c r="Q225" s="91" t="s">
        <v>213</v>
      </c>
      <c r="R225" s="91" t="s">
        <v>143</v>
      </c>
      <c r="S225" s="179" t="s">
        <v>251</v>
      </c>
      <c r="T225" s="179" t="s">
        <v>145</v>
      </c>
      <c r="U225" s="179" t="s">
        <v>101</v>
      </c>
      <c r="V225" s="91" t="s">
        <v>131</v>
      </c>
      <c r="W225" s="182"/>
      <c r="X225" s="182"/>
      <c r="Y225" s="184"/>
      <c r="Z225" s="182"/>
      <c r="AA225" s="459"/>
      <c r="AB225" s="459"/>
    </row>
    <row r="226" ht="22.5" customHeight="1">
      <c r="A226" s="72">
        <f>COUNTIF('Call &amp; Chat-Lidya'!$I$4:$I$2406,I226)</f>
        <v>1</v>
      </c>
      <c r="B226" s="176">
        <v>46181.0</v>
      </c>
      <c r="C226" s="91" t="s">
        <v>83</v>
      </c>
      <c r="D226" s="91" t="s">
        <v>85</v>
      </c>
      <c r="E226" s="91" t="s">
        <v>670</v>
      </c>
      <c r="F226" s="178">
        <v>46178.0</v>
      </c>
      <c r="G226" s="179" t="s">
        <v>88</v>
      </c>
      <c r="H226" s="91" t="s">
        <v>673</v>
      </c>
      <c r="I226" s="91" t="s">
        <v>674</v>
      </c>
      <c r="J226" s="97" t="s">
        <v>675</v>
      </c>
      <c r="K226" s="180" t="s">
        <v>676</v>
      </c>
      <c r="L226" s="181" t="s">
        <v>676</v>
      </c>
      <c r="M226" s="91" t="s">
        <v>677</v>
      </c>
      <c r="N226" s="91" t="s">
        <v>678</v>
      </c>
      <c r="O226" s="183">
        <v>46136.0</v>
      </c>
      <c r="P226" s="176">
        <v>46150.0</v>
      </c>
      <c r="Q226" s="91" t="s">
        <v>98</v>
      </c>
      <c r="R226" s="91" t="s">
        <v>143</v>
      </c>
      <c r="S226" s="179" t="s">
        <v>251</v>
      </c>
      <c r="T226" s="179" t="s">
        <v>145</v>
      </c>
      <c r="U226" s="179" t="s">
        <v>101</v>
      </c>
      <c r="V226" s="91" t="s">
        <v>131</v>
      </c>
      <c r="W226" s="182"/>
      <c r="X226" s="182"/>
      <c r="Y226" s="184"/>
      <c r="Z226" s="182"/>
      <c r="AA226" s="459"/>
      <c r="AB226" s="459"/>
    </row>
    <row r="227" ht="22.5" customHeight="1">
      <c r="A227" s="72">
        <f>COUNTIF('Call &amp; Chat-Lidya'!$I$4:$I$2406,I227)</f>
        <v>1</v>
      </c>
      <c r="B227" s="176">
        <v>46181.0</v>
      </c>
      <c r="C227" s="91" t="s">
        <v>83</v>
      </c>
      <c r="D227" s="91" t="s">
        <v>85</v>
      </c>
      <c r="E227" s="91" t="s">
        <v>682</v>
      </c>
      <c r="F227" s="178">
        <v>46178.0</v>
      </c>
      <c r="G227" s="179" t="s">
        <v>88</v>
      </c>
      <c r="H227" s="91" t="s">
        <v>686</v>
      </c>
      <c r="I227" s="91" t="s">
        <v>688</v>
      </c>
      <c r="J227" s="97" t="s">
        <v>689</v>
      </c>
      <c r="K227" s="180" t="s">
        <v>691</v>
      </c>
      <c r="L227" s="181" t="s">
        <v>691</v>
      </c>
      <c r="M227" s="91" t="s">
        <v>693</v>
      </c>
      <c r="N227" s="91" t="s">
        <v>693</v>
      </c>
      <c r="O227" s="183">
        <v>46136.0</v>
      </c>
      <c r="P227" s="176">
        <v>46150.0</v>
      </c>
      <c r="Q227" s="91" t="s">
        <v>135</v>
      </c>
      <c r="R227" s="91" t="s">
        <v>143</v>
      </c>
      <c r="S227" s="179" t="s">
        <v>251</v>
      </c>
      <c r="T227" s="83" t="s">
        <v>350</v>
      </c>
      <c r="U227" s="179" t="s">
        <v>101</v>
      </c>
      <c r="V227" s="76" t="s">
        <v>664</v>
      </c>
      <c r="W227" s="182"/>
      <c r="X227" s="182"/>
      <c r="Y227" s="184"/>
      <c r="Z227" s="497" t="s">
        <v>2691</v>
      </c>
      <c r="AA227" s="459"/>
      <c r="AB227" s="459"/>
    </row>
    <row r="228" ht="22.5" customHeight="1">
      <c r="A228" s="72">
        <f>COUNTIF('Call &amp; Chat-Lidya'!$I$4:$I$2406,I228)</f>
        <v>1</v>
      </c>
      <c r="B228" s="176">
        <v>46181.0</v>
      </c>
      <c r="C228" s="91" t="s">
        <v>83</v>
      </c>
      <c r="D228" s="91" t="s">
        <v>85</v>
      </c>
      <c r="E228" s="91" t="s">
        <v>696</v>
      </c>
      <c r="F228" s="178">
        <v>46178.0</v>
      </c>
      <c r="G228" s="179" t="s">
        <v>88</v>
      </c>
      <c r="H228" s="91" t="s">
        <v>697</v>
      </c>
      <c r="I228" s="91" t="s">
        <v>698</v>
      </c>
      <c r="J228" s="97" t="s">
        <v>699</v>
      </c>
      <c r="K228" s="180" t="s">
        <v>700</v>
      </c>
      <c r="L228" s="181" t="s">
        <v>700</v>
      </c>
      <c r="M228" s="91" t="s">
        <v>703</v>
      </c>
      <c r="N228" s="91" t="s">
        <v>703</v>
      </c>
      <c r="O228" s="183">
        <v>46136.0</v>
      </c>
      <c r="P228" s="176">
        <v>46150.0</v>
      </c>
      <c r="Q228" s="91" t="s">
        <v>213</v>
      </c>
      <c r="R228" s="91" t="s">
        <v>143</v>
      </c>
      <c r="S228" s="179" t="s">
        <v>251</v>
      </c>
      <c r="T228" s="179" t="s">
        <v>145</v>
      </c>
      <c r="U228" s="179" t="s">
        <v>101</v>
      </c>
      <c r="V228" s="91" t="s">
        <v>131</v>
      </c>
      <c r="W228" s="182"/>
      <c r="X228" s="182"/>
      <c r="Y228" s="184"/>
      <c r="Z228" s="182"/>
      <c r="AA228" s="459"/>
      <c r="AB228" s="459"/>
    </row>
    <row r="229" ht="22.5" customHeight="1">
      <c r="A229" s="72">
        <f>COUNTIF('Call &amp; Chat-Lidya'!$I$4:$I$2406,I229)</f>
        <v>1</v>
      </c>
      <c r="B229" s="176">
        <v>46181.0</v>
      </c>
      <c r="C229" s="91" t="s">
        <v>83</v>
      </c>
      <c r="D229" s="91" t="s">
        <v>85</v>
      </c>
      <c r="E229" s="91" t="s">
        <v>710</v>
      </c>
      <c r="F229" s="178">
        <v>46178.0</v>
      </c>
      <c r="G229" s="179" t="s">
        <v>88</v>
      </c>
      <c r="H229" s="91" t="s">
        <v>711</v>
      </c>
      <c r="I229" s="91" t="s">
        <v>712</v>
      </c>
      <c r="J229" s="97" t="s">
        <v>713</v>
      </c>
      <c r="K229" s="180" t="s">
        <v>713</v>
      </c>
      <c r="L229" s="181" t="s">
        <v>713</v>
      </c>
      <c r="M229" s="91" t="s">
        <v>715</v>
      </c>
      <c r="N229" s="91" t="s">
        <v>715</v>
      </c>
      <c r="O229" s="183">
        <v>46137.0</v>
      </c>
      <c r="P229" s="176">
        <v>46151.0</v>
      </c>
      <c r="Q229" s="91" t="s">
        <v>124</v>
      </c>
      <c r="R229" s="91" t="s">
        <v>143</v>
      </c>
      <c r="S229" s="179" t="s">
        <v>126</v>
      </c>
      <c r="T229" s="179" t="s">
        <v>195</v>
      </c>
      <c r="U229" s="179" t="s">
        <v>101</v>
      </c>
      <c r="V229" s="91" t="s">
        <v>131</v>
      </c>
      <c r="W229" s="182"/>
      <c r="X229" s="182"/>
      <c r="Y229" s="184"/>
      <c r="Z229" s="182"/>
      <c r="AA229" s="459"/>
      <c r="AB229" s="459"/>
    </row>
    <row r="230" ht="22.5" customHeight="1">
      <c r="A230" s="72">
        <f>COUNTIF('Call &amp; Chat-Lidya'!$I$4:$I$2406,I230)</f>
        <v>1</v>
      </c>
      <c r="B230" s="176">
        <v>46181.0</v>
      </c>
      <c r="C230" s="91" t="s">
        <v>83</v>
      </c>
      <c r="D230" s="91" t="s">
        <v>85</v>
      </c>
      <c r="E230" s="91" t="s">
        <v>723</v>
      </c>
      <c r="F230" s="178">
        <v>46178.0</v>
      </c>
      <c r="G230" s="179" t="s">
        <v>88</v>
      </c>
      <c r="H230" s="91" t="s">
        <v>725</v>
      </c>
      <c r="I230" s="91" t="s">
        <v>727</v>
      </c>
      <c r="J230" s="97" t="s">
        <v>729</v>
      </c>
      <c r="K230" s="180" t="s">
        <v>731</v>
      </c>
      <c r="L230" s="181" t="s">
        <v>731</v>
      </c>
      <c r="M230" s="91" t="s">
        <v>732</v>
      </c>
      <c r="N230" s="91" t="s">
        <v>734</v>
      </c>
      <c r="O230" s="183">
        <v>46137.0</v>
      </c>
      <c r="P230" s="176">
        <v>46151.0</v>
      </c>
      <c r="Q230" s="91" t="s">
        <v>143</v>
      </c>
      <c r="R230" s="91" t="s">
        <v>143</v>
      </c>
      <c r="S230" s="179" t="s">
        <v>126</v>
      </c>
      <c r="T230" s="179" t="s">
        <v>145</v>
      </c>
      <c r="U230" s="179" t="s">
        <v>101</v>
      </c>
      <c r="V230" s="91" t="s">
        <v>131</v>
      </c>
      <c r="W230" s="182"/>
      <c r="X230" s="182"/>
      <c r="Y230" s="184"/>
      <c r="Z230" s="182"/>
      <c r="AA230" s="459"/>
      <c r="AB230" s="459"/>
    </row>
    <row r="231" ht="22.5" customHeight="1">
      <c r="A231" s="72">
        <f>COUNTIF('Call &amp; Chat-Lidya'!$I$4:$I$2406,I231)</f>
        <v>4</v>
      </c>
      <c r="B231" s="176">
        <v>46181.0</v>
      </c>
      <c r="C231" s="91" t="s">
        <v>83</v>
      </c>
      <c r="D231" s="91" t="s">
        <v>85</v>
      </c>
      <c r="E231" s="91" t="s">
        <v>415</v>
      </c>
      <c r="F231" s="178">
        <v>46178.0</v>
      </c>
      <c r="G231" s="179" t="s">
        <v>88</v>
      </c>
      <c r="H231" s="91" t="s">
        <v>418</v>
      </c>
      <c r="I231" s="91" t="s">
        <v>419</v>
      </c>
      <c r="J231" s="97" t="s">
        <v>420</v>
      </c>
      <c r="K231" s="180" t="s">
        <v>420</v>
      </c>
      <c r="L231" s="181" t="s">
        <v>420</v>
      </c>
      <c r="M231" s="91" t="s">
        <v>421</v>
      </c>
      <c r="N231" s="91" t="s">
        <v>421</v>
      </c>
      <c r="O231" s="183">
        <v>46178.0</v>
      </c>
      <c r="P231" s="176">
        <v>46192.0</v>
      </c>
      <c r="Q231" s="91" t="s">
        <v>124</v>
      </c>
      <c r="R231" s="91" t="s">
        <v>143</v>
      </c>
      <c r="S231" s="179" t="s">
        <v>126</v>
      </c>
      <c r="T231" s="179" t="s">
        <v>195</v>
      </c>
      <c r="U231" s="179" t="s">
        <v>101</v>
      </c>
      <c r="V231" s="91" t="s">
        <v>131</v>
      </c>
      <c r="W231" s="182"/>
      <c r="X231" s="182"/>
      <c r="Y231" s="184"/>
      <c r="Z231" s="182"/>
      <c r="AA231" s="459"/>
      <c r="AB231" s="459"/>
    </row>
    <row r="232" ht="22.5" customHeight="1">
      <c r="A232" s="72">
        <f>COUNTIF('Call &amp; Chat-Lidya'!$I$4:$I$2406,I232)</f>
        <v>1</v>
      </c>
      <c r="B232" s="176">
        <v>46181.0</v>
      </c>
      <c r="C232" s="91" t="s">
        <v>83</v>
      </c>
      <c r="D232" s="91" t="s">
        <v>85</v>
      </c>
      <c r="E232" s="91" t="s">
        <v>776</v>
      </c>
      <c r="F232" s="178">
        <v>46179.0</v>
      </c>
      <c r="G232" s="179" t="s">
        <v>448</v>
      </c>
      <c r="H232" s="91" t="s">
        <v>777</v>
      </c>
      <c r="I232" s="91" t="s">
        <v>778</v>
      </c>
      <c r="J232" s="97" t="s">
        <v>779</v>
      </c>
      <c r="K232" s="180" t="s">
        <v>780</v>
      </c>
      <c r="L232" s="181" t="s">
        <v>781</v>
      </c>
      <c r="M232" s="91" t="s">
        <v>782</v>
      </c>
      <c r="N232" s="91" t="s">
        <v>783</v>
      </c>
      <c r="O232" s="183">
        <v>46178.0</v>
      </c>
      <c r="P232" s="176">
        <v>46209.0</v>
      </c>
      <c r="Q232" s="91" t="s">
        <v>340</v>
      </c>
      <c r="R232" s="91" t="s">
        <v>98</v>
      </c>
      <c r="S232" s="179" t="s">
        <v>99</v>
      </c>
      <c r="T232" s="83" t="s">
        <v>350</v>
      </c>
      <c r="U232" s="179" t="s">
        <v>101</v>
      </c>
      <c r="V232" s="91" t="s">
        <v>105</v>
      </c>
      <c r="W232" s="182"/>
      <c r="X232" s="182"/>
      <c r="Y232" s="184"/>
      <c r="Z232" s="88" t="s">
        <v>2739</v>
      </c>
      <c r="AA232" s="459"/>
      <c r="AB232" s="459"/>
    </row>
    <row r="233" ht="22.5" customHeight="1">
      <c r="A233" s="72">
        <f>COUNTIF('Call &amp; Chat-Lidya'!$I$4:$I$2406,I233)</f>
        <v>4</v>
      </c>
      <c r="B233" s="176">
        <v>46181.0</v>
      </c>
      <c r="C233" s="91" t="s">
        <v>83</v>
      </c>
      <c r="D233" s="91" t="s">
        <v>85</v>
      </c>
      <c r="E233" s="91" t="s">
        <v>432</v>
      </c>
      <c r="F233" s="178">
        <v>46179.0</v>
      </c>
      <c r="G233" s="179" t="s">
        <v>88</v>
      </c>
      <c r="H233" s="91" t="s">
        <v>433</v>
      </c>
      <c r="I233" s="91" t="s">
        <v>434</v>
      </c>
      <c r="J233" s="97" t="s">
        <v>435</v>
      </c>
      <c r="K233" s="180" t="s">
        <v>436</v>
      </c>
      <c r="L233" s="181" t="s">
        <v>436</v>
      </c>
      <c r="M233" s="91" t="s">
        <v>437</v>
      </c>
      <c r="N233" s="91" t="s">
        <v>438</v>
      </c>
      <c r="O233" s="183">
        <v>46179.0</v>
      </c>
      <c r="P233" s="176">
        <v>46193.0</v>
      </c>
      <c r="Q233" s="91" t="s">
        <v>124</v>
      </c>
      <c r="R233" s="91" t="s">
        <v>143</v>
      </c>
      <c r="S233" s="179" t="s">
        <v>251</v>
      </c>
      <c r="T233" s="179" t="s">
        <v>145</v>
      </c>
      <c r="U233" s="179" t="s">
        <v>101</v>
      </c>
      <c r="V233" s="91" t="s">
        <v>131</v>
      </c>
      <c r="W233" s="182"/>
      <c r="X233" s="182"/>
      <c r="Y233" s="184"/>
      <c r="Z233" s="182"/>
      <c r="AA233" s="459"/>
      <c r="AB233" s="459"/>
    </row>
    <row r="234" ht="22.5" customHeight="1">
      <c r="A234" s="72">
        <f>COUNTIF('Call &amp; Chat-Lidya'!$I$4:$I$2406,I234)</f>
        <v>3</v>
      </c>
      <c r="B234" s="176">
        <v>46181.0</v>
      </c>
      <c r="C234" s="91" t="s">
        <v>83</v>
      </c>
      <c r="D234" s="91" t="s">
        <v>85</v>
      </c>
      <c r="E234" s="91" t="s">
        <v>793</v>
      </c>
      <c r="F234" s="178">
        <v>46180.0</v>
      </c>
      <c r="G234" s="179" t="s">
        <v>88</v>
      </c>
      <c r="H234" s="91" t="s">
        <v>796</v>
      </c>
      <c r="I234" s="91" t="s">
        <v>797</v>
      </c>
      <c r="J234" s="97" t="s">
        <v>798</v>
      </c>
      <c r="K234" s="180" t="s">
        <v>799</v>
      </c>
      <c r="L234" s="181" t="s">
        <v>799</v>
      </c>
      <c r="M234" s="91" t="s">
        <v>800</v>
      </c>
      <c r="N234" s="91" t="s">
        <v>800</v>
      </c>
      <c r="O234" s="183">
        <v>46180.0</v>
      </c>
      <c r="P234" s="176">
        <v>46194.0</v>
      </c>
      <c r="Q234" s="91" t="s">
        <v>124</v>
      </c>
      <c r="R234" s="91" t="s">
        <v>98</v>
      </c>
      <c r="S234" s="179" t="s">
        <v>100</v>
      </c>
      <c r="T234" s="179" t="s">
        <v>350</v>
      </c>
      <c r="U234" s="179" t="s">
        <v>101</v>
      </c>
      <c r="V234" s="91" t="s">
        <v>105</v>
      </c>
      <c r="W234" s="182"/>
      <c r="X234" s="97" t="s">
        <v>959</v>
      </c>
      <c r="Y234" s="285">
        <v>2078000.0</v>
      </c>
      <c r="Z234" s="97" t="s">
        <v>2753</v>
      </c>
      <c r="AA234" s="459"/>
      <c r="AB234" s="459"/>
    </row>
    <row r="235" ht="22.5" customHeight="1">
      <c r="A235" s="72">
        <f>COUNTIF('Call &amp; Chat-Lidya'!$I$4:$I$2406,I235)</f>
        <v>4</v>
      </c>
      <c r="B235" s="176">
        <v>46181.0</v>
      </c>
      <c r="C235" s="91" t="s">
        <v>83</v>
      </c>
      <c r="D235" s="91" t="s">
        <v>85</v>
      </c>
      <c r="E235" s="91" t="s">
        <v>447</v>
      </c>
      <c r="F235" s="178">
        <v>46181.0</v>
      </c>
      <c r="G235" s="179" t="s">
        <v>448</v>
      </c>
      <c r="H235" s="91" t="s">
        <v>449</v>
      </c>
      <c r="I235" s="91" t="s">
        <v>450</v>
      </c>
      <c r="J235" s="97" t="s">
        <v>451</v>
      </c>
      <c r="K235" s="180" t="s">
        <v>452</v>
      </c>
      <c r="L235" s="181" t="s">
        <v>453</v>
      </c>
      <c r="M235" s="91" t="s">
        <v>455</v>
      </c>
      <c r="N235" s="91" t="s">
        <v>455</v>
      </c>
      <c r="O235" s="183">
        <v>46181.0</v>
      </c>
      <c r="P235" s="176">
        <v>45822.0</v>
      </c>
      <c r="Q235" s="91" t="s">
        <v>124</v>
      </c>
      <c r="R235" s="91" t="s">
        <v>213</v>
      </c>
      <c r="S235" s="179" t="s">
        <v>100</v>
      </c>
      <c r="T235" s="179" t="s">
        <v>350</v>
      </c>
      <c r="U235" s="179" t="s">
        <v>101</v>
      </c>
      <c r="V235" s="91" t="s">
        <v>341</v>
      </c>
      <c r="W235" s="91" t="s">
        <v>342</v>
      </c>
      <c r="X235" s="182"/>
      <c r="Y235" s="184"/>
      <c r="Z235" s="97" t="s">
        <v>2762</v>
      </c>
      <c r="AA235" s="459"/>
      <c r="AB235" s="459"/>
    </row>
    <row r="236" ht="22.5" customHeight="1">
      <c r="A236" s="72">
        <f>COUNTIF('Call &amp; Chat-Lidya'!$I$4:$I$2406,I236)</f>
        <v>6</v>
      </c>
      <c r="B236" s="176">
        <v>46181.0</v>
      </c>
      <c r="C236" s="91" t="s">
        <v>83</v>
      </c>
      <c r="D236" s="91" t="s">
        <v>85</v>
      </c>
      <c r="E236" s="91" t="s">
        <v>462</v>
      </c>
      <c r="F236" s="178">
        <v>46181.0</v>
      </c>
      <c r="G236" s="179" t="s">
        <v>88</v>
      </c>
      <c r="H236" s="91" t="s">
        <v>463</v>
      </c>
      <c r="I236" s="91" t="s">
        <v>464</v>
      </c>
      <c r="J236" s="97" t="s">
        <v>465</v>
      </c>
      <c r="K236" s="180" t="s">
        <v>466</v>
      </c>
      <c r="L236" s="181" t="s">
        <v>466</v>
      </c>
      <c r="M236" s="91" t="s">
        <v>468</v>
      </c>
      <c r="N236" s="91" t="s">
        <v>468</v>
      </c>
      <c r="O236" s="183">
        <v>46181.0</v>
      </c>
      <c r="P236" s="176">
        <v>46195.0</v>
      </c>
      <c r="Q236" s="91" t="s">
        <v>143</v>
      </c>
      <c r="R236" s="91" t="s">
        <v>213</v>
      </c>
      <c r="S236" s="179" t="s">
        <v>100</v>
      </c>
      <c r="T236" s="179" t="s">
        <v>350</v>
      </c>
      <c r="U236" s="179" t="s">
        <v>101</v>
      </c>
      <c r="V236" s="91" t="s">
        <v>341</v>
      </c>
      <c r="W236" s="91" t="s">
        <v>342</v>
      </c>
      <c r="X236" s="182"/>
      <c r="Y236" s="184"/>
      <c r="Z236" s="97" t="s">
        <v>2763</v>
      </c>
      <c r="AA236" s="459"/>
      <c r="AB236" s="459"/>
    </row>
    <row r="237" ht="22.5" customHeight="1">
      <c r="A237" s="72">
        <f>COUNTIF('Call &amp; Chat-Lidya'!$I$4:$I$2406,I237)</f>
        <v>4</v>
      </c>
      <c r="B237" s="176">
        <v>46181.0</v>
      </c>
      <c r="C237" s="91" t="s">
        <v>83</v>
      </c>
      <c r="D237" s="91" t="s">
        <v>85</v>
      </c>
      <c r="E237" s="91" t="s">
        <v>479</v>
      </c>
      <c r="F237" s="178">
        <v>46181.0</v>
      </c>
      <c r="G237" s="179" t="s">
        <v>88</v>
      </c>
      <c r="H237" s="91" t="s">
        <v>480</v>
      </c>
      <c r="I237" s="91" t="s">
        <v>482</v>
      </c>
      <c r="J237" s="97" t="s">
        <v>483</v>
      </c>
      <c r="K237" s="180" t="s">
        <v>484</v>
      </c>
      <c r="L237" s="181" t="s">
        <v>484</v>
      </c>
      <c r="M237" s="91" t="s">
        <v>486</v>
      </c>
      <c r="N237" s="91" t="s">
        <v>486</v>
      </c>
      <c r="O237" s="183">
        <v>46181.0</v>
      </c>
      <c r="P237" s="176">
        <v>46195.0</v>
      </c>
      <c r="Q237" s="91" t="s">
        <v>124</v>
      </c>
      <c r="R237" s="91" t="s">
        <v>143</v>
      </c>
      <c r="S237" s="179" t="s">
        <v>251</v>
      </c>
      <c r="T237" s="179" t="s">
        <v>145</v>
      </c>
      <c r="U237" s="179" t="s">
        <v>101</v>
      </c>
      <c r="V237" s="91" t="s">
        <v>131</v>
      </c>
      <c r="W237" s="182"/>
      <c r="X237" s="182"/>
      <c r="Y237" s="184"/>
      <c r="Z237" s="182"/>
      <c r="AA237" s="459"/>
      <c r="AB237" s="459"/>
    </row>
    <row r="238" ht="22.5" customHeight="1">
      <c r="A238" s="72">
        <f>COUNTIF('Call &amp; Chat-Lidya'!$I$4:$I$2406,I238)</f>
        <v>16</v>
      </c>
      <c r="B238" s="176">
        <v>46181.0</v>
      </c>
      <c r="C238" s="91" t="s">
        <v>967</v>
      </c>
      <c r="D238" s="91" t="s">
        <v>173</v>
      </c>
      <c r="E238" s="91" t="s">
        <v>175</v>
      </c>
      <c r="F238" s="176">
        <v>46146.0</v>
      </c>
      <c r="G238" s="179" t="s">
        <v>88</v>
      </c>
      <c r="H238" s="91" t="s">
        <v>968</v>
      </c>
      <c r="I238" s="91" t="s">
        <v>969</v>
      </c>
      <c r="J238" s="97" t="s">
        <v>970</v>
      </c>
      <c r="K238" s="97" t="s">
        <v>971</v>
      </c>
      <c r="L238" s="313" t="s">
        <v>971</v>
      </c>
      <c r="M238" s="91" t="s">
        <v>972</v>
      </c>
      <c r="N238" s="91" t="s">
        <v>972</v>
      </c>
      <c r="O238" s="183">
        <v>46146.0</v>
      </c>
      <c r="P238" s="176">
        <v>46160.0</v>
      </c>
      <c r="Q238" s="91" t="s">
        <v>124</v>
      </c>
      <c r="R238" s="91">
        <v>2.0</v>
      </c>
      <c r="S238" s="179" t="s">
        <v>251</v>
      </c>
      <c r="T238" s="179" t="s">
        <v>145</v>
      </c>
      <c r="U238" s="179" t="s">
        <v>101</v>
      </c>
      <c r="V238" s="91" t="s">
        <v>341</v>
      </c>
      <c r="W238" s="329" t="s">
        <v>509</v>
      </c>
      <c r="X238" s="91" t="s">
        <v>959</v>
      </c>
      <c r="Y238" s="91" t="s">
        <v>976</v>
      </c>
      <c r="Z238" s="182"/>
      <c r="AA238" s="459"/>
      <c r="AB238" s="459"/>
    </row>
    <row r="239" ht="22.5" customHeight="1">
      <c r="A239" s="72">
        <f>COUNTIF('Call &amp; Chat-Lidya'!$I$4:$I$2406,I239)</f>
        <v>13</v>
      </c>
      <c r="B239" s="176">
        <v>46181.0</v>
      </c>
      <c r="C239" s="91" t="s">
        <v>83</v>
      </c>
      <c r="D239" s="91" t="s">
        <v>173</v>
      </c>
      <c r="E239" s="91" t="s">
        <v>761</v>
      </c>
      <c r="F239" s="176">
        <v>46134.0</v>
      </c>
      <c r="G239" s="179" t="s">
        <v>88</v>
      </c>
      <c r="H239" s="91" t="s">
        <v>762</v>
      </c>
      <c r="I239" s="91" t="s">
        <v>763</v>
      </c>
      <c r="J239" s="97" t="s">
        <v>764</v>
      </c>
      <c r="K239" s="97" t="s">
        <v>765</v>
      </c>
      <c r="L239" s="313" t="s">
        <v>765</v>
      </c>
      <c r="M239" s="91" t="s">
        <v>766</v>
      </c>
      <c r="N239" s="91" t="s">
        <v>766</v>
      </c>
      <c r="O239" s="183">
        <v>46132.0</v>
      </c>
      <c r="P239" s="176">
        <v>46146.0</v>
      </c>
      <c r="Q239" s="91" t="s">
        <v>98</v>
      </c>
      <c r="R239" s="91">
        <v>2.0</v>
      </c>
      <c r="S239" s="179" t="s">
        <v>100</v>
      </c>
      <c r="T239" s="179" t="s">
        <v>145</v>
      </c>
      <c r="U239" s="179" t="s">
        <v>101</v>
      </c>
      <c r="V239" s="97" t="s">
        <v>341</v>
      </c>
      <c r="W239" s="182"/>
      <c r="X239" s="182"/>
      <c r="Y239" s="184"/>
      <c r="Z239" s="180" t="s">
        <v>2106</v>
      </c>
      <c r="AA239" s="459"/>
      <c r="AB239" s="459"/>
    </row>
    <row r="240" ht="22.5" customHeight="1">
      <c r="A240" s="448">
        <f>COUNTIF('Call &amp; Chat-Lidya'!$I$4:$I$2433,I240)</f>
        <v>4</v>
      </c>
      <c r="B240" s="74">
        <v>46181.0</v>
      </c>
      <c r="C240" s="75" t="s">
        <v>83</v>
      </c>
      <c r="D240" s="76" t="s">
        <v>266</v>
      </c>
      <c r="E240" s="76" t="s">
        <v>1053</v>
      </c>
      <c r="F240" s="419">
        <v>46173.0</v>
      </c>
      <c r="G240" s="83" t="s">
        <v>88</v>
      </c>
      <c r="H240" s="75" t="s">
        <v>2119</v>
      </c>
      <c r="I240" s="75" t="s">
        <v>1843</v>
      </c>
      <c r="J240" s="353" t="s">
        <v>1844</v>
      </c>
      <c r="K240" s="353" t="s">
        <v>1845</v>
      </c>
      <c r="L240" s="420" t="s">
        <v>1845</v>
      </c>
      <c r="M240" s="75" t="s">
        <v>1846</v>
      </c>
      <c r="N240" s="75" t="s">
        <v>2120</v>
      </c>
      <c r="O240" s="164">
        <v>46173.0</v>
      </c>
      <c r="P240" s="74">
        <v>46187.0</v>
      </c>
      <c r="Q240" s="75" t="s">
        <v>213</v>
      </c>
      <c r="R240" s="75" t="s">
        <v>213</v>
      </c>
      <c r="S240" s="83" t="s">
        <v>100</v>
      </c>
      <c r="T240" s="83" t="s">
        <v>100</v>
      </c>
      <c r="U240" s="83" t="s">
        <v>101</v>
      </c>
      <c r="V240" s="83" t="s">
        <v>341</v>
      </c>
      <c r="W240" s="353" t="s">
        <v>509</v>
      </c>
      <c r="X240" s="175"/>
      <c r="Y240" s="175"/>
      <c r="Z240" s="353" t="s">
        <v>2784</v>
      </c>
      <c r="AA240" s="357"/>
      <c r="AB240" s="357"/>
    </row>
    <row r="241" ht="22.5" customHeight="1">
      <c r="A241" s="72">
        <f>COUNTIF('Call &amp; Chat-Lidya'!$I$4:$I$2427,I241)</f>
        <v>10</v>
      </c>
      <c r="B241" s="176">
        <v>46181.0</v>
      </c>
      <c r="C241" s="91" t="s">
        <v>83</v>
      </c>
      <c r="D241" s="91" t="s">
        <v>173</v>
      </c>
      <c r="E241" s="91" t="s">
        <v>1253</v>
      </c>
      <c r="F241" s="176">
        <v>46162.0</v>
      </c>
      <c r="G241" s="179" t="s">
        <v>88</v>
      </c>
      <c r="H241" s="91" t="s">
        <v>610</v>
      </c>
      <c r="I241" s="91" t="s">
        <v>611</v>
      </c>
      <c r="J241" s="97" t="s">
        <v>612</v>
      </c>
      <c r="K241" s="97" t="s">
        <v>613</v>
      </c>
      <c r="L241" s="313" t="s">
        <v>613</v>
      </c>
      <c r="M241" s="91" t="s">
        <v>615</v>
      </c>
      <c r="N241" s="91" t="s">
        <v>615</v>
      </c>
      <c r="O241" s="183">
        <v>46006.0</v>
      </c>
      <c r="P241" s="176">
        <v>46020.0</v>
      </c>
      <c r="Q241" s="91" t="s">
        <v>98</v>
      </c>
      <c r="R241" s="91" t="s">
        <v>213</v>
      </c>
      <c r="S241" s="179" t="s">
        <v>251</v>
      </c>
      <c r="T241" s="179" t="s">
        <v>145</v>
      </c>
      <c r="U241" s="179" t="s">
        <v>101</v>
      </c>
      <c r="V241" s="179" t="s">
        <v>283</v>
      </c>
      <c r="W241" s="182"/>
      <c r="X241" s="182"/>
      <c r="Y241" s="182"/>
      <c r="Z241" s="182"/>
      <c r="AA241" s="459"/>
      <c r="AB241" s="459"/>
    </row>
    <row r="242" ht="22.5" customHeight="1">
      <c r="A242" s="72">
        <f>COUNTIF('Call &amp; Chat-Lidya'!$I$4:$I$2433,I242)</f>
        <v>8</v>
      </c>
      <c r="B242" s="74">
        <v>46181.0</v>
      </c>
      <c r="C242" s="75" t="s">
        <v>83</v>
      </c>
      <c r="D242" s="76" t="s">
        <v>85</v>
      </c>
      <c r="E242" s="76" t="s">
        <v>332</v>
      </c>
      <c r="F242" s="78">
        <v>46178.0</v>
      </c>
      <c r="G242" s="83" t="s">
        <v>88</v>
      </c>
      <c r="H242" s="76" t="s">
        <v>333</v>
      </c>
      <c r="I242" s="76" t="s">
        <v>334</v>
      </c>
      <c r="J242" s="88" t="s">
        <v>335</v>
      </c>
      <c r="K242" s="89" t="s">
        <v>336</v>
      </c>
      <c r="L242" s="90" t="s">
        <v>336</v>
      </c>
      <c r="M242" s="76" t="s">
        <v>338</v>
      </c>
      <c r="N242" s="76" t="s">
        <v>338</v>
      </c>
      <c r="O242" s="92">
        <v>46177.0</v>
      </c>
      <c r="P242" s="74">
        <v>46191.0</v>
      </c>
      <c r="Q242" s="76" t="s">
        <v>98</v>
      </c>
      <c r="R242" s="75" t="s">
        <v>213</v>
      </c>
      <c r="S242" s="83" t="s">
        <v>251</v>
      </c>
      <c r="T242" s="83" t="s">
        <v>145</v>
      </c>
      <c r="U242" s="83" t="s">
        <v>101</v>
      </c>
      <c r="V242" s="83" t="s">
        <v>131</v>
      </c>
      <c r="W242" s="94"/>
      <c r="X242" s="97"/>
      <c r="Y242" s="98"/>
      <c r="Z242" s="96"/>
      <c r="AA242" s="97"/>
      <c r="AB242" s="97"/>
    </row>
    <row r="243" ht="22.5" customHeight="1">
      <c r="A243" s="72">
        <f>COUNTIF('Call &amp; Chat-Lidya'!$I$4:$I$2433,I243)</f>
        <v>15</v>
      </c>
      <c r="B243" s="74">
        <v>46181.0</v>
      </c>
      <c r="C243" s="76" t="s">
        <v>967</v>
      </c>
      <c r="D243" s="76" t="s">
        <v>173</v>
      </c>
      <c r="E243" s="76" t="s">
        <v>86</v>
      </c>
      <c r="F243" s="176">
        <v>46144.0</v>
      </c>
      <c r="G243" s="83" t="s">
        <v>88</v>
      </c>
      <c r="H243" s="91" t="s">
        <v>998</v>
      </c>
      <c r="I243" s="91" t="s">
        <v>999</v>
      </c>
      <c r="J243" s="97" t="s">
        <v>335</v>
      </c>
      <c r="K243" s="97" t="s">
        <v>1000</v>
      </c>
      <c r="L243" s="313" t="s">
        <v>1000</v>
      </c>
      <c r="M243" s="91" t="s">
        <v>1001</v>
      </c>
      <c r="N243" s="91" t="s">
        <v>1001</v>
      </c>
      <c r="O243" s="183">
        <v>46144.0</v>
      </c>
      <c r="P243" s="74">
        <v>46158.0</v>
      </c>
      <c r="Q243" s="76" t="s">
        <v>143</v>
      </c>
      <c r="R243" s="91">
        <v>2.0</v>
      </c>
      <c r="S243" s="83" t="s">
        <v>251</v>
      </c>
      <c r="T243" s="83" t="s">
        <v>145</v>
      </c>
      <c r="U243" s="83" t="s">
        <v>101</v>
      </c>
      <c r="V243" s="83" t="s">
        <v>341</v>
      </c>
      <c r="W243" s="329"/>
      <c r="X243" s="91"/>
      <c r="Y243" s="91"/>
      <c r="Z243" s="180"/>
      <c r="AA243" s="182"/>
      <c r="AB243" s="182"/>
    </row>
    <row r="244" ht="22.5" customHeight="1">
      <c r="A244" s="448"/>
      <c r="B244" s="74">
        <v>46181.0</v>
      </c>
      <c r="C244" s="75"/>
      <c r="D244" s="76"/>
      <c r="E244" s="76"/>
      <c r="F244" s="419"/>
      <c r="G244" s="83"/>
      <c r="H244" s="75"/>
      <c r="I244" s="75"/>
      <c r="J244" s="353" t="s">
        <v>2822</v>
      </c>
      <c r="K244" s="353"/>
      <c r="L244" s="420" t="s">
        <v>2825</v>
      </c>
      <c r="M244" s="75"/>
      <c r="N244" s="75"/>
      <c r="O244" s="164"/>
      <c r="P244" s="74"/>
      <c r="Q244" s="75"/>
      <c r="R244" s="91">
        <v>2.0</v>
      </c>
      <c r="S244" s="83" t="s">
        <v>251</v>
      </c>
      <c r="T244" s="83" t="s">
        <v>350</v>
      </c>
      <c r="U244" s="83" t="s">
        <v>101</v>
      </c>
      <c r="V244" s="83" t="s">
        <v>283</v>
      </c>
      <c r="W244" s="353"/>
      <c r="X244" s="175"/>
      <c r="Y244" s="175"/>
      <c r="Z244" s="353" t="s">
        <v>2829</v>
      </c>
      <c r="AA244" s="357"/>
      <c r="AB244" s="357"/>
    </row>
    <row r="245" ht="22.5" customHeight="1">
      <c r="A245" s="72">
        <f>COUNTIF('Call &amp; Chat-Lidya'!$I$4:$I$2432,I245)</f>
        <v>0</v>
      </c>
      <c r="B245" s="74">
        <v>46181.0</v>
      </c>
      <c r="C245" s="94" t="s">
        <v>83</v>
      </c>
      <c r="D245" s="94"/>
      <c r="E245" s="75"/>
      <c r="F245" s="429"/>
      <c r="G245" s="94"/>
      <c r="H245" s="94"/>
      <c r="I245" s="512"/>
      <c r="J245" s="383" t="s">
        <v>1239</v>
      </c>
      <c r="K245" s="513" t="s">
        <v>1240</v>
      </c>
      <c r="L245" s="377" t="s">
        <v>1240</v>
      </c>
      <c r="M245" s="379" t="s">
        <v>1247</v>
      </c>
      <c r="N245" s="94"/>
      <c r="O245" s="514"/>
      <c r="P245" s="436"/>
      <c r="Q245" s="94"/>
      <c r="R245" s="94"/>
      <c r="S245" s="185"/>
      <c r="T245" s="193" t="s">
        <v>145</v>
      </c>
      <c r="U245" s="179" t="s">
        <v>101</v>
      </c>
      <c r="V245" s="166" t="s">
        <v>131</v>
      </c>
      <c r="W245" s="175"/>
      <c r="X245" s="175"/>
      <c r="Y245" s="175"/>
      <c r="Z245" s="97"/>
      <c r="AA245" s="515"/>
      <c r="AB245" s="515"/>
    </row>
    <row r="246" ht="22.5" customHeight="1">
      <c r="A246" s="72">
        <f>COUNTIF('Call &amp; Chat-Lidya'!$I$4:$I$2377,I246)</f>
        <v>5</v>
      </c>
      <c r="B246" s="176">
        <v>46177.0</v>
      </c>
      <c r="C246" s="91" t="s">
        <v>83</v>
      </c>
      <c r="D246" s="91" t="s">
        <v>85</v>
      </c>
      <c r="E246" s="91" t="s">
        <v>86</v>
      </c>
      <c r="F246" s="178">
        <v>46175.0</v>
      </c>
      <c r="G246" s="179" t="s">
        <v>88</v>
      </c>
      <c r="H246" s="91" t="s">
        <v>89</v>
      </c>
      <c r="I246" s="91" t="s">
        <v>90</v>
      </c>
      <c r="J246" s="97" t="s">
        <v>91</v>
      </c>
      <c r="K246" s="180" t="s">
        <v>93</v>
      </c>
      <c r="L246" s="181" t="s">
        <v>93</v>
      </c>
      <c r="M246" s="91" t="s">
        <v>94</v>
      </c>
      <c r="N246" s="182"/>
      <c r="O246" s="183">
        <v>46175.0</v>
      </c>
      <c r="P246" s="176">
        <v>46189.0</v>
      </c>
      <c r="Q246" s="91" t="s">
        <v>95</v>
      </c>
      <c r="R246" s="91" t="s">
        <v>143</v>
      </c>
      <c r="S246" s="179" t="s">
        <v>251</v>
      </c>
      <c r="T246" s="179" t="s">
        <v>350</v>
      </c>
      <c r="U246" s="179" t="s">
        <v>101</v>
      </c>
      <c r="V246" s="91" t="s">
        <v>283</v>
      </c>
      <c r="W246" s="182"/>
      <c r="X246" s="182"/>
      <c r="Y246" s="184"/>
      <c r="Z246" s="97" t="s">
        <v>2855</v>
      </c>
      <c r="AA246" s="182"/>
      <c r="AB246" s="182"/>
    </row>
    <row r="247" ht="22.5" customHeight="1">
      <c r="A247" s="72">
        <f>COUNTIF('Call &amp; Chat-Lidya'!$I$4:$I$2377,I247)</f>
        <v>5</v>
      </c>
      <c r="B247" s="176">
        <v>46177.0</v>
      </c>
      <c r="C247" s="91" t="s">
        <v>83</v>
      </c>
      <c r="D247" s="91" t="s">
        <v>85</v>
      </c>
      <c r="E247" s="91" t="s">
        <v>270</v>
      </c>
      <c r="F247" s="178">
        <v>46175.0</v>
      </c>
      <c r="G247" s="179" t="s">
        <v>88</v>
      </c>
      <c r="H247" s="91" t="s">
        <v>271</v>
      </c>
      <c r="I247" s="91" t="s">
        <v>273</v>
      </c>
      <c r="J247" s="97" t="s">
        <v>274</v>
      </c>
      <c r="K247" s="180" t="s">
        <v>154</v>
      </c>
      <c r="L247" s="181" t="s">
        <v>154</v>
      </c>
      <c r="M247" s="91" t="s">
        <v>276</v>
      </c>
      <c r="N247" s="182"/>
      <c r="O247" s="183">
        <v>46175.0</v>
      </c>
      <c r="P247" s="176">
        <v>46189.0</v>
      </c>
      <c r="Q247" s="91" t="s">
        <v>124</v>
      </c>
      <c r="R247" s="91" t="s">
        <v>143</v>
      </c>
      <c r="S247" s="179" t="s">
        <v>251</v>
      </c>
      <c r="T247" s="179" t="s">
        <v>350</v>
      </c>
      <c r="U247" s="179" t="s">
        <v>101</v>
      </c>
      <c r="V247" s="91" t="s">
        <v>283</v>
      </c>
      <c r="W247" s="182"/>
      <c r="X247" s="182"/>
      <c r="Y247" s="184"/>
      <c r="Z247" s="97" t="s">
        <v>2132</v>
      </c>
      <c r="AA247" s="182"/>
      <c r="AB247" s="182"/>
    </row>
    <row r="248" ht="22.5" customHeight="1">
      <c r="A248" s="72">
        <f>COUNTIF('Call &amp; Chat-Lidya'!$I$4:$I$2377,I248)</f>
        <v>10</v>
      </c>
      <c r="B248" s="176">
        <v>46177.0</v>
      </c>
      <c r="C248" s="91" t="s">
        <v>83</v>
      </c>
      <c r="D248" s="91" t="s">
        <v>173</v>
      </c>
      <c r="E248" s="91" t="s">
        <v>1053</v>
      </c>
      <c r="F248" s="178">
        <v>46160.0</v>
      </c>
      <c r="G248" s="179" t="s">
        <v>88</v>
      </c>
      <c r="H248" s="91" t="s">
        <v>1054</v>
      </c>
      <c r="I248" s="91" t="s">
        <v>1055</v>
      </c>
      <c r="J248" s="97" t="s">
        <v>1056</v>
      </c>
      <c r="K248" s="180" t="s">
        <v>1057</v>
      </c>
      <c r="L248" s="181" t="s">
        <v>1057</v>
      </c>
      <c r="M248" s="91" t="s">
        <v>1058</v>
      </c>
      <c r="N248" s="182"/>
      <c r="O248" s="183">
        <v>46160.0</v>
      </c>
      <c r="P248" s="176">
        <v>46174.0</v>
      </c>
      <c r="Q248" s="91" t="s">
        <v>95</v>
      </c>
      <c r="R248" s="91" t="s">
        <v>124</v>
      </c>
      <c r="S248" s="179" t="s">
        <v>292</v>
      </c>
      <c r="T248" s="179" t="s">
        <v>145</v>
      </c>
      <c r="U248" s="179" t="s">
        <v>101</v>
      </c>
      <c r="V248" s="91" t="s">
        <v>283</v>
      </c>
      <c r="W248" s="182"/>
      <c r="X248" s="182"/>
      <c r="Y248" s="184"/>
      <c r="Z248" s="97" t="s">
        <v>1059</v>
      </c>
      <c r="AA248" s="182"/>
      <c r="AB248" s="182"/>
    </row>
    <row r="249" ht="22.5" customHeight="1">
      <c r="A249" s="72">
        <f>COUNTIF('Call &amp; Chat-Lidya'!$I$4:$I$2377,I249)</f>
        <v>3</v>
      </c>
      <c r="B249" s="176">
        <v>46177.0</v>
      </c>
      <c r="C249" s="91" t="s">
        <v>83</v>
      </c>
      <c r="D249" s="91" t="s">
        <v>173</v>
      </c>
      <c r="E249" s="91" t="s">
        <v>1069</v>
      </c>
      <c r="F249" s="178">
        <v>46162.0</v>
      </c>
      <c r="G249" s="179" t="s">
        <v>88</v>
      </c>
      <c r="H249" s="91" t="s">
        <v>1070</v>
      </c>
      <c r="I249" s="91" t="s">
        <v>1071</v>
      </c>
      <c r="J249" s="97" t="s">
        <v>1072</v>
      </c>
      <c r="K249" s="180" t="s">
        <v>1073</v>
      </c>
      <c r="L249" s="181" t="s">
        <v>1073</v>
      </c>
      <c r="M249" s="91" t="s">
        <v>1075</v>
      </c>
      <c r="N249" s="91" t="s">
        <v>1075</v>
      </c>
      <c r="O249" s="183">
        <v>46161.0</v>
      </c>
      <c r="P249" s="176">
        <v>46175.0</v>
      </c>
      <c r="Q249" s="91" t="s">
        <v>213</v>
      </c>
      <c r="R249" s="91" t="s">
        <v>143</v>
      </c>
      <c r="S249" s="179" t="s">
        <v>251</v>
      </c>
      <c r="T249" s="179" t="s">
        <v>145</v>
      </c>
      <c r="U249" s="179" t="s">
        <v>101</v>
      </c>
      <c r="V249" s="97" t="s">
        <v>131</v>
      </c>
      <c r="W249" s="182"/>
      <c r="X249" s="182"/>
      <c r="Y249" s="184"/>
      <c r="Z249" s="182"/>
      <c r="AA249" s="182"/>
      <c r="AB249" s="182"/>
    </row>
    <row r="250" ht="22.5" customHeight="1">
      <c r="A250" s="72">
        <f>COUNTIF('Call &amp; Chat-Lidya'!$I$4:$I$2377,I250)</f>
        <v>3</v>
      </c>
      <c r="B250" s="176">
        <v>46177.0</v>
      </c>
      <c r="C250" s="91" t="s">
        <v>83</v>
      </c>
      <c r="D250" s="91" t="s">
        <v>173</v>
      </c>
      <c r="E250" s="91" t="s">
        <v>1078</v>
      </c>
      <c r="F250" s="178">
        <v>46162.0</v>
      </c>
      <c r="G250" s="179" t="s">
        <v>88</v>
      </c>
      <c r="H250" s="91" t="s">
        <v>1081</v>
      </c>
      <c r="I250" s="91" t="s">
        <v>1083</v>
      </c>
      <c r="J250" s="97" t="s">
        <v>1084</v>
      </c>
      <c r="K250" s="180" t="s">
        <v>1086</v>
      </c>
      <c r="L250" s="181" t="s">
        <v>1086</v>
      </c>
      <c r="M250" s="91" t="s">
        <v>1088</v>
      </c>
      <c r="N250" s="91" t="s">
        <v>1088</v>
      </c>
      <c r="O250" s="183">
        <v>46162.0</v>
      </c>
      <c r="P250" s="176">
        <v>46176.0</v>
      </c>
      <c r="Q250" s="91" t="s">
        <v>124</v>
      </c>
      <c r="R250" s="91" t="s">
        <v>143</v>
      </c>
      <c r="S250" s="179" t="s">
        <v>126</v>
      </c>
      <c r="T250" s="179" t="s">
        <v>145</v>
      </c>
      <c r="U250" s="179" t="s">
        <v>101</v>
      </c>
      <c r="V250" s="97" t="s">
        <v>131</v>
      </c>
      <c r="W250" s="182"/>
      <c r="X250" s="182"/>
      <c r="Y250" s="184"/>
      <c r="Z250" s="182"/>
      <c r="AA250" s="182"/>
      <c r="AB250" s="182"/>
    </row>
    <row r="251" ht="22.5" customHeight="1">
      <c r="A251" s="72">
        <f>COUNTIF('Call &amp; Chat-Lidya'!$I$4:$I$2377,I251)</f>
        <v>3</v>
      </c>
      <c r="B251" s="176">
        <v>46177.0</v>
      </c>
      <c r="C251" s="91" t="s">
        <v>83</v>
      </c>
      <c r="D251" s="91" t="s">
        <v>173</v>
      </c>
      <c r="E251" s="91" t="s">
        <v>1098</v>
      </c>
      <c r="F251" s="176">
        <v>46164.0</v>
      </c>
      <c r="G251" s="179" t="s">
        <v>88</v>
      </c>
      <c r="H251" s="91" t="s">
        <v>1099</v>
      </c>
      <c r="I251" s="91" t="s">
        <v>1100</v>
      </c>
      <c r="J251" s="97" t="s">
        <v>1102</v>
      </c>
      <c r="K251" s="97" t="s">
        <v>1104</v>
      </c>
      <c r="L251" s="313" t="s">
        <v>1104</v>
      </c>
      <c r="M251" s="91" t="s">
        <v>1105</v>
      </c>
      <c r="N251" s="91" t="s">
        <v>1105</v>
      </c>
      <c r="O251" s="183">
        <v>46164.0</v>
      </c>
      <c r="P251" s="176">
        <v>46178.0</v>
      </c>
      <c r="Q251" s="91" t="s">
        <v>124</v>
      </c>
      <c r="R251" s="91" t="s">
        <v>124</v>
      </c>
      <c r="S251" s="179" t="s">
        <v>292</v>
      </c>
      <c r="T251" s="179" t="s">
        <v>145</v>
      </c>
      <c r="U251" s="179" t="s">
        <v>101</v>
      </c>
      <c r="V251" s="91" t="s">
        <v>283</v>
      </c>
      <c r="W251" s="182"/>
      <c r="X251" s="182"/>
      <c r="Y251" s="184"/>
      <c r="Z251" s="180" t="s">
        <v>1106</v>
      </c>
      <c r="AA251" s="182"/>
      <c r="AB251" s="182"/>
    </row>
    <row r="252" ht="22.5" customHeight="1">
      <c r="A252" s="72">
        <f>COUNTIF('Call &amp; Chat-Lidya'!$I$4:$I$2377,I252)</f>
        <v>3</v>
      </c>
      <c r="B252" s="176">
        <v>46177.0</v>
      </c>
      <c r="C252" s="91" t="s">
        <v>83</v>
      </c>
      <c r="D252" s="91" t="s">
        <v>173</v>
      </c>
      <c r="E252" s="91" t="s">
        <v>946</v>
      </c>
      <c r="F252" s="176">
        <v>46164.0</v>
      </c>
      <c r="G252" s="179" t="s">
        <v>88</v>
      </c>
      <c r="H252" s="91" t="s">
        <v>1107</v>
      </c>
      <c r="I252" s="91" t="s">
        <v>1108</v>
      </c>
      <c r="J252" s="97" t="s">
        <v>1109</v>
      </c>
      <c r="K252" s="97" t="s">
        <v>1110</v>
      </c>
      <c r="L252" s="313" t="s">
        <v>1110</v>
      </c>
      <c r="M252" s="91" t="s">
        <v>1111</v>
      </c>
      <c r="N252" s="91" t="s">
        <v>1112</v>
      </c>
      <c r="O252" s="183">
        <v>46164.0</v>
      </c>
      <c r="P252" s="176">
        <v>46178.0</v>
      </c>
      <c r="Q252" s="91" t="s">
        <v>124</v>
      </c>
      <c r="R252" s="91" t="s">
        <v>143</v>
      </c>
      <c r="S252" s="179" t="s">
        <v>251</v>
      </c>
      <c r="T252" s="179" t="s">
        <v>145</v>
      </c>
      <c r="U252" s="179" t="s">
        <v>101</v>
      </c>
      <c r="V252" s="91" t="s">
        <v>131</v>
      </c>
      <c r="W252" s="182"/>
      <c r="X252" s="182"/>
      <c r="Y252" s="184"/>
      <c r="Z252" s="182"/>
      <c r="AA252" s="182"/>
      <c r="AB252" s="182"/>
    </row>
    <row r="253" ht="22.5" customHeight="1">
      <c r="A253" s="72">
        <f>COUNTIF('Call &amp; Chat-Lidya'!$I$4:$I$2377,I253)</f>
        <v>5</v>
      </c>
      <c r="B253" s="176">
        <v>46177.0</v>
      </c>
      <c r="C253" s="91" t="s">
        <v>967</v>
      </c>
      <c r="D253" s="91" t="s">
        <v>173</v>
      </c>
      <c r="E253" s="91" t="s">
        <v>657</v>
      </c>
      <c r="F253" s="178">
        <v>46150.0</v>
      </c>
      <c r="G253" s="179" t="s">
        <v>88</v>
      </c>
      <c r="H253" s="91" t="s">
        <v>1115</v>
      </c>
      <c r="I253" s="330">
        <v>18632.0</v>
      </c>
      <c r="J253" s="97" t="s">
        <v>1116</v>
      </c>
      <c r="K253" s="97" t="s">
        <v>1117</v>
      </c>
      <c r="L253" s="313" t="s">
        <v>1117</v>
      </c>
      <c r="M253" s="91" t="s">
        <v>1118</v>
      </c>
      <c r="N253" s="91" t="s">
        <v>1119</v>
      </c>
      <c r="O253" s="331" t="s">
        <v>1120</v>
      </c>
      <c r="P253" s="176">
        <v>46164.0</v>
      </c>
      <c r="Q253" s="91" t="s">
        <v>124</v>
      </c>
      <c r="R253" s="91">
        <v>1.0</v>
      </c>
      <c r="S253" s="179" t="s">
        <v>350</v>
      </c>
      <c r="T253" s="179" t="s">
        <v>145</v>
      </c>
      <c r="U253" s="179" t="s">
        <v>101</v>
      </c>
      <c r="V253" s="91" t="s">
        <v>131</v>
      </c>
      <c r="W253" s="182"/>
      <c r="X253" s="182"/>
      <c r="Y253" s="182"/>
      <c r="Z253" s="97" t="s">
        <v>1114</v>
      </c>
      <c r="AA253" s="184"/>
      <c r="AB253" s="184"/>
    </row>
    <row r="254" ht="22.5" customHeight="1">
      <c r="A254" s="72">
        <f>COUNTIF('Call &amp; Chat-Lidya'!$I$4:$I$2377,I254)</f>
        <v>5</v>
      </c>
      <c r="B254" s="176">
        <v>46177.0</v>
      </c>
      <c r="C254" s="91" t="s">
        <v>967</v>
      </c>
      <c r="D254" s="91" t="s">
        <v>173</v>
      </c>
      <c r="E254" s="91" t="s">
        <v>696</v>
      </c>
      <c r="F254" s="178">
        <v>46151.0</v>
      </c>
      <c r="G254" s="179" t="s">
        <v>88</v>
      </c>
      <c r="H254" s="91" t="s">
        <v>1122</v>
      </c>
      <c r="I254" s="330">
        <v>18635.0</v>
      </c>
      <c r="J254" s="97" t="s">
        <v>1123</v>
      </c>
      <c r="K254" s="97" t="s">
        <v>1124</v>
      </c>
      <c r="L254" s="313" t="s">
        <v>1124</v>
      </c>
      <c r="M254" s="91" t="s">
        <v>1125</v>
      </c>
      <c r="N254" s="91" t="s">
        <v>1125</v>
      </c>
      <c r="O254" s="331" t="s">
        <v>1126</v>
      </c>
      <c r="P254" s="176">
        <v>46165.0</v>
      </c>
      <c r="Q254" s="91" t="s">
        <v>124</v>
      </c>
      <c r="R254" s="91">
        <v>1.0</v>
      </c>
      <c r="S254" s="179" t="s">
        <v>251</v>
      </c>
      <c r="T254" s="179" t="s">
        <v>145</v>
      </c>
      <c r="U254" s="179" t="s">
        <v>101</v>
      </c>
      <c r="V254" s="91" t="s">
        <v>131</v>
      </c>
      <c r="W254" s="182"/>
      <c r="X254" s="182"/>
      <c r="Y254" s="182"/>
      <c r="Z254" s="182"/>
      <c r="AA254" s="184"/>
      <c r="AB254" s="184"/>
    </row>
    <row r="255" ht="22.5" customHeight="1">
      <c r="A255" s="72">
        <f>COUNTIF('Call &amp; Chat-Lidya'!$I$4:$I$2377,I255)</f>
        <v>5</v>
      </c>
      <c r="B255" s="176">
        <v>46177.0</v>
      </c>
      <c r="C255" s="91" t="s">
        <v>83</v>
      </c>
      <c r="D255" s="91" t="s">
        <v>173</v>
      </c>
      <c r="E255" s="91" t="s">
        <v>657</v>
      </c>
      <c r="F255" s="176">
        <v>46154.0</v>
      </c>
      <c r="G255" s="179" t="s">
        <v>88</v>
      </c>
      <c r="H255" s="91" t="s">
        <v>1139</v>
      </c>
      <c r="I255" s="330">
        <v>18658.0</v>
      </c>
      <c r="J255" s="97" t="s">
        <v>1140</v>
      </c>
      <c r="K255" s="97" t="s">
        <v>1141</v>
      </c>
      <c r="L255" s="313" t="s">
        <v>1141</v>
      </c>
      <c r="M255" s="91" t="s">
        <v>1142</v>
      </c>
      <c r="N255" s="91" t="s">
        <v>1143</v>
      </c>
      <c r="O255" s="331" t="s">
        <v>1144</v>
      </c>
      <c r="P255" s="176">
        <v>46168.0</v>
      </c>
      <c r="Q255" s="91" t="s">
        <v>124</v>
      </c>
      <c r="R255" s="91">
        <v>1.0</v>
      </c>
      <c r="S255" s="179" t="s">
        <v>126</v>
      </c>
      <c r="T255" s="179" t="s">
        <v>145</v>
      </c>
      <c r="U255" s="179" t="s">
        <v>101</v>
      </c>
      <c r="V255" s="91" t="s">
        <v>131</v>
      </c>
      <c r="W255" s="182"/>
      <c r="X255" s="182"/>
      <c r="Y255" s="182"/>
      <c r="Z255" s="182"/>
      <c r="AA255" s="184"/>
      <c r="AB255" s="184"/>
    </row>
    <row r="256" ht="22.5" customHeight="1">
      <c r="A256" s="72">
        <f>COUNTIF('Call &amp; Chat-Lidya'!$I$4:$I$2377,I256)</f>
        <v>5</v>
      </c>
      <c r="B256" s="176">
        <v>46177.0</v>
      </c>
      <c r="C256" s="91" t="s">
        <v>83</v>
      </c>
      <c r="D256" s="91" t="s">
        <v>173</v>
      </c>
      <c r="E256" s="91" t="s">
        <v>670</v>
      </c>
      <c r="F256" s="176">
        <v>46154.0</v>
      </c>
      <c r="G256" s="179" t="s">
        <v>88</v>
      </c>
      <c r="H256" s="91" t="s">
        <v>1145</v>
      </c>
      <c r="I256" s="330">
        <v>18660.0</v>
      </c>
      <c r="J256" s="97" t="s">
        <v>1146</v>
      </c>
      <c r="K256" s="97" t="s">
        <v>1147</v>
      </c>
      <c r="L256" s="313" t="s">
        <v>1147</v>
      </c>
      <c r="M256" s="91" t="s">
        <v>1148</v>
      </c>
      <c r="N256" s="91" t="s">
        <v>1148</v>
      </c>
      <c r="O256" s="331" t="s">
        <v>1144</v>
      </c>
      <c r="P256" s="176">
        <v>46168.0</v>
      </c>
      <c r="Q256" s="91" t="s">
        <v>124</v>
      </c>
      <c r="R256" s="91">
        <v>1.0</v>
      </c>
      <c r="S256" s="179" t="s">
        <v>251</v>
      </c>
      <c r="T256" s="179" t="s">
        <v>145</v>
      </c>
      <c r="U256" s="179" t="s">
        <v>101</v>
      </c>
      <c r="V256" s="91" t="s">
        <v>131</v>
      </c>
      <c r="W256" s="182"/>
      <c r="X256" s="182"/>
      <c r="Y256" s="182"/>
      <c r="Z256" s="182"/>
      <c r="AA256" s="184"/>
      <c r="AB256" s="184"/>
    </row>
    <row r="257" ht="22.5" customHeight="1">
      <c r="A257" s="72">
        <f>COUNTIF('Call &amp; Chat-Lidya'!$I$4:$I$2377,I257)</f>
        <v>5</v>
      </c>
      <c r="B257" s="176">
        <v>46177.0</v>
      </c>
      <c r="C257" s="91" t="s">
        <v>83</v>
      </c>
      <c r="D257" s="91" t="s">
        <v>173</v>
      </c>
      <c r="E257" s="91" t="s">
        <v>682</v>
      </c>
      <c r="F257" s="176">
        <v>46154.0</v>
      </c>
      <c r="G257" s="179" t="s">
        <v>88</v>
      </c>
      <c r="H257" s="91" t="s">
        <v>1150</v>
      </c>
      <c r="I257" s="330">
        <v>18662.0</v>
      </c>
      <c r="J257" s="97" t="s">
        <v>1151</v>
      </c>
      <c r="K257" s="97" t="s">
        <v>1152</v>
      </c>
      <c r="L257" s="313" t="s">
        <v>1152</v>
      </c>
      <c r="M257" s="91" t="s">
        <v>1153</v>
      </c>
      <c r="N257" s="91" t="s">
        <v>1153</v>
      </c>
      <c r="O257" s="331" t="s">
        <v>1144</v>
      </c>
      <c r="P257" s="176">
        <v>46168.0</v>
      </c>
      <c r="Q257" s="91" t="s">
        <v>124</v>
      </c>
      <c r="R257" s="91">
        <v>1.0</v>
      </c>
      <c r="S257" s="179" t="s">
        <v>251</v>
      </c>
      <c r="T257" s="179" t="s">
        <v>145</v>
      </c>
      <c r="U257" s="179" t="s">
        <v>101</v>
      </c>
      <c r="V257" s="91" t="s">
        <v>131</v>
      </c>
      <c r="W257" s="182"/>
      <c r="X257" s="182"/>
      <c r="Y257" s="182"/>
      <c r="Z257" s="182"/>
      <c r="AA257" s="184"/>
      <c r="AB257" s="184"/>
    </row>
    <row r="258" ht="22.5" customHeight="1">
      <c r="A258" s="72">
        <f>COUNTIF('Call &amp; Chat-Lidya'!$I$4:$I$2377,I258)</f>
        <v>5</v>
      </c>
      <c r="B258" s="176">
        <v>46177.0</v>
      </c>
      <c r="C258" s="91" t="s">
        <v>967</v>
      </c>
      <c r="D258" s="91" t="s">
        <v>173</v>
      </c>
      <c r="E258" s="91" t="s">
        <v>696</v>
      </c>
      <c r="F258" s="176">
        <v>46149.0</v>
      </c>
      <c r="G258" s="179" t="s">
        <v>448</v>
      </c>
      <c r="H258" s="91" t="s">
        <v>1155</v>
      </c>
      <c r="I258" s="330">
        <v>10966.0</v>
      </c>
      <c r="J258" s="97" t="s">
        <v>1156</v>
      </c>
      <c r="K258" s="97" t="s">
        <v>1157</v>
      </c>
      <c r="L258" s="313" t="s">
        <v>1158</v>
      </c>
      <c r="M258" s="91" t="s">
        <v>1159</v>
      </c>
      <c r="N258" s="91" t="s">
        <v>1159</v>
      </c>
      <c r="O258" s="331" t="s">
        <v>1160</v>
      </c>
      <c r="P258" s="176">
        <v>46148.0</v>
      </c>
      <c r="Q258" s="91" t="s">
        <v>124</v>
      </c>
      <c r="R258" s="91">
        <v>1.0</v>
      </c>
      <c r="S258" s="179" t="s">
        <v>99</v>
      </c>
      <c r="T258" s="179" t="s">
        <v>145</v>
      </c>
      <c r="U258" s="179" t="s">
        <v>101</v>
      </c>
      <c r="V258" s="91" t="s">
        <v>131</v>
      </c>
      <c r="W258" s="182"/>
      <c r="X258" s="182"/>
      <c r="Y258" s="182"/>
      <c r="Z258" s="182"/>
      <c r="AA258" s="184"/>
      <c r="AB258" s="184"/>
    </row>
    <row r="259" ht="22.5" customHeight="1">
      <c r="A259" s="72">
        <f>COUNTIF('Call &amp; Chat-Lidya'!$I$4:$I$2377,I259)</f>
        <v>7</v>
      </c>
      <c r="B259" s="176">
        <v>46177.0</v>
      </c>
      <c r="C259" s="91" t="s">
        <v>967</v>
      </c>
      <c r="D259" s="91" t="s">
        <v>173</v>
      </c>
      <c r="E259" s="91" t="s">
        <v>98</v>
      </c>
      <c r="F259" s="176">
        <v>46143.0</v>
      </c>
      <c r="G259" s="179" t="s">
        <v>88</v>
      </c>
      <c r="H259" s="91" t="s">
        <v>1167</v>
      </c>
      <c r="I259" s="91" t="s">
        <v>1169</v>
      </c>
      <c r="J259" s="97" t="s">
        <v>1170</v>
      </c>
      <c r="K259" s="97" t="s">
        <v>1171</v>
      </c>
      <c r="L259" s="313" t="s">
        <v>1171</v>
      </c>
      <c r="M259" s="91" t="s">
        <v>1172</v>
      </c>
      <c r="N259" s="91" t="s">
        <v>1172</v>
      </c>
      <c r="O259" s="183">
        <v>46143.0</v>
      </c>
      <c r="P259" s="176">
        <v>46157.0</v>
      </c>
      <c r="Q259" s="91" t="s">
        <v>124</v>
      </c>
      <c r="R259" s="91">
        <v>1.0</v>
      </c>
      <c r="S259" s="179" t="s">
        <v>126</v>
      </c>
      <c r="T259" s="179" t="s">
        <v>145</v>
      </c>
      <c r="U259" s="179" t="s">
        <v>101</v>
      </c>
      <c r="V259" s="91" t="s">
        <v>131</v>
      </c>
      <c r="W259" s="182"/>
      <c r="X259" s="182"/>
      <c r="Y259" s="182"/>
      <c r="Z259" s="182"/>
      <c r="AA259" s="182"/>
      <c r="AB259" s="182"/>
    </row>
    <row r="260" ht="22.5" customHeight="1">
      <c r="A260" s="72">
        <f>COUNTIF('Call &amp; Chat-Lidya'!$I$4:$I$2377,I260)</f>
        <v>7</v>
      </c>
      <c r="B260" s="176">
        <v>46177.0</v>
      </c>
      <c r="C260" s="91" t="s">
        <v>967</v>
      </c>
      <c r="D260" s="91" t="s">
        <v>173</v>
      </c>
      <c r="E260" s="91" t="s">
        <v>461</v>
      </c>
      <c r="F260" s="176">
        <v>46144.0</v>
      </c>
      <c r="G260" s="179" t="s">
        <v>88</v>
      </c>
      <c r="H260" s="91" t="s">
        <v>1174</v>
      </c>
      <c r="I260" s="91" t="s">
        <v>1175</v>
      </c>
      <c r="J260" s="97" t="s">
        <v>1176</v>
      </c>
      <c r="K260" s="97" t="s">
        <v>1177</v>
      </c>
      <c r="L260" s="313" t="s">
        <v>1177</v>
      </c>
      <c r="M260" s="91" t="s">
        <v>1178</v>
      </c>
      <c r="N260" s="91" t="s">
        <v>1178</v>
      </c>
      <c r="O260" s="183">
        <v>46144.0</v>
      </c>
      <c r="P260" s="176">
        <v>46158.0</v>
      </c>
      <c r="Q260" s="91" t="s">
        <v>213</v>
      </c>
      <c r="R260" s="91">
        <v>1.0</v>
      </c>
      <c r="S260" s="179" t="s">
        <v>251</v>
      </c>
      <c r="T260" s="179" t="s">
        <v>145</v>
      </c>
      <c r="U260" s="179" t="s">
        <v>101</v>
      </c>
      <c r="V260" s="91" t="s">
        <v>131</v>
      </c>
      <c r="W260" s="182"/>
      <c r="X260" s="182"/>
      <c r="Y260" s="182"/>
      <c r="Z260" s="182"/>
      <c r="AA260" s="182"/>
      <c r="AB260" s="182"/>
    </row>
    <row r="261" ht="22.5" customHeight="1">
      <c r="A261" s="72">
        <f>COUNTIF('Call &amp; Chat-Lidya'!$I$4:$I$2377,I261)</f>
        <v>8</v>
      </c>
      <c r="B261" s="176">
        <v>46177.0</v>
      </c>
      <c r="C261" s="91" t="s">
        <v>967</v>
      </c>
      <c r="D261" s="91" t="s">
        <v>173</v>
      </c>
      <c r="E261" s="91" t="s">
        <v>135</v>
      </c>
      <c r="F261" s="176">
        <v>46145.0</v>
      </c>
      <c r="G261" s="179" t="s">
        <v>88</v>
      </c>
      <c r="H261" s="91" t="s">
        <v>1184</v>
      </c>
      <c r="I261" s="91" t="s">
        <v>1186</v>
      </c>
      <c r="J261" s="97" t="s">
        <v>1187</v>
      </c>
      <c r="K261" s="97" t="s">
        <v>1189</v>
      </c>
      <c r="L261" s="313" t="s">
        <v>1189</v>
      </c>
      <c r="M261" s="91" t="s">
        <v>1190</v>
      </c>
      <c r="N261" s="91" t="s">
        <v>1192</v>
      </c>
      <c r="O261" s="183">
        <v>46144.0</v>
      </c>
      <c r="P261" s="176">
        <v>46158.0</v>
      </c>
      <c r="Q261" s="91" t="s">
        <v>124</v>
      </c>
      <c r="R261" s="91">
        <v>1.0</v>
      </c>
      <c r="S261" s="179" t="s">
        <v>251</v>
      </c>
      <c r="T261" s="179" t="s">
        <v>145</v>
      </c>
      <c r="U261" s="179" t="s">
        <v>101</v>
      </c>
      <c r="V261" s="91" t="s">
        <v>131</v>
      </c>
      <c r="W261" s="182"/>
      <c r="X261" s="182"/>
      <c r="Y261" s="182"/>
      <c r="Z261" s="182"/>
      <c r="AA261" s="182"/>
      <c r="AB261" s="182"/>
    </row>
    <row r="262" ht="22.5" customHeight="1">
      <c r="A262" s="72">
        <f>COUNTIF('Call &amp; Chat-Lidya'!$I$4:$I$2377,I262)</f>
        <v>7</v>
      </c>
      <c r="B262" s="176">
        <v>46177.0</v>
      </c>
      <c r="C262" s="91" t="s">
        <v>967</v>
      </c>
      <c r="D262" s="91" t="s">
        <v>173</v>
      </c>
      <c r="E262" s="91" t="s">
        <v>315</v>
      </c>
      <c r="F262" s="176">
        <v>46147.0</v>
      </c>
      <c r="G262" s="179" t="s">
        <v>88</v>
      </c>
      <c r="H262" s="91" t="s">
        <v>1203</v>
      </c>
      <c r="I262" s="330">
        <v>18594.0</v>
      </c>
      <c r="J262" s="97" t="s">
        <v>1205</v>
      </c>
      <c r="K262" s="97" t="s">
        <v>1206</v>
      </c>
      <c r="L262" s="313" t="s">
        <v>1206</v>
      </c>
      <c r="M262" s="91" t="s">
        <v>1208</v>
      </c>
      <c r="N262" s="91" t="s">
        <v>1209</v>
      </c>
      <c r="O262" s="331" t="s">
        <v>986</v>
      </c>
      <c r="P262" s="176">
        <v>46161.0</v>
      </c>
      <c r="Q262" s="91" t="s">
        <v>124</v>
      </c>
      <c r="R262" s="91">
        <v>1.0</v>
      </c>
      <c r="S262" s="179" t="s">
        <v>251</v>
      </c>
      <c r="T262" s="179" t="s">
        <v>145</v>
      </c>
      <c r="U262" s="179" t="s">
        <v>101</v>
      </c>
      <c r="V262" s="91" t="s">
        <v>131</v>
      </c>
      <c r="W262" s="182"/>
      <c r="X262" s="182"/>
      <c r="Y262" s="182"/>
      <c r="Z262" s="182"/>
      <c r="AA262" s="184"/>
      <c r="AB262" s="184"/>
    </row>
    <row r="263" ht="22.5" customHeight="1">
      <c r="A263" s="72">
        <f>COUNTIF('Call &amp; Chat-Lidya'!$I$4:$I$2377,I263)</f>
        <v>7</v>
      </c>
      <c r="B263" s="176">
        <v>46177.0</v>
      </c>
      <c r="C263" s="91" t="s">
        <v>967</v>
      </c>
      <c r="D263" s="91" t="s">
        <v>173</v>
      </c>
      <c r="E263" s="91" t="s">
        <v>539</v>
      </c>
      <c r="F263" s="176">
        <v>46148.0</v>
      </c>
      <c r="G263" s="179" t="s">
        <v>88</v>
      </c>
      <c r="H263" s="91" t="s">
        <v>1228</v>
      </c>
      <c r="I263" s="330">
        <v>18597.0</v>
      </c>
      <c r="J263" s="97" t="s">
        <v>1229</v>
      </c>
      <c r="K263" s="97" t="s">
        <v>1230</v>
      </c>
      <c r="L263" s="313" t="s">
        <v>1230</v>
      </c>
      <c r="M263" s="91" t="s">
        <v>1231</v>
      </c>
      <c r="N263" s="91" t="s">
        <v>1231</v>
      </c>
      <c r="O263" s="331" t="s">
        <v>986</v>
      </c>
      <c r="P263" s="176">
        <v>46161.0</v>
      </c>
      <c r="Q263" s="91" t="s">
        <v>124</v>
      </c>
      <c r="R263" s="91">
        <v>1.0</v>
      </c>
      <c r="S263" s="179" t="s">
        <v>251</v>
      </c>
      <c r="T263" s="179" t="s">
        <v>145</v>
      </c>
      <c r="U263" s="179" t="s">
        <v>101</v>
      </c>
      <c r="V263" s="91" t="s">
        <v>131</v>
      </c>
      <c r="W263" s="182"/>
      <c r="X263" s="182"/>
      <c r="Y263" s="182"/>
      <c r="Z263" s="182"/>
      <c r="AA263" s="184"/>
      <c r="AB263" s="184"/>
    </row>
    <row r="264" ht="22.5" customHeight="1">
      <c r="A264" s="72">
        <f>COUNTIF('Call &amp; Chat-Lidya'!$I$4:$I$2377,I264)</f>
        <v>7</v>
      </c>
      <c r="B264" s="176">
        <v>46177.0</v>
      </c>
      <c r="C264" s="91" t="s">
        <v>967</v>
      </c>
      <c r="D264" s="91" t="s">
        <v>173</v>
      </c>
      <c r="E264" s="91" t="s">
        <v>568</v>
      </c>
      <c r="F264" s="176">
        <v>46148.0</v>
      </c>
      <c r="G264" s="179" t="s">
        <v>88</v>
      </c>
      <c r="H264" s="91" t="s">
        <v>1233</v>
      </c>
      <c r="I264" s="330">
        <v>18609.0</v>
      </c>
      <c r="J264" s="97" t="s">
        <v>1234</v>
      </c>
      <c r="K264" s="97" t="s">
        <v>1235</v>
      </c>
      <c r="L264" s="313" t="s">
        <v>1235</v>
      </c>
      <c r="M264" s="91" t="s">
        <v>1236</v>
      </c>
      <c r="N264" s="91" t="s">
        <v>1236</v>
      </c>
      <c r="O264" s="331" t="s">
        <v>1237</v>
      </c>
      <c r="P264" s="176">
        <v>46162.0</v>
      </c>
      <c r="Q264" s="91" t="s">
        <v>124</v>
      </c>
      <c r="R264" s="91">
        <v>1.0</v>
      </c>
      <c r="S264" s="179" t="s">
        <v>126</v>
      </c>
      <c r="T264" s="179" t="s">
        <v>145</v>
      </c>
      <c r="U264" s="179" t="s">
        <v>101</v>
      </c>
      <c r="V264" s="97" t="s">
        <v>390</v>
      </c>
      <c r="W264" s="182"/>
      <c r="X264" s="182"/>
      <c r="Y264" s="182"/>
      <c r="Z264" s="182"/>
      <c r="AA264" s="184"/>
      <c r="AB264" s="184"/>
    </row>
    <row r="265" ht="22.5" customHeight="1">
      <c r="A265" s="72">
        <f>COUNTIF('Call &amp; Chat-Lidya'!$I$4:$I$2377,I265)</f>
        <v>7</v>
      </c>
      <c r="B265" s="176">
        <v>46177.0</v>
      </c>
      <c r="C265" s="91" t="s">
        <v>967</v>
      </c>
      <c r="D265" s="91" t="s">
        <v>173</v>
      </c>
      <c r="E265" s="91" t="s">
        <v>616</v>
      </c>
      <c r="F265" s="176">
        <v>46149.0</v>
      </c>
      <c r="G265" s="179" t="s">
        <v>88</v>
      </c>
      <c r="H265" s="91" t="s">
        <v>1242</v>
      </c>
      <c r="I265" s="330">
        <v>18616.0</v>
      </c>
      <c r="J265" s="97" t="s">
        <v>1243</v>
      </c>
      <c r="K265" s="97" t="s">
        <v>1244</v>
      </c>
      <c r="L265" s="313" t="s">
        <v>1244</v>
      </c>
      <c r="M265" s="91" t="s">
        <v>1245</v>
      </c>
      <c r="N265" s="91" t="s">
        <v>1246</v>
      </c>
      <c r="O265" s="331" t="s">
        <v>1160</v>
      </c>
      <c r="P265" s="176">
        <v>46163.0</v>
      </c>
      <c r="Q265" s="91" t="s">
        <v>124</v>
      </c>
      <c r="R265" s="91">
        <v>1.0</v>
      </c>
      <c r="S265" s="179" t="s">
        <v>350</v>
      </c>
      <c r="T265" s="179" t="s">
        <v>145</v>
      </c>
      <c r="U265" s="179" t="s">
        <v>101</v>
      </c>
      <c r="V265" s="97" t="s">
        <v>390</v>
      </c>
      <c r="W265" s="182"/>
      <c r="X265" s="182"/>
      <c r="Y265" s="182"/>
      <c r="Z265" s="97" t="s">
        <v>3008</v>
      </c>
      <c r="AA265" s="184"/>
      <c r="AB265" s="184"/>
    </row>
    <row r="266" ht="22.5" customHeight="1">
      <c r="A266" s="72">
        <f>COUNTIF('Call &amp; Chat-Lidya'!$I$4:$I$2377,I266)</f>
        <v>5</v>
      </c>
      <c r="B266" s="176">
        <v>46177.0</v>
      </c>
      <c r="C266" s="91" t="s">
        <v>83</v>
      </c>
      <c r="D266" s="91" t="s">
        <v>173</v>
      </c>
      <c r="E266" s="91" t="s">
        <v>1253</v>
      </c>
      <c r="F266" s="178">
        <v>46155.0</v>
      </c>
      <c r="G266" s="179" t="s">
        <v>88</v>
      </c>
      <c r="H266" s="91" t="s">
        <v>1255</v>
      </c>
      <c r="I266" s="91" t="s">
        <v>1257</v>
      </c>
      <c r="J266" s="97" t="s">
        <v>1258</v>
      </c>
      <c r="K266" s="180" t="s">
        <v>1259</v>
      </c>
      <c r="L266" s="181" t="s">
        <v>1259</v>
      </c>
      <c r="M266" s="91" t="s">
        <v>1260</v>
      </c>
      <c r="N266" s="91" t="s">
        <v>1260</v>
      </c>
      <c r="O266" s="183">
        <v>46154.0</v>
      </c>
      <c r="P266" s="176">
        <v>46168.0</v>
      </c>
      <c r="Q266" s="91" t="s">
        <v>124</v>
      </c>
      <c r="R266" s="91">
        <v>1.0</v>
      </c>
      <c r="S266" s="179" t="s">
        <v>251</v>
      </c>
      <c r="T266" s="179" t="s">
        <v>145</v>
      </c>
      <c r="U266" s="179" t="s">
        <v>101</v>
      </c>
      <c r="V266" s="97" t="s">
        <v>131</v>
      </c>
      <c r="W266" s="182"/>
      <c r="X266" s="182"/>
      <c r="Y266" s="184"/>
      <c r="Z266" s="182"/>
      <c r="AA266" s="182"/>
      <c r="AB266" s="182"/>
    </row>
    <row r="267" ht="22.5" customHeight="1">
      <c r="A267" s="72">
        <f>COUNTIF('Call &amp; Chat-Lidya'!$I$4:$I$2377,I267)</f>
        <v>5</v>
      </c>
      <c r="B267" s="176">
        <v>46177.0</v>
      </c>
      <c r="C267" s="91" t="s">
        <v>83</v>
      </c>
      <c r="D267" s="91" t="s">
        <v>173</v>
      </c>
      <c r="E267" s="91" t="s">
        <v>1262</v>
      </c>
      <c r="F267" s="178">
        <v>46155.0</v>
      </c>
      <c r="G267" s="179" t="s">
        <v>88</v>
      </c>
      <c r="H267" s="91" t="s">
        <v>1263</v>
      </c>
      <c r="I267" s="91" t="s">
        <v>1264</v>
      </c>
      <c r="J267" s="97" t="s">
        <v>1265</v>
      </c>
      <c r="K267" s="180" t="s">
        <v>1266</v>
      </c>
      <c r="L267" s="181" t="s">
        <v>1266</v>
      </c>
      <c r="M267" s="91" t="s">
        <v>1268</v>
      </c>
      <c r="N267" s="91" t="s">
        <v>1269</v>
      </c>
      <c r="O267" s="183">
        <v>46154.0</v>
      </c>
      <c r="P267" s="176">
        <v>46168.0</v>
      </c>
      <c r="Q267" s="91" t="s">
        <v>213</v>
      </c>
      <c r="R267" s="91">
        <v>1.0</v>
      </c>
      <c r="S267" s="179" t="s">
        <v>126</v>
      </c>
      <c r="T267" s="179" t="s">
        <v>145</v>
      </c>
      <c r="U267" s="179" t="s">
        <v>101</v>
      </c>
      <c r="V267" s="97" t="s">
        <v>131</v>
      </c>
      <c r="W267" s="91" t="s">
        <v>694</v>
      </c>
      <c r="X267" s="182"/>
      <c r="Y267" s="184"/>
      <c r="Z267" s="182"/>
      <c r="AA267" s="182"/>
      <c r="AB267" s="182"/>
    </row>
    <row r="268" ht="22.5" customHeight="1">
      <c r="A268" s="72">
        <f>COUNTIF('Call &amp; Chat-Lidya'!$I$4:$I$2377,I268)</f>
        <v>5</v>
      </c>
      <c r="B268" s="176">
        <v>46177.0</v>
      </c>
      <c r="C268" s="91" t="s">
        <v>83</v>
      </c>
      <c r="D268" s="91" t="s">
        <v>173</v>
      </c>
      <c r="E268" s="91" t="s">
        <v>1284</v>
      </c>
      <c r="F268" s="178">
        <v>46155.0</v>
      </c>
      <c r="G268" s="179" t="s">
        <v>88</v>
      </c>
      <c r="H268" s="91" t="s">
        <v>1285</v>
      </c>
      <c r="I268" s="91" t="s">
        <v>1286</v>
      </c>
      <c r="J268" s="97" t="s">
        <v>1287</v>
      </c>
      <c r="K268" s="180" t="s">
        <v>1288</v>
      </c>
      <c r="L268" s="181" t="s">
        <v>1288</v>
      </c>
      <c r="M268" s="91" t="s">
        <v>1289</v>
      </c>
      <c r="N268" s="182"/>
      <c r="O268" s="183">
        <v>46155.0</v>
      </c>
      <c r="P268" s="176">
        <v>46169.0</v>
      </c>
      <c r="Q268" s="91" t="s">
        <v>124</v>
      </c>
      <c r="R268" s="91">
        <v>1.0</v>
      </c>
      <c r="S268" s="179" t="s">
        <v>251</v>
      </c>
      <c r="T268" s="179" t="s">
        <v>145</v>
      </c>
      <c r="U268" s="179" t="s">
        <v>101</v>
      </c>
      <c r="V268" s="97" t="s">
        <v>131</v>
      </c>
      <c r="W268" s="182"/>
      <c r="X268" s="182"/>
      <c r="Y268" s="184"/>
      <c r="Z268" s="182"/>
      <c r="AA268" s="182"/>
      <c r="AB268" s="182"/>
    </row>
    <row r="269" ht="22.5" customHeight="1">
      <c r="A269" s="72">
        <f>COUNTIF('Call &amp; Chat-Lidya'!$I$4:$I$2377,I269)</f>
        <v>5</v>
      </c>
      <c r="B269" s="176">
        <v>46177.0</v>
      </c>
      <c r="C269" s="91" t="s">
        <v>83</v>
      </c>
      <c r="D269" s="91" t="s">
        <v>173</v>
      </c>
      <c r="E269" s="91" t="s">
        <v>1292</v>
      </c>
      <c r="F269" s="178">
        <v>46155.0</v>
      </c>
      <c r="G269" s="179" t="s">
        <v>88</v>
      </c>
      <c r="H269" s="91" t="s">
        <v>1294</v>
      </c>
      <c r="I269" s="91" t="s">
        <v>1295</v>
      </c>
      <c r="J269" s="97" t="s">
        <v>1296</v>
      </c>
      <c r="K269" s="180" t="s">
        <v>1297</v>
      </c>
      <c r="L269" s="181" t="s">
        <v>1297</v>
      </c>
      <c r="M269" s="91" t="s">
        <v>1299</v>
      </c>
      <c r="N269" s="91" t="s">
        <v>1299</v>
      </c>
      <c r="O269" s="183">
        <v>46155.0</v>
      </c>
      <c r="P269" s="176">
        <v>46169.0</v>
      </c>
      <c r="Q269" s="91" t="s">
        <v>124</v>
      </c>
      <c r="R269" s="91">
        <v>1.0</v>
      </c>
      <c r="S269" s="179" t="s">
        <v>350</v>
      </c>
      <c r="T269" s="179" t="s">
        <v>145</v>
      </c>
      <c r="U269" s="179" t="s">
        <v>101</v>
      </c>
      <c r="V269" s="97" t="s">
        <v>131</v>
      </c>
      <c r="W269" s="182"/>
      <c r="X269" s="182"/>
      <c r="Y269" s="184"/>
      <c r="Z269" s="97" t="s">
        <v>1303</v>
      </c>
      <c r="AA269" s="182"/>
      <c r="AB269" s="182"/>
    </row>
    <row r="270" ht="22.5" customHeight="1">
      <c r="A270" s="72">
        <f>COUNTIF('Call &amp; Chat-Lidya'!$I$4:$I$2377,I270)</f>
        <v>5</v>
      </c>
      <c r="B270" s="176">
        <v>46177.0</v>
      </c>
      <c r="C270" s="91" t="s">
        <v>83</v>
      </c>
      <c r="D270" s="91" t="s">
        <v>173</v>
      </c>
      <c r="E270" s="91" t="s">
        <v>1305</v>
      </c>
      <c r="F270" s="178">
        <v>46157.0</v>
      </c>
      <c r="G270" s="179" t="s">
        <v>88</v>
      </c>
      <c r="H270" s="91" t="s">
        <v>1306</v>
      </c>
      <c r="I270" s="91" t="s">
        <v>1307</v>
      </c>
      <c r="J270" s="97" t="s">
        <v>1308</v>
      </c>
      <c r="K270" s="180" t="s">
        <v>1309</v>
      </c>
      <c r="L270" s="181" t="s">
        <v>1309</v>
      </c>
      <c r="M270" s="91" t="s">
        <v>1310</v>
      </c>
      <c r="N270" s="91" t="s">
        <v>1311</v>
      </c>
      <c r="O270" s="183">
        <v>46156.0</v>
      </c>
      <c r="P270" s="176">
        <v>46170.0</v>
      </c>
      <c r="Q270" s="91" t="s">
        <v>124</v>
      </c>
      <c r="R270" s="91">
        <v>1.0</v>
      </c>
      <c r="S270" s="179" t="s">
        <v>126</v>
      </c>
      <c r="T270" s="179" t="s">
        <v>145</v>
      </c>
      <c r="U270" s="179" t="s">
        <v>101</v>
      </c>
      <c r="V270" s="97" t="s">
        <v>390</v>
      </c>
      <c r="W270" s="182"/>
      <c r="X270" s="182"/>
      <c r="Y270" s="184"/>
      <c r="Z270" s="182"/>
      <c r="AA270" s="182"/>
      <c r="AB270" s="182"/>
    </row>
    <row r="271" ht="22.5" customHeight="1">
      <c r="A271" s="72">
        <f>COUNTIF('Call &amp; Chat-Lidya'!$I$4:$I$2377,I271)</f>
        <v>4</v>
      </c>
      <c r="B271" s="176">
        <v>46177.0</v>
      </c>
      <c r="C271" s="91" t="s">
        <v>83</v>
      </c>
      <c r="D271" s="91" t="s">
        <v>173</v>
      </c>
      <c r="E271" s="91" t="s">
        <v>1313</v>
      </c>
      <c r="F271" s="178">
        <v>46157.0</v>
      </c>
      <c r="G271" s="179" t="s">
        <v>88</v>
      </c>
      <c r="H271" s="91" t="s">
        <v>1315</v>
      </c>
      <c r="I271" s="91" t="s">
        <v>1316</v>
      </c>
      <c r="J271" s="97" t="s">
        <v>1317</v>
      </c>
      <c r="K271" s="180" t="s">
        <v>1319</v>
      </c>
      <c r="L271" s="181" t="s">
        <v>1319</v>
      </c>
      <c r="M271" s="91" t="s">
        <v>1320</v>
      </c>
      <c r="N271" s="182"/>
      <c r="O271" s="183">
        <v>46157.0</v>
      </c>
      <c r="P271" s="176">
        <v>46171.0</v>
      </c>
      <c r="Q271" s="91" t="s">
        <v>143</v>
      </c>
      <c r="R271" s="91" t="s">
        <v>124</v>
      </c>
      <c r="S271" s="179" t="s">
        <v>350</v>
      </c>
      <c r="T271" s="179" t="s">
        <v>145</v>
      </c>
      <c r="U271" s="179" t="s">
        <v>101</v>
      </c>
      <c r="V271" s="97" t="s">
        <v>664</v>
      </c>
      <c r="W271" s="182"/>
      <c r="X271" s="182"/>
      <c r="Y271" s="184"/>
      <c r="Z271" s="97" t="s">
        <v>1326</v>
      </c>
      <c r="AA271" s="182"/>
      <c r="AB271" s="182"/>
    </row>
    <row r="272" ht="22.5" customHeight="1">
      <c r="A272" s="72">
        <f>COUNTIF('Call &amp; Chat-Lidya'!$I$4:$I$2377,I272)</f>
        <v>4</v>
      </c>
      <c r="B272" s="176">
        <v>46177.0</v>
      </c>
      <c r="C272" s="91" t="s">
        <v>83</v>
      </c>
      <c r="D272" s="91" t="s">
        <v>173</v>
      </c>
      <c r="E272" s="91" t="s">
        <v>1327</v>
      </c>
      <c r="F272" s="178">
        <v>46157.0</v>
      </c>
      <c r="G272" s="179" t="s">
        <v>88</v>
      </c>
      <c r="H272" s="91" t="s">
        <v>1328</v>
      </c>
      <c r="I272" s="91" t="s">
        <v>1329</v>
      </c>
      <c r="J272" s="97" t="s">
        <v>1330</v>
      </c>
      <c r="K272" s="180" t="s">
        <v>1331</v>
      </c>
      <c r="L272" s="181" t="s">
        <v>1331</v>
      </c>
      <c r="M272" s="91" t="s">
        <v>1332</v>
      </c>
      <c r="N272" s="182"/>
      <c r="O272" s="183">
        <v>46157.0</v>
      </c>
      <c r="P272" s="176">
        <v>46171.0</v>
      </c>
      <c r="Q272" s="91" t="s">
        <v>124</v>
      </c>
      <c r="R272" s="91">
        <v>1.0</v>
      </c>
      <c r="S272" s="179" t="s">
        <v>251</v>
      </c>
      <c r="T272" s="179" t="s">
        <v>145</v>
      </c>
      <c r="U272" s="179" t="s">
        <v>101</v>
      </c>
      <c r="V272" s="97" t="s">
        <v>131</v>
      </c>
      <c r="W272" s="182"/>
      <c r="X272" s="182"/>
      <c r="Y272" s="184"/>
      <c r="Z272" s="182"/>
      <c r="AA272" s="182"/>
      <c r="AB272" s="182"/>
    </row>
    <row r="273" ht="22.5" customHeight="1">
      <c r="A273" s="72">
        <f>COUNTIF('Call &amp; Chat-Lidya'!$I$4:$I$2377,I273)</f>
        <v>4</v>
      </c>
      <c r="B273" s="176">
        <v>46177.0</v>
      </c>
      <c r="C273" s="91" t="s">
        <v>83</v>
      </c>
      <c r="D273" s="91" t="s">
        <v>173</v>
      </c>
      <c r="E273" s="91" t="s">
        <v>1357</v>
      </c>
      <c r="F273" s="178">
        <v>46157.0</v>
      </c>
      <c r="G273" s="179" t="s">
        <v>88</v>
      </c>
      <c r="H273" s="91" t="s">
        <v>1358</v>
      </c>
      <c r="I273" s="91" t="s">
        <v>1359</v>
      </c>
      <c r="J273" s="97" t="s">
        <v>1360</v>
      </c>
      <c r="K273" s="180" t="s">
        <v>1361</v>
      </c>
      <c r="L273" s="181" t="s">
        <v>1361</v>
      </c>
      <c r="M273" s="91" t="s">
        <v>1362</v>
      </c>
      <c r="N273" s="91" t="s">
        <v>1362</v>
      </c>
      <c r="O273" s="183">
        <v>46157.0</v>
      </c>
      <c r="P273" s="176">
        <v>46171.0</v>
      </c>
      <c r="Q273" s="91" t="s">
        <v>213</v>
      </c>
      <c r="R273" s="91">
        <v>1.0</v>
      </c>
      <c r="S273" s="179" t="s">
        <v>251</v>
      </c>
      <c r="T273" s="179" t="s">
        <v>145</v>
      </c>
      <c r="U273" s="179" t="s">
        <v>101</v>
      </c>
      <c r="V273" s="97" t="s">
        <v>390</v>
      </c>
      <c r="W273" s="182"/>
      <c r="X273" s="182"/>
      <c r="Y273" s="184"/>
      <c r="Z273" s="97" t="s">
        <v>1365</v>
      </c>
      <c r="AA273" s="182"/>
      <c r="AB273" s="182"/>
    </row>
    <row r="274" ht="22.5" customHeight="1">
      <c r="A274" s="72">
        <f>COUNTIF('Call &amp; Chat-Lidya'!$I$4:$I$2377,I274)</f>
        <v>4</v>
      </c>
      <c r="B274" s="176">
        <v>46177.0</v>
      </c>
      <c r="C274" s="91" t="s">
        <v>83</v>
      </c>
      <c r="D274" s="91" t="s">
        <v>173</v>
      </c>
      <c r="E274" s="91" t="s">
        <v>1028</v>
      </c>
      <c r="F274" s="178">
        <v>46158.0</v>
      </c>
      <c r="G274" s="179" t="s">
        <v>88</v>
      </c>
      <c r="H274" s="91" t="s">
        <v>1377</v>
      </c>
      <c r="I274" s="91" t="s">
        <v>1378</v>
      </c>
      <c r="J274" s="97" t="s">
        <v>1379</v>
      </c>
      <c r="K274" s="180" t="s">
        <v>1380</v>
      </c>
      <c r="L274" s="181" t="s">
        <v>1380</v>
      </c>
      <c r="M274" s="91" t="s">
        <v>1381</v>
      </c>
      <c r="N274" s="91" t="s">
        <v>1381</v>
      </c>
      <c r="O274" s="183">
        <v>46158.0</v>
      </c>
      <c r="P274" s="176">
        <v>46172.0</v>
      </c>
      <c r="Q274" s="91" t="s">
        <v>143</v>
      </c>
      <c r="R274" s="91">
        <v>1.0</v>
      </c>
      <c r="S274" s="179" t="s">
        <v>126</v>
      </c>
      <c r="T274" s="179" t="s">
        <v>145</v>
      </c>
      <c r="U274" s="179" t="s">
        <v>101</v>
      </c>
      <c r="V274" s="97" t="s">
        <v>390</v>
      </c>
      <c r="W274" s="91" t="s">
        <v>694</v>
      </c>
      <c r="X274" s="182"/>
      <c r="Y274" s="184"/>
      <c r="Z274" s="97" t="s">
        <v>1382</v>
      </c>
      <c r="AA274" s="182"/>
      <c r="AB274" s="182"/>
    </row>
    <row r="275" ht="22.5" customHeight="1">
      <c r="A275" s="72">
        <f>COUNTIF('Call &amp; Chat-Lidya'!$I$4:$I$2377,I275)</f>
        <v>4</v>
      </c>
      <c r="B275" s="176">
        <v>46177.0</v>
      </c>
      <c r="C275" s="91" t="s">
        <v>83</v>
      </c>
      <c r="D275" s="91" t="s">
        <v>173</v>
      </c>
      <c r="E275" s="91" t="s">
        <v>1413</v>
      </c>
      <c r="F275" s="178">
        <v>46160.0</v>
      </c>
      <c r="G275" s="179" t="s">
        <v>88</v>
      </c>
      <c r="H275" s="91" t="s">
        <v>1414</v>
      </c>
      <c r="I275" s="91" t="s">
        <v>1415</v>
      </c>
      <c r="J275" s="97" t="s">
        <v>1416</v>
      </c>
      <c r="K275" s="180" t="s">
        <v>1417</v>
      </c>
      <c r="L275" s="181" t="s">
        <v>1417</v>
      </c>
      <c r="M275" s="91" t="s">
        <v>1418</v>
      </c>
      <c r="N275" s="91" t="s">
        <v>1418</v>
      </c>
      <c r="O275" s="183">
        <v>46160.0</v>
      </c>
      <c r="P275" s="176">
        <v>46174.0</v>
      </c>
      <c r="Q275" s="91" t="s">
        <v>95</v>
      </c>
      <c r="R275" s="91">
        <v>1.0</v>
      </c>
      <c r="S275" s="179" t="s">
        <v>126</v>
      </c>
      <c r="T275" s="179" t="s">
        <v>145</v>
      </c>
      <c r="U275" s="179" t="s">
        <v>101</v>
      </c>
      <c r="V275" s="97" t="s">
        <v>131</v>
      </c>
      <c r="W275" s="182"/>
      <c r="X275" s="182"/>
      <c r="Y275" s="184"/>
      <c r="Z275" s="182"/>
      <c r="AA275" s="182"/>
      <c r="AB275" s="182"/>
    </row>
    <row r="276" ht="22.5" customHeight="1">
      <c r="A276" s="72">
        <f>COUNTIF('Call &amp; Chat-Lidya'!$I$4:$I$2377,I276)</f>
        <v>3</v>
      </c>
      <c r="B276" s="176">
        <v>46177.0</v>
      </c>
      <c r="C276" s="91" t="s">
        <v>83</v>
      </c>
      <c r="D276" s="91" t="s">
        <v>173</v>
      </c>
      <c r="E276" s="91" t="s">
        <v>1262</v>
      </c>
      <c r="F276" s="178">
        <v>46162.0</v>
      </c>
      <c r="G276" s="179" t="s">
        <v>88</v>
      </c>
      <c r="H276" s="91" t="s">
        <v>1422</v>
      </c>
      <c r="I276" s="91" t="s">
        <v>1423</v>
      </c>
      <c r="J276" s="97" t="s">
        <v>1424</v>
      </c>
      <c r="K276" s="180" t="s">
        <v>1425</v>
      </c>
      <c r="L276" s="181" t="s">
        <v>1425</v>
      </c>
      <c r="M276" s="91" t="s">
        <v>1426</v>
      </c>
      <c r="N276" s="91" t="s">
        <v>1426</v>
      </c>
      <c r="O276" s="183">
        <v>46162.0</v>
      </c>
      <c r="P276" s="176">
        <v>46176.0</v>
      </c>
      <c r="Q276" s="91" t="s">
        <v>124</v>
      </c>
      <c r="R276" s="91" t="s">
        <v>143</v>
      </c>
      <c r="S276" s="179" t="s">
        <v>251</v>
      </c>
      <c r="T276" s="179" t="s">
        <v>145</v>
      </c>
      <c r="U276" s="179" t="s">
        <v>101</v>
      </c>
      <c r="V276" s="97" t="s">
        <v>131</v>
      </c>
      <c r="W276" s="182"/>
      <c r="X276" s="182"/>
      <c r="Y276" s="184"/>
      <c r="Z276" s="182"/>
      <c r="AA276" s="182"/>
      <c r="AB276" s="182"/>
    </row>
    <row r="277" ht="22.5" customHeight="1">
      <c r="A277" s="72">
        <f>COUNTIF('Call &amp; Chat-Lidya'!$I$4:$I$2377,I277)</f>
        <v>3</v>
      </c>
      <c r="B277" s="176">
        <v>46177.0</v>
      </c>
      <c r="C277" s="91" t="s">
        <v>83</v>
      </c>
      <c r="D277" s="91" t="s">
        <v>173</v>
      </c>
      <c r="E277" s="91" t="s">
        <v>1275</v>
      </c>
      <c r="F277" s="178">
        <v>46163.0</v>
      </c>
      <c r="G277" s="179" t="s">
        <v>88</v>
      </c>
      <c r="H277" s="91" t="s">
        <v>1429</v>
      </c>
      <c r="I277" s="91" t="s">
        <v>1430</v>
      </c>
      <c r="J277" s="97" t="s">
        <v>1431</v>
      </c>
      <c r="K277" s="180" t="s">
        <v>1432</v>
      </c>
      <c r="L277" s="181" t="s">
        <v>1432</v>
      </c>
      <c r="M277" s="91" t="s">
        <v>1433</v>
      </c>
      <c r="N277" s="91" t="s">
        <v>1433</v>
      </c>
      <c r="O277" s="183">
        <v>46162.0</v>
      </c>
      <c r="P277" s="176">
        <v>46176.0</v>
      </c>
      <c r="Q277" s="91" t="s">
        <v>143</v>
      </c>
      <c r="R277" s="91" t="s">
        <v>143</v>
      </c>
      <c r="S277" s="179" t="s">
        <v>350</v>
      </c>
      <c r="T277" s="179" t="s">
        <v>145</v>
      </c>
      <c r="U277" s="179" t="s">
        <v>101</v>
      </c>
      <c r="V277" s="97" t="s">
        <v>390</v>
      </c>
      <c r="W277" s="91" t="s">
        <v>694</v>
      </c>
      <c r="X277" s="182"/>
      <c r="Y277" s="184"/>
      <c r="Z277" s="97" t="s">
        <v>1434</v>
      </c>
      <c r="AA277" s="182"/>
      <c r="AB277" s="182"/>
    </row>
    <row r="278" ht="22.5" customHeight="1">
      <c r="A278" s="72">
        <f>COUNTIF('Call &amp; Chat-Lidya'!$I$4:$I$2377,I278)</f>
        <v>4</v>
      </c>
      <c r="B278" s="176">
        <v>46177.0</v>
      </c>
      <c r="C278" s="91" t="s">
        <v>83</v>
      </c>
      <c r="D278" s="91" t="s">
        <v>173</v>
      </c>
      <c r="E278" s="91" t="s">
        <v>1284</v>
      </c>
      <c r="F278" s="178">
        <v>46163.0</v>
      </c>
      <c r="G278" s="179" t="s">
        <v>88</v>
      </c>
      <c r="H278" s="91" t="s">
        <v>1438</v>
      </c>
      <c r="I278" s="91" t="s">
        <v>1439</v>
      </c>
      <c r="J278" s="97" t="s">
        <v>1440</v>
      </c>
      <c r="K278" s="180" t="s">
        <v>1441</v>
      </c>
      <c r="L278" s="181" t="s">
        <v>1441</v>
      </c>
      <c r="M278" s="91" t="s">
        <v>1443</v>
      </c>
      <c r="N278" s="91" t="s">
        <v>1443</v>
      </c>
      <c r="O278" s="183">
        <v>46163.0</v>
      </c>
      <c r="P278" s="176">
        <v>46177.0</v>
      </c>
      <c r="Q278" s="91" t="s">
        <v>124</v>
      </c>
      <c r="R278" s="91" t="s">
        <v>143</v>
      </c>
      <c r="S278" s="179" t="s">
        <v>251</v>
      </c>
      <c r="T278" s="179" t="s">
        <v>145</v>
      </c>
      <c r="U278" s="179" t="s">
        <v>101</v>
      </c>
      <c r="V278" s="97" t="s">
        <v>664</v>
      </c>
      <c r="W278" s="91" t="s">
        <v>1445</v>
      </c>
      <c r="X278" s="182"/>
      <c r="Y278" s="184"/>
      <c r="Z278" s="182"/>
      <c r="AA278" s="182"/>
      <c r="AB278" s="182"/>
    </row>
    <row r="279" ht="22.5" customHeight="1">
      <c r="A279" s="72">
        <f>COUNTIF('Call &amp; Chat-Lidya'!$I$4:$I$2377,I279)</f>
        <v>3</v>
      </c>
      <c r="B279" s="176">
        <v>46177.0</v>
      </c>
      <c r="C279" s="91" t="s">
        <v>83</v>
      </c>
      <c r="D279" s="91" t="s">
        <v>173</v>
      </c>
      <c r="E279" s="91" t="s">
        <v>1292</v>
      </c>
      <c r="F279" s="178">
        <v>46163.0</v>
      </c>
      <c r="G279" s="179" t="s">
        <v>88</v>
      </c>
      <c r="H279" s="91" t="s">
        <v>1446</v>
      </c>
      <c r="I279" s="91" t="s">
        <v>1447</v>
      </c>
      <c r="J279" s="97" t="s">
        <v>1448</v>
      </c>
      <c r="K279" s="180" t="s">
        <v>1449</v>
      </c>
      <c r="L279" s="181" t="s">
        <v>1449</v>
      </c>
      <c r="M279" s="91" t="s">
        <v>1450</v>
      </c>
      <c r="N279" s="91" t="s">
        <v>1450</v>
      </c>
      <c r="O279" s="183">
        <v>46163.0</v>
      </c>
      <c r="P279" s="176">
        <v>46177.0</v>
      </c>
      <c r="Q279" s="91" t="s">
        <v>461</v>
      </c>
      <c r="R279" s="91" t="s">
        <v>143</v>
      </c>
      <c r="S279" s="179" t="s">
        <v>251</v>
      </c>
      <c r="T279" s="179" t="s">
        <v>145</v>
      </c>
      <c r="U279" s="179" t="s">
        <v>101</v>
      </c>
      <c r="V279" s="97" t="s">
        <v>131</v>
      </c>
      <c r="W279" s="182"/>
      <c r="X279" s="182"/>
      <c r="Y279" s="184"/>
      <c r="Z279" s="182"/>
      <c r="AA279" s="182"/>
      <c r="AB279" s="182"/>
    </row>
    <row r="280" ht="22.5" customHeight="1">
      <c r="A280" s="72">
        <f>COUNTIF('Call &amp; Chat-Lidya'!$I$4:$I$2377,I280)</f>
        <v>3</v>
      </c>
      <c r="B280" s="176">
        <v>46177.0</v>
      </c>
      <c r="C280" s="91" t="s">
        <v>83</v>
      </c>
      <c r="D280" s="91" t="s">
        <v>173</v>
      </c>
      <c r="E280" s="91" t="s">
        <v>1490</v>
      </c>
      <c r="F280" s="178">
        <v>46166.0</v>
      </c>
      <c r="G280" s="179" t="s">
        <v>88</v>
      </c>
      <c r="H280" s="91" t="s">
        <v>1491</v>
      </c>
      <c r="I280" s="91" t="s">
        <v>1492</v>
      </c>
      <c r="J280" s="97" t="s">
        <v>1493</v>
      </c>
      <c r="K280" s="180" t="s">
        <v>1494</v>
      </c>
      <c r="L280" s="181" t="s">
        <v>1494</v>
      </c>
      <c r="M280" s="91" t="s">
        <v>1495</v>
      </c>
      <c r="N280" s="91" t="s">
        <v>1496</v>
      </c>
      <c r="O280" s="183">
        <v>46166.0</v>
      </c>
      <c r="P280" s="176">
        <v>46180.0</v>
      </c>
      <c r="Q280" s="91" t="s">
        <v>582</v>
      </c>
      <c r="R280" s="91">
        <v>1.0</v>
      </c>
      <c r="S280" s="179" t="s">
        <v>251</v>
      </c>
      <c r="T280" s="179" t="s">
        <v>145</v>
      </c>
      <c r="U280" s="179" t="s">
        <v>101</v>
      </c>
      <c r="V280" s="97" t="s">
        <v>131</v>
      </c>
      <c r="W280" s="182"/>
      <c r="X280" s="182"/>
      <c r="Y280" s="184"/>
      <c r="Z280" s="182"/>
      <c r="AA280" s="182"/>
      <c r="AB280" s="182"/>
    </row>
    <row r="281" ht="22.5" customHeight="1">
      <c r="A281" s="72">
        <f>COUNTIF('Call &amp; Chat-Lidya'!$I$4:$I$2377,I281)</f>
        <v>16</v>
      </c>
      <c r="B281" s="176">
        <v>46177.0</v>
      </c>
      <c r="C281" s="91" t="s">
        <v>967</v>
      </c>
      <c r="D281" s="91" t="s">
        <v>173</v>
      </c>
      <c r="E281" s="91" t="s">
        <v>175</v>
      </c>
      <c r="F281" s="176">
        <v>46146.0</v>
      </c>
      <c r="G281" s="179" t="s">
        <v>88</v>
      </c>
      <c r="H281" s="91" t="s">
        <v>968</v>
      </c>
      <c r="I281" s="91" t="s">
        <v>969</v>
      </c>
      <c r="J281" s="97" t="s">
        <v>970</v>
      </c>
      <c r="K281" s="97" t="s">
        <v>971</v>
      </c>
      <c r="L281" s="313" t="s">
        <v>971</v>
      </c>
      <c r="M281" s="91" t="s">
        <v>972</v>
      </c>
      <c r="N281" s="91" t="s">
        <v>972</v>
      </c>
      <c r="O281" s="183">
        <v>46146.0</v>
      </c>
      <c r="P281" s="176">
        <v>46160.0</v>
      </c>
      <c r="Q281" s="91" t="s">
        <v>124</v>
      </c>
      <c r="R281" s="91">
        <v>2.0</v>
      </c>
      <c r="S281" s="179" t="s">
        <v>99</v>
      </c>
      <c r="T281" s="179" t="s">
        <v>145</v>
      </c>
      <c r="U281" s="179" t="s">
        <v>101</v>
      </c>
      <c r="V281" s="91" t="s">
        <v>341</v>
      </c>
      <c r="W281" s="329" t="s">
        <v>509</v>
      </c>
      <c r="X281" s="91" t="s">
        <v>959</v>
      </c>
      <c r="Y281" s="91" t="s">
        <v>976</v>
      </c>
      <c r="Z281" s="182"/>
      <c r="AA281" s="182"/>
      <c r="AB281" s="182"/>
    </row>
    <row r="282" ht="22.5" customHeight="1">
      <c r="A282" s="72">
        <f>COUNTIF('Call &amp; Chat-Lidya'!$I$4:$I$2377,I282)</f>
        <v>13</v>
      </c>
      <c r="B282" s="176">
        <v>46177.0</v>
      </c>
      <c r="C282" s="91" t="s">
        <v>967</v>
      </c>
      <c r="D282" s="91" t="s">
        <v>173</v>
      </c>
      <c r="E282" s="91" t="s">
        <v>554</v>
      </c>
      <c r="F282" s="176">
        <v>46148.0</v>
      </c>
      <c r="G282" s="179" t="s">
        <v>88</v>
      </c>
      <c r="H282" s="91" t="s">
        <v>982</v>
      </c>
      <c r="I282" s="330">
        <v>18604.0</v>
      </c>
      <c r="J282" s="97" t="s">
        <v>983</v>
      </c>
      <c r="K282" s="97" t="s">
        <v>984</v>
      </c>
      <c r="L282" s="313" t="s">
        <v>984</v>
      </c>
      <c r="M282" s="91" t="s">
        <v>985</v>
      </c>
      <c r="N282" s="91" t="s">
        <v>985</v>
      </c>
      <c r="O282" s="331" t="s">
        <v>986</v>
      </c>
      <c r="P282" s="176">
        <v>46161.0</v>
      </c>
      <c r="Q282" s="91" t="s">
        <v>124</v>
      </c>
      <c r="R282" s="91">
        <v>2.0</v>
      </c>
      <c r="S282" s="179" t="s">
        <v>99</v>
      </c>
      <c r="T282" s="179" t="s">
        <v>145</v>
      </c>
      <c r="U282" s="179" t="s">
        <v>101</v>
      </c>
      <c r="V282" s="91" t="s">
        <v>341</v>
      </c>
      <c r="W282" s="182"/>
      <c r="X282" s="182"/>
      <c r="Y282" s="182"/>
      <c r="Z282" s="182"/>
      <c r="AA282" s="184"/>
      <c r="AB282" s="184"/>
    </row>
    <row r="283" ht="22.5" customHeight="1">
      <c r="A283" s="72">
        <f>COUNTIF('Call &amp; Chat-Lidya'!$I$4:$I$2377,I283)</f>
        <v>15</v>
      </c>
      <c r="B283" s="176">
        <v>46177.0</v>
      </c>
      <c r="C283" s="91" t="s">
        <v>967</v>
      </c>
      <c r="D283" s="91" t="s">
        <v>173</v>
      </c>
      <c r="E283" s="91" t="s">
        <v>86</v>
      </c>
      <c r="F283" s="176">
        <v>46144.0</v>
      </c>
      <c r="G283" s="179" t="s">
        <v>88</v>
      </c>
      <c r="H283" s="91" t="s">
        <v>998</v>
      </c>
      <c r="I283" s="91" t="s">
        <v>999</v>
      </c>
      <c r="J283" s="97" t="s">
        <v>335</v>
      </c>
      <c r="K283" s="97" t="s">
        <v>1000</v>
      </c>
      <c r="L283" s="313" t="s">
        <v>1000</v>
      </c>
      <c r="M283" s="91" t="s">
        <v>1001</v>
      </c>
      <c r="N283" s="91" t="s">
        <v>1001</v>
      </c>
      <c r="O283" s="183">
        <v>46144.0</v>
      </c>
      <c r="P283" s="176">
        <v>46158.0</v>
      </c>
      <c r="Q283" s="91" t="s">
        <v>143</v>
      </c>
      <c r="R283" s="91">
        <v>2.0</v>
      </c>
      <c r="S283" s="179" t="s">
        <v>99</v>
      </c>
      <c r="T283" s="179" t="s">
        <v>145</v>
      </c>
      <c r="U283" s="179" t="s">
        <v>101</v>
      </c>
      <c r="V283" s="91" t="s">
        <v>341</v>
      </c>
      <c r="W283" s="182"/>
      <c r="X283" s="182"/>
      <c r="Y283" s="182"/>
      <c r="Z283" s="182"/>
      <c r="AA283" s="182"/>
      <c r="AB283" s="182"/>
    </row>
    <row r="284" ht="22.5" customHeight="1">
      <c r="A284" s="72">
        <f>COUNTIF('Call &amp; Chat-Lidya'!$I$4:$I$2377,I284)</f>
        <v>4</v>
      </c>
      <c r="B284" s="176">
        <v>46177.0</v>
      </c>
      <c r="C284" s="91" t="s">
        <v>967</v>
      </c>
      <c r="D284" s="91" t="s">
        <v>173</v>
      </c>
      <c r="E284" s="91" t="s">
        <v>710</v>
      </c>
      <c r="F284" s="176">
        <v>46154.0</v>
      </c>
      <c r="G284" s="179" t="s">
        <v>88</v>
      </c>
      <c r="H284" s="91" t="s">
        <v>2136</v>
      </c>
      <c r="I284" s="91" t="s">
        <v>2018</v>
      </c>
      <c r="J284" s="97" t="s">
        <v>2019</v>
      </c>
      <c r="K284" s="97" t="s">
        <v>2020</v>
      </c>
      <c r="L284" s="313" t="s">
        <v>2020</v>
      </c>
      <c r="M284" s="91" t="s">
        <v>2021</v>
      </c>
      <c r="N284" s="91" t="s">
        <v>2021</v>
      </c>
      <c r="O284" s="183">
        <v>46154.0</v>
      </c>
      <c r="P284" s="176">
        <v>46168.0</v>
      </c>
      <c r="Q284" s="91" t="s">
        <v>124</v>
      </c>
      <c r="R284" s="91">
        <v>3.0</v>
      </c>
      <c r="S284" s="179" t="s">
        <v>99</v>
      </c>
      <c r="T284" s="179" t="s">
        <v>350</v>
      </c>
      <c r="U284" s="179" t="s">
        <v>101</v>
      </c>
      <c r="V284" s="91" t="s">
        <v>105</v>
      </c>
      <c r="W284" s="91" t="s">
        <v>509</v>
      </c>
      <c r="X284" s="91" t="s">
        <v>959</v>
      </c>
      <c r="Y284" s="91" t="s">
        <v>976</v>
      </c>
      <c r="Z284" s="180" t="s">
        <v>2141</v>
      </c>
      <c r="AA284" s="182"/>
      <c r="AB284" s="182"/>
    </row>
    <row r="285" ht="22.5" customHeight="1">
      <c r="A285" s="72">
        <f>COUNTIF('Call &amp; Chat-Lidya'!$I$4:$I$2377,I285)</f>
        <v>4</v>
      </c>
      <c r="B285" s="176">
        <v>46177.0</v>
      </c>
      <c r="C285" s="91" t="s">
        <v>83</v>
      </c>
      <c r="D285" s="91" t="s">
        <v>266</v>
      </c>
      <c r="E285" s="91" t="s">
        <v>1586</v>
      </c>
      <c r="F285" s="178">
        <v>46169.0</v>
      </c>
      <c r="G285" s="179" t="s">
        <v>88</v>
      </c>
      <c r="H285" s="91" t="s">
        <v>2952</v>
      </c>
      <c r="I285" s="91" t="s">
        <v>2953</v>
      </c>
      <c r="J285" s="97" t="s">
        <v>2955</v>
      </c>
      <c r="K285" s="180" t="s">
        <v>2957</v>
      </c>
      <c r="L285" s="181" t="s">
        <v>2957</v>
      </c>
      <c r="M285" s="91" t="s">
        <v>2958</v>
      </c>
      <c r="N285" s="182"/>
      <c r="O285" s="183">
        <v>46169.0</v>
      </c>
      <c r="P285" s="176">
        <v>46183.0</v>
      </c>
      <c r="Q285" s="91" t="s">
        <v>143</v>
      </c>
      <c r="R285" s="91" t="s">
        <v>124</v>
      </c>
      <c r="S285" s="179" t="s">
        <v>292</v>
      </c>
      <c r="T285" s="179" t="s">
        <v>145</v>
      </c>
      <c r="U285" s="179" t="s">
        <v>101</v>
      </c>
      <c r="V285" s="91" t="s">
        <v>283</v>
      </c>
      <c r="W285" s="182"/>
      <c r="X285" s="182"/>
      <c r="Y285" s="184"/>
      <c r="Z285" s="97" t="s">
        <v>1059</v>
      </c>
      <c r="AA285" s="182"/>
      <c r="AB285" s="182"/>
    </row>
    <row r="286" ht="22.5" customHeight="1">
      <c r="A286" s="72">
        <f>COUNTIF('Call &amp; Chat-Lidya'!$I$4:$I$2377,I286)</f>
        <v>4</v>
      </c>
      <c r="B286" s="176">
        <v>46177.0</v>
      </c>
      <c r="C286" s="91" t="s">
        <v>83</v>
      </c>
      <c r="D286" s="91" t="s">
        <v>266</v>
      </c>
      <c r="E286" s="91" t="s">
        <v>1053</v>
      </c>
      <c r="F286" s="178">
        <v>46173.0</v>
      </c>
      <c r="G286" s="179" t="s">
        <v>88</v>
      </c>
      <c r="H286" s="91" t="s">
        <v>2119</v>
      </c>
      <c r="I286" s="91" t="s">
        <v>1843</v>
      </c>
      <c r="J286" s="97" t="s">
        <v>1844</v>
      </c>
      <c r="K286" s="97" t="s">
        <v>1845</v>
      </c>
      <c r="L286" s="313" t="s">
        <v>1845</v>
      </c>
      <c r="M286" s="91" t="s">
        <v>1846</v>
      </c>
      <c r="N286" s="91" t="s">
        <v>2120</v>
      </c>
      <c r="O286" s="183">
        <v>46173.0</v>
      </c>
      <c r="P286" s="176">
        <v>46187.0</v>
      </c>
      <c r="Q286" s="91" t="s">
        <v>213</v>
      </c>
      <c r="R286" s="91" t="s">
        <v>143</v>
      </c>
      <c r="S286" s="179" t="s">
        <v>99</v>
      </c>
      <c r="T286" s="179" t="s">
        <v>145</v>
      </c>
      <c r="U286" s="179" t="s">
        <v>101</v>
      </c>
      <c r="V286" s="91" t="s">
        <v>283</v>
      </c>
      <c r="W286" s="182"/>
      <c r="X286" s="182"/>
      <c r="Y286" s="182"/>
      <c r="Z286" s="97" t="s">
        <v>3195</v>
      </c>
      <c r="AA286" s="182"/>
      <c r="AB286" s="182"/>
    </row>
    <row r="287" ht="22.5" customHeight="1">
      <c r="A287" s="72">
        <f>COUNTIF('Call &amp; Chat-Lidya'!$I$4:$I$2398,I287)</f>
        <v>5</v>
      </c>
      <c r="B287" s="176">
        <v>46176.0</v>
      </c>
      <c r="C287" s="91" t="s">
        <v>83</v>
      </c>
      <c r="D287" s="91" t="s">
        <v>85</v>
      </c>
      <c r="E287" s="91" t="s">
        <v>270</v>
      </c>
      <c r="F287" s="178">
        <v>46175.0</v>
      </c>
      <c r="G287" s="179" t="s">
        <v>88</v>
      </c>
      <c r="H287" s="91" t="s">
        <v>271</v>
      </c>
      <c r="I287" s="91" t="s">
        <v>273</v>
      </c>
      <c r="J287" s="97" t="s">
        <v>274</v>
      </c>
      <c r="K287" s="180" t="s">
        <v>154</v>
      </c>
      <c r="L287" s="181" t="s">
        <v>154</v>
      </c>
      <c r="M287" s="91" t="s">
        <v>276</v>
      </c>
      <c r="N287" s="182"/>
      <c r="O287" s="183">
        <v>46175.0</v>
      </c>
      <c r="P287" s="176">
        <v>46189.0</v>
      </c>
      <c r="Q287" s="91" t="s">
        <v>124</v>
      </c>
      <c r="R287" s="91" t="s">
        <v>143</v>
      </c>
      <c r="S287" s="179" t="s">
        <v>251</v>
      </c>
      <c r="T287" s="179" t="s">
        <v>350</v>
      </c>
      <c r="U287" s="179" t="s">
        <v>101</v>
      </c>
      <c r="V287" s="91" t="s">
        <v>283</v>
      </c>
      <c r="W287" s="182"/>
      <c r="X287" s="182"/>
      <c r="Y287" s="184"/>
      <c r="Z287" s="97" t="s">
        <v>3201</v>
      </c>
      <c r="AA287" s="182"/>
      <c r="AB287" s="182"/>
    </row>
    <row r="288" ht="22.5" customHeight="1">
      <c r="A288" s="72">
        <f>COUNTIF('Call &amp; Chat-Lidya'!$I$4:$I$2398,I288)</f>
        <v>3</v>
      </c>
      <c r="B288" s="176">
        <v>46176.0</v>
      </c>
      <c r="C288" s="91" t="s">
        <v>83</v>
      </c>
      <c r="D288" s="91" t="s">
        <v>85</v>
      </c>
      <c r="E288" s="91" t="s">
        <v>278</v>
      </c>
      <c r="F288" s="178">
        <v>46175.0</v>
      </c>
      <c r="G288" s="179" t="s">
        <v>88</v>
      </c>
      <c r="H288" s="91" t="s">
        <v>279</v>
      </c>
      <c r="I288" s="91" t="s">
        <v>280</v>
      </c>
      <c r="J288" s="97" t="s">
        <v>281</v>
      </c>
      <c r="K288" s="180" t="s">
        <v>281</v>
      </c>
      <c r="L288" s="181" t="s">
        <v>281</v>
      </c>
      <c r="M288" s="91" t="s">
        <v>282</v>
      </c>
      <c r="N288" s="91" t="s">
        <v>282</v>
      </c>
      <c r="O288" s="183">
        <v>46175.0</v>
      </c>
      <c r="P288" s="176">
        <v>46189.0</v>
      </c>
      <c r="Q288" s="91" t="s">
        <v>124</v>
      </c>
      <c r="R288" s="91" t="s">
        <v>143</v>
      </c>
      <c r="S288" s="179" t="s">
        <v>126</v>
      </c>
      <c r="T288" s="179" t="s">
        <v>145</v>
      </c>
      <c r="U288" s="179" t="s">
        <v>101</v>
      </c>
      <c r="V288" s="91" t="s">
        <v>131</v>
      </c>
      <c r="W288" s="182"/>
      <c r="X288" s="182"/>
      <c r="Y288" s="184"/>
      <c r="Z288" s="182"/>
      <c r="AA288" s="182"/>
      <c r="AB288" s="182"/>
    </row>
    <row r="289" ht="22.5" customHeight="1">
      <c r="A289" s="72">
        <f>COUNTIF('Call &amp; Chat-Lidya'!$I$4:$I$2398,I289)</f>
        <v>4</v>
      </c>
      <c r="B289" s="176">
        <v>46176.0</v>
      </c>
      <c r="C289" s="91" t="s">
        <v>83</v>
      </c>
      <c r="D289" s="91" t="s">
        <v>85</v>
      </c>
      <c r="E289" s="91" t="s">
        <v>285</v>
      </c>
      <c r="F289" s="178">
        <v>46175.0</v>
      </c>
      <c r="G289" s="179" t="s">
        <v>88</v>
      </c>
      <c r="H289" s="91" t="s">
        <v>286</v>
      </c>
      <c r="I289" s="91" t="s">
        <v>287</v>
      </c>
      <c r="J289" s="97" t="s">
        <v>288</v>
      </c>
      <c r="K289" s="180" t="s">
        <v>289</v>
      </c>
      <c r="L289" s="181" t="s">
        <v>289</v>
      </c>
      <c r="M289" s="91" t="s">
        <v>290</v>
      </c>
      <c r="N289" s="91" t="s">
        <v>290</v>
      </c>
      <c r="O289" s="183">
        <v>46175.0</v>
      </c>
      <c r="P289" s="176">
        <v>46189.0</v>
      </c>
      <c r="Q289" s="91" t="s">
        <v>143</v>
      </c>
      <c r="R289" s="91" t="s">
        <v>143</v>
      </c>
      <c r="S289" s="179" t="s">
        <v>126</v>
      </c>
      <c r="T289" s="179" t="s">
        <v>145</v>
      </c>
      <c r="U289" s="179" t="s">
        <v>101</v>
      </c>
      <c r="V289" s="91" t="s">
        <v>131</v>
      </c>
      <c r="W289" s="182"/>
      <c r="X289" s="182"/>
      <c r="Y289" s="184"/>
      <c r="Z289" s="182"/>
      <c r="AA289" s="182"/>
      <c r="AB289" s="182"/>
    </row>
    <row r="290" ht="22.5" customHeight="1">
      <c r="A290" s="72">
        <f>COUNTIF('Call &amp; Chat-Lidya'!$I$4:$I$2398,I290)</f>
        <v>4</v>
      </c>
      <c r="B290" s="176">
        <v>46176.0</v>
      </c>
      <c r="C290" s="91" t="s">
        <v>83</v>
      </c>
      <c r="D290" s="91" t="s">
        <v>85</v>
      </c>
      <c r="E290" s="91" t="s">
        <v>294</v>
      </c>
      <c r="F290" s="178">
        <v>46175.0</v>
      </c>
      <c r="G290" s="179" t="s">
        <v>88</v>
      </c>
      <c r="H290" s="91" t="s">
        <v>295</v>
      </c>
      <c r="I290" s="91" t="s">
        <v>296</v>
      </c>
      <c r="J290" s="97" t="s">
        <v>297</v>
      </c>
      <c r="K290" s="180" t="s">
        <v>298</v>
      </c>
      <c r="L290" s="181" t="s">
        <v>298</v>
      </c>
      <c r="M290" s="91" t="s">
        <v>300</v>
      </c>
      <c r="N290" s="91" t="s">
        <v>301</v>
      </c>
      <c r="O290" s="183">
        <v>46175.0</v>
      </c>
      <c r="P290" s="176">
        <v>46189.0</v>
      </c>
      <c r="Q290" s="91" t="s">
        <v>124</v>
      </c>
      <c r="R290" s="91" t="s">
        <v>143</v>
      </c>
      <c r="S290" s="179" t="s">
        <v>126</v>
      </c>
      <c r="T290" s="179" t="s">
        <v>145</v>
      </c>
      <c r="U290" s="179" t="s">
        <v>101</v>
      </c>
      <c r="V290" s="91" t="s">
        <v>131</v>
      </c>
      <c r="W290" s="182"/>
      <c r="X290" s="182"/>
      <c r="Y290" s="184"/>
      <c r="Z290" s="182"/>
      <c r="AA290" s="182"/>
      <c r="AB290" s="182"/>
    </row>
    <row r="291" ht="22.5" customHeight="1">
      <c r="A291" s="72">
        <f>COUNTIF('Call &amp; Chat-Lidya'!$I$4:$I$2398,I291)</f>
        <v>4</v>
      </c>
      <c r="B291" s="176">
        <v>46176.0</v>
      </c>
      <c r="C291" s="91" t="s">
        <v>83</v>
      </c>
      <c r="D291" s="91" t="s">
        <v>85</v>
      </c>
      <c r="E291" s="91" t="s">
        <v>304</v>
      </c>
      <c r="F291" s="178">
        <v>46176.0</v>
      </c>
      <c r="G291" s="179" t="s">
        <v>88</v>
      </c>
      <c r="H291" s="91" t="s">
        <v>257</v>
      </c>
      <c r="I291" s="91" t="s">
        <v>258</v>
      </c>
      <c r="J291" s="97" t="s">
        <v>259</v>
      </c>
      <c r="K291" s="180" t="s">
        <v>305</v>
      </c>
      <c r="L291" s="181" t="s">
        <v>260</v>
      </c>
      <c r="M291" s="91" t="s">
        <v>261</v>
      </c>
      <c r="N291" s="91" t="s">
        <v>261</v>
      </c>
      <c r="O291" s="183">
        <v>46106.0</v>
      </c>
      <c r="P291" s="176">
        <v>46120.0</v>
      </c>
      <c r="Q291" s="91" t="s">
        <v>306</v>
      </c>
      <c r="R291" s="91" t="s">
        <v>143</v>
      </c>
      <c r="S291" s="179" t="s">
        <v>126</v>
      </c>
      <c r="T291" s="179" t="s">
        <v>145</v>
      </c>
      <c r="U291" s="179" t="s">
        <v>101</v>
      </c>
      <c r="V291" s="91" t="s">
        <v>131</v>
      </c>
      <c r="W291" s="182"/>
      <c r="X291" s="182"/>
      <c r="Y291" s="184"/>
      <c r="Z291" s="182"/>
      <c r="AA291" s="182"/>
      <c r="AB291" s="182"/>
    </row>
    <row r="292" ht="22.5" customHeight="1">
      <c r="A292" s="72">
        <f>COUNTIF('Call &amp; Chat-Lidya'!$I$4:$I$2398,I292)</f>
        <v>2</v>
      </c>
      <c r="B292" s="176">
        <v>46176.0</v>
      </c>
      <c r="C292" s="91" t="s">
        <v>83</v>
      </c>
      <c r="D292" s="91" t="s">
        <v>85</v>
      </c>
      <c r="E292" s="91" t="s">
        <v>308</v>
      </c>
      <c r="F292" s="178">
        <v>46176.0</v>
      </c>
      <c r="G292" s="179" t="s">
        <v>88</v>
      </c>
      <c r="H292" s="91" t="s">
        <v>309</v>
      </c>
      <c r="I292" s="91" t="s">
        <v>310</v>
      </c>
      <c r="J292" s="97" t="s">
        <v>311</v>
      </c>
      <c r="K292" s="180" t="s">
        <v>312</v>
      </c>
      <c r="L292" s="181" t="s">
        <v>312</v>
      </c>
      <c r="M292" s="91" t="s">
        <v>313</v>
      </c>
      <c r="N292" s="91" t="s">
        <v>314</v>
      </c>
      <c r="O292" s="183">
        <v>46106.0</v>
      </c>
      <c r="P292" s="176">
        <v>46120.0</v>
      </c>
      <c r="Q292" s="91" t="s">
        <v>315</v>
      </c>
      <c r="R292" s="91" t="s">
        <v>143</v>
      </c>
      <c r="S292" s="179" t="s">
        <v>251</v>
      </c>
      <c r="T292" s="179" t="s">
        <v>145</v>
      </c>
      <c r="U292" s="179" t="s">
        <v>101</v>
      </c>
      <c r="V292" s="91" t="s">
        <v>131</v>
      </c>
      <c r="W292" s="182"/>
      <c r="X292" s="182"/>
      <c r="Y292" s="184"/>
      <c r="Z292" s="182"/>
      <c r="AA292" s="182"/>
      <c r="AB292" s="182"/>
    </row>
    <row r="293" ht="22.5" customHeight="1">
      <c r="A293" s="72">
        <f>COUNTIF('Call &amp; Chat-Lidya'!$I$4:$I$2398,I293)</f>
        <v>2</v>
      </c>
      <c r="B293" s="176">
        <v>46176.0</v>
      </c>
      <c r="C293" s="91" t="s">
        <v>83</v>
      </c>
      <c r="D293" s="91" t="s">
        <v>85</v>
      </c>
      <c r="E293" s="91" t="s">
        <v>316</v>
      </c>
      <c r="F293" s="178">
        <v>46176.0</v>
      </c>
      <c r="G293" s="179" t="s">
        <v>88</v>
      </c>
      <c r="H293" s="91" t="s">
        <v>318</v>
      </c>
      <c r="I293" s="91" t="s">
        <v>319</v>
      </c>
      <c r="J293" s="97" t="s">
        <v>320</v>
      </c>
      <c r="K293" s="180" t="s">
        <v>321</v>
      </c>
      <c r="L293" s="181" t="s">
        <v>321</v>
      </c>
      <c r="M293" s="91" t="s">
        <v>322</v>
      </c>
      <c r="N293" s="91" t="s">
        <v>323</v>
      </c>
      <c r="O293" s="183">
        <v>46107.0</v>
      </c>
      <c r="P293" s="176">
        <v>46121.0</v>
      </c>
      <c r="Q293" s="91" t="s">
        <v>124</v>
      </c>
      <c r="R293" s="91" t="s">
        <v>143</v>
      </c>
      <c r="S293" s="179" t="s">
        <v>126</v>
      </c>
      <c r="T293" s="179" t="s">
        <v>145</v>
      </c>
      <c r="U293" s="179" t="s">
        <v>101</v>
      </c>
      <c r="V293" s="91" t="s">
        <v>131</v>
      </c>
      <c r="W293" s="182"/>
      <c r="X293" s="182"/>
      <c r="Y293" s="184"/>
      <c r="Z293" s="182"/>
      <c r="AA293" s="182"/>
      <c r="AB293" s="182"/>
    </row>
    <row r="294" ht="22.5" customHeight="1">
      <c r="A294" s="72">
        <f>COUNTIF('Call &amp; Chat-Lidya'!$I$4:$I$2398,I294)</f>
        <v>2</v>
      </c>
      <c r="B294" s="176">
        <v>46176.0</v>
      </c>
      <c r="C294" s="91" t="s">
        <v>83</v>
      </c>
      <c r="D294" s="91" t="s">
        <v>85</v>
      </c>
      <c r="E294" s="91" t="s">
        <v>315</v>
      </c>
      <c r="F294" s="178">
        <v>46176.0</v>
      </c>
      <c r="G294" s="179" t="s">
        <v>88</v>
      </c>
      <c r="H294" s="91" t="s">
        <v>326</v>
      </c>
      <c r="I294" s="91" t="s">
        <v>327</v>
      </c>
      <c r="J294" s="97" t="s">
        <v>328</v>
      </c>
      <c r="K294" s="180" t="s">
        <v>329</v>
      </c>
      <c r="L294" s="181" t="s">
        <v>329</v>
      </c>
      <c r="M294" s="91" t="s">
        <v>330</v>
      </c>
      <c r="N294" s="91" t="s">
        <v>330</v>
      </c>
      <c r="O294" s="183">
        <v>46107.0</v>
      </c>
      <c r="P294" s="176">
        <v>46121.0</v>
      </c>
      <c r="Q294" s="91" t="s">
        <v>163</v>
      </c>
      <c r="R294" s="91" t="s">
        <v>143</v>
      </c>
      <c r="S294" s="179" t="s">
        <v>126</v>
      </c>
      <c r="T294" s="179" t="s">
        <v>145</v>
      </c>
      <c r="U294" s="179" t="s">
        <v>101</v>
      </c>
      <c r="V294" s="91" t="s">
        <v>131</v>
      </c>
      <c r="W294" s="182"/>
      <c r="X294" s="182"/>
      <c r="Y294" s="184"/>
      <c r="Z294" s="182"/>
      <c r="AA294" s="182"/>
      <c r="AB294" s="182"/>
    </row>
    <row r="295" ht="22.5" customHeight="1">
      <c r="A295" s="72">
        <f>COUNTIF('Call &amp; Chat-Lidya'!$I$4:$I$2398,I295)</f>
        <v>1</v>
      </c>
      <c r="B295" s="176">
        <v>46176.0</v>
      </c>
      <c r="C295" s="91" t="s">
        <v>83</v>
      </c>
      <c r="D295" s="91" t="s">
        <v>85</v>
      </c>
      <c r="E295" s="91" t="s">
        <v>340</v>
      </c>
      <c r="F295" s="178">
        <v>46176.0</v>
      </c>
      <c r="G295" s="179" t="s">
        <v>88</v>
      </c>
      <c r="H295" s="91" t="s">
        <v>343</v>
      </c>
      <c r="I295" s="91" t="s">
        <v>344</v>
      </c>
      <c r="J295" s="97" t="s">
        <v>345</v>
      </c>
      <c r="K295" s="180" t="s">
        <v>346</v>
      </c>
      <c r="L295" s="181" t="s">
        <v>346</v>
      </c>
      <c r="M295" s="91" t="s">
        <v>347</v>
      </c>
      <c r="N295" s="91" t="s">
        <v>348</v>
      </c>
      <c r="O295" s="183">
        <v>46109.0</v>
      </c>
      <c r="P295" s="176">
        <v>46123.0</v>
      </c>
      <c r="Q295" s="91" t="s">
        <v>213</v>
      </c>
      <c r="R295" s="91" t="s">
        <v>143</v>
      </c>
      <c r="S295" s="179" t="s">
        <v>350</v>
      </c>
      <c r="T295" s="179" t="s">
        <v>145</v>
      </c>
      <c r="U295" s="179" t="s">
        <v>101</v>
      </c>
      <c r="V295" s="91" t="s">
        <v>283</v>
      </c>
      <c r="W295" s="182"/>
      <c r="X295" s="182"/>
      <c r="Y295" s="184"/>
      <c r="Z295" s="97" t="s">
        <v>354</v>
      </c>
      <c r="AA295" s="182"/>
      <c r="AB295" s="182"/>
    </row>
    <row r="296" ht="22.5" customHeight="1">
      <c r="A296" s="72">
        <f>COUNTIF('Call &amp; Chat-Lidya'!$I$4:$I$2398,I296)</f>
        <v>2</v>
      </c>
      <c r="B296" s="176">
        <v>46176.0</v>
      </c>
      <c r="C296" s="91" t="s">
        <v>83</v>
      </c>
      <c r="D296" s="91" t="s">
        <v>85</v>
      </c>
      <c r="E296" s="91" t="s">
        <v>361</v>
      </c>
      <c r="F296" s="178">
        <v>46176.0</v>
      </c>
      <c r="G296" s="179" t="s">
        <v>88</v>
      </c>
      <c r="H296" s="91" t="s">
        <v>363</v>
      </c>
      <c r="I296" s="91" t="s">
        <v>365</v>
      </c>
      <c r="J296" s="97" t="s">
        <v>366</v>
      </c>
      <c r="K296" s="180" t="s">
        <v>367</v>
      </c>
      <c r="L296" s="181" t="s">
        <v>367</v>
      </c>
      <c r="M296" s="91" t="s">
        <v>370</v>
      </c>
      <c r="N296" s="91" t="s">
        <v>370</v>
      </c>
      <c r="O296" s="183">
        <v>46112.0</v>
      </c>
      <c r="P296" s="176">
        <v>46126.0</v>
      </c>
      <c r="Q296" s="91" t="s">
        <v>124</v>
      </c>
      <c r="R296" s="91" t="s">
        <v>143</v>
      </c>
      <c r="S296" s="179" t="s">
        <v>126</v>
      </c>
      <c r="T296" s="179" t="s">
        <v>145</v>
      </c>
      <c r="U296" s="179" t="s">
        <v>101</v>
      </c>
      <c r="V296" s="91" t="s">
        <v>131</v>
      </c>
      <c r="W296" s="182"/>
      <c r="X296" s="182"/>
      <c r="Y296" s="184"/>
      <c r="Z296" s="182"/>
      <c r="AA296" s="182"/>
      <c r="AB296" s="182"/>
    </row>
    <row r="297" ht="22.5" customHeight="1">
      <c r="A297" s="72">
        <f>COUNTIF('Call &amp; Chat-Lidya'!$I$4:$I$2398,I297)</f>
        <v>2</v>
      </c>
      <c r="B297" s="176">
        <v>46176.0</v>
      </c>
      <c r="C297" s="91" t="s">
        <v>83</v>
      </c>
      <c r="D297" s="91" t="s">
        <v>85</v>
      </c>
      <c r="E297" s="91" t="s">
        <v>383</v>
      </c>
      <c r="F297" s="178">
        <v>46176.0</v>
      </c>
      <c r="G297" s="179" t="s">
        <v>88</v>
      </c>
      <c r="H297" s="91" t="s">
        <v>386</v>
      </c>
      <c r="I297" s="91" t="s">
        <v>387</v>
      </c>
      <c r="J297" s="97" t="s">
        <v>388</v>
      </c>
      <c r="K297" s="180" t="s">
        <v>389</v>
      </c>
      <c r="L297" s="181" t="s">
        <v>389</v>
      </c>
      <c r="M297" s="91" t="s">
        <v>391</v>
      </c>
      <c r="N297" s="91" t="s">
        <v>391</v>
      </c>
      <c r="O297" s="183">
        <v>46114.0</v>
      </c>
      <c r="P297" s="176">
        <v>46128.0</v>
      </c>
      <c r="Q297" s="91" t="s">
        <v>135</v>
      </c>
      <c r="R297" s="91" t="s">
        <v>143</v>
      </c>
      <c r="S297" s="179" t="s">
        <v>126</v>
      </c>
      <c r="T297" s="179" t="s">
        <v>145</v>
      </c>
      <c r="U297" s="179" t="s">
        <v>101</v>
      </c>
      <c r="V297" s="91" t="s">
        <v>131</v>
      </c>
      <c r="W297" s="182"/>
      <c r="X297" s="182"/>
      <c r="Y297" s="184"/>
      <c r="Z297" s="182"/>
      <c r="AA297" s="182"/>
      <c r="AB297" s="182"/>
    </row>
    <row r="298" ht="22.5" customHeight="1">
      <c r="A298" s="72">
        <f>COUNTIF('Call &amp; Chat-Lidya'!$I$4:$I$2398,I298)</f>
        <v>2</v>
      </c>
      <c r="B298" s="176">
        <v>46176.0</v>
      </c>
      <c r="C298" s="91" t="s">
        <v>83</v>
      </c>
      <c r="D298" s="91" t="s">
        <v>85</v>
      </c>
      <c r="E298" s="91" t="s">
        <v>399</v>
      </c>
      <c r="F298" s="178">
        <v>46176.0</v>
      </c>
      <c r="G298" s="179" t="s">
        <v>88</v>
      </c>
      <c r="H298" s="91" t="s">
        <v>400</v>
      </c>
      <c r="I298" s="91" t="s">
        <v>402</v>
      </c>
      <c r="J298" s="97" t="s">
        <v>403</v>
      </c>
      <c r="K298" s="180" t="s">
        <v>405</v>
      </c>
      <c r="L298" s="181" t="s">
        <v>405</v>
      </c>
      <c r="M298" s="91" t="s">
        <v>406</v>
      </c>
      <c r="N298" s="91" t="s">
        <v>406</v>
      </c>
      <c r="O298" s="183">
        <v>46114.0</v>
      </c>
      <c r="P298" s="176">
        <v>46128.0</v>
      </c>
      <c r="Q298" s="91" t="s">
        <v>143</v>
      </c>
      <c r="R298" s="91" t="s">
        <v>143</v>
      </c>
      <c r="S298" s="179" t="s">
        <v>126</v>
      </c>
      <c r="T298" s="179" t="s">
        <v>145</v>
      </c>
      <c r="U298" s="179" t="s">
        <v>101</v>
      </c>
      <c r="V298" s="91" t="s">
        <v>131</v>
      </c>
      <c r="W298" s="182"/>
      <c r="X298" s="182"/>
      <c r="Y298" s="184"/>
      <c r="Z298" s="182"/>
      <c r="AA298" s="182"/>
      <c r="AB298" s="182"/>
    </row>
    <row r="299" ht="22.5" customHeight="1">
      <c r="A299" s="72">
        <f>COUNTIF('Call &amp; Chat-Lidya'!$I$4:$I$2398,I299)</f>
        <v>2</v>
      </c>
      <c r="B299" s="176">
        <v>46176.0</v>
      </c>
      <c r="C299" s="91" t="s">
        <v>83</v>
      </c>
      <c r="D299" s="91" t="s">
        <v>85</v>
      </c>
      <c r="E299" s="91" t="s">
        <v>410</v>
      </c>
      <c r="F299" s="178">
        <v>46176.0</v>
      </c>
      <c r="G299" s="179" t="s">
        <v>88</v>
      </c>
      <c r="H299" s="91" t="s">
        <v>411</v>
      </c>
      <c r="I299" s="91" t="s">
        <v>412</v>
      </c>
      <c r="J299" s="97" t="s">
        <v>413</v>
      </c>
      <c r="K299" s="180" t="s">
        <v>414</v>
      </c>
      <c r="L299" s="181" t="s">
        <v>414</v>
      </c>
      <c r="M299" s="91" t="s">
        <v>416</v>
      </c>
      <c r="N299" s="91" t="s">
        <v>416</v>
      </c>
      <c r="O299" s="183">
        <v>46116.0</v>
      </c>
      <c r="P299" s="176">
        <v>46130.0</v>
      </c>
      <c r="Q299" s="91" t="s">
        <v>124</v>
      </c>
      <c r="R299" s="91" t="s">
        <v>143</v>
      </c>
      <c r="S299" s="179" t="s">
        <v>126</v>
      </c>
      <c r="T299" s="179" t="s">
        <v>145</v>
      </c>
      <c r="U299" s="179" t="s">
        <v>101</v>
      </c>
      <c r="V299" s="91" t="s">
        <v>131</v>
      </c>
      <c r="W299" s="182"/>
      <c r="X299" s="182"/>
      <c r="Y299" s="184"/>
      <c r="Z299" s="182"/>
      <c r="AA299" s="182"/>
      <c r="AB299" s="182"/>
    </row>
    <row r="300" ht="22.5" customHeight="1">
      <c r="A300" s="72">
        <f>COUNTIF('Call &amp; Chat-Lidya'!$I$4:$I$2398,I300)</f>
        <v>2</v>
      </c>
      <c r="B300" s="176">
        <v>46176.0</v>
      </c>
      <c r="C300" s="91" t="s">
        <v>83</v>
      </c>
      <c r="D300" s="91" t="s">
        <v>85</v>
      </c>
      <c r="E300" s="91" t="s">
        <v>424</v>
      </c>
      <c r="F300" s="178">
        <v>46176.0</v>
      </c>
      <c r="G300" s="179" t="s">
        <v>88</v>
      </c>
      <c r="H300" s="91" t="s">
        <v>426</v>
      </c>
      <c r="I300" s="91" t="s">
        <v>427</v>
      </c>
      <c r="J300" s="97" t="s">
        <v>428</v>
      </c>
      <c r="K300" s="180" t="s">
        <v>429</v>
      </c>
      <c r="L300" s="181" t="s">
        <v>429</v>
      </c>
      <c r="M300" s="91" t="s">
        <v>430</v>
      </c>
      <c r="N300" s="182"/>
      <c r="O300" s="183">
        <v>46117.0</v>
      </c>
      <c r="P300" s="176">
        <v>46131.0</v>
      </c>
      <c r="Q300" s="91" t="s">
        <v>124</v>
      </c>
      <c r="R300" s="91" t="s">
        <v>143</v>
      </c>
      <c r="S300" s="179" t="s">
        <v>126</v>
      </c>
      <c r="T300" s="179" t="s">
        <v>145</v>
      </c>
      <c r="U300" s="179" t="s">
        <v>101</v>
      </c>
      <c r="V300" s="91" t="s">
        <v>131</v>
      </c>
      <c r="W300" s="182"/>
      <c r="X300" s="182"/>
      <c r="Y300" s="184"/>
      <c r="Z300" s="182"/>
      <c r="AA300" s="182"/>
      <c r="AB300" s="182"/>
    </row>
    <row r="301" ht="22.5" customHeight="1">
      <c r="A301" s="72">
        <f>COUNTIF('Call &amp; Chat-Lidya'!$I$4:$I$2398,I301)</f>
        <v>2</v>
      </c>
      <c r="B301" s="176">
        <v>46176.0</v>
      </c>
      <c r="C301" s="91" t="s">
        <v>83</v>
      </c>
      <c r="D301" s="91" t="s">
        <v>85</v>
      </c>
      <c r="E301" s="91" t="s">
        <v>439</v>
      </c>
      <c r="F301" s="178">
        <v>46176.0</v>
      </c>
      <c r="G301" s="179" t="s">
        <v>88</v>
      </c>
      <c r="H301" s="91" t="s">
        <v>440</v>
      </c>
      <c r="I301" s="91" t="s">
        <v>441</v>
      </c>
      <c r="J301" s="97" t="s">
        <v>442</v>
      </c>
      <c r="K301" s="180" t="s">
        <v>444</v>
      </c>
      <c r="L301" s="181" t="s">
        <v>444</v>
      </c>
      <c r="M301" s="91" t="s">
        <v>445</v>
      </c>
      <c r="N301" s="91" t="s">
        <v>445</v>
      </c>
      <c r="O301" s="183">
        <v>46120.0</v>
      </c>
      <c r="P301" s="176">
        <v>46134.0</v>
      </c>
      <c r="Q301" s="91" t="s">
        <v>143</v>
      </c>
      <c r="R301" s="91" t="s">
        <v>143</v>
      </c>
      <c r="S301" s="179" t="s">
        <v>251</v>
      </c>
      <c r="T301" s="179" t="s">
        <v>145</v>
      </c>
      <c r="U301" s="179" t="s">
        <v>101</v>
      </c>
      <c r="V301" s="91" t="s">
        <v>131</v>
      </c>
      <c r="W301" s="182"/>
      <c r="X301" s="182"/>
      <c r="Y301" s="184"/>
      <c r="Z301" s="182"/>
      <c r="AA301" s="182"/>
      <c r="AB301" s="182"/>
    </row>
    <row r="302" ht="22.5" customHeight="1">
      <c r="A302" s="72">
        <f>COUNTIF('Call &amp; Chat-Lidya'!$I$4:$I$2398,I302)</f>
        <v>2</v>
      </c>
      <c r="B302" s="176">
        <v>46176.0</v>
      </c>
      <c r="C302" s="91" t="s">
        <v>83</v>
      </c>
      <c r="D302" s="91" t="s">
        <v>85</v>
      </c>
      <c r="E302" s="91" t="s">
        <v>454</v>
      </c>
      <c r="F302" s="178">
        <v>46176.0</v>
      </c>
      <c r="G302" s="179" t="s">
        <v>88</v>
      </c>
      <c r="H302" s="91" t="s">
        <v>456</v>
      </c>
      <c r="I302" s="91" t="s">
        <v>457</v>
      </c>
      <c r="J302" s="97" t="s">
        <v>458</v>
      </c>
      <c r="K302" s="180" t="s">
        <v>459</v>
      </c>
      <c r="L302" s="181" t="s">
        <v>459</v>
      </c>
      <c r="M302" s="91" t="s">
        <v>460</v>
      </c>
      <c r="N302" s="182"/>
      <c r="O302" s="183">
        <v>46123.0</v>
      </c>
      <c r="P302" s="176">
        <v>46137.0</v>
      </c>
      <c r="Q302" s="91" t="s">
        <v>461</v>
      </c>
      <c r="R302" s="91" t="s">
        <v>143</v>
      </c>
      <c r="S302" s="179" t="s">
        <v>126</v>
      </c>
      <c r="T302" s="179" t="s">
        <v>145</v>
      </c>
      <c r="U302" s="179" t="s">
        <v>101</v>
      </c>
      <c r="V302" s="91" t="s">
        <v>131</v>
      </c>
      <c r="W302" s="182"/>
      <c r="X302" s="182"/>
      <c r="Y302" s="184"/>
      <c r="Z302" s="182"/>
      <c r="AA302" s="182"/>
      <c r="AB302" s="182"/>
    </row>
    <row r="303" ht="22.5" customHeight="1">
      <c r="A303" s="72">
        <f>COUNTIF('Call &amp; Chat-Lidya'!$I$4:$I$2398,I303)</f>
        <v>2</v>
      </c>
      <c r="B303" s="176">
        <v>46176.0</v>
      </c>
      <c r="C303" s="91" t="s">
        <v>83</v>
      </c>
      <c r="D303" s="91" t="s">
        <v>85</v>
      </c>
      <c r="E303" s="91" t="s">
        <v>472</v>
      </c>
      <c r="F303" s="178">
        <v>46176.0</v>
      </c>
      <c r="G303" s="179" t="s">
        <v>88</v>
      </c>
      <c r="H303" s="91" t="s">
        <v>473</v>
      </c>
      <c r="I303" s="91" t="s">
        <v>474</v>
      </c>
      <c r="J303" s="97" t="s">
        <v>475</v>
      </c>
      <c r="K303" s="180" t="s">
        <v>476</v>
      </c>
      <c r="L303" s="181" t="s">
        <v>476</v>
      </c>
      <c r="M303" s="91" t="s">
        <v>478</v>
      </c>
      <c r="N303" s="91" t="s">
        <v>478</v>
      </c>
      <c r="O303" s="183">
        <v>46125.0</v>
      </c>
      <c r="P303" s="176">
        <v>46139.0</v>
      </c>
      <c r="Q303" s="91" t="s">
        <v>124</v>
      </c>
      <c r="R303" s="91" t="s">
        <v>143</v>
      </c>
      <c r="S303" s="179" t="s">
        <v>126</v>
      </c>
      <c r="T303" s="179" t="s">
        <v>145</v>
      </c>
      <c r="U303" s="179" t="s">
        <v>101</v>
      </c>
      <c r="V303" s="91" t="s">
        <v>131</v>
      </c>
      <c r="W303" s="182"/>
      <c r="X303" s="182"/>
      <c r="Y303" s="184"/>
      <c r="Z303" s="182"/>
      <c r="AA303" s="182"/>
      <c r="AB303" s="182"/>
    </row>
    <row r="304" ht="22.5" customHeight="1">
      <c r="A304" s="72">
        <f>COUNTIF('Call &amp; Chat-Lidya'!$I$4:$I$2398,I304)</f>
        <v>2</v>
      </c>
      <c r="B304" s="176">
        <v>46176.0</v>
      </c>
      <c r="C304" s="91" t="s">
        <v>83</v>
      </c>
      <c r="D304" s="91" t="s">
        <v>85</v>
      </c>
      <c r="E304" s="91" t="s">
        <v>485</v>
      </c>
      <c r="F304" s="178">
        <v>46176.0</v>
      </c>
      <c r="G304" s="179" t="s">
        <v>88</v>
      </c>
      <c r="H304" s="91" t="s">
        <v>487</v>
      </c>
      <c r="I304" s="91" t="s">
        <v>488</v>
      </c>
      <c r="J304" s="97" t="s">
        <v>489</v>
      </c>
      <c r="K304" s="180" t="s">
        <v>490</v>
      </c>
      <c r="L304" s="181" t="s">
        <v>490</v>
      </c>
      <c r="M304" s="91" t="s">
        <v>491</v>
      </c>
      <c r="N304" s="91" t="s">
        <v>492</v>
      </c>
      <c r="O304" s="183">
        <v>46126.0</v>
      </c>
      <c r="P304" s="176">
        <v>46140.0</v>
      </c>
      <c r="Q304" s="91" t="s">
        <v>98</v>
      </c>
      <c r="R304" s="91" t="s">
        <v>143</v>
      </c>
      <c r="S304" s="179" t="s">
        <v>126</v>
      </c>
      <c r="T304" s="179" t="s">
        <v>145</v>
      </c>
      <c r="U304" s="179" t="s">
        <v>101</v>
      </c>
      <c r="V304" s="91" t="s">
        <v>131</v>
      </c>
      <c r="W304" s="182"/>
      <c r="X304" s="182"/>
      <c r="Y304" s="184"/>
      <c r="Z304" s="182"/>
      <c r="AA304" s="182"/>
      <c r="AB304" s="182"/>
    </row>
    <row r="305" ht="22.5" customHeight="1">
      <c r="A305" s="72">
        <f>COUNTIF('Call &amp; Chat-Lidya'!$I$4:$I$2398,I305)</f>
        <v>4</v>
      </c>
      <c r="B305" s="176">
        <v>46176.0</v>
      </c>
      <c r="C305" s="91" t="s">
        <v>83</v>
      </c>
      <c r="D305" s="91" t="s">
        <v>85</v>
      </c>
      <c r="E305" s="91" t="s">
        <v>499</v>
      </c>
      <c r="F305" s="178">
        <v>46176.0</v>
      </c>
      <c r="G305" s="179" t="s">
        <v>88</v>
      </c>
      <c r="H305" s="91" t="s">
        <v>501</v>
      </c>
      <c r="I305" s="91" t="s">
        <v>503</v>
      </c>
      <c r="J305" s="97" t="s">
        <v>504</v>
      </c>
      <c r="K305" s="180" t="s">
        <v>505</v>
      </c>
      <c r="L305" s="181" t="s">
        <v>505</v>
      </c>
      <c r="M305" s="91" t="s">
        <v>506</v>
      </c>
      <c r="N305" s="91" t="s">
        <v>507</v>
      </c>
      <c r="O305" s="183">
        <v>46176.0</v>
      </c>
      <c r="P305" s="176">
        <v>46190.0</v>
      </c>
      <c r="Q305" s="91" t="s">
        <v>124</v>
      </c>
      <c r="R305" s="91" t="s">
        <v>143</v>
      </c>
      <c r="S305" s="179" t="s">
        <v>251</v>
      </c>
      <c r="T305" s="179" t="s">
        <v>145</v>
      </c>
      <c r="U305" s="179" t="s">
        <v>101</v>
      </c>
      <c r="V305" s="97" t="s">
        <v>131</v>
      </c>
      <c r="W305" s="182"/>
      <c r="X305" s="182"/>
      <c r="Y305" s="184"/>
      <c r="Z305" s="182"/>
      <c r="AA305" s="182"/>
      <c r="AB305" s="182"/>
    </row>
    <row r="306" ht="22.5" customHeight="1">
      <c r="A306" s="72">
        <f>COUNTIF('Call &amp; Chat-Lidya'!$I$4:$I$2398,I306)</f>
        <v>5</v>
      </c>
      <c r="B306" s="176">
        <v>46176.0</v>
      </c>
      <c r="C306" s="91" t="s">
        <v>967</v>
      </c>
      <c r="D306" s="91" t="s">
        <v>173</v>
      </c>
      <c r="E306" s="91" t="s">
        <v>644</v>
      </c>
      <c r="F306" s="176">
        <v>46150.0</v>
      </c>
      <c r="G306" s="179" t="s">
        <v>88</v>
      </c>
      <c r="H306" s="91" t="s">
        <v>1133</v>
      </c>
      <c r="I306" s="330">
        <v>18623.0</v>
      </c>
      <c r="J306" s="97" t="s">
        <v>1134</v>
      </c>
      <c r="K306" s="97" t="s">
        <v>1135</v>
      </c>
      <c r="L306" s="313" t="s">
        <v>1135</v>
      </c>
      <c r="M306" s="91" t="s">
        <v>1136</v>
      </c>
      <c r="N306" s="91" t="s">
        <v>1136</v>
      </c>
      <c r="O306" s="331" t="s">
        <v>1120</v>
      </c>
      <c r="P306" s="176">
        <v>46164.0</v>
      </c>
      <c r="Q306" s="91" t="s">
        <v>124</v>
      </c>
      <c r="R306" s="91">
        <v>1.0</v>
      </c>
      <c r="S306" s="179" t="s">
        <v>251</v>
      </c>
      <c r="T306" s="179" t="s">
        <v>145</v>
      </c>
      <c r="U306" s="179" t="s">
        <v>101</v>
      </c>
      <c r="V306" s="91" t="s">
        <v>283</v>
      </c>
      <c r="W306" s="91" t="s">
        <v>342</v>
      </c>
      <c r="X306" s="182"/>
      <c r="Y306" s="182"/>
      <c r="Z306" s="182"/>
      <c r="AA306" s="184"/>
      <c r="AB306" s="184"/>
    </row>
    <row r="307" ht="22.5" customHeight="1">
      <c r="A307" s="72">
        <f>COUNTIF('Call &amp; Chat-Lidya'!$I$4:$I$2398,I307)</f>
        <v>16</v>
      </c>
      <c r="B307" s="176">
        <v>46176.0</v>
      </c>
      <c r="C307" s="91" t="s">
        <v>967</v>
      </c>
      <c r="D307" s="91" t="s">
        <v>173</v>
      </c>
      <c r="E307" s="91" t="s">
        <v>175</v>
      </c>
      <c r="F307" s="176">
        <v>46146.0</v>
      </c>
      <c r="G307" s="179" t="s">
        <v>88</v>
      </c>
      <c r="H307" s="91" t="s">
        <v>968</v>
      </c>
      <c r="I307" s="91" t="s">
        <v>969</v>
      </c>
      <c r="J307" s="97" t="s">
        <v>970</v>
      </c>
      <c r="K307" s="97" t="s">
        <v>971</v>
      </c>
      <c r="L307" s="313" t="s">
        <v>971</v>
      </c>
      <c r="M307" s="91" t="s">
        <v>972</v>
      </c>
      <c r="N307" s="91" t="s">
        <v>972</v>
      </c>
      <c r="O307" s="183">
        <v>46146.0</v>
      </c>
      <c r="P307" s="176">
        <v>46160.0</v>
      </c>
      <c r="Q307" s="91" t="s">
        <v>124</v>
      </c>
      <c r="R307" s="91">
        <v>2.0</v>
      </c>
      <c r="S307" s="179" t="s">
        <v>251</v>
      </c>
      <c r="T307" s="179" t="s">
        <v>145</v>
      </c>
      <c r="U307" s="179" t="s">
        <v>101</v>
      </c>
      <c r="V307" s="91" t="s">
        <v>341</v>
      </c>
      <c r="W307" s="329" t="s">
        <v>509</v>
      </c>
      <c r="X307" s="91" t="s">
        <v>959</v>
      </c>
      <c r="Y307" s="91" t="s">
        <v>976</v>
      </c>
      <c r="Z307" s="182"/>
      <c r="AA307" s="182"/>
      <c r="AB307" s="182"/>
    </row>
    <row r="308" ht="22.5" customHeight="1">
      <c r="A308" s="72">
        <f>COUNTIF('Call &amp; Chat-Lidya'!$I$4:$I$2398,I308)</f>
        <v>15</v>
      </c>
      <c r="B308" s="176">
        <v>46176.0</v>
      </c>
      <c r="C308" s="91" t="s">
        <v>967</v>
      </c>
      <c r="D308" s="91" t="s">
        <v>173</v>
      </c>
      <c r="E308" s="91" t="s">
        <v>86</v>
      </c>
      <c r="F308" s="176">
        <v>46144.0</v>
      </c>
      <c r="G308" s="179" t="s">
        <v>88</v>
      </c>
      <c r="H308" s="91" t="s">
        <v>998</v>
      </c>
      <c r="I308" s="91" t="s">
        <v>999</v>
      </c>
      <c r="J308" s="97" t="s">
        <v>335</v>
      </c>
      <c r="K308" s="97" t="s">
        <v>1000</v>
      </c>
      <c r="L308" s="313" t="s">
        <v>1000</v>
      </c>
      <c r="M308" s="91" t="s">
        <v>1001</v>
      </c>
      <c r="N308" s="91" t="s">
        <v>1001</v>
      </c>
      <c r="O308" s="183">
        <v>46144.0</v>
      </c>
      <c r="P308" s="176">
        <v>46158.0</v>
      </c>
      <c r="Q308" s="91" t="s">
        <v>143</v>
      </c>
      <c r="R308" s="91">
        <v>2.0</v>
      </c>
      <c r="S308" s="179" t="s">
        <v>251</v>
      </c>
      <c r="T308" s="179" t="s">
        <v>145</v>
      </c>
      <c r="U308" s="179" t="s">
        <v>101</v>
      </c>
      <c r="V308" s="91" t="s">
        <v>341</v>
      </c>
      <c r="W308" s="182"/>
      <c r="X308" s="182"/>
      <c r="Y308" s="182"/>
      <c r="Z308" s="182"/>
      <c r="AA308" s="182"/>
      <c r="AB308" s="182"/>
    </row>
    <row r="309" ht="22.5" customHeight="1">
      <c r="A309" s="72">
        <f>COUNTIF('Call &amp; Chat-Lidya'!$I$4:$I$2398,I309)</f>
        <v>13</v>
      </c>
      <c r="B309" s="176">
        <v>46176.0</v>
      </c>
      <c r="C309" s="91" t="s">
        <v>83</v>
      </c>
      <c r="D309" s="91" t="s">
        <v>173</v>
      </c>
      <c r="E309" s="91" t="s">
        <v>761</v>
      </c>
      <c r="F309" s="176">
        <v>46134.0</v>
      </c>
      <c r="G309" s="179" t="s">
        <v>88</v>
      </c>
      <c r="H309" s="91" t="s">
        <v>762</v>
      </c>
      <c r="I309" s="91" t="s">
        <v>763</v>
      </c>
      <c r="J309" s="97" t="s">
        <v>764</v>
      </c>
      <c r="K309" s="97" t="s">
        <v>765</v>
      </c>
      <c r="L309" s="313" t="s">
        <v>765</v>
      </c>
      <c r="M309" s="91" t="s">
        <v>766</v>
      </c>
      <c r="N309" s="91" t="s">
        <v>766</v>
      </c>
      <c r="O309" s="183">
        <v>46132.0</v>
      </c>
      <c r="P309" s="176">
        <v>46146.0</v>
      </c>
      <c r="Q309" s="91" t="s">
        <v>98</v>
      </c>
      <c r="R309" s="91">
        <v>2.0</v>
      </c>
      <c r="S309" s="179" t="s">
        <v>251</v>
      </c>
      <c r="T309" s="179" t="s">
        <v>145</v>
      </c>
      <c r="U309" s="179" t="s">
        <v>101</v>
      </c>
      <c r="V309" s="97" t="s">
        <v>131</v>
      </c>
      <c r="W309" s="182"/>
      <c r="X309" s="182"/>
      <c r="Y309" s="184"/>
      <c r="Z309" s="182"/>
      <c r="AA309" s="182"/>
      <c r="AB309" s="182"/>
    </row>
    <row r="310" ht="22.5" customHeight="1">
      <c r="A310" s="72">
        <f>COUNTIF('Call &amp; Chat-Lidya'!$I$4:$I$2398,I310)</f>
        <v>10</v>
      </c>
      <c r="B310" s="176">
        <v>46176.0</v>
      </c>
      <c r="C310" s="91" t="s">
        <v>83</v>
      </c>
      <c r="D310" s="91" t="s">
        <v>173</v>
      </c>
      <c r="E310" s="91" t="s">
        <v>1253</v>
      </c>
      <c r="F310" s="176">
        <v>46162.0</v>
      </c>
      <c r="G310" s="179" t="s">
        <v>88</v>
      </c>
      <c r="H310" s="91" t="s">
        <v>610</v>
      </c>
      <c r="I310" s="91" t="s">
        <v>611</v>
      </c>
      <c r="J310" s="97" t="s">
        <v>612</v>
      </c>
      <c r="K310" s="97" t="s">
        <v>613</v>
      </c>
      <c r="L310" s="313" t="s">
        <v>613</v>
      </c>
      <c r="M310" s="91" t="s">
        <v>615</v>
      </c>
      <c r="N310" s="91" t="s">
        <v>615</v>
      </c>
      <c r="O310" s="183">
        <v>46006.0</v>
      </c>
      <c r="P310" s="176">
        <v>46020.0</v>
      </c>
      <c r="Q310" s="91" t="s">
        <v>98</v>
      </c>
      <c r="R310" s="91" t="s">
        <v>213</v>
      </c>
      <c r="S310" s="179" t="s">
        <v>251</v>
      </c>
      <c r="T310" s="179" t="s">
        <v>145</v>
      </c>
      <c r="U310" s="179" t="s">
        <v>101</v>
      </c>
      <c r="V310" s="97" t="s">
        <v>390</v>
      </c>
      <c r="W310" s="182"/>
      <c r="X310" s="182"/>
      <c r="Y310" s="184"/>
      <c r="Z310" s="182"/>
      <c r="AA310" s="182"/>
      <c r="AB310" s="182"/>
    </row>
    <row r="311" ht="22.5" customHeight="1">
      <c r="A311" s="72">
        <f>COUNTIF('Call &amp; Chat-Lidya'!$I$4:$I$2398,I311)</f>
        <v>14</v>
      </c>
      <c r="B311" s="176">
        <v>46176.0</v>
      </c>
      <c r="C311" s="91" t="s">
        <v>83</v>
      </c>
      <c r="D311" s="91" t="s">
        <v>173</v>
      </c>
      <c r="E311" s="91" t="s">
        <v>1015</v>
      </c>
      <c r="F311" s="176">
        <v>46118.0</v>
      </c>
      <c r="G311" s="336"/>
      <c r="H311" s="91" t="s">
        <v>1017</v>
      </c>
      <c r="I311" s="91" t="s">
        <v>1018</v>
      </c>
      <c r="J311" s="97" t="s">
        <v>1019</v>
      </c>
      <c r="K311" s="97" t="s">
        <v>1020</v>
      </c>
      <c r="L311" s="313" t="s">
        <v>1020</v>
      </c>
      <c r="M311" s="91" t="s">
        <v>1021</v>
      </c>
      <c r="N311" s="91" t="s">
        <v>1021</v>
      </c>
      <c r="O311" s="183">
        <v>46117.0</v>
      </c>
      <c r="P311" s="337">
        <v>46131.0</v>
      </c>
      <c r="Q311" s="91" t="s">
        <v>213</v>
      </c>
      <c r="R311" s="76" t="s">
        <v>213</v>
      </c>
      <c r="S311" s="179" t="s">
        <v>251</v>
      </c>
      <c r="T311" s="179" t="s">
        <v>145</v>
      </c>
      <c r="U311" s="179" t="s">
        <v>101</v>
      </c>
      <c r="V311" s="76" t="s">
        <v>664</v>
      </c>
      <c r="W311" s="91" t="s">
        <v>694</v>
      </c>
      <c r="X311" s="182"/>
      <c r="Y311" s="184"/>
      <c r="Z311" s="182"/>
      <c r="AA311" s="182"/>
      <c r="AB311" s="182"/>
    </row>
    <row r="312" ht="22.5" customHeight="1">
      <c r="A312" s="72">
        <f>COUNTIF('Call &amp; Chat-Lidya'!$I$4:$I$2398,I312)</f>
        <v>8</v>
      </c>
      <c r="B312" s="176">
        <v>46176.0</v>
      </c>
      <c r="C312" s="91" t="s">
        <v>83</v>
      </c>
      <c r="D312" s="91" t="s">
        <v>173</v>
      </c>
      <c r="E312" s="91" t="s">
        <v>1706</v>
      </c>
      <c r="F312" s="176">
        <v>46134.0</v>
      </c>
      <c r="G312" s="179" t="s">
        <v>88</v>
      </c>
      <c r="H312" s="91" t="s">
        <v>1708</v>
      </c>
      <c r="I312" s="91" t="s">
        <v>1709</v>
      </c>
      <c r="J312" s="97" t="s">
        <v>1711</v>
      </c>
      <c r="K312" s="97" t="s">
        <v>1712</v>
      </c>
      <c r="L312" s="313" t="s">
        <v>1712</v>
      </c>
      <c r="M312" s="91" t="s">
        <v>1713</v>
      </c>
      <c r="N312" s="91" t="s">
        <v>1714</v>
      </c>
      <c r="O312" s="183">
        <v>46129.0</v>
      </c>
      <c r="P312" s="176">
        <v>46143.0</v>
      </c>
      <c r="Q312" s="91" t="s">
        <v>124</v>
      </c>
      <c r="R312" s="91">
        <v>2.0</v>
      </c>
      <c r="S312" s="179" t="s">
        <v>251</v>
      </c>
      <c r="T312" s="179" t="s">
        <v>145</v>
      </c>
      <c r="U312" s="179" t="s">
        <v>101</v>
      </c>
      <c r="V312" s="97" t="s">
        <v>131</v>
      </c>
      <c r="W312" s="182"/>
      <c r="X312" s="182"/>
      <c r="Y312" s="184"/>
      <c r="Z312" s="182"/>
      <c r="AA312" s="182"/>
      <c r="AB312" s="182"/>
    </row>
    <row r="313" ht="22.5" customHeight="1">
      <c r="A313" s="72">
        <f>COUNTIF('Call &amp; Chat-Lidya'!$I$4:$I$2398,I313)</f>
        <v>3</v>
      </c>
      <c r="B313" s="176">
        <v>46176.0</v>
      </c>
      <c r="C313" s="91" t="s">
        <v>83</v>
      </c>
      <c r="D313" s="91" t="s">
        <v>173</v>
      </c>
      <c r="E313" s="91" t="s">
        <v>1783</v>
      </c>
      <c r="F313" s="178">
        <v>46171.0</v>
      </c>
      <c r="G313" s="179" t="s">
        <v>88</v>
      </c>
      <c r="H313" s="91" t="s">
        <v>1784</v>
      </c>
      <c r="I313" s="91" t="s">
        <v>1785</v>
      </c>
      <c r="J313" s="97" t="s">
        <v>1786</v>
      </c>
      <c r="K313" s="180" t="s">
        <v>1787</v>
      </c>
      <c r="L313" s="181" t="s">
        <v>1787</v>
      </c>
      <c r="M313" s="91" t="s">
        <v>1788</v>
      </c>
      <c r="N313" s="182"/>
      <c r="O313" s="183">
        <v>46171.0</v>
      </c>
      <c r="P313" s="176">
        <v>46185.0</v>
      </c>
      <c r="Q313" s="91" t="s">
        <v>143</v>
      </c>
      <c r="R313" s="91" t="s">
        <v>143</v>
      </c>
      <c r="S313" s="179" t="s">
        <v>126</v>
      </c>
      <c r="T313" s="179" t="s">
        <v>145</v>
      </c>
      <c r="U313" s="179" t="s">
        <v>101</v>
      </c>
      <c r="V313" s="97" t="s">
        <v>131</v>
      </c>
      <c r="W313" s="182"/>
      <c r="X313" s="182"/>
      <c r="Y313" s="184"/>
      <c r="Z313" s="182"/>
      <c r="AA313" s="182"/>
      <c r="AB313" s="182"/>
    </row>
    <row r="314" ht="22.5" customHeight="1">
      <c r="A314" s="72">
        <f>COUNTIF('Call &amp; Chat-Lidya'!$I$4:$I$2398,I314)</f>
        <v>3</v>
      </c>
      <c r="B314" s="176">
        <v>46176.0</v>
      </c>
      <c r="C314" s="91" t="s">
        <v>83</v>
      </c>
      <c r="D314" s="91" t="s">
        <v>173</v>
      </c>
      <c r="E314" s="91" t="s">
        <v>1797</v>
      </c>
      <c r="F314" s="178">
        <v>46171.0</v>
      </c>
      <c r="G314" s="179" t="s">
        <v>88</v>
      </c>
      <c r="H314" s="91" t="s">
        <v>1800</v>
      </c>
      <c r="I314" s="91" t="s">
        <v>1801</v>
      </c>
      <c r="J314" s="97" t="s">
        <v>1802</v>
      </c>
      <c r="K314" s="180" t="s">
        <v>1803</v>
      </c>
      <c r="L314" s="181" t="s">
        <v>1803</v>
      </c>
      <c r="M314" s="91" t="s">
        <v>1804</v>
      </c>
      <c r="N314" s="91" t="s">
        <v>1805</v>
      </c>
      <c r="O314" s="183">
        <v>46171.0</v>
      </c>
      <c r="P314" s="176">
        <v>46185.0</v>
      </c>
      <c r="Q314" s="91" t="s">
        <v>143</v>
      </c>
      <c r="R314" s="91" t="s">
        <v>143</v>
      </c>
      <c r="S314" s="179" t="s">
        <v>251</v>
      </c>
      <c r="T314" s="179" t="s">
        <v>145</v>
      </c>
      <c r="U314" s="179" t="s">
        <v>101</v>
      </c>
      <c r="V314" s="97" t="s">
        <v>131</v>
      </c>
      <c r="W314" s="182"/>
      <c r="X314" s="182"/>
      <c r="Y314" s="184"/>
      <c r="Z314" s="182"/>
      <c r="AA314" s="182"/>
      <c r="AB314" s="182"/>
    </row>
    <row r="315" ht="22.5" customHeight="1">
      <c r="A315" s="72">
        <f>COUNTIF('Call &amp; Chat-Lidya'!$I$4:$I$2398,I315)</f>
        <v>4</v>
      </c>
      <c r="B315" s="176">
        <v>46176.0</v>
      </c>
      <c r="C315" s="91" t="s">
        <v>83</v>
      </c>
      <c r="D315" s="91" t="s">
        <v>266</v>
      </c>
      <c r="E315" s="91" t="s">
        <v>1586</v>
      </c>
      <c r="F315" s="178">
        <v>46169.0</v>
      </c>
      <c r="G315" s="179" t="s">
        <v>88</v>
      </c>
      <c r="H315" s="91" t="s">
        <v>2952</v>
      </c>
      <c r="I315" s="91" t="s">
        <v>2953</v>
      </c>
      <c r="J315" s="97" t="s">
        <v>2955</v>
      </c>
      <c r="K315" s="180" t="s">
        <v>2957</v>
      </c>
      <c r="L315" s="181" t="s">
        <v>2957</v>
      </c>
      <c r="M315" s="91" t="s">
        <v>2958</v>
      </c>
      <c r="N315" s="182"/>
      <c r="O315" s="183">
        <v>46169.0</v>
      </c>
      <c r="P315" s="176">
        <v>46183.0</v>
      </c>
      <c r="Q315" s="91" t="s">
        <v>143</v>
      </c>
      <c r="R315" s="91" t="s">
        <v>143</v>
      </c>
      <c r="S315" s="179" t="s">
        <v>251</v>
      </c>
      <c r="T315" s="179" t="s">
        <v>145</v>
      </c>
      <c r="U315" s="179" t="s">
        <v>101</v>
      </c>
      <c r="V315" s="97" t="s">
        <v>131</v>
      </c>
      <c r="W315" s="182"/>
      <c r="X315" s="182"/>
      <c r="Y315" s="184"/>
      <c r="Z315" s="182"/>
      <c r="AA315" s="182"/>
      <c r="AB315" s="182"/>
    </row>
    <row r="316" ht="22.5" customHeight="1">
      <c r="A316" s="72">
        <f>COUNTIF('Call &amp; Chat-Lidya'!$I$4:$I$2432,I316)</f>
        <v>10</v>
      </c>
      <c r="B316" s="74">
        <v>46176.0</v>
      </c>
      <c r="C316" s="91" t="s">
        <v>83</v>
      </c>
      <c r="D316" s="91" t="s">
        <v>173</v>
      </c>
      <c r="E316" s="91" t="s">
        <v>1053</v>
      </c>
      <c r="F316" s="178">
        <v>46160.0</v>
      </c>
      <c r="G316" s="179" t="s">
        <v>88</v>
      </c>
      <c r="H316" s="91" t="s">
        <v>1054</v>
      </c>
      <c r="I316" s="91" t="s">
        <v>1055</v>
      </c>
      <c r="J316" s="97" t="s">
        <v>1056</v>
      </c>
      <c r="K316" s="180" t="s">
        <v>1057</v>
      </c>
      <c r="L316" s="181" t="s">
        <v>1057</v>
      </c>
      <c r="M316" s="91" t="s">
        <v>1058</v>
      </c>
      <c r="N316" s="182"/>
      <c r="O316" s="183">
        <v>46160.0</v>
      </c>
      <c r="P316" s="176">
        <v>46174.0</v>
      </c>
      <c r="Q316" s="91" t="s">
        <v>95</v>
      </c>
      <c r="R316" s="91">
        <v>2.0</v>
      </c>
      <c r="S316" s="179" t="s">
        <v>251</v>
      </c>
      <c r="T316" s="179" t="s">
        <v>145</v>
      </c>
      <c r="U316" s="179" t="s">
        <v>101</v>
      </c>
      <c r="V316" s="91" t="s">
        <v>131</v>
      </c>
      <c r="W316" s="182"/>
      <c r="X316" s="182"/>
      <c r="Y316" s="184"/>
      <c r="Z316" s="182"/>
      <c r="AA316" s="182"/>
      <c r="AB316" s="182"/>
    </row>
    <row r="317" ht="22.5" customHeight="1">
      <c r="A317" s="72">
        <f>COUNTIF('Call &amp; Chat-Lidya'!$I$4:$I$2432,I317)</f>
        <v>4</v>
      </c>
      <c r="B317" s="176">
        <v>46176.0</v>
      </c>
      <c r="C317" s="94" t="s">
        <v>83</v>
      </c>
      <c r="D317" s="94" t="s">
        <v>55</v>
      </c>
      <c r="E317" s="94">
        <f>E315+1</f>
        <v>442</v>
      </c>
      <c r="F317" s="429">
        <v>46032.0</v>
      </c>
      <c r="G317" s="94"/>
      <c r="H317" s="94" t="s">
        <v>3140</v>
      </c>
      <c r="I317" s="94" t="s">
        <v>2449</v>
      </c>
      <c r="J317" s="161" t="s">
        <v>2450</v>
      </c>
      <c r="K317" s="161" t="s">
        <v>2450</v>
      </c>
      <c r="L317" s="430" t="s">
        <v>2450</v>
      </c>
      <c r="M317" s="94" t="s">
        <v>2451</v>
      </c>
      <c r="N317" s="94" t="s">
        <v>2451</v>
      </c>
      <c r="O317" s="431">
        <v>46032.0</v>
      </c>
      <c r="P317" s="436">
        <v>46046.0</v>
      </c>
      <c r="Q317" s="94" t="s">
        <v>149</v>
      </c>
      <c r="R317" s="94">
        <v>3.0</v>
      </c>
      <c r="S317" s="167" t="s">
        <v>99</v>
      </c>
      <c r="T317" s="162" t="s">
        <v>145</v>
      </c>
      <c r="U317" s="167" t="s">
        <v>101</v>
      </c>
      <c r="V317" s="167" t="s">
        <v>105</v>
      </c>
      <c r="W317" s="167" t="s">
        <v>1445</v>
      </c>
      <c r="X317" s="167" t="s">
        <v>959</v>
      </c>
      <c r="Y317" s="553">
        <v>2078000.0</v>
      </c>
      <c r="Z317" s="435"/>
      <c r="AA317" s="175"/>
      <c r="AB317" s="175"/>
    </row>
    <row r="318" ht="22.5" customHeight="1">
      <c r="A318" s="72">
        <f>COUNTIF('Call &amp; Chat-Lidya'!$I$4:$I$2432,I318)</f>
        <v>3</v>
      </c>
      <c r="B318" s="176">
        <v>46176.0</v>
      </c>
      <c r="C318" s="91" t="s">
        <v>83</v>
      </c>
      <c r="D318" s="91" t="s">
        <v>155</v>
      </c>
      <c r="E318" s="91" t="s">
        <v>3394</v>
      </c>
      <c r="F318" s="176"/>
      <c r="G318" s="91"/>
      <c r="H318" s="91"/>
      <c r="I318" s="91">
        <v>9865.0</v>
      </c>
      <c r="J318" s="558" t="s">
        <v>3395</v>
      </c>
      <c r="K318" s="287" t="s">
        <v>3396</v>
      </c>
      <c r="L318" s="89" t="s">
        <v>3396</v>
      </c>
      <c r="M318" s="91"/>
      <c r="N318" s="91"/>
      <c r="O318" s="183"/>
      <c r="P318" s="559"/>
      <c r="Q318" s="91"/>
      <c r="R318" s="75" t="s">
        <v>98</v>
      </c>
      <c r="S318" s="179" t="s">
        <v>251</v>
      </c>
      <c r="T318" s="179" t="s">
        <v>145</v>
      </c>
      <c r="U318" s="179" t="s">
        <v>101</v>
      </c>
      <c r="V318" s="83" t="s">
        <v>105</v>
      </c>
      <c r="W318" s="182"/>
      <c r="X318" s="182"/>
      <c r="Y318" s="182"/>
      <c r="Z318" s="88" t="s">
        <v>3403</v>
      </c>
      <c r="AA318" s="184"/>
      <c r="AB318" s="184"/>
    </row>
    <row r="319" ht="22.5" customHeight="1">
      <c r="A319" s="72">
        <f>COUNTIF('Call &amp; Chat-Lidya'!$I$4:$I$2432,I319)</f>
        <v>1</v>
      </c>
      <c r="B319" s="176">
        <v>46176.0</v>
      </c>
      <c r="C319" s="94" t="s">
        <v>83</v>
      </c>
      <c r="D319" s="91"/>
      <c r="E319" s="91"/>
      <c r="F319" s="178"/>
      <c r="G319" s="91"/>
      <c r="H319" s="91"/>
      <c r="I319" s="76" t="s">
        <v>3406</v>
      </c>
      <c r="J319" s="88" t="s">
        <v>3408</v>
      </c>
      <c r="K319" s="90" t="s">
        <v>3410</v>
      </c>
      <c r="L319" s="90" t="s">
        <v>3410</v>
      </c>
      <c r="M319" s="76" t="s">
        <v>3411</v>
      </c>
      <c r="N319" s="76" t="s">
        <v>3411</v>
      </c>
      <c r="O319" s="92">
        <v>46025.0</v>
      </c>
      <c r="P319" s="74">
        <v>46459.0</v>
      </c>
      <c r="Q319" s="76" t="s">
        <v>3412</v>
      </c>
      <c r="R319" s="76" t="s">
        <v>98</v>
      </c>
      <c r="S319" s="179" t="s">
        <v>251</v>
      </c>
      <c r="T319" s="179" t="s">
        <v>145</v>
      </c>
      <c r="U319" s="179" t="s">
        <v>101</v>
      </c>
      <c r="V319" s="88" t="s">
        <v>105</v>
      </c>
      <c r="W319" s="91"/>
      <c r="X319" s="182"/>
      <c r="Y319" s="184"/>
      <c r="Z319" s="97"/>
      <c r="AA319" s="182"/>
      <c r="AB319" s="182"/>
    </row>
    <row r="320" ht="22.5" customHeight="1">
      <c r="A320" s="72">
        <f>COUNTIF('Call &amp; Chat-Lidya'!$I$4:$I$2432,I320)</f>
        <v>0</v>
      </c>
      <c r="B320" s="176">
        <v>46176.0</v>
      </c>
      <c r="C320" s="91" t="s">
        <v>83</v>
      </c>
      <c r="D320" s="182"/>
      <c r="E320" s="182"/>
      <c r="F320" s="560"/>
      <c r="G320" s="182"/>
      <c r="H320" s="182"/>
      <c r="I320" s="561"/>
      <c r="J320" s="370" t="s">
        <v>1217</v>
      </c>
      <c r="K320" s="370" t="s">
        <v>1217</v>
      </c>
      <c r="L320" s="370" t="s">
        <v>1217</v>
      </c>
      <c r="M320" s="371" t="s">
        <v>1221</v>
      </c>
      <c r="N320" s="182"/>
      <c r="O320" s="562"/>
      <c r="P320" s="336"/>
      <c r="Q320" s="182"/>
      <c r="R320" s="182"/>
      <c r="S320" s="185"/>
      <c r="T320" s="193" t="s">
        <v>145</v>
      </c>
      <c r="U320" s="179" t="s">
        <v>101</v>
      </c>
      <c r="V320" s="91" t="s">
        <v>131</v>
      </c>
      <c r="W320" s="182"/>
      <c r="X320" s="182"/>
      <c r="Y320" s="182"/>
      <c r="Z320" s="97"/>
      <c r="AA320" s="184"/>
      <c r="AB320" s="184"/>
    </row>
    <row r="321" ht="22.5" customHeight="1">
      <c r="A321" s="72">
        <f>COUNTIF('Call &amp; Chat-Lidya'!$I$4:$I$2432,I321)</f>
        <v>0</v>
      </c>
      <c r="B321" s="176">
        <v>46176.0</v>
      </c>
      <c r="C321" s="94" t="s">
        <v>83</v>
      </c>
      <c r="D321" s="94"/>
      <c r="E321" s="75"/>
      <c r="F321" s="429"/>
      <c r="G321" s="94"/>
      <c r="H321" s="94"/>
      <c r="I321" s="512"/>
      <c r="J321" s="383" t="s">
        <v>1239</v>
      </c>
      <c r="K321" s="513" t="s">
        <v>1240</v>
      </c>
      <c r="L321" s="377" t="s">
        <v>1240</v>
      </c>
      <c r="M321" s="379" t="s">
        <v>1247</v>
      </c>
      <c r="N321" s="94"/>
      <c r="O321" s="514"/>
      <c r="P321" s="436"/>
      <c r="Q321" s="94"/>
      <c r="R321" s="94"/>
      <c r="S321" s="185"/>
      <c r="T321" s="193" t="s">
        <v>145</v>
      </c>
      <c r="U321" s="179" t="s">
        <v>101</v>
      </c>
      <c r="V321" s="166" t="s">
        <v>131</v>
      </c>
      <c r="W321" s="175"/>
      <c r="X321" s="175"/>
      <c r="Y321" s="175"/>
      <c r="Z321" s="97"/>
      <c r="AA321" s="515"/>
      <c r="AB321" s="515"/>
    </row>
    <row r="322" ht="22.5" customHeight="1">
      <c r="A322" s="72">
        <f>COUNTIF('Call &amp; Chat-Lidya'!$I$4:$I$2432,I322)</f>
        <v>3</v>
      </c>
      <c r="B322" s="176">
        <v>46175.0</v>
      </c>
      <c r="C322" s="91" t="s">
        <v>83</v>
      </c>
      <c r="D322" s="91" t="s">
        <v>85</v>
      </c>
      <c r="E322" s="91" t="s">
        <v>143</v>
      </c>
      <c r="F322" s="178">
        <v>46174.0</v>
      </c>
      <c r="G322" s="179" t="s">
        <v>88</v>
      </c>
      <c r="H322" s="91" t="s">
        <v>1045</v>
      </c>
      <c r="I322" s="91" t="s">
        <v>1046</v>
      </c>
      <c r="J322" s="97" t="s">
        <v>1047</v>
      </c>
      <c r="K322" s="180" t="s">
        <v>1047</v>
      </c>
      <c r="L322" s="181" t="s">
        <v>1047</v>
      </c>
      <c r="M322" s="91" t="s">
        <v>1049</v>
      </c>
      <c r="N322" s="91" t="s">
        <v>1049</v>
      </c>
      <c r="O322" s="183">
        <v>46173.0</v>
      </c>
      <c r="P322" s="176">
        <v>46187.0</v>
      </c>
      <c r="Q322" s="91" t="s">
        <v>124</v>
      </c>
      <c r="R322" s="91" t="s">
        <v>143</v>
      </c>
      <c r="S322" s="179" t="s">
        <v>350</v>
      </c>
      <c r="T322" s="179" t="s">
        <v>145</v>
      </c>
      <c r="U322" s="179" t="s">
        <v>101</v>
      </c>
      <c r="V322" s="91" t="s">
        <v>1050</v>
      </c>
      <c r="W322" s="91" t="s">
        <v>694</v>
      </c>
      <c r="X322" s="182"/>
      <c r="Y322" s="184"/>
      <c r="Z322" s="97" t="s">
        <v>3429</v>
      </c>
      <c r="AA322" s="182"/>
      <c r="AB322" s="182"/>
    </row>
    <row r="323" ht="22.5" customHeight="1">
      <c r="A323" s="72">
        <f>COUNTIF('Call &amp; Chat-Lidya'!$I$4:$I$2402,I323)</f>
        <v>4</v>
      </c>
      <c r="B323" s="176">
        <v>46175.0</v>
      </c>
      <c r="C323" s="91" t="s">
        <v>83</v>
      </c>
      <c r="D323" s="91" t="s">
        <v>85</v>
      </c>
      <c r="E323" s="91" t="s">
        <v>213</v>
      </c>
      <c r="F323" s="178">
        <v>46174.0</v>
      </c>
      <c r="G323" s="179" t="s">
        <v>88</v>
      </c>
      <c r="H323" s="91" t="s">
        <v>769</v>
      </c>
      <c r="I323" s="91" t="s">
        <v>771</v>
      </c>
      <c r="J323" s="97" t="s">
        <v>772</v>
      </c>
      <c r="K323" s="180" t="s">
        <v>773</v>
      </c>
      <c r="L323" s="181" t="s">
        <v>773</v>
      </c>
      <c r="M323" s="91" t="s">
        <v>774</v>
      </c>
      <c r="N323" s="91" t="s">
        <v>775</v>
      </c>
      <c r="O323" s="183">
        <v>46174.0</v>
      </c>
      <c r="P323" s="176">
        <v>46188.0</v>
      </c>
      <c r="Q323" s="91" t="s">
        <v>124</v>
      </c>
      <c r="R323" s="91" t="s">
        <v>143</v>
      </c>
      <c r="S323" s="179" t="s">
        <v>126</v>
      </c>
      <c r="T323" s="179" t="s">
        <v>145</v>
      </c>
      <c r="U323" s="179" t="s">
        <v>101</v>
      </c>
      <c r="V323" s="91" t="s">
        <v>131</v>
      </c>
      <c r="W323" s="182"/>
      <c r="X323" s="182"/>
      <c r="Y323" s="184"/>
      <c r="Z323" s="182"/>
      <c r="AA323" s="182"/>
      <c r="AB323" s="182"/>
    </row>
    <row r="324" ht="22.5" customHeight="1">
      <c r="A324" s="72">
        <f>COUNTIF('Call &amp; Chat-Lidya'!$I$4:$I$2402,I324)</f>
        <v>4</v>
      </c>
      <c r="B324" s="176">
        <v>46175.0</v>
      </c>
      <c r="C324" s="91" t="s">
        <v>83</v>
      </c>
      <c r="D324" s="91" t="s">
        <v>85</v>
      </c>
      <c r="E324" s="91" t="s">
        <v>98</v>
      </c>
      <c r="F324" s="178">
        <v>46175.0</v>
      </c>
      <c r="G324" s="179" t="s">
        <v>88</v>
      </c>
      <c r="H324" s="91" t="s">
        <v>784</v>
      </c>
      <c r="I324" s="91" t="s">
        <v>785</v>
      </c>
      <c r="J324" s="97" t="s">
        <v>786</v>
      </c>
      <c r="K324" s="180" t="s">
        <v>786</v>
      </c>
      <c r="L324" s="181" t="s">
        <v>786</v>
      </c>
      <c r="M324" s="91" t="s">
        <v>787</v>
      </c>
      <c r="N324" s="91" t="s">
        <v>787</v>
      </c>
      <c r="O324" s="183">
        <v>46174.0</v>
      </c>
      <c r="P324" s="176">
        <v>46188.0</v>
      </c>
      <c r="Q324" s="91" t="s">
        <v>124</v>
      </c>
      <c r="R324" s="91" t="s">
        <v>143</v>
      </c>
      <c r="S324" s="179" t="s">
        <v>251</v>
      </c>
      <c r="T324" s="179" t="s">
        <v>145</v>
      </c>
      <c r="U324" s="179" t="s">
        <v>101</v>
      </c>
      <c r="V324" s="91" t="s">
        <v>131</v>
      </c>
      <c r="W324" s="182"/>
      <c r="X324" s="182"/>
      <c r="Y324" s="184"/>
      <c r="Z324" s="182"/>
      <c r="AA324" s="182"/>
      <c r="AB324" s="182"/>
    </row>
    <row r="325" ht="22.5" customHeight="1">
      <c r="A325" s="72">
        <f>COUNTIF('Call &amp; Chat-Lidya'!$I$4:$I$2402,I325)</f>
        <v>4</v>
      </c>
      <c r="B325" s="176">
        <v>46175.0</v>
      </c>
      <c r="C325" s="91" t="s">
        <v>83</v>
      </c>
      <c r="D325" s="91" t="s">
        <v>85</v>
      </c>
      <c r="E325" s="91" t="s">
        <v>95</v>
      </c>
      <c r="F325" s="178">
        <v>46175.0</v>
      </c>
      <c r="G325" s="179" t="s">
        <v>88</v>
      </c>
      <c r="H325" s="91" t="s">
        <v>789</v>
      </c>
      <c r="I325" s="91" t="s">
        <v>790</v>
      </c>
      <c r="J325" s="97" t="s">
        <v>791</v>
      </c>
      <c r="K325" s="180" t="s">
        <v>792</v>
      </c>
      <c r="L325" s="181" t="s">
        <v>792</v>
      </c>
      <c r="M325" s="91" t="s">
        <v>794</v>
      </c>
      <c r="N325" s="91" t="s">
        <v>795</v>
      </c>
      <c r="O325" s="183">
        <v>46174.0</v>
      </c>
      <c r="P325" s="176">
        <v>46188.0</v>
      </c>
      <c r="Q325" s="91" t="s">
        <v>124</v>
      </c>
      <c r="R325" s="91" t="s">
        <v>143</v>
      </c>
      <c r="S325" s="179" t="s">
        <v>251</v>
      </c>
      <c r="T325" s="179" t="s">
        <v>145</v>
      </c>
      <c r="U325" s="179" t="s">
        <v>101</v>
      </c>
      <c r="V325" s="91" t="s">
        <v>131</v>
      </c>
      <c r="W325" s="182"/>
      <c r="X325" s="182"/>
      <c r="Y325" s="184"/>
      <c r="Z325" s="182"/>
      <c r="AA325" s="182"/>
      <c r="AB325" s="182"/>
    </row>
    <row r="326" ht="22.5" customHeight="1">
      <c r="A326" s="72">
        <f>COUNTIF('Call &amp; Chat-Lidya'!$I$4:$I$2402,I326)</f>
        <v>4</v>
      </c>
      <c r="B326" s="176">
        <v>46175.0</v>
      </c>
      <c r="C326" s="91" t="s">
        <v>83</v>
      </c>
      <c r="D326" s="91" t="s">
        <v>85</v>
      </c>
      <c r="E326" s="91" t="s">
        <v>461</v>
      </c>
      <c r="F326" s="178">
        <v>46175.0</v>
      </c>
      <c r="G326" s="179" t="s">
        <v>88</v>
      </c>
      <c r="H326" s="91" t="s">
        <v>803</v>
      </c>
      <c r="I326" s="91" t="s">
        <v>804</v>
      </c>
      <c r="J326" s="97" t="s">
        <v>805</v>
      </c>
      <c r="K326" s="180" t="s">
        <v>806</v>
      </c>
      <c r="L326" s="181" t="s">
        <v>806</v>
      </c>
      <c r="M326" s="91" t="s">
        <v>807</v>
      </c>
      <c r="N326" s="91" t="s">
        <v>807</v>
      </c>
      <c r="O326" s="183">
        <v>46175.0</v>
      </c>
      <c r="P326" s="176">
        <v>46189.0</v>
      </c>
      <c r="Q326" s="91" t="s">
        <v>124</v>
      </c>
      <c r="R326" s="91" t="s">
        <v>143</v>
      </c>
      <c r="S326" s="179" t="s">
        <v>126</v>
      </c>
      <c r="T326" s="179" t="s">
        <v>145</v>
      </c>
      <c r="U326" s="179" t="s">
        <v>101</v>
      </c>
      <c r="V326" s="91" t="s">
        <v>131</v>
      </c>
      <c r="W326" s="182"/>
      <c r="X326" s="182"/>
      <c r="Y326" s="184"/>
      <c r="Z326" s="182"/>
      <c r="AA326" s="182"/>
      <c r="AB326" s="182"/>
    </row>
    <row r="327" ht="22.5" customHeight="1">
      <c r="A327" s="72">
        <f>COUNTIF('Call &amp; Chat-Lidya'!$I$4:$I$2402,I327)</f>
        <v>5</v>
      </c>
      <c r="B327" s="176">
        <v>46175.0</v>
      </c>
      <c r="C327" s="91" t="s">
        <v>83</v>
      </c>
      <c r="D327" s="91" t="s">
        <v>85</v>
      </c>
      <c r="E327" s="91" t="s">
        <v>86</v>
      </c>
      <c r="F327" s="178">
        <v>46175.0</v>
      </c>
      <c r="G327" s="179" t="s">
        <v>88</v>
      </c>
      <c r="H327" s="91" t="s">
        <v>89</v>
      </c>
      <c r="I327" s="91" t="s">
        <v>90</v>
      </c>
      <c r="J327" s="97" t="s">
        <v>91</v>
      </c>
      <c r="K327" s="180" t="s">
        <v>93</v>
      </c>
      <c r="L327" s="181" t="s">
        <v>93</v>
      </c>
      <c r="M327" s="91" t="s">
        <v>94</v>
      </c>
      <c r="N327" s="182"/>
      <c r="O327" s="183">
        <v>46175.0</v>
      </c>
      <c r="P327" s="176">
        <v>46189.0</v>
      </c>
      <c r="Q327" s="91" t="s">
        <v>95</v>
      </c>
      <c r="R327" s="91" t="s">
        <v>143</v>
      </c>
      <c r="S327" s="179" t="s">
        <v>251</v>
      </c>
      <c r="T327" s="179" t="s">
        <v>145</v>
      </c>
      <c r="U327" s="179" t="s">
        <v>101</v>
      </c>
      <c r="V327" s="91" t="s">
        <v>131</v>
      </c>
      <c r="W327" s="182"/>
      <c r="X327" s="182"/>
      <c r="Y327" s="184"/>
      <c r="Z327" s="182"/>
      <c r="AA327" s="182"/>
      <c r="AB327" s="182"/>
    </row>
    <row r="328" ht="22.5" customHeight="1">
      <c r="A328" s="72">
        <f>COUNTIF('Call &amp; Chat-Lidya'!$I$4:$I$2402,I328)</f>
        <v>2</v>
      </c>
      <c r="B328" s="176">
        <v>46175.0</v>
      </c>
      <c r="C328" s="91" t="s">
        <v>83</v>
      </c>
      <c r="D328" s="91" t="s">
        <v>85</v>
      </c>
      <c r="E328" s="91" t="s">
        <v>115</v>
      </c>
      <c r="F328" s="178">
        <v>46175.0</v>
      </c>
      <c r="G328" s="179" t="s">
        <v>88</v>
      </c>
      <c r="H328" s="91" t="s">
        <v>117</v>
      </c>
      <c r="I328" s="91" t="s">
        <v>118</v>
      </c>
      <c r="J328" s="97" t="s">
        <v>120</v>
      </c>
      <c r="K328" s="180" t="s">
        <v>121</v>
      </c>
      <c r="L328" s="181" t="s">
        <v>121</v>
      </c>
      <c r="M328" s="91" t="s">
        <v>122</v>
      </c>
      <c r="N328" s="91" t="s">
        <v>123</v>
      </c>
      <c r="O328" s="183">
        <v>46090.0</v>
      </c>
      <c r="P328" s="176">
        <v>46104.0</v>
      </c>
      <c r="Q328" s="91" t="s">
        <v>124</v>
      </c>
      <c r="R328" s="91" t="s">
        <v>124</v>
      </c>
      <c r="S328" s="179" t="s">
        <v>126</v>
      </c>
      <c r="T328" s="179" t="s">
        <v>127</v>
      </c>
      <c r="U328" s="179" t="s">
        <v>128</v>
      </c>
      <c r="V328" s="91" t="s">
        <v>131</v>
      </c>
      <c r="W328" s="182"/>
      <c r="X328" s="182"/>
      <c r="Y328" s="184"/>
      <c r="Z328" s="97" t="s">
        <v>132</v>
      </c>
      <c r="AA328" s="182"/>
      <c r="AB328" s="182"/>
    </row>
    <row r="329" ht="22.5" customHeight="1">
      <c r="A329" s="72">
        <f>COUNTIF('Call &amp; Chat-Lidya'!$I$4:$I$2402,I329)</f>
        <v>2</v>
      </c>
      <c r="B329" s="176">
        <v>46175.0</v>
      </c>
      <c r="C329" s="91" t="s">
        <v>83</v>
      </c>
      <c r="D329" s="91" t="s">
        <v>85</v>
      </c>
      <c r="E329" s="91" t="s">
        <v>135</v>
      </c>
      <c r="F329" s="178">
        <v>46175.0</v>
      </c>
      <c r="G329" s="179" t="s">
        <v>88</v>
      </c>
      <c r="H329" s="91" t="s">
        <v>136</v>
      </c>
      <c r="I329" s="91" t="s">
        <v>137</v>
      </c>
      <c r="J329" s="97" t="s">
        <v>138</v>
      </c>
      <c r="K329" s="180" t="s">
        <v>140</v>
      </c>
      <c r="L329" s="181" t="s">
        <v>140</v>
      </c>
      <c r="M329" s="91" t="s">
        <v>141</v>
      </c>
      <c r="N329" s="91" t="s">
        <v>141</v>
      </c>
      <c r="O329" s="183">
        <v>46095.0</v>
      </c>
      <c r="P329" s="176">
        <v>46109.0</v>
      </c>
      <c r="Q329" s="91" t="s">
        <v>95</v>
      </c>
      <c r="R329" s="91" t="s">
        <v>143</v>
      </c>
      <c r="S329" s="179" t="s">
        <v>251</v>
      </c>
      <c r="T329" s="179" t="s">
        <v>145</v>
      </c>
      <c r="U329" s="179" t="s">
        <v>101</v>
      </c>
      <c r="V329" s="91" t="s">
        <v>131</v>
      </c>
      <c r="W329" s="182"/>
      <c r="X329" s="182"/>
      <c r="Y329" s="184"/>
      <c r="Z329" s="182"/>
      <c r="AA329" s="182"/>
      <c r="AB329" s="182"/>
    </row>
    <row r="330" ht="22.5" customHeight="1">
      <c r="A330" s="72">
        <f>COUNTIF('Call &amp; Chat-Lidya'!$I$4:$I$2402,I330)</f>
        <v>1</v>
      </c>
      <c r="B330" s="176">
        <v>46175.0</v>
      </c>
      <c r="C330" s="91" t="s">
        <v>83</v>
      </c>
      <c r="D330" s="91" t="s">
        <v>85</v>
      </c>
      <c r="E330" s="91" t="s">
        <v>149</v>
      </c>
      <c r="F330" s="178">
        <v>46175.0</v>
      </c>
      <c r="G330" s="179" t="s">
        <v>88</v>
      </c>
      <c r="H330" s="91" t="s">
        <v>150</v>
      </c>
      <c r="I330" s="91" t="s">
        <v>152</v>
      </c>
      <c r="J330" s="113" t="s">
        <v>153</v>
      </c>
      <c r="K330" s="180" t="s">
        <v>154</v>
      </c>
      <c r="L330" s="181" t="s">
        <v>154</v>
      </c>
      <c r="M330" s="91" t="s">
        <v>157</v>
      </c>
      <c r="N330" s="91" t="s">
        <v>158</v>
      </c>
      <c r="O330" s="183">
        <v>46097.0</v>
      </c>
      <c r="P330" s="336"/>
      <c r="Q330" s="182"/>
      <c r="R330" s="182"/>
      <c r="S330" s="185"/>
      <c r="T330" s="185"/>
      <c r="U330" s="185"/>
      <c r="V330" s="182"/>
      <c r="W330" s="182"/>
      <c r="X330" s="182"/>
      <c r="Y330" s="184"/>
      <c r="Z330" s="97" t="s">
        <v>162</v>
      </c>
      <c r="AA330" s="182"/>
      <c r="AB330" s="182"/>
    </row>
    <row r="331" ht="22.5" customHeight="1">
      <c r="A331" s="72">
        <f>COUNTIF('Call &amp; Chat-Lidya'!$I$4:$I$2402,I331)</f>
        <v>2</v>
      </c>
      <c r="B331" s="176">
        <v>46175.0</v>
      </c>
      <c r="C331" s="91" t="s">
        <v>83</v>
      </c>
      <c r="D331" s="91" t="s">
        <v>85</v>
      </c>
      <c r="E331" s="91" t="s">
        <v>163</v>
      </c>
      <c r="F331" s="178">
        <v>46175.0</v>
      </c>
      <c r="G331" s="179" t="s">
        <v>88</v>
      </c>
      <c r="H331" s="91" t="s">
        <v>165</v>
      </c>
      <c r="I331" s="91" t="s">
        <v>166</v>
      </c>
      <c r="J331" s="97" t="s">
        <v>167</v>
      </c>
      <c r="K331" s="180" t="s">
        <v>169</v>
      </c>
      <c r="L331" s="181" t="s">
        <v>169</v>
      </c>
      <c r="M331" s="91" t="s">
        <v>170</v>
      </c>
      <c r="N331" s="91" t="s">
        <v>170</v>
      </c>
      <c r="O331" s="183">
        <v>46098.0</v>
      </c>
      <c r="P331" s="176">
        <v>46112.0</v>
      </c>
      <c r="Q331" s="91" t="s">
        <v>124</v>
      </c>
      <c r="R331" s="91" t="s">
        <v>143</v>
      </c>
      <c r="S331" s="179" t="s">
        <v>126</v>
      </c>
      <c r="T331" s="179" t="s">
        <v>145</v>
      </c>
      <c r="U331" s="179" t="s">
        <v>101</v>
      </c>
      <c r="V331" s="91" t="s">
        <v>131</v>
      </c>
      <c r="W331" s="182"/>
      <c r="X331" s="182"/>
      <c r="Y331" s="184"/>
      <c r="Z331" s="182"/>
      <c r="AA331" s="182"/>
      <c r="AB331" s="182"/>
    </row>
    <row r="332" ht="22.5" customHeight="1">
      <c r="A332" s="72">
        <f>COUNTIF('Call &amp; Chat-Lidya'!$I$4:$I$2402,I332)</f>
        <v>2</v>
      </c>
      <c r="B332" s="176">
        <v>46175.0</v>
      </c>
      <c r="C332" s="91" t="s">
        <v>83</v>
      </c>
      <c r="D332" s="91" t="s">
        <v>85</v>
      </c>
      <c r="E332" s="91" t="s">
        <v>175</v>
      </c>
      <c r="F332" s="178">
        <v>46175.0</v>
      </c>
      <c r="G332" s="179" t="s">
        <v>88</v>
      </c>
      <c r="H332" s="91" t="s">
        <v>176</v>
      </c>
      <c r="I332" s="91" t="s">
        <v>177</v>
      </c>
      <c r="J332" s="97" t="s">
        <v>178</v>
      </c>
      <c r="K332" s="180" t="s">
        <v>180</v>
      </c>
      <c r="L332" s="181" t="s">
        <v>180</v>
      </c>
      <c r="M332" s="91" t="s">
        <v>181</v>
      </c>
      <c r="N332" s="91" t="s">
        <v>181</v>
      </c>
      <c r="O332" s="183">
        <v>46099.0</v>
      </c>
      <c r="P332" s="176">
        <v>46113.0</v>
      </c>
      <c r="Q332" s="91" t="s">
        <v>124</v>
      </c>
      <c r="R332" s="91" t="s">
        <v>143</v>
      </c>
      <c r="S332" s="179" t="s">
        <v>126</v>
      </c>
      <c r="T332" s="179" t="s">
        <v>145</v>
      </c>
      <c r="U332" s="179" t="s">
        <v>101</v>
      </c>
      <c r="V332" s="91" t="s">
        <v>131</v>
      </c>
      <c r="W332" s="182"/>
      <c r="X332" s="182"/>
      <c r="Y332" s="184"/>
      <c r="Z332" s="182"/>
      <c r="AA332" s="182"/>
      <c r="AB332" s="182"/>
    </row>
    <row r="333" ht="22.5" customHeight="1">
      <c r="A333" s="72">
        <f>COUNTIF('Call &amp; Chat-Lidya'!$I$4:$I$2402,I333)</f>
        <v>2</v>
      </c>
      <c r="B333" s="176">
        <v>46175.0</v>
      </c>
      <c r="C333" s="91" t="s">
        <v>83</v>
      </c>
      <c r="D333" s="91" t="s">
        <v>85</v>
      </c>
      <c r="E333" s="91" t="s">
        <v>186</v>
      </c>
      <c r="F333" s="178">
        <v>46175.0</v>
      </c>
      <c r="G333" s="179" t="s">
        <v>88</v>
      </c>
      <c r="H333" s="91" t="s">
        <v>188</v>
      </c>
      <c r="I333" s="91" t="s">
        <v>189</v>
      </c>
      <c r="J333" s="97" t="s">
        <v>190</v>
      </c>
      <c r="K333" s="180" t="s">
        <v>191</v>
      </c>
      <c r="L333" s="181" t="s">
        <v>191</v>
      </c>
      <c r="M333" s="91" t="s">
        <v>193</v>
      </c>
      <c r="N333" s="91" t="s">
        <v>193</v>
      </c>
      <c r="O333" s="183">
        <v>46100.0</v>
      </c>
      <c r="P333" s="176">
        <v>46114.0</v>
      </c>
      <c r="Q333" s="91" t="s">
        <v>124</v>
      </c>
      <c r="R333" s="91" t="s">
        <v>124</v>
      </c>
      <c r="S333" s="179" t="s">
        <v>126</v>
      </c>
      <c r="T333" s="179" t="s">
        <v>195</v>
      </c>
      <c r="U333" s="179" t="s">
        <v>128</v>
      </c>
      <c r="V333" s="91" t="s">
        <v>131</v>
      </c>
      <c r="W333" s="182"/>
      <c r="X333" s="182"/>
      <c r="Y333" s="184"/>
      <c r="Z333" s="182"/>
      <c r="AA333" s="182"/>
      <c r="AB333" s="182"/>
    </row>
    <row r="334" ht="22.5" customHeight="1">
      <c r="A334" s="72">
        <f>COUNTIF('Call &amp; Chat-Lidya'!$I$4:$I$2402,I334)</f>
        <v>2</v>
      </c>
      <c r="B334" s="176">
        <v>46175.0</v>
      </c>
      <c r="C334" s="91" t="s">
        <v>83</v>
      </c>
      <c r="D334" s="91" t="s">
        <v>85</v>
      </c>
      <c r="E334" s="91" t="s">
        <v>202</v>
      </c>
      <c r="F334" s="178">
        <v>46175.0</v>
      </c>
      <c r="G334" s="179" t="s">
        <v>88</v>
      </c>
      <c r="H334" s="91" t="s">
        <v>205</v>
      </c>
      <c r="I334" s="91" t="s">
        <v>206</v>
      </c>
      <c r="J334" s="97" t="s">
        <v>207</v>
      </c>
      <c r="K334" s="180" t="s">
        <v>208</v>
      </c>
      <c r="L334" s="181" t="s">
        <v>208</v>
      </c>
      <c r="M334" s="91" t="s">
        <v>210</v>
      </c>
      <c r="N334" s="91" t="s">
        <v>210</v>
      </c>
      <c r="O334" s="183">
        <v>46102.0</v>
      </c>
      <c r="P334" s="176">
        <v>46116.0</v>
      </c>
      <c r="Q334" s="91" t="s">
        <v>213</v>
      </c>
      <c r="R334" s="91" t="s">
        <v>143</v>
      </c>
      <c r="S334" s="179" t="s">
        <v>251</v>
      </c>
      <c r="T334" s="179" t="s">
        <v>145</v>
      </c>
      <c r="U334" s="179" t="s">
        <v>101</v>
      </c>
      <c r="V334" s="91" t="s">
        <v>131</v>
      </c>
      <c r="W334" s="182"/>
      <c r="X334" s="182"/>
      <c r="Y334" s="184"/>
      <c r="Z334" s="182"/>
      <c r="AA334" s="182"/>
      <c r="AB334" s="182"/>
    </row>
    <row r="335" ht="22.5" customHeight="1">
      <c r="A335" s="72">
        <f>COUNTIF('Call &amp; Chat-Lidya'!$I$4:$I$2402,I335)</f>
        <v>2</v>
      </c>
      <c r="B335" s="176">
        <v>46175.0</v>
      </c>
      <c r="C335" s="91" t="s">
        <v>83</v>
      </c>
      <c r="D335" s="91" t="s">
        <v>85</v>
      </c>
      <c r="E335" s="91" t="s">
        <v>222</v>
      </c>
      <c r="F335" s="178">
        <v>46175.0</v>
      </c>
      <c r="G335" s="179" t="s">
        <v>88</v>
      </c>
      <c r="H335" s="91" t="s">
        <v>224</v>
      </c>
      <c r="I335" s="91" t="s">
        <v>226</v>
      </c>
      <c r="J335" s="97" t="s">
        <v>228</v>
      </c>
      <c r="K335" s="180" t="s">
        <v>228</v>
      </c>
      <c r="L335" s="181" t="s">
        <v>228</v>
      </c>
      <c r="M335" s="91" t="s">
        <v>230</v>
      </c>
      <c r="N335" s="91" t="s">
        <v>230</v>
      </c>
      <c r="O335" s="183">
        <v>46104.0</v>
      </c>
      <c r="P335" s="176">
        <v>46118.0</v>
      </c>
      <c r="Q335" s="91" t="s">
        <v>143</v>
      </c>
      <c r="R335" s="91" t="s">
        <v>143</v>
      </c>
      <c r="S335" s="179" t="s">
        <v>126</v>
      </c>
      <c r="T335" s="179" t="s">
        <v>145</v>
      </c>
      <c r="U335" s="179" t="s">
        <v>101</v>
      </c>
      <c r="V335" s="91" t="s">
        <v>131</v>
      </c>
      <c r="W335" s="182"/>
      <c r="X335" s="182"/>
      <c r="Y335" s="184"/>
      <c r="Z335" s="182"/>
      <c r="AA335" s="182"/>
      <c r="AB335" s="182"/>
    </row>
    <row r="336" ht="22.5" customHeight="1">
      <c r="A336" s="72">
        <f>COUNTIF('Call &amp; Chat-Lidya'!$I$4:$I$2402,I336)</f>
        <v>2</v>
      </c>
      <c r="B336" s="176">
        <v>46175.0</v>
      </c>
      <c r="C336" s="91" t="s">
        <v>83</v>
      </c>
      <c r="D336" s="91" t="s">
        <v>85</v>
      </c>
      <c r="E336" s="91" t="s">
        <v>241</v>
      </c>
      <c r="F336" s="178">
        <v>46175.0</v>
      </c>
      <c r="G336" s="179" t="s">
        <v>88</v>
      </c>
      <c r="H336" s="91" t="s">
        <v>244</v>
      </c>
      <c r="I336" s="91" t="s">
        <v>245</v>
      </c>
      <c r="J336" s="97" t="s">
        <v>246</v>
      </c>
      <c r="K336" s="180" t="s">
        <v>247</v>
      </c>
      <c r="L336" s="181" t="s">
        <v>247</v>
      </c>
      <c r="M336" s="91" t="s">
        <v>248</v>
      </c>
      <c r="N336" s="91" t="s">
        <v>248</v>
      </c>
      <c r="O336" s="183">
        <v>46106.0</v>
      </c>
      <c r="P336" s="176">
        <v>46120.0</v>
      </c>
      <c r="Q336" s="91" t="s">
        <v>124</v>
      </c>
      <c r="R336" s="91" t="s">
        <v>143</v>
      </c>
      <c r="S336" s="179" t="s">
        <v>251</v>
      </c>
      <c r="T336" s="179" t="s">
        <v>145</v>
      </c>
      <c r="U336" s="179" t="s">
        <v>101</v>
      </c>
      <c r="V336" s="91" t="s">
        <v>131</v>
      </c>
      <c r="W336" s="182"/>
      <c r="X336" s="182"/>
      <c r="Y336" s="184"/>
      <c r="Z336" s="182"/>
      <c r="AA336" s="182"/>
      <c r="AB336" s="182"/>
    </row>
    <row r="337" ht="22.5" customHeight="1">
      <c r="A337" s="72">
        <f>COUNTIF('Call &amp; Chat-Lidya'!$I$4:$I$2402,I337)</f>
        <v>4</v>
      </c>
      <c r="B337" s="176">
        <v>46175.0</v>
      </c>
      <c r="C337" s="91" t="s">
        <v>83</v>
      </c>
      <c r="D337" s="91" t="s">
        <v>85</v>
      </c>
      <c r="E337" s="91" t="s">
        <v>256</v>
      </c>
      <c r="F337" s="178">
        <v>46175.0</v>
      </c>
      <c r="G337" s="179" t="s">
        <v>88</v>
      </c>
      <c r="H337" s="91" t="s">
        <v>257</v>
      </c>
      <c r="I337" s="91" t="s">
        <v>258</v>
      </c>
      <c r="J337" s="97" t="s">
        <v>259</v>
      </c>
      <c r="K337" s="180" t="s">
        <v>260</v>
      </c>
      <c r="L337" s="181" t="s">
        <v>260</v>
      </c>
      <c r="M337" s="91" t="s">
        <v>261</v>
      </c>
      <c r="N337" s="91" t="s">
        <v>261</v>
      </c>
      <c r="O337" s="183">
        <v>46106.0</v>
      </c>
      <c r="P337" s="176">
        <v>46120.0</v>
      </c>
      <c r="Q337" s="91" t="s">
        <v>263</v>
      </c>
      <c r="R337" s="91" t="s">
        <v>143</v>
      </c>
      <c r="S337" s="179" t="s">
        <v>251</v>
      </c>
      <c r="T337" s="179" t="s">
        <v>145</v>
      </c>
      <c r="U337" s="179" t="s">
        <v>101</v>
      </c>
      <c r="V337" s="91" t="s">
        <v>131</v>
      </c>
      <c r="W337" s="182"/>
      <c r="X337" s="182"/>
      <c r="Y337" s="184"/>
      <c r="Z337" s="182"/>
      <c r="AA337" s="182"/>
      <c r="AB337" s="182"/>
    </row>
    <row r="338" ht="22.5" customHeight="1">
      <c r="A338" s="72">
        <f>COUNTIF('Call &amp; Chat-Lidya'!$I$4:$I$2402,I338)</f>
        <v>10</v>
      </c>
      <c r="B338" s="176">
        <v>46175.0</v>
      </c>
      <c r="C338" s="91" t="s">
        <v>83</v>
      </c>
      <c r="D338" s="91" t="s">
        <v>173</v>
      </c>
      <c r="E338" s="91" t="s">
        <v>1053</v>
      </c>
      <c r="F338" s="178">
        <v>46160.0</v>
      </c>
      <c r="G338" s="179" t="s">
        <v>88</v>
      </c>
      <c r="H338" s="91" t="s">
        <v>1054</v>
      </c>
      <c r="I338" s="91" t="s">
        <v>1055</v>
      </c>
      <c r="J338" s="97" t="s">
        <v>1056</v>
      </c>
      <c r="K338" s="180" t="s">
        <v>1057</v>
      </c>
      <c r="L338" s="181" t="s">
        <v>1057</v>
      </c>
      <c r="M338" s="91" t="s">
        <v>1058</v>
      </c>
      <c r="N338" s="182"/>
      <c r="O338" s="183">
        <v>46160.0</v>
      </c>
      <c r="P338" s="176">
        <v>46174.0</v>
      </c>
      <c r="Q338" s="91" t="s">
        <v>95</v>
      </c>
      <c r="R338" s="91">
        <v>2.0</v>
      </c>
      <c r="S338" s="179" t="s">
        <v>251</v>
      </c>
      <c r="T338" s="179" t="s">
        <v>145</v>
      </c>
      <c r="U338" s="179" t="s">
        <v>101</v>
      </c>
      <c r="V338" s="91" t="s">
        <v>131</v>
      </c>
      <c r="W338" s="182"/>
      <c r="X338" s="182"/>
      <c r="Y338" s="184"/>
      <c r="Z338" s="182"/>
      <c r="AA338" s="182"/>
      <c r="AB338" s="182"/>
    </row>
    <row r="339" ht="22.5" customHeight="1">
      <c r="A339" s="72">
        <f>COUNTIF('Call &amp; Chat-Lidya'!$I$4:$I$2402,I339)</f>
        <v>8</v>
      </c>
      <c r="B339" s="176">
        <v>46175.0</v>
      </c>
      <c r="C339" s="91" t="s">
        <v>83</v>
      </c>
      <c r="D339" s="91" t="s">
        <v>173</v>
      </c>
      <c r="E339" s="91" t="s">
        <v>809</v>
      </c>
      <c r="F339" s="178">
        <v>46160.0</v>
      </c>
      <c r="G339" s="179" t="s">
        <v>88</v>
      </c>
      <c r="H339" s="91" t="s">
        <v>1570</v>
      </c>
      <c r="I339" s="91" t="s">
        <v>1571</v>
      </c>
      <c r="J339" s="97" t="s">
        <v>1572</v>
      </c>
      <c r="K339" s="180" t="s">
        <v>1573</v>
      </c>
      <c r="L339" s="181" t="s">
        <v>1573</v>
      </c>
      <c r="M339" s="91" t="s">
        <v>1574</v>
      </c>
      <c r="N339" s="182"/>
      <c r="O339" s="183">
        <v>46160.0</v>
      </c>
      <c r="P339" s="176">
        <v>46174.0</v>
      </c>
      <c r="Q339" s="91" t="s">
        <v>143</v>
      </c>
      <c r="R339" s="91" t="s">
        <v>98</v>
      </c>
      <c r="S339" s="179" t="s">
        <v>251</v>
      </c>
      <c r="T339" s="179" t="s">
        <v>350</v>
      </c>
      <c r="U339" s="179" t="s">
        <v>101</v>
      </c>
      <c r="V339" s="97" t="s">
        <v>105</v>
      </c>
      <c r="W339" s="182"/>
      <c r="X339" s="182"/>
      <c r="Y339" s="184"/>
      <c r="Z339" s="97" t="s">
        <v>1575</v>
      </c>
      <c r="AA339" s="182"/>
      <c r="AB339" s="182"/>
    </row>
    <row r="340" ht="22.5" customHeight="1">
      <c r="A340" s="72">
        <f>COUNTIF('Call &amp; Chat-Lidya'!$I$4:$I$2402,I340)</f>
        <v>3</v>
      </c>
      <c r="B340" s="176">
        <v>46175.0</v>
      </c>
      <c r="C340" s="91" t="s">
        <v>83</v>
      </c>
      <c r="D340" s="91" t="s">
        <v>173</v>
      </c>
      <c r="E340" s="91" t="s">
        <v>1604</v>
      </c>
      <c r="F340" s="176">
        <v>46162.0</v>
      </c>
      <c r="G340" s="179" t="s">
        <v>88</v>
      </c>
      <c r="H340" s="91" t="s">
        <v>1605</v>
      </c>
      <c r="I340" s="91" t="s">
        <v>1606</v>
      </c>
      <c r="J340" s="97" t="s">
        <v>1607</v>
      </c>
      <c r="K340" s="97" t="s">
        <v>1608</v>
      </c>
      <c r="L340" s="313" t="s">
        <v>1609</v>
      </c>
      <c r="M340" s="91" t="s">
        <v>1610</v>
      </c>
      <c r="N340" s="91" t="s">
        <v>1611</v>
      </c>
      <c r="O340" s="183">
        <v>46162.0</v>
      </c>
      <c r="P340" s="176">
        <v>46176.0</v>
      </c>
      <c r="Q340" s="91" t="s">
        <v>124</v>
      </c>
      <c r="R340" s="91">
        <v>3.0</v>
      </c>
      <c r="S340" s="179" t="s">
        <v>100</v>
      </c>
      <c r="T340" s="179" t="s">
        <v>100</v>
      </c>
      <c r="U340" s="179" t="s">
        <v>101</v>
      </c>
      <c r="V340" s="91" t="s">
        <v>105</v>
      </c>
      <c r="W340" s="182"/>
      <c r="X340" s="182"/>
      <c r="Y340" s="184"/>
      <c r="Z340" s="180" t="s">
        <v>1612</v>
      </c>
      <c r="AA340" s="182"/>
      <c r="AB340" s="182"/>
    </row>
    <row r="341" ht="22.5" customHeight="1">
      <c r="A341" s="72">
        <f>COUNTIF('Call &amp; Chat-Lidya'!$I$4:$I$2402,I341)</f>
        <v>14</v>
      </c>
      <c r="B341" s="176">
        <v>46175.0</v>
      </c>
      <c r="C341" s="91" t="s">
        <v>83</v>
      </c>
      <c r="D341" s="91" t="s">
        <v>173</v>
      </c>
      <c r="E341" s="91" t="s">
        <v>1015</v>
      </c>
      <c r="F341" s="176">
        <v>46118.0</v>
      </c>
      <c r="G341" s="336"/>
      <c r="H341" s="91" t="s">
        <v>1017</v>
      </c>
      <c r="I341" s="91" t="s">
        <v>1018</v>
      </c>
      <c r="J341" s="97" t="s">
        <v>1019</v>
      </c>
      <c r="K341" s="97" t="s">
        <v>1020</v>
      </c>
      <c r="L341" s="313" t="s">
        <v>1020</v>
      </c>
      <c r="M341" s="91" t="s">
        <v>1021</v>
      </c>
      <c r="N341" s="91" t="s">
        <v>1021</v>
      </c>
      <c r="O341" s="183">
        <v>46117.0</v>
      </c>
      <c r="P341" s="337">
        <v>46131.0</v>
      </c>
      <c r="Q341" s="91" t="s">
        <v>213</v>
      </c>
      <c r="R341" s="91">
        <v>2.0</v>
      </c>
      <c r="S341" s="179" t="s">
        <v>350</v>
      </c>
      <c r="T341" s="179" t="s">
        <v>145</v>
      </c>
      <c r="U341" s="179" t="s">
        <v>101</v>
      </c>
      <c r="V341" s="91" t="s">
        <v>664</v>
      </c>
      <c r="W341" s="91" t="s">
        <v>694</v>
      </c>
      <c r="X341" s="182"/>
      <c r="Y341" s="184"/>
      <c r="Z341" s="180" t="s">
        <v>3492</v>
      </c>
      <c r="AA341" s="182"/>
      <c r="AB341" s="182"/>
    </row>
    <row r="342" ht="22.5" customHeight="1">
      <c r="A342" s="72">
        <f>COUNTIF('Call &amp; Chat-Lidya'!$I$4:$I$2402,I342)</f>
        <v>6</v>
      </c>
      <c r="B342" s="176">
        <v>46175.0</v>
      </c>
      <c r="C342" s="91" t="s">
        <v>83</v>
      </c>
      <c r="D342" s="91" t="s">
        <v>173</v>
      </c>
      <c r="E342" s="91" t="s">
        <v>1783</v>
      </c>
      <c r="F342" s="176">
        <v>46135.0</v>
      </c>
      <c r="G342" s="179" t="s">
        <v>88</v>
      </c>
      <c r="H342" s="91" t="s">
        <v>2147</v>
      </c>
      <c r="I342" s="91" t="s">
        <v>2008</v>
      </c>
      <c r="J342" s="97" t="s">
        <v>2009</v>
      </c>
      <c r="K342" s="97" t="s">
        <v>2010</v>
      </c>
      <c r="L342" s="313" t="s">
        <v>2010</v>
      </c>
      <c r="M342" s="91" t="s">
        <v>2011</v>
      </c>
      <c r="N342" s="91" t="s">
        <v>2011</v>
      </c>
      <c r="O342" s="183">
        <v>46135.0</v>
      </c>
      <c r="P342" s="176">
        <v>46149.0</v>
      </c>
      <c r="Q342" s="91" t="s">
        <v>98</v>
      </c>
      <c r="R342" s="91">
        <v>3.0</v>
      </c>
      <c r="S342" s="179" t="s">
        <v>99</v>
      </c>
      <c r="T342" s="179" t="s">
        <v>145</v>
      </c>
      <c r="U342" s="179" t="s">
        <v>101</v>
      </c>
      <c r="V342" s="91" t="s">
        <v>105</v>
      </c>
      <c r="W342" s="91" t="s">
        <v>342</v>
      </c>
      <c r="X342" s="97" t="s">
        <v>959</v>
      </c>
      <c r="Y342" s="292">
        <v>168000.0</v>
      </c>
      <c r="Z342" s="180" t="s">
        <v>2156</v>
      </c>
      <c r="AA342" s="182"/>
      <c r="AB342" s="182"/>
    </row>
    <row r="343" ht="22.5" customHeight="1">
      <c r="A343" s="72">
        <f>COUNTIF('Call &amp; Chat-Lidya'!$I$4:$I$2402,I343)</f>
        <v>4</v>
      </c>
      <c r="B343" s="176">
        <v>46175.0</v>
      </c>
      <c r="C343" s="91" t="s">
        <v>83</v>
      </c>
      <c r="D343" s="91" t="s">
        <v>266</v>
      </c>
      <c r="E343" s="91" t="s">
        <v>1586</v>
      </c>
      <c r="F343" s="178">
        <v>46169.0</v>
      </c>
      <c r="G343" s="179" t="s">
        <v>88</v>
      </c>
      <c r="H343" s="91" t="s">
        <v>2952</v>
      </c>
      <c r="I343" s="91" t="s">
        <v>2953</v>
      </c>
      <c r="J343" s="97" t="s">
        <v>2955</v>
      </c>
      <c r="K343" s="180" t="s">
        <v>2957</v>
      </c>
      <c r="L343" s="181" t="s">
        <v>2957</v>
      </c>
      <c r="M343" s="91" t="s">
        <v>2958</v>
      </c>
      <c r="N343" s="182"/>
      <c r="O343" s="183">
        <v>46169.0</v>
      </c>
      <c r="P343" s="176">
        <v>46183.0</v>
      </c>
      <c r="Q343" s="91" t="s">
        <v>143</v>
      </c>
      <c r="R343" s="91" t="s">
        <v>143</v>
      </c>
      <c r="S343" s="179" t="s">
        <v>251</v>
      </c>
      <c r="T343" s="179" t="s">
        <v>145</v>
      </c>
      <c r="U343" s="179" t="s">
        <v>101</v>
      </c>
      <c r="V343" s="97" t="s">
        <v>131</v>
      </c>
      <c r="W343" s="182"/>
      <c r="X343" s="182"/>
      <c r="Y343" s="184"/>
      <c r="Z343" s="182"/>
      <c r="AA343" s="182"/>
      <c r="AB343" s="182"/>
    </row>
    <row r="344" ht="22.5" customHeight="1">
      <c r="A344" s="72">
        <f>COUNTIF('Call &amp; Chat-Lidya'!$I$4:$I$2402,I344)</f>
        <v>2</v>
      </c>
      <c r="B344" s="176">
        <v>46175.0</v>
      </c>
      <c r="C344" s="91" t="s">
        <v>83</v>
      </c>
      <c r="D344" s="91" t="s">
        <v>266</v>
      </c>
      <c r="E344" s="91" t="s">
        <v>1810</v>
      </c>
      <c r="F344" s="178">
        <v>46171.0</v>
      </c>
      <c r="G344" s="179" t="s">
        <v>88</v>
      </c>
      <c r="H344" s="91" t="s">
        <v>1853</v>
      </c>
      <c r="I344" s="91" t="s">
        <v>1854</v>
      </c>
      <c r="J344" s="97" t="s">
        <v>1855</v>
      </c>
      <c r="K344" s="97" t="s">
        <v>1856</v>
      </c>
      <c r="L344" s="313" t="s">
        <v>1856</v>
      </c>
      <c r="M344" s="91" t="s">
        <v>1857</v>
      </c>
      <c r="N344" s="91" t="s">
        <v>1857</v>
      </c>
      <c r="O344" s="183">
        <v>46171.0</v>
      </c>
      <c r="P344" s="176">
        <v>46185.0</v>
      </c>
      <c r="Q344" s="91" t="s">
        <v>124</v>
      </c>
      <c r="R344" s="91" t="s">
        <v>143</v>
      </c>
      <c r="S344" s="179" t="s">
        <v>126</v>
      </c>
      <c r="T344" s="179" t="s">
        <v>145</v>
      </c>
      <c r="U344" s="179" t="s">
        <v>101</v>
      </c>
      <c r="V344" s="91" t="s">
        <v>131</v>
      </c>
      <c r="W344" s="182"/>
      <c r="X344" s="182"/>
      <c r="Y344" s="182"/>
      <c r="Z344" s="182"/>
      <c r="AA344" s="182"/>
      <c r="AB344" s="182"/>
    </row>
    <row r="345" ht="22.5" customHeight="1">
      <c r="A345" s="72">
        <f>COUNTIF('Call &amp; Chat-Lidya'!$I$4:$I$2402,I345)</f>
        <v>2</v>
      </c>
      <c r="B345" s="176">
        <v>46175.0</v>
      </c>
      <c r="C345" s="91" t="s">
        <v>83</v>
      </c>
      <c r="D345" s="91" t="s">
        <v>266</v>
      </c>
      <c r="E345" s="91" t="s">
        <v>1586</v>
      </c>
      <c r="F345" s="178">
        <v>46172.0</v>
      </c>
      <c r="G345" s="179" t="s">
        <v>88</v>
      </c>
      <c r="H345" s="91" t="s">
        <v>1861</v>
      </c>
      <c r="I345" s="91" t="s">
        <v>1862</v>
      </c>
      <c r="J345" s="97" t="s">
        <v>1863</v>
      </c>
      <c r="K345" s="97" t="s">
        <v>1864</v>
      </c>
      <c r="L345" s="313" t="s">
        <v>1864</v>
      </c>
      <c r="M345" s="91" t="s">
        <v>1865</v>
      </c>
      <c r="N345" s="182"/>
      <c r="O345" s="183">
        <v>46171.0</v>
      </c>
      <c r="P345" s="176">
        <v>46185.0</v>
      </c>
      <c r="Q345" s="91" t="s">
        <v>124</v>
      </c>
      <c r="R345" s="91" t="s">
        <v>143</v>
      </c>
      <c r="S345" s="179" t="s">
        <v>251</v>
      </c>
      <c r="T345" s="179" t="s">
        <v>145</v>
      </c>
      <c r="U345" s="179" t="s">
        <v>101</v>
      </c>
      <c r="V345" s="91" t="s">
        <v>131</v>
      </c>
      <c r="W345" s="182"/>
      <c r="X345" s="182"/>
      <c r="Y345" s="182"/>
      <c r="Z345" s="182"/>
      <c r="AA345" s="182"/>
      <c r="AB345" s="182"/>
    </row>
    <row r="346" ht="22.5" customHeight="1">
      <c r="A346" s="72">
        <f>COUNTIF('Call &amp; Chat-Lidya'!$I$4:$I$2402,I346)</f>
        <v>3</v>
      </c>
      <c r="B346" s="176">
        <v>46175.0</v>
      </c>
      <c r="C346" s="91" t="s">
        <v>83</v>
      </c>
      <c r="D346" s="91" t="s">
        <v>266</v>
      </c>
      <c r="E346" s="91" t="s">
        <v>1402</v>
      </c>
      <c r="F346" s="178">
        <v>46172.0</v>
      </c>
      <c r="G346" s="179" t="s">
        <v>448</v>
      </c>
      <c r="H346" s="91" t="s">
        <v>1061</v>
      </c>
      <c r="I346" s="91" t="s">
        <v>1985</v>
      </c>
      <c r="J346" s="97" t="s">
        <v>1064</v>
      </c>
      <c r="K346" s="97" t="s">
        <v>1065</v>
      </c>
      <c r="L346" s="313" t="s">
        <v>3000</v>
      </c>
      <c r="M346" s="91" t="s">
        <v>1066</v>
      </c>
      <c r="N346" s="182"/>
      <c r="O346" s="183">
        <v>46172.0</v>
      </c>
      <c r="P346" s="176">
        <v>46712.0</v>
      </c>
      <c r="Q346" s="91" t="s">
        <v>86</v>
      </c>
      <c r="R346" s="91" t="s">
        <v>98</v>
      </c>
      <c r="S346" s="185"/>
      <c r="T346" s="185"/>
      <c r="U346" s="179" t="s">
        <v>101</v>
      </c>
      <c r="V346" s="91" t="s">
        <v>105</v>
      </c>
      <c r="W346" s="97" t="s">
        <v>342</v>
      </c>
      <c r="X346" s="182"/>
      <c r="Y346" s="182"/>
      <c r="Z346" s="182"/>
      <c r="AA346" s="182"/>
      <c r="AB346" s="182"/>
    </row>
    <row r="347" ht="22.5" customHeight="1">
      <c r="A347" s="72">
        <f>COUNTIF('Call &amp; Chat-Lidya'!$I$4:$I$2402,I347)</f>
        <v>2</v>
      </c>
      <c r="B347" s="176">
        <v>46175.0</v>
      </c>
      <c r="C347" s="91" t="s">
        <v>83</v>
      </c>
      <c r="D347" s="91" t="s">
        <v>266</v>
      </c>
      <c r="E347" s="91" t="s">
        <v>1413</v>
      </c>
      <c r="F347" s="178">
        <v>46172.0</v>
      </c>
      <c r="G347" s="179" t="s">
        <v>88</v>
      </c>
      <c r="H347" s="91" t="s">
        <v>1873</v>
      </c>
      <c r="I347" s="91" t="s">
        <v>1874</v>
      </c>
      <c r="J347" s="97" t="s">
        <v>1875</v>
      </c>
      <c r="K347" s="97" t="s">
        <v>1876</v>
      </c>
      <c r="L347" s="313" t="s">
        <v>1876</v>
      </c>
      <c r="M347" s="91" t="s">
        <v>1877</v>
      </c>
      <c r="N347" s="91" t="s">
        <v>1877</v>
      </c>
      <c r="O347" s="183">
        <v>46172.0</v>
      </c>
      <c r="P347" s="176">
        <v>46186.0</v>
      </c>
      <c r="Q347" s="91" t="s">
        <v>143</v>
      </c>
      <c r="R347" s="91" t="s">
        <v>143</v>
      </c>
      <c r="S347" s="179" t="s">
        <v>251</v>
      </c>
      <c r="T347" s="179" t="s">
        <v>145</v>
      </c>
      <c r="U347" s="179" t="s">
        <v>101</v>
      </c>
      <c r="V347" s="91" t="s">
        <v>131</v>
      </c>
      <c r="W347" s="182"/>
      <c r="X347" s="182"/>
      <c r="Y347" s="182"/>
      <c r="Z347" s="182"/>
      <c r="AA347" s="182"/>
      <c r="AB347" s="182"/>
    </row>
    <row r="348" ht="22.5" customHeight="1">
      <c r="A348" s="72">
        <f>COUNTIF('Call &amp; Chat-Lidya'!$I$4:$I$2402,I348)</f>
        <v>2</v>
      </c>
      <c r="B348" s="176">
        <v>46175.0</v>
      </c>
      <c r="C348" s="91" t="s">
        <v>83</v>
      </c>
      <c r="D348" s="91" t="s">
        <v>266</v>
      </c>
      <c r="E348" s="91" t="s">
        <v>1557</v>
      </c>
      <c r="F348" s="178">
        <v>46173.0</v>
      </c>
      <c r="G348" s="179" t="s">
        <v>88</v>
      </c>
      <c r="H348" s="91" t="s">
        <v>1883</v>
      </c>
      <c r="I348" s="91" t="s">
        <v>1884</v>
      </c>
      <c r="J348" s="97" t="s">
        <v>1885</v>
      </c>
      <c r="K348" s="97" t="s">
        <v>1886</v>
      </c>
      <c r="L348" s="313" t="s">
        <v>1886</v>
      </c>
      <c r="M348" s="91" t="s">
        <v>1887</v>
      </c>
      <c r="N348" s="91" t="s">
        <v>1888</v>
      </c>
      <c r="O348" s="183">
        <v>46173.0</v>
      </c>
      <c r="P348" s="176">
        <v>46187.0</v>
      </c>
      <c r="Q348" s="91" t="s">
        <v>124</v>
      </c>
      <c r="R348" s="91" t="s">
        <v>143</v>
      </c>
      <c r="S348" s="179" t="s">
        <v>126</v>
      </c>
      <c r="T348" s="179" t="s">
        <v>145</v>
      </c>
      <c r="U348" s="179" t="s">
        <v>101</v>
      </c>
      <c r="V348" s="91" t="s">
        <v>131</v>
      </c>
      <c r="W348" s="182"/>
      <c r="X348" s="182"/>
      <c r="Y348" s="182"/>
      <c r="Z348" s="182"/>
      <c r="AA348" s="182"/>
      <c r="AB348" s="182"/>
    </row>
    <row r="349" ht="22.5" customHeight="1">
      <c r="A349" s="72">
        <f>COUNTIF('Call &amp; Chat-Lidya'!$I$4:$I$2402,I349)</f>
        <v>2</v>
      </c>
      <c r="B349" s="176">
        <v>46175.0</v>
      </c>
      <c r="C349" s="91" t="s">
        <v>83</v>
      </c>
      <c r="D349" s="91" t="s">
        <v>266</v>
      </c>
      <c r="E349" s="91" t="s">
        <v>1594</v>
      </c>
      <c r="F349" s="178">
        <v>46173.0</v>
      </c>
      <c r="G349" s="179" t="s">
        <v>88</v>
      </c>
      <c r="H349" s="91" t="s">
        <v>1897</v>
      </c>
      <c r="I349" s="91" t="s">
        <v>1898</v>
      </c>
      <c r="J349" s="97" t="s">
        <v>1899</v>
      </c>
      <c r="K349" s="97" t="s">
        <v>1900</v>
      </c>
      <c r="L349" s="313" t="s">
        <v>1901</v>
      </c>
      <c r="M349" s="91" t="s">
        <v>1902</v>
      </c>
      <c r="N349" s="182"/>
      <c r="O349" s="183">
        <v>46173.0</v>
      </c>
      <c r="P349" s="176">
        <v>46187.0</v>
      </c>
      <c r="Q349" s="91" t="s">
        <v>135</v>
      </c>
      <c r="R349" s="91" t="s">
        <v>143</v>
      </c>
      <c r="S349" s="179" t="s">
        <v>251</v>
      </c>
      <c r="T349" s="179" t="s">
        <v>145</v>
      </c>
      <c r="U349" s="179" t="s">
        <v>101</v>
      </c>
      <c r="V349" s="91" t="s">
        <v>131</v>
      </c>
      <c r="W349" s="182"/>
      <c r="X349" s="182"/>
      <c r="Y349" s="182"/>
      <c r="Z349" s="182"/>
      <c r="AA349" s="182"/>
      <c r="AB349" s="182"/>
    </row>
    <row r="350" ht="22.5" customHeight="1">
      <c r="A350" s="72">
        <f>COUNTIF('Call &amp; Chat-Lidya'!$I$4:$I$2402,I350)</f>
        <v>3</v>
      </c>
      <c r="B350" s="176">
        <v>46175.0</v>
      </c>
      <c r="C350" s="91" t="s">
        <v>83</v>
      </c>
      <c r="D350" s="91" t="s">
        <v>266</v>
      </c>
      <c r="E350" s="91" t="s">
        <v>809</v>
      </c>
      <c r="F350" s="178">
        <v>46173.0</v>
      </c>
      <c r="G350" s="179" t="s">
        <v>88</v>
      </c>
      <c r="H350" s="91" t="s">
        <v>810</v>
      </c>
      <c r="I350" s="91" t="s">
        <v>811</v>
      </c>
      <c r="J350" s="97" t="s">
        <v>812</v>
      </c>
      <c r="K350" s="97" t="s">
        <v>813</v>
      </c>
      <c r="L350" s="313" t="s">
        <v>813</v>
      </c>
      <c r="M350" s="91" t="s">
        <v>814</v>
      </c>
      <c r="N350" s="91" t="s">
        <v>814</v>
      </c>
      <c r="O350" s="183">
        <v>46173.0</v>
      </c>
      <c r="P350" s="176">
        <v>46187.0</v>
      </c>
      <c r="Q350" s="91" t="s">
        <v>124</v>
      </c>
      <c r="R350" s="91" t="s">
        <v>143</v>
      </c>
      <c r="S350" s="179" t="s">
        <v>251</v>
      </c>
      <c r="T350" s="179" t="s">
        <v>145</v>
      </c>
      <c r="U350" s="179" t="s">
        <v>101</v>
      </c>
      <c r="V350" s="91" t="s">
        <v>131</v>
      </c>
      <c r="W350" s="182"/>
      <c r="X350" s="182"/>
      <c r="Y350" s="182"/>
      <c r="Z350" s="182"/>
      <c r="AA350" s="182"/>
      <c r="AB350" s="182"/>
    </row>
    <row r="351" ht="22.5" customHeight="1">
      <c r="A351" s="72">
        <f>COUNTIF('Call &amp; Chat-Lidya'!$I$4:$I$2402,I351)</f>
        <v>4</v>
      </c>
      <c r="B351" s="176">
        <v>46175.0</v>
      </c>
      <c r="C351" s="91" t="s">
        <v>83</v>
      </c>
      <c r="D351" s="91" t="s">
        <v>266</v>
      </c>
      <c r="E351" s="91" t="s">
        <v>1053</v>
      </c>
      <c r="F351" s="178">
        <v>46173.0</v>
      </c>
      <c r="G351" s="179" t="s">
        <v>88</v>
      </c>
      <c r="H351" s="91" t="s">
        <v>2119</v>
      </c>
      <c r="I351" s="91" t="s">
        <v>1843</v>
      </c>
      <c r="J351" s="97" t="s">
        <v>1844</v>
      </c>
      <c r="K351" s="97" t="s">
        <v>1845</v>
      </c>
      <c r="L351" s="313" t="s">
        <v>1845</v>
      </c>
      <c r="M351" s="91" t="s">
        <v>1846</v>
      </c>
      <c r="N351" s="91" t="s">
        <v>2120</v>
      </c>
      <c r="O351" s="183">
        <v>46173.0</v>
      </c>
      <c r="P351" s="176">
        <v>46187.0</v>
      </c>
      <c r="Q351" s="91" t="s">
        <v>213</v>
      </c>
      <c r="R351" s="91" t="s">
        <v>143</v>
      </c>
      <c r="S351" s="179" t="s">
        <v>251</v>
      </c>
      <c r="T351" s="179" t="s">
        <v>350</v>
      </c>
      <c r="U351" s="179" t="s">
        <v>101</v>
      </c>
      <c r="V351" s="91" t="s">
        <v>283</v>
      </c>
      <c r="W351" s="182"/>
      <c r="X351" s="182"/>
      <c r="Y351" s="182"/>
      <c r="Z351" s="97" t="s">
        <v>3195</v>
      </c>
      <c r="AA351" s="182"/>
      <c r="AB351" s="182"/>
    </row>
    <row r="352" ht="22.5" customHeight="1">
      <c r="A352" s="72">
        <f>COUNTIF('Call &amp; Chat-Lidya'!$I$4:$I$2392,I352)</f>
        <v>2</v>
      </c>
      <c r="B352" s="176">
        <v>46171.0</v>
      </c>
      <c r="C352" s="91" t="s">
        <v>83</v>
      </c>
      <c r="D352" s="91" t="s">
        <v>266</v>
      </c>
      <c r="E352" s="91" t="s">
        <v>1402</v>
      </c>
      <c r="F352" s="178">
        <v>46169.0</v>
      </c>
      <c r="G352" s="179" t="s">
        <v>88</v>
      </c>
      <c r="H352" s="91" t="s">
        <v>3566</v>
      </c>
      <c r="I352" s="91" t="s">
        <v>3567</v>
      </c>
      <c r="J352" s="97" t="s">
        <v>3568</v>
      </c>
      <c r="K352" s="180" t="s">
        <v>3569</v>
      </c>
      <c r="L352" s="181" t="s">
        <v>3569</v>
      </c>
      <c r="M352" s="91" t="s">
        <v>3570</v>
      </c>
      <c r="N352" s="182"/>
      <c r="O352" s="183">
        <v>46169.0</v>
      </c>
      <c r="P352" s="176">
        <v>46183.0</v>
      </c>
      <c r="Q352" s="91" t="s">
        <v>124</v>
      </c>
      <c r="R352" s="91" t="s">
        <v>124</v>
      </c>
      <c r="S352" s="179" t="s">
        <v>126</v>
      </c>
      <c r="T352" s="179" t="s">
        <v>127</v>
      </c>
      <c r="U352" s="179" t="s">
        <v>128</v>
      </c>
      <c r="V352" s="91" t="s">
        <v>131</v>
      </c>
      <c r="W352" s="182"/>
      <c r="X352" s="182"/>
      <c r="Y352" s="184"/>
      <c r="Z352" s="97" t="s">
        <v>533</v>
      </c>
      <c r="AA352" s="182"/>
      <c r="AB352" s="182"/>
    </row>
    <row r="353" ht="22.5" customHeight="1">
      <c r="A353" s="72">
        <f>COUNTIF('Call &amp; Chat-Lidya'!$I$4:$I$2392,I353)</f>
        <v>3</v>
      </c>
      <c r="B353" s="176">
        <v>46171.0</v>
      </c>
      <c r="C353" s="91" t="s">
        <v>83</v>
      </c>
      <c r="D353" s="91" t="s">
        <v>266</v>
      </c>
      <c r="E353" s="91" t="s">
        <v>1413</v>
      </c>
      <c r="F353" s="178">
        <v>46170.0</v>
      </c>
      <c r="G353" s="179" t="s">
        <v>88</v>
      </c>
      <c r="H353" s="91" t="s">
        <v>1823</v>
      </c>
      <c r="I353" s="91" t="s">
        <v>1824</v>
      </c>
      <c r="J353" s="97" t="s">
        <v>1826</v>
      </c>
      <c r="K353" s="180" t="s">
        <v>1828</v>
      </c>
      <c r="L353" s="181" t="s">
        <v>1828</v>
      </c>
      <c r="M353" s="91" t="s">
        <v>1830</v>
      </c>
      <c r="N353" s="91" t="s">
        <v>1831</v>
      </c>
      <c r="O353" s="183">
        <v>46169.0</v>
      </c>
      <c r="P353" s="176">
        <v>46183.0</v>
      </c>
      <c r="Q353" s="91" t="s">
        <v>124</v>
      </c>
      <c r="R353" s="91" t="s">
        <v>143</v>
      </c>
      <c r="S353" s="179" t="s">
        <v>126</v>
      </c>
      <c r="T353" s="179" t="s">
        <v>145</v>
      </c>
      <c r="U353" s="179" t="s">
        <v>101</v>
      </c>
      <c r="V353" s="91" t="s">
        <v>131</v>
      </c>
      <c r="W353" s="182"/>
      <c r="X353" s="182"/>
      <c r="Y353" s="184"/>
      <c r="Z353" s="182"/>
      <c r="AA353" s="182"/>
      <c r="AB353" s="182"/>
    </row>
    <row r="354" ht="22.5" customHeight="1">
      <c r="A354" s="72">
        <f>COUNTIF('Call &amp; Chat-Lidya'!$I$4:$I$2392,I354)</f>
        <v>10</v>
      </c>
      <c r="B354" s="176">
        <v>46171.0</v>
      </c>
      <c r="C354" s="91" t="s">
        <v>83</v>
      </c>
      <c r="D354" s="91" t="s">
        <v>173</v>
      </c>
      <c r="E354" s="91" t="s">
        <v>1053</v>
      </c>
      <c r="F354" s="178">
        <v>46160.0</v>
      </c>
      <c r="G354" s="179" t="s">
        <v>88</v>
      </c>
      <c r="H354" s="91" t="s">
        <v>1054</v>
      </c>
      <c r="I354" s="91" t="s">
        <v>1055</v>
      </c>
      <c r="J354" s="97" t="s">
        <v>1056</v>
      </c>
      <c r="K354" s="180" t="s">
        <v>1057</v>
      </c>
      <c r="L354" s="181" t="s">
        <v>1057</v>
      </c>
      <c r="M354" s="91" t="s">
        <v>1058</v>
      </c>
      <c r="N354" s="182"/>
      <c r="O354" s="183">
        <v>46160.0</v>
      </c>
      <c r="P354" s="176">
        <v>46174.0</v>
      </c>
      <c r="Q354" s="91" t="s">
        <v>95</v>
      </c>
      <c r="R354" s="91">
        <v>2.0</v>
      </c>
      <c r="S354" s="179" t="s">
        <v>251</v>
      </c>
      <c r="T354" s="179" t="s">
        <v>145</v>
      </c>
      <c r="U354" s="179" t="s">
        <v>101</v>
      </c>
      <c r="V354" s="91" t="s">
        <v>131</v>
      </c>
      <c r="W354" s="182"/>
      <c r="X354" s="182"/>
      <c r="Y354" s="184"/>
      <c r="Z354" s="182"/>
      <c r="AA354" s="182"/>
      <c r="AB354" s="182"/>
    </row>
    <row r="355" ht="22.5" customHeight="1">
      <c r="A355" s="72">
        <f>COUNTIF('Call &amp; Chat-Lidya'!$I$4:$I$2392,I355)</f>
        <v>3</v>
      </c>
      <c r="B355" s="176">
        <v>46171.0</v>
      </c>
      <c r="C355" s="91" t="s">
        <v>967</v>
      </c>
      <c r="D355" s="91" t="s">
        <v>173</v>
      </c>
      <c r="E355" s="91" t="s">
        <v>1060</v>
      </c>
      <c r="F355" s="176">
        <v>46170.0</v>
      </c>
      <c r="G355" s="179" t="s">
        <v>88</v>
      </c>
      <c r="H355" s="91" t="s">
        <v>1061</v>
      </c>
      <c r="I355" s="330">
        <v>13063.0</v>
      </c>
      <c r="J355" s="97" t="s">
        <v>1064</v>
      </c>
      <c r="K355" s="97" t="s">
        <v>1065</v>
      </c>
      <c r="L355" s="313" t="s">
        <v>1065</v>
      </c>
      <c r="M355" s="91" t="s">
        <v>1066</v>
      </c>
      <c r="N355" s="182"/>
      <c r="O355" s="331" t="s">
        <v>1067</v>
      </c>
      <c r="P355" s="336"/>
      <c r="Q355" s="91" t="s">
        <v>124</v>
      </c>
      <c r="R355" s="91" t="s">
        <v>213</v>
      </c>
      <c r="S355" s="179" t="s">
        <v>100</v>
      </c>
      <c r="T355" s="179" t="s">
        <v>127</v>
      </c>
      <c r="U355" s="179" t="s">
        <v>101</v>
      </c>
      <c r="V355" s="91" t="s">
        <v>341</v>
      </c>
      <c r="W355" s="97" t="s">
        <v>342</v>
      </c>
      <c r="X355" s="182"/>
      <c r="Y355" s="182"/>
      <c r="Z355" s="97" t="s">
        <v>1068</v>
      </c>
      <c r="AA355" s="184"/>
      <c r="AB355" s="184"/>
    </row>
    <row r="356" ht="22.5" customHeight="1">
      <c r="A356" s="72">
        <f>COUNTIF('Call &amp; Chat-Lidya'!$I$4:$I$2392,I356)</f>
        <v>3</v>
      </c>
      <c r="B356" s="176">
        <v>46171.0</v>
      </c>
      <c r="C356" s="91" t="s">
        <v>83</v>
      </c>
      <c r="D356" s="91" t="s">
        <v>173</v>
      </c>
      <c r="E356" s="91" t="s">
        <v>1498</v>
      </c>
      <c r="F356" s="178">
        <v>46166.0</v>
      </c>
      <c r="G356" s="179" t="s">
        <v>88</v>
      </c>
      <c r="H356" s="91" t="s">
        <v>1501</v>
      </c>
      <c r="I356" s="91" t="s">
        <v>1502</v>
      </c>
      <c r="J356" s="97" t="s">
        <v>1504</v>
      </c>
      <c r="K356" s="180" t="s">
        <v>1505</v>
      </c>
      <c r="L356" s="181" t="s">
        <v>1505</v>
      </c>
      <c r="M356" s="91" t="s">
        <v>1507</v>
      </c>
      <c r="N356" s="182"/>
      <c r="O356" s="183">
        <v>46166.0</v>
      </c>
      <c r="P356" s="176">
        <v>46180.0</v>
      </c>
      <c r="Q356" s="91" t="s">
        <v>124</v>
      </c>
      <c r="R356" s="91">
        <v>1.0</v>
      </c>
      <c r="S356" s="179" t="s">
        <v>251</v>
      </c>
      <c r="T356" s="179" t="s">
        <v>350</v>
      </c>
      <c r="U356" s="179" t="s">
        <v>101</v>
      </c>
      <c r="V356" s="97" t="s">
        <v>390</v>
      </c>
      <c r="W356" s="182"/>
      <c r="X356" s="182"/>
      <c r="Y356" s="184"/>
      <c r="Z356" s="97" t="s">
        <v>3606</v>
      </c>
      <c r="AA356" s="182"/>
      <c r="AB356" s="182"/>
    </row>
    <row r="357" ht="22.5" customHeight="1">
      <c r="A357" s="72">
        <f>COUNTIF('Call &amp; Chat-Lidya'!$I$4:$I$2392,I357)</f>
        <v>3</v>
      </c>
      <c r="B357" s="176">
        <v>46171.0</v>
      </c>
      <c r="C357" s="91" t="s">
        <v>83</v>
      </c>
      <c r="D357" s="91" t="s">
        <v>173</v>
      </c>
      <c r="E357" s="91" t="s">
        <v>1510</v>
      </c>
      <c r="F357" s="178">
        <v>46167.0</v>
      </c>
      <c r="G357" s="179" t="s">
        <v>88</v>
      </c>
      <c r="H357" s="91" t="s">
        <v>1511</v>
      </c>
      <c r="I357" s="91" t="s">
        <v>1512</v>
      </c>
      <c r="J357" s="97" t="s">
        <v>1513</v>
      </c>
      <c r="K357" s="180" t="s">
        <v>1514</v>
      </c>
      <c r="L357" s="181" t="s">
        <v>1514</v>
      </c>
      <c r="M357" s="91" t="s">
        <v>1515</v>
      </c>
      <c r="N357" s="91" t="s">
        <v>1515</v>
      </c>
      <c r="O357" s="183">
        <v>46166.0</v>
      </c>
      <c r="P357" s="176">
        <v>46181.0</v>
      </c>
      <c r="Q357" s="91" t="s">
        <v>124</v>
      </c>
      <c r="R357" s="91" t="s">
        <v>143</v>
      </c>
      <c r="S357" s="179" t="s">
        <v>251</v>
      </c>
      <c r="T357" s="179" t="s">
        <v>145</v>
      </c>
      <c r="U357" s="179" t="s">
        <v>101</v>
      </c>
      <c r="V357" s="97" t="s">
        <v>131</v>
      </c>
      <c r="W357" s="182"/>
      <c r="X357" s="182"/>
      <c r="Y357" s="184"/>
      <c r="Z357" s="182"/>
      <c r="AA357" s="182"/>
      <c r="AB357" s="182"/>
    </row>
    <row r="358" ht="22.5" customHeight="1">
      <c r="A358" s="72">
        <f>COUNTIF('Call &amp; Chat-Lidya'!$I$4:$I$2392,I358)</f>
        <v>4</v>
      </c>
      <c r="B358" s="176">
        <v>46171.0</v>
      </c>
      <c r="C358" s="91" t="s">
        <v>83</v>
      </c>
      <c r="D358" s="91" t="s">
        <v>173</v>
      </c>
      <c r="E358" s="91" t="s">
        <v>1028</v>
      </c>
      <c r="F358" s="178">
        <v>46167.0</v>
      </c>
      <c r="G358" s="179" t="s">
        <v>88</v>
      </c>
      <c r="H358" s="91" t="s">
        <v>1520</v>
      </c>
      <c r="I358" s="91" t="s">
        <v>1521</v>
      </c>
      <c r="J358" s="97" t="s">
        <v>1522</v>
      </c>
      <c r="K358" s="180" t="s">
        <v>1523</v>
      </c>
      <c r="L358" s="181" t="s">
        <v>1523</v>
      </c>
      <c r="M358" s="91" t="s">
        <v>1524</v>
      </c>
      <c r="N358" s="91" t="s">
        <v>1525</v>
      </c>
      <c r="O358" s="183">
        <v>46167.0</v>
      </c>
      <c r="P358" s="176">
        <v>46181.0</v>
      </c>
      <c r="Q358" s="91" t="s">
        <v>124</v>
      </c>
      <c r="R358" s="91" t="s">
        <v>143</v>
      </c>
      <c r="S358" s="179" t="s">
        <v>251</v>
      </c>
      <c r="T358" s="179" t="s">
        <v>145</v>
      </c>
      <c r="U358" s="179" t="s">
        <v>101</v>
      </c>
      <c r="V358" s="97" t="s">
        <v>131</v>
      </c>
      <c r="W358" s="91" t="s">
        <v>694</v>
      </c>
      <c r="X358" s="182"/>
      <c r="Y358" s="184"/>
      <c r="Z358" s="182"/>
      <c r="AA358" s="182"/>
      <c r="AB358" s="182"/>
    </row>
    <row r="359" ht="22.5" customHeight="1">
      <c r="A359" s="72">
        <f>COUNTIF('Call &amp; Chat-Lidya'!$I$4:$I$2392,I359)</f>
        <v>3</v>
      </c>
      <c r="B359" s="176">
        <v>46171.0</v>
      </c>
      <c r="C359" s="91" t="s">
        <v>83</v>
      </c>
      <c r="D359" s="91" t="s">
        <v>266</v>
      </c>
      <c r="E359" s="91" t="s">
        <v>1384</v>
      </c>
      <c r="F359" s="178">
        <v>46167.0</v>
      </c>
      <c r="G359" s="179" t="s">
        <v>88</v>
      </c>
      <c r="H359" s="91" t="s">
        <v>1837</v>
      </c>
      <c r="I359" s="91" t="s">
        <v>1838</v>
      </c>
      <c r="J359" s="97" t="s">
        <v>1839</v>
      </c>
      <c r="K359" s="180" t="s">
        <v>1840</v>
      </c>
      <c r="L359" s="181" t="s">
        <v>1840</v>
      </c>
      <c r="M359" s="91" t="s">
        <v>1842</v>
      </c>
      <c r="N359" s="91" t="s">
        <v>1842</v>
      </c>
      <c r="O359" s="183">
        <v>46167.0</v>
      </c>
      <c r="P359" s="176">
        <v>46181.0</v>
      </c>
      <c r="Q359" s="91" t="s">
        <v>143</v>
      </c>
      <c r="R359" s="91">
        <v>1.0</v>
      </c>
      <c r="S359" s="179" t="s">
        <v>350</v>
      </c>
      <c r="T359" s="179" t="s">
        <v>145</v>
      </c>
      <c r="U359" s="179" t="s">
        <v>101</v>
      </c>
      <c r="V359" s="97" t="s">
        <v>131</v>
      </c>
      <c r="W359" s="182"/>
      <c r="X359" s="182"/>
      <c r="Y359" s="184"/>
      <c r="Z359" s="97" t="s">
        <v>364</v>
      </c>
      <c r="AA359" s="182"/>
      <c r="AB359" s="182"/>
    </row>
    <row r="360" ht="22.5" customHeight="1">
      <c r="A360" s="72">
        <f>COUNTIF('Call &amp; Chat-Lidya'!$I$4:$I$2392,I360)</f>
        <v>3</v>
      </c>
      <c r="B360" s="176">
        <v>46171.0</v>
      </c>
      <c r="C360" s="91" t="s">
        <v>83</v>
      </c>
      <c r="D360" s="91" t="s">
        <v>266</v>
      </c>
      <c r="E360" s="91" t="s">
        <v>1395</v>
      </c>
      <c r="F360" s="178">
        <v>46168.0</v>
      </c>
      <c r="G360" s="179" t="s">
        <v>88</v>
      </c>
      <c r="H360" s="91" t="s">
        <v>1847</v>
      </c>
      <c r="I360" s="91" t="s">
        <v>1848</v>
      </c>
      <c r="J360" s="97" t="s">
        <v>1849</v>
      </c>
      <c r="K360" s="180" t="s">
        <v>1850</v>
      </c>
      <c r="L360" s="181" t="s">
        <v>1850</v>
      </c>
      <c r="M360" s="91" t="s">
        <v>1851</v>
      </c>
      <c r="N360" s="91" t="s">
        <v>1851</v>
      </c>
      <c r="O360" s="183">
        <v>46168.0</v>
      </c>
      <c r="P360" s="176">
        <v>46182.0</v>
      </c>
      <c r="Q360" s="91" t="s">
        <v>143</v>
      </c>
      <c r="R360" s="91">
        <v>1.0</v>
      </c>
      <c r="S360" s="179" t="s">
        <v>251</v>
      </c>
      <c r="T360" s="179" t="s">
        <v>145</v>
      </c>
      <c r="U360" s="179" t="s">
        <v>101</v>
      </c>
      <c r="V360" s="97" t="s">
        <v>131</v>
      </c>
      <c r="W360" s="182"/>
      <c r="X360" s="182"/>
      <c r="Y360" s="184"/>
      <c r="Z360" s="182"/>
      <c r="AA360" s="459"/>
      <c r="AB360" s="459"/>
    </row>
    <row r="361" ht="22.5" customHeight="1">
      <c r="A361" s="72">
        <f>COUNTIF('Call &amp; Chat-Lidya'!$I$4:$I$2392,I361)</f>
        <v>6</v>
      </c>
      <c r="B361" s="176">
        <v>46171.0</v>
      </c>
      <c r="C361" s="91" t="s">
        <v>83</v>
      </c>
      <c r="D361" s="91" t="s">
        <v>173</v>
      </c>
      <c r="E361" s="91" t="s">
        <v>946</v>
      </c>
      <c r="F361" s="178">
        <v>46161.0</v>
      </c>
      <c r="G361" s="179" t="s">
        <v>88</v>
      </c>
      <c r="H361" s="91" t="s">
        <v>951</v>
      </c>
      <c r="I361" s="91" t="s">
        <v>953</v>
      </c>
      <c r="J361" s="97" t="s">
        <v>954</v>
      </c>
      <c r="K361" s="180" t="s">
        <v>955</v>
      </c>
      <c r="L361" s="181" t="s">
        <v>955</v>
      </c>
      <c r="M361" s="91" t="s">
        <v>956</v>
      </c>
      <c r="N361" s="91" t="s">
        <v>956</v>
      </c>
      <c r="O361" s="183">
        <v>46161.0</v>
      </c>
      <c r="P361" s="176">
        <v>46175.0</v>
      </c>
      <c r="Q361" s="91" t="s">
        <v>461</v>
      </c>
      <c r="R361" s="91" t="s">
        <v>213</v>
      </c>
      <c r="S361" s="179" t="s">
        <v>99</v>
      </c>
      <c r="T361" s="179" t="s">
        <v>381</v>
      </c>
      <c r="U361" s="179" t="s">
        <v>101</v>
      </c>
      <c r="V361" s="97" t="s">
        <v>341</v>
      </c>
      <c r="W361" s="182"/>
      <c r="X361" s="182"/>
      <c r="Y361" s="184"/>
      <c r="Z361" s="97" t="s">
        <v>3646</v>
      </c>
      <c r="AA361" s="459"/>
      <c r="AB361" s="459"/>
    </row>
    <row r="362" ht="22.5" customHeight="1">
      <c r="A362" s="72">
        <f>COUNTIF('Call &amp; Chat-Lidya'!$I$4:$I$2392,I362)</f>
        <v>16</v>
      </c>
      <c r="B362" s="176">
        <v>46171.0</v>
      </c>
      <c r="C362" s="91" t="s">
        <v>967</v>
      </c>
      <c r="D362" s="91" t="s">
        <v>173</v>
      </c>
      <c r="E362" s="91" t="s">
        <v>175</v>
      </c>
      <c r="F362" s="176">
        <v>46146.0</v>
      </c>
      <c r="G362" s="179" t="s">
        <v>88</v>
      </c>
      <c r="H362" s="91" t="s">
        <v>968</v>
      </c>
      <c r="I362" s="91" t="s">
        <v>969</v>
      </c>
      <c r="J362" s="97" t="s">
        <v>970</v>
      </c>
      <c r="K362" s="97" t="s">
        <v>971</v>
      </c>
      <c r="L362" s="313" t="s">
        <v>971</v>
      </c>
      <c r="M362" s="91" t="s">
        <v>972</v>
      </c>
      <c r="N362" s="91" t="s">
        <v>972</v>
      </c>
      <c r="O362" s="183">
        <v>46146.0</v>
      </c>
      <c r="P362" s="176">
        <v>46160.0</v>
      </c>
      <c r="Q362" s="91" t="s">
        <v>124</v>
      </c>
      <c r="R362" s="91">
        <v>2.0</v>
      </c>
      <c r="S362" s="83" t="s">
        <v>350</v>
      </c>
      <c r="T362" s="179" t="s">
        <v>145</v>
      </c>
      <c r="U362" s="179" t="s">
        <v>101</v>
      </c>
      <c r="V362" s="91" t="s">
        <v>341</v>
      </c>
      <c r="W362" s="329" t="s">
        <v>509</v>
      </c>
      <c r="X362" s="91" t="s">
        <v>959</v>
      </c>
      <c r="Y362" s="91" t="s">
        <v>976</v>
      </c>
      <c r="Z362" s="180" t="s">
        <v>2068</v>
      </c>
      <c r="AA362" s="459"/>
      <c r="AB362" s="459"/>
    </row>
    <row r="363" ht="22.5" customHeight="1">
      <c r="A363" s="72">
        <f>COUNTIF('Call &amp; Chat-Lidya'!$I$4:$I$2392,I363)</f>
        <v>6</v>
      </c>
      <c r="B363" s="176">
        <v>46171.0</v>
      </c>
      <c r="C363" s="91" t="s">
        <v>83</v>
      </c>
      <c r="D363" s="91" t="s">
        <v>173</v>
      </c>
      <c r="E363" s="91" t="s">
        <v>1557</v>
      </c>
      <c r="F363" s="178">
        <v>46160.0</v>
      </c>
      <c r="G363" s="179" t="s">
        <v>88</v>
      </c>
      <c r="H363" s="91" t="s">
        <v>1560</v>
      </c>
      <c r="I363" s="91" t="s">
        <v>1561</v>
      </c>
      <c r="J363" s="97" t="s">
        <v>1563</v>
      </c>
      <c r="K363" s="180" t="s">
        <v>1564</v>
      </c>
      <c r="L363" s="181" t="s">
        <v>1564</v>
      </c>
      <c r="M363" s="91" t="s">
        <v>1565</v>
      </c>
      <c r="N363" s="91" t="s">
        <v>1566</v>
      </c>
      <c r="O363" s="183">
        <v>46160.0</v>
      </c>
      <c r="P363" s="176">
        <v>46174.0</v>
      </c>
      <c r="Q363" s="91" t="s">
        <v>461</v>
      </c>
      <c r="R363" s="91">
        <v>2.0</v>
      </c>
      <c r="S363" s="179" t="s">
        <v>292</v>
      </c>
      <c r="T363" s="179" t="s">
        <v>127</v>
      </c>
      <c r="U363" s="179" t="s">
        <v>101</v>
      </c>
      <c r="V363" s="97" t="s">
        <v>341</v>
      </c>
      <c r="W363" s="91" t="s">
        <v>509</v>
      </c>
      <c r="X363" s="182"/>
      <c r="Y363" s="184"/>
      <c r="Z363" s="97" t="s">
        <v>1568</v>
      </c>
      <c r="AA363" s="459"/>
      <c r="AB363" s="459"/>
    </row>
    <row r="364" ht="22.5" customHeight="1">
      <c r="A364" s="72">
        <f>COUNTIF('Call &amp; Chat-Lidya'!$I$4:$I$2392,I364)</f>
        <v>8</v>
      </c>
      <c r="B364" s="176">
        <v>46171.0</v>
      </c>
      <c r="C364" s="91" t="s">
        <v>83</v>
      </c>
      <c r="D364" s="91" t="s">
        <v>173</v>
      </c>
      <c r="E364" s="91" t="s">
        <v>809</v>
      </c>
      <c r="F364" s="178">
        <v>46160.0</v>
      </c>
      <c r="G364" s="179" t="s">
        <v>88</v>
      </c>
      <c r="H364" s="91" t="s">
        <v>1570</v>
      </c>
      <c r="I364" s="91" t="s">
        <v>1571</v>
      </c>
      <c r="J364" s="97" t="s">
        <v>1572</v>
      </c>
      <c r="K364" s="180" t="s">
        <v>1573</v>
      </c>
      <c r="L364" s="181" t="s">
        <v>1573</v>
      </c>
      <c r="M364" s="91" t="s">
        <v>1574</v>
      </c>
      <c r="N364" s="182"/>
      <c r="O364" s="183">
        <v>46160.0</v>
      </c>
      <c r="P364" s="176">
        <v>46174.0</v>
      </c>
      <c r="Q364" s="91" t="s">
        <v>143</v>
      </c>
      <c r="R364" s="91">
        <v>2.0</v>
      </c>
      <c r="S364" s="179" t="s">
        <v>251</v>
      </c>
      <c r="T364" s="179" t="s">
        <v>145</v>
      </c>
      <c r="U364" s="179" t="s">
        <v>101</v>
      </c>
      <c r="V364" s="97" t="s">
        <v>341</v>
      </c>
      <c r="W364" s="182"/>
      <c r="X364" s="182"/>
      <c r="Y364" s="184"/>
      <c r="Z364" s="182"/>
      <c r="AA364" s="459"/>
      <c r="AB364" s="459"/>
    </row>
    <row r="365" ht="22.5" customHeight="1">
      <c r="A365" s="72">
        <f>COUNTIF('Call &amp; Chat-Lidya'!$I$4:$I$2392,I365)</f>
        <v>15</v>
      </c>
      <c r="B365" s="176">
        <v>46171.0</v>
      </c>
      <c r="C365" s="91" t="s">
        <v>967</v>
      </c>
      <c r="D365" s="91" t="s">
        <v>173</v>
      </c>
      <c r="E365" s="91" t="s">
        <v>86</v>
      </c>
      <c r="F365" s="176">
        <v>46144.0</v>
      </c>
      <c r="G365" s="179" t="s">
        <v>88</v>
      </c>
      <c r="H365" s="91" t="s">
        <v>998</v>
      </c>
      <c r="I365" s="91" t="s">
        <v>999</v>
      </c>
      <c r="J365" s="97" t="s">
        <v>335</v>
      </c>
      <c r="K365" s="97" t="s">
        <v>1000</v>
      </c>
      <c r="L365" s="313" t="s">
        <v>1000</v>
      </c>
      <c r="M365" s="91" t="s">
        <v>1001</v>
      </c>
      <c r="N365" s="91" t="s">
        <v>1001</v>
      </c>
      <c r="O365" s="183">
        <v>46144.0</v>
      </c>
      <c r="P365" s="176">
        <v>46158.0</v>
      </c>
      <c r="Q365" s="91" t="s">
        <v>143</v>
      </c>
      <c r="R365" s="91">
        <v>2.0</v>
      </c>
      <c r="S365" s="179" t="s">
        <v>251</v>
      </c>
      <c r="T365" s="179" t="s">
        <v>145</v>
      </c>
      <c r="U365" s="179" t="s">
        <v>101</v>
      </c>
      <c r="V365" s="91" t="s">
        <v>341</v>
      </c>
      <c r="W365" s="182"/>
      <c r="X365" s="182"/>
      <c r="Y365" s="182"/>
      <c r="Z365" s="182"/>
      <c r="AA365" s="459"/>
      <c r="AB365" s="459"/>
    </row>
    <row r="366" ht="22.5" customHeight="1">
      <c r="A366" s="72">
        <f>COUNTIF('Call &amp; Chat-Lidya'!$I$4:$I$2392,I366)</f>
        <v>13</v>
      </c>
      <c r="B366" s="176">
        <v>46171.0</v>
      </c>
      <c r="C366" s="91" t="s">
        <v>83</v>
      </c>
      <c r="D366" s="91" t="s">
        <v>173</v>
      </c>
      <c r="E366" s="91" t="s">
        <v>761</v>
      </c>
      <c r="F366" s="176">
        <v>46134.0</v>
      </c>
      <c r="G366" s="179" t="s">
        <v>88</v>
      </c>
      <c r="H366" s="91" t="s">
        <v>762</v>
      </c>
      <c r="I366" s="91" t="s">
        <v>763</v>
      </c>
      <c r="J366" s="97" t="s">
        <v>764</v>
      </c>
      <c r="K366" s="97" t="s">
        <v>765</v>
      </c>
      <c r="L366" s="313" t="s">
        <v>765</v>
      </c>
      <c r="M366" s="91" t="s">
        <v>766</v>
      </c>
      <c r="N366" s="91" t="s">
        <v>766</v>
      </c>
      <c r="O366" s="183">
        <v>46132.0</v>
      </c>
      <c r="P366" s="176">
        <v>46146.0</v>
      </c>
      <c r="Q366" s="91" t="s">
        <v>98</v>
      </c>
      <c r="R366" s="91">
        <v>2.0</v>
      </c>
      <c r="S366" s="179" t="s">
        <v>251</v>
      </c>
      <c r="T366" s="179" t="s">
        <v>145</v>
      </c>
      <c r="U366" s="179" t="s">
        <v>101</v>
      </c>
      <c r="V366" s="97" t="s">
        <v>131</v>
      </c>
      <c r="W366" s="182"/>
      <c r="X366" s="182"/>
      <c r="Y366" s="184"/>
      <c r="Z366" s="182"/>
      <c r="AA366" s="459"/>
      <c r="AB366" s="459"/>
    </row>
    <row r="367" ht="22.5" customHeight="1">
      <c r="A367" s="72">
        <f>COUNTIF('Call &amp; Chat-Lidya'!$I$4:$I$2392,I367)</f>
        <v>10</v>
      </c>
      <c r="B367" s="176">
        <v>46171.0</v>
      </c>
      <c r="C367" s="91" t="s">
        <v>83</v>
      </c>
      <c r="D367" s="91" t="s">
        <v>173</v>
      </c>
      <c r="E367" s="91" t="s">
        <v>1253</v>
      </c>
      <c r="F367" s="176">
        <v>46162.0</v>
      </c>
      <c r="G367" s="179" t="s">
        <v>88</v>
      </c>
      <c r="H367" s="91" t="s">
        <v>610</v>
      </c>
      <c r="I367" s="91" t="s">
        <v>611</v>
      </c>
      <c r="J367" s="97" t="s">
        <v>612</v>
      </c>
      <c r="K367" s="97" t="s">
        <v>613</v>
      </c>
      <c r="L367" s="313" t="s">
        <v>613</v>
      </c>
      <c r="M367" s="91" t="s">
        <v>615</v>
      </c>
      <c r="N367" s="91" t="s">
        <v>615</v>
      </c>
      <c r="O367" s="183">
        <v>46006.0</v>
      </c>
      <c r="P367" s="176">
        <v>46020.0</v>
      </c>
      <c r="Q367" s="91" t="s">
        <v>98</v>
      </c>
      <c r="R367" s="91" t="s">
        <v>213</v>
      </c>
      <c r="S367" s="179" t="s">
        <v>251</v>
      </c>
      <c r="T367" s="179" t="s">
        <v>145</v>
      </c>
      <c r="U367" s="179" t="s">
        <v>101</v>
      </c>
      <c r="V367" s="97" t="s">
        <v>390</v>
      </c>
      <c r="W367" s="182"/>
      <c r="X367" s="182"/>
      <c r="Y367" s="184"/>
      <c r="Z367" s="182"/>
      <c r="AA367" s="459"/>
      <c r="AB367" s="459"/>
    </row>
    <row r="368" ht="22.5" customHeight="1">
      <c r="A368" s="72">
        <f>COUNTIF('Call &amp; Chat-Lidya'!$I$4:$I$2392,I368)</f>
        <v>3</v>
      </c>
      <c r="B368" s="176">
        <v>46171.0</v>
      </c>
      <c r="C368" s="91" t="s">
        <v>83</v>
      </c>
      <c r="D368" s="91" t="s">
        <v>173</v>
      </c>
      <c r="E368" s="91" t="s">
        <v>1616</v>
      </c>
      <c r="F368" s="178">
        <v>46165.0</v>
      </c>
      <c r="G368" s="179" t="s">
        <v>448</v>
      </c>
      <c r="H368" s="91" t="s">
        <v>1617</v>
      </c>
      <c r="I368" s="91" t="s">
        <v>1618</v>
      </c>
      <c r="J368" s="97" t="s">
        <v>1619</v>
      </c>
      <c r="K368" s="180" t="s">
        <v>1620</v>
      </c>
      <c r="L368" s="181" t="s">
        <v>1621</v>
      </c>
      <c r="M368" s="91" t="s">
        <v>1622</v>
      </c>
      <c r="N368" s="91" t="s">
        <v>1623</v>
      </c>
      <c r="O368" s="183">
        <v>46165.0</v>
      </c>
      <c r="P368" s="176">
        <v>45390.0</v>
      </c>
      <c r="Q368" s="91" t="s">
        <v>124</v>
      </c>
      <c r="R368" s="91" t="s">
        <v>143</v>
      </c>
      <c r="S368" s="179" t="s">
        <v>350</v>
      </c>
      <c r="T368" s="179" t="s">
        <v>145</v>
      </c>
      <c r="U368" s="179" t="s">
        <v>101</v>
      </c>
      <c r="V368" s="97" t="s">
        <v>390</v>
      </c>
      <c r="W368" s="182"/>
      <c r="X368" s="182"/>
      <c r="Y368" s="184"/>
      <c r="Z368" s="97" t="s">
        <v>3692</v>
      </c>
      <c r="AA368" s="459"/>
      <c r="AB368" s="459"/>
    </row>
    <row r="369" ht="22.5" customHeight="1">
      <c r="A369" s="72">
        <f>COUNTIF('Call &amp; Chat-Lidya'!$I$4:$I$2392,I369)</f>
        <v>3</v>
      </c>
      <c r="B369" s="176">
        <v>46171.0</v>
      </c>
      <c r="C369" s="91" t="s">
        <v>83</v>
      </c>
      <c r="D369" s="91" t="s">
        <v>173</v>
      </c>
      <c r="E369" s="91" t="s">
        <v>1069</v>
      </c>
      <c r="F369" s="176">
        <v>46164.0</v>
      </c>
      <c r="G369" s="179" t="s">
        <v>448</v>
      </c>
      <c r="H369" s="91" t="s">
        <v>1695</v>
      </c>
      <c r="I369" s="91" t="s">
        <v>1696</v>
      </c>
      <c r="J369" s="97" t="s">
        <v>1697</v>
      </c>
      <c r="K369" s="97" t="s">
        <v>1698</v>
      </c>
      <c r="L369" s="313" t="s">
        <v>1699</v>
      </c>
      <c r="M369" s="91" t="s">
        <v>1700</v>
      </c>
      <c r="N369" s="91" t="s">
        <v>1701</v>
      </c>
      <c r="O369" s="183">
        <v>46164.0</v>
      </c>
      <c r="P369" s="176">
        <v>46178.0</v>
      </c>
      <c r="Q369" s="91" t="s">
        <v>124</v>
      </c>
      <c r="R369" s="91" t="s">
        <v>98</v>
      </c>
      <c r="S369" s="179" t="s">
        <v>381</v>
      </c>
      <c r="T369" s="179" t="s">
        <v>127</v>
      </c>
      <c r="U369" s="179" t="s">
        <v>101</v>
      </c>
      <c r="V369" s="91" t="s">
        <v>105</v>
      </c>
      <c r="W369" s="182"/>
      <c r="X369" s="182"/>
      <c r="Y369" s="184"/>
      <c r="Z369" s="180" t="s">
        <v>1705</v>
      </c>
      <c r="AA369" s="459"/>
      <c r="AB369" s="459"/>
    </row>
    <row r="370" ht="22.5" customHeight="1">
      <c r="A370" s="72">
        <f>COUNTIF('Call &amp; Chat-Lidya'!$I$4:$I$2392,I370)</f>
        <v>2</v>
      </c>
      <c r="B370" s="176">
        <v>46171.0</v>
      </c>
      <c r="C370" s="91" t="s">
        <v>83</v>
      </c>
      <c r="D370" s="91" t="s">
        <v>173</v>
      </c>
      <c r="E370" s="91" t="s">
        <v>1738</v>
      </c>
      <c r="F370" s="176">
        <v>46170.0</v>
      </c>
      <c r="G370" s="179" t="s">
        <v>88</v>
      </c>
      <c r="H370" s="91" t="s">
        <v>1739</v>
      </c>
      <c r="I370" s="91" t="s">
        <v>1740</v>
      </c>
      <c r="J370" s="97" t="s">
        <v>1741</v>
      </c>
      <c r="K370" s="97" t="s">
        <v>1743</v>
      </c>
      <c r="L370" s="313" t="s">
        <v>1743</v>
      </c>
      <c r="M370" s="91" t="s">
        <v>1744</v>
      </c>
      <c r="N370" s="91" t="s">
        <v>1744</v>
      </c>
      <c r="O370" s="183">
        <v>46170.0</v>
      </c>
      <c r="P370" s="176">
        <v>46184.0</v>
      </c>
      <c r="Q370" s="91" t="s">
        <v>124</v>
      </c>
      <c r="R370" s="91" t="s">
        <v>143</v>
      </c>
      <c r="S370" s="179" t="s">
        <v>292</v>
      </c>
      <c r="T370" s="179" t="s">
        <v>145</v>
      </c>
      <c r="U370" s="179" t="s">
        <v>101</v>
      </c>
      <c r="V370" s="97" t="s">
        <v>390</v>
      </c>
      <c r="W370" s="97" t="s">
        <v>392</v>
      </c>
      <c r="X370" s="182"/>
      <c r="Y370" s="184"/>
      <c r="Z370" s="180" t="s">
        <v>3706</v>
      </c>
      <c r="AA370" s="459"/>
      <c r="AB370" s="459"/>
    </row>
    <row r="371" ht="22.5" customHeight="1">
      <c r="A371" s="72">
        <f>COUNTIF('Call &amp; Chat-Lidya'!$I$4:$I$2392,I371)</f>
        <v>1</v>
      </c>
      <c r="B371" s="176">
        <v>46171.0</v>
      </c>
      <c r="C371" s="91" t="s">
        <v>83</v>
      </c>
      <c r="D371" s="91" t="s">
        <v>173</v>
      </c>
      <c r="E371" s="91" t="s">
        <v>1753</v>
      </c>
      <c r="F371" s="176">
        <v>46170.0</v>
      </c>
      <c r="G371" s="179" t="s">
        <v>448</v>
      </c>
      <c r="H371" s="91" t="s">
        <v>2766</v>
      </c>
      <c r="I371" s="91" t="s">
        <v>1993</v>
      </c>
      <c r="J371" s="97" t="s">
        <v>1994</v>
      </c>
      <c r="K371" s="97" t="s">
        <v>2767</v>
      </c>
      <c r="L371" s="313" t="s">
        <v>2768</v>
      </c>
      <c r="M371" s="91" t="s">
        <v>1997</v>
      </c>
      <c r="N371" s="182"/>
      <c r="O371" s="183">
        <v>46170.0</v>
      </c>
      <c r="P371" s="176">
        <v>46560.0</v>
      </c>
      <c r="Q371" s="91" t="s">
        <v>124</v>
      </c>
      <c r="R371" s="91" t="s">
        <v>98</v>
      </c>
      <c r="S371" s="179" t="s">
        <v>100</v>
      </c>
      <c r="T371" s="179" t="s">
        <v>100</v>
      </c>
      <c r="U371" s="179" t="s">
        <v>101</v>
      </c>
      <c r="V371" s="97" t="s">
        <v>105</v>
      </c>
      <c r="W371" s="182"/>
      <c r="X371" s="97" t="s">
        <v>107</v>
      </c>
      <c r="Y371" s="292">
        <v>858002.0</v>
      </c>
      <c r="Z371" s="97" t="s">
        <v>2769</v>
      </c>
      <c r="AA371" s="459"/>
      <c r="AB371" s="459"/>
    </row>
    <row r="372" ht="22.5" customHeight="1">
      <c r="A372" s="72">
        <f>COUNTIF('Call &amp; Chat-Lidya'!$I$4:$I$2392,I372)</f>
        <v>2</v>
      </c>
      <c r="B372" s="176">
        <v>46171.0</v>
      </c>
      <c r="C372" s="91" t="s">
        <v>83</v>
      </c>
      <c r="D372" s="91" t="s">
        <v>173</v>
      </c>
      <c r="E372" s="91" t="s">
        <v>1753</v>
      </c>
      <c r="F372" s="176">
        <v>46170.0</v>
      </c>
      <c r="G372" s="179" t="s">
        <v>88</v>
      </c>
      <c r="H372" s="91" t="s">
        <v>1754</v>
      </c>
      <c r="I372" s="91" t="s">
        <v>1755</v>
      </c>
      <c r="J372" s="97" t="s">
        <v>1756</v>
      </c>
      <c r="K372" s="180" t="s">
        <v>1757</v>
      </c>
      <c r="L372" s="181" t="s">
        <v>1757</v>
      </c>
      <c r="M372" s="91" t="s">
        <v>1758</v>
      </c>
      <c r="N372" s="91" t="s">
        <v>1759</v>
      </c>
      <c r="O372" s="183">
        <v>46170.0</v>
      </c>
      <c r="P372" s="176">
        <v>46184.0</v>
      </c>
      <c r="Q372" s="91" t="s">
        <v>124</v>
      </c>
      <c r="R372" s="91" t="s">
        <v>143</v>
      </c>
      <c r="S372" s="179" t="s">
        <v>350</v>
      </c>
      <c r="T372" s="179" t="s">
        <v>145</v>
      </c>
      <c r="U372" s="179" t="s">
        <v>101</v>
      </c>
      <c r="V372" s="97" t="s">
        <v>390</v>
      </c>
      <c r="W372" s="182"/>
      <c r="X372" s="182"/>
      <c r="Y372" s="184"/>
      <c r="Z372" s="97" t="s">
        <v>1760</v>
      </c>
      <c r="AA372" s="459"/>
      <c r="AB372" s="459"/>
    </row>
    <row r="373" ht="22.5" customHeight="1">
      <c r="A373" s="72">
        <f>COUNTIF('Call &amp; Chat-Lidya'!$I$4:$I$2392,I373)</f>
        <v>1</v>
      </c>
      <c r="B373" s="176">
        <v>46171.0</v>
      </c>
      <c r="C373" s="91" t="s">
        <v>83</v>
      </c>
      <c r="D373" s="91" t="s">
        <v>173</v>
      </c>
      <c r="E373" s="91" t="s">
        <v>2359</v>
      </c>
      <c r="F373" s="178">
        <v>46171.0</v>
      </c>
      <c r="G373" s="179" t="s">
        <v>88</v>
      </c>
      <c r="H373" s="91" t="s">
        <v>2781</v>
      </c>
      <c r="I373" s="91" t="s">
        <v>2782</v>
      </c>
      <c r="J373" s="97" t="s">
        <v>2783</v>
      </c>
      <c r="K373" s="180" t="s">
        <v>2785</v>
      </c>
      <c r="L373" s="181" t="s">
        <v>2785</v>
      </c>
      <c r="M373" s="91" t="s">
        <v>2786</v>
      </c>
      <c r="N373" s="91" t="s">
        <v>2786</v>
      </c>
      <c r="O373" s="183">
        <v>46075.0</v>
      </c>
      <c r="P373" s="176">
        <v>46089.0</v>
      </c>
      <c r="Q373" s="91" t="s">
        <v>696</v>
      </c>
      <c r="R373" s="91" t="s">
        <v>124</v>
      </c>
      <c r="S373" s="179" t="s">
        <v>292</v>
      </c>
      <c r="T373" s="179" t="s">
        <v>127</v>
      </c>
      <c r="U373" s="179" t="s">
        <v>128</v>
      </c>
      <c r="V373" s="97" t="s">
        <v>664</v>
      </c>
      <c r="W373" s="182"/>
      <c r="X373" s="182"/>
      <c r="Y373" s="184"/>
      <c r="Z373" s="97" t="s">
        <v>2791</v>
      </c>
      <c r="AA373" s="459"/>
      <c r="AB373" s="459"/>
    </row>
    <row r="374" ht="22.5" customHeight="1">
      <c r="A374" s="72">
        <f>COUNTIF('Call &amp; Chat-Lidya'!$I$4:$I$2392,I374)</f>
        <v>1</v>
      </c>
      <c r="B374" s="176">
        <v>46171.0</v>
      </c>
      <c r="C374" s="91" t="s">
        <v>83</v>
      </c>
      <c r="D374" s="91" t="s">
        <v>173</v>
      </c>
      <c r="E374" s="91" t="s">
        <v>2373</v>
      </c>
      <c r="F374" s="178">
        <v>46171.0</v>
      </c>
      <c r="G374" s="179" t="s">
        <v>88</v>
      </c>
      <c r="H374" s="91" t="s">
        <v>2796</v>
      </c>
      <c r="I374" s="91" t="s">
        <v>2797</v>
      </c>
      <c r="J374" s="97" t="s">
        <v>2798</v>
      </c>
      <c r="K374" s="180" t="s">
        <v>2799</v>
      </c>
      <c r="L374" s="181" t="s">
        <v>2799</v>
      </c>
      <c r="M374" s="91" t="s">
        <v>2800</v>
      </c>
      <c r="N374" s="91" t="s">
        <v>2800</v>
      </c>
      <c r="O374" s="183">
        <v>46080.0</v>
      </c>
      <c r="P374" s="176">
        <v>46094.0</v>
      </c>
      <c r="Q374" s="91" t="s">
        <v>124</v>
      </c>
      <c r="R374" s="91" t="s">
        <v>143</v>
      </c>
      <c r="S374" s="179" t="s">
        <v>251</v>
      </c>
      <c r="T374" s="179" t="s">
        <v>145</v>
      </c>
      <c r="U374" s="179" t="s">
        <v>101</v>
      </c>
      <c r="V374" s="97" t="s">
        <v>131</v>
      </c>
      <c r="W374" s="182"/>
      <c r="X374" s="182"/>
      <c r="Y374" s="184"/>
      <c r="Z374" s="182"/>
      <c r="AA374" s="459"/>
      <c r="AB374" s="459"/>
    </row>
    <row r="375" ht="22.5" customHeight="1">
      <c r="A375" s="72">
        <f>COUNTIF('Call &amp; Chat-Lidya'!$I$4:$I$2392,I375)</f>
        <v>1</v>
      </c>
      <c r="B375" s="176">
        <v>46171.0</v>
      </c>
      <c r="C375" s="91" t="s">
        <v>83</v>
      </c>
      <c r="D375" s="91" t="s">
        <v>173</v>
      </c>
      <c r="E375" s="91" t="s">
        <v>2070</v>
      </c>
      <c r="F375" s="178">
        <v>46171.0</v>
      </c>
      <c r="G375" s="179" t="s">
        <v>88</v>
      </c>
      <c r="H375" s="91" t="s">
        <v>2806</v>
      </c>
      <c r="I375" s="91" t="s">
        <v>2808</v>
      </c>
      <c r="J375" s="97" t="s">
        <v>2809</v>
      </c>
      <c r="K375" s="180" t="s">
        <v>2810</v>
      </c>
      <c r="L375" s="181" t="s">
        <v>2810</v>
      </c>
      <c r="M375" s="91" t="s">
        <v>2811</v>
      </c>
      <c r="N375" s="91" t="s">
        <v>2811</v>
      </c>
      <c r="O375" s="183">
        <v>46083.0</v>
      </c>
      <c r="P375" s="176">
        <v>46097.0</v>
      </c>
      <c r="Q375" s="91" t="s">
        <v>213</v>
      </c>
      <c r="R375" s="91" t="s">
        <v>143</v>
      </c>
      <c r="S375" s="179" t="s">
        <v>251</v>
      </c>
      <c r="T375" s="179" t="s">
        <v>145</v>
      </c>
      <c r="U375" s="179" t="s">
        <v>101</v>
      </c>
      <c r="V375" s="97" t="s">
        <v>131</v>
      </c>
      <c r="W375" s="182"/>
      <c r="X375" s="182"/>
      <c r="Y375" s="184"/>
      <c r="Z375" s="182"/>
      <c r="AA375" s="459"/>
      <c r="AB375" s="459"/>
    </row>
    <row r="376" ht="22.5" customHeight="1">
      <c r="A376" s="72">
        <f>COUNTIF('Call &amp; Chat-Lidya'!$I$4:$I$2392,I376)</f>
        <v>1</v>
      </c>
      <c r="B376" s="176">
        <v>46171.0</v>
      </c>
      <c r="C376" s="91" t="s">
        <v>83</v>
      </c>
      <c r="D376" s="91" t="s">
        <v>173</v>
      </c>
      <c r="E376" s="91" t="s">
        <v>2816</v>
      </c>
      <c r="F376" s="178">
        <v>46171.0</v>
      </c>
      <c r="G376" s="179" t="s">
        <v>88</v>
      </c>
      <c r="H376" s="91" t="s">
        <v>2817</v>
      </c>
      <c r="I376" s="91" t="s">
        <v>2818</v>
      </c>
      <c r="J376" s="97" t="s">
        <v>2819</v>
      </c>
      <c r="K376" s="180" t="s">
        <v>2820</v>
      </c>
      <c r="L376" s="181" t="s">
        <v>2820</v>
      </c>
      <c r="M376" s="91" t="s">
        <v>2821</v>
      </c>
      <c r="N376" s="91" t="s">
        <v>2821</v>
      </c>
      <c r="O376" s="183">
        <v>46085.0</v>
      </c>
      <c r="P376" s="176">
        <v>46099.0</v>
      </c>
      <c r="Q376" s="91" t="s">
        <v>98</v>
      </c>
      <c r="R376" s="91" t="s">
        <v>124</v>
      </c>
      <c r="S376" s="179" t="s">
        <v>126</v>
      </c>
      <c r="T376" s="179" t="s">
        <v>195</v>
      </c>
      <c r="U376" s="179" t="s">
        <v>128</v>
      </c>
      <c r="V376" s="97" t="s">
        <v>131</v>
      </c>
      <c r="W376" s="182"/>
      <c r="X376" s="182"/>
      <c r="Y376" s="184"/>
      <c r="Z376" s="182"/>
      <c r="AA376" s="459"/>
      <c r="AB376" s="459"/>
    </row>
    <row r="377" ht="22.5" customHeight="1">
      <c r="A377" s="72">
        <f>COUNTIF('Call &amp; Chat-Lidya'!$I$4:$I$2392,I377)</f>
        <v>1</v>
      </c>
      <c r="B377" s="176">
        <v>46171.0</v>
      </c>
      <c r="C377" s="91" t="s">
        <v>83</v>
      </c>
      <c r="D377" s="91" t="s">
        <v>173</v>
      </c>
      <c r="E377" s="91" t="s">
        <v>2830</v>
      </c>
      <c r="F377" s="178">
        <v>46171.0</v>
      </c>
      <c r="G377" s="179" t="s">
        <v>88</v>
      </c>
      <c r="H377" s="91" t="s">
        <v>2831</v>
      </c>
      <c r="I377" s="91" t="s">
        <v>2832</v>
      </c>
      <c r="J377" s="97" t="s">
        <v>2833</v>
      </c>
      <c r="K377" s="180" t="s">
        <v>2834</v>
      </c>
      <c r="L377" s="181" t="s">
        <v>2834</v>
      </c>
      <c r="M377" s="91" t="s">
        <v>2835</v>
      </c>
      <c r="N377" s="91" t="s">
        <v>2835</v>
      </c>
      <c r="O377" s="183">
        <v>46086.0</v>
      </c>
      <c r="P377" s="176">
        <v>46100.0</v>
      </c>
      <c r="Q377" s="91" t="s">
        <v>98</v>
      </c>
      <c r="R377" s="91" t="s">
        <v>143</v>
      </c>
      <c r="S377" s="179" t="s">
        <v>126</v>
      </c>
      <c r="T377" s="179" t="s">
        <v>145</v>
      </c>
      <c r="U377" s="179" t="s">
        <v>101</v>
      </c>
      <c r="V377" s="97" t="s">
        <v>131</v>
      </c>
      <c r="W377" s="182"/>
      <c r="X377" s="182"/>
      <c r="Y377" s="184"/>
      <c r="Z377" s="182"/>
      <c r="AA377" s="459"/>
      <c r="AB377" s="459"/>
    </row>
    <row r="378" ht="22.5" customHeight="1">
      <c r="A378" s="72">
        <f>COUNTIF('Call &amp; Chat-Lidya'!$I$4:$I$2392,I378)</f>
        <v>1</v>
      </c>
      <c r="B378" s="176">
        <v>46171.0</v>
      </c>
      <c r="C378" s="91" t="s">
        <v>83</v>
      </c>
      <c r="D378" s="91" t="s">
        <v>173</v>
      </c>
      <c r="E378" s="91" t="s">
        <v>761</v>
      </c>
      <c r="F378" s="178">
        <v>46171.0</v>
      </c>
      <c r="G378" s="179" t="s">
        <v>88</v>
      </c>
      <c r="H378" s="91" t="s">
        <v>2841</v>
      </c>
      <c r="I378" s="91" t="s">
        <v>2842</v>
      </c>
      <c r="J378" s="97" t="s">
        <v>2843</v>
      </c>
      <c r="K378" s="180" t="s">
        <v>253</v>
      </c>
      <c r="L378" s="181" t="s">
        <v>253</v>
      </c>
      <c r="M378" s="91" t="s">
        <v>2844</v>
      </c>
      <c r="N378" s="91" t="s">
        <v>2844</v>
      </c>
      <c r="O378" s="183">
        <v>46086.0</v>
      </c>
      <c r="P378" s="176">
        <v>46100.0</v>
      </c>
      <c r="Q378" s="91" t="s">
        <v>124</v>
      </c>
      <c r="R378" s="91" t="s">
        <v>143</v>
      </c>
      <c r="S378" s="179" t="s">
        <v>126</v>
      </c>
      <c r="T378" s="179" t="s">
        <v>145</v>
      </c>
      <c r="U378" s="179" t="s">
        <v>101</v>
      </c>
      <c r="V378" s="97" t="s">
        <v>131</v>
      </c>
      <c r="W378" s="182"/>
      <c r="X378" s="182"/>
      <c r="Y378" s="184"/>
      <c r="Z378" s="182"/>
      <c r="AA378" s="459"/>
      <c r="AB378" s="459"/>
    </row>
    <row r="379" ht="22.5" customHeight="1">
      <c r="A379" s="72">
        <f>COUNTIF('Call &amp; Chat-Lidya'!$I$4:$I$2392,I379)</f>
        <v>1</v>
      </c>
      <c r="B379" s="176">
        <v>46171.0</v>
      </c>
      <c r="C379" s="91" t="s">
        <v>83</v>
      </c>
      <c r="D379" s="91" t="s">
        <v>173</v>
      </c>
      <c r="E379" s="91" t="s">
        <v>2390</v>
      </c>
      <c r="F379" s="178">
        <v>46171.0</v>
      </c>
      <c r="G379" s="179" t="s">
        <v>88</v>
      </c>
      <c r="H379" s="91" t="s">
        <v>2849</v>
      </c>
      <c r="I379" s="91" t="s">
        <v>2850</v>
      </c>
      <c r="J379" s="97" t="s">
        <v>2851</v>
      </c>
      <c r="K379" s="180" t="s">
        <v>2852</v>
      </c>
      <c r="L379" s="181" t="s">
        <v>2852</v>
      </c>
      <c r="M379" s="91" t="s">
        <v>2853</v>
      </c>
      <c r="N379" s="91" t="s">
        <v>2853</v>
      </c>
      <c r="O379" s="183">
        <v>46087.0</v>
      </c>
      <c r="P379" s="176">
        <v>46101.0</v>
      </c>
      <c r="Q379" s="91" t="s">
        <v>95</v>
      </c>
      <c r="R379" s="91" t="s">
        <v>143</v>
      </c>
      <c r="S379" s="179" t="s">
        <v>126</v>
      </c>
      <c r="T379" s="179" t="s">
        <v>145</v>
      </c>
      <c r="U379" s="179" t="s">
        <v>101</v>
      </c>
      <c r="V379" s="97" t="s">
        <v>131</v>
      </c>
      <c r="W379" s="182"/>
      <c r="X379" s="182"/>
      <c r="Y379" s="184"/>
      <c r="Z379" s="182"/>
      <c r="AA379" s="459"/>
      <c r="AB379" s="459"/>
    </row>
    <row r="380" ht="22.5" customHeight="1">
      <c r="A380" s="72">
        <f>COUNTIF('Call &amp; Chat-Lidya'!$I$4:$I$2392,I380)</f>
        <v>1</v>
      </c>
      <c r="B380" s="176">
        <v>46171.0</v>
      </c>
      <c r="C380" s="91" t="s">
        <v>83</v>
      </c>
      <c r="D380" s="91" t="s">
        <v>173</v>
      </c>
      <c r="E380" s="91" t="s">
        <v>2857</v>
      </c>
      <c r="F380" s="178">
        <v>46171.0</v>
      </c>
      <c r="G380" s="179" t="s">
        <v>88</v>
      </c>
      <c r="H380" s="91" t="s">
        <v>2859</v>
      </c>
      <c r="I380" s="91" t="s">
        <v>2860</v>
      </c>
      <c r="J380" s="97" t="s">
        <v>2862</v>
      </c>
      <c r="K380" s="180" t="s">
        <v>2863</v>
      </c>
      <c r="L380" s="181" t="s">
        <v>2863</v>
      </c>
      <c r="M380" s="91" t="s">
        <v>2865</v>
      </c>
      <c r="N380" s="91" t="s">
        <v>2866</v>
      </c>
      <c r="O380" s="183">
        <v>46087.0</v>
      </c>
      <c r="P380" s="176">
        <v>46101.0</v>
      </c>
      <c r="Q380" s="91" t="s">
        <v>294</v>
      </c>
      <c r="R380" s="91" t="s">
        <v>143</v>
      </c>
      <c r="S380" s="179" t="s">
        <v>126</v>
      </c>
      <c r="T380" s="179" t="s">
        <v>145</v>
      </c>
      <c r="U380" s="179" t="s">
        <v>101</v>
      </c>
      <c r="V380" s="97" t="s">
        <v>131</v>
      </c>
      <c r="W380" s="182"/>
      <c r="X380" s="182"/>
      <c r="Y380" s="184"/>
      <c r="Z380" s="182"/>
      <c r="AA380" s="459"/>
      <c r="AB380" s="459"/>
    </row>
    <row r="381" ht="22.5" customHeight="1">
      <c r="A381" s="72">
        <f>COUNTIF('Call &amp; Chat-Lidya'!$I$4:$I$2392,I381)</f>
        <v>1</v>
      </c>
      <c r="B381" s="176">
        <v>46171.0</v>
      </c>
      <c r="C381" s="91" t="s">
        <v>83</v>
      </c>
      <c r="D381" s="91" t="s">
        <v>173</v>
      </c>
      <c r="E381" s="91" t="s">
        <v>2406</v>
      </c>
      <c r="F381" s="178">
        <v>46171.0</v>
      </c>
      <c r="G381" s="179" t="s">
        <v>88</v>
      </c>
      <c r="H381" s="91" t="s">
        <v>2869</v>
      </c>
      <c r="I381" s="91" t="s">
        <v>2870</v>
      </c>
      <c r="J381" s="97" t="s">
        <v>2871</v>
      </c>
      <c r="K381" s="180" t="s">
        <v>2873</v>
      </c>
      <c r="L381" s="181" t="s">
        <v>2873</v>
      </c>
      <c r="M381" s="91" t="s">
        <v>2874</v>
      </c>
      <c r="N381" s="91" t="s">
        <v>2874</v>
      </c>
      <c r="O381" s="183">
        <v>46087.0</v>
      </c>
      <c r="P381" s="176">
        <v>46101.0</v>
      </c>
      <c r="Q381" s="91" t="s">
        <v>124</v>
      </c>
      <c r="R381" s="91" t="s">
        <v>143</v>
      </c>
      <c r="S381" s="179" t="s">
        <v>251</v>
      </c>
      <c r="T381" s="179" t="s">
        <v>145</v>
      </c>
      <c r="U381" s="179" t="s">
        <v>101</v>
      </c>
      <c r="V381" s="97" t="s">
        <v>131</v>
      </c>
      <c r="W381" s="182"/>
      <c r="X381" s="182"/>
      <c r="Y381" s="184"/>
      <c r="Z381" s="182"/>
      <c r="AA381" s="459"/>
      <c r="AB381" s="459"/>
    </row>
    <row r="382" ht="22.5" customHeight="1">
      <c r="A382" s="72">
        <f>COUNTIF('Call &amp; Chat-Lidya'!$I$4:$I$2392,I382)</f>
        <v>1</v>
      </c>
      <c r="B382" s="176">
        <v>46171.0</v>
      </c>
      <c r="C382" s="91" t="s">
        <v>83</v>
      </c>
      <c r="D382" s="91" t="s">
        <v>173</v>
      </c>
      <c r="E382" s="91" t="s">
        <v>2424</v>
      </c>
      <c r="F382" s="178">
        <v>46171.0</v>
      </c>
      <c r="G382" s="179" t="s">
        <v>88</v>
      </c>
      <c r="H382" s="91" t="s">
        <v>2878</v>
      </c>
      <c r="I382" s="91" t="s">
        <v>2879</v>
      </c>
      <c r="J382" s="97" t="s">
        <v>2880</v>
      </c>
      <c r="K382" s="180" t="s">
        <v>2881</v>
      </c>
      <c r="L382" s="181" t="s">
        <v>2881</v>
      </c>
      <c r="M382" s="91" t="s">
        <v>2882</v>
      </c>
      <c r="N382" s="91" t="s">
        <v>2882</v>
      </c>
      <c r="O382" s="183">
        <v>46088.0</v>
      </c>
      <c r="P382" s="176">
        <v>46102.0</v>
      </c>
      <c r="Q382" s="91" t="s">
        <v>124</v>
      </c>
      <c r="R382" s="91" t="s">
        <v>143</v>
      </c>
      <c r="S382" s="179" t="s">
        <v>251</v>
      </c>
      <c r="T382" s="179" t="s">
        <v>145</v>
      </c>
      <c r="U382" s="179" t="s">
        <v>101</v>
      </c>
      <c r="V382" s="97" t="s">
        <v>131</v>
      </c>
      <c r="W382" s="182"/>
      <c r="X382" s="182"/>
      <c r="Y382" s="184"/>
      <c r="Z382" s="182"/>
      <c r="AA382" s="459"/>
      <c r="AB382" s="459"/>
    </row>
    <row r="383" ht="22.5" customHeight="1">
      <c r="A383" s="72">
        <f>COUNTIF('Call &amp; Chat-Lidya'!$I$4:$I$2392,I383)</f>
        <v>1</v>
      </c>
      <c r="B383" s="176">
        <v>46171.0</v>
      </c>
      <c r="C383" s="91" t="s">
        <v>83</v>
      </c>
      <c r="D383" s="91" t="s">
        <v>173</v>
      </c>
      <c r="E383" s="91" t="s">
        <v>1528</v>
      </c>
      <c r="F383" s="178">
        <v>46171.0</v>
      </c>
      <c r="G383" s="179" t="s">
        <v>88</v>
      </c>
      <c r="H383" s="91" t="s">
        <v>2888</v>
      </c>
      <c r="I383" s="91" t="s">
        <v>2889</v>
      </c>
      <c r="J383" s="97" t="s">
        <v>2890</v>
      </c>
      <c r="K383" s="180" t="s">
        <v>2891</v>
      </c>
      <c r="L383" s="181" t="s">
        <v>2893</v>
      </c>
      <c r="M383" s="91" t="s">
        <v>2895</v>
      </c>
      <c r="N383" s="91" t="s">
        <v>2896</v>
      </c>
      <c r="O383" s="183">
        <v>46088.0</v>
      </c>
      <c r="P383" s="176">
        <v>46102.0</v>
      </c>
      <c r="Q383" s="91" t="s">
        <v>124</v>
      </c>
      <c r="R383" s="91" t="s">
        <v>143</v>
      </c>
      <c r="S383" s="179" t="s">
        <v>126</v>
      </c>
      <c r="T383" s="179" t="s">
        <v>145</v>
      </c>
      <c r="U383" s="179" t="s">
        <v>101</v>
      </c>
      <c r="V383" s="97" t="s">
        <v>131</v>
      </c>
      <c r="W383" s="182"/>
      <c r="X383" s="182"/>
      <c r="Y383" s="184"/>
      <c r="Z383" s="182"/>
      <c r="AA383" s="459"/>
      <c r="AB383" s="459"/>
    </row>
    <row r="384" ht="22.5" customHeight="1">
      <c r="A384" s="72">
        <f>COUNTIF('Call &amp; Chat-Lidya'!$I$4:$I$2392,I384)</f>
        <v>1</v>
      </c>
      <c r="B384" s="176">
        <v>46171.0</v>
      </c>
      <c r="C384" s="91" t="s">
        <v>83</v>
      </c>
      <c r="D384" s="91" t="s">
        <v>173</v>
      </c>
      <c r="E384" s="91" t="s">
        <v>2438</v>
      </c>
      <c r="F384" s="178">
        <v>46171.0</v>
      </c>
      <c r="G384" s="179" t="s">
        <v>88</v>
      </c>
      <c r="H384" s="91" t="s">
        <v>2897</v>
      </c>
      <c r="I384" s="91" t="s">
        <v>2898</v>
      </c>
      <c r="J384" s="97" t="s">
        <v>2899</v>
      </c>
      <c r="K384" s="180" t="s">
        <v>2900</v>
      </c>
      <c r="L384" s="181" t="s">
        <v>2900</v>
      </c>
      <c r="M384" s="91" t="s">
        <v>2901</v>
      </c>
      <c r="N384" s="91" t="s">
        <v>2901</v>
      </c>
      <c r="O384" s="183">
        <v>46088.0</v>
      </c>
      <c r="P384" s="176">
        <v>46102.0</v>
      </c>
      <c r="Q384" s="91" t="s">
        <v>124</v>
      </c>
      <c r="R384" s="91" t="s">
        <v>143</v>
      </c>
      <c r="S384" s="179" t="s">
        <v>251</v>
      </c>
      <c r="T384" s="179" t="s">
        <v>145</v>
      </c>
      <c r="U384" s="179" t="s">
        <v>101</v>
      </c>
      <c r="V384" s="97" t="s">
        <v>131</v>
      </c>
      <c r="W384" s="182"/>
      <c r="X384" s="182"/>
      <c r="Y384" s="184"/>
      <c r="Z384" s="182"/>
      <c r="AA384" s="459"/>
      <c r="AB384" s="459"/>
    </row>
    <row r="385" ht="22.5" customHeight="1">
      <c r="A385" s="72">
        <f>COUNTIF('Call &amp; Chat-Lidya'!$I$4:$I$2392,I385)</f>
        <v>1</v>
      </c>
      <c r="B385" s="176">
        <v>46171.0</v>
      </c>
      <c r="C385" s="91" t="s">
        <v>83</v>
      </c>
      <c r="D385" s="91" t="s">
        <v>173</v>
      </c>
      <c r="E385" s="91" t="s">
        <v>2902</v>
      </c>
      <c r="F385" s="178">
        <v>46171.0</v>
      </c>
      <c r="G385" s="179" t="s">
        <v>88</v>
      </c>
      <c r="H385" s="91" t="s">
        <v>2904</v>
      </c>
      <c r="I385" s="91" t="s">
        <v>2905</v>
      </c>
      <c r="J385" s="97" t="s">
        <v>2906</v>
      </c>
      <c r="K385" s="180" t="s">
        <v>2907</v>
      </c>
      <c r="L385" s="181" t="s">
        <v>2907</v>
      </c>
      <c r="M385" s="91" t="s">
        <v>2908</v>
      </c>
      <c r="N385" s="182"/>
      <c r="O385" s="183">
        <v>46089.0</v>
      </c>
      <c r="P385" s="176">
        <v>46103.0</v>
      </c>
      <c r="Q385" s="91" t="s">
        <v>98</v>
      </c>
      <c r="R385" s="91" t="s">
        <v>143</v>
      </c>
      <c r="S385" s="179" t="s">
        <v>251</v>
      </c>
      <c r="T385" s="179" t="s">
        <v>145</v>
      </c>
      <c r="U385" s="179" t="s">
        <v>101</v>
      </c>
      <c r="V385" s="97" t="s">
        <v>131</v>
      </c>
      <c r="W385" s="182"/>
      <c r="X385" s="182"/>
      <c r="Y385" s="184"/>
      <c r="Z385" s="182"/>
      <c r="AA385" s="459"/>
      <c r="AB385" s="459"/>
    </row>
    <row r="386" ht="22.5" customHeight="1">
      <c r="A386" s="72">
        <f>COUNTIF('Call &amp; Chat-Lidya'!$I$4:$I$2392,I386)</f>
        <v>1</v>
      </c>
      <c r="B386" s="176">
        <v>46171.0</v>
      </c>
      <c r="C386" s="91" t="s">
        <v>83</v>
      </c>
      <c r="D386" s="91" t="s">
        <v>173</v>
      </c>
      <c r="E386" s="91" t="s">
        <v>2452</v>
      </c>
      <c r="F386" s="178">
        <v>46171.0</v>
      </c>
      <c r="G386" s="179" t="s">
        <v>88</v>
      </c>
      <c r="H386" s="91" t="s">
        <v>2909</v>
      </c>
      <c r="I386" s="91" t="s">
        <v>2910</v>
      </c>
      <c r="J386" s="97" t="s">
        <v>2911</v>
      </c>
      <c r="K386" s="180" t="s">
        <v>2911</v>
      </c>
      <c r="L386" s="181" t="s">
        <v>2911</v>
      </c>
      <c r="M386" s="91" t="s">
        <v>2912</v>
      </c>
      <c r="N386" s="91" t="s">
        <v>2912</v>
      </c>
      <c r="O386" s="183">
        <v>46089.0</v>
      </c>
      <c r="P386" s="176">
        <v>46103.0</v>
      </c>
      <c r="Q386" s="91" t="s">
        <v>124</v>
      </c>
      <c r="R386" s="91" t="s">
        <v>143</v>
      </c>
      <c r="S386" s="179" t="s">
        <v>126</v>
      </c>
      <c r="T386" s="179" t="s">
        <v>145</v>
      </c>
      <c r="U386" s="179" t="s">
        <v>101</v>
      </c>
      <c r="V386" s="97" t="s">
        <v>131</v>
      </c>
      <c r="W386" s="182"/>
      <c r="X386" s="182"/>
      <c r="Y386" s="184"/>
      <c r="Z386" s="182"/>
      <c r="AA386" s="459"/>
      <c r="AB386" s="459"/>
    </row>
    <row r="387" ht="22.5" customHeight="1">
      <c r="A387" s="72">
        <f>COUNTIF('Call &amp; Chat-Lidya'!$I$4:$I$2392,I387)</f>
        <v>1</v>
      </c>
      <c r="B387" s="176">
        <v>46171.0</v>
      </c>
      <c r="C387" s="91" t="s">
        <v>83</v>
      </c>
      <c r="D387" s="91" t="s">
        <v>173</v>
      </c>
      <c r="E387" s="91" t="s">
        <v>2028</v>
      </c>
      <c r="F387" s="178">
        <v>46171.0</v>
      </c>
      <c r="G387" s="179" t="s">
        <v>88</v>
      </c>
      <c r="H387" s="91" t="s">
        <v>2917</v>
      </c>
      <c r="I387" s="91" t="s">
        <v>2918</v>
      </c>
      <c r="J387" s="97" t="s">
        <v>2919</v>
      </c>
      <c r="K387" s="180" t="s">
        <v>2920</v>
      </c>
      <c r="L387" s="181" t="s">
        <v>2920</v>
      </c>
      <c r="M387" s="91" t="s">
        <v>2921</v>
      </c>
      <c r="N387" s="91" t="s">
        <v>2921</v>
      </c>
      <c r="O387" s="183">
        <v>46090.0</v>
      </c>
      <c r="P387" s="176">
        <v>46104.0</v>
      </c>
      <c r="Q387" s="91" t="s">
        <v>124</v>
      </c>
      <c r="R387" s="91" t="s">
        <v>143</v>
      </c>
      <c r="S387" s="179" t="s">
        <v>126</v>
      </c>
      <c r="T387" s="179" t="s">
        <v>145</v>
      </c>
      <c r="U387" s="179" t="s">
        <v>101</v>
      </c>
      <c r="V387" s="97" t="s">
        <v>131</v>
      </c>
      <c r="W387" s="182"/>
      <c r="X387" s="182"/>
      <c r="Y387" s="184"/>
      <c r="Z387" s="182"/>
      <c r="AA387" s="459"/>
      <c r="AB387" s="459"/>
    </row>
    <row r="388" ht="22.5" customHeight="1">
      <c r="A388" s="72">
        <f>COUNTIF('Call &amp; Chat-Lidya'!$I$4:$I$2392,I388)</f>
        <v>2</v>
      </c>
      <c r="B388" s="176">
        <v>46171.0</v>
      </c>
      <c r="C388" s="91" t="s">
        <v>83</v>
      </c>
      <c r="D388" s="91" t="s">
        <v>173</v>
      </c>
      <c r="E388" s="91" t="s">
        <v>1768</v>
      </c>
      <c r="F388" s="178">
        <v>46171.0</v>
      </c>
      <c r="G388" s="179" t="s">
        <v>88</v>
      </c>
      <c r="H388" s="91" t="s">
        <v>1769</v>
      </c>
      <c r="I388" s="91" t="s">
        <v>1770</v>
      </c>
      <c r="J388" s="97" t="s">
        <v>1771</v>
      </c>
      <c r="K388" s="180" t="s">
        <v>1772</v>
      </c>
      <c r="L388" s="181" t="s">
        <v>1772</v>
      </c>
      <c r="M388" s="91" t="s">
        <v>1773</v>
      </c>
      <c r="N388" s="91" t="s">
        <v>1773</v>
      </c>
      <c r="O388" s="183">
        <v>46170.0</v>
      </c>
      <c r="P388" s="176">
        <v>46184.0</v>
      </c>
      <c r="Q388" s="91" t="s">
        <v>124</v>
      </c>
      <c r="R388" s="91" t="s">
        <v>143</v>
      </c>
      <c r="S388" s="179" t="s">
        <v>350</v>
      </c>
      <c r="T388" s="179" t="s">
        <v>145</v>
      </c>
      <c r="U388" s="179" t="s">
        <v>101</v>
      </c>
      <c r="V388" s="97" t="s">
        <v>390</v>
      </c>
      <c r="W388" s="182"/>
      <c r="X388" s="182"/>
      <c r="Y388" s="184"/>
      <c r="Z388" s="97" t="s">
        <v>1777</v>
      </c>
      <c r="AA388" s="459"/>
      <c r="AB388" s="459"/>
    </row>
    <row r="389" ht="22.5" customHeight="1">
      <c r="A389" s="72">
        <f>COUNTIF('Call &amp; Chat-Lidya'!$I$4:$I$2392,I389)</f>
        <v>3</v>
      </c>
      <c r="B389" s="176">
        <v>46171.0</v>
      </c>
      <c r="C389" s="91" t="s">
        <v>83</v>
      </c>
      <c r="D389" s="91" t="s">
        <v>173</v>
      </c>
      <c r="E389" s="91" t="s">
        <v>1783</v>
      </c>
      <c r="F389" s="178">
        <v>46171.0</v>
      </c>
      <c r="G389" s="179" t="s">
        <v>88</v>
      </c>
      <c r="H389" s="91" t="s">
        <v>1784</v>
      </c>
      <c r="I389" s="91" t="s">
        <v>1785</v>
      </c>
      <c r="J389" s="97" t="s">
        <v>1786</v>
      </c>
      <c r="K389" s="180" t="s">
        <v>1787</v>
      </c>
      <c r="L389" s="181" t="s">
        <v>1787</v>
      </c>
      <c r="M389" s="91" t="s">
        <v>1788</v>
      </c>
      <c r="N389" s="182"/>
      <c r="O389" s="183">
        <v>46171.0</v>
      </c>
      <c r="P389" s="176">
        <v>46185.0</v>
      </c>
      <c r="Q389" s="91" t="s">
        <v>143</v>
      </c>
      <c r="R389" s="91" t="s">
        <v>143</v>
      </c>
      <c r="S389" s="179" t="s">
        <v>251</v>
      </c>
      <c r="T389" s="179" t="s">
        <v>145</v>
      </c>
      <c r="U389" s="179" t="s">
        <v>101</v>
      </c>
      <c r="V389" s="97" t="s">
        <v>131</v>
      </c>
      <c r="W389" s="182"/>
      <c r="X389" s="182"/>
      <c r="Y389" s="184"/>
      <c r="Z389" s="182"/>
      <c r="AA389" s="459"/>
      <c r="AB389" s="459"/>
    </row>
    <row r="390" ht="22.5" customHeight="1">
      <c r="A390" s="72">
        <f>COUNTIF('Call &amp; Chat-Lidya'!$I$4:$I$2392,I390)</f>
        <v>3</v>
      </c>
      <c r="B390" s="176">
        <v>46171.0</v>
      </c>
      <c r="C390" s="91" t="s">
        <v>83</v>
      </c>
      <c r="D390" s="91" t="s">
        <v>173</v>
      </c>
      <c r="E390" s="91" t="s">
        <v>1797</v>
      </c>
      <c r="F390" s="178">
        <v>46171.0</v>
      </c>
      <c r="G390" s="179" t="s">
        <v>88</v>
      </c>
      <c r="H390" s="91" t="s">
        <v>1800</v>
      </c>
      <c r="I390" s="91" t="s">
        <v>1801</v>
      </c>
      <c r="J390" s="97" t="s">
        <v>1802</v>
      </c>
      <c r="K390" s="180" t="s">
        <v>1803</v>
      </c>
      <c r="L390" s="181" t="s">
        <v>1803</v>
      </c>
      <c r="M390" s="91" t="s">
        <v>1804</v>
      </c>
      <c r="N390" s="91" t="s">
        <v>1805</v>
      </c>
      <c r="O390" s="183">
        <v>46171.0</v>
      </c>
      <c r="P390" s="176">
        <v>46185.0</v>
      </c>
      <c r="Q390" s="91" t="s">
        <v>124</v>
      </c>
      <c r="R390" s="91" t="s">
        <v>143</v>
      </c>
      <c r="S390" s="179" t="s">
        <v>251</v>
      </c>
      <c r="T390" s="179" t="s">
        <v>145</v>
      </c>
      <c r="U390" s="179" t="s">
        <v>101</v>
      </c>
      <c r="V390" s="97" t="s">
        <v>131</v>
      </c>
      <c r="W390" s="182"/>
      <c r="X390" s="182"/>
      <c r="Y390" s="184"/>
      <c r="Z390" s="182"/>
      <c r="AA390" s="459"/>
      <c r="AB390" s="459"/>
    </row>
    <row r="391" ht="22.5" customHeight="1">
      <c r="A391" s="72">
        <f>COUNTIF('Call &amp; Chat-Lidya'!$I$4:$I$2432,I391)</f>
        <v>14</v>
      </c>
      <c r="B391" s="176">
        <v>46171.0</v>
      </c>
      <c r="C391" s="91" t="s">
        <v>83</v>
      </c>
      <c r="D391" s="91" t="s">
        <v>173</v>
      </c>
      <c r="E391" s="91" t="s">
        <v>1015</v>
      </c>
      <c r="F391" s="176">
        <v>46118.0</v>
      </c>
      <c r="G391" s="336"/>
      <c r="H391" s="91" t="s">
        <v>1017</v>
      </c>
      <c r="I391" s="91" t="s">
        <v>1018</v>
      </c>
      <c r="J391" s="97" t="s">
        <v>1019</v>
      </c>
      <c r="K391" s="97" t="s">
        <v>1020</v>
      </c>
      <c r="L391" s="313" t="s">
        <v>1020</v>
      </c>
      <c r="M391" s="91" t="s">
        <v>1021</v>
      </c>
      <c r="N391" s="91" t="s">
        <v>1021</v>
      </c>
      <c r="O391" s="183">
        <v>46117.0</v>
      </c>
      <c r="P391" s="337">
        <v>46131.0</v>
      </c>
      <c r="Q391" s="91" t="s">
        <v>213</v>
      </c>
      <c r="R391" s="91">
        <v>2.0</v>
      </c>
      <c r="S391" s="179" t="s">
        <v>251</v>
      </c>
      <c r="T391" s="179" t="s">
        <v>145</v>
      </c>
      <c r="U391" s="179" t="s">
        <v>101</v>
      </c>
      <c r="V391" s="91" t="s">
        <v>664</v>
      </c>
      <c r="W391" s="91" t="s">
        <v>694</v>
      </c>
      <c r="X391" s="182"/>
      <c r="Y391" s="184"/>
      <c r="Z391" s="182"/>
      <c r="AA391" s="459"/>
      <c r="AB391" s="459"/>
    </row>
    <row r="392" ht="22.5" customHeight="1">
      <c r="A392" s="72">
        <f>COUNTIF('Call &amp; Chat-Lidya'!$I$4:$I$2392,I392)</f>
        <v>2</v>
      </c>
      <c r="B392" s="176">
        <v>46170.0</v>
      </c>
      <c r="C392" s="91" t="s">
        <v>83</v>
      </c>
      <c r="D392" s="91" t="s">
        <v>266</v>
      </c>
      <c r="E392" s="91" t="s">
        <v>1810</v>
      </c>
      <c r="F392" s="178">
        <v>46169.0</v>
      </c>
      <c r="G392" s="179" t="s">
        <v>88</v>
      </c>
      <c r="H392" s="91" t="s">
        <v>1814</v>
      </c>
      <c r="I392" s="91" t="s">
        <v>1816</v>
      </c>
      <c r="J392" s="97" t="s">
        <v>1817</v>
      </c>
      <c r="K392" s="180" t="s">
        <v>1818</v>
      </c>
      <c r="L392" s="181" t="s">
        <v>1818</v>
      </c>
      <c r="M392" s="91" t="s">
        <v>1820</v>
      </c>
      <c r="N392" s="182"/>
      <c r="O392" s="183">
        <v>46168.0</v>
      </c>
      <c r="P392" s="176">
        <v>46182.0</v>
      </c>
      <c r="Q392" s="91" t="s">
        <v>213</v>
      </c>
      <c r="R392" s="91" t="s">
        <v>143</v>
      </c>
      <c r="S392" s="179" t="s">
        <v>251</v>
      </c>
      <c r="T392" s="179" t="s">
        <v>145</v>
      </c>
      <c r="U392" s="179" t="s">
        <v>101</v>
      </c>
      <c r="V392" s="97" t="s">
        <v>131</v>
      </c>
      <c r="W392" s="182"/>
      <c r="X392" s="182"/>
      <c r="Y392" s="184"/>
      <c r="Z392" s="182"/>
      <c r="AA392" s="459"/>
      <c r="AB392" s="459"/>
    </row>
    <row r="393" ht="22.5" customHeight="1">
      <c r="A393" s="72">
        <f>COUNTIF('Call &amp; Chat-Lidya'!$I$4:$I$2392,I393)</f>
        <v>4</v>
      </c>
      <c r="B393" s="176">
        <v>46170.0</v>
      </c>
      <c r="C393" s="91" t="s">
        <v>83</v>
      </c>
      <c r="D393" s="91" t="s">
        <v>266</v>
      </c>
      <c r="E393" s="91" t="s">
        <v>1586</v>
      </c>
      <c r="F393" s="178">
        <v>46169.0</v>
      </c>
      <c r="G393" s="179" t="s">
        <v>88</v>
      </c>
      <c r="H393" s="91" t="s">
        <v>2952</v>
      </c>
      <c r="I393" s="91" t="s">
        <v>2953</v>
      </c>
      <c r="J393" s="97" t="s">
        <v>2955</v>
      </c>
      <c r="K393" s="180" t="s">
        <v>2957</v>
      </c>
      <c r="L393" s="181" t="s">
        <v>2957</v>
      </c>
      <c r="M393" s="91" t="s">
        <v>2958</v>
      </c>
      <c r="N393" s="182"/>
      <c r="O393" s="183">
        <v>46169.0</v>
      </c>
      <c r="P393" s="176">
        <v>46183.0</v>
      </c>
      <c r="Q393" s="91" t="s">
        <v>143</v>
      </c>
      <c r="R393" s="91" t="s">
        <v>143</v>
      </c>
      <c r="S393" s="179" t="s">
        <v>251</v>
      </c>
      <c r="T393" s="179" t="s">
        <v>145</v>
      </c>
      <c r="U393" s="179" t="s">
        <v>101</v>
      </c>
      <c r="V393" s="91" t="s">
        <v>131</v>
      </c>
      <c r="W393" s="182"/>
      <c r="X393" s="182"/>
      <c r="Y393" s="184"/>
      <c r="Z393" s="182"/>
      <c r="AA393" s="459"/>
      <c r="AB393" s="459"/>
    </row>
    <row r="394" ht="22.5" customHeight="1">
      <c r="A394" s="72">
        <f>COUNTIF('Call &amp; Chat-Lidya'!$I$4:$I$2392,I394)</f>
        <v>2</v>
      </c>
      <c r="B394" s="176">
        <v>46170.0</v>
      </c>
      <c r="C394" s="91" t="s">
        <v>83</v>
      </c>
      <c r="D394" s="91" t="s">
        <v>266</v>
      </c>
      <c r="E394" s="91" t="s">
        <v>1402</v>
      </c>
      <c r="F394" s="178">
        <v>46169.0</v>
      </c>
      <c r="G394" s="179" t="s">
        <v>88</v>
      </c>
      <c r="H394" s="91" t="s">
        <v>3566</v>
      </c>
      <c r="I394" s="91" t="s">
        <v>3567</v>
      </c>
      <c r="J394" s="97" t="s">
        <v>3568</v>
      </c>
      <c r="K394" s="180" t="s">
        <v>3569</v>
      </c>
      <c r="L394" s="181" t="s">
        <v>3569</v>
      </c>
      <c r="M394" s="91" t="s">
        <v>3570</v>
      </c>
      <c r="N394" s="182"/>
      <c r="O394" s="183">
        <v>46169.0</v>
      </c>
      <c r="P394" s="74">
        <v>46183.0</v>
      </c>
      <c r="Q394" s="76" t="s">
        <v>124</v>
      </c>
      <c r="R394" s="76" t="s">
        <v>124</v>
      </c>
      <c r="S394" s="83" t="s">
        <v>126</v>
      </c>
      <c r="T394" s="83" t="s">
        <v>127</v>
      </c>
      <c r="U394" s="83" t="s">
        <v>128</v>
      </c>
      <c r="V394" s="76" t="s">
        <v>131</v>
      </c>
      <c r="W394" s="182"/>
      <c r="X394" s="182"/>
      <c r="Y394" s="184"/>
      <c r="Z394" s="88" t="s">
        <v>533</v>
      </c>
      <c r="AA394" s="459"/>
      <c r="AB394" s="459"/>
    </row>
    <row r="395" ht="22.5" customHeight="1">
      <c r="A395" s="72">
        <f>COUNTIF('Call &amp; Chat-Lidya'!$I$4:$I$2392,I395)</f>
        <v>3</v>
      </c>
      <c r="B395" s="176">
        <v>46170.0</v>
      </c>
      <c r="C395" s="91" t="s">
        <v>83</v>
      </c>
      <c r="D395" s="91" t="s">
        <v>266</v>
      </c>
      <c r="E395" s="91" t="s">
        <v>1413</v>
      </c>
      <c r="F395" s="178">
        <v>46170.0</v>
      </c>
      <c r="G395" s="179" t="s">
        <v>88</v>
      </c>
      <c r="H395" s="91" t="s">
        <v>1823</v>
      </c>
      <c r="I395" s="91" t="s">
        <v>1824</v>
      </c>
      <c r="J395" s="97" t="s">
        <v>1826</v>
      </c>
      <c r="K395" s="180" t="s">
        <v>1828</v>
      </c>
      <c r="L395" s="181" t="s">
        <v>1828</v>
      </c>
      <c r="M395" s="91" t="s">
        <v>1830</v>
      </c>
      <c r="N395" s="91" t="s">
        <v>1831</v>
      </c>
      <c r="O395" s="183">
        <v>46169.0</v>
      </c>
      <c r="P395" s="74">
        <v>46183.0</v>
      </c>
      <c r="Q395" s="76" t="s">
        <v>124</v>
      </c>
      <c r="R395" s="76" t="s">
        <v>143</v>
      </c>
      <c r="S395" s="83" t="s">
        <v>126</v>
      </c>
      <c r="T395" s="179" t="s">
        <v>145</v>
      </c>
      <c r="U395" s="179" t="s">
        <v>101</v>
      </c>
      <c r="V395" s="91" t="s">
        <v>131</v>
      </c>
      <c r="W395" s="182"/>
      <c r="X395" s="182"/>
      <c r="Y395" s="184"/>
      <c r="Z395" s="182"/>
      <c r="AA395" s="459"/>
      <c r="AB395" s="459"/>
    </row>
    <row r="396" ht="22.5" customHeight="1">
      <c r="A396" s="72">
        <f>COUNTIF('Call &amp; Chat-Lidya'!$I$4:$I$2392,I396)</f>
        <v>10</v>
      </c>
      <c r="B396" s="176">
        <v>46170.0</v>
      </c>
      <c r="C396" s="91" t="s">
        <v>83</v>
      </c>
      <c r="D396" s="91" t="s">
        <v>173</v>
      </c>
      <c r="E396" s="91" t="s">
        <v>1053</v>
      </c>
      <c r="F396" s="178">
        <v>46160.0</v>
      </c>
      <c r="G396" s="179" t="s">
        <v>88</v>
      </c>
      <c r="H396" s="91" t="s">
        <v>1054</v>
      </c>
      <c r="I396" s="91" t="s">
        <v>1055</v>
      </c>
      <c r="J396" s="97" t="s">
        <v>1056</v>
      </c>
      <c r="K396" s="180" t="s">
        <v>1057</v>
      </c>
      <c r="L396" s="181" t="s">
        <v>1057</v>
      </c>
      <c r="M396" s="91" t="s">
        <v>1058</v>
      </c>
      <c r="N396" s="182"/>
      <c r="O396" s="183">
        <v>46160.0</v>
      </c>
      <c r="P396" s="176">
        <v>46174.0</v>
      </c>
      <c r="Q396" s="91" t="s">
        <v>95</v>
      </c>
      <c r="R396" s="91">
        <v>2.0</v>
      </c>
      <c r="S396" s="179" t="s">
        <v>251</v>
      </c>
      <c r="T396" s="179" t="s">
        <v>145</v>
      </c>
      <c r="U396" s="179" t="s">
        <v>101</v>
      </c>
      <c r="V396" s="91" t="s">
        <v>131</v>
      </c>
      <c r="W396" s="182"/>
      <c r="X396" s="182"/>
      <c r="Y396" s="184"/>
      <c r="Z396" s="182"/>
      <c r="AA396" s="459"/>
      <c r="AB396" s="459"/>
    </row>
    <row r="397" ht="22.5" customHeight="1">
      <c r="A397" s="72">
        <f>COUNTIF('Call &amp; Chat-Lidya'!$I$4:$I$2392,I397)</f>
        <v>3</v>
      </c>
      <c r="B397" s="176">
        <v>46170.0</v>
      </c>
      <c r="C397" s="91" t="s">
        <v>967</v>
      </c>
      <c r="D397" s="91" t="s">
        <v>173</v>
      </c>
      <c r="E397" s="91" t="s">
        <v>1060</v>
      </c>
      <c r="F397" s="176">
        <v>46170.0</v>
      </c>
      <c r="G397" s="179" t="s">
        <v>88</v>
      </c>
      <c r="H397" s="91" t="s">
        <v>1061</v>
      </c>
      <c r="I397" s="330">
        <v>13063.0</v>
      </c>
      <c r="J397" s="97" t="s">
        <v>1064</v>
      </c>
      <c r="K397" s="97" t="s">
        <v>1065</v>
      </c>
      <c r="L397" s="313" t="s">
        <v>1065</v>
      </c>
      <c r="M397" s="91" t="s">
        <v>1066</v>
      </c>
      <c r="N397" s="182"/>
      <c r="O397" s="331" t="s">
        <v>1067</v>
      </c>
      <c r="P397" s="336"/>
      <c r="Q397" s="182"/>
      <c r="R397" s="91" t="s">
        <v>213</v>
      </c>
      <c r="S397" s="179" t="s">
        <v>99</v>
      </c>
      <c r="T397" s="179" t="s">
        <v>100</v>
      </c>
      <c r="U397" s="179" t="s">
        <v>101</v>
      </c>
      <c r="V397" s="91" t="s">
        <v>341</v>
      </c>
      <c r="W397" s="182" t="s">
        <v>342</v>
      </c>
      <c r="X397" s="182"/>
      <c r="Y397" s="182"/>
      <c r="Z397" s="97" t="s">
        <v>1068</v>
      </c>
      <c r="AA397" s="306"/>
      <c r="AB397" s="306"/>
    </row>
    <row r="398" ht="22.5" customHeight="1">
      <c r="A398" s="72">
        <f>COUNTIF('Call &amp; Chat-Lidya'!$I$4:$I$2392,I398)</f>
        <v>5</v>
      </c>
      <c r="B398" s="176">
        <v>46170.0</v>
      </c>
      <c r="C398" s="91" t="s">
        <v>83</v>
      </c>
      <c r="D398" s="91" t="s">
        <v>266</v>
      </c>
      <c r="E398" s="91" t="s">
        <v>1538</v>
      </c>
      <c r="F398" s="178">
        <v>46167.0</v>
      </c>
      <c r="G398" s="179" t="s">
        <v>88</v>
      </c>
      <c r="H398" s="91" t="s">
        <v>2964</v>
      </c>
      <c r="I398" s="91" t="s">
        <v>2965</v>
      </c>
      <c r="J398" s="97" t="s">
        <v>2966</v>
      </c>
      <c r="K398" s="180" t="s">
        <v>2967</v>
      </c>
      <c r="L398" s="181" t="s">
        <v>2967</v>
      </c>
      <c r="M398" s="91" t="s">
        <v>2968</v>
      </c>
      <c r="N398" s="91" t="s">
        <v>2968</v>
      </c>
      <c r="O398" s="183">
        <v>46125.0</v>
      </c>
      <c r="P398" s="176">
        <v>46139.0</v>
      </c>
      <c r="Q398" s="91" t="s">
        <v>124</v>
      </c>
      <c r="R398" s="91" t="s">
        <v>213</v>
      </c>
      <c r="S398" s="179" t="s">
        <v>251</v>
      </c>
      <c r="T398" s="179" t="s">
        <v>145</v>
      </c>
      <c r="U398" s="179" t="s">
        <v>101</v>
      </c>
      <c r="V398" s="97" t="s">
        <v>131</v>
      </c>
      <c r="W398" s="182"/>
      <c r="X398" s="182"/>
      <c r="Y398" s="184"/>
      <c r="Z398" s="182"/>
      <c r="AA398" s="459"/>
      <c r="AB398" s="459"/>
    </row>
    <row r="399" ht="22.5" customHeight="1">
      <c r="A399" s="72">
        <f>COUNTIF('Call &amp; Chat-Lidya'!$I$4:$I$2392,I399)</f>
        <v>6</v>
      </c>
      <c r="B399" s="176">
        <v>46170.0</v>
      </c>
      <c r="C399" s="91" t="s">
        <v>83</v>
      </c>
      <c r="D399" s="91" t="s">
        <v>173</v>
      </c>
      <c r="E399" s="91" t="s">
        <v>1528</v>
      </c>
      <c r="F399" s="176">
        <v>46134.0</v>
      </c>
      <c r="G399" s="179" t="s">
        <v>88</v>
      </c>
      <c r="H399" s="91" t="s">
        <v>1529</v>
      </c>
      <c r="I399" s="91" t="s">
        <v>1530</v>
      </c>
      <c r="J399" s="97" t="s">
        <v>1531</v>
      </c>
      <c r="K399" s="97" t="s">
        <v>1532</v>
      </c>
      <c r="L399" s="313" t="s">
        <v>1532</v>
      </c>
      <c r="M399" s="91" t="s">
        <v>1533</v>
      </c>
      <c r="N399" s="91" t="s">
        <v>1533</v>
      </c>
      <c r="O399" s="183">
        <v>46134.0</v>
      </c>
      <c r="P399" s="176">
        <v>46148.0</v>
      </c>
      <c r="Q399" s="91" t="s">
        <v>124</v>
      </c>
      <c r="R399" s="91">
        <v>2.0</v>
      </c>
      <c r="S399" s="179" t="s">
        <v>99</v>
      </c>
      <c r="T399" s="179" t="s">
        <v>145</v>
      </c>
      <c r="U399" s="179" t="s">
        <v>101</v>
      </c>
      <c r="V399" s="97" t="s">
        <v>131</v>
      </c>
      <c r="W399" s="182"/>
      <c r="X399" s="182"/>
      <c r="Y399" s="184"/>
      <c r="Z399" s="182"/>
      <c r="AA399" s="459"/>
      <c r="AB399" s="459"/>
    </row>
    <row r="400" ht="22.5" customHeight="1">
      <c r="A400" s="72">
        <f>COUNTIF('Call &amp; Chat-Lidya'!$I$4:$I$2392,I400)</f>
        <v>6</v>
      </c>
      <c r="B400" s="176">
        <v>46170.0</v>
      </c>
      <c r="C400" s="91" t="s">
        <v>83</v>
      </c>
      <c r="D400" s="91" t="s">
        <v>173</v>
      </c>
      <c r="E400" s="91" t="s">
        <v>946</v>
      </c>
      <c r="F400" s="178">
        <v>46161.0</v>
      </c>
      <c r="G400" s="179" t="s">
        <v>88</v>
      </c>
      <c r="H400" s="91" t="s">
        <v>951</v>
      </c>
      <c r="I400" s="91" t="s">
        <v>953</v>
      </c>
      <c r="J400" s="97" t="s">
        <v>954</v>
      </c>
      <c r="K400" s="180" t="s">
        <v>955</v>
      </c>
      <c r="L400" s="181" t="s">
        <v>955</v>
      </c>
      <c r="M400" s="91" t="s">
        <v>956</v>
      </c>
      <c r="N400" s="91" t="s">
        <v>956</v>
      </c>
      <c r="O400" s="183">
        <v>46161.0</v>
      </c>
      <c r="P400" s="176">
        <v>46175.0</v>
      </c>
      <c r="Q400" s="91" t="s">
        <v>461</v>
      </c>
      <c r="R400" s="91" t="s">
        <v>213</v>
      </c>
      <c r="S400" s="179" t="s">
        <v>99</v>
      </c>
      <c r="T400" s="179" t="s">
        <v>145</v>
      </c>
      <c r="U400" s="179" t="s">
        <v>101</v>
      </c>
      <c r="V400" s="97" t="s">
        <v>341</v>
      </c>
      <c r="W400" s="182"/>
      <c r="X400" s="182"/>
      <c r="Y400" s="184"/>
      <c r="Z400" s="182"/>
      <c r="AA400" s="459"/>
      <c r="AB400" s="459"/>
    </row>
    <row r="401" ht="22.5" customHeight="1">
      <c r="A401" s="72">
        <f>COUNTIF('Call &amp; Chat-Lidya'!$I$4:$I$2392,I401)</f>
        <v>16</v>
      </c>
      <c r="B401" s="176">
        <v>46170.0</v>
      </c>
      <c r="C401" s="91" t="s">
        <v>967</v>
      </c>
      <c r="D401" s="91" t="s">
        <v>173</v>
      </c>
      <c r="E401" s="91" t="s">
        <v>175</v>
      </c>
      <c r="F401" s="176">
        <v>46146.0</v>
      </c>
      <c r="G401" s="179" t="s">
        <v>88</v>
      </c>
      <c r="H401" s="91" t="s">
        <v>968</v>
      </c>
      <c r="I401" s="91" t="s">
        <v>969</v>
      </c>
      <c r="J401" s="97" t="s">
        <v>970</v>
      </c>
      <c r="K401" s="97" t="s">
        <v>971</v>
      </c>
      <c r="L401" s="313" t="s">
        <v>971</v>
      </c>
      <c r="M401" s="91" t="s">
        <v>972</v>
      </c>
      <c r="N401" s="91" t="s">
        <v>972</v>
      </c>
      <c r="O401" s="183">
        <v>46146.0</v>
      </c>
      <c r="P401" s="176">
        <v>46160.0</v>
      </c>
      <c r="Q401" s="91" t="s">
        <v>124</v>
      </c>
      <c r="R401" s="91">
        <v>2.0</v>
      </c>
      <c r="S401" s="83" t="s">
        <v>350</v>
      </c>
      <c r="T401" s="179" t="s">
        <v>145</v>
      </c>
      <c r="U401" s="179" t="s">
        <v>101</v>
      </c>
      <c r="V401" s="91" t="s">
        <v>341</v>
      </c>
      <c r="W401" s="329" t="s">
        <v>509</v>
      </c>
      <c r="X401" s="91" t="s">
        <v>959</v>
      </c>
      <c r="Y401" s="91" t="s">
        <v>976</v>
      </c>
      <c r="Z401" s="180" t="s">
        <v>2068</v>
      </c>
      <c r="AA401" s="459"/>
      <c r="AB401" s="459"/>
    </row>
    <row r="402" ht="22.5" customHeight="1">
      <c r="A402" s="72">
        <f>COUNTIF('Call &amp; Chat-Lidya'!$I$4:$I$2392,I402)</f>
        <v>13</v>
      </c>
      <c r="B402" s="176">
        <v>46170.0</v>
      </c>
      <c r="C402" s="91" t="s">
        <v>967</v>
      </c>
      <c r="D402" s="91" t="s">
        <v>173</v>
      </c>
      <c r="E402" s="91" t="s">
        <v>554</v>
      </c>
      <c r="F402" s="176">
        <v>46148.0</v>
      </c>
      <c r="G402" s="179" t="s">
        <v>88</v>
      </c>
      <c r="H402" s="91" t="s">
        <v>982</v>
      </c>
      <c r="I402" s="330">
        <v>18604.0</v>
      </c>
      <c r="J402" s="97" t="s">
        <v>983</v>
      </c>
      <c r="K402" s="97" t="s">
        <v>984</v>
      </c>
      <c r="L402" s="313" t="s">
        <v>984</v>
      </c>
      <c r="M402" s="91" t="s">
        <v>985</v>
      </c>
      <c r="N402" s="91" t="s">
        <v>985</v>
      </c>
      <c r="O402" s="331" t="s">
        <v>986</v>
      </c>
      <c r="P402" s="176">
        <v>46161.0</v>
      </c>
      <c r="Q402" s="91" t="s">
        <v>124</v>
      </c>
      <c r="R402" s="91">
        <v>2.0</v>
      </c>
      <c r="S402" s="179" t="s">
        <v>99</v>
      </c>
      <c r="T402" s="179" t="s">
        <v>145</v>
      </c>
      <c r="U402" s="179" t="s">
        <v>101</v>
      </c>
      <c r="V402" s="91" t="s">
        <v>341</v>
      </c>
      <c r="W402" s="182"/>
      <c r="X402" s="182"/>
      <c r="Y402" s="182"/>
      <c r="Z402" s="182"/>
      <c r="AA402" s="306"/>
      <c r="AB402" s="306"/>
    </row>
    <row r="403" ht="22.5" customHeight="1">
      <c r="A403" s="72">
        <f>COUNTIF('Call &amp; Chat-Lidya'!$I$4:$I$2392,I403)</f>
        <v>6</v>
      </c>
      <c r="B403" s="176">
        <v>46170.0</v>
      </c>
      <c r="C403" s="91" t="s">
        <v>83</v>
      </c>
      <c r="D403" s="91" t="s">
        <v>173</v>
      </c>
      <c r="E403" s="91" t="s">
        <v>1557</v>
      </c>
      <c r="F403" s="178">
        <v>46160.0</v>
      </c>
      <c r="G403" s="179" t="s">
        <v>88</v>
      </c>
      <c r="H403" s="91" t="s">
        <v>1560</v>
      </c>
      <c r="I403" s="91" t="s">
        <v>1561</v>
      </c>
      <c r="J403" s="97" t="s">
        <v>1563</v>
      </c>
      <c r="K403" s="180" t="s">
        <v>1564</v>
      </c>
      <c r="L403" s="181" t="s">
        <v>1564</v>
      </c>
      <c r="M403" s="91" t="s">
        <v>1565</v>
      </c>
      <c r="N403" s="91" t="s">
        <v>1566</v>
      </c>
      <c r="O403" s="183">
        <v>46160.0</v>
      </c>
      <c r="P403" s="176">
        <v>46174.0</v>
      </c>
      <c r="Q403" s="91" t="s">
        <v>461</v>
      </c>
      <c r="R403" s="91">
        <v>2.0</v>
      </c>
      <c r="S403" s="179" t="s">
        <v>251</v>
      </c>
      <c r="T403" s="179" t="s">
        <v>145</v>
      </c>
      <c r="U403" s="179" t="s">
        <v>101</v>
      </c>
      <c r="V403" s="97" t="s">
        <v>341</v>
      </c>
      <c r="W403" s="91" t="s">
        <v>509</v>
      </c>
      <c r="X403" s="182"/>
      <c r="Y403" s="184"/>
      <c r="Z403" s="182"/>
      <c r="AA403" s="459"/>
      <c r="AB403" s="459"/>
    </row>
    <row r="404" ht="22.5" customHeight="1">
      <c r="A404" s="72">
        <f>COUNTIF('Call &amp; Chat-Lidya'!$I$4:$I$2392,I404)</f>
        <v>8</v>
      </c>
      <c r="B404" s="176">
        <v>46170.0</v>
      </c>
      <c r="C404" s="91" t="s">
        <v>83</v>
      </c>
      <c r="D404" s="91" t="s">
        <v>173</v>
      </c>
      <c r="E404" s="91" t="s">
        <v>809</v>
      </c>
      <c r="F404" s="178">
        <v>46160.0</v>
      </c>
      <c r="G404" s="179" t="s">
        <v>88</v>
      </c>
      <c r="H404" s="91" t="s">
        <v>1570</v>
      </c>
      <c r="I404" s="91" t="s">
        <v>1571</v>
      </c>
      <c r="J404" s="97" t="s">
        <v>1572</v>
      </c>
      <c r="K404" s="180" t="s">
        <v>1573</v>
      </c>
      <c r="L404" s="181" t="s">
        <v>1573</v>
      </c>
      <c r="M404" s="91" t="s">
        <v>1574</v>
      </c>
      <c r="N404" s="182"/>
      <c r="O404" s="183">
        <v>46160.0</v>
      </c>
      <c r="P404" s="176">
        <v>46174.0</v>
      </c>
      <c r="Q404" s="91" t="s">
        <v>143</v>
      </c>
      <c r="R404" s="91">
        <v>2.0</v>
      </c>
      <c r="S404" s="179" t="s">
        <v>251</v>
      </c>
      <c r="T404" s="179" t="s">
        <v>145</v>
      </c>
      <c r="U404" s="179" t="s">
        <v>101</v>
      </c>
      <c r="V404" s="97" t="s">
        <v>341</v>
      </c>
      <c r="W404" s="182"/>
      <c r="X404" s="182"/>
      <c r="Y404" s="184"/>
      <c r="Z404" s="182"/>
      <c r="AA404" s="459"/>
      <c r="AB404" s="459"/>
    </row>
    <row r="405" ht="22.5" customHeight="1">
      <c r="A405" s="72">
        <f>COUNTIF('Call &amp; Chat-Lidya'!$I$4:$I$2392,I405)</f>
        <v>15</v>
      </c>
      <c r="B405" s="176">
        <v>46170.0</v>
      </c>
      <c r="C405" s="91" t="s">
        <v>967</v>
      </c>
      <c r="D405" s="91" t="s">
        <v>173</v>
      </c>
      <c r="E405" s="91" t="s">
        <v>86</v>
      </c>
      <c r="F405" s="176">
        <v>46144.0</v>
      </c>
      <c r="G405" s="179" t="s">
        <v>88</v>
      </c>
      <c r="H405" s="91" t="s">
        <v>998</v>
      </c>
      <c r="I405" s="91" t="s">
        <v>999</v>
      </c>
      <c r="J405" s="97" t="s">
        <v>335</v>
      </c>
      <c r="K405" s="97" t="s">
        <v>1000</v>
      </c>
      <c r="L405" s="313" t="s">
        <v>1000</v>
      </c>
      <c r="M405" s="91" t="s">
        <v>1001</v>
      </c>
      <c r="N405" s="91" t="s">
        <v>1001</v>
      </c>
      <c r="O405" s="183">
        <v>46144.0</v>
      </c>
      <c r="P405" s="176">
        <v>46158.0</v>
      </c>
      <c r="Q405" s="91" t="s">
        <v>143</v>
      </c>
      <c r="R405" s="91">
        <v>2.0</v>
      </c>
      <c r="S405" s="179" t="s">
        <v>251</v>
      </c>
      <c r="T405" s="179" t="s">
        <v>145</v>
      </c>
      <c r="U405" s="179" t="s">
        <v>101</v>
      </c>
      <c r="V405" s="91" t="s">
        <v>341</v>
      </c>
      <c r="W405" s="182"/>
      <c r="X405" s="182"/>
      <c r="Y405" s="182"/>
      <c r="Z405" s="182"/>
      <c r="AA405" s="459"/>
      <c r="AB405" s="459"/>
    </row>
    <row r="406" ht="22.5" customHeight="1">
      <c r="A406" s="72">
        <f>COUNTIF('Call &amp; Chat-Lidya'!$I$4:$I$2392,I406)</f>
        <v>13</v>
      </c>
      <c r="B406" s="176">
        <v>46170.0</v>
      </c>
      <c r="C406" s="91" t="s">
        <v>83</v>
      </c>
      <c r="D406" s="91" t="s">
        <v>173</v>
      </c>
      <c r="E406" s="91" t="s">
        <v>761</v>
      </c>
      <c r="F406" s="176">
        <v>46134.0</v>
      </c>
      <c r="G406" s="179" t="s">
        <v>88</v>
      </c>
      <c r="H406" s="91" t="s">
        <v>762</v>
      </c>
      <c r="I406" s="91" t="s">
        <v>763</v>
      </c>
      <c r="J406" s="97" t="s">
        <v>764</v>
      </c>
      <c r="K406" s="97" t="s">
        <v>765</v>
      </c>
      <c r="L406" s="313" t="s">
        <v>765</v>
      </c>
      <c r="M406" s="91" t="s">
        <v>766</v>
      </c>
      <c r="N406" s="91" t="s">
        <v>766</v>
      </c>
      <c r="O406" s="183">
        <v>46132.0</v>
      </c>
      <c r="P406" s="176">
        <v>46146.0</v>
      </c>
      <c r="Q406" s="91" t="s">
        <v>98</v>
      </c>
      <c r="R406" s="91">
        <v>2.0</v>
      </c>
      <c r="S406" s="179" t="s">
        <v>251</v>
      </c>
      <c r="T406" s="179" t="s">
        <v>145</v>
      </c>
      <c r="U406" s="179" t="s">
        <v>101</v>
      </c>
      <c r="V406" s="97" t="s">
        <v>131</v>
      </c>
      <c r="W406" s="182"/>
      <c r="X406" s="182"/>
      <c r="Y406" s="184"/>
      <c r="Z406" s="182"/>
      <c r="AA406" s="459"/>
      <c r="AB406" s="459"/>
    </row>
    <row r="407" ht="22.5" customHeight="1">
      <c r="A407" s="72">
        <f>COUNTIF('Call &amp; Chat-Lidya'!$I$4:$I$2392,I407)</f>
        <v>4</v>
      </c>
      <c r="B407" s="176">
        <v>46170.0</v>
      </c>
      <c r="C407" s="91" t="s">
        <v>83</v>
      </c>
      <c r="D407" s="91" t="s">
        <v>173</v>
      </c>
      <c r="E407" s="91" t="s">
        <v>1586</v>
      </c>
      <c r="F407" s="178">
        <v>46159.0</v>
      </c>
      <c r="G407" s="179" t="s">
        <v>88</v>
      </c>
      <c r="H407" s="91" t="s">
        <v>1588</v>
      </c>
      <c r="I407" s="91" t="s">
        <v>1589</v>
      </c>
      <c r="J407" s="97" t="s">
        <v>1590</v>
      </c>
      <c r="K407" s="180" t="s">
        <v>1591</v>
      </c>
      <c r="L407" s="181" t="s">
        <v>1591</v>
      </c>
      <c r="M407" s="91" t="s">
        <v>1592</v>
      </c>
      <c r="N407" s="182"/>
      <c r="O407" s="183">
        <v>46159.0</v>
      </c>
      <c r="P407" s="176">
        <v>46173.0</v>
      </c>
      <c r="Q407" s="91" t="s">
        <v>95</v>
      </c>
      <c r="R407" s="91" t="s">
        <v>98</v>
      </c>
      <c r="S407" s="179" t="s">
        <v>99</v>
      </c>
      <c r="T407" s="179" t="s">
        <v>100</v>
      </c>
      <c r="U407" s="179" t="s">
        <v>101</v>
      </c>
      <c r="V407" s="97" t="s">
        <v>105</v>
      </c>
      <c r="W407" s="182"/>
      <c r="X407" s="97" t="s">
        <v>959</v>
      </c>
      <c r="Y407" s="285">
        <v>1688000.0</v>
      </c>
      <c r="Z407" s="97" t="s">
        <v>1593</v>
      </c>
      <c r="AA407" s="459"/>
      <c r="AB407" s="459"/>
    </row>
    <row r="408" ht="22.5" customHeight="1">
      <c r="A408" s="72">
        <f>COUNTIF('Call &amp; Chat-Lidya'!$I$4:$I$2392,I408)</f>
        <v>5</v>
      </c>
      <c r="B408" s="176">
        <v>46170.0</v>
      </c>
      <c r="C408" s="91" t="s">
        <v>83</v>
      </c>
      <c r="D408" s="91" t="s">
        <v>173</v>
      </c>
      <c r="E408" s="91" t="s">
        <v>1594</v>
      </c>
      <c r="F408" s="178">
        <v>46160.0</v>
      </c>
      <c r="G408" s="179" t="s">
        <v>88</v>
      </c>
      <c r="H408" s="91" t="s">
        <v>1596</v>
      </c>
      <c r="I408" s="91" t="s">
        <v>1597</v>
      </c>
      <c r="J408" s="97" t="s">
        <v>1598</v>
      </c>
      <c r="K408" s="180" t="s">
        <v>253</v>
      </c>
      <c r="L408" s="181" t="s">
        <v>253</v>
      </c>
      <c r="M408" s="91" t="s">
        <v>1599</v>
      </c>
      <c r="N408" s="91" t="s">
        <v>1599</v>
      </c>
      <c r="O408" s="183">
        <v>46154.0</v>
      </c>
      <c r="P408" s="176">
        <v>46168.0</v>
      </c>
      <c r="Q408" s="91" t="s">
        <v>115</v>
      </c>
      <c r="R408" s="91" t="s">
        <v>98</v>
      </c>
      <c r="S408" s="179" t="s">
        <v>100</v>
      </c>
      <c r="T408" s="179" t="s">
        <v>145</v>
      </c>
      <c r="U408" s="179" t="s">
        <v>101</v>
      </c>
      <c r="V408" s="97" t="s">
        <v>105</v>
      </c>
      <c r="W408" s="182"/>
      <c r="X408" s="97" t="s">
        <v>959</v>
      </c>
      <c r="Y408" s="285">
        <v>1688000.0</v>
      </c>
      <c r="Z408" s="97" t="s">
        <v>1602</v>
      </c>
      <c r="AA408" s="459"/>
      <c r="AB408" s="459"/>
    </row>
    <row r="409" ht="22.5" customHeight="1">
      <c r="A409" s="72">
        <f>COUNTIF('Call &amp; Chat-Lidya'!$I$4:$I$2392,I409)</f>
        <v>10</v>
      </c>
      <c r="B409" s="176">
        <v>46170.0</v>
      </c>
      <c r="C409" s="91" t="s">
        <v>83</v>
      </c>
      <c r="D409" s="91" t="s">
        <v>173</v>
      </c>
      <c r="E409" s="91" t="s">
        <v>1253</v>
      </c>
      <c r="F409" s="176">
        <v>46162.0</v>
      </c>
      <c r="G409" s="179" t="s">
        <v>88</v>
      </c>
      <c r="H409" s="91" t="s">
        <v>610</v>
      </c>
      <c r="I409" s="91" t="s">
        <v>611</v>
      </c>
      <c r="J409" s="97" t="s">
        <v>612</v>
      </c>
      <c r="K409" s="97" t="s">
        <v>613</v>
      </c>
      <c r="L409" s="313" t="s">
        <v>613</v>
      </c>
      <c r="M409" s="91" t="s">
        <v>615</v>
      </c>
      <c r="N409" s="91" t="s">
        <v>615</v>
      </c>
      <c r="O409" s="183">
        <v>46006.0</v>
      </c>
      <c r="P409" s="176">
        <v>46020.0</v>
      </c>
      <c r="Q409" s="91" t="s">
        <v>98</v>
      </c>
      <c r="R409" s="91" t="s">
        <v>213</v>
      </c>
      <c r="S409" s="179" t="s">
        <v>251</v>
      </c>
      <c r="T409" s="179" t="s">
        <v>145</v>
      </c>
      <c r="U409" s="179" t="s">
        <v>101</v>
      </c>
      <c r="V409" s="97" t="s">
        <v>390</v>
      </c>
      <c r="W409" s="182"/>
      <c r="X409" s="182"/>
      <c r="Y409" s="184"/>
      <c r="Z409" s="182"/>
      <c r="AA409" s="459"/>
      <c r="AB409" s="459"/>
    </row>
    <row r="410" ht="22.5" customHeight="1">
      <c r="A410" s="72">
        <f>COUNTIF('Call &amp; Chat-Lidya'!$I$4:$I$2392,I410)</f>
        <v>10</v>
      </c>
      <c r="B410" s="176">
        <v>46170.0</v>
      </c>
      <c r="C410" s="91" t="s">
        <v>83</v>
      </c>
      <c r="D410" s="91" t="s">
        <v>173</v>
      </c>
      <c r="E410" s="91" t="s">
        <v>1715</v>
      </c>
      <c r="F410" s="178">
        <v>46108.0</v>
      </c>
      <c r="G410" s="336"/>
      <c r="H410" s="91" t="s">
        <v>1719</v>
      </c>
      <c r="I410" s="91" t="s">
        <v>1720</v>
      </c>
      <c r="J410" s="97" t="s">
        <v>1722</v>
      </c>
      <c r="K410" s="97" t="s">
        <v>1722</v>
      </c>
      <c r="L410" s="313" t="s">
        <v>1722</v>
      </c>
      <c r="M410" s="91" t="s">
        <v>1726</v>
      </c>
      <c r="N410" s="91" t="s">
        <v>1726</v>
      </c>
      <c r="O410" s="183">
        <v>46108.0</v>
      </c>
      <c r="P410" s="585">
        <v>46122.0</v>
      </c>
      <c r="Q410" s="91" t="s">
        <v>143</v>
      </c>
      <c r="R410" s="91">
        <v>2.0</v>
      </c>
      <c r="S410" s="179" t="s">
        <v>251</v>
      </c>
      <c r="T410" s="179" t="s">
        <v>145</v>
      </c>
      <c r="U410" s="179" t="s">
        <v>101</v>
      </c>
      <c r="V410" s="97" t="s">
        <v>131</v>
      </c>
      <c r="W410" s="182"/>
      <c r="X410" s="182"/>
      <c r="Y410" s="182"/>
      <c r="Z410" s="182"/>
      <c r="AA410" s="459"/>
      <c r="AB410" s="459"/>
    </row>
    <row r="411" ht="22.5" customHeight="1">
      <c r="A411" s="72">
        <f>COUNTIF('Call &amp; Chat-Lidya'!$I$4:$I$2392,I411)</f>
        <v>8</v>
      </c>
      <c r="B411" s="176">
        <v>46170.0</v>
      </c>
      <c r="C411" s="91" t="s">
        <v>83</v>
      </c>
      <c r="D411" s="91" t="s">
        <v>173</v>
      </c>
      <c r="E411" s="91" t="s">
        <v>1604</v>
      </c>
      <c r="F411" s="176">
        <v>46139.0</v>
      </c>
      <c r="G411" s="336"/>
      <c r="H411" s="91" t="s">
        <v>1731</v>
      </c>
      <c r="I411" s="91" t="s">
        <v>1732</v>
      </c>
      <c r="J411" s="97" t="s">
        <v>1733</v>
      </c>
      <c r="K411" s="97" t="s">
        <v>1735</v>
      </c>
      <c r="L411" s="313" t="s">
        <v>1735</v>
      </c>
      <c r="M411" s="91" t="s">
        <v>1736</v>
      </c>
      <c r="N411" s="91" t="s">
        <v>1736</v>
      </c>
      <c r="O411" s="183">
        <v>46139.0</v>
      </c>
      <c r="P411" s="176">
        <v>46153.0</v>
      </c>
      <c r="Q411" s="91" t="s">
        <v>124</v>
      </c>
      <c r="R411" s="91">
        <v>2.0</v>
      </c>
      <c r="S411" s="179" t="s">
        <v>381</v>
      </c>
      <c r="T411" s="179" t="s">
        <v>145</v>
      </c>
      <c r="U411" s="179" t="s">
        <v>101</v>
      </c>
      <c r="V411" s="97" t="s">
        <v>1050</v>
      </c>
      <c r="W411" s="182"/>
      <c r="X411" s="182"/>
      <c r="Y411" s="184"/>
      <c r="Z411" s="180" t="s">
        <v>1742</v>
      </c>
      <c r="AA411" s="459"/>
      <c r="AB411" s="459"/>
    </row>
    <row r="412" ht="22.5" customHeight="1">
      <c r="A412" s="72">
        <f>COUNTIF('Call &amp; Chat-Lidya'!$I$4:$I$2392,I412)</f>
        <v>7</v>
      </c>
      <c r="B412" s="176">
        <v>46170.0</v>
      </c>
      <c r="C412" s="91" t="s">
        <v>83</v>
      </c>
      <c r="D412" s="91" t="s">
        <v>173</v>
      </c>
      <c r="E412" s="91" t="s">
        <v>294</v>
      </c>
      <c r="F412" s="178">
        <v>46057.0</v>
      </c>
      <c r="G412" s="179" t="s">
        <v>88</v>
      </c>
      <c r="H412" s="91" t="s">
        <v>1748</v>
      </c>
      <c r="I412" s="91" t="s">
        <v>1749</v>
      </c>
      <c r="J412" s="97" t="s">
        <v>1750</v>
      </c>
      <c r="K412" s="97" t="s">
        <v>1751</v>
      </c>
      <c r="L412" s="313" t="s">
        <v>1751</v>
      </c>
      <c r="M412" s="91" t="s">
        <v>1752</v>
      </c>
      <c r="N412" s="91" t="s">
        <v>1752</v>
      </c>
      <c r="O412" s="183">
        <v>46056.0</v>
      </c>
      <c r="P412" s="176">
        <v>46070.0</v>
      </c>
      <c r="Q412" s="91" t="s">
        <v>213</v>
      </c>
      <c r="R412" s="91">
        <v>2.0</v>
      </c>
      <c r="S412" s="179" t="s">
        <v>251</v>
      </c>
      <c r="T412" s="179" t="s">
        <v>145</v>
      </c>
      <c r="U412" s="179" t="s">
        <v>101</v>
      </c>
      <c r="V412" s="97" t="s">
        <v>131</v>
      </c>
      <c r="W412" s="91" t="s">
        <v>509</v>
      </c>
      <c r="X412" s="182"/>
      <c r="Y412" s="184"/>
      <c r="Z412" s="182"/>
      <c r="AA412" s="459"/>
      <c r="AB412" s="459"/>
    </row>
    <row r="413" ht="22.5" customHeight="1">
      <c r="A413" s="72">
        <f>COUNTIF('Call &amp; Chat-Lidya'!$I$4:$I$2392,I413)</f>
        <v>7</v>
      </c>
      <c r="B413" s="176">
        <v>46170.0</v>
      </c>
      <c r="C413" s="91" t="s">
        <v>83</v>
      </c>
      <c r="D413" s="91" t="s">
        <v>173</v>
      </c>
      <c r="E413" s="91" t="s">
        <v>1761</v>
      </c>
      <c r="F413" s="176">
        <v>46128.0</v>
      </c>
      <c r="G413" s="179" t="s">
        <v>88</v>
      </c>
      <c r="H413" s="91" t="s">
        <v>1762</v>
      </c>
      <c r="I413" s="91" t="s">
        <v>1763</v>
      </c>
      <c r="J413" s="97" t="s">
        <v>1764</v>
      </c>
      <c r="K413" s="97" t="s">
        <v>1765</v>
      </c>
      <c r="L413" s="313" t="s">
        <v>1765</v>
      </c>
      <c r="M413" s="91" t="s">
        <v>1766</v>
      </c>
      <c r="N413" s="182"/>
      <c r="O413" s="183">
        <v>46127.0</v>
      </c>
      <c r="P413" s="176">
        <v>46141.0</v>
      </c>
      <c r="Q413" s="91" t="s">
        <v>143</v>
      </c>
      <c r="R413" s="91">
        <v>2.0</v>
      </c>
      <c r="S413" s="83" t="s">
        <v>350</v>
      </c>
      <c r="T413" s="179" t="s">
        <v>145</v>
      </c>
      <c r="U413" s="179" t="s">
        <v>101</v>
      </c>
      <c r="V413" s="97" t="s">
        <v>131</v>
      </c>
      <c r="W413" s="182"/>
      <c r="X413" s="182"/>
      <c r="Y413" s="184"/>
      <c r="Z413" s="180" t="s">
        <v>1775</v>
      </c>
      <c r="AA413" s="459"/>
      <c r="AB413" s="459"/>
    </row>
    <row r="414" ht="22.5" customHeight="1">
      <c r="A414" s="72">
        <f>COUNTIF('Call &amp; Chat-Lidya'!$I$4:$I$2392,I414)</f>
        <v>12</v>
      </c>
      <c r="B414" s="176">
        <v>46170.0</v>
      </c>
      <c r="C414" s="91" t="s">
        <v>83</v>
      </c>
      <c r="D414" s="91" t="s">
        <v>173</v>
      </c>
      <c r="E414" s="91" t="s">
        <v>1660</v>
      </c>
      <c r="F414" s="178">
        <v>46084.0</v>
      </c>
      <c r="G414" s="336"/>
      <c r="H414" s="91" t="s">
        <v>1661</v>
      </c>
      <c r="I414" s="412" t="s">
        <v>1662</v>
      </c>
      <c r="J414" s="97" t="s">
        <v>1663</v>
      </c>
      <c r="K414" s="97" t="s">
        <v>1664</v>
      </c>
      <c r="L414" s="313" t="s">
        <v>1665</v>
      </c>
      <c r="M414" s="91" t="s">
        <v>1667</v>
      </c>
      <c r="N414" s="182"/>
      <c r="O414" s="183">
        <v>46061.0</v>
      </c>
      <c r="P414" s="176">
        <v>46075.0</v>
      </c>
      <c r="Q414" s="91" t="s">
        <v>485</v>
      </c>
      <c r="R414" s="91">
        <v>2.0</v>
      </c>
      <c r="S414" s="179" t="s">
        <v>251</v>
      </c>
      <c r="T414" s="179" t="s">
        <v>145</v>
      </c>
      <c r="U414" s="179" t="s">
        <v>101</v>
      </c>
      <c r="V414" s="97" t="s">
        <v>131</v>
      </c>
      <c r="W414" s="182"/>
      <c r="X414" s="91" t="s">
        <v>1035</v>
      </c>
      <c r="Y414" s="184"/>
      <c r="Z414" s="182"/>
      <c r="AA414" s="459"/>
      <c r="AB414" s="459"/>
    </row>
    <row r="415" ht="22.5" customHeight="1">
      <c r="A415" s="72">
        <f>COUNTIF('Call &amp; Chat-Lidya'!$I$4:$I$2392,I415)</f>
        <v>12</v>
      </c>
      <c r="B415" s="176">
        <v>46170.0</v>
      </c>
      <c r="C415" s="91" t="s">
        <v>83</v>
      </c>
      <c r="D415" s="91" t="s">
        <v>173</v>
      </c>
      <c r="E415" s="91" t="s">
        <v>1672</v>
      </c>
      <c r="F415" s="178">
        <v>46084.0</v>
      </c>
      <c r="G415" s="336"/>
      <c r="H415" s="91" t="s">
        <v>1673</v>
      </c>
      <c r="I415" s="412" t="s">
        <v>1674</v>
      </c>
      <c r="J415" s="97" t="s">
        <v>1675</v>
      </c>
      <c r="K415" s="97" t="s">
        <v>1676</v>
      </c>
      <c r="L415" s="313" t="s">
        <v>1676</v>
      </c>
      <c r="M415" s="91" t="s">
        <v>1677</v>
      </c>
      <c r="N415" s="91" t="s">
        <v>1678</v>
      </c>
      <c r="O415" s="183">
        <v>46078.0</v>
      </c>
      <c r="P415" s="176">
        <v>46092.0</v>
      </c>
      <c r="Q415" s="91" t="s">
        <v>858</v>
      </c>
      <c r="R415" s="91">
        <v>2.0</v>
      </c>
      <c r="S415" s="179" t="s">
        <v>251</v>
      </c>
      <c r="T415" s="179" t="s">
        <v>145</v>
      </c>
      <c r="U415" s="179" t="s">
        <v>101</v>
      </c>
      <c r="V415" s="97" t="s">
        <v>131</v>
      </c>
      <c r="W415" s="182"/>
      <c r="X415" s="182"/>
      <c r="Y415" s="184"/>
      <c r="Z415" s="182"/>
      <c r="AA415" s="459"/>
      <c r="AB415" s="459"/>
    </row>
    <row r="416" ht="22.5" customHeight="1">
      <c r="A416" s="72">
        <f>COUNTIF('Call &amp; Chat-Lidya'!$I$4:$I$2392,I416)</f>
        <v>9</v>
      </c>
      <c r="B416" s="176">
        <v>46170.0</v>
      </c>
      <c r="C416" s="91" t="s">
        <v>83</v>
      </c>
      <c r="D416" s="91" t="s">
        <v>173</v>
      </c>
      <c r="E416" s="91" t="s">
        <v>1685</v>
      </c>
      <c r="F416" s="178">
        <v>46083.0</v>
      </c>
      <c r="G416" s="336"/>
      <c r="H416" s="182"/>
      <c r="I416" s="412" t="s">
        <v>1686</v>
      </c>
      <c r="J416" s="97" t="s">
        <v>1687</v>
      </c>
      <c r="K416" s="97" t="s">
        <v>1688</v>
      </c>
      <c r="L416" s="313" t="s">
        <v>1688</v>
      </c>
      <c r="M416" s="91" t="s">
        <v>1689</v>
      </c>
      <c r="N416" s="182"/>
      <c r="O416" s="183">
        <v>45315.0</v>
      </c>
      <c r="P416" s="176">
        <v>45834.0</v>
      </c>
      <c r="Q416" s="91" t="s">
        <v>124</v>
      </c>
      <c r="R416" s="91">
        <v>2.0</v>
      </c>
      <c r="S416" s="179" t="s">
        <v>251</v>
      </c>
      <c r="T416" s="179" t="s">
        <v>145</v>
      </c>
      <c r="U416" s="179" t="s">
        <v>101</v>
      </c>
      <c r="V416" s="97" t="s">
        <v>131</v>
      </c>
      <c r="W416" s="182"/>
      <c r="X416" s="182"/>
      <c r="Y416" s="182"/>
      <c r="Z416" s="182"/>
      <c r="AA416" s="459"/>
      <c r="AB416" s="459"/>
    </row>
    <row r="417" ht="22.5" customHeight="1">
      <c r="A417" s="72">
        <f>COUNTIF('Call &amp; Chat-Lidya'!$I$4:$I$2392,I417)</f>
        <v>7</v>
      </c>
      <c r="B417" s="176">
        <v>46170.0</v>
      </c>
      <c r="C417" s="91" t="s">
        <v>83</v>
      </c>
      <c r="D417" s="91" t="s">
        <v>173</v>
      </c>
      <c r="E417" s="91" t="s">
        <v>1866</v>
      </c>
      <c r="F417" s="178">
        <v>46078.0</v>
      </c>
      <c r="G417" s="336"/>
      <c r="H417" s="91" t="s">
        <v>1867</v>
      </c>
      <c r="I417" s="91" t="s">
        <v>1869</v>
      </c>
      <c r="J417" s="97" t="s">
        <v>1870</v>
      </c>
      <c r="K417" s="97" t="s">
        <v>1871</v>
      </c>
      <c r="L417" s="313" t="s">
        <v>1871</v>
      </c>
      <c r="M417" s="91">
        <f>6281804786923</f>
        <v>6281804786923</v>
      </c>
      <c r="N417" s="91" t="s">
        <v>1872</v>
      </c>
      <c r="O417" s="183">
        <v>45979.0</v>
      </c>
      <c r="P417" s="176">
        <v>45993.0</v>
      </c>
      <c r="Q417" s="91" t="s">
        <v>657</v>
      </c>
      <c r="R417" s="91">
        <v>2.0</v>
      </c>
      <c r="S417" s="179" t="s">
        <v>350</v>
      </c>
      <c r="T417" s="179" t="s">
        <v>145</v>
      </c>
      <c r="U417" s="179" t="s">
        <v>101</v>
      </c>
      <c r="V417" s="97" t="s">
        <v>131</v>
      </c>
      <c r="W417" s="182"/>
      <c r="X417" s="182"/>
      <c r="Y417" s="182"/>
      <c r="Z417" s="97" t="s">
        <v>364</v>
      </c>
      <c r="AA417" s="459"/>
      <c r="AB417" s="459"/>
    </row>
    <row r="418" ht="22.5" customHeight="1">
      <c r="A418" s="72">
        <f>COUNTIF('Call &amp; Chat-Lidya'!$I$4:$I$2392,I418)</f>
        <v>8</v>
      </c>
      <c r="B418" s="176">
        <v>46170.0</v>
      </c>
      <c r="C418" s="91" t="s">
        <v>83</v>
      </c>
      <c r="D418" s="91" t="s">
        <v>173</v>
      </c>
      <c r="E418" s="91" t="s">
        <v>1366</v>
      </c>
      <c r="F418" s="176">
        <v>46075.0</v>
      </c>
      <c r="G418" s="336"/>
      <c r="H418" s="91" t="s">
        <v>1878</v>
      </c>
      <c r="I418" s="91" t="s">
        <v>1879</v>
      </c>
      <c r="J418" s="97" t="s">
        <v>1880</v>
      </c>
      <c r="K418" s="97" t="s">
        <v>1881</v>
      </c>
      <c r="L418" s="313" t="s">
        <v>1881</v>
      </c>
      <c r="M418" s="91" t="s">
        <v>1882</v>
      </c>
      <c r="N418" s="91" t="s">
        <v>1882</v>
      </c>
      <c r="O418" s="183">
        <v>46075.0</v>
      </c>
      <c r="P418" s="176">
        <v>46089.0</v>
      </c>
      <c r="Q418" s="91" t="s">
        <v>98</v>
      </c>
      <c r="R418" s="91">
        <v>2.0</v>
      </c>
      <c r="S418" s="179" t="s">
        <v>251</v>
      </c>
      <c r="T418" s="179" t="s">
        <v>145</v>
      </c>
      <c r="U418" s="179" t="s">
        <v>101</v>
      </c>
      <c r="V418" s="97" t="s">
        <v>131</v>
      </c>
      <c r="W418" s="91" t="s">
        <v>509</v>
      </c>
      <c r="X418" s="91" t="s">
        <v>1035</v>
      </c>
      <c r="Y418" s="184"/>
      <c r="Z418" s="182"/>
      <c r="AA418" s="459"/>
      <c r="AB418" s="459"/>
    </row>
    <row r="419" ht="22.5" customHeight="1">
      <c r="A419" s="72">
        <f>COUNTIF('Call &amp; Chat-Lidya'!$I$4:$I$2392,I419)</f>
        <v>7</v>
      </c>
      <c r="B419" s="176">
        <v>46170.0</v>
      </c>
      <c r="C419" s="91" t="s">
        <v>83</v>
      </c>
      <c r="D419" s="91" t="s">
        <v>173</v>
      </c>
      <c r="E419" s="91" t="s">
        <v>1889</v>
      </c>
      <c r="F419" s="178">
        <v>46069.0</v>
      </c>
      <c r="G419" s="336"/>
      <c r="H419" s="91" t="s">
        <v>1890</v>
      </c>
      <c r="I419" s="91" t="s">
        <v>1891</v>
      </c>
      <c r="J419" s="97" t="s">
        <v>1892</v>
      </c>
      <c r="K419" s="97" t="s">
        <v>1893</v>
      </c>
      <c r="L419" s="313" t="s">
        <v>1893</v>
      </c>
      <c r="M419" s="91" t="s">
        <v>1894</v>
      </c>
      <c r="N419" s="91" t="s">
        <v>1895</v>
      </c>
      <c r="O419" s="183">
        <v>46069.0</v>
      </c>
      <c r="P419" s="176">
        <v>46083.0</v>
      </c>
      <c r="Q419" s="91" t="s">
        <v>124</v>
      </c>
      <c r="R419" s="91">
        <v>2.0</v>
      </c>
      <c r="S419" s="179" t="s">
        <v>251</v>
      </c>
      <c r="T419" s="179" t="s">
        <v>145</v>
      </c>
      <c r="U419" s="179" t="s">
        <v>101</v>
      </c>
      <c r="V419" s="97" t="s">
        <v>131</v>
      </c>
      <c r="W419" s="91" t="s">
        <v>509</v>
      </c>
      <c r="X419" s="91" t="s">
        <v>1035</v>
      </c>
      <c r="Y419" s="184"/>
      <c r="Z419" s="182"/>
      <c r="AA419" s="459"/>
      <c r="AB419" s="459"/>
    </row>
    <row r="420" ht="22.5" customHeight="1">
      <c r="A420" s="72">
        <f>COUNTIF('Call &amp; Chat-Lidya'!$I$4:$I$2392,I420)</f>
        <v>7</v>
      </c>
      <c r="B420" s="176">
        <v>46170.0</v>
      </c>
      <c r="C420" s="91" t="s">
        <v>83</v>
      </c>
      <c r="D420" s="91" t="s">
        <v>173</v>
      </c>
      <c r="E420" s="91" t="s">
        <v>1903</v>
      </c>
      <c r="F420" s="178">
        <v>46050.0</v>
      </c>
      <c r="G420" s="336"/>
      <c r="H420" s="91" t="s">
        <v>1904</v>
      </c>
      <c r="I420" s="91" t="s">
        <v>1905</v>
      </c>
      <c r="J420" s="97" t="s">
        <v>1906</v>
      </c>
      <c r="K420" s="97" t="s">
        <v>1907</v>
      </c>
      <c r="L420" s="313" t="s">
        <v>1907</v>
      </c>
      <c r="M420" s="91" t="s">
        <v>1908</v>
      </c>
      <c r="N420" s="91" t="s">
        <v>1908</v>
      </c>
      <c r="O420" s="183">
        <v>46050.0</v>
      </c>
      <c r="P420" s="176">
        <v>46064.0</v>
      </c>
      <c r="Q420" s="91" t="s">
        <v>124</v>
      </c>
      <c r="R420" s="91">
        <v>2.0</v>
      </c>
      <c r="S420" s="179" t="s">
        <v>251</v>
      </c>
      <c r="T420" s="179" t="s">
        <v>145</v>
      </c>
      <c r="U420" s="179" t="s">
        <v>101</v>
      </c>
      <c r="V420" s="97" t="s">
        <v>131</v>
      </c>
      <c r="W420" s="91" t="s">
        <v>694</v>
      </c>
      <c r="X420" s="91" t="s">
        <v>1035</v>
      </c>
      <c r="Y420" s="182"/>
      <c r="Z420" s="182"/>
      <c r="AA420" s="459"/>
      <c r="AB420" s="459"/>
    </row>
    <row r="421" ht="22.5" customHeight="1">
      <c r="A421" s="72">
        <f>COUNTIF('Call &amp; Chat-Lidya'!$I$4:$I$2392,I421)</f>
        <v>8</v>
      </c>
      <c r="B421" s="176">
        <v>46170.0</v>
      </c>
      <c r="C421" s="91" t="s">
        <v>83</v>
      </c>
      <c r="D421" s="91" t="s">
        <v>173</v>
      </c>
      <c r="E421" s="91" t="s">
        <v>1914</v>
      </c>
      <c r="F421" s="178">
        <v>46027.0</v>
      </c>
      <c r="G421" s="336"/>
      <c r="H421" s="91" t="s">
        <v>1915</v>
      </c>
      <c r="I421" s="91" t="s">
        <v>1916</v>
      </c>
      <c r="J421" s="97" t="s">
        <v>1917</v>
      </c>
      <c r="K421" s="97" t="s">
        <v>1918</v>
      </c>
      <c r="L421" s="313" t="s">
        <v>1918</v>
      </c>
      <c r="M421" s="91" t="s">
        <v>1920</v>
      </c>
      <c r="N421" s="91" t="s">
        <v>1920</v>
      </c>
      <c r="O421" s="183">
        <v>46026.0</v>
      </c>
      <c r="P421" s="176">
        <v>46040.0</v>
      </c>
      <c r="Q421" s="91" t="s">
        <v>213</v>
      </c>
      <c r="R421" s="91">
        <v>2.0</v>
      </c>
      <c r="S421" s="179" t="s">
        <v>126</v>
      </c>
      <c r="T421" s="179" t="s">
        <v>145</v>
      </c>
      <c r="U421" s="179" t="s">
        <v>101</v>
      </c>
      <c r="V421" s="97" t="s">
        <v>131</v>
      </c>
      <c r="W421" s="182"/>
      <c r="X421" s="182"/>
      <c r="Y421" s="182"/>
      <c r="Z421" s="182"/>
      <c r="AA421" s="459"/>
      <c r="AB421" s="459"/>
    </row>
    <row r="422" ht="22.5" customHeight="1">
      <c r="A422" s="72">
        <f>COUNTIF('Call &amp; Chat-Lidya'!$I$4:$I$2392,I422)</f>
        <v>14</v>
      </c>
      <c r="B422" s="176">
        <v>46170.0</v>
      </c>
      <c r="C422" s="91" t="s">
        <v>83</v>
      </c>
      <c r="D422" s="91" t="s">
        <v>173</v>
      </c>
      <c r="E422" s="91" t="s">
        <v>1015</v>
      </c>
      <c r="F422" s="176">
        <v>46118.0</v>
      </c>
      <c r="G422" s="336"/>
      <c r="H422" s="91" t="s">
        <v>1017</v>
      </c>
      <c r="I422" s="91" t="s">
        <v>1018</v>
      </c>
      <c r="J422" s="97" t="s">
        <v>1019</v>
      </c>
      <c r="K422" s="97" t="s">
        <v>1020</v>
      </c>
      <c r="L422" s="313" t="s">
        <v>1020</v>
      </c>
      <c r="M422" s="91" t="s">
        <v>1021</v>
      </c>
      <c r="N422" s="91" t="s">
        <v>1021</v>
      </c>
      <c r="O422" s="183">
        <v>46117.0</v>
      </c>
      <c r="P422" s="337">
        <v>46131.0</v>
      </c>
      <c r="Q422" s="91" t="s">
        <v>213</v>
      </c>
      <c r="R422" s="91">
        <v>2.0</v>
      </c>
      <c r="S422" s="179" t="s">
        <v>381</v>
      </c>
      <c r="T422" s="179" t="s">
        <v>145</v>
      </c>
      <c r="U422" s="179" t="s">
        <v>101</v>
      </c>
      <c r="V422" s="91" t="s">
        <v>664</v>
      </c>
      <c r="W422" s="91" t="s">
        <v>694</v>
      </c>
      <c r="X422" s="182"/>
      <c r="Y422" s="184"/>
      <c r="Z422" s="97" t="s">
        <v>3453</v>
      </c>
      <c r="AA422" s="459"/>
      <c r="AB422" s="459"/>
    </row>
    <row r="423" ht="22.5" customHeight="1">
      <c r="A423" s="72">
        <f>COUNTIF('Call &amp; Chat-Lidya'!$I$4:$I$2392,I423)</f>
        <v>7</v>
      </c>
      <c r="B423" s="176">
        <v>46170.0</v>
      </c>
      <c r="C423" s="91" t="s">
        <v>83</v>
      </c>
      <c r="D423" s="91" t="s">
        <v>173</v>
      </c>
      <c r="E423" s="91" t="s">
        <v>2049</v>
      </c>
      <c r="F423" s="176">
        <v>46126.0</v>
      </c>
      <c r="G423" s="336"/>
      <c r="H423" s="91" t="s">
        <v>2052</v>
      </c>
      <c r="I423" s="91" t="s">
        <v>2053</v>
      </c>
      <c r="J423" s="97" t="s">
        <v>2054</v>
      </c>
      <c r="K423" s="97" t="s">
        <v>2055</v>
      </c>
      <c r="L423" s="313" t="s">
        <v>2055</v>
      </c>
      <c r="M423" s="91" t="s">
        <v>2056</v>
      </c>
      <c r="N423" s="91" t="s">
        <v>2056</v>
      </c>
      <c r="O423" s="183">
        <v>46126.0</v>
      </c>
      <c r="P423" s="176">
        <v>46140.0</v>
      </c>
      <c r="Q423" s="91" t="s">
        <v>143</v>
      </c>
      <c r="R423" s="91">
        <v>2.0</v>
      </c>
      <c r="S423" s="179" t="s">
        <v>251</v>
      </c>
      <c r="T423" s="179" t="s">
        <v>145</v>
      </c>
      <c r="U423" s="179" t="s">
        <v>101</v>
      </c>
      <c r="V423" s="97" t="s">
        <v>131</v>
      </c>
      <c r="W423" s="182"/>
      <c r="X423" s="182"/>
      <c r="Y423" s="184"/>
      <c r="Z423" s="182"/>
      <c r="AA423" s="459"/>
      <c r="AB423" s="459"/>
    </row>
    <row r="424" ht="22.5" customHeight="1">
      <c r="A424" s="72">
        <f>COUNTIF('Call &amp; Chat-Lidya'!$I$4:$I$2392,I424)</f>
        <v>6</v>
      </c>
      <c r="B424" s="176">
        <v>46170.0</v>
      </c>
      <c r="C424" s="91" t="s">
        <v>83</v>
      </c>
      <c r="D424" s="91" t="s">
        <v>173</v>
      </c>
      <c r="E424" s="91" t="s">
        <v>1971</v>
      </c>
      <c r="F424" s="176">
        <v>46141.0</v>
      </c>
      <c r="G424" s="179" t="s">
        <v>88</v>
      </c>
      <c r="H424" s="91" t="s">
        <v>851</v>
      </c>
      <c r="I424" s="91" t="s">
        <v>1973</v>
      </c>
      <c r="J424" s="97" t="s">
        <v>1974</v>
      </c>
      <c r="K424" s="97" t="s">
        <v>1976</v>
      </c>
      <c r="L424" s="313" t="s">
        <v>1976</v>
      </c>
      <c r="M424" s="91" t="s">
        <v>1977</v>
      </c>
      <c r="N424" s="91" t="s">
        <v>1977</v>
      </c>
      <c r="O424" s="183">
        <v>46141.0</v>
      </c>
      <c r="P424" s="176">
        <v>46155.0</v>
      </c>
      <c r="Q424" s="91" t="s">
        <v>124</v>
      </c>
      <c r="R424" s="91">
        <v>2.0</v>
      </c>
      <c r="S424" s="179" t="s">
        <v>251</v>
      </c>
      <c r="T424" s="179" t="s">
        <v>145</v>
      </c>
      <c r="U424" s="179" t="s">
        <v>101</v>
      </c>
      <c r="V424" s="91" t="s">
        <v>1043</v>
      </c>
      <c r="W424" s="182"/>
      <c r="X424" s="182"/>
      <c r="Y424" s="184"/>
      <c r="Z424" s="182"/>
      <c r="AA424" s="459"/>
      <c r="AB424" s="459"/>
    </row>
    <row r="425" ht="22.5" customHeight="1">
      <c r="A425" s="72">
        <f>COUNTIF('Call &amp; Chat-Lidya'!$I$4:$I$2392,I425)</f>
        <v>8</v>
      </c>
      <c r="B425" s="176">
        <v>46170.0</v>
      </c>
      <c r="C425" s="91" t="s">
        <v>83</v>
      </c>
      <c r="D425" s="91" t="s">
        <v>173</v>
      </c>
      <c r="E425" s="91" t="s">
        <v>1706</v>
      </c>
      <c r="F425" s="176">
        <v>46134.0</v>
      </c>
      <c r="G425" s="179" t="s">
        <v>88</v>
      </c>
      <c r="H425" s="91" t="s">
        <v>1708</v>
      </c>
      <c r="I425" s="91" t="s">
        <v>1709</v>
      </c>
      <c r="J425" s="97" t="s">
        <v>1711</v>
      </c>
      <c r="K425" s="97" t="s">
        <v>1712</v>
      </c>
      <c r="L425" s="313" t="s">
        <v>1712</v>
      </c>
      <c r="M425" s="91" t="s">
        <v>1713</v>
      </c>
      <c r="N425" s="91" t="s">
        <v>1714</v>
      </c>
      <c r="O425" s="183">
        <v>46129.0</v>
      </c>
      <c r="P425" s="176">
        <v>46143.0</v>
      </c>
      <c r="Q425" s="91" t="s">
        <v>124</v>
      </c>
      <c r="R425" s="91">
        <v>2.0</v>
      </c>
      <c r="S425" s="179" t="s">
        <v>251</v>
      </c>
      <c r="T425" s="179" t="s">
        <v>145</v>
      </c>
      <c r="U425" s="179" t="s">
        <v>101</v>
      </c>
      <c r="V425" s="97" t="s">
        <v>131</v>
      </c>
      <c r="W425" s="182"/>
      <c r="X425" s="182"/>
      <c r="Y425" s="184"/>
      <c r="Z425" s="182"/>
      <c r="AA425" s="459"/>
      <c r="AB425" s="459"/>
    </row>
    <row r="426" ht="22.5" customHeight="1">
      <c r="A426" s="72">
        <f>COUNTIF('Call &amp; Chat-Lidya'!$I$4:$I$2392,I426)</f>
        <v>5</v>
      </c>
      <c r="B426" s="176">
        <v>46170.0</v>
      </c>
      <c r="C426" s="91" t="s">
        <v>83</v>
      </c>
      <c r="D426" s="91" t="s">
        <v>173</v>
      </c>
      <c r="E426" s="91" t="s">
        <v>2028</v>
      </c>
      <c r="F426" s="176">
        <v>46135.0</v>
      </c>
      <c r="G426" s="179" t="s">
        <v>88</v>
      </c>
      <c r="H426" s="91" t="s">
        <v>2029</v>
      </c>
      <c r="I426" s="91" t="s">
        <v>2030</v>
      </c>
      <c r="J426" s="97" t="s">
        <v>2032</v>
      </c>
      <c r="K426" s="97" t="s">
        <v>2033</v>
      </c>
      <c r="L426" s="313" t="s">
        <v>2033</v>
      </c>
      <c r="M426" s="91" t="s">
        <v>2034</v>
      </c>
      <c r="N426" s="182"/>
      <c r="O426" s="183">
        <v>46135.0</v>
      </c>
      <c r="P426" s="176">
        <v>46149.0</v>
      </c>
      <c r="Q426" s="91" t="s">
        <v>124</v>
      </c>
      <c r="R426" s="91">
        <v>2.0</v>
      </c>
      <c r="S426" s="179" t="s">
        <v>99</v>
      </c>
      <c r="T426" s="179" t="s">
        <v>145</v>
      </c>
      <c r="U426" s="179" t="s">
        <v>101</v>
      </c>
      <c r="V426" s="97" t="s">
        <v>131</v>
      </c>
      <c r="W426" s="182"/>
      <c r="X426" s="182"/>
      <c r="Y426" s="184"/>
      <c r="Z426" s="182"/>
      <c r="AA426" s="459"/>
      <c r="AB426" s="459"/>
    </row>
    <row r="427" ht="22.5" customHeight="1">
      <c r="A427" s="72">
        <f>COUNTIF('Call &amp; Chat-Lidya'!$I$4:$I$2392,I427)</f>
        <v>5</v>
      </c>
      <c r="B427" s="176">
        <v>46170.0</v>
      </c>
      <c r="C427" s="91" t="s">
        <v>83</v>
      </c>
      <c r="D427" s="91" t="s">
        <v>173</v>
      </c>
      <c r="E427" s="91" t="s">
        <v>2041</v>
      </c>
      <c r="F427" s="176">
        <v>46139.0</v>
      </c>
      <c r="G427" s="179" t="s">
        <v>88</v>
      </c>
      <c r="H427" s="91" t="s">
        <v>2042</v>
      </c>
      <c r="I427" s="91" t="s">
        <v>2043</v>
      </c>
      <c r="J427" s="97" t="s">
        <v>2044</v>
      </c>
      <c r="K427" s="97" t="s">
        <v>2045</v>
      </c>
      <c r="L427" s="313" t="s">
        <v>2045</v>
      </c>
      <c r="M427" s="91" t="s">
        <v>2046</v>
      </c>
      <c r="N427" s="182"/>
      <c r="O427" s="183">
        <v>46139.0</v>
      </c>
      <c r="P427" s="176">
        <v>46153.0</v>
      </c>
      <c r="Q427" s="91" t="s">
        <v>143</v>
      </c>
      <c r="R427" s="91">
        <v>2.0</v>
      </c>
      <c r="S427" s="179" t="s">
        <v>251</v>
      </c>
      <c r="T427" s="179" t="s">
        <v>145</v>
      </c>
      <c r="U427" s="179" t="s">
        <v>101</v>
      </c>
      <c r="V427" s="97" t="s">
        <v>131</v>
      </c>
      <c r="W427" s="97" t="s">
        <v>342</v>
      </c>
      <c r="X427" s="182"/>
      <c r="Y427" s="184"/>
      <c r="Z427" s="182"/>
      <c r="AA427" s="459"/>
      <c r="AB427" s="459"/>
    </row>
    <row r="428" ht="22.5" customHeight="1">
      <c r="A428" s="72">
        <f>COUNTIF('Call &amp; Chat-Lidya'!$I$4:$I$2392,I428)</f>
        <v>4</v>
      </c>
      <c r="B428" s="176">
        <v>46170.0</v>
      </c>
      <c r="C428" s="91" t="s">
        <v>967</v>
      </c>
      <c r="D428" s="91" t="s">
        <v>173</v>
      </c>
      <c r="E428" s="91" t="s">
        <v>710</v>
      </c>
      <c r="F428" s="176">
        <v>46154.0</v>
      </c>
      <c r="G428" s="179" t="s">
        <v>88</v>
      </c>
      <c r="H428" s="91" t="s">
        <v>2136</v>
      </c>
      <c r="I428" s="91" t="s">
        <v>2018</v>
      </c>
      <c r="J428" s="97" t="s">
        <v>2019</v>
      </c>
      <c r="K428" s="97" t="s">
        <v>2020</v>
      </c>
      <c r="L428" s="313" t="s">
        <v>2020</v>
      </c>
      <c r="M428" s="91" t="s">
        <v>2021</v>
      </c>
      <c r="N428" s="91" t="s">
        <v>2021</v>
      </c>
      <c r="O428" s="183">
        <v>46154.0</v>
      </c>
      <c r="P428" s="176">
        <v>46168.0</v>
      </c>
      <c r="Q428" s="91" t="s">
        <v>124</v>
      </c>
      <c r="R428" s="91">
        <v>3.0</v>
      </c>
      <c r="S428" s="179" t="s">
        <v>100</v>
      </c>
      <c r="T428" s="179" t="s">
        <v>100</v>
      </c>
      <c r="U428" s="179" t="s">
        <v>101</v>
      </c>
      <c r="V428" s="91" t="s">
        <v>105</v>
      </c>
      <c r="W428" s="91" t="s">
        <v>509</v>
      </c>
      <c r="X428" s="91" t="s">
        <v>959</v>
      </c>
      <c r="Y428" s="91" t="s">
        <v>976</v>
      </c>
      <c r="Z428" s="180" t="s">
        <v>3945</v>
      </c>
      <c r="AA428" s="459"/>
      <c r="AB428" s="459"/>
    </row>
    <row r="429" ht="22.5" customHeight="1">
      <c r="A429" s="72">
        <f>COUNTIF('Call &amp; Chat-Lidya'!$I$4:$I$2392,I429)</f>
        <v>1</v>
      </c>
      <c r="B429" s="176">
        <v>46170.0</v>
      </c>
      <c r="C429" s="91" t="s">
        <v>83</v>
      </c>
      <c r="D429" s="91" t="s">
        <v>173</v>
      </c>
      <c r="E429" s="91" t="s">
        <v>1706</v>
      </c>
      <c r="F429" s="176">
        <v>46170.0</v>
      </c>
      <c r="G429" s="179" t="s">
        <v>448</v>
      </c>
      <c r="H429" s="91" t="s">
        <v>2774</v>
      </c>
      <c r="I429" s="91" t="s">
        <v>2775</v>
      </c>
      <c r="J429" s="97" t="s">
        <v>2768</v>
      </c>
      <c r="K429" s="180" t="s">
        <v>2768</v>
      </c>
      <c r="L429" s="181" t="s">
        <v>2768</v>
      </c>
      <c r="M429" s="91" t="s">
        <v>2776</v>
      </c>
      <c r="N429" s="91" t="s">
        <v>2776</v>
      </c>
      <c r="O429" s="183">
        <v>46170.0</v>
      </c>
      <c r="P429" s="74">
        <v>46154.0</v>
      </c>
      <c r="Q429" s="91" t="s">
        <v>124</v>
      </c>
      <c r="R429" s="76" t="s">
        <v>124</v>
      </c>
      <c r="S429" s="179" t="s">
        <v>100</v>
      </c>
      <c r="T429" s="179" t="s">
        <v>100</v>
      </c>
      <c r="U429" s="179" t="s">
        <v>101</v>
      </c>
      <c r="V429" s="88" t="s">
        <v>390</v>
      </c>
      <c r="W429" s="182"/>
      <c r="X429" s="97" t="s">
        <v>107</v>
      </c>
      <c r="Y429" s="285">
        <v>858002.0</v>
      </c>
      <c r="Z429" s="88" t="s">
        <v>3947</v>
      </c>
      <c r="AA429" s="459"/>
      <c r="AB429" s="459"/>
    </row>
    <row r="430" ht="22.5" customHeight="1">
      <c r="A430" s="72">
        <f>COUNTIF('Call &amp; Chat-Lidya'!$I$4:$I$2376,I430)</f>
        <v>3</v>
      </c>
      <c r="B430" s="176">
        <v>46168.0</v>
      </c>
      <c r="C430" s="91" t="s">
        <v>83</v>
      </c>
      <c r="D430" s="91" t="s">
        <v>173</v>
      </c>
      <c r="E430" s="91" t="s">
        <v>1069</v>
      </c>
      <c r="F430" s="178">
        <v>46162.0</v>
      </c>
      <c r="G430" s="179" t="s">
        <v>88</v>
      </c>
      <c r="H430" s="91" t="s">
        <v>1070</v>
      </c>
      <c r="I430" s="91" t="s">
        <v>1071</v>
      </c>
      <c r="J430" s="97" t="s">
        <v>1072</v>
      </c>
      <c r="K430" s="180" t="s">
        <v>1073</v>
      </c>
      <c r="L430" s="181" t="s">
        <v>1073</v>
      </c>
      <c r="M430" s="91" t="s">
        <v>1075</v>
      </c>
      <c r="N430" s="91" t="s">
        <v>1075</v>
      </c>
      <c r="O430" s="183">
        <v>46161.0</v>
      </c>
      <c r="P430" s="176">
        <v>46175.0</v>
      </c>
      <c r="Q430" s="91" t="s">
        <v>143</v>
      </c>
      <c r="R430" s="91" t="s">
        <v>143</v>
      </c>
      <c r="S430" s="179" t="s">
        <v>251</v>
      </c>
      <c r="T430" s="179" t="s">
        <v>145</v>
      </c>
      <c r="U430" s="179" t="s">
        <v>101</v>
      </c>
      <c r="V430" s="97" t="s">
        <v>131</v>
      </c>
      <c r="W430" s="182"/>
      <c r="X430" s="182"/>
      <c r="Y430" s="184"/>
      <c r="Z430" s="182"/>
      <c r="AA430" s="459"/>
      <c r="AB430" s="459"/>
    </row>
    <row r="431" ht="22.5" customHeight="1">
      <c r="A431" s="72">
        <f>COUNTIF('Call &amp; Chat-Lidya'!$I$4:$I$2376,I431)</f>
        <v>3</v>
      </c>
      <c r="B431" s="176">
        <v>46168.0</v>
      </c>
      <c r="C431" s="91" t="s">
        <v>83</v>
      </c>
      <c r="D431" s="91" t="s">
        <v>173</v>
      </c>
      <c r="E431" s="91" t="s">
        <v>1078</v>
      </c>
      <c r="F431" s="178">
        <v>46162.0</v>
      </c>
      <c r="G431" s="179" t="s">
        <v>88</v>
      </c>
      <c r="H431" s="91" t="s">
        <v>1081</v>
      </c>
      <c r="I431" s="91" t="s">
        <v>1083</v>
      </c>
      <c r="J431" s="97" t="s">
        <v>1084</v>
      </c>
      <c r="K431" s="180" t="s">
        <v>1086</v>
      </c>
      <c r="L431" s="181" t="s">
        <v>1086</v>
      </c>
      <c r="M431" s="91" t="s">
        <v>1088</v>
      </c>
      <c r="N431" s="91" t="s">
        <v>1088</v>
      </c>
      <c r="O431" s="183">
        <v>46162.0</v>
      </c>
      <c r="P431" s="176">
        <v>46176.0</v>
      </c>
      <c r="Q431" s="91" t="s">
        <v>124</v>
      </c>
      <c r="R431" s="91" t="s">
        <v>143</v>
      </c>
      <c r="S431" s="179" t="s">
        <v>251</v>
      </c>
      <c r="T431" s="179" t="s">
        <v>145</v>
      </c>
      <c r="U431" s="179" t="s">
        <v>101</v>
      </c>
      <c r="V431" s="97" t="s">
        <v>390</v>
      </c>
      <c r="W431" s="182"/>
      <c r="X431" s="182"/>
      <c r="Y431" s="184"/>
      <c r="Z431" s="182"/>
      <c r="AA431" s="459"/>
      <c r="AB431" s="459"/>
    </row>
    <row r="432" ht="22.5" customHeight="1">
      <c r="A432" s="72">
        <f>COUNTIF('Call &amp; Chat-Lidya'!$I$4:$I$2376,I432)</f>
        <v>3</v>
      </c>
      <c r="B432" s="176">
        <v>46168.0</v>
      </c>
      <c r="C432" s="91" t="s">
        <v>83</v>
      </c>
      <c r="D432" s="91" t="s">
        <v>173</v>
      </c>
      <c r="E432" s="91" t="s">
        <v>1090</v>
      </c>
      <c r="F432" s="178">
        <v>46161.0</v>
      </c>
      <c r="G432" s="179" t="s">
        <v>88</v>
      </c>
      <c r="H432" s="91" t="s">
        <v>1091</v>
      </c>
      <c r="I432" s="91" t="s">
        <v>1092</v>
      </c>
      <c r="J432" s="97" t="s">
        <v>1093</v>
      </c>
      <c r="K432" s="180" t="s">
        <v>1094</v>
      </c>
      <c r="L432" s="181" t="s">
        <v>1094</v>
      </c>
      <c r="M432" s="91" t="s">
        <v>1095</v>
      </c>
      <c r="N432" s="91" t="s">
        <v>1096</v>
      </c>
      <c r="O432" s="183">
        <v>46161.0</v>
      </c>
      <c r="P432" s="176">
        <v>46175.0</v>
      </c>
      <c r="Q432" s="91" t="s">
        <v>124</v>
      </c>
      <c r="R432" s="91" t="s">
        <v>124</v>
      </c>
      <c r="S432" s="179" t="s">
        <v>251</v>
      </c>
      <c r="T432" s="179" t="s">
        <v>350</v>
      </c>
      <c r="U432" s="179" t="s">
        <v>101</v>
      </c>
      <c r="V432" s="97" t="s">
        <v>664</v>
      </c>
      <c r="W432" s="91" t="s">
        <v>694</v>
      </c>
      <c r="X432" s="182"/>
      <c r="Y432" s="184"/>
      <c r="Z432" s="97" t="s">
        <v>1097</v>
      </c>
      <c r="AA432" s="459"/>
      <c r="AB432" s="459"/>
    </row>
    <row r="433" ht="22.5" customHeight="1">
      <c r="A433" s="72">
        <f>COUNTIF('Call &amp; Chat-Lidya'!$I$4:$I$2376,I433)</f>
        <v>3</v>
      </c>
      <c r="B433" s="176">
        <v>46168.0</v>
      </c>
      <c r="C433" s="91" t="s">
        <v>83</v>
      </c>
      <c r="D433" s="91" t="s">
        <v>173</v>
      </c>
      <c r="E433" s="91" t="s">
        <v>1098</v>
      </c>
      <c r="F433" s="176">
        <v>46164.0</v>
      </c>
      <c r="G433" s="179" t="s">
        <v>88</v>
      </c>
      <c r="H433" s="91" t="s">
        <v>1099</v>
      </c>
      <c r="I433" s="91" t="s">
        <v>1100</v>
      </c>
      <c r="J433" s="97" t="s">
        <v>1102</v>
      </c>
      <c r="K433" s="97" t="s">
        <v>1104</v>
      </c>
      <c r="L433" s="313" t="s">
        <v>1104</v>
      </c>
      <c r="M433" s="91" t="s">
        <v>1105</v>
      </c>
      <c r="N433" s="91" t="s">
        <v>1105</v>
      </c>
      <c r="O433" s="183">
        <v>46164.0</v>
      </c>
      <c r="P433" s="176">
        <v>46178.0</v>
      </c>
      <c r="Q433" s="91" t="s">
        <v>124</v>
      </c>
      <c r="R433" s="91" t="s">
        <v>143</v>
      </c>
      <c r="S433" s="179" t="s">
        <v>251</v>
      </c>
      <c r="T433" s="179" t="s">
        <v>145</v>
      </c>
      <c r="U433" s="179" t="s">
        <v>101</v>
      </c>
      <c r="V433" s="91" t="s">
        <v>131</v>
      </c>
      <c r="W433" s="182"/>
      <c r="X433" s="182"/>
      <c r="Y433" s="184"/>
      <c r="Z433" s="182"/>
      <c r="AA433" s="459"/>
      <c r="AB433" s="459"/>
    </row>
    <row r="434" ht="22.5" customHeight="1">
      <c r="A434" s="72">
        <f>COUNTIF('Call &amp; Chat-Lidya'!$I$4:$I$2376,I434)</f>
        <v>3</v>
      </c>
      <c r="B434" s="176">
        <v>46168.0</v>
      </c>
      <c r="C434" s="91" t="s">
        <v>83</v>
      </c>
      <c r="D434" s="91" t="s">
        <v>173</v>
      </c>
      <c r="E434" s="91" t="s">
        <v>946</v>
      </c>
      <c r="F434" s="176">
        <v>46164.0</v>
      </c>
      <c r="G434" s="179" t="s">
        <v>88</v>
      </c>
      <c r="H434" s="91" t="s">
        <v>1107</v>
      </c>
      <c r="I434" s="91" t="s">
        <v>1108</v>
      </c>
      <c r="J434" s="97" t="s">
        <v>1109</v>
      </c>
      <c r="K434" s="97" t="s">
        <v>1110</v>
      </c>
      <c r="L434" s="313" t="s">
        <v>1110</v>
      </c>
      <c r="M434" s="91" t="s">
        <v>1111</v>
      </c>
      <c r="N434" s="91" t="s">
        <v>1112</v>
      </c>
      <c r="O434" s="183">
        <v>46164.0</v>
      </c>
      <c r="P434" s="176">
        <v>46178.0</v>
      </c>
      <c r="Q434" s="91" t="s">
        <v>124</v>
      </c>
      <c r="R434" s="91" t="s">
        <v>143</v>
      </c>
      <c r="S434" s="179" t="s">
        <v>350</v>
      </c>
      <c r="T434" s="179" t="s">
        <v>145</v>
      </c>
      <c r="U434" s="179" t="s">
        <v>101</v>
      </c>
      <c r="V434" s="91" t="s">
        <v>283</v>
      </c>
      <c r="W434" s="182"/>
      <c r="X434" s="182"/>
      <c r="Y434" s="184"/>
      <c r="Z434" s="97" t="s">
        <v>2530</v>
      </c>
      <c r="AA434" s="459"/>
      <c r="AB434" s="459"/>
    </row>
    <row r="435" ht="22.5" customHeight="1">
      <c r="A435" s="72">
        <f>COUNTIF('Call &amp; Chat-Lidya'!$I$4:$I$2376,I435)</f>
        <v>5</v>
      </c>
      <c r="B435" s="176">
        <v>46168.0</v>
      </c>
      <c r="C435" s="91" t="s">
        <v>967</v>
      </c>
      <c r="D435" s="91" t="s">
        <v>173</v>
      </c>
      <c r="E435" s="91" t="s">
        <v>657</v>
      </c>
      <c r="F435" s="178">
        <v>46150.0</v>
      </c>
      <c r="G435" s="179" t="s">
        <v>88</v>
      </c>
      <c r="H435" s="91" t="s">
        <v>1115</v>
      </c>
      <c r="I435" s="330">
        <v>18632.0</v>
      </c>
      <c r="J435" s="97" t="s">
        <v>1116</v>
      </c>
      <c r="K435" s="97" t="s">
        <v>1117</v>
      </c>
      <c r="L435" s="313" t="s">
        <v>1117</v>
      </c>
      <c r="M435" s="91" t="s">
        <v>1118</v>
      </c>
      <c r="N435" s="91" t="s">
        <v>1119</v>
      </c>
      <c r="O435" s="331" t="s">
        <v>1120</v>
      </c>
      <c r="P435" s="176">
        <v>46164.0</v>
      </c>
      <c r="Q435" s="91" t="s">
        <v>124</v>
      </c>
      <c r="R435" s="91">
        <v>1.0</v>
      </c>
      <c r="S435" s="179" t="s">
        <v>126</v>
      </c>
      <c r="T435" s="179" t="s">
        <v>145</v>
      </c>
      <c r="U435" s="179" t="s">
        <v>101</v>
      </c>
      <c r="V435" s="91" t="s">
        <v>131</v>
      </c>
      <c r="W435" s="182"/>
      <c r="X435" s="182"/>
      <c r="Y435" s="182"/>
      <c r="Z435" s="182"/>
      <c r="AA435" s="306"/>
      <c r="AB435" s="306"/>
    </row>
    <row r="436" ht="22.5" customHeight="1">
      <c r="A436" s="72">
        <f>COUNTIF('Call &amp; Chat-Lidya'!$I$4:$I$2376,I436)</f>
        <v>5</v>
      </c>
      <c r="B436" s="176">
        <v>46168.0</v>
      </c>
      <c r="C436" s="91" t="s">
        <v>967</v>
      </c>
      <c r="D436" s="91" t="s">
        <v>173</v>
      </c>
      <c r="E436" s="91" t="s">
        <v>696</v>
      </c>
      <c r="F436" s="178">
        <v>46151.0</v>
      </c>
      <c r="G436" s="179" t="s">
        <v>88</v>
      </c>
      <c r="H436" s="91" t="s">
        <v>1122</v>
      </c>
      <c r="I436" s="330">
        <v>18635.0</v>
      </c>
      <c r="J436" s="97" t="s">
        <v>1123</v>
      </c>
      <c r="K436" s="97" t="s">
        <v>1124</v>
      </c>
      <c r="L436" s="313" t="s">
        <v>1124</v>
      </c>
      <c r="M436" s="91" t="s">
        <v>1125</v>
      </c>
      <c r="N436" s="91" t="s">
        <v>1125</v>
      </c>
      <c r="O436" s="331" t="s">
        <v>1126</v>
      </c>
      <c r="P436" s="176">
        <v>46165.0</v>
      </c>
      <c r="Q436" s="91" t="s">
        <v>124</v>
      </c>
      <c r="R436" s="91">
        <v>1.0</v>
      </c>
      <c r="S436" s="179" t="s">
        <v>251</v>
      </c>
      <c r="T436" s="179" t="s">
        <v>145</v>
      </c>
      <c r="U436" s="179" t="s">
        <v>101</v>
      </c>
      <c r="V436" s="91" t="s">
        <v>131</v>
      </c>
      <c r="W436" s="182"/>
      <c r="X436" s="182"/>
      <c r="Y436" s="182"/>
      <c r="Z436" s="182"/>
      <c r="AA436" s="306"/>
      <c r="AB436" s="306"/>
    </row>
    <row r="437" ht="22.5" customHeight="1">
      <c r="A437" s="72">
        <f>COUNTIF('Call &amp; Chat-Lidya'!$I$4:$I$2376,I437)</f>
        <v>3</v>
      </c>
      <c r="B437" s="176">
        <v>46168.0</v>
      </c>
      <c r="C437" s="91" t="s">
        <v>967</v>
      </c>
      <c r="D437" s="91" t="s">
        <v>173</v>
      </c>
      <c r="E437" s="91" t="s">
        <v>710</v>
      </c>
      <c r="F437" s="178">
        <v>46151.0</v>
      </c>
      <c r="G437" s="179" t="s">
        <v>88</v>
      </c>
      <c r="H437" s="91" t="s">
        <v>1128</v>
      </c>
      <c r="I437" s="330">
        <v>18640.0</v>
      </c>
      <c r="J437" s="97" t="s">
        <v>1129</v>
      </c>
      <c r="K437" s="97" t="s">
        <v>1130</v>
      </c>
      <c r="L437" s="313" t="s">
        <v>1130</v>
      </c>
      <c r="M437" s="91" t="s">
        <v>1132</v>
      </c>
      <c r="N437" s="91" t="s">
        <v>1132</v>
      </c>
      <c r="O437" s="331" t="s">
        <v>1126</v>
      </c>
      <c r="P437" s="176">
        <v>46165.0</v>
      </c>
      <c r="Q437" s="91" t="s">
        <v>124</v>
      </c>
      <c r="R437" s="91" t="s">
        <v>124</v>
      </c>
      <c r="S437" s="179" t="s">
        <v>126</v>
      </c>
      <c r="T437" s="179" t="s">
        <v>195</v>
      </c>
      <c r="U437" s="179" t="s">
        <v>128</v>
      </c>
      <c r="V437" s="91" t="s">
        <v>302</v>
      </c>
      <c r="W437" s="182"/>
      <c r="X437" s="182"/>
      <c r="Y437" s="182"/>
      <c r="Z437" s="182"/>
      <c r="AA437" s="306"/>
      <c r="AB437" s="306"/>
    </row>
    <row r="438" ht="22.5" customHeight="1">
      <c r="A438" s="72">
        <f>COUNTIF('Call &amp; Chat-Lidya'!$I$4:$I$2376,I438)</f>
        <v>5</v>
      </c>
      <c r="B438" s="176">
        <v>46168.0</v>
      </c>
      <c r="C438" s="91" t="s">
        <v>967</v>
      </c>
      <c r="D438" s="91" t="s">
        <v>173</v>
      </c>
      <c r="E438" s="91" t="s">
        <v>644</v>
      </c>
      <c r="F438" s="176">
        <v>46150.0</v>
      </c>
      <c r="G438" s="179" t="s">
        <v>88</v>
      </c>
      <c r="H438" s="91" t="s">
        <v>1133</v>
      </c>
      <c r="I438" s="330">
        <v>18623.0</v>
      </c>
      <c r="J438" s="97" t="s">
        <v>1134</v>
      </c>
      <c r="K438" s="97" t="s">
        <v>1135</v>
      </c>
      <c r="L438" s="313" t="s">
        <v>1135</v>
      </c>
      <c r="M438" s="91" t="s">
        <v>1136</v>
      </c>
      <c r="N438" s="91" t="s">
        <v>1136</v>
      </c>
      <c r="O438" s="331" t="s">
        <v>1120</v>
      </c>
      <c r="P438" s="176">
        <v>46164.0</v>
      </c>
      <c r="Q438" s="91" t="s">
        <v>124</v>
      </c>
      <c r="R438" s="91">
        <v>1.0</v>
      </c>
      <c r="S438" s="179" t="s">
        <v>126</v>
      </c>
      <c r="T438" s="179" t="s">
        <v>145</v>
      </c>
      <c r="U438" s="179" t="s">
        <v>101</v>
      </c>
      <c r="V438" s="91" t="s">
        <v>283</v>
      </c>
      <c r="W438" s="91" t="s">
        <v>342</v>
      </c>
      <c r="X438" s="182"/>
      <c r="Y438" s="182"/>
      <c r="Z438" s="182"/>
      <c r="AA438" s="306"/>
      <c r="AB438" s="306"/>
    </row>
    <row r="439" ht="22.5" customHeight="1">
      <c r="A439" s="72">
        <f>COUNTIF('Call &amp; Chat-Lidya'!$I$4:$I$2376,I439)</f>
        <v>5</v>
      </c>
      <c r="B439" s="176">
        <v>46168.0</v>
      </c>
      <c r="C439" s="91" t="s">
        <v>83</v>
      </c>
      <c r="D439" s="91" t="s">
        <v>173</v>
      </c>
      <c r="E439" s="91" t="s">
        <v>657</v>
      </c>
      <c r="F439" s="176">
        <v>46154.0</v>
      </c>
      <c r="G439" s="179" t="s">
        <v>88</v>
      </c>
      <c r="H439" s="91" t="s">
        <v>1139</v>
      </c>
      <c r="I439" s="330">
        <v>18658.0</v>
      </c>
      <c r="J439" s="97" t="s">
        <v>1140</v>
      </c>
      <c r="K439" s="97" t="s">
        <v>1141</v>
      </c>
      <c r="L439" s="313" t="s">
        <v>1141</v>
      </c>
      <c r="M439" s="91" t="s">
        <v>1142</v>
      </c>
      <c r="N439" s="91" t="s">
        <v>1143</v>
      </c>
      <c r="O439" s="331" t="s">
        <v>1144</v>
      </c>
      <c r="P439" s="176">
        <v>46168.0</v>
      </c>
      <c r="Q439" s="91" t="s">
        <v>124</v>
      </c>
      <c r="R439" s="91">
        <v>1.0</v>
      </c>
      <c r="S439" s="179" t="s">
        <v>251</v>
      </c>
      <c r="T439" s="179" t="s">
        <v>145</v>
      </c>
      <c r="U439" s="179" t="s">
        <v>101</v>
      </c>
      <c r="V439" s="91" t="s">
        <v>131</v>
      </c>
      <c r="W439" s="182"/>
      <c r="X439" s="182"/>
      <c r="Y439" s="182"/>
      <c r="Z439" s="182"/>
      <c r="AA439" s="306"/>
      <c r="AB439" s="306"/>
    </row>
    <row r="440" ht="22.5" customHeight="1">
      <c r="A440" s="72">
        <f>COUNTIF('Call &amp; Chat-Lidya'!$I$4:$I$2376,I440)</f>
        <v>5</v>
      </c>
      <c r="B440" s="176">
        <v>46168.0</v>
      </c>
      <c r="C440" s="91" t="s">
        <v>83</v>
      </c>
      <c r="D440" s="91" t="s">
        <v>173</v>
      </c>
      <c r="E440" s="91" t="s">
        <v>670</v>
      </c>
      <c r="F440" s="176">
        <v>46154.0</v>
      </c>
      <c r="G440" s="179" t="s">
        <v>88</v>
      </c>
      <c r="H440" s="91" t="s">
        <v>1145</v>
      </c>
      <c r="I440" s="330">
        <v>18660.0</v>
      </c>
      <c r="J440" s="97" t="s">
        <v>1146</v>
      </c>
      <c r="K440" s="97" t="s">
        <v>1147</v>
      </c>
      <c r="L440" s="313" t="s">
        <v>1147</v>
      </c>
      <c r="M440" s="91" t="s">
        <v>1148</v>
      </c>
      <c r="N440" s="91" t="s">
        <v>1148</v>
      </c>
      <c r="O440" s="331" t="s">
        <v>1144</v>
      </c>
      <c r="P440" s="176">
        <v>46168.0</v>
      </c>
      <c r="Q440" s="91" t="s">
        <v>124</v>
      </c>
      <c r="R440" s="91">
        <v>1.0</v>
      </c>
      <c r="S440" s="179" t="s">
        <v>126</v>
      </c>
      <c r="T440" s="179" t="s">
        <v>145</v>
      </c>
      <c r="U440" s="179" t="s">
        <v>101</v>
      </c>
      <c r="V440" s="91" t="s">
        <v>131</v>
      </c>
      <c r="W440" s="182"/>
      <c r="X440" s="182"/>
      <c r="Y440" s="182"/>
      <c r="Z440" s="182"/>
      <c r="AA440" s="306"/>
      <c r="AB440" s="306"/>
    </row>
    <row r="441" ht="22.5" customHeight="1">
      <c r="A441" s="72">
        <f>COUNTIF('Call &amp; Chat-Lidya'!$I$4:$I$2376,I441)</f>
        <v>5</v>
      </c>
      <c r="B441" s="176">
        <v>46168.0</v>
      </c>
      <c r="C441" s="91" t="s">
        <v>83</v>
      </c>
      <c r="D441" s="91" t="s">
        <v>173</v>
      </c>
      <c r="E441" s="91" t="s">
        <v>682</v>
      </c>
      <c r="F441" s="176">
        <v>46154.0</v>
      </c>
      <c r="G441" s="179" t="s">
        <v>88</v>
      </c>
      <c r="H441" s="91" t="s">
        <v>1150</v>
      </c>
      <c r="I441" s="330">
        <v>18662.0</v>
      </c>
      <c r="J441" s="97" t="s">
        <v>1151</v>
      </c>
      <c r="K441" s="97" t="s">
        <v>1152</v>
      </c>
      <c r="L441" s="313" t="s">
        <v>1152</v>
      </c>
      <c r="M441" s="91" t="s">
        <v>1153</v>
      </c>
      <c r="N441" s="91" t="s">
        <v>1153</v>
      </c>
      <c r="O441" s="331" t="s">
        <v>1144</v>
      </c>
      <c r="P441" s="176">
        <v>46168.0</v>
      </c>
      <c r="Q441" s="91" t="s">
        <v>124</v>
      </c>
      <c r="R441" s="91">
        <v>1.0</v>
      </c>
      <c r="S441" s="179" t="s">
        <v>126</v>
      </c>
      <c r="T441" s="179" t="s">
        <v>145</v>
      </c>
      <c r="U441" s="179" t="s">
        <v>101</v>
      </c>
      <c r="V441" s="91" t="s">
        <v>131</v>
      </c>
      <c r="W441" s="182"/>
      <c r="X441" s="182"/>
      <c r="Y441" s="182"/>
      <c r="Z441" s="182"/>
      <c r="AA441" s="306"/>
      <c r="AB441" s="306"/>
    </row>
    <row r="442" ht="22.5" customHeight="1">
      <c r="A442" s="72">
        <f>COUNTIF('Call &amp; Chat-Lidya'!$I$4:$I$2376,I442)</f>
        <v>5</v>
      </c>
      <c r="B442" s="176">
        <v>46168.0</v>
      </c>
      <c r="C442" s="91" t="s">
        <v>967</v>
      </c>
      <c r="D442" s="91" t="s">
        <v>173</v>
      </c>
      <c r="E442" s="91" t="s">
        <v>696</v>
      </c>
      <c r="F442" s="176">
        <v>46149.0</v>
      </c>
      <c r="G442" s="179" t="s">
        <v>448</v>
      </c>
      <c r="H442" s="91" t="s">
        <v>1155</v>
      </c>
      <c r="I442" s="330">
        <v>10966.0</v>
      </c>
      <c r="J442" s="97" t="s">
        <v>1156</v>
      </c>
      <c r="K442" s="97" t="s">
        <v>1157</v>
      </c>
      <c r="L442" s="313" t="s">
        <v>1158</v>
      </c>
      <c r="M442" s="91" t="s">
        <v>1159</v>
      </c>
      <c r="N442" s="91" t="s">
        <v>1159</v>
      </c>
      <c r="O442" s="331" t="s">
        <v>1160</v>
      </c>
      <c r="P442" s="176">
        <v>46148.0</v>
      </c>
      <c r="Q442" s="91" t="s">
        <v>124</v>
      </c>
      <c r="R442" s="91">
        <v>1.0</v>
      </c>
      <c r="S442" s="179" t="s">
        <v>251</v>
      </c>
      <c r="T442" s="179" t="s">
        <v>145</v>
      </c>
      <c r="U442" s="179" t="s">
        <v>101</v>
      </c>
      <c r="V442" s="91" t="s">
        <v>131</v>
      </c>
      <c r="W442" s="182"/>
      <c r="X442" s="182"/>
      <c r="Y442" s="182"/>
      <c r="Z442" s="182"/>
      <c r="AA442" s="306"/>
      <c r="AB442" s="306"/>
    </row>
    <row r="443" ht="22.5" customHeight="1">
      <c r="A443" s="72">
        <f>COUNTIF('Call &amp; Chat-Lidya'!$I$4:$I$2376,I443)</f>
        <v>6</v>
      </c>
      <c r="B443" s="176">
        <v>46168.0</v>
      </c>
      <c r="C443" s="91" t="s">
        <v>967</v>
      </c>
      <c r="D443" s="91" t="s">
        <v>173</v>
      </c>
      <c r="E443" s="91" t="s">
        <v>143</v>
      </c>
      <c r="F443" s="176">
        <v>46143.0</v>
      </c>
      <c r="G443" s="179" t="s">
        <v>88</v>
      </c>
      <c r="H443" s="91" t="s">
        <v>1161</v>
      </c>
      <c r="I443" s="91" t="s">
        <v>1162</v>
      </c>
      <c r="J443" s="97" t="s">
        <v>1163</v>
      </c>
      <c r="K443" s="97" t="s">
        <v>1164</v>
      </c>
      <c r="L443" s="313" t="s">
        <v>1164</v>
      </c>
      <c r="M443" s="91" t="s">
        <v>1165</v>
      </c>
      <c r="N443" s="91" t="s">
        <v>1165</v>
      </c>
      <c r="O443" s="183">
        <v>46143.0</v>
      </c>
      <c r="P443" s="176">
        <v>46157.0</v>
      </c>
      <c r="Q443" s="91" t="s">
        <v>124</v>
      </c>
      <c r="R443" s="91" t="s">
        <v>124</v>
      </c>
      <c r="S443" s="179" t="s">
        <v>126</v>
      </c>
      <c r="T443" s="179" t="s">
        <v>195</v>
      </c>
      <c r="U443" s="179" t="s">
        <v>128</v>
      </c>
      <c r="V443" s="91" t="s">
        <v>302</v>
      </c>
      <c r="W443" s="91" t="s">
        <v>342</v>
      </c>
      <c r="X443" s="182"/>
      <c r="Y443" s="182"/>
      <c r="Z443" s="182"/>
      <c r="AA443" s="459"/>
      <c r="AB443" s="459"/>
    </row>
    <row r="444" ht="22.5" customHeight="1">
      <c r="A444" s="72">
        <f>COUNTIF('Call &amp; Chat-Lidya'!$I$4:$I$2376,I444)</f>
        <v>7</v>
      </c>
      <c r="B444" s="176">
        <v>46168.0</v>
      </c>
      <c r="C444" s="91" t="s">
        <v>967</v>
      </c>
      <c r="D444" s="91" t="s">
        <v>173</v>
      </c>
      <c r="E444" s="91" t="s">
        <v>98</v>
      </c>
      <c r="F444" s="176">
        <v>46143.0</v>
      </c>
      <c r="G444" s="179" t="s">
        <v>88</v>
      </c>
      <c r="H444" s="91" t="s">
        <v>1167</v>
      </c>
      <c r="I444" s="91" t="s">
        <v>1169</v>
      </c>
      <c r="J444" s="97" t="s">
        <v>1170</v>
      </c>
      <c r="K444" s="97" t="s">
        <v>1171</v>
      </c>
      <c r="L444" s="313" t="s">
        <v>1171</v>
      </c>
      <c r="M444" s="91" t="s">
        <v>1172</v>
      </c>
      <c r="N444" s="91" t="s">
        <v>1172</v>
      </c>
      <c r="O444" s="183">
        <v>46143.0</v>
      </c>
      <c r="P444" s="176">
        <v>46157.0</v>
      </c>
      <c r="Q444" s="91" t="s">
        <v>124</v>
      </c>
      <c r="R444" s="91">
        <v>1.0</v>
      </c>
      <c r="S444" s="179" t="s">
        <v>251</v>
      </c>
      <c r="T444" s="179" t="s">
        <v>145</v>
      </c>
      <c r="U444" s="179" t="s">
        <v>101</v>
      </c>
      <c r="V444" s="91" t="s">
        <v>131</v>
      </c>
      <c r="W444" s="182"/>
      <c r="X444" s="182"/>
      <c r="Y444" s="182"/>
      <c r="Z444" s="182"/>
      <c r="AA444" s="459"/>
      <c r="AB444" s="459"/>
    </row>
    <row r="445" ht="22.5" customHeight="1">
      <c r="A445" s="72">
        <f>COUNTIF('Call &amp; Chat-Lidya'!$I$4:$I$2376,I445)</f>
        <v>7</v>
      </c>
      <c r="B445" s="176">
        <v>46168.0</v>
      </c>
      <c r="C445" s="91" t="s">
        <v>967</v>
      </c>
      <c r="D445" s="91" t="s">
        <v>173</v>
      </c>
      <c r="E445" s="91" t="s">
        <v>461</v>
      </c>
      <c r="F445" s="176">
        <v>46144.0</v>
      </c>
      <c r="G445" s="179" t="s">
        <v>88</v>
      </c>
      <c r="H445" s="91" t="s">
        <v>1174</v>
      </c>
      <c r="I445" s="91" t="s">
        <v>1175</v>
      </c>
      <c r="J445" s="97" t="s">
        <v>1176</v>
      </c>
      <c r="K445" s="97" t="s">
        <v>1177</v>
      </c>
      <c r="L445" s="313" t="s">
        <v>1177</v>
      </c>
      <c r="M445" s="91" t="s">
        <v>1178</v>
      </c>
      <c r="N445" s="91" t="s">
        <v>1178</v>
      </c>
      <c r="O445" s="183">
        <v>46144.0</v>
      </c>
      <c r="P445" s="176">
        <v>46158.0</v>
      </c>
      <c r="Q445" s="91" t="s">
        <v>213</v>
      </c>
      <c r="R445" s="91">
        <v>1.0</v>
      </c>
      <c r="S445" s="179" t="s">
        <v>126</v>
      </c>
      <c r="T445" s="179" t="s">
        <v>145</v>
      </c>
      <c r="U445" s="179" t="s">
        <v>101</v>
      </c>
      <c r="V445" s="91" t="s">
        <v>131</v>
      </c>
      <c r="W445" s="182"/>
      <c r="X445" s="182"/>
      <c r="Y445" s="182"/>
      <c r="Z445" s="182"/>
      <c r="AA445" s="459"/>
      <c r="AB445" s="459"/>
    </row>
    <row r="446" ht="22.5" customHeight="1">
      <c r="A446" s="72">
        <f>COUNTIF('Call &amp; Chat-Lidya'!$I$4:$I$2376,I446)</f>
        <v>8</v>
      </c>
      <c r="B446" s="176">
        <v>46168.0</v>
      </c>
      <c r="C446" s="91" t="s">
        <v>967</v>
      </c>
      <c r="D446" s="91" t="s">
        <v>173</v>
      </c>
      <c r="E446" s="91" t="s">
        <v>135</v>
      </c>
      <c r="F446" s="176">
        <v>46145.0</v>
      </c>
      <c r="G446" s="179" t="s">
        <v>88</v>
      </c>
      <c r="H446" s="91" t="s">
        <v>1184</v>
      </c>
      <c r="I446" s="91" t="s">
        <v>1186</v>
      </c>
      <c r="J446" s="97" t="s">
        <v>1187</v>
      </c>
      <c r="K446" s="97" t="s">
        <v>1189</v>
      </c>
      <c r="L446" s="313" t="s">
        <v>1189</v>
      </c>
      <c r="M446" s="91" t="s">
        <v>1190</v>
      </c>
      <c r="N446" s="91" t="s">
        <v>1192</v>
      </c>
      <c r="O446" s="183">
        <v>46144.0</v>
      </c>
      <c r="P446" s="176">
        <v>46158.0</v>
      </c>
      <c r="Q446" s="91" t="s">
        <v>124</v>
      </c>
      <c r="R446" s="91">
        <v>1.0</v>
      </c>
      <c r="S446" s="179" t="s">
        <v>251</v>
      </c>
      <c r="T446" s="179" t="s">
        <v>145</v>
      </c>
      <c r="U446" s="179" t="s">
        <v>101</v>
      </c>
      <c r="V446" s="91" t="s">
        <v>131</v>
      </c>
      <c r="W446" s="182"/>
      <c r="X446" s="182"/>
      <c r="Y446" s="182"/>
      <c r="Z446" s="182"/>
      <c r="AA446" s="459"/>
      <c r="AB446" s="459"/>
    </row>
    <row r="447" ht="22.5" customHeight="1">
      <c r="A447" s="72">
        <f>COUNTIF('Call &amp; Chat-Lidya'!$I$4:$I$2376,I447)</f>
        <v>7</v>
      </c>
      <c r="B447" s="176">
        <v>46168.0</v>
      </c>
      <c r="C447" s="91" t="s">
        <v>967</v>
      </c>
      <c r="D447" s="91" t="s">
        <v>173</v>
      </c>
      <c r="E447" s="91" t="s">
        <v>315</v>
      </c>
      <c r="F447" s="176">
        <v>46147.0</v>
      </c>
      <c r="G447" s="179" t="s">
        <v>88</v>
      </c>
      <c r="H447" s="91" t="s">
        <v>1203</v>
      </c>
      <c r="I447" s="330">
        <v>18594.0</v>
      </c>
      <c r="J447" s="97" t="s">
        <v>1205</v>
      </c>
      <c r="K447" s="97" t="s">
        <v>1206</v>
      </c>
      <c r="L447" s="313" t="s">
        <v>1206</v>
      </c>
      <c r="M447" s="91" t="s">
        <v>1208</v>
      </c>
      <c r="N447" s="91" t="s">
        <v>1209</v>
      </c>
      <c r="O447" s="331" t="s">
        <v>986</v>
      </c>
      <c r="P447" s="176">
        <v>46161.0</v>
      </c>
      <c r="Q447" s="91" t="s">
        <v>124</v>
      </c>
      <c r="R447" s="91">
        <v>1.0</v>
      </c>
      <c r="S447" s="179" t="s">
        <v>251</v>
      </c>
      <c r="T447" s="179" t="s">
        <v>145</v>
      </c>
      <c r="U447" s="179" t="s">
        <v>101</v>
      </c>
      <c r="V447" s="91" t="s">
        <v>131</v>
      </c>
      <c r="W447" s="182"/>
      <c r="X447" s="182"/>
      <c r="Y447" s="182"/>
      <c r="Z447" s="182"/>
      <c r="AA447" s="306"/>
      <c r="AB447" s="306"/>
    </row>
    <row r="448" ht="22.5" customHeight="1">
      <c r="A448" s="72">
        <f>COUNTIF('Call &amp; Chat-Lidya'!$I$4:$I$2376,I448)</f>
        <v>6</v>
      </c>
      <c r="B448" s="176">
        <v>46168.0</v>
      </c>
      <c r="C448" s="91" t="s">
        <v>967</v>
      </c>
      <c r="D448" s="91" t="s">
        <v>173</v>
      </c>
      <c r="E448" s="91" t="s">
        <v>340</v>
      </c>
      <c r="F448" s="176">
        <v>46147.0</v>
      </c>
      <c r="G448" s="179" t="s">
        <v>88</v>
      </c>
      <c r="H448" s="91" t="s">
        <v>1216</v>
      </c>
      <c r="I448" s="330">
        <v>18595.0</v>
      </c>
      <c r="J448" s="97" t="s">
        <v>1218</v>
      </c>
      <c r="K448" s="97" t="s">
        <v>1219</v>
      </c>
      <c r="L448" s="313" t="s">
        <v>1219</v>
      </c>
      <c r="M448" s="91" t="s">
        <v>1220</v>
      </c>
      <c r="N448" s="91" t="s">
        <v>1220</v>
      </c>
      <c r="O448" s="331" t="s">
        <v>986</v>
      </c>
      <c r="P448" s="176">
        <v>46161.0</v>
      </c>
      <c r="Q448" s="91" t="s">
        <v>124</v>
      </c>
      <c r="R448" s="91" t="s">
        <v>124</v>
      </c>
      <c r="S448" s="179" t="s">
        <v>126</v>
      </c>
      <c r="T448" s="179" t="s">
        <v>195</v>
      </c>
      <c r="U448" s="179" t="s">
        <v>128</v>
      </c>
      <c r="V448" s="91" t="s">
        <v>302</v>
      </c>
      <c r="W448" s="182"/>
      <c r="X448" s="182"/>
      <c r="Y448" s="182"/>
      <c r="Z448" s="182"/>
      <c r="AA448" s="306"/>
      <c r="AB448" s="306"/>
    </row>
    <row r="449" ht="22.5" customHeight="1">
      <c r="A449" s="72">
        <f>COUNTIF('Call &amp; Chat-Lidya'!$I$4:$I$2376,I449)</f>
        <v>7</v>
      </c>
      <c r="B449" s="176">
        <v>46168.0</v>
      </c>
      <c r="C449" s="91" t="s">
        <v>967</v>
      </c>
      <c r="D449" s="91" t="s">
        <v>173</v>
      </c>
      <c r="E449" s="91" t="s">
        <v>539</v>
      </c>
      <c r="F449" s="176">
        <v>46148.0</v>
      </c>
      <c r="G449" s="179" t="s">
        <v>88</v>
      </c>
      <c r="H449" s="91" t="s">
        <v>1228</v>
      </c>
      <c r="I449" s="330">
        <v>18597.0</v>
      </c>
      <c r="J449" s="97" t="s">
        <v>1229</v>
      </c>
      <c r="K449" s="97" t="s">
        <v>1230</v>
      </c>
      <c r="L449" s="313" t="s">
        <v>1230</v>
      </c>
      <c r="M449" s="91" t="s">
        <v>1231</v>
      </c>
      <c r="N449" s="91" t="s">
        <v>1231</v>
      </c>
      <c r="O449" s="331" t="s">
        <v>986</v>
      </c>
      <c r="P449" s="176">
        <v>46161.0</v>
      </c>
      <c r="Q449" s="91" t="s">
        <v>124</v>
      </c>
      <c r="R449" s="91">
        <v>1.0</v>
      </c>
      <c r="S449" s="179" t="s">
        <v>251</v>
      </c>
      <c r="T449" s="179" t="s">
        <v>145</v>
      </c>
      <c r="U449" s="179" t="s">
        <v>101</v>
      </c>
      <c r="V449" s="91" t="s">
        <v>131</v>
      </c>
      <c r="W449" s="182"/>
      <c r="X449" s="182"/>
      <c r="Y449" s="182"/>
      <c r="Z449" s="182"/>
      <c r="AA449" s="306"/>
      <c r="AB449" s="306"/>
    </row>
    <row r="450" ht="22.5" customHeight="1">
      <c r="A450" s="72">
        <f>COUNTIF('Call &amp; Chat-Lidya'!$I$4:$I$2376,I450)</f>
        <v>7</v>
      </c>
      <c r="B450" s="176">
        <v>46168.0</v>
      </c>
      <c r="C450" s="91" t="s">
        <v>967</v>
      </c>
      <c r="D450" s="91" t="s">
        <v>173</v>
      </c>
      <c r="E450" s="91" t="s">
        <v>568</v>
      </c>
      <c r="F450" s="176">
        <v>46148.0</v>
      </c>
      <c r="G450" s="179" t="s">
        <v>88</v>
      </c>
      <c r="H450" s="91" t="s">
        <v>1233</v>
      </c>
      <c r="I450" s="330">
        <v>18609.0</v>
      </c>
      <c r="J450" s="97" t="s">
        <v>1234</v>
      </c>
      <c r="K450" s="97" t="s">
        <v>1235</v>
      </c>
      <c r="L450" s="313" t="s">
        <v>1235</v>
      </c>
      <c r="M450" s="91" t="s">
        <v>1236</v>
      </c>
      <c r="N450" s="91" t="s">
        <v>1236</v>
      </c>
      <c r="O450" s="331" t="s">
        <v>1237</v>
      </c>
      <c r="P450" s="176">
        <v>46162.0</v>
      </c>
      <c r="Q450" s="91" t="s">
        <v>124</v>
      </c>
      <c r="R450" s="91">
        <v>1.0</v>
      </c>
      <c r="S450" s="179" t="s">
        <v>350</v>
      </c>
      <c r="T450" s="179" t="s">
        <v>145</v>
      </c>
      <c r="U450" s="179" t="s">
        <v>101</v>
      </c>
      <c r="V450" s="97" t="s">
        <v>390</v>
      </c>
      <c r="W450" s="182"/>
      <c r="X450" s="182"/>
      <c r="Y450" s="182"/>
      <c r="Z450" s="97" t="s">
        <v>4011</v>
      </c>
      <c r="AA450" s="306"/>
      <c r="AB450" s="306"/>
    </row>
    <row r="451" ht="22.5" customHeight="1">
      <c r="A451" s="72">
        <f>COUNTIF('Call &amp; Chat-Lidya'!$I$4:$I$2376,I451)</f>
        <v>7</v>
      </c>
      <c r="B451" s="176">
        <v>46168.0</v>
      </c>
      <c r="C451" s="91" t="s">
        <v>967</v>
      </c>
      <c r="D451" s="91" t="s">
        <v>173</v>
      </c>
      <c r="E451" s="91" t="s">
        <v>616</v>
      </c>
      <c r="F451" s="176">
        <v>46149.0</v>
      </c>
      <c r="G451" s="179" t="s">
        <v>88</v>
      </c>
      <c r="H451" s="91" t="s">
        <v>1242</v>
      </c>
      <c r="I451" s="330">
        <v>18616.0</v>
      </c>
      <c r="J451" s="97" t="s">
        <v>1243</v>
      </c>
      <c r="K451" s="97" t="s">
        <v>1244</v>
      </c>
      <c r="L451" s="313" t="s">
        <v>1244</v>
      </c>
      <c r="M451" s="91" t="s">
        <v>1245</v>
      </c>
      <c r="N451" s="91" t="s">
        <v>1246</v>
      </c>
      <c r="O451" s="331" t="s">
        <v>1160</v>
      </c>
      <c r="P451" s="176">
        <v>46163.0</v>
      </c>
      <c r="Q451" s="91" t="s">
        <v>124</v>
      </c>
      <c r="R451" s="91">
        <v>1.0</v>
      </c>
      <c r="S451" s="179" t="s">
        <v>251</v>
      </c>
      <c r="T451" s="179" t="s">
        <v>145</v>
      </c>
      <c r="U451" s="179" t="s">
        <v>101</v>
      </c>
      <c r="V451" s="97" t="s">
        <v>390</v>
      </c>
      <c r="W451" s="182"/>
      <c r="X451" s="182"/>
      <c r="Y451" s="182"/>
      <c r="Z451" s="182"/>
      <c r="AA451" s="306"/>
      <c r="AB451" s="306"/>
    </row>
    <row r="452" ht="22.5" customHeight="1">
      <c r="A452" s="72">
        <f>COUNTIF('Call &amp; Chat-Lidya'!$I$4:$I$2376,I452)</f>
        <v>5</v>
      </c>
      <c r="B452" s="176">
        <v>46168.0</v>
      </c>
      <c r="C452" s="91" t="s">
        <v>83</v>
      </c>
      <c r="D452" s="91" t="s">
        <v>173</v>
      </c>
      <c r="E452" s="91" t="s">
        <v>1253</v>
      </c>
      <c r="F452" s="178">
        <v>46155.0</v>
      </c>
      <c r="G452" s="179" t="s">
        <v>88</v>
      </c>
      <c r="H452" s="91" t="s">
        <v>1255</v>
      </c>
      <c r="I452" s="91" t="s">
        <v>1257</v>
      </c>
      <c r="J452" s="97" t="s">
        <v>1258</v>
      </c>
      <c r="K452" s="180" t="s">
        <v>1259</v>
      </c>
      <c r="L452" s="181" t="s">
        <v>1259</v>
      </c>
      <c r="M452" s="91" t="s">
        <v>1260</v>
      </c>
      <c r="N452" s="91" t="s">
        <v>1260</v>
      </c>
      <c r="O452" s="183">
        <v>46154.0</v>
      </c>
      <c r="P452" s="176">
        <v>46168.0</v>
      </c>
      <c r="Q452" s="91" t="s">
        <v>124</v>
      </c>
      <c r="R452" s="91">
        <v>1.0</v>
      </c>
      <c r="S452" s="179" t="s">
        <v>251</v>
      </c>
      <c r="T452" s="179" t="s">
        <v>145</v>
      </c>
      <c r="U452" s="179" t="s">
        <v>101</v>
      </c>
      <c r="V452" s="97" t="s">
        <v>131</v>
      </c>
      <c r="W452" s="182"/>
      <c r="X452" s="182"/>
      <c r="Y452" s="184"/>
      <c r="Z452" s="182"/>
      <c r="AA452" s="459"/>
      <c r="AB452" s="459"/>
    </row>
    <row r="453" ht="22.5" customHeight="1">
      <c r="A453" s="72">
        <f>COUNTIF('Call &amp; Chat-Lidya'!$I$4:$I$2376,I453)</f>
        <v>5</v>
      </c>
      <c r="B453" s="176">
        <v>46168.0</v>
      </c>
      <c r="C453" s="91" t="s">
        <v>83</v>
      </c>
      <c r="D453" s="91" t="s">
        <v>173</v>
      </c>
      <c r="E453" s="91" t="s">
        <v>1262</v>
      </c>
      <c r="F453" s="178">
        <v>46155.0</v>
      </c>
      <c r="G453" s="179" t="s">
        <v>88</v>
      </c>
      <c r="H453" s="91" t="s">
        <v>1263</v>
      </c>
      <c r="I453" s="91" t="s">
        <v>1264</v>
      </c>
      <c r="J453" s="97" t="s">
        <v>1265</v>
      </c>
      <c r="K453" s="180" t="s">
        <v>1266</v>
      </c>
      <c r="L453" s="181" t="s">
        <v>1266</v>
      </c>
      <c r="M453" s="91" t="s">
        <v>1268</v>
      </c>
      <c r="N453" s="91" t="s">
        <v>1269</v>
      </c>
      <c r="O453" s="183">
        <v>46154.0</v>
      </c>
      <c r="P453" s="176">
        <v>46168.0</v>
      </c>
      <c r="Q453" s="91" t="s">
        <v>213</v>
      </c>
      <c r="R453" s="91">
        <v>1.0</v>
      </c>
      <c r="S453" s="179" t="s">
        <v>251</v>
      </c>
      <c r="T453" s="179" t="s">
        <v>145</v>
      </c>
      <c r="U453" s="179" t="s">
        <v>101</v>
      </c>
      <c r="V453" s="97" t="s">
        <v>131</v>
      </c>
      <c r="W453" s="91" t="s">
        <v>694</v>
      </c>
      <c r="X453" s="182"/>
      <c r="Y453" s="184"/>
      <c r="Z453" s="182"/>
      <c r="AA453" s="459"/>
      <c r="AB453" s="459"/>
    </row>
    <row r="454" ht="22.5" customHeight="1">
      <c r="A454" s="72">
        <f>COUNTIF('Call &amp; Chat-Lidya'!$I$4:$I$2376,I454)</f>
        <v>4</v>
      </c>
      <c r="B454" s="176">
        <v>46168.0</v>
      </c>
      <c r="C454" s="91" t="s">
        <v>83</v>
      </c>
      <c r="D454" s="91" t="s">
        <v>173</v>
      </c>
      <c r="E454" s="91" t="s">
        <v>1275</v>
      </c>
      <c r="F454" s="178">
        <v>46155.0</v>
      </c>
      <c r="G454" s="179" t="s">
        <v>88</v>
      </c>
      <c r="H454" s="91" t="s">
        <v>1276</v>
      </c>
      <c r="I454" s="91" t="s">
        <v>1277</v>
      </c>
      <c r="J454" s="97" t="s">
        <v>1278</v>
      </c>
      <c r="K454" s="180" t="s">
        <v>1279</v>
      </c>
      <c r="L454" s="181" t="s">
        <v>1279</v>
      </c>
      <c r="M454" s="91" t="s">
        <v>1280</v>
      </c>
      <c r="N454" s="91" t="s">
        <v>1281</v>
      </c>
      <c r="O454" s="183">
        <v>46155.0</v>
      </c>
      <c r="P454" s="176">
        <v>46169.0</v>
      </c>
      <c r="Q454" s="91" t="s">
        <v>124</v>
      </c>
      <c r="R454" s="91" t="s">
        <v>124</v>
      </c>
      <c r="S454" s="179" t="s">
        <v>126</v>
      </c>
      <c r="T454" s="179" t="s">
        <v>195</v>
      </c>
      <c r="U454" s="179" t="s">
        <v>128</v>
      </c>
      <c r="V454" s="97" t="s">
        <v>302</v>
      </c>
      <c r="W454" s="182"/>
      <c r="X454" s="182"/>
      <c r="Y454" s="184"/>
      <c r="Z454" s="182"/>
      <c r="AA454" s="459"/>
      <c r="AB454" s="459"/>
    </row>
    <row r="455" ht="22.5" customHeight="1">
      <c r="A455" s="72">
        <f>COUNTIF('Call &amp; Chat-Lidya'!$I$4:$I$2376,I455)</f>
        <v>5</v>
      </c>
      <c r="B455" s="176">
        <v>46168.0</v>
      </c>
      <c r="C455" s="91" t="s">
        <v>83</v>
      </c>
      <c r="D455" s="91" t="s">
        <v>173</v>
      </c>
      <c r="E455" s="91" t="s">
        <v>1284</v>
      </c>
      <c r="F455" s="178">
        <v>46155.0</v>
      </c>
      <c r="G455" s="179" t="s">
        <v>88</v>
      </c>
      <c r="H455" s="91" t="s">
        <v>1285</v>
      </c>
      <c r="I455" s="91" t="s">
        <v>1286</v>
      </c>
      <c r="J455" s="97" t="s">
        <v>1287</v>
      </c>
      <c r="K455" s="180" t="s">
        <v>1288</v>
      </c>
      <c r="L455" s="181" t="s">
        <v>1288</v>
      </c>
      <c r="M455" s="91" t="s">
        <v>1289</v>
      </c>
      <c r="N455" s="182"/>
      <c r="O455" s="183">
        <v>46155.0</v>
      </c>
      <c r="P455" s="176">
        <v>46169.0</v>
      </c>
      <c r="Q455" s="91" t="s">
        <v>124</v>
      </c>
      <c r="R455" s="91">
        <v>1.0</v>
      </c>
      <c r="S455" s="179" t="s">
        <v>251</v>
      </c>
      <c r="T455" s="179" t="s">
        <v>145</v>
      </c>
      <c r="U455" s="179" t="s">
        <v>101</v>
      </c>
      <c r="V455" s="97" t="s">
        <v>131</v>
      </c>
      <c r="W455" s="182"/>
      <c r="X455" s="182"/>
      <c r="Y455" s="184"/>
      <c r="Z455" s="182"/>
      <c r="AA455" s="459"/>
      <c r="AB455" s="459"/>
    </row>
    <row r="456" ht="22.5" customHeight="1">
      <c r="A456" s="72">
        <f>COUNTIF('Call &amp; Chat-Lidya'!$I$4:$I$2376,I456)</f>
        <v>5</v>
      </c>
      <c r="B456" s="176">
        <v>46168.0</v>
      </c>
      <c r="C456" s="91" t="s">
        <v>83</v>
      </c>
      <c r="D456" s="91" t="s">
        <v>173</v>
      </c>
      <c r="E456" s="91" t="s">
        <v>1292</v>
      </c>
      <c r="F456" s="178">
        <v>46155.0</v>
      </c>
      <c r="G456" s="179" t="s">
        <v>88</v>
      </c>
      <c r="H456" s="91" t="s">
        <v>1294</v>
      </c>
      <c r="I456" s="91" t="s">
        <v>1295</v>
      </c>
      <c r="J456" s="97" t="s">
        <v>1296</v>
      </c>
      <c r="K456" s="180" t="s">
        <v>1297</v>
      </c>
      <c r="L456" s="181" t="s">
        <v>1297</v>
      </c>
      <c r="M456" s="91" t="s">
        <v>1299</v>
      </c>
      <c r="N456" s="91" t="s">
        <v>1299</v>
      </c>
      <c r="O456" s="183">
        <v>46155.0</v>
      </c>
      <c r="P456" s="176">
        <v>46169.0</v>
      </c>
      <c r="Q456" s="91" t="s">
        <v>124</v>
      </c>
      <c r="R456" s="91">
        <v>1.0</v>
      </c>
      <c r="S456" s="179" t="s">
        <v>251</v>
      </c>
      <c r="T456" s="179" t="s">
        <v>145</v>
      </c>
      <c r="U456" s="179" t="s">
        <v>101</v>
      </c>
      <c r="V456" s="97" t="s">
        <v>131</v>
      </c>
      <c r="W456" s="182"/>
      <c r="X456" s="182"/>
      <c r="Y456" s="184"/>
      <c r="Z456" s="182"/>
      <c r="AA456" s="459"/>
      <c r="AB456" s="459"/>
    </row>
    <row r="457" ht="22.5" customHeight="1">
      <c r="A457" s="72">
        <f>COUNTIF('Call &amp; Chat-Lidya'!$I$4:$I$2376,I457)</f>
        <v>5</v>
      </c>
      <c r="B457" s="176">
        <v>46168.0</v>
      </c>
      <c r="C457" s="91" t="s">
        <v>83</v>
      </c>
      <c r="D457" s="91" t="s">
        <v>173</v>
      </c>
      <c r="E457" s="91" t="s">
        <v>1305</v>
      </c>
      <c r="F457" s="178">
        <v>46157.0</v>
      </c>
      <c r="G457" s="179" t="s">
        <v>88</v>
      </c>
      <c r="H457" s="91" t="s">
        <v>1306</v>
      </c>
      <c r="I457" s="91" t="s">
        <v>1307</v>
      </c>
      <c r="J457" s="97" t="s">
        <v>1308</v>
      </c>
      <c r="K457" s="180" t="s">
        <v>1309</v>
      </c>
      <c r="L457" s="181" t="s">
        <v>1309</v>
      </c>
      <c r="M457" s="91" t="s">
        <v>1310</v>
      </c>
      <c r="N457" s="91" t="s">
        <v>1311</v>
      </c>
      <c r="O457" s="183">
        <v>46156.0</v>
      </c>
      <c r="P457" s="176">
        <v>46170.0</v>
      </c>
      <c r="Q457" s="91" t="s">
        <v>124</v>
      </c>
      <c r="R457" s="91">
        <v>1.0</v>
      </c>
      <c r="S457" s="179" t="s">
        <v>126</v>
      </c>
      <c r="T457" s="179" t="s">
        <v>350</v>
      </c>
      <c r="U457" s="179" t="s">
        <v>101</v>
      </c>
      <c r="V457" s="97" t="s">
        <v>390</v>
      </c>
      <c r="W457" s="182"/>
      <c r="X457" s="182"/>
      <c r="Y457" s="184"/>
      <c r="Z457" s="97" t="s">
        <v>4018</v>
      </c>
      <c r="AA457" s="459"/>
      <c r="AB457" s="459"/>
    </row>
    <row r="458" ht="22.5" customHeight="1">
      <c r="A458" s="72">
        <f>COUNTIF('Call &amp; Chat-Lidya'!$I$4:$I$2376,I458)</f>
        <v>4</v>
      </c>
      <c r="B458" s="176">
        <v>46168.0</v>
      </c>
      <c r="C458" s="91" t="s">
        <v>83</v>
      </c>
      <c r="D458" s="91" t="s">
        <v>173</v>
      </c>
      <c r="E458" s="91" t="s">
        <v>1313</v>
      </c>
      <c r="F458" s="178">
        <v>46157.0</v>
      </c>
      <c r="G458" s="179" t="s">
        <v>88</v>
      </c>
      <c r="H458" s="91" t="s">
        <v>1315</v>
      </c>
      <c r="I458" s="91" t="s">
        <v>1316</v>
      </c>
      <c r="J458" s="97" t="s">
        <v>1317</v>
      </c>
      <c r="K458" s="180" t="s">
        <v>1319</v>
      </c>
      <c r="L458" s="181" t="s">
        <v>1319</v>
      </c>
      <c r="M458" s="91" t="s">
        <v>1320</v>
      </c>
      <c r="N458" s="182"/>
      <c r="O458" s="183">
        <v>46157.0</v>
      </c>
      <c r="P458" s="176">
        <v>46171.0</v>
      </c>
      <c r="Q458" s="91" t="s">
        <v>143</v>
      </c>
      <c r="R458" s="91">
        <v>1.0</v>
      </c>
      <c r="S458" s="179" t="s">
        <v>350</v>
      </c>
      <c r="T458" s="179" t="s">
        <v>145</v>
      </c>
      <c r="U458" s="179" t="s">
        <v>101</v>
      </c>
      <c r="V458" s="97" t="s">
        <v>390</v>
      </c>
      <c r="W458" s="182"/>
      <c r="X458" s="182"/>
      <c r="Y458" s="184"/>
      <c r="Z458" s="97" t="s">
        <v>4019</v>
      </c>
      <c r="AA458" s="459"/>
      <c r="AB458" s="459"/>
    </row>
    <row r="459" ht="22.5" customHeight="1">
      <c r="A459" s="72">
        <f>COUNTIF('Call &amp; Chat-Lidya'!$I$4:$I$2376,I459)</f>
        <v>4</v>
      </c>
      <c r="B459" s="176">
        <v>46168.0</v>
      </c>
      <c r="C459" s="91" t="s">
        <v>83</v>
      </c>
      <c r="D459" s="91" t="s">
        <v>173</v>
      </c>
      <c r="E459" s="91" t="s">
        <v>1327</v>
      </c>
      <c r="F459" s="178">
        <v>46157.0</v>
      </c>
      <c r="G459" s="179" t="s">
        <v>88</v>
      </c>
      <c r="H459" s="91" t="s">
        <v>1328</v>
      </c>
      <c r="I459" s="91" t="s">
        <v>1329</v>
      </c>
      <c r="J459" s="97" t="s">
        <v>1330</v>
      </c>
      <c r="K459" s="180" t="s">
        <v>1331</v>
      </c>
      <c r="L459" s="181" t="s">
        <v>1331</v>
      </c>
      <c r="M459" s="91" t="s">
        <v>1332</v>
      </c>
      <c r="N459" s="182"/>
      <c r="O459" s="183">
        <v>46157.0</v>
      </c>
      <c r="P459" s="176">
        <v>46171.0</v>
      </c>
      <c r="Q459" s="91" t="s">
        <v>124</v>
      </c>
      <c r="R459" s="91">
        <v>1.0</v>
      </c>
      <c r="S459" s="179" t="s">
        <v>126</v>
      </c>
      <c r="T459" s="179" t="s">
        <v>145</v>
      </c>
      <c r="U459" s="179" t="s">
        <v>101</v>
      </c>
      <c r="V459" s="97" t="s">
        <v>131</v>
      </c>
      <c r="W459" s="182"/>
      <c r="X459" s="182"/>
      <c r="Y459" s="184"/>
      <c r="Z459" s="182"/>
      <c r="AA459" s="459"/>
      <c r="AB459" s="459"/>
    </row>
    <row r="460" ht="22.5" customHeight="1">
      <c r="A460" s="72">
        <f>COUNTIF('Call &amp; Chat-Lidya'!$I$4:$I$2376,I460)</f>
        <v>3</v>
      </c>
      <c r="B460" s="176">
        <v>46168.0</v>
      </c>
      <c r="C460" s="91" t="s">
        <v>83</v>
      </c>
      <c r="D460" s="91" t="s">
        <v>173</v>
      </c>
      <c r="E460" s="91" t="s">
        <v>1334</v>
      </c>
      <c r="F460" s="178">
        <v>46157.0</v>
      </c>
      <c r="G460" s="179" t="s">
        <v>88</v>
      </c>
      <c r="H460" s="91" t="s">
        <v>1336</v>
      </c>
      <c r="I460" s="91" t="s">
        <v>1338</v>
      </c>
      <c r="J460" s="97" t="s">
        <v>1339</v>
      </c>
      <c r="K460" s="180" t="s">
        <v>1340</v>
      </c>
      <c r="L460" s="181" t="s">
        <v>1340</v>
      </c>
      <c r="M460" s="91" t="s">
        <v>1341</v>
      </c>
      <c r="N460" s="91" t="s">
        <v>1341</v>
      </c>
      <c r="O460" s="183">
        <v>46157.0</v>
      </c>
      <c r="P460" s="176">
        <v>46171.0</v>
      </c>
      <c r="Q460" s="91" t="s">
        <v>124</v>
      </c>
      <c r="R460" s="76" t="s">
        <v>124</v>
      </c>
      <c r="S460" s="83" t="s">
        <v>126</v>
      </c>
      <c r="T460" s="83" t="s">
        <v>195</v>
      </c>
      <c r="U460" s="83" t="s">
        <v>128</v>
      </c>
      <c r="V460" s="88" t="s">
        <v>302</v>
      </c>
      <c r="W460" s="182"/>
      <c r="X460" s="182"/>
      <c r="Y460" s="184"/>
      <c r="Z460" s="182"/>
      <c r="AA460" s="459"/>
      <c r="AB460" s="459"/>
    </row>
    <row r="461" ht="22.5" customHeight="1">
      <c r="A461" s="72">
        <f>COUNTIF('Call &amp; Chat-Lidya'!$I$4:$I$2376,I461)</f>
        <v>3</v>
      </c>
      <c r="B461" s="176">
        <v>46168.0</v>
      </c>
      <c r="C461" s="91" t="s">
        <v>83</v>
      </c>
      <c r="D461" s="91" t="s">
        <v>173</v>
      </c>
      <c r="E461" s="91" t="s">
        <v>1345</v>
      </c>
      <c r="F461" s="178">
        <v>46157.0</v>
      </c>
      <c r="G461" s="179" t="s">
        <v>88</v>
      </c>
      <c r="H461" s="91" t="s">
        <v>1346</v>
      </c>
      <c r="I461" s="91" t="s">
        <v>1347</v>
      </c>
      <c r="J461" s="97" t="s">
        <v>1348</v>
      </c>
      <c r="K461" s="180" t="s">
        <v>1349</v>
      </c>
      <c r="L461" s="181" t="s">
        <v>1349</v>
      </c>
      <c r="M461" s="91" t="s">
        <v>1351</v>
      </c>
      <c r="N461" s="91" t="s">
        <v>1351</v>
      </c>
      <c r="O461" s="183">
        <v>46157.0</v>
      </c>
      <c r="P461" s="176">
        <v>46171.0</v>
      </c>
      <c r="Q461" s="91" t="s">
        <v>124</v>
      </c>
      <c r="R461" s="76" t="s">
        <v>124</v>
      </c>
      <c r="S461" s="83" t="s">
        <v>126</v>
      </c>
      <c r="T461" s="83" t="s">
        <v>195</v>
      </c>
      <c r="U461" s="83" t="s">
        <v>128</v>
      </c>
      <c r="V461" s="88" t="s">
        <v>302</v>
      </c>
      <c r="W461" s="182"/>
      <c r="X461" s="182"/>
      <c r="Y461" s="184"/>
      <c r="Z461" s="182"/>
      <c r="AA461" s="459"/>
      <c r="AB461" s="459"/>
    </row>
    <row r="462" ht="22.5" customHeight="1">
      <c r="A462" s="72">
        <f>COUNTIF('Call &amp; Chat-Lidya'!$I$4:$I$2376,I462)</f>
        <v>4</v>
      </c>
      <c r="B462" s="176">
        <v>46168.0</v>
      </c>
      <c r="C462" s="91" t="s">
        <v>83</v>
      </c>
      <c r="D462" s="91" t="s">
        <v>173</v>
      </c>
      <c r="E462" s="91" t="s">
        <v>1357</v>
      </c>
      <c r="F462" s="178">
        <v>46157.0</v>
      </c>
      <c r="G462" s="179" t="s">
        <v>88</v>
      </c>
      <c r="H462" s="91" t="s">
        <v>1358</v>
      </c>
      <c r="I462" s="91" t="s">
        <v>1359</v>
      </c>
      <c r="J462" s="97" t="s">
        <v>1360</v>
      </c>
      <c r="K462" s="180" t="s">
        <v>1361</v>
      </c>
      <c r="L462" s="181" t="s">
        <v>1361</v>
      </c>
      <c r="M462" s="91" t="s">
        <v>1362</v>
      </c>
      <c r="N462" s="91" t="s">
        <v>1362</v>
      </c>
      <c r="O462" s="183">
        <v>46157.0</v>
      </c>
      <c r="P462" s="176">
        <v>46171.0</v>
      </c>
      <c r="Q462" s="91" t="s">
        <v>213</v>
      </c>
      <c r="R462" s="91">
        <v>1.0</v>
      </c>
      <c r="S462" s="179" t="s">
        <v>251</v>
      </c>
      <c r="T462" s="83" t="s">
        <v>145</v>
      </c>
      <c r="U462" s="179" t="s">
        <v>101</v>
      </c>
      <c r="V462" s="97" t="s">
        <v>390</v>
      </c>
      <c r="W462" s="182"/>
      <c r="X462" s="182"/>
      <c r="Y462" s="184"/>
      <c r="Z462" s="182"/>
      <c r="AA462" s="459"/>
      <c r="AB462" s="459"/>
    </row>
    <row r="463" ht="22.5" customHeight="1">
      <c r="A463" s="72">
        <f>COUNTIF('Call &amp; Chat-Lidya'!$I$4:$I$2376,I463)</f>
        <v>3</v>
      </c>
      <c r="B463" s="176">
        <v>46168.0</v>
      </c>
      <c r="C463" s="91" t="s">
        <v>83</v>
      </c>
      <c r="D463" s="91" t="s">
        <v>173</v>
      </c>
      <c r="E463" s="91" t="s">
        <v>1366</v>
      </c>
      <c r="F463" s="178">
        <v>46158.0</v>
      </c>
      <c r="G463" s="179" t="s">
        <v>88</v>
      </c>
      <c r="H463" s="91" t="s">
        <v>1368</v>
      </c>
      <c r="I463" s="91" t="s">
        <v>1369</v>
      </c>
      <c r="J463" s="97" t="s">
        <v>1370</v>
      </c>
      <c r="K463" s="180" t="s">
        <v>1371</v>
      </c>
      <c r="L463" s="181" t="s">
        <v>1371</v>
      </c>
      <c r="M463" s="91" t="s">
        <v>1372</v>
      </c>
      <c r="N463" s="91" t="s">
        <v>1372</v>
      </c>
      <c r="O463" s="183">
        <v>46158.0</v>
      </c>
      <c r="P463" s="176">
        <v>46172.0</v>
      </c>
      <c r="Q463" s="91" t="s">
        <v>124</v>
      </c>
      <c r="R463" s="76" t="s">
        <v>124</v>
      </c>
      <c r="S463" s="83" t="s">
        <v>126</v>
      </c>
      <c r="T463" s="83" t="s">
        <v>195</v>
      </c>
      <c r="U463" s="83" t="s">
        <v>128</v>
      </c>
      <c r="V463" s="88" t="s">
        <v>302</v>
      </c>
      <c r="W463" s="182"/>
      <c r="X463" s="182"/>
      <c r="Y463" s="184"/>
      <c r="Z463" s="182"/>
      <c r="AA463" s="459"/>
      <c r="AB463" s="459"/>
    </row>
    <row r="464" ht="22.5" customHeight="1">
      <c r="A464" s="72">
        <f>COUNTIF('Call &amp; Chat-Lidya'!$I$4:$I$2376,I464)</f>
        <v>4</v>
      </c>
      <c r="B464" s="176">
        <v>46168.0</v>
      </c>
      <c r="C464" s="91" t="s">
        <v>83</v>
      </c>
      <c r="D464" s="91" t="s">
        <v>173</v>
      </c>
      <c r="E464" s="91" t="s">
        <v>1028</v>
      </c>
      <c r="F464" s="178">
        <v>46158.0</v>
      </c>
      <c r="G464" s="179" t="s">
        <v>88</v>
      </c>
      <c r="H464" s="91" t="s">
        <v>1377</v>
      </c>
      <c r="I464" s="91" t="s">
        <v>1378</v>
      </c>
      <c r="J464" s="97" t="s">
        <v>1379</v>
      </c>
      <c r="K464" s="180" t="s">
        <v>1380</v>
      </c>
      <c r="L464" s="181" t="s">
        <v>1380</v>
      </c>
      <c r="M464" s="91" t="s">
        <v>1381</v>
      </c>
      <c r="N464" s="91" t="s">
        <v>1381</v>
      </c>
      <c r="O464" s="183">
        <v>46158.0</v>
      </c>
      <c r="P464" s="413">
        <v>46172.0</v>
      </c>
      <c r="Q464" s="91" t="s">
        <v>143</v>
      </c>
      <c r="R464" s="91">
        <v>1.0</v>
      </c>
      <c r="S464" s="83" t="s">
        <v>126</v>
      </c>
      <c r="T464" s="179" t="s">
        <v>145</v>
      </c>
      <c r="U464" s="179" t="s">
        <v>101</v>
      </c>
      <c r="V464" s="97" t="s">
        <v>390</v>
      </c>
      <c r="W464" s="182"/>
      <c r="X464" s="182"/>
      <c r="Y464" s="184"/>
      <c r="Z464" s="182"/>
      <c r="AA464" s="459"/>
      <c r="AB464" s="459"/>
    </row>
    <row r="465" ht="22.5" customHeight="1">
      <c r="A465" s="72">
        <f>COUNTIF('Call &amp; Chat-Lidya'!$I$4:$I$2376,I465)</f>
        <v>3</v>
      </c>
      <c r="B465" s="176">
        <v>46168.0</v>
      </c>
      <c r="C465" s="91" t="s">
        <v>83</v>
      </c>
      <c r="D465" s="91" t="s">
        <v>173</v>
      </c>
      <c r="E465" s="91" t="s">
        <v>1384</v>
      </c>
      <c r="F465" s="178">
        <v>46158.0</v>
      </c>
      <c r="G465" s="179" t="s">
        <v>88</v>
      </c>
      <c r="H465" s="91" t="s">
        <v>1385</v>
      </c>
      <c r="I465" s="91" t="s">
        <v>1386</v>
      </c>
      <c r="J465" s="97" t="s">
        <v>1387</v>
      </c>
      <c r="K465" s="180" t="s">
        <v>1388</v>
      </c>
      <c r="L465" s="181" t="s">
        <v>1388</v>
      </c>
      <c r="M465" s="91" t="s">
        <v>1389</v>
      </c>
      <c r="N465" s="91" t="s">
        <v>1390</v>
      </c>
      <c r="O465" s="183">
        <v>46158.0</v>
      </c>
      <c r="P465" s="176">
        <v>46172.0</v>
      </c>
      <c r="Q465" s="91" t="s">
        <v>143</v>
      </c>
      <c r="R465" s="76" t="s">
        <v>124</v>
      </c>
      <c r="S465" s="83" t="s">
        <v>126</v>
      </c>
      <c r="T465" s="83" t="s">
        <v>195</v>
      </c>
      <c r="U465" s="83" t="s">
        <v>128</v>
      </c>
      <c r="V465" s="88" t="s">
        <v>302</v>
      </c>
      <c r="W465" s="182"/>
      <c r="X465" s="182"/>
      <c r="Y465" s="184"/>
      <c r="Z465" s="182"/>
      <c r="AA465" s="459"/>
      <c r="AB465" s="459"/>
    </row>
    <row r="466" ht="22.5" customHeight="1">
      <c r="A466" s="72">
        <f>COUNTIF('Call &amp; Chat-Lidya'!$I$4:$I$2376,I466)</f>
        <v>3</v>
      </c>
      <c r="B466" s="176">
        <v>46168.0</v>
      </c>
      <c r="C466" s="91" t="s">
        <v>83</v>
      </c>
      <c r="D466" s="91" t="s">
        <v>173</v>
      </c>
      <c r="E466" s="91" t="s">
        <v>1395</v>
      </c>
      <c r="F466" s="178">
        <v>46159.0</v>
      </c>
      <c r="G466" s="179" t="s">
        <v>88</v>
      </c>
      <c r="H466" s="91" t="s">
        <v>1396</v>
      </c>
      <c r="I466" s="91" t="s">
        <v>1397</v>
      </c>
      <c r="J466" s="97" t="s">
        <v>1398</v>
      </c>
      <c r="K466" s="180" t="s">
        <v>1399</v>
      </c>
      <c r="L466" s="181" t="s">
        <v>1399</v>
      </c>
      <c r="M466" s="91" t="s">
        <v>1400</v>
      </c>
      <c r="N466" s="91" t="s">
        <v>1400</v>
      </c>
      <c r="O466" s="183">
        <v>46159.0</v>
      </c>
      <c r="P466" s="176">
        <v>46173.0</v>
      </c>
      <c r="Q466" s="91" t="s">
        <v>124</v>
      </c>
      <c r="R466" s="91" t="s">
        <v>124</v>
      </c>
      <c r="S466" s="179" t="s">
        <v>251</v>
      </c>
      <c r="T466" s="179" t="s">
        <v>292</v>
      </c>
      <c r="U466" s="179" t="s">
        <v>101</v>
      </c>
      <c r="V466" s="97" t="s">
        <v>390</v>
      </c>
      <c r="W466" s="182"/>
      <c r="X466" s="182"/>
      <c r="Y466" s="184"/>
      <c r="Z466" s="97" t="s">
        <v>1401</v>
      </c>
      <c r="AA466" s="459"/>
      <c r="AB466" s="459"/>
    </row>
    <row r="467" ht="22.5" customHeight="1">
      <c r="A467" s="72">
        <f>COUNTIF('Call &amp; Chat-Lidya'!$I$4:$I$2376,I467)</f>
        <v>3</v>
      </c>
      <c r="B467" s="176">
        <v>46168.0</v>
      </c>
      <c r="C467" s="91" t="s">
        <v>83</v>
      </c>
      <c r="D467" s="91" t="s">
        <v>173</v>
      </c>
      <c r="E467" s="91" t="s">
        <v>1402</v>
      </c>
      <c r="F467" s="178">
        <v>46159.0</v>
      </c>
      <c r="G467" s="179" t="s">
        <v>88</v>
      </c>
      <c r="H467" s="91" t="s">
        <v>1403</v>
      </c>
      <c r="I467" s="91" t="s">
        <v>1404</v>
      </c>
      <c r="J467" s="97" t="s">
        <v>1405</v>
      </c>
      <c r="K467" s="180" t="s">
        <v>1406</v>
      </c>
      <c r="L467" s="181" t="s">
        <v>1406</v>
      </c>
      <c r="M467" s="91" t="s">
        <v>1408</v>
      </c>
      <c r="N467" s="91" t="s">
        <v>1408</v>
      </c>
      <c r="O467" s="183">
        <v>46159.0</v>
      </c>
      <c r="P467" s="176">
        <v>46173.0</v>
      </c>
      <c r="Q467" s="91" t="s">
        <v>143</v>
      </c>
      <c r="R467" s="91" t="s">
        <v>124</v>
      </c>
      <c r="S467" s="179" t="s">
        <v>126</v>
      </c>
      <c r="T467" s="179" t="s">
        <v>195</v>
      </c>
      <c r="U467" s="179" t="s">
        <v>128</v>
      </c>
      <c r="V467" s="97" t="s">
        <v>302</v>
      </c>
      <c r="W467" s="182"/>
      <c r="X467" s="182"/>
      <c r="Y467" s="184"/>
      <c r="Z467" s="182"/>
      <c r="AA467" s="459"/>
      <c r="AB467" s="459"/>
    </row>
    <row r="468" ht="22.5" customHeight="1">
      <c r="A468" s="72">
        <f>COUNTIF('Call &amp; Chat-Lidya'!$I$4:$I$2376,I468)</f>
        <v>4</v>
      </c>
      <c r="B468" s="176">
        <v>46168.0</v>
      </c>
      <c r="C468" s="91" t="s">
        <v>83</v>
      </c>
      <c r="D468" s="91" t="s">
        <v>173</v>
      </c>
      <c r="E468" s="91" t="s">
        <v>1413</v>
      </c>
      <c r="F468" s="178">
        <v>46160.0</v>
      </c>
      <c r="G468" s="179" t="s">
        <v>88</v>
      </c>
      <c r="H468" s="91" t="s">
        <v>1414</v>
      </c>
      <c r="I468" s="91" t="s">
        <v>1415</v>
      </c>
      <c r="J468" s="97" t="s">
        <v>1416</v>
      </c>
      <c r="K468" s="180" t="s">
        <v>1417</v>
      </c>
      <c r="L468" s="181" t="s">
        <v>1417</v>
      </c>
      <c r="M468" s="91" t="s">
        <v>1418</v>
      </c>
      <c r="N468" s="91" t="s">
        <v>1418</v>
      </c>
      <c r="O468" s="183">
        <v>46160.0</v>
      </c>
      <c r="P468" s="176">
        <v>46174.0</v>
      </c>
      <c r="Q468" s="91" t="s">
        <v>95</v>
      </c>
      <c r="R468" s="91">
        <v>1.0</v>
      </c>
      <c r="S468" s="179" t="s">
        <v>126</v>
      </c>
      <c r="T468" s="179" t="s">
        <v>145</v>
      </c>
      <c r="U468" s="179" t="s">
        <v>101</v>
      </c>
      <c r="V468" s="97" t="s">
        <v>131</v>
      </c>
      <c r="W468" s="182"/>
      <c r="X468" s="182"/>
      <c r="Y468" s="184"/>
      <c r="Z468" s="182"/>
      <c r="AA468" s="459"/>
      <c r="AB468" s="459"/>
    </row>
    <row r="469" ht="22.5" customHeight="1">
      <c r="A469" s="72">
        <f>COUNTIF('Call &amp; Chat-Lidya'!$I$4:$I$2376,I469)</f>
        <v>3</v>
      </c>
      <c r="B469" s="176">
        <v>46168.0</v>
      </c>
      <c r="C469" s="91" t="s">
        <v>83</v>
      </c>
      <c r="D469" s="91" t="s">
        <v>173</v>
      </c>
      <c r="E469" s="91" t="s">
        <v>1262</v>
      </c>
      <c r="F469" s="178">
        <v>46162.0</v>
      </c>
      <c r="G469" s="179" t="s">
        <v>88</v>
      </c>
      <c r="H469" s="91" t="s">
        <v>1422</v>
      </c>
      <c r="I469" s="91" t="s">
        <v>1423</v>
      </c>
      <c r="J469" s="97" t="s">
        <v>1424</v>
      </c>
      <c r="K469" s="180" t="s">
        <v>1425</v>
      </c>
      <c r="L469" s="181" t="s">
        <v>1425</v>
      </c>
      <c r="M469" s="91" t="s">
        <v>1426</v>
      </c>
      <c r="N469" s="91" t="s">
        <v>1426</v>
      </c>
      <c r="O469" s="183">
        <v>46162.0</v>
      </c>
      <c r="P469" s="176">
        <v>46176.0</v>
      </c>
      <c r="Q469" s="91" t="s">
        <v>124</v>
      </c>
      <c r="R469" s="91" t="s">
        <v>143</v>
      </c>
      <c r="S469" s="179" t="s">
        <v>251</v>
      </c>
      <c r="T469" s="179" t="s">
        <v>145</v>
      </c>
      <c r="U469" s="179" t="s">
        <v>101</v>
      </c>
      <c r="V469" s="97" t="s">
        <v>131</v>
      </c>
      <c r="W469" s="182"/>
      <c r="X469" s="182"/>
      <c r="Y469" s="184"/>
      <c r="Z469" s="182"/>
      <c r="AA469" s="459"/>
      <c r="AB469" s="459"/>
    </row>
    <row r="470" ht="22.5" customHeight="1">
      <c r="A470" s="72">
        <f>COUNTIF('Call &amp; Chat-Lidya'!$I$4:$I$2376,I470)</f>
        <v>3</v>
      </c>
      <c r="B470" s="176">
        <v>46168.0</v>
      </c>
      <c r="C470" s="91" t="s">
        <v>83</v>
      </c>
      <c r="D470" s="91" t="s">
        <v>173</v>
      </c>
      <c r="E470" s="91" t="s">
        <v>1275</v>
      </c>
      <c r="F470" s="178">
        <v>46163.0</v>
      </c>
      <c r="G470" s="179" t="s">
        <v>88</v>
      </c>
      <c r="H470" s="91" t="s">
        <v>1429</v>
      </c>
      <c r="I470" s="91" t="s">
        <v>1430</v>
      </c>
      <c r="J470" s="97" t="s">
        <v>1431</v>
      </c>
      <c r="K470" s="180" t="s">
        <v>1432</v>
      </c>
      <c r="L470" s="181" t="s">
        <v>1432</v>
      </c>
      <c r="M470" s="91" t="s">
        <v>1433</v>
      </c>
      <c r="N470" s="91" t="s">
        <v>1433</v>
      </c>
      <c r="O470" s="183">
        <v>46162.0</v>
      </c>
      <c r="P470" s="176">
        <v>46176.0</v>
      </c>
      <c r="Q470" s="91" t="s">
        <v>143</v>
      </c>
      <c r="R470" s="91" t="s">
        <v>143</v>
      </c>
      <c r="S470" s="179" t="s">
        <v>350</v>
      </c>
      <c r="T470" s="179" t="s">
        <v>145</v>
      </c>
      <c r="U470" s="179" t="s">
        <v>101</v>
      </c>
      <c r="V470" s="97" t="s">
        <v>390</v>
      </c>
      <c r="W470" s="91" t="s">
        <v>694</v>
      </c>
      <c r="X470" s="182"/>
      <c r="Y470" s="184"/>
      <c r="Z470" s="97" t="s">
        <v>1434</v>
      </c>
      <c r="AA470" s="459"/>
      <c r="AB470" s="459"/>
    </row>
    <row r="471" ht="22.5" customHeight="1">
      <c r="A471" s="72">
        <f>COUNTIF('Call &amp; Chat-Lidya'!$I$4:$I$2376,I471)</f>
        <v>4</v>
      </c>
      <c r="B471" s="176">
        <v>46168.0</v>
      </c>
      <c r="C471" s="91" t="s">
        <v>83</v>
      </c>
      <c r="D471" s="91" t="s">
        <v>173</v>
      </c>
      <c r="E471" s="91" t="s">
        <v>1284</v>
      </c>
      <c r="F471" s="178">
        <v>46163.0</v>
      </c>
      <c r="G471" s="179" t="s">
        <v>88</v>
      </c>
      <c r="H471" s="91" t="s">
        <v>1438</v>
      </c>
      <c r="I471" s="91" t="s">
        <v>1439</v>
      </c>
      <c r="J471" s="97" t="s">
        <v>1440</v>
      </c>
      <c r="K471" s="180" t="s">
        <v>1441</v>
      </c>
      <c r="L471" s="181" t="s">
        <v>1441</v>
      </c>
      <c r="M471" s="91" t="s">
        <v>1443</v>
      </c>
      <c r="N471" s="91" t="s">
        <v>1443</v>
      </c>
      <c r="O471" s="183">
        <v>46163.0</v>
      </c>
      <c r="P471" s="176">
        <v>46177.0</v>
      </c>
      <c r="Q471" s="91" t="s">
        <v>124</v>
      </c>
      <c r="R471" s="91" t="s">
        <v>143</v>
      </c>
      <c r="S471" s="179" t="s">
        <v>251</v>
      </c>
      <c r="T471" s="179" t="s">
        <v>145</v>
      </c>
      <c r="U471" s="179" t="s">
        <v>101</v>
      </c>
      <c r="V471" s="97" t="s">
        <v>664</v>
      </c>
      <c r="W471" s="91" t="s">
        <v>1445</v>
      </c>
      <c r="X471" s="182"/>
      <c r="Y471" s="184"/>
      <c r="Z471" s="182"/>
      <c r="AA471" s="459"/>
      <c r="AB471" s="459"/>
    </row>
    <row r="472" ht="22.5" customHeight="1">
      <c r="A472" s="72">
        <f>COUNTIF('Call &amp; Chat-Lidya'!$I$4:$I$2376,I472)</f>
        <v>3</v>
      </c>
      <c r="B472" s="176">
        <v>46168.0</v>
      </c>
      <c r="C472" s="91" t="s">
        <v>83</v>
      </c>
      <c r="D472" s="91" t="s">
        <v>173</v>
      </c>
      <c r="E472" s="91" t="s">
        <v>1292</v>
      </c>
      <c r="F472" s="178">
        <v>46163.0</v>
      </c>
      <c r="G472" s="179" t="s">
        <v>88</v>
      </c>
      <c r="H472" s="91" t="s">
        <v>1446</v>
      </c>
      <c r="I472" s="91" t="s">
        <v>1447</v>
      </c>
      <c r="J472" s="97" t="s">
        <v>1448</v>
      </c>
      <c r="K472" s="180" t="s">
        <v>1449</v>
      </c>
      <c r="L472" s="181" t="s">
        <v>1449</v>
      </c>
      <c r="M472" s="91" t="s">
        <v>1450</v>
      </c>
      <c r="N472" s="91" t="s">
        <v>1450</v>
      </c>
      <c r="O472" s="183">
        <v>46163.0</v>
      </c>
      <c r="P472" s="176">
        <v>46177.0</v>
      </c>
      <c r="Q472" s="91" t="s">
        <v>461</v>
      </c>
      <c r="R472" s="91" t="s">
        <v>143</v>
      </c>
      <c r="S472" s="179" t="s">
        <v>251</v>
      </c>
      <c r="T472" s="179" t="s">
        <v>145</v>
      </c>
      <c r="U472" s="179" t="s">
        <v>101</v>
      </c>
      <c r="V472" s="97" t="s">
        <v>131</v>
      </c>
      <c r="W472" s="182"/>
      <c r="X472" s="182"/>
      <c r="Y472" s="184"/>
      <c r="Z472" s="182"/>
      <c r="AA472" s="459"/>
      <c r="AB472" s="459"/>
    </row>
    <row r="473" ht="22.5" customHeight="1">
      <c r="A473" s="72">
        <f>COUNTIF('Call &amp; Chat-Lidya'!$I$4:$I$2376,I473)</f>
        <v>2</v>
      </c>
      <c r="B473" s="176">
        <v>46168.0</v>
      </c>
      <c r="C473" s="91" t="s">
        <v>83</v>
      </c>
      <c r="D473" s="91" t="s">
        <v>173</v>
      </c>
      <c r="E473" s="91" t="s">
        <v>1313</v>
      </c>
      <c r="F473" s="178">
        <v>46164.0</v>
      </c>
      <c r="G473" s="179" t="s">
        <v>88</v>
      </c>
      <c r="H473" s="91" t="s">
        <v>1456</v>
      </c>
      <c r="I473" s="91" t="s">
        <v>1457</v>
      </c>
      <c r="J473" s="97" t="s">
        <v>1458</v>
      </c>
      <c r="K473" s="180" t="s">
        <v>1459</v>
      </c>
      <c r="L473" s="181" t="s">
        <v>1459</v>
      </c>
      <c r="M473" s="91" t="s">
        <v>1460</v>
      </c>
      <c r="N473" s="91" t="s">
        <v>1460</v>
      </c>
      <c r="O473" s="183">
        <v>46164.0</v>
      </c>
      <c r="P473" s="176">
        <v>46178.0</v>
      </c>
      <c r="Q473" s="91" t="s">
        <v>143</v>
      </c>
      <c r="R473" s="91" t="s">
        <v>124</v>
      </c>
      <c r="S473" s="179" t="s">
        <v>350</v>
      </c>
      <c r="T473" s="179" t="s">
        <v>145</v>
      </c>
      <c r="U473" s="179" t="s">
        <v>101</v>
      </c>
      <c r="V473" s="97" t="s">
        <v>664</v>
      </c>
      <c r="W473" s="91" t="s">
        <v>342</v>
      </c>
      <c r="X473" s="182"/>
      <c r="Y473" s="184"/>
      <c r="Z473" s="97" t="s">
        <v>1461</v>
      </c>
      <c r="AA473" s="459"/>
      <c r="AB473" s="459"/>
    </row>
    <row r="474" ht="22.5" customHeight="1">
      <c r="A474" s="72">
        <f>COUNTIF('Call &amp; Chat-Lidya'!$I$4:$I$2376,I474)</f>
        <v>3</v>
      </c>
      <c r="B474" s="176">
        <v>46168.0</v>
      </c>
      <c r="C474" s="91" t="s">
        <v>83</v>
      </c>
      <c r="D474" s="91" t="s">
        <v>173</v>
      </c>
      <c r="E474" s="91" t="s">
        <v>1472</v>
      </c>
      <c r="F474" s="178">
        <v>46164.0</v>
      </c>
      <c r="G474" s="179" t="s">
        <v>88</v>
      </c>
      <c r="H474" s="91" t="s">
        <v>1473</v>
      </c>
      <c r="I474" s="91" t="s">
        <v>1474</v>
      </c>
      <c r="J474" s="97" t="s">
        <v>1475</v>
      </c>
      <c r="K474" s="180" t="s">
        <v>1476</v>
      </c>
      <c r="L474" s="181" t="s">
        <v>1476</v>
      </c>
      <c r="M474" s="91" t="s">
        <v>1477</v>
      </c>
      <c r="N474" s="91" t="s">
        <v>1477</v>
      </c>
      <c r="O474" s="183">
        <v>46164.0</v>
      </c>
      <c r="P474" s="176">
        <v>46178.0</v>
      </c>
      <c r="Q474" s="91" t="s">
        <v>124</v>
      </c>
      <c r="R474" s="91">
        <v>1.0</v>
      </c>
      <c r="S474" s="179" t="s">
        <v>251</v>
      </c>
      <c r="T474" s="179" t="s">
        <v>145</v>
      </c>
      <c r="U474" s="179" t="s">
        <v>101</v>
      </c>
      <c r="V474" s="97" t="s">
        <v>131</v>
      </c>
      <c r="W474" s="182"/>
      <c r="X474" s="182"/>
      <c r="Y474" s="184"/>
      <c r="Z474" s="182"/>
      <c r="AA474" s="459"/>
      <c r="AB474" s="459"/>
    </row>
    <row r="475" ht="22.5" customHeight="1">
      <c r="A475" s="72">
        <f>COUNTIF('Call &amp; Chat-Lidya'!$I$4:$I$2376,I475)</f>
        <v>3</v>
      </c>
      <c r="B475" s="176">
        <v>46168.0</v>
      </c>
      <c r="C475" s="91" t="s">
        <v>83</v>
      </c>
      <c r="D475" s="91" t="s">
        <v>173</v>
      </c>
      <c r="E475" s="91" t="s">
        <v>1479</v>
      </c>
      <c r="F475" s="178">
        <v>46165.0</v>
      </c>
      <c r="G475" s="179" t="s">
        <v>88</v>
      </c>
      <c r="H475" s="91" t="s">
        <v>1480</v>
      </c>
      <c r="I475" s="91" t="s">
        <v>1481</v>
      </c>
      <c r="J475" s="97" t="s">
        <v>1482</v>
      </c>
      <c r="K475" s="180" t="s">
        <v>1483</v>
      </c>
      <c r="L475" s="181" t="s">
        <v>1483</v>
      </c>
      <c r="M475" s="91" t="s">
        <v>1484</v>
      </c>
      <c r="N475" s="91" t="s">
        <v>1484</v>
      </c>
      <c r="O475" s="183">
        <v>46165.0</v>
      </c>
      <c r="P475" s="176">
        <v>46179.0</v>
      </c>
      <c r="Q475" s="91" t="s">
        <v>143</v>
      </c>
      <c r="R475" s="91">
        <v>1.0</v>
      </c>
      <c r="S475" s="179" t="s">
        <v>350</v>
      </c>
      <c r="T475" s="179" t="s">
        <v>145</v>
      </c>
      <c r="U475" s="179" t="s">
        <v>101</v>
      </c>
      <c r="V475" s="97" t="s">
        <v>131</v>
      </c>
      <c r="W475" s="91" t="s">
        <v>392</v>
      </c>
      <c r="X475" s="182"/>
      <c r="Y475" s="184"/>
      <c r="Z475" s="97" t="s">
        <v>4025</v>
      </c>
      <c r="AA475" s="459"/>
      <c r="AB475" s="459"/>
    </row>
    <row r="476" ht="22.5" customHeight="1">
      <c r="A476" s="72">
        <f>COUNTIF('Call &amp; Chat-Lidya'!$I$4:$I$2376,I476)</f>
        <v>3</v>
      </c>
      <c r="B476" s="176">
        <v>46167.0</v>
      </c>
      <c r="C476" s="91" t="s">
        <v>83</v>
      </c>
      <c r="D476" s="91" t="s">
        <v>173</v>
      </c>
      <c r="E476" s="91" t="s">
        <v>1616</v>
      </c>
      <c r="F476" s="178">
        <v>46165.0</v>
      </c>
      <c r="G476" s="179" t="s">
        <v>448</v>
      </c>
      <c r="H476" s="91" t="s">
        <v>1617</v>
      </c>
      <c r="I476" s="91" t="s">
        <v>1618</v>
      </c>
      <c r="J476" s="97" t="s">
        <v>1619</v>
      </c>
      <c r="K476" s="180" t="s">
        <v>1620</v>
      </c>
      <c r="L476" s="181" t="s">
        <v>1621</v>
      </c>
      <c r="M476" s="91" t="s">
        <v>1622</v>
      </c>
      <c r="N476" s="91" t="s">
        <v>1623</v>
      </c>
      <c r="O476" s="183">
        <v>46165.0</v>
      </c>
      <c r="P476" s="176">
        <v>45390.0</v>
      </c>
      <c r="Q476" s="91" t="s">
        <v>124</v>
      </c>
      <c r="R476" s="91" t="s">
        <v>143</v>
      </c>
      <c r="S476" s="179" t="s">
        <v>350</v>
      </c>
      <c r="T476" s="179" t="s">
        <v>145</v>
      </c>
      <c r="U476" s="179" t="s">
        <v>101</v>
      </c>
      <c r="V476" s="97" t="s">
        <v>390</v>
      </c>
      <c r="W476" s="182"/>
      <c r="X476" s="182"/>
      <c r="Y476" s="184"/>
      <c r="Z476" s="97" t="s">
        <v>3692</v>
      </c>
      <c r="AA476" s="459"/>
      <c r="AB476" s="459"/>
    </row>
    <row r="477" ht="22.5" customHeight="1">
      <c r="A477" s="72">
        <f>COUNTIF('Call &amp; Chat-Lidya'!$I$4:$I$2376,I477)</f>
        <v>3</v>
      </c>
      <c r="B477" s="176">
        <v>46168.0</v>
      </c>
      <c r="C477" s="91" t="s">
        <v>83</v>
      </c>
      <c r="D477" s="91" t="s">
        <v>173</v>
      </c>
      <c r="E477" s="91" t="s">
        <v>1490</v>
      </c>
      <c r="F477" s="178">
        <v>46166.0</v>
      </c>
      <c r="G477" s="179" t="s">
        <v>88</v>
      </c>
      <c r="H477" s="91" t="s">
        <v>1491</v>
      </c>
      <c r="I477" s="91" t="s">
        <v>1492</v>
      </c>
      <c r="J477" s="97" t="s">
        <v>1493</v>
      </c>
      <c r="K477" s="180" t="s">
        <v>1494</v>
      </c>
      <c r="L477" s="181" t="s">
        <v>1494</v>
      </c>
      <c r="M477" s="91" t="s">
        <v>1495</v>
      </c>
      <c r="N477" s="91" t="s">
        <v>1496</v>
      </c>
      <c r="O477" s="183">
        <v>46166.0</v>
      </c>
      <c r="P477" s="176">
        <v>46180.0</v>
      </c>
      <c r="Q477" s="91" t="s">
        <v>582</v>
      </c>
      <c r="R477" s="91">
        <v>1.0</v>
      </c>
      <c r="S477" s="179" t="s">
        <v>251</v>
      </c>
      <c r="T477" s="179" t="s">
        <v>145</v>
      </c>
      <c r="U477" s="179" t="s">
        <v>101</v>
      </c>
      <c r="V477" s="97" t="s">
        <v>131</v>
      </c>
      <c r="W477" s="182"/>
      <c r="X477" s="182"/>
      <c r="Y477" s="184"/>
      <c r="Z477" s="182"/>
      <c r="AA477" s="459"/>
      <c r="AB477" s="459"/>
    </row>
    <row r="478" ht="22.5" customHeight="1">
      <c r="A478" s="72">
        <f>COUNTIF('Call &amp; Chat-Lidya'!$I$4:$I$2376,I478)</f>
        <v>3</v>
      </c>
      <c r="B478" s="176">
        <v>46168.0</v>
      </c>
      <c r="C478" s="91" t="s">
        <v>83</v>
      </c>
      <c r="D478" s="91" t="s">
        <v>173</v>
      </c>
      <c r="E478" s="91" t="s">
        <v>1498</v>
      </c>
      <c r="F478" s="178">
        <v>46166.0</v>
      </c>
      <c r="G478" s="179" t="s">
        <v>88</v>
      </c>
      <c r="H478" s="91" t="s">
        <v>1501</v>
      </c>
      <c r="I478" s="91" t="s">
        <v>1502</v>
      </c>
      <c r="J478" s="97" t="s">
        <v>1504</v>
      </c>
      <c r="K478" s="180" t="s">
        <v>1505</v>
      </c>
      <c r="L478" s="181" t="s">
        <v>1505</v>
      </c>
      <c r="M478" s="91" t="s">
        <v>1507</v>
      </c>
      <c r="N478" s="182"/>
      <c r="O478" s="183">
        <v>46166.0</v>
      </c>
      <c r="P478" s="176">
        <v>46180.0</v>
      </c>
      <c r="Q478" s="91" t="s">
        <v>124</v>
      </c>
      <c r="R478" s="91">
        <v>1.0</v>
      </c>
      <c r="S478" s="179" t="s">
        <v>251</v>
      </c>
      <c r="T478" s="179" t="s">
        <v>350</v>
      </c>
      <c r="U478" s="179" t="s">
        <v>101</v>
      </c>
      <c r="V478" s="97" t="s">
        <v>390</v>
      </c>
      <c r="W478" s="182"/>
      <c r="X478" s="182"/>
      <c r="Y478" s="184"/>
      <c r="Z478" s="97" t="s">
        <v>3606</v>
      </c>
      <c r="AA478" s="459"/>
      <c r="AB478" s="459"/>
    </row>
    <row r="479" ht="22.5" customHeight="1">
      <c r="A479" s="72">
        <f>COUNTIF('Call &amp; Chat-Lidya'!$I$4:$I$2376,I479)</f>
        <v>3</v>
      </c>
      <c r="B479" s="176">
        <v>46168.0</v>
      </c>
      <c r="C479" s="91" t="s">
        <v>83</v>
      </c>
      <c r="D479" s="91" t="s">
        <v>173</v>
      </c>
      <c r="E479" s="91" t="s">
        <v>1510</v>
      </c>
      <c r="F479" s="178">
        <v>46167.0</v>
      </c>
      <c r="G479" s="179" t="s">
        <v>88</v>
      </c>
      <c r="H479" s="91" t="s">
        <v>1511</v>
      </c>
      <c r="I479" s="91" t="s">
        <v>1512</v>
      </c>
      <c r="J479" s="97" t="s">
        <v>1513</v>
      </c>
      <c r="K479" s="180" t="s">
        <v>1514</v>
      </c>
      <c r="L479" s="181" t="s">
        <v>1514</v>
      </c>
      <c r="M479" s="91" t="s">
        <v>1515</v>
      </c>
      <c r="N479" s="91" t="s">
        <v>1515</v>
      </c>
      <c r="O479" s="183">
        <v>46166.0</v>
      </c>
      <c r="P479" s="176">
        <v>46181.0</v>
      </c>
      <c r="Q479" s="91" t="s">
        <v>124</v>
      </c>
      <c r="R479" s="91" t="s">
        <v>143</v>
      </c>
      <c r="S479" s="179" t="s">
        <v>251</v>
      </c>
      <c r="T479" s="179" t="s">
        <v>145</v>
      </c>
      <c r="U479" s="179" t="s">
        <v>101</v>
      </c>
      <c r="V479" s="97" t="s">
        <v>131</v>
      </c>
      <c r="W479" s="182"/>
      <c r="X479" s="182"/>
      <c r="Y479" s="184"/>
      <c r="Z479" s="182"/>
      <c r="AA479" s="459"/>
      <c r="AB479" s="459"/>
    </row>
    <row r="480" ht="22.5" customHeight="1">
      <c r="A480" s="72">
        <f>COUNTIF('Call &amp; Chat-Lidya'!$I$4:$I$2376,I480)</f>
        <v>4</v>
      </c>
      <c r="B480" s="176">
        <v>46168.0</v>
      </c>
      <c r="C480" s="91" t="s">
        <v>83</v>
      </c>
      <c r="D480" s="91" t="s">
        <v>173</v>
      </c>
      <c r="E480" s="91" t="s">
        <v>1028</v>
      </c>
      <c r="F480" s="178">
        <v>46167.0</v>
      </c>
      <c r="G480" s="179" t="s">
        <v>88</v>
      </c>
      <c r="H480" s="91" t="s">
        <v>1520</v>
      </c>
      <c r="I480" s="91" t="s">
        <v>1521</v>
      </c>
      <c r="J480" s="97" t="s">
        <v>1522</v>
      </c>
      <c r="K480" s="180" t="s">
        <v>1523</v>
      </c>
      <c r="L480" s="181" t="s">
        <v>1523</v>
      </c>
      <c r="M480" s="91" t="s">
        <v>1524</v>
      </c>
      <c r="N480" s="91" t="s">
        <v>1525</v>
      </c>
      <c r="O480" s="183">
        <v>46167.0</v>
      </c>
      <c r="P480" s="176">
        <v>46181.0</v>
      </c>
      <c r="Q480" s="91" t="s">
        <v>124</v>
      </c>
      <c r="R480" s="91" t="s">
        <v>143</v>
      </c>
      <c r="S480" s="179" t="s">
        <v>251</v>
      </c>
      <c r="T480" s="179" t="s">
        <v>145</v>
      </c>
      <c r="U480" s="179" t="s">
        <v>101</v>
      </c>
      <c r="V480" s="97" t="s">
        <v>131</v>
      </c>
      <c r="W480" s="91" t="s">
        <v>694</v>
      </c>
      <c r="X480" s="182"/>
      <c r="Y480" s="184"/>
      <c r="Z480" s="182"/>
      <c r="AA480" s="459"/>
      <c r="AB480" s="459"/>
    </row>
    <row r="481" ht="22.5" customHeight="1">
      <c r="A481" s="72">
        <f>COUNTIF('Call &amp; Chat-Lidya'!$I$4:$I$2376,I481)</f>
        <v>3</v>
      </c>
      <c r="B481" s="176">
        <v>46168.0</v>
      </c>
      <c r="C481" s="91" t="s">
        <v>83</v>
      </c>
      <c r="D481" s="91" t="s">
        <v>266</v>
      </c>
      <c r="E481" s="91" t="s">
        <v>1384</v>
      </c>
      <c r="F481" s="178">
        <v>46167.0</v>
      </c>
      <c r="G481" s="179" t="s">
        <v>88</v>
      </c>
      <c r="H481" s="91" t="s">
        <v>1837</v>
      </c>
      <c r="I481" s="91" t="s">
        <v>1838</v>
      </c>
      <c r="J481" s="97" t="s">
        <v>1839</v>
      </c>
      <c r="K481" s="180" t="s">
        <v>1840</v>
      </c>
      <c r="L481" s="181" t="s">
        <v>1840</v>
      </c>
      <c r="M481" s="91" t="s">
        <v>1842</v>
      </c>
      <c r="N481" s="91" t="s">
        <v>1842</v>
      </c>
      <c r="O481" s="183">
        <v>46167.0</v>
      </c>
      <c r="P481" s="176">
        <v>46181.0</v>
      </c>
      <c r="Q481" s="91" t="s">
        <v>143</v>
      </c>
      <c r="R481" s="91">
        <v>1.0</v>
      </c>
      <c r="S481" s="179" t="s">
        <v>251</v>
      </c>
      <c r="T481" s="179" t="s">
        <v>145</v>
      </c>
      <c r="U481" s="179" t="s">
        <v>101</v>
      </c>
      <c r="V481" s="97" t="s">
        <v>131</v>
      </c>
      <c r="W481" s="182"/>
      <c r="X481" s="182"/>
      <c r="Y481" s="184"/>
      <c r="Z481" s="182"/>
      <c r="AA481" s="459"/>
      <c r="AB481" s="459"/>
    </row>
    <row r="482" ht="22.5" customHeight="1">
      <c r="A482" s="72">
        <f>COUNTIF('Call &amp; Chat-Lidya'!$I$4:$I$2376,I482)</f>
        <v>3</v>
      </c>
      <c r="B482" s="176">
        <v>46168.0</v>
      </c>
      <c r="C482" s="91" t="s">
        <v>83</v>
      </c>
      <c r="D482" s="91" t="s">
        <v>266</v>
      </c>
      <c r="E482" s="91" t="s">
        <v>1395</v>
      </c>
      <c r="F482" s="178">
        <v>46168.0</v>
      </c>
      <c r="G482" s="179" t="s">
        <v>88</v>
      </c>
      <c r="H482" s="91" t="s">
        <v>1847</v>
      </c>
      <c r="I482" s="91" t="s">
        <v>1848</v>
      </c>
      <c r="J482" s="97" t="s">
        <v>1849</v>
      </c>
      <c r="K482" s="180" t="s">
        <v>1850</v>
      </c>
      <c r="L482" s="181" t="s">
        <v>1850</v>
      </c>
      <c r="M482" s="91" t="s">
        <v>1851</v>
      </c>
      <c r="N482" s="91" t="s">
        <v>1851</v>
      </c>
      <c r="O482" s="183">
        <v>46168.0</v>
      </c>
      <c r="P482" s="176">
        <v>46182.0</v>
      </c>
      <c r="Q482" s="91" t="s">
        <v>143</v>
      </c>
      <c r="R482" s="91">
        <v>1.0</v>
      </c>
      <c r="S482" s="179" t="s">
        <v>251</v>
      </c>
      <c r="T482" s="179" t="s">
        <v>145</v>
      </c>
      <c r="U482" s="179" t="s">
        <v>101</v>
      </c>
      <c r="V482" s="97" t="s">
        <v>131</v>
      </c>
      <c r="W482" s="182"/>
      <c r="X482" s="182"/>
      <c r="Y482" s="184"/>
      <c r="Z482" s="182"/>
      <c r="AA482" s="459"/>
      <c r="AB482" s="459"/>
    </row>
    <row r="483" ht="22.5" customHeight="1">
      <c r="A483" s="72">
        <f>COUNTIF('Call &amp; Chat-Lidya'!$I$4:$I$2379,I483)</f>
        <v>6</v>
      </c>
      <c r="B483" s="176">
        <v>46167.0</v>
      </c>
      <c r="C483" s="91" t="s">
        <v>83</v>
      </c>
      <c r="D483" s="91" t="s">
        <v>173</v>
      </c>
      <c r="E483" s="91" t="s">
        <v>1528</v>
      </c>
      <c r="F483" s="176">
        <v>46134.0</v>
      </c>
      <c r="G483" s="179" t="s">
        <v>88</v>
      </c>
      <c r="H483" s="91" t="s">
        <v>1529</v>
      </c>
      <c r="I483" s="91" t="s">
        <v>1530</v>
      </c>
      <c r="J483" s="97" t="s">
        <v>1531</v>
      </c>
      <c r="K483" s="97" t="s">
        <v>1532</v>
      </c>
      <c r="L483" s="313" t="s">
        <v>1532</v>
      </c>
      <c r="M483" s="91" t="s">
        <v>1533</v>
      </c>
      <c r="N483" s="91" t="s">
        <v>1533</v>
      </c>
      <c r="O483" s="183">
        <v>46134.0</v>
      </c>
      <c r="P483" s="176">
        <v>46148.0</v>
      </c>
      <c r="Q483" s="91" t="s">
        <v>124</v>
      </c>
      <c r="R483" s="91">
        <v>2.0</v>
      </c>
      <c r="S483" s="179" t="s">
        <v>251</v>
      </c>
      <c r="T483" s="179" t="s">
        <v>145</v>
      </c>
      <c r="U483" s="179" t="s">
        <v>101</v>
      </c>
      <c r="V483" s="97" t="s">
        <v>131</v>
      </c>
      <c r="W483" s="182"/>
      <c r="X483" s="182"/>
      <c r="Y483" s="184"/>
      <c r="Z483" s="182"/>
      <c r="AA483" s="459"/>
      <c r="AB483" s="459"/>
    </row>
    <row r="484" ht="22.5" customHeight="1">
      <c r="A484" s="72">
        <f>COUNTIF('Call &amp; Chat-Lidya'!$I$4:$I$2379,I484)</f>
        <v>3</v>
      </c>
      <c r="B484" s="176">
        <v>46167.0</v>
      </c>
      <c r="C484" s="91" t="s">
        <v>83</v>
      </c>
      <c r="D484" s="91" t="s">
        <v>173</v>
      </c>
      <c r="E484" s="91" t="s">
        <v>1538</v>
      </c>
      <c r="F484" s="178">
        <v>46158.0</v>
      </c>
      <c r="G484" s="179" t="s">
        <v>88</v>
      </c>
      <c r="H484" s="91" t="s">
        <v>1539</v>
      </c>
      <c r="I484" s="91" t="s">
        <v>1540</v>
      </c>
      <c r="J484" s="97" t="s">
        <v>1541</v>
      </c>
      <c r="K484" s="180" t="s">
        <v>1542</v>
      </c>
      <c r="L484" s="181" t="s">
        <v>1542</v>
      </c>
      <c r="M484" s="91" t="s">
        <v>1544</v>
      </c>
      <c r="N484" s="91" t="s">
        <v>1544</v>
      </c>
      <c r="O484" s="183">
        <v>46158.0</v>
      </c>
      <c r="P484" s="176">
        <v>46172.0</v>
      </c>
      <c r="Q484" s="91" t="s">
        <v>124</v>
      </c>
      <c r="R484" s="91" t="s">
        <v>98</v>
      </c>
      <c r="S484" s="179" t="s">
        <v>251</v>
      </c>
      <c r="T484" s="179" t="s">
        <v>145</v>
      </c>
      <c r="U484" s="179" t="s">
        <v>101</v>
      </c>
      <c r="V484" s="97" t="s">
        <v>105</v>
      </c>
      <c r="W484" s="182"/>
      <c r="X484" s="182"/>
      <c r="Y484" s="184"/>
      <c r="Z484" s="182"/>
      <c r="AA484" s="459"/>
      <c r="AB484" s="459"/>
    </row>
    <row r="485" ht="22.5" customHeight="1">
      <c r="A485" s="72">
        <f>COUNTIF('Call &amp; Chat-Lidya'!$I$4:$I$2379,I485)</f>
        <v>6</v>
      </c>
      <c r="B485" s="176">
        <v>46167.0</v>
      </c>
      <c r="C485" s="91" t="s">
        <v>83</v>
      </c>
      <c r="D485" s="91" t="s">
        <v>173</v>
      </c>
      <c r="E485" s="91" t="s">
        <v>946</v>
      </c>
      <c r="F485" s="178">
        <v>46161.0</v>
      </c>
      <c r="G485" s="179" t="s">
        <v>88</v>
      </c>
      <c r="H485" s="91" t="s">
        <v>951</v>
      </c>
      <c r="I485" s="91" t="s">
        <v>953</v>
      </c>
      <c r="J485" s="97" t="s">
        <v>954</v>
      </c>
      <c r="K485" s="180" t="s">
        <v>955</v>
      </c>
      <c r="L485" s="181" t="s">
        <v>955</v>
      </c>
      <c r="M485" s="91" t="s">
        <v>956</v>
      </c>
      <c r="N485" s="91" t="s">
        <v>956</v>
      </c>
      <c r="O485" s="183">
        <v>46161.0</v>
      </c>
      <c r="P485" s="176">
        <v>46175.0</v>
      </c>
      <c r="Q485" s="91" t="s">
        <v>461</v>
      </c>
      <c r="R485" s="91" t="s">
        <v>213</v>
      </c>
      <c r="S485" s="179" t="s">
        <v>251</v>
      </c>
      <c r="T485" s="179" t="s">
        <v>145</v>
      </c>
      <c r="U485" s="179" t="s">
        <v>101</v>
      </c>
      <c r="V485" s="97" t="s">
        <v>341</v>
      </c>
      <c r="W485" s="182"/>
      <c r="X485" s="182"/>
      <c r="Y485" s="184"/>
      <c r="Z485" s="182"/>
      <c r="AA485" s="459"/>
      <c r="AB485" s="459"/>
    </row>
    <row r="486" ht="22.5" customHeight="1">
      <c r="A486" s="72">
        <f>COUNTIF('Call &amp; Chat-Lidya'!$I$4:$I$2379,I486)</f>
        <v>16</v>
      </c>
      <c r="B486" s="176">
        <v>46167.0</v>
      </c>
      <c r="C486" s="91" t="s">
        <v>967</v>
      </c>
      <c r="D486" s="91" t="s">
        <v>173</v>
      </c>
      <c r="E486" s="91" t="s">
        <v>175</v>
      </c>
      <c r="F486" s="176">
        <v>46146.0</v>
      </c>
      <c r="G486" s="179" t="s">
        <v>88</v>
      </c>
      <c r="H486" s="91" t="s">
        <v>968</v>
      </c>
      <c r="I486" s="91" t="s">
        <v>969</v>
      </c>
      <c r="J486" s="97" t="s">
        <v>970</v>
      </c>
      <c r="K486" s="97" t="s">
        <v>971</v>
      </c>
      <c r="L486" s="313" t="s">
        <v>971</v>
      </c>
      <c r="M486" s="91" t="s">
        <v>972</v>
      </c>
      <c r="N486" s="91" t="s">
        <v>972</v>
      </c>
      <c r="O486" s="183">
        <v>46146.0</v>
      </c>
      <c r="P486" s="176">
        <v>46160.0</v>
      </c>
      <c r="Q486" s="91" t="s">
        <v>124</v>
      </c>
      <c r="R486" s="91">
        <v>2.0</v>
      </c>
      <c r="S486" s="179" t="s">
        <v>251</v>
      </c>
      <c r="T486" s="179" t="s">
        <v>100</v>
      </c>
      <c r="U486" s="179" t="s">
        <v>101</v>
      </c>
      <c r="V486" s="91" t="s">
        <v>341</v>
      </c>
      <c r="W486" s="329" t="s">
        <v>509</v>
      </c>
      <c r="X486" s="182"/>
      <c r="Y486" s="182"/>
      <c r="Z486" s="180" t="s">
        <v>2068</v>
      </c>
      <c r="AA486" s="459"/>
      <c r="AB486" s="459"/>
    </row>
    <row r="487" ht="22.5" customHeight="1">
      <c r="A487" s="72">
        <f>COUNTIF('Call &amp; Chat-Lidya'!$I$4:$I$2379,I487)</f>
        <v>13</v>
      </c>
      <c r="B487" s="176">
        <v>46167.0</v>
      </c>
      <c r="C487" s="91" t="s">
        <v>967</v>
      </c>
      <c r="D487" s="91" t="s">
        <v>173</v>
      </c>
      <c r="E487" s="91" t="s">
        <v>554</v>
      </c>
      <c r="F487" s="176">
        <v>46148.0</v>
      </c>
      <c r="G487" s="179" t="s">
        <v>88</v>
      </c>
      <c r="H487" s="91" t="s">
        <v>982</v>
      </c>
      <c r="I487" s="330">
        <v>18604.0</v>
      </c>
      <c r="J487" s="97" t="s">
        <v>983</v>
      </c>
      <c r="K487" s="97" t="s">
        <v>984</v>
      </c>
      <c r="L487" s="313" t="s">
        <v>984</v>
      </c>
      <c r="M487" s="91" t="s">
        <v>985</v>
      </c>
      <c r="N487" s="91" t="s">
        <v>985</v>
      </c>
      <c r="O487" s="331" t="s">
        <v>986</v>
      </c>
      <c r="P487" s="176">
        <v>46161.0</v>
      </c>
      <c r="Q487" s="91" t="s">
        <v>124</v>
      </c>
      <c r="R487" s="91">
        <v>2.0</v>
      </c>
      <c r="S487" s="179" t="s">
        <v>99</v>
      </c>
      <c r="T487" s="179" t="s">
        <v>145</v>
      </c>
      <c r="U487" s="179" t="s">
        <v>101</v>
      </c>
      <c r="V487" s="91" t="s">
        <v>341</v>
      </c>
      <c r="W487" s="182"/>
      <c r="X487" s="182"/>
      <c r="Y487" s="182"/>
      <c r="Z487" s="182"/>
      <c r="AA487" s="306"/>
      <c r="AB487" s="306"/>
    </row>
    <row r="488" ht="22.5" customHeight="1">
      <c r="A488" s="72">
        <f>COUNTIF('Call &amp; Chat-Lidya'!$I$4:$I$2379,I488)</f>
        <v>8</v>
      </c>
      <c r="B488" s="176">
        <v>46167.0</v>
      </c>
      <c r="C488" s="91" t="s">
        <v>83</v>
      </c>
      <c r="D488" s="91" t="s">
        <v>173</v>
      </c>
      <c r="E488" s="91" t="s">
        <v>989</v>
      </c>
      <c r="F488" s="176">
        <v>46131.0</v>
      </c>
      <c r="G488" s="179" t="s">
        <v>88</v>
      </c>
      <c r="H488" s="91" t="s">
        <v>990</v>
      </c>
      <c r="I488" s="91" t="s">
        <v>991</v>
      </c>
      <c r="J488" s="97" t="s">
        <v>992</v>
      </c>
      <c r="K488" s="97" t="s">
        <v>993</v>
      </c>
      <c r="L488" s="313" t="s">
        <v>993</v>
      </c>
      <c r="M488" s="91" t="s">
        <v>994</v>
      </c>
      <c r="N488" s="91" t="s">
        <v>994</v>
      </c>
      <c r="O488" s="183">
        <v>46131.0</v>
      </c>
      <c r="P488" s="176">
        <v>46145.0</v>
      </c>
      <c r="Q488" s="91" t="s">
        <v>124</v>
      </c>
      <c r="R488" s="91">
        <v>2.0</v>
      </c>
      <c r="S488" s="179" t="s">
        <v>251</v>
      </c>
      <c r="T488" s="179" t="s">
        <v>145</v>
      </c>
      <c r="U488" s="179" t="s">
        <v>101</v>
      </c>
      <c r="V488" s="97" t="s">
        <v>341</v>
      </c>
      <c r="W488" s="91" t="s">
        <v>342</v>
      </c>
      <c r="X488" s="182"/>
      <c r="Y488" s="184"/>
      <c r="Z488" s="182"/>
      <c r="AA488" s="459"/>
      <c r="AB488" s="459"/>
    </row>
    <row r="489" ht="22.5" customHeight="1">
      <c r="A489" s="72">
        <f>COUNTIF('Call &amp; Chat-Lidya'!$I$4:$I$2379,I489)</f>
        <v>6</v>
      </c>
      <c r="B489" s="176">
        <v>46167.0</v>
      </c>
      <c r="C489" s="91" t="s">
        <v>83</v>
      </c>
      <c r="D489" s="91" t="s">
        <v>173</v>
      </c>
      <c r="E489" s="91" t="s">
        <v>1557</v>
      </c>
      <c r="F489" s="178">
        <v>46160.0</v>
      </c>
      <c r="G489" s="179" t="s">
        <v>88</v>
      </c>
      <c r="H489" s="91" t="s">
        <v>1560</v>
      </c>
      <c r="I489" s="91" t="s">
        <v>1561</v>
      </c>
      <c r="J489" s="97" t="s">
        <v>1563</v>
      </c>
      <c r="K489" s="180" t="s">
        <v>1564</v>
      </c>
      <c r="L489" s="181" t="s">
        <v>1564</v>
      </c>
      <c r="M489" s="91" t="s">
        <v>1565</v>
      </c>
      <c r="N489" s="91" t="s">
        <v>1566</v>
      </c>
      <c r="O489" s="183">
        <v>46160.0</v>
      </c>
      <c r="P489" s="176">
        <v>46174.0</v>
      </c>
      <c r="Q489" s="91" t="s">
        <v>461</v>
      </c>
      <c r="R489" s="91">
        <v>2.0</v>
      </c>
      <c r="S489" s="179" t="s">
        <v>251</v>
      </c>
      <c r="T489" s="179" t="s">
        <v>145</v>
      </c>
      <c r="U489" s="179" t="s">
        <v>101</v>
      </c>
      <c r="V489" s="97" t="s">
        <v>341</v>
      </c>
      <c r="W489" s="91" t="s">
        <v>509</v>
      </c>
      <c r="X489" s="182"/>
      <c r="Y489" s="184"/>
      <c r="Z489" s="182"/>
      <c r="AA489" s="459"/>
      <c r="AB489" s="459"/>
    </row>
    <row r="490" ht="22.5" customHeight="1">
      <c r="A490" s="72">
        <f>COUNTIF('Call &amp; Chat-Lidya'!$I$4:$I$2379,I490)</f>
        <v>8</v>
      </c>
      <c r="B490" s="176">
        <v>46167.0</v>
      </c>
      <c r="C490" s="91" t="s">
        <v>83</v>
      </c>
      <c r="D490" s="91" t="s">
        <v>173</v>
      </c>
      <c r="E490" s="91" t="s">
        <v>809</v>
      </c>
      <c r="F490" s="178">
        <v>46160.0</v>
      </c>
      <c r="G490" s="179" t="s">
        <v>88</v>
      </c>
      <c r="H490" s="91" t="s">
        <v>1570</v>
      </c>
      <c r="I490" s="91" t="s">
        <v>1571</v>
      </c>
      <c r="J490" s="97" t="s">
        <v>1572</v>
      </c>
      <c r="K490" s="180" t="s">
        <v>1573</v>
      </c>
      <c r="L490" s="181" t="s">
        <v>1573</v>
      </c>
      <c r="M490" s="91" t="s">
        <v>1574</v>
      </c>
      <c r="N490" s="182"/>
      <c r="O490" s="183">
        <v>46160.0</v>
      </c>
      <c r="P490" s="176">
        <v>46174.0</v>
      </c>
      <c r="Q490" s="91" t="s">
        <v>143</v>
      </c>
      <c r="R490" s="91">
        <v>2.0</v>
      </c>
      <c r="S490" s="179" t="s">
        <v>251</v>
      </c>
      <c r="T490" s="179" t="s">
        <v>145</v>
      </c>
      <c r="U490" s="179" t="s">
        <v>101</v>
      </c>
      <c r="V490" s="97" t="s">
        <v>341</v>
      </c>
      <c r="W490" s="182"/>
      <c r="X490" s="182"/>
      <c r="Y490" s="184"/>
      <c r="Z490" s="182"/>
      <c r="AA490" s="459"/>
      <c r="AB490" s="459"/>
    </row>
    <row r="491" ht="22.5" customHeight="1">
      <c r="A491" s="72">
        <f>COUNTIF('Call &amp; Chat-Lidya'!$I$4:$I$2379,I491)</f>
        <v>10</v>
      </c>
      <c r="B491" s="176">
        <v>46167.0</v>
      </c>
      <c r="C491" s="91" t="s">
        <v>83</v>
      </c>
      <c r="D491" s="91" t="s">
        <v>173</v>
      </c>
      <c r="E491" s="91" t="s">
        <v>1053</v>
      </c>
      <c r="F491" s="178">
        <v>46160.0</v>
      </c>
      <c r="G491" s="179" t="s">
        <v>88</v>
      </c>
      <c r="H491" s="91" t="s">
        <v>1054</v>
      </c>
      <c r="I491" s="91" t="s">
        <v>1055</v>
      </c>
      <c r="J491" s="97" t="s">
        <v>1056</v>
      </c>
      <c r="K491" s="180" t="s">
        <v>1057</v>
      </c>
      <c r="L491" s="181" t="s">
        <v>1057</v>
      </c>
      <c r="M491" s="91" t="s">
        <v>1058</v>
      </c>
      <c r="N491" s="182"/>
      <c r="O491" s="183">
        <v>46160.0</v>
      </c>
      <c r="P491" s="176">
        <v>46174.0</v>
      </c>
      <c r="Q491" s="91" t="s">
        <v>95</v>
      </c>
      <c r="R491" s="91">
        <v>2.0</v>
      </c>
      <c r="S491" s="179" t="s">
        <v>251</v>
      </c>
      <c r="T491" s="179" t="s">
        <v>350</v>
      </c>
      <c r="U491" s="179" t="s">
        <v>101</v>
      </c>
      <c r="V491" s="91" t="s">
        <v>1043</v>
      </c>
      <c r="W491" s="182"/>
      <c r="X491" s="182"/>
      <c r="Y491" s="184"/>
      <c r="Z491" s="97" t="s">
        <v>2118</v>
      </c>
      <c r="AA491" s="459"/>
      <c r="AB491" s="459"/>
    </row>
    <row r="492" ht="22.5" customHeight="1">
      <c r="A492" s="72">
        <f>COUNTIF('Call &amp; Chat-Lidya'!$I$4:$I$2379,I492)</f>
        <v>3</v>
      </c>
      <c r="B492" s="176">
        <v>46167.0</v>
      </c>
      <c r="C492" s="91" t="s">
        <v>83</v>
      </c>
      <c r="D492" s="91" t="s">
        <v>173</v>
      </c>
      <c r="E492" s="91" t="s">
        <v>1090</v>
      </c>
      <c r="F492" s="178">
        <v>46161.0</v>
      </c>
      <c r="G492" s="179" t="s">
        <v>88</v>
      </c>
      <c r="H492" s="91" t="s">
        <v>1091</v>
      </c>
      <c r="I492" s="91" t="s">
        <v>1092</v>
      </c>
      <c r="J492" s="97" t="s">
        <v>1093</v>
      </c>
      <c r="K492" s="180" t="s">
        <v>1094</v>
      </c>
      <c r="L492" s="181" t="s">
        <v>1094</v>
      </c>
      <c r="M492" s="91" t="s">
        <v>1095</v>
      </c>
      <c r="N492" s="91" t="s">
        <v>1096</v>
      </c>
      <c r="O492" s="183">
        <v>46161.0</v>
      </c>
      <c r="P492" s="176">
        <v>46175.0</v>
      </c>
      <c r="Q492" s="91" t="s">
        <v>124</v>
      </c>
      <c r="R492" s="91">
        <v>1.0</v>
      </c>
      <c r="S492" s="179" t="s">
        <v>251</v>
      </c>
      <c r="T492" s="179" t="s">
        <v>145</v>
      </c>
      <c r="U492" s="179" t="s">
        <v>101</v>
      </c>
      <c r="V492" s="97" t="s">
        <v>131</v>
      </c>
      <c r="W492" s="182"/>
      <c r="X492" s="182"/>
      <c r="Y492" s="184"/>
      <c r="Z492" s="182"/>
      <c r="AA492" s="459"/>
      <c r="AB492" s="459"/>
    </row>
    <row r="493" ht="22.5" customHeight="1">
      <c r="A493" s="72">
        <f>COUNTIF('Call &amp; Chat-Lidya'!$I$4:$I$2379,I493)</f>
        <v>5</v>
      </c>
      <c r="B493" s="176">
        <v>46167.0</v>
      </c>
      <c r="C493" s="91" t="s">
        <v>967</v>
      </c>
      <c r="D493" s="91" t="s">
        <v>173</v>
      </c>
      <c r="E493" s="91" t="s">
        <v>657</v>
      </c>
      <c r="F493" s="178">
        <v>46150.0</v>
      </c>
      <c r="G493" s="179" t="s">
        <v>88</v>
      </c>
      <c r="H493" s="91" t="s">
        <v>1115</v>
      </c>
      <c r="I493" s="330">
        <v>18632.0</v>
      </c>
      <c r="J493" s="97" t="s">
        <v>1116</v>
      </c>
      <c r="K493" s="97" t="s">
        <v>1117</v>
      </c>
      <c r="L493" s="313" t="s">
        <v>1117</v>
      </c>
      <c r="M493" s="91" t="s">
        <v>1118</v>
      </c>
      <c r="N493" s="91" t="s">
        <v>1119</v>
      </c>
      <c r="O493" s="331" t="s">
        <v>1120</v>
      </c>
      <c r="P493" s="176">
        <v>46164.0</v>
      </c>
      <c r="Q493" s="91" t="s">
        <v>124</v>
      </c>
      <c r="R493" s="91">
        <v>1.0</v>
      </c>
      <c r="S493" s="179" t="s">
        <v>350</v>
      </c>
      <c r="T493" s="179" t="s">
        <v>145</v>
      </c>
      <c r="U493" s="179" t="s">
        <v>101</v>
      </c>
      <c r="V493" s="91" t="s">
        <v>131</v>
      </c>
      <c r="W493" s="182"/>
      <c r="X493" s="182"/>
      <c r="Y493" s="182"/>
      <c r="Z493" s="97" t="s">
        <v>2530</v>
      </c>
      <c r="AA493" s="306"/>
      <c r="AB493" s="306"/>
    </row>
    <row r="494" ht="22.5" customHeight="1">
      <c r="A494" s="72">
        <f>COUNTIF('Call &amp; Chat-Lidya'!$I$4:$I$2379,I494)</f>
        <v>5</v>
      </c>
      <c r="B494" s="176">
        <v>46167.0</v>
      </c>
      <c r="C494" s="91" t="s">
        <v>967</v>
      </c>
      <c r="D494" s="91" t="s">
        <v>173</v>
      </c>
      <c r="E494" s="91" t="s">
        <v>696</v>
      </c>
      <c r="F494" s="178">
        <v>46151.0</v>
      </c>
      <c r="G494" s="179" t="s">
        <v>88</v>
      </c>
      <c r="H494" s="91" t="s">
        <v>1122</v>
      </c>
      <c r="I494" s="330">
        <v>18635.0</v>
      </c>
      <c r="J494" s="97" t="s">
        <v>1123</v>
      </c>
      <c r="K494" s="97" t="s">
        <v>1124</v>
      </c>
      <c r="L494" s="313" t="s">
        <v>1124</v>
      </c>
      <c r="M494" s="91" t="s">
        <v>1125</v>
      </c>
      <c r="N494" s="91" t="s">
        <v>1125</v>
      </c>
      <c r="O494" s="331" t="s">
        <v>1126</v>
      </c>
      <c r="P494" s="176">
        <v>46165.0</v>
      </c>
      <c r="Q494" s="91" t="s">
        <v>124</v>
      </c>
      <c r="R494" s="91">
        <v>1.0</v>
      </c>
      <c r="S494" s="179" t="s">
        <v>251</v>
      </c>
      <c r="T494" s="179" t="s">
        <v>145</v>
      </c>
      <c r="U494" s="179" t="s">
        <v>101</v>
      </c>
      <c r="V494" s="91" t="s">
        <v>131</v>
      </c>
      <c r="W494" s="182"/>
      <c r="X494" s="182"/>
      <c r="Y494" s="182"/>
      <c r="Z494" s="182"/>
      <c r="AA494" s="306"/>
      <c r="AB494" s="306"/>
    </row>
    <row r="495" ht="22.5" customHeight="1">
      <c r="A495" s="72">
        <f>COUNTIF('Call &amp; Chat-Lidya'!$I$4:$I$2379,I495)</f>
        <v>5</v>
      </c>
      <c r="B495" s="176">
        <v>46167.0</v>
      </c>
      <c r="C495" s="91" t="s">
        <v>83</v>
      </c>
      <c r="D495" s="91" t="s">
        <v>173</v>
      </c>
      <c r="E495" s="91" t="s">
        <v>657</v>
      </c>
      <c r="F495" s="176">
        <v>46154.0</v>
      </c>
      <c r="G495" s="179" t="s">
        <v>88</v>
      </c>
      <c r="H495" s="91" t="s">
        <v>1139</v>
      </c>
      <c r="I495" s="330">
        <v>18658.0</v>
      </c>
      <c r="J495" s="97" t="s">
        <v>1140</v>
      </c>
      <c r="K495" s="97" t="s">
        <v>1141</v>
      </c>
      <c r="L495" s="313" t="s">
        <v>1141</v>
      </c>
      <c r="M495" s="91" t="s">
        <v>1142</v>
      </c>
      <c r="N495" s="91" t="s">
        <v>1143</v>
      </c>
      <c r="O495" s="331" t="s">
        <v>1144</v>
      </c>
      <c r="P495" s="176">
        <v>46168.0</v>
      </c>
      <c r="Q495" s="91" t="s">
        <v>124</v>
      </c>
      <c r="R495" s="91">
        <v>1.0</v>
      </c>
      <c r="S495" s="179" t="s">
        <v>251</v>
      </c>
      <c r="T495" s="179" t="s">
        <v>145</v>
      </c>
      <c r="U495" s="179" t="s">
        <v>101</v>
      </c>
      <c r="V495" s="91" t="s">
        <v>131</v>
      </c>
      <c r="W495" s="182"/>
      <c r="X495" s="182"/>
      <c r="Y495" s="182"/>
      <c r="Z495" s="182"/>
      <c r="AA495" s="306"/>
      <c r="AB495" s="306"/>
    </row>
    <row r="496" ht="22.5" customHeight="1">
      <c r="A496" s="72">
        <f>COUNTIF('Call &amp; Chat-Lidya'!$I$4:$I$2379,I496)</f>
        <v>5</v>
      </c>
      <c r="B496" s="176">
        <v>46167.0</v>
      </c>
      <c r="C496" s="91" t="s">
        <v>83</v>
      </c>
      <c r="D496" s="91" t="s">
        <v>173</v>
      </c>
      <c r="E496" s="91" t="s">
        <v>682</v>
      </c>
      <c r="F496" s="176">
        <v>46154.0</v>
      </c>
      <c r="G496" s="179" t="s">
        <v>88</v>
      </c>
      <c r="H496" s="91" t="s">
        <v>1150</v>
      </c>
      <c r="I496" s="330">
        <v>18662.0</v>
      </c>
      <c r="J496" s="97" t="s">
        <v>1151</v>
      </c>
      <c r="K496" s="97" t="s">
        <v>1152</v>
      </c>
      <c r="L496" s="313" t="s">
        <v>1152</v>
      </c>
      <c r="M496" s="91" t="s">
        <v>1153</v>
      </c>
      <c r="N496" s="91" t="s">
        <v>1153</v>
      </c>
      <c r="O496" s="331" t="s">
        <v>1144</v>
      </c>
      <c r="P496" s="176">
        <v>46168.0</v>
      </c>
      <c r="Q496" s="91" t="s">
        <v>124</v>
      </c>
      <c r="R496" s="91">
        <v>1.0</v>
      </c>
      <c r="S496" s="179" t="s">
        <v>251</v>
      </c>
      <c r="T496" s="179" t="s">
        <v>145</v>
      </c>
      <c r="U496" s="179" t="s">
        <v>101</v>
      </c>
      <c r="V496" s="91" t="s">
        <v>131</v>
      </c>
      <c r="W496" s="182"/>
      <c r="X496" s="182"/>
      <c r="Y496" s="182"/>
      <c r="Z496" s="182"/>
      <c r="AA496" s="306"/>
      <c r="AB496" s="306"/>
    </row>
    <row r="497" ht="22.5" customHeight="1">
      <c r="A497" s="72">
        <f>COUNTIF('Call &amp; Chat-Lidya'!$I$4:$I$2379,I497)</f>
        <v>15</v>
      </c>
      <c r="B497" s="176">
        <v>46167.0</v>
      </c>
      <c r="C497" s="91" t="s">
        <v>967</v>
      </c>
      <c r="D497" s="91" t="s">
        <v>173</v>
      </c>
      <c r="E497" s="91" t="s">
        <v>86</v>
      </c>
      <c r="F497" s="176">
        <v>46144.0</v>
      </c>
      <c r="G497" s="179" t="s">
        <v>88</v>
      </c>
      <c r="H497" s="91" t="s">
        <v>998</v>
      </c>
      <c r="I497" s="91" t="s">
        <v>999</v>
      </c>
      <c r="J497" s="97" t="s">
        <v>335</v>
      </c>
      <c r="K497" s="97" t="s">
        <v>1000</v>
      </c>
      <c r="L497" s="313" t="s">
        <v>1000</v>
      </c>
      <c r="M497" s="91" t="s">
        <v>1001</v>
      </c>
      <c r="N497" s="91" t="s">
        <v>1001</v>
      </c>
      <c r="O497" s="183">
        <v>46144.0</v>
      </c>
      <c r="P497" s="176">
        <v>46158.0</v>
      </c>
      <c r="Q497" s="91" t="s">
        <v>143</v>
      </c>
      <c r="R497" s="91">
        <v>2.0</v>
      </c>
      <c r="S497" s="179" t="s">
        <v>251</v>
      </c>
      <c r="T497" s="179" t="s">
        <v>145</v>
      </c>
      <c r="U497" s="179" t="s">
        <v>101</v>
      </c>
      <c r="V497" s="91" t="s">
        <v>341</v>
      </c>
      <c r="W497" s="182"/>
      <c r="X497" s="182"/>
      <c r="Y497" s="182"/>
      <c r="Z497" s="182"/>
      <c r="AA497" s="459"/>
      <c r="AB497" s="459"/>
    </row>
    <row r="498" ht="22.5" customHeight="1">
      <c r="A498" s="72">
        <f>COUNTIF('Call &amp; Chat-Lidya'!$I$4:$I$2379,I498)</f>
        <v>13</v>
      </c>
      <c r="B498" s="176">
        <v>46167.0</v>
      </c>
      <c r="C498" s="91" t="s">
        <v>83</v>
      </c>
      <c r="D498" s="91" t="s">
        <v>173</v>
      </c>
      <c r="E498" s="91" t="s">
        <v>761</v>
      </c>
      <c r="F498" s="176">
        <v>46134.0</v>
      </c>
      <c r="G498" s="179" t="s">
        <v>88</v>
      </c>
      <c r="H498" s="91" t="s">
        <v>762</v>
      </c>
      <c r="I498" s="91" t="s">
        <v>763</v>
      </c>
      <c r="J498" s="97" t="s">
        <v>764</v>
      </c>
      <c r="K498" s="97" t="s">
        <v>765</v>
      </c>
      <c r="L498" s="313" t="s">
        <v>765</v>
      </c>
      <c r="M498" s="91" t="s">
        <v>766</v>
      </c>
      <c r="N498" s="91" t="s">
        <v>766</v>
      </c>
      <c r="O498" s="183">
        <v>46132.0</v>
      </c>
      <c r="P498" s="176">
        <v>46146.0</v>
      </c>
      <c r="Q498" s="91" t="s">
        <v>98</v>
      </c>
      <c r="R498" s="91">
        <v>2.0</v>
      </c>
      <c r="S498" s="179" t="s">
        <v>251</v>
      </c>
      <c r="T498" s="179" t="s">
        <v>145</v>
      </c>
      <c r="U498" s="179" t="s">
        <v>101</v>
      </c>
      <c r="V498" s="97" t="s">
        <v>131</v>
      </c>
      <c r="W498" s="182"/>
      <c r="X498" s="182"/>
      <c r="Y498" s="184"/>
      <c r="Z498" s="182"/>
      <c r="AA498" s="459"/>
      <c r="AB498" s="459"/>
    </row>
    <row r="499" ht="22.5" customHeight="1">
      <c r="A499" s="72">
        <f>COUNTIF('Call &amp; Chat-Lidya'!$I$4:$I$2379,I499)</f>
        <v>5</v>
      </c>
      <c r="B499" s="176">
        <v>46167.0</v>
      </c>
      <c r="C499" s="91" t="s">
        <v>83</v>
      </c>
      <c r="D499" s="91" t="s">
        <v>173</v>
      </c>
      <c r="E499" s="91" t="s">
        <v>1292</v>
      </c>
      <c r="F499" s="178">
        <v>46155.0</v>
      </c>
      <c r="G499" s="179" t="s">
        <v>88</v>
      </c>
      <c r="H499" s="91" t="s">
        <v>1294</v>
      </c>
      <c r="I499" s="91" t="s">
        <v>1295</v>
      </c>
      <c r="J499" s="97" t="s">
        <v>1296</v>
      </c>
      <c r="K499" s="180" t="s">
        <v>1297</v>
      </c>
      <c r="L499" s="181" t="s">
        <v>1297</v>
      </c>
      <c r="M499" s="91" t="s">
        <v>1299</v>
      </c>
      <c r="N499" s="91" t="s">
        <v>1299</v>
      </c>
      <c r="O499" s="183">
        <v>46155.0</v>
      </c>
      <c r="P499" s="176">
        <v>46169.0</v>
      </c>
      <c r="Q499" s="91" t="s">
        <v>124</v>
      </c>
      <c r="R499" s="91">
        <v>1.0</v>
      </c>
      <c r="S499" s="179" t="s">
        <v>251</v>
      </c>
      <c r="T499" s="179" t="s">
        <v>145</v>
      </c>
      <c r="U499" s="179" t="s">
        <v>101</v>
      </c>
      <c r="V499" s="97" t="s">
        <v>131</v>
      </c>
      <c r="W499" s="182"/>
      <c r="X499" s="182"/>
      <c r="Y499" s="184"/>
      <c r="Z499" s="182"/>
      <c r="AA499" s="459"/>
      <c r="AB499" s="459"/>
    </row>
    <row r="500" ht="22.5" customHeight="1">
      <c r="A500" s="72">
        <f>COUNTIF('Call &amp; Chat-Lidya'!$I$4:$I$2379,I500)</f>
        <v>5</v>
      </c>
      <c r="B500" s="176">
        <v>46167.0</v>
      </c>
      <c r="C500" s="91" t="s">
        <v>83</v>
      </c>
      <c r="D500" s="91" t="s">
        <v>173</v>
      </c>
      <c r="E500" s="91" t="s">
        <v>1305</v>
      </c>
      <c r="F500" s="178">
        <v>46157.0</v>
      </c>
      <c r="G500" s="179" t="s">
        <v>88</v>
      </c>
      <c r="H500" s="91" t="s">
        <v>1306</v>
      </c>
      <c r="I500" s="91" t="s">
        <v>1307</v>
      </c>
      <c r="J500" s="97" t="s">
        <v>1308</v>
      </c>
      <c r="K500" s="180" t="s">
        <v>1309</v>
      </c>
      <c r="L500" s="181" t="s">
        <v>1309</v>
      </c>
      <c r="M500" s="91" t="s">
        <v>1310</v>
      </c>
      <c r="N500" s="91" t="s">
        <v>1311</v>
      </c>
      <c r="O500" s="183">
        <v>46156.0</v>
      </c>
      <c r="P500" s="176">
        <v>46170.0</v>
      </c>
      <c r="Q500" s="91" t="s">
        <v>124</v>
      </c>
      <c r="R500" s="91">
        <v>1.0</v>
      </c>
      <c r="S500" s="179" t="s">
        <v>251</v>
      </c>
      <c r="T500" s="179" t="s">
        <v>145</v>
      </c>
      <c r="U500" s="179" t="s">
        <v>101</v>
      </c>
      <c r="V500" s="97" t="s">
        <v>131</v>
      </c>
      <c r="W500" s="182"/>
      <c r="X500" s="182"/>
      <c r="Y500" s="184"/>
      <c r="Z500" s="182"/>
      <c r="AA500" s="459"/>
      <c r="AB500" s="459"/>
    </row>
    <row r="501" ht="22.5" customHeight="1">
      <c r="A501" s="72">
        <f>COUNTIF('Call &amp; Chat-Lidya'!$I$4:$I$2379,I501)</f>
        <v>4</v>
      </c>
      <c r="B501" s="176">
        <v>46167.0</v>
      </c>
      <c r="C501" s="91" t="s">
        <v>83</v>
      </c>
      <c r="D501" s="91" t="s">
        <v>173</v>
      </c>
      <c r="E501" s="91" t="s">
        <v>1327</v>
      </c>
      <c r="F501" s="178">
        <v>46157.0</v>
      </c>
      <c r="G501" s="179" t="s">
        <v>88</v>
      </c>
      <c r="H501" s="91" t="s">
        <v>1328</v>
      </c>
      <c r="I501" s="91" t="s">
        <v>1329</v>
      </c>
      <c r="J501" s="97" t="s">
        <v>1330</v>
      </c>
      <c r="K501" s="180" t="s">
        <v>1331</v>
      </c>
      <c r="L501" s="181" t="s">
        <v>1331</v>
      </c>
      <c r="M501" s="91" t="s">
        <v>1332</v>
      </c>
      <c r="N501" s="182"/>
      <c r="O501" s="183">
        <v>46157.0</v>
      </c>
      <c r="P501" s="176">
        <v>46171.0</v>
      </c>
      <c r="Q501" s="91" t="s">
        <v>124</v>
      </c>
      <c r="R501" s="91">
        <v>1.0</v>
      </c>
      <c r="S501" s="179" t="s">
        <v>126</v>
      </c>
      <c r="T501" s="179" t="s">
        <v>145</v>
      </c>
      <c r="U501" s="179" t="s">
        <v>101</v>
      </c>
      <c r="V501" s="97" t="s">
        <v>131</v>
      </c>
      <c r="W501" s="182"/>
      <c r="X501" s="182"/>
      <c r="Y501" s="184"/>
      <c r="Z501" s="182"/>
      <c r="AA501" s="459"/>
      <c r="AB501" s="459"/>
    </row>
    <row r="502" ht="22.5" customHeight="1">
      <c r="A502" s="72">
        <f>COUNTIF('Call &amp; Chat-Lidya'!$I$4:$I$2379,I502)</f>
        <v>3</v>
      </c>
      <c r="B502" s="176">
        <v>46167.0</v>
      </c>
      <c r="C502" s="91" t="s">
        <v>83</v>
      </c>
      <c r="D502" s="91" t="s">
        <v>173</v>
      </c>
      <c r="E502" s="91" t="s">
        <v>1334</v>
      </c>
      <c r="F502" s="178">
        <v>46157.0</v>
      </c>
      <c r="G502" s="179" t="s">
        <v>88</v>
      </c>
      <c r="H502" s="91" t="s">
        <v>1336</v>
      </c>
      <c r="I502" s="91" t="s">
        <v>1338</v>
      </c>
      <c r="J502" s="97" t="s">
        <v>1339</v>
      </c>
      <c r="K502" s="180" t="s">
        <v>1340</v>
      </c>
      <c r="L502" s="181" t="s">
        <v>1340</v>
      </c>
      <c r="M502" s="91" t="s">
        <v>1341</v>
      </c>
      <c r="N502" s="91" t="s">
        <v>1341</v>
      </c>
      <c r="O502" s="183">
        <v>46157.0</v>
      </c>
      <c r="P502" s="176">
        <v>46171.0</v>
      </c>
      <c r="Q502" s="91" t="s">
        <v>124</v>
      </c>
      <c r="R502" s="91">
        <v>1.0</v>
      </c>
      <c r="S502" s="179" t="s">
        <v>350</v>
      </c>
      <c r="T502" s="179" t="s">
        <v>145</v>
      </c>
      <c r="U502" s="179" t="s">
        <v>101</v>
      </c>
      <c r="V502" s="97" t="s">
        <v>390</v>
      </c>
      <c r="W502" s="182"/>
      <c r="X502" s="182"/>
      <c r="Y502" s="184"/>
      <c r="Z502" s="97" t="s">
        <v>1303</v>
      </c>
      <c r="AA502" s="459"/>
      <c r="AB502" s="459"/>
    </row>
    <row r="503" ht="22.5" customHeight="1">
      <c r="A503" s="72">
        <f>COUNTIF('Call &amp; Chat-Lidya'!$I$4:$I$2379,I503)</f>
        <v>3</v>
      </c>
      <c r="B503" s="176">
        <v>46167.0</v>
      </c>
      <c r="C503" s="91" t="s">
        <v>83</v>
      </c>
      <c r="D503" s="91" t="s">
        <v>173</v>
      </c>
      <c r="E503" s="91" t="s">
        <v>1345</v>
      </c>
      <c r="F503" s="178">
        <v>46157.0</v>
      </c>
      <c r="G503" s="179" t="s">
        <v>88</v>
      </c>
      <c r="H503" s="91" t="s">
        <v>1346</v>
      </c>
      <c r="I503" s="91" t="s">
        <v>1347</v>
      </c>
      <c r="J503" s="97" t="s">
        <v>1348</v>
      </c>
      <c r="K503" s="180" t="s">
        <v>1349</v>
      </c>
      <c r="L503" s="181" t="s">
        <v>1349</v>
      </c>
      <c r="M503" s="91" t="s">
        <v>1351</v>
      </c>
      <c r="N503" s="91" t="s">
        <v>1351</v>
      </c>
      <c r="O503" s="183">
        <v>46157.0</v>
      </c>
      <c r="P503" s="176">
        <v>46171.0</v>
      </c>
      <c r="Q503" s="91" t="s">
        <v>124</v>
      </c>
      <c r="R503" s="91">
        <v>1.0</v>
      </c>
      <c r="S503" s="179" t="s">
        <v>251</v>
      </c>
      <c r="T503" s="179" t="s">
        <v>350</v>
      </c>
      <c r="U503" s="179" t="s">
        <v>101</v>
      </c>
      <c r="V503" s="97" t="s">
        <v>390</v>
      </c>
      <c r="W503" s="182"/>
      <c r="X503" s="182"/>
      <c r="Y503" s="184"/>
      <c r="Z503" s="97" t="s">
        <v>1353</v>
      </c>
      <c r="AA503" s="459"/>
      <c r="AB503" s="459"/>
    </row>
    <row r="504" ht="22.5" customHeight="1">
      <c r="A504" s="72">
        <f>COUNTIF('Call &amp; Chat-Lidya'!$I$4:$I$2379,I504)</f>
        <v>4</v>
      </c>
      <c r="B504" s="176">
        <v>46167.0</v>
      </c>
      <c r="C504" s="91" t="s">
        <v>83</v>
      </c>
      <c r="D504" s="91" t="s">
        <v>173</v>
      </c>
      <c r="E504" s="91" t="s">
        <v>1357</v>
      </c>
      <c r="F504" s="178">
        <v>46157.0</v>
      </c>
      <c r="G504" s="179" t="s">
        <v>88</v>
      </c>
      <c r="H504" s="91" t="s">
        <v>1358</v>
      </c>
      <c r="I504" s="91" t="s">
        <v>1359</v>
      </c>
      <c r="J504" s="97" t="s">
        <v>1360</v>
      </c>
      <c r="K504" s="180" t="s">
        <v>1361</v>
      </c>
      <c r="L504" s="181" t="s">
        <v>1361</v>
      </c>
      <c r="M504" s="91" t="s">
        <v>1362</v>
      </c>
      <c r="N504" s="91" t="s">
        <v>1362</v>
      </c>
      <c r="O504" s="183">
        <v>46157.0</v>
      </c>
      <c r="P504" s="176">
        <v>46171.0</v>
      </c>
      <c r="Q504" s="91" t="s">
        <v>213</v>
      </c>
      <c r="R504" s="91">
        <v>1.0</v>
      </c>
      <c r="S504" s="179" t="s">
        <v>251</v>
      </c>
      <c r="T504" s="179" t="s">
        <v>350</v>
      </c>
      <c r="U504" s="179" t="s">
        <v>101</v>
      </c>
      <c r="V504" s="97" t="s">
        <v>390</v>
      </c>
      <c r="W504" s="182"/>
      <c r="X504" s="182"/>
      <c r="Y504" s="184"/>
      <c r="Z504" s="97" t="s">
        <v>1365</v>
      </c>
      <c r="AA504" s="459"/>
      <c r="AB504" s="459"/>
    </row>
    <row r="505" ht="22.5" customHeight="1">
      <c r="A505" s="72">
        <f>COUNTIF('Call &amp; Chat-Lidya'!$I$4:$I$2379,I505)</f>
        <v>3</v>
      </c>
      <c r="B505" s="176">
        <v>46167.0</v>
      </c>
      <c r="C505" s="91" t="s">
        <v>83</v>
      </c>
      <c r="D505" s="91" t="s">
        <v>173</v>
      </c>
      <c r="E505" s="91" t="s">
        <v>1366</v>
      </c>
      <c r="F505" s="178">
        <v>46158.0</v>
      </c>
      <c r="G505" s="179" t="s">
        <v>88</v>
      </c>
      <c r="H505" s="91" t="s">
        <v>1368</v>
      </c>
      <c r="I505" s="91" t="s">
        <v>1369</v>
      </c>
      <c r="J505" s="97" t="s">
        <v>1370</v>
      </c>
      <c r="K505" s="180" t="s">
        <v>1371</v>
      </c>
      <c r="L505" s="181" t="s">
        <v>1371</v>
      </c>
      <c r="M505" s="91" t="s">
        <v>1372</v>
      </c>
      <c r="N505" s="91" t="s">
        <v>1372</v>
      </c>
      <c r="O505" s="183">
        <v>46158.0</v>
      </c>
      <c r="P505" s="176">
        <v>46172.0</v>
      </c>
      <c r="Q505" s="91" t="s">
        <v>124</v>
      </c>
      <c r="R505" s="91">
        <v>1.0</v>
      </c>
      <c r="S505" s="179" t="s">
        <v>251</v>
      </c>
      <c r="T505" s="179" t="s">
        <v>145</v>
      </c>
      <c r="U505" s="179" t="s">
        <v>101</v>
      </c>
      <c r="V505" s="97" t="s">
        <v>131</v>
      </c>
      <c r="W505" s="182"/>
      <c r="X505" s="182"/>
      <c r="Y505" s="184"/>
      <c r="Z505" s="182"/>
      <c r="AA505" s="459"/>
      <c r="AB505" s="459"/>
    </row>
    <row r="506" ht="22.5" customHeight="1">
      <c r="A506" s="72">
        <f>COUNTIF('Call &amp; Chat-Lidya'!$I$4:$I$2379,I506)</f>
        <v>4</v>
      </c>
      <c r="B506" s="176">
        <v>46167.0</v>
      </c>
      <c r="C506" s="91" t="s">
        <v>83</v>
      </c>
      <c r="D506" s="91" t="s">
        <v>173</v>
      </c>
      <c r="E506" s="91" t="s">
        <v>1028</v>
      </c>
      <c r="F506" s="178">
        <v>46158.0</v>
      </c>
      <c r="G506" s="179" t="s">
        <v>88</v>
      </c>
      <c r="H506" s="91" t="s">
        <v>1377</v>
      </c>
      <c r="I506" s="91" t="s">
        <v>1378</v>
      </c>
      <c r="J506" s="97" t="s">
        <v>1379</v>
      </c>
      <c r="K506" s="180" t="s">
        <v>1380</v>
      </c>
      <c r="L506" s="181" t="s">
        <v>1380</v>
      </c>
      <c r="M506" s="91" t="s">
        <v>1381</v>
      </c>
      <c r="N506" s="91" t="s">
        <v>1381</v>
      </c>
      <c r="O506" s="183">
        <v>46158.0</v>
      </c>
      <c r="P506" s="413">
        <v>46172.0</v>
      </c>
      <c r="Q506" s="91" t="s">
        <v>143</v>
      </c>
      <c r="R506" s="91">
        <v>1.0</v>
      </c>
      <c r="S506" s="179" t="s">
        <v>350</v>
      </c>
      <c r="T506" s="179" t="s">
        <v>145</v>
      </c>
      <c r="U506" s="179" t="s">
        <v>101</v>
      </c>
      <c r="V506" s="97" t="s">
        <v>390</v>
      </c>
      <c r="W506" s="182"/>
      <c r="X506" s="182"/>
      <c r="Y506" s="184"/>
      <c r="Z506" s="97" t="s">
        <v>2892</v>
      </c>
      <c r="AA506" s="459"/>
      <c r="AB506" s="459"/>
    </row>
    <row r="507" ht="22.5" customHeight="1">
      <c r="A507" s="72">
        <f>COUNTIF('Call &amp; Chat-Lidya'!$I$4:$I$2379,I507)</f>
        <v>3</v>
      </c>
      <c r="B507" s="176">
        <v>46167.0</v>
      </c>
      <c r="C507" s="91" t="s">
        <v>83</v>
      </c>
      <c r="D507" s="91" t="s">
        <v>173</v>
      </c>
      <c r="E507" s="91" t="s">
        <v>1384</v>
      </c>
      <c r="F507" s="178">
        <v>46158.0</v>
      </c>
      <c r="G507" s="179" t="s">
        <v>88</v>
      </c>
      <c r="H507" s="91" t="s">
        <v>1385</v>
      </c>
      <c r="I507" s="91" t="s">
        <v>1386</v>
      </c>
      <c r="J507" s="97" t="s">
        <v>1387</v>
      </c>
      <c r="K507" s="180" t="s">
        <v>1388</v>
      </c>
      <c r="L507" s="181" t="s">
        <v>1388</v>
      </c>
      <c r="M507" s="91" t="s">
        <v>1389</v>
      </c>
      <c r="N507" s="91" t="s">
        <v>1390</v>
      </c>
      <c r="O507" s="183">
        <v>46158.0</v>
      </c>
      <c r="P507" s="176">
        <v>46172.0</v>
      </c>
      <c r="Q507" s="91" t="s">
        <v>143</v>
      </c>
      <c r="R507" s="91">
        <v>1.0</v>
      </c>
      <c r="S507" s="179" t="s">
        <v>251</v>
      </c>
      <c r="T507" s="179" t="s">
        <v>145</v>
      </c>
      <c r="U507" s="179" t="s">
        <v>101</v>
      </c>
      <c r="V507" s="97" t="s">
        <v>131</v>
      </c>
      <c r="W507" s="182"/>
      <c r="X507" s="182"/>
      <c r="Y507" s="184"/>
      <c r="Z507" s="182"/>
      <c r="AA507" s="459"/>
      <c r="AB507" s="459"/>
    </row>
    <row r="508" ht="22.5" customHeight="1">
      <c r="A508" s="72">
        <f>COUNTIF('Call &amp; Chat-Lidya'!$I$4:$I$2379,I508)</f>
        <v>3</v>
      </c>
      <c r="B508" s="176">
        <v>46167.0</v>
      </c>
      <c r="C508" s="91" t="s">
        <v>83</v>
      </c>
      <c r="D508" s="91" t="s">
        <v>173</v>
      </c>
      <c r="E508" s="91" t="s">
        <v>1395</v>
      </c>
      <c r="F508" s="178">
        <v>46159.0</v>
      </c>
      <c r="G508" s="179" t="s">
        <v>88</v>
      </c>
      <c r="H508" s="91" t="s">
        <v>1396</v>
      </c>
      <c r="I508" s="91" t="s">
        <v>1397</v>
      </c>
      <c r="J508" s="97" t="s">
        <v>1398</v>
      </c>
      <c r="K508" s="180" t="s">
        <v>1399</v>
      </c>
      <c r="L508" s="181" t="s">
        <v>1399</v>
      </c>
      <c r="M508" s="91" t="s">
        <v>1400</v>
      </c>
      <c r="N508" s="91" t="s">
        <v>1400</v>
      </c>
      <c r="O508" s="183">
        <v>46159.0</v>
      </c>
      <c r="P508" s="176">
        <v>46173.0</v>
      </c>
      <c r="Q508" s="91" t="s">
        <v>124</v>
      </c>
      <c r="R508" s="91">
        <v>1.0</v>
      </c>
      <c r="S508" s="179" t="s">
        <v>251</v>
      </c>
      <c r="T508" s="179" t="s">
        <v>292</v>
      </c>
      <c r="U508" s="179" t="s">
        <v>101</v>
      </c>
      <c r="V508" s="97" t="s">
        <v>390</v>
      </c>
      <c r="W508" s="182"/>
      <c r="X508" s="182"/>
      <c r="Y508" s="184"/>
      <c r="Z508" s="97" t="s">
        <v>1401</v>
      </c>
      <c r="AA508" s="459"/>
      <c r="AB508" s="459"/>
    </row>
    <row r="509" ht="22.5" customHeight="1">
      <c r="A509" s="72">
        <f>COUNTIF('Call &amp; Chat-Lidya'!$I$4:$I$2379,I509)</f>
        <v>4</v>
      </c>
      <c r="B509" s="176">
        <v>46167.0</v>
      </c>
      <c r="C509" s="91" t="s">
        <v>83</v>
      </c>
      <c r="D509" s="91" t="s">
        <v>173</v>
      </c>
      <c r="E509" s="91" t="s">
        <v>1586</v>
      </c>
      <c r="F509" s="178">
        <v>46159.0</v>
      </c>
      <c r="G509" s="179" t="s">
        <v>88</v>
      </c>
      <c r="H509" s="91" t="s">
        <v>1588</v>
      </c>
      <c r="I509" s="91" t="s">
        <v>1589</v>
      </c>
      <c r="J509" s="97" t="s">
        <v>1590</v>
      </c>
      <c r="K509" s="180" t="s">
        <v>1591</v>
      </c>
      <c r="L509" s="181" t="s">
        <v>1591</v>
      </c>
      <c r="M509" s="91" t="s">
        <v>1592</v>
      </c>
      <c r="N509" s="182"/>
      <c r="O509" s="183">
        <v>46159.0</v>
      </c>
      <c r="P509" s="176">
        <v>46173.0</v>
      </c>
      <c r="Q509" s="91" t="s">
        <v>95</v>
      </c>
      <c r="R509" s="91">
        <v>2.0</v>
      </c>
      <c r="S509" s="179" t="s">
        <v>251</v>
      </c>
      <c r="T509" s="179" t="s">
        <v>100</v>
      </c>
      <c r="U509" s="179" t="s">
        <v>101</v>
      </c>
      <c r="V509" s="97" t="s">
        <v>341</v>
      </c>
      <c r="W509" s="182"/>
      <c r="X509" s="182"/>
      <c r="Y509" s="184"/>
      <c r="Z509" s="97" t="s">
        <v>2913</v>
      </c>
      <c r="AA509" s="459"/>
      <c r="AB509" s="459"/>
    </row>
    <row r="510" ht="22.5" customHeight="1">
      <c r="A510" s="72">
        <f>COUNTIF('Call &amp; Chat-Lidya'!$I$4:$I$2379,I510)</f>
        <v>3</v>
      </c>
      <c r="B510" s="176">
        <v>46167.0</v>
      </c>
      <c r="C510" s="91" t="s">
        <v>83</v>
      </c>
      <c r="D510" s="91" t="s">
        <v>173</v>
      </c>
      <c r="E510" s="91" t="s">
        <v>1402</v>
      </c>
      <c r="F510" s="178">
        <v>46159.0</v>
      </c>
      <c r="G510" s="179" t="s">
        <v>88</v>
      </c>
      <c r="H510" s="91" t="s">
        <v>1403</v>
      </c>
      <c r="I510" s="91" t="s">
        <v>1404</v>
      </c>
      <c r="J510" s="97" t="s">
        <v>1405</v>
      </c>
      <c r="K510" s="180" t="s">
        <v>1406</v>
      </c>
      <c r="L510" s="181" t="s">
        <v>1406</v>
      </c>
      <c r="M510" s="91" t="s">
        <v>1408</v>
      </c>
      <c r="N510" s="91" t="s">
        <v>1408</v>
      </c>
      <c r="O510" s="183">
        <v>46159.0</v>
      </c>
      <c r="P510" s="176">
        <v>46173.0</v>
      </c>
      <c r="Q510" s="91" t="s">
        <v>143</v>
      </c>
      <c r="R510" s="91">
        <v>1.0</v>
      </c>
      <c r="S510" s="179" t="s">
        <v>126</v>
      </c>
      <c r="T510" s="179" t="s">
        <v>292</v>
      </c>
      <c r="U510" s="179" t="s">
        <v>101</v>
      </c>
      <c r="V510" s="97" t="s">
        <v>390</v>
      </c>
      <c r="W510" s="182"/>
      <c r="X510" s="182"/>
      <c r="Y510" s="184"/>
      <c r="Z510" s="97" t="s">
        <v>2922</v>
      </c>
      <c r="AA510" s="459"/>
      <c r="AB510" s="459"/>
    </row>
    <row r="511" ht="22.5" customHeight="1">
      <c r="A511" s="72">
        <f>COUNTIF('Call &amp; Chat-Lidya'!$I$4:$I$2379,I511)</f>
        <v>4</v>
      </c>
      <c r="B511" s="176">
        <v>46167.0</v>
      </c>
      <c r="C511" s="91" t="s">
        <v>83</v>
      </c>
      <c r="D511" s="91" t="s">
        <v>173</v>
      </c>
      <c r="E511" s="91" t="s">
        <v>1413</v>
      </c>
      <c r="F511" s="178">
        <v>46160.0</v>
      </c>
      <c r="G511" s="179" t="s">
        <v>88</v>
      </c>
      <c r="H511" s="91" t="s">
        <v>1414</v>
      </c>
      <c r="I511" s="91" t="s">
        <v>1415</v>
      </c>
      <c r="J511" s="97" t="s">
        <v>1416</v>
      </c>
      <c r="K511" s="180" t="s">
        <v>1417</v>
      </c>
      <c r="L511" s="181" t="s">
        <v>1417</v>
      </c>
      <c r="M511" s="91" t="s">
        <v>1418</v>
      </c>
      <c r="N511" s="91" t="s">
        <v>1418</v>
      </c>
      <c r="O511" s="183">
        <v>46160.0</v>
      </c>
      <c r="P511" s="176">
        <v>46174.0</v>
      </c>
      <c r="Q511" s="91" t="s">
        <v>95</v>
      </c>
      <c r="R511" s="91">
        <v>1.0</v>
      </c>
      <c r="S511" s="179" t="s">
        <v>251</v>
      </c>
      <c r="T511" s="179" t="s">
        <v>145</v>
      </c>
      <c r="U511" s="179" t="s">
        <v>101</v>
      </c>
      <c r="V511" s="97" t="s">
        <v>131</v>
      </c>
      <c r="W511" s="182"/>
      <c r="X511" s="182"/>
      <c r="Y511" s="184"/>
      <c r="Z511" s="182"/>
      <c r="AA511" s="459"/>
      <c r="AB511" s="459"/>
    </row>
    <row r="512" ht="22.5" customHeight="1">
      <c r="A512" s="72">
        <f>COUNTIF('Call &amp; Chat-Lidya'!$I$4:$I$2379,I512)</f>
        <v>5</v>
      </c>
      <c r="B512" s="176">
        <v>46167.0</v>
      </c>
      <c r="C512" s="91" t="s">
        <v>83</v>
      </c>
      <c r="D512" s="91" t="s">
        <v>173</v>
      </c>
      <c r="E512" s="91" t="s">
        <v>1594</v>
      </c>
      <c r="F512" s="178">
        <v>46160.0</v>
      </c>
      <c r="G512" s="179" t="s">
        <v>88</v>
      </c>
      <c r="H512" s="91" t="s">
        <v>1596</v>
      </c>
      <c r="I512" s="91" t="s">
        <v>1597</v>
      </c>
      <c r="J512" s="97" t="s">
        <v>1598</v>
      </c>
      <c r="K512" s="180" t="s">
        <v>253</v>
      </c>
      <c r="L512" s="181" t="s">
        <v>253</v>
      </c>
      <c r="M512" s="91" t="s">
        <v>1599</v>
      </c>
      <c r="N512" s="91" t="s">
        <v>1599</v>
      </c>
      <c r="O512" s="183">
        <v>46154.0</v>
      </c>
      <c r="P512" s="176">
        <v>46168.0</v>
      </c>
      <c r="Q512" s="91" t="s">
        <v>115</v>
      </c>
      <c r="R512" s="91">
        <v>2.0</v>
      </c>
      <c r="S512" s="179" t="s">
        <v>100</v>
      </c>
      <c r="T512" s="179" t="s">
        <v>145</v>
      </c>
      <c r="U512" s="179" t="s">
        <v>101</v>
      </c>
      <c r="V512" s="97" t="s">
        <v>341</v>
      </c>
      <c r="W512" s="182"/>
      <c r="X512" s="182"/>
      <c r="Y512" s="184"/>
      <c r="Z512" s="97" t="s">
        <v>2938</v>
      </c>
      <c r="AA512" s="459"/>
      <c r="AB512" s="459"/>
    </row>
    <row r="513" ht="22.5" customHeight="1">
      <c r="A513" s="72">
        <f>COUNTIF('Call &amp; Chat-Lidya'!$I$4:$I$2379,I513)</f>
        <v>3</v>
      </c>
      <c r="B513" s="176">
        <v>46167.0</v>
      </c>
      <c r="C513" s="91" t="s">
        <v>83</v>
      </c>
      <c r="D513" s="91" t="s">
        <v>173</v>
      </c>
      <c r="E513" s="91" t="s">
        <v>1604</v>
      </c>
      <c r="F513" s="176">
        <v>46162.0</v>
      </c>
      <c r="G513" s="179" t="s">
        <v>88</v>
      </c>
      <c r="H513" s="91" t="s">
        <v>1605</v>
      </c>
      <c r="I513" s="91" t="s">
        <v>1606</v>
      </c>
      <c r="J513" s="97" t="s">
        <v>1607</v>
      </c>
      <c r="K513" s="97" t="s">
        <v>1608</v>
      </c>
      <c r="L513" s="313" t="s">
        <v>1609</v>
      </c>
      <c r="M513" s="91" t="s">
        <v>1610</v>
      </c>
      <c r="N513" s="91" t="s">
        <v>1611</v>
      </c>
      <c r="O513" s="183">
        <v>46162.0</v>
      </c>
      <c r="P513" s="176">
        <v>46176.0</v>
      </c>
      <c r="Q513" s="91" t="s">
        <v>124</v>
      </c>
      <c r="R513" s="91">
        <v>3.0</v>
      </c>
      <c r="S513" s="179" t="s">
        <v>100</v>
      </c>
      <c r="T513" s="179" t="s">
        <v>100</v>
      </c>
      <c r="U513" s="179" t="s">
        <v>101</v>
      </c>
      <c r="V513" s="91" t="s">
        <v>105</v>
      </c>
      <c r="W513" s="182"/>
      <c r="X513" s="182"/>
      <c r="Y513" s="184"/>
      <c r="Z513" s="180" t="s">
        <v>3481</v>
      </c>
      <c r="AA513" s="459"/>
      <c r="AB513" s="459"/>
    </row>
    <row r="514" ht="22.5" customHeight="1">
      <c r="A514" s="72">
        <f>COUNTIF('Call &amp; Chat-Lidya'!$I$4:$I$2379,I514)</f>
        <v>10</v>
      </c>
      <c r="B514" s="176">
        <v>46167.0</v>
      </c>
      <c r="C514" s="91" t="s">
        <v>83</v>
      </c>
      <c r="D514" s="91" t="s">
        <v>173</v>
      </c>
      <c r="E514" s="91" t="s">
        <v>1253</v>
      </c>
      <c r="F514" s="176">
        <v>46162.0</v>
      </c>
      <c r="G514" s="179" t="s">
        <v>88</v>
      </c>
      <c r="H514" s="91" t="s">
        <v>610</v>
      </c>
      <c r="I514" s="91" t="s">
        <v>611</v>
      </c>
      <c r="J514" s="97" t="s">
        <v>612</v>
      </c>
      <c r="K514" s="97" t="s">
        <v>613</v>
      </c>
      <c r="L514" s="313" t="s">
        <v>613</v>
      </c>
      <c r="M514" s="91" t="s">
        <v>615</v>
      </c>
      <c r="N514" s="91" t="s">
        <v>615</v>
      </c>
      <c r="O514" s="183">
        <v>46006.0</v>
      </c>
      <c r="P514" s="176">
        <v>46020.0</v>
      </c>
      <c r="Q514" s="91" t="s">
        <v>98</v>
      </c>
      <c r="R514" s="91" t="s">
        <v>213</v>
      </c>
      <c r="S514" s="179" t="s">
        <v>251</v>
      </c>
      <c r="T514" s="179" t="s">
        <v>145</v>
      </c>
      <c r="U514" s="179" t="s">
        <v>101</v>
      </c>
      <c r="V514" s="97" t="s">
        <v>390</v>
      </c>
      <c r="W514" s="182"/>
      <c r="X514" s="182"/>
      <c r="Y514" s="184"/>
      <c r="Z514" s="182"/>
      <c r="AA514" s="459"/>
      <c r="AB514" s="459"/>
    </row>
    <row r="515" ht="22.5" customHeight="1">
      <c r="A515" s="72">
        <f>COUNTIF('Call &amp; Chat-Lidya'!$I$4:$I$2379,I515)</f>
        <v>3</v>
      </c>
      <c r="B515" s="176">
        <v>46167.0</v>
      </c>
      <c r="C515" s="91" t="s">
        <v>83</v>
      </c>
      <c r="D515" s="91" t="s">
        <v>173</v>
      </c>
      <c r="E515" s="91" t="s">
        <v>1472</v>
      </c>
      <c r="F515" s="178">
        <v>46164.0</v>
      </c>
      <c r="G515" s="179" t="s">
        <v>88</v>
      </c>
      <c r="H515" s="91" t="s">
        <v>1473</v>
      </c>
      <c r="I515" s="91" t="s">
        <v>1474</v>
      </c>
      <c r="J515" s="97" t="s">
        <v>1475</v>
      </c>
      <c r="K515" s="180" t="s">
        <v>1476</v>
      </c>
      <c r="L515" s="181" t="s">
        <v>1476</v>
      </c>
      <c r="M515" s="91" t="s">
        <v>1477</v>
      </c>
      <c r="N515" s="91" t="s">
        <v>1477</v>
      </c>
      <c r="O515" s="183">
        <v>46164.0</v>
      </c>
      <c r="P515" s="176">
        <v>46178.0</v>
      </c>
      <c r="Q515" s="91" t="s">
        <v>124</v>
      </c>
      <c r="R515" s="91">
        <v>1.0</v>
      </c>
      <c r="S515" s="179" t="s">
        <v>251</v>
      </c>
      <c r="T515" s="179" t="s">
        <v>145</v>
      </c>
      <c r="U515" s="179" t="s">
        <v>101</v>
      </c>
      <c r="V515" s="97" t="s">
        <v>131</v>
      </c>
      <c r="W515" s="182"/>
      <c r="X515" s="182"/>
      <c r="Y515" s="184"/>
      <c r="Z515" s="182"/>
      <c r="AA515" s="459"/>
      <c r="AB515" s="459"/>
    </row>
    <row r="516" ht="22.5" customHeight="1">
      <c r="A516" s="72">
        <f>COUNTIF('Call &amp; Chat-Lidya'!$I$4:$I$2379,I516)</f>
        <v>3</v>
      </c>
      <c r="B516" s="176">
        <v>46167.0</v>
      </c>
      <c r="C516" s="91" t="s">
        <v>83</v>
      </c>
      <c r="D516" s="91" t="s">
        <v>173</v>
      </c>
      <c r="E516" s="91" t="s">
        <v>1479</v>
      </c>
      <c r="F516" s="178">
        <v>46165.0</v>
      </c>
      <c r="G516" s="179" t="s">
        <v>88</v>
      </c>
      <c r="H516" s="91" t="s">
        <v>1480</v>
      </c>
      <c r="I516" s="91" t="s">
        <v>1481</v>
      </c>
      <c r="J516" s="97" t="s">
        <v>1482</v>
      </c>
      <c r="K516" s="180" t="s">
        <v>1483</v>
      </c>
      <c r="L516" s="181" t="s">
        <v>1483</v>
      </c>
      <c r="M516" s="91" t="s">
        <v>1484</v>
      </c>
      <c r="N516" s="91" t="s">
        <v>1484</v>
      </c>
      <c r="O516" s="183">
        <v>46165.0</v>
      </c>
      <c r="P516" s="176">
        <v>46179.0</v>
      </c>
      <c r="Q516" s="91" t="s">
        <v>124</v>
      </c>
      <c r="R516" s="91">
        <v>1.0</v>
      </c>
      <c r="S516" s="179" t="s">
        <v>251</v>
      </c>
      <c r="T516" s="179" t="s">
        <v>145</v>
      </c>
      <c r="U516" s="179" t="s">
        <v>101</v>
      </c>
      <c r="V516" s="97" t="s">
        <v>131</v>
      </c>
      <c r="W516" s="182"/>
      <c r="X516" s="182"/>
      <c r="Y516" s="184"/>
      <c r="Z516" s="182"/>
      <c r="AA516" s="459"/>
      <c r="AB516" s="459"/>
    </row>
    <row r="517" ht="22.5" customHeight="1">
      <c r="A517" s="72">
        <f>COUNTIF('Call &amp; Chat-Lidya'!$I$4:$I$2379,I517)</f>
        <v>3</v>
      </c>
      <c r="B517" s="176">
        <v>46167.0</v>
      </c>
      <c r="C517" s="91" t="s">
        <v>83</v>
      </c>
      <c r="D517" s="91" t="s">
        <v>173</v>
      </c>
      <c r="E517" s="91" t="s">
        <v>1616</v>
      </c>
      <c r="F517" s="178">
        <v>46165.0</v>
      </c>
      <c r="G517" s="179" t="s">
        <v>448</v>
      </c>
      <c r="H517" s="91" t="s">
        <v>1617</v>
      </c>
      <c r="I517" s="91" t="s">
        <v>1618</v>
      </c>
      <c r="J517" s="97" t="s">
        <v>1619</v>
      </c>
      <c r="K517" s="180" t="s">
        <v>1620</v>
      </c>
      <c r="L517" s="181" t="s">
        <v>1621</v>
      </c>
      <c r="M517" s="91" t="s">
        <v>1622</v>
      </c>
      <c r="N517" s="91" t="s">
        <v>1623</v>
      </c>
      <c r="O517" s="183">
        <v>46165.0</v>
      </c>
      <c r="P517" s="176">
        <v>45390.0</v>
      </c>
      <c r="Q517" s="91" t="s">
        <v>124</v>
      </c>
      <c r="R517" s="91" t="s">
        <v>143</v>
      </c>
      <c r="S517" s="179" t="s">
        <v>350</v>
      </c>
      <c r="T517" s="179" t="s">
        <v>145</v>
      </c>
      <c r="U517" s="179" t="s">
        <v>101</v>
      </c>
      <c r="V517" s="97" t="s">
        <v>390</v>
      </c>
      <c r="W517" s="182"/>
      <c r="X517" s="182"/>
      <c r="Y517" s="184"/>
      <c r="Z517" s="97" t="s">
        <v>3692</v>
      </c>
      <c r="AA517" s="459"/>
      <c r="AB517" s="459"/>
    </row>
    <row r="518" ht="22.5" customHeight="1">
      <c r="A518" s="72">
        <f>COUNTIF('Call &amp; Chat-Lidya'!$I$4:$I$2379,I518)</f>
        <v>3</v>
      </c>
      <c r="B518" s="176">
        <v>46167.0</v>
      </c>
      <c r="C518" s="91" t="s">
        <v>83</v>
      </c>
      <c r="D518" s="91" t="s">
        <v>173</v>
      </c>
      <c r="E518" s="91" t="s">
        <v>1490</v>
      </c>
      <c r="F518" s="178">
        <v>46166.0</v>
      </c>
      <c r="G518" s="179" t="s">
        <v>88</v>
      </c>
      <c r="H518" s="91" t="s">
        <v>1491</v>
      </c>
      <c r="I518" s="91" t="s">
        <v>1492</v>
      </c>
      <c r="J518" s="97" t="s">
        <v>1493</v>
      </c>
      <c r="K518" s="180" t="s">
        <v>1494</v>
      </c>
      <c r="L518" s="181" t="s">
        <v>1494</v>
      </c>
      <c r="M518" s="91" t="s">
        <v>1495</v>
      </c>
      <c r="N518" s="91" t="s">
        <v>1496</v>
      </c>
      <c r="O518" s="183">
        <v>46166.0</v>
      </c>
      <c r="P518" s="176">
        <v>46180.0</v>
      </c>
      <c r="Q518" s="91" t="s">
        <v>582</v>
      </c>
      <c r="R518" s="91">
        <v>1.0</v>
      </c>
      <c r="S518" s="179" t="s">
        <v>251</v>
      </c>
      <c r="T518" s="179" t="s">
        <v>145</v>
      </c>
      <c r="U518" s="179" t="s">
        <v>101</v>
      </c>
      <c r="V518" s="97" t="s">
        <v>131</v>
      </c>
      <c r="W518" s="182"/>
      <c r="X518" s="182"/>
      <c r="Y518" s="184"/>
      <c r="Z518" s="97" t="s">
        <v>3692</v>
      </c>
      <c r="AA518" s="459"/>
      <c r="AB518" s="459"/>
    </row>
    <row r="519" ht="22.5" customHeight="1">
      <c r="A519" s="72">
        <f>COUNTIF('Call &amp; Chat-Lidya'!$I$4:$I$2379,I519)</f>
        <v>3</v>
      </c>
      <c r="B519" s="176">
        <v>46167.0</v>
      </c>
      <c r="C519" s="91" t="s">
        <v>83</v>
      </c>
      <c r="D519" s="91" t="s">
        <v>173</v>
      </c>
      <c r="E519" s="91" t="s">
        <v>1498</v>
      </c>
      <c r="F519" s="178">
        <v>46166.0</v>
      </c>
      <c r="G519" s="179" t="s">
        <v>88</v>
      </c>
      <c r="H519" s="91" t="s">
        <v>1501</v>
      </c>
      <c r="I519" s="91" t="s">
        <v>1502</v>
      </c>
      <c r="J519" s="97" t="s">
        <v>1504</v>
      </c>
      <c r="K519" s="180" t="s">
        <v>1505</v>
      </c>
      <c r="L519" s="181" t="s">
        <v>1505</v>
      </c>
      <c r="M519" s="91" t="s">
        <v>1507</v>
      </c>
      <c r="N519" s="182"/>
      <c r="O519" s="183">
        <v>46166.0</v>
      </c>
      <c r="P519" s="176">
        <v>46180.0</v>
      </c>
      <c r="Q519" s="91" t="s">
        <v>124</v>
      </c>
      <c r="R519" s="91">
        <v>1.0</v>
      </c>
      <c r="S519" s="179" t="s">
        <v>350</v>
      </c>
      <c r="T519" s="179" t="s">
        <v>145</v>
      </c>
      <c r="U519" s="179" t="s">
        <v>101</v>
      </c>
      <c r="V519" s="97" t="s">
        <v>390</v>
      </c>
      <c r="W519" s="182"/>
      <c r="X519" s="182"/>
      <c r="Y519" s="184"/>
      <c r="Z519" s="97" t="s">
        <v>4295</v>
      </c>
      <c r="AA519" s="459"/>
      <c r="AB519" s="459"/>
    </row>
    <row r="520" ht="22.5" customHeight="1">
      <c r="A520" s="72">
        <f>COUNTIF('Call &amp; Chat-Lidya'!$I$4:$I$2379,I520)</f>
        <v>3</v>
      </c>
      <c r="B520" s="176">
        <v>46167.0</v>
      </c>
      <c r="C520" s="91" t="s">
        <v>83</v>
      </c>
      <c r="D520" s="91" t="s">
        <v>173</v>
      </c>
      <c r="E520" s="91" t="s">
        <v>1510</v>
      </c>
      <c r="F520" s="178">
        <v>46167.0</v>
      </c>
      <c r="G520" s="179" t="s">
        <v>88</v>
      </c>
      <c r="H520" s="91" t="s">
        <v>1511</v>
      </c>
      <c r="I520" s="91" t="s">
        <v>1512</v>
      </c>
      <c r="J520" s="97" t="s">
        <v>1513</v>
      </c>
      <c r="K520" s="180" t="s">
        <v>1514</v>
      </c>
      <c r="L520" s="181" t="s">
        <v>1514</v>
      </c>
      <c r="M520" s="91" t="s">
        <v>1515</v>
      </c>
      <c r="N520" s="91" t="s">
        <v>1515</v>
      </c>
      <c r="O520" s="183">
        <v>46166.0</v>
      </c>
      <c r="P520" s="336"/>
      <c r="Q520" s="182"/>
      <c r="R520" s="182"/>
      <c r="S520" s="185"/>
      <c r="T520" s="185"/>
      <c r="U520" s="185"/>
      <c r="V520" s="182"/>
      <c r="W520" s="182"/>
      <c r="X520" s="182"/>
      <c r="Y520" s="184"/>
      <c r="Z520" s="182"/>
      <c r="AA520" s="459"/>
      <c r="AB520" s="459"/>
    </row>
    <row r="521" ht="22.5" customHeight="1">
      <c r="A521" s="72">
        <f>COUNTIF('Call &amp; Chat-Lidya'!$I$4:$I$2379,I521)</f>
        <v>3</v>
      </c>
      <c r="B521" s="176">
        <v>46167.0</v>
      </c>
      <c r="C521" s="91" t="s">
        <v>83</v>
      </c>
      <c r="D521" s="91" t="s">
        <v>173</v>
      </c>
      <c r="E521" s="91" t="s">
        <v>1630</v>
      </c>
      <c r="F521" s="178">
        <v>46167.0</v>
      </c>
      <c r="G521" s="179" t="s">
        <v>88</v>
      </c>
      <c r="H521" s="91" t="s">
        <v>1631</v>
      </c>
      <c r="I521" s="91" t="s">
        <v>1632</v>
      </c>
      <c r="J521" s="97" t="s">
        <v>1633</v>
      </c>
      <c r="K521" s="180" t="s">
        <v>1634</v>
      </c>
      <c r="L521" s="181" t="s">
        <v>1634</v>
      </c>
      <c r="M521" s="91" t="s">
        <v>1635</v>
      </c>
      <c r="N521" s="91" t="s">
        <v>1636</v>
      </c>
      <c r="O521" s="183">
        <v>46032.0</v>
      </c>
      <c r="P521" s="336"/>
      <c r="Q521" s="182"/>
      <c r="R521" s="182"/>
      <c r="S521" s="185"/>
      <c r="T521" s="185"/>
      <c r="U521" s="185"/>
      <c r="V521" s="182"/>
      <c r="W521" s="182"/>
      <c r="X521" s="182"/>
      <c r="Y521" s="184"/>
      <c r="Z521" s="182"/>
      <c r="AA521" s="459"/>
      <c r="AB521" s="459"/>
    </row>
    <row r="522" ht="22.5" customHeight="1">
      <c r="A522" s="72">
        <f>COUNTIF('Call &amp; Chat-Lidya'!$I$4:$I$2379,I522)</f>
        <v>2</v>
      </c>
      <c r="B522" s="176">
        <v>46167.0</v>
      </c>
      <c r="C522" s="91" t="s">
        <v>83</v>
      </c>
      <c r="D522" s="91" t="s">
        <v>173</v>
      </c>
      <c r="E522" s="91" t="s">
        <v>1638</v>
      </c>
      <c r="F522" s="178">
        <v>46167.0</v>
      </c>
      <c r="G522" s="179" t="s">
        <v>88</v>
      </c>
      <c r="H522" s="91" t="s">
        <v>1639</v>
      </c>
      <c r="I522" s="91" t="s">
        <v>1640</v>
      </c>
      <c r="J522" s="97" t="s">
        <v>1641</v>
      </c>
      <c r="K522" s="180" t="s">
        <v>1641</v>
      </c>
      <c r="L522" s="181" t="s">
        <v>1641</v>
      </c>
      <c r="M522" s="91" t="s">
        <v>1642</v>
      </c>
      <c r="N522" s="91" t="s">
        <v>1642</v>
      </c>
      <c r="O522" s="183">
        <v>46035.0</v>
      </c>
      <c r="P522" s="336"/>
      <c r="Q522" s="182"/>
      <c r="R522" s="182"/>
      <c r="S522" s="185"/>
      <c r="T522" s="185"/>
      <c r="U522" s="185"/>
      <c r="V522" s="182"/>
      <c r="W522" s="182"/>
      <c r="X522" s="182"/>
      <c r="Y522" s="184"/>
      <c r="Z522" s="182"/>
      <c r="AA522" s="459"/>
      <c r="AB522" s="459"/>
    </row>
    <row r="523" ht="22.5" customHeight="1">
      <c r="A523" s="72">
        <f>COUNTIF('Call &amp; Chat-Lidya'!$I$4:$I$2379,I523)</f>
        <v>2</v>
      </c>
      <c r="B523" s="176">
        <v>46167.0</v>
      </c>
      <c r="C523" s="91" t="s">
        <v>83</v>
      </c>
      <c r="D523" s="91" t="s">
        <v>173</v>
      </c>
      <c r="E523" s="91" t="s">
        <v>1327</v>
      </c>
      <c r="F523" s="178">
        <v>46167.0</v>
      </c>
      <c r="G523" s="179" t="s">
        <v>88</v>
      </c>
      <c r="H523" s="91" t="s">
        <v>1649</v>
      </c>
      <c r="I523" s="91" t="s">
        <v>1650</v>
      </c>
      <c r="J523" s="97" t="s">
        <v>1651</v>
      </c>
      <c r="K523" s="180" t="s">
        <v>1652</v>
      </c>
      <c r="L523" s="181" t="s">
        <v>1652</v>
      </c>
      <c r="M523" s="91" t="s">
        <v>1653</v>
      </c>
      <c r="N523" s="91" t="s">
        <v>1654</v>
      </c>
      <c r="O523" s="183">
        <v>46038.0</v>
      </c>
      <c r="P523" s="336"/>
      <c r="Q523" s="182"/>
      <c r="R523" s="182"/>
      <c r="S523" s="185"/>
      <c r="T523" s="185"/>
      <c r="U523" s="185"/>
      <c r="V523" s="182"/>
      <c r="W523" s="182"/>
      <c r="X523" s="182"/>
      <c r="Y523" s="184"/>
      <c r="Z523" s="182"/>
      <c r="AA523" s="459"/>
      <c r="AB523" s="459"/>
    </row>
    <row r="524" ht="22.5" customHeight="1">
      <c r="A524" s="72">
        <f>COUNTIF('Call &amp; Chat-Lidya'!$I$4:$I$2379,I524)</f>
        <v>2</v>
      </c>
      <c r="B524" s="176">
        <v>46167.0</v>
      </c>
      <c r="C524" s="91" t="s">
        <v>83</v>
      </c>
      <c r="D524" s="91" t="s">
        <v>173</v>
      </c>
      <c r="E524" s="91" t="s">
        <v>1334</v>
      </c>
      <c r="F524" s="178">
        <v>46167.0</v>
      </c>
      <c r="G524" s="179" t="s">
        <v>88</v>
      </c>
      <c r="H524" s="91" t="s">
        <v>1655</v>
      </c>
      <c r="I524" s="91" t="s">
        <v>1656</v>
      </c>
      <c r="J524" s="97" t="s">
        <v>1657</v>
      </c>
      <c r="K524" s="180" t="s">
        <v>1658</v>
      </c>
      <c r="L524" s="181" t="s">
        <v>1658</v>
      </c>
      <c r="M524" s="91" t="s">
        <v>1659</v>
      </c>
      <c r="N524" s="91" t="s">
        <v>1659</v>
      </c>
      <c r="O524" s="183">
        <v>46051.0</v>
      </c>
      <c r="P524" s="336"/>
      <c r="Q524" s="182"/>
      <c r="R524" s="182"/>
      <c r="S524" s="185"/>
      <c r="T524" s="185"/>
      <c r="U524" s="185"/>
      <c r="V524" s="182"/>
      <c r="W524" s="182"/>
      <c r="X524" s="182"/>
      <c r="Y524" s="184"/>
      <c r="Z524" s="182"/>
      <c r="AA524" s="459"/>
      <c r="AB524" s="459"/>
    </row>
    <row r="525" ht="22.5" customHeight="1">
      <c r="A525" s="72">
        <f>COUNTIF('Call &amp; Chat-Lidya'!$I$4:$I$2379,I525)</f>
        <v>2</v>
      </c>
      <c r="B525" s="176">
        <v>46167.0</v>
      </c>
      <c r="C525" s="91" t="s">
        <v>83</v>
      </c>
      <c r="D525" s="91" t="s">
        <v>173</v>
      </c>
      <c r="E525" s="91" t="s">
        <v>1345</v>
      </c>
      <c r="F525" s="178">
        <v>46167.0</v>
      </c>
      <c r="G525" s="179" t="s">
        <v>88</v>
      </c>
      <c r="H525" s="91" t="s">
        <v>1666</v>
      </c>
      <c r="I525" s="91" t="s">
        <v>1668</v>
      </c>
      <c r="J525" s="97" t="s">
        <v>1669</v>
      </c>
      <c r="K525" s="180" t="s">
        <v>1670</v>
      </c>
      <c r="L525" s="181" t="s">
        <v>1670</v>
      </c>
      <c r="M525" s="91" t="s">
        <v>1671</v>
      </c>
      <c r="N525" s="91" t="s">
        <v>1671</v>
      </c>
      <c r="O525" s="183">
        <v>46052.0</v>
      </c>
      <c r="P525" s="336"/>
      <c r="Q525" s="182"/>
      <c r="R525" s="182"/>
      <c r="S525" s="185"/>
      <c r="T525" s="185"/>
      <c r="U525" s="185"/>
      <c r="V525" s="182"/>
      <c r="W525" s="182"/>
      <c r="X525" s="182"/>
      <c r="Y525" s="184"/>
      <c r="Z525" s="182"/>
      <c r="AA525" s="459"/>
      <c r="AB525" s="459"/>
    </row>
    <row r="526" ht="22.5" customHeight="1">
      <c r="A526" s="72">
        <f>COUNTIF('Call &amp; Chat-Lidya'!$I$4:$I$2379,I526)</f>
        <v>2</v>
      </c>
      <c r="B526" s="176">
        <v>46167.0</v>
      </c>
      <c r="C526" s="91" t="s">
        <v>83</v>
      </c>
      <c r="D526" s="91" t="s">
        <v>173</v>
      </c>
      <c r="E526" s="91" t="s">
        <v>1357</v>
      </c>
      <c r="F526" s="178">
        <v>46167.0</v>
      </c>
      <c r="G526" s="179" t="s">
        <v>88</v>
      </c>
      <c r="H526" s="91" t="s">
        <v>1679</v>
      </c>
      <c r="I526" s="91" t="s">
        <v>1680</v>
      </c>
      <c r="J526" s="97" t="s">
        <v>1681</v>
      </c>
      <c r="K526" s="180" t="s">
        <v>1682</v>
      </c>
      <c r="L526" s="181" t="s">
        <v>1682</v>
      </c>
      <c r="M526" s="91" t="s">
        <v>1683</v>
      </c>
      <c r="N526" s="91" t="s">
        <v>1683</v>
      </c>
      <c r="O526" s="183">
        <v>46052.0</v>
      </c>
      <c r="P526" s="336"/>
      <c r="Q526" s="182"/>
      <c r="R526" s="182"/>
      <c r="S526" s="185"/>
      <c r="T526" s="185"/>
      <c r="U526" s="185"/>
      <c r="V526" s="182"/>
      <c r="W526" s="182"/>
      <c r="X526" s="182"/>
      <c r="Y526" s="184"/>
      <c r="Z526" s="182"/>
      <c r="AA526" s="459"/>
      <c r="AB526" s="459"/>
    </row>
    <row r="527" ht="22.5" customHeight="1">
      <c r="A527" s="72">
        <f>COUNTIF('Call &amp; Chat-Lidya'!$I$4:$I$2379,I527)</f>
        <v>2</v>
      </c>
      <c r="B527" s="176">
        <v>46167.0</v>
      </c>
      <c r="C527" s="91" t="s">
        <v>83</v>
      </c>
      <c r="D527" s="91" t="s">
        <v>173</v>
      </c>
      <c r="E527" s="91" t="s">
        <v>1366</v>
      </c>
      <c r="F527" s="178">
        <v>46167.0</v>
      </c>
      <c r="G527" s="179" t="s">
        <v>88</v>
      </c>
      <c r="H527" s="91" t="s">
        <v>1690</v>
      </c>
      <c r="I527" s="91" t="s">
        <v>1691</v>
      </c>
      <c r="J527" s="97" t="s">
        <v>1692</v>
      </c>
      <c r="K527" s="180" t="s">
        <v>1693</v>
      </c>
      <c r="L527" s="181" t="s">
        <v>1693</v>
      </c>
      <c r="M527" s="91" t="s">
        <v>1694</v>
      </c>
      <c r="N527" s="91" t="s">
        <v>1694</v>
      </c>
      <c r="O527" s="183">
        <v>46053.0</v>
      </c>
      <c r="P527" s="336"/>
      <c r="Q527" s="182"/>
      <c r="R527" s="182"/>
      <c r="S527" s="185"/>
      <c r="T527" s="185"/>
      <c r="U527" s="185"/>
      <c r="V527" s="182"/>
      <c r="W527" s="182"/>
      <c r="X527" s="182"/>
      <c r="Y527" s="184"/>
      <c r="Z527" s="182"/>
      <c r="AA527" s="459"/>
      <c r="AB527" s="459"/>
    </row>
    <row r="528" ht="22.5" customHeight="1">
      <c r="A528" s="72">
        <f>COUNTIF('Call &amp; Chat-Lidya'!$I$4:$I$2379,I528)</f>
        <v>4</v>
      </c>
      <c r="B528" s="176">
        <v>46167.0</v>
      </c>
      <c r="C528" s="91" t="s">
        <v>83</v>
      </c>
      <c r="D528" s="91" t="s">
        <v>173</v>
      </c>
      <c r="E528" s="91" t="s">
        <v>1028</v>
      </c>
      <c r="F528" s="178">
        <v>46167.0</v>
      </c>
      <c r="G528" s="179" t="s">
        <v>88</v>
      </c>
      <c r="H528" s="91" t="s">
        <v>1520</v>
      </c>
      <c r="I528" s="91" t="s">
        <v>1521</v>
      </c>
      <c r="J528" s="97" t="s">
        <v>1522</v>
      </c>
      <c r="K528" s="180" t="s">
        <v>1523</v>
      </c>
      <c r="L528" s="181" t="s">
        <v>1523</v>
      </c>
      <c r="M528" s="91" t="s">
        <v>1524</v>
      </c>
      <c r="N528" s="91" t="s">
        <v>1525</v>
      </c>
      <c r="O528" s="183">
        <v>46167.0</v>
      </c>
      <c r="P528" s="176">
        <v>46181.0</v>
      </c>
      <c r="Q528" s="91" t="s">
        <v>124</v>
      </c>
      <c r="R528" s="91" t="s">
        <v>143</v>
      </c>
      <c r="S528" s="179" t="s">
        <v>381</v>
      </c>
      <c r="T528" s="179" t="s">
        <v>145</v>
      </c>
      <c r="U528" s="179" t="s">
        <v>101</v>
      </c>
      <c r="V528" s="97" t="s">
        <v>390</v>
      </c>
      <c r="W528" s="91" t="s">
        <v>694</v>
      </c>
      <c r="X528" s="182"/>
      <c r="Y528" s="184"/>
      <c r="Z528" s="182"/>
      <c r="AA528" s="459"/>
      <c r="AB528" s="459"/>
    </row>
    <row r="529" ht="22.5" customHeight="1">
      <c r="A529" s="72">
        <f>COUNTIF('Call &amp; Chat-Lidya'!$I$4:$I$2404,I529)</f>
        <v>6</v>
      </c>
      <c r="B529" s="176">
        <v>46164.0</v>
      </c>
      <c r="C529" s="91" t="s">
        <v>83</v>
      </c>
      <c r="D529" s="91" t="s">
        <v>173</v>
      </c>
      <c r="E529" s="91" t="s">
        <v>946</v>
      </c>
      <c r="F529" s="178">
        <v>46161.0</v>
      </c>
      <c r="G529" s="179" t="s">
        <v>88</v>
      </c>
      <c r="H529" s="91" t="s">
        <v>951</v>
      </c>
      <c r="I529" s="91" t="s">
        <v>953</v>
      </c>
      <c r="J529" s="97" t="s">
        <v>954</v>
      </c>
      <c r="K529" s="180" t="s">
        <v>955</v>
      </c>
      <c r="L529" s="181" t="s">
        <v>955</v>
      </c>
      <c r="M529" s="91" t="s">
        <v>956</v>
      </c>
      <c r="N529" s="91" t="s">
        <v>956</v>
      </c>
      <c r="O529" s="183">
        <v>46161.0</v>
      </c>
      <c r="P529" s="176">
        <v>46175.0</v>
      </c>
      <c r="Q529" s="91" t="s">
        <v>461</v>
      </c>
      <c r="R529" s="91" t="s">
        <v>213</v>
      </c>
      <c r="S529" s="179" t="s">
        <v>251</v>
      </c>
      <c r="T529" s="179" t="s">
        <v>145</v>
      </c>
      <c r="U529" s="179" t="s">
        <v>101</v>
      </c>
      <c r="V529" s="97" t="s">
        <v>341</v>
      </c>
      <c r="W529" s="182"/>
      <c r="X529" s="182"/>
      <c r="Y529" s="184"/>
      <c r="Z529" s="182"/>
      <c r="AA529" s="459"/>
      <c r="AB529" s="459"/>
    </row>
    <row r="530" ht="22.5" customHeight="1">
      <c r="A530" s="72">
        <f>COUNTIF('Call &amp; Chat-Lidya'!$I$4:$I$2404,I530)</f>
        <v>13</v>
      </c>
      <c r="B530" s="176">
        <v>46164.0</v>
      </c>
      <c r="C530" s="91" t="s">
        <v>967</v>
      </c>
      <c r="D530" s="91" t="s">
        <v>173</v>
      </c>
      <c r="E530" s="91" t="s">
        <v>554</v>
      </c>
      <c r="F530" s="176">
        <v>46148.0</v>
      </c>
      <c r="G530" s="179" t="s">
        <v>88</v>
      </c>
      <c r="H530" s="91" t="s">
        <v>982</v>
      </c>
      <c r="I530" s="330">
        <v>18604.0</v>
      </c>
      <c r="J530" s="97" t="s">
        <v>983</v>
      </c>
      <c r="K530" s="97" t="s">
        <v>984</v>
      </c>
      <c r="L530" s="313" t="s">
        <v>984</v>
      </c>
      <c r="M530" s="91" t="s">
        <v>985</v>
      </c>
      <c r="N530" s="91" t="s">
        <v>985</v>
      </c>
      <c r="O530" s="331" t="s">
        <v>986</v>
      </c>
      <c r="P530" s="176">
        <v>46161.0</v>
      </c>
      <c r="Q530" s="91" t="s">
        <v>124</v>
      </c>
      <c r="R530" s="91">
        <v>2.0</v>
      </c>
      <c r="S530" s="179" t="s">
        <v>99</v>
      </c>
      <c r="T530" s="179" t="s">
        <v>145</v>
      </c>
      <c r="U530" s="179" t="s">
        <v>101</v>
      </c>
      <c r="V530" s="179" t="s">
        <v>341</v>
      </c>
      <c r="W530" s="182"/>
      <c r="X530" s="182"/>
      <c r="Y530" s="182"/>
      <c r="Z530" s="182"/>
      <c r="AA530" s="306"/>
      <c r="AB530" s="306"/>
    </row>
    <row r="531" ht="22.5" customHeight="1">
      <c r="A531" s="72">
        <f>COUNTIF('Call &amp; Chat-Lidya'!$I$4:$I$2404,I531)</f>
        <v>8</v>
      </c>
      <c r="B531" s="176">
        <v>46164.0</v>
      </c>
      <c r="C531" s="91" t="s">
        <v>83</v>
      </c>
      <c r="D531" s="91" t="s">
        <v>173</v>
      </c>
      <c r="E531" s="91" t="s">
        <v>809</v>
      </c>
      <c r="F531" s="178">
        <v>46160.0</v>
      </c>
      <c r="G531" s="179" t="s">
        <v>88</v>
      </c>
      <c r="H531" s="91" t="s">
        <v>1570</v>
      </c>
      <c r="I531" s="91" t="s">
        <v>1571</v>
      </c>
      <c r="J531" s="97" t="s">
        <v>1572</v>
      </c>
      <c r="K531" s="180" t="s">
        <v>1573</v>
      </c>
      <c r="L531" s="181" t="s">
        <v>1573</v>
      </c>
      <c r="M531" s="91" t="s">
        <v>1574</v>
      </c>
      <c r="N531" s="182"/>
      <c r="O531" s="183">
        <v>46160.0</v>
      </c>
      <c r="P531" s="176">
        <v>46174.0</v>
      </c>
      <c r="Q531" s="91" t="s">
        <v>143</v>
      </c>
      <c r="R531" s="91">
        <v>2.0</v>
      </c>
      <c r="S531" s="179" t="s">
        <v>251</v>
      </c>
      <c r="T531" s="179" t="s">
        <v>145</v>
      </c>
      <c r="U531" s="179" t="s">
        <v>101</v>
      </c>
      <c r="V531" s="97" t="s">
        <v>341</v>
      </c>
      <c r="W531" s="182"/>
      <c r="X531" s="182"/>
      <c r="Y531" s="184"/>
      <c r="Z531" s="182"/>
      <c r="AA531" s="459"/>
      <c r="AB531" s="459"/>
    </row>
    <row r="532" ht="22.5" customHeight="1">
      <c r="A532" s="72">
        <f>COUNTIF('Call &amp; Chat-Lidya'!$I$4:$I$2404,I532)</f>
        <v>10</v>
      </c>
      <c r="B532" s="176">
        <v>46164.0</v>
      </c>
      <c r="C532" s="91" t="s">
        <v>83</v>
      </c>
      <c r="D532" s="91" t="s">
        <v>173</v>
      </c>
      <c r="E532" s="91" t="s">
        <v>1053</v>
      </c>
      <c r="F532" s="178">
        <v>46160.0</v>
      </c>
      <c r="G532" s="179" t="s">
        <v>88</v>
      </c>
      <c r="H532" s="91" t="s">
        <v>1054</v>
      </c>
      <c r="I532" s="91" t="s">
        <v>1055</v>
      </c>
      <c r="J532" s="97" t="s">
        <v>1056</v>
      </c>
      <c r="K532" s="180" t="s">
        <v>1057</v>
      </c>
      <c r="L532" s="181" t="s">
        <v>1057</v>
      </c>
      <c r="M532" s="91" t="s">
        <v>1058</v>
      </c>
      <c r="N532" s="182"/>
      <c r="O532" s="183">
        <v>46160.0</v>
      </c>
      <c r="P532" s="176">
        <v>46174.0</v>
      </c>
      <c r="Q532" s="91" t="s">
        <v>95</v>
      </c>
      <c r="R532" s="91">
        <v>2.0</v>
      </c>
      <c r="S532" s="179" t="s">
        <v>251</v>
      </c>
      <c r="T532" s="179" t="s">
        <v>350</v>
      </c>
      <c r="U532" s="179" t="s">
        <v>101</v>
      </c>
      <c r="V532" s="179" t="s">
        <v>1043</v>
      </c>
      <c r="W532" s="182"/>
      <c r="X532" s="182"/>
      <c r="Y532" s="184"/>
      <c r="Z532" s="97" t="s">
        <v>2118</v>
      </c>
      <c r="AA532" s="459"/>
      <c r="AB532" s="459"/>
    </row>
    <row r="533" ht="22.5" customHeight="1">
      <c r="A533" s="72">
        <f>COUNTIF('Call &amp; Chat-Lidya'!$I$4:$I$2404,I533)</f>
        <v>3</v>
      </c>
      <c r="B533" s="176">
        <v>46164.0</v>
      </c>
      <c r="C533" s="91" t="s">
        <v>83</v>
      </c>
      <c r="D533" s="91" t="s">
        <v>173</v>
      </c>
      <c r="E533" s="91" t="s">
        <v>1098</v>
      </c>
      <c r="F533" s="176">
        <v>46164.0</v>
      </c>
      <c r="G533" s="179" t="s">
        <v>88</v>
      </c>
      <c r="H533" s="91" t="s">
        <v>1099</v>
      </c>
      <c r="I533" s="91" t="s">
        <v>1100</v>
      </c>
      <c r="J533" s="97" t="s">
        <v>1102</v>
      </c>
      <c r="K533" s="97" t="s">
        <v>1104</v>
      </c>
      <c r="L533" s="313" t="s">
        <v>1104</v>
      </c>
      <c r="M533" s="91" t="s">
        <v>1105</v>
      </c>
      <c r="N533" s="91" t="s">
        <v>1105</v>
      </c>
      <c r="O533" s="183">
        <v>46164.0</v>
      </c>
      <c r="P533" s="176">
        <v>46178.0</v>
      </c>
      <c r="Q533" s="91" t="s">
        <v>124</v>
      </c>
      <c r="R533" s="91" t="s">
        <v>143</v>
      </c>
      <c r="S533" s="179" t="s">
        <v>251</v>
      </c>
      <c r="T533" s="179" t="s">
        <v>145</v>
      </c>
      <c r="U533" s="179" t="s">
        <v>101</v>
      </c>
      <c r="V533" s="179" t="s">
        <v>131</v>
      </c>
      <c r="W533" s="182"/>
      <c r="X533" s="182"/>
      <c r="Y533" s="184"/>
      <c r="Z533" s="182"/>
      <c r="AA533" s="459"/>
      <c r="AB533" s="459"/>
    </row>
    <row r="534" ht="22.5" customHeight="1">
      <c r="A534" s="72">
        <f>COUNTIF('Call &amp; Chat-Lidya'!$I$4:$I$2404,I534)</f>
        <v>3</v>
      </c>
      <c r="B534" s="176">
        <v>46164.0</v>
      </c>
      <c r="C534" s="91" t="s">
        <v>83</v>
      </c>
      <c r="D534" s="91" t="s">
        <v>173</v>
      </c>
      <c r="E534" s="91" t="s">
        <v>946</v>
      </c>
      <c r="F534" s="176">
        <v>46164.0</v>
      </c>
      <c r="G534" s="179" t="s">
        <v>88</v>
      </c>
      <c r="H534" s="91" t="s">
        <v>1107</v>
      </c>
      <c r="I534" s="91" t="s">
        <v>1108</v>
      </c>
      <c r="J534" s="97" t="s">
        <v>1109</v>
      </c>
      <c r="K534" s="97" t="s">
        <v>1110</v>
      </c>
      <c r="L534" s="313" t="s">
        <v>1110</v>
      </c>
      <c r="M534" s="91" t="s">
        <v>1111</v>
      </c>
      <c r="N534" s="91" t="s">
        <v>1112</v>
      </c>
      <c r="O534" s="183">
        <v>46164.0</v>
      </c>
      <c r="P534" s="176">
        <v>46178.0</v>
      </c>
      <c r="Q534" s="91" t="s">
        <v>124</v>
      </c>
      <c r="R534" s="91" t="s">
        <v>143</v>
      </c>
      <c r="S534" s="179" t="s">
        <v>251</v>
      </c>
      <c r="T534" s="179" t="s">
        <v>145</v>
      </c>
      <c r="U534" s="179" t="s">
        <v>101</v>
      </c>
      <c r="V534" s="179" t="s">
        <v>131</v>
      </c>
      <c r="W534" s="182"/>
      <c r="X534" s="182"/>
      <c r="Y534" s="184"/>
      <c r="Z534" s="182"/>
      <c r="AA534" s="459"/>
      <c r="AB534" s="459"/>
    </row>
    <row r="535" ht="22.5" customHeight="1">
      <c r="A535" s="72">
        <f>COUNTIF('Call &amp; Chat-Lidya'!$I$4:$I$2404,I535)</f>
        <v>3</v>
      </c>
      <c r="B535" s="176">
        <v>46164.0</v>
      </c>
      <c r="C535" s="91" t="s">
        <v>83</v>
      </c>
      <c r="D535" s="91" t="s">
        <v>173</v>
      </c>
      <c r="E535" s="91" t="s">
        <v>1069</v>
      </c>
      <c r="F535" s="176">
        <v>46164.0</v>
      </c>
      <c r="G535" s="179" t="s">
        <v>448</v>
      </c>
      <c r="H535" s="91" t="s">
        <v>1695</v>
      </c>
      <c r="I535" s="91" t="s">
        <v>1696</v>
      </c>
      <c r="J535" s="97" t="s">
        <v>1697</v>
      </c>
      <c r="K535" s="97" t="s">
        <v>1698</v>
      </c>
      <c r="L535" s="313" t="s">
        <v>1699</v>
      </c>
      <c r="M535" s="91" t="s">
        <v>1700</v>
      </c>
      <c r="N535" s="91" t="s">
        <v>1701</v>
      </c>
      <c r="O535" s="183">
        <v>46164.0</v>
      </c>
      <c r="P535" s="176">
        <v>46178.0</v>
      </c>
      <c r="Q535" s="91" t="s">
        <v>124</v>
      </c>
      <c r="R535" s="91" t="s">
        <v>98</v>
      </c>
      <c r="S535" s="179" t="s">
        <v>100</v>
      </c>
      <c r="T535" s="179" t="s">
        <v>100</v>
      </c>
      <c r="U535" s="179" t="s">
        <v>101</v>
      </c>
      <c r="V535" s="179" t="s">
        <v>105</v>
      </c>
      <c r="W535" s="182"/>
      <c r="X535" s="182"/>
      <c r="Y535" s="184"/>
      <c r="Z535" s="180" t="s">
        <v>2142</v>
      </c>
      <c r="AA535" s="459"/>
      <c r="AB535" s="459"/>
    </row>
    <row r="536" ht="22.5" customHeight="1">
      <c r="A536" s="72">
        <f>COUNTIF('Call &amp; Chat-Lidya'!$I$4:$I$2404,I536)</f>
        <v>3</v>
      </c>
      <c r="B536" s="176">
        <v>46164.0</v>
      </c>
      <c r="C536" s="91" t="s">
        <v>967</v>
      </c>
      <c r="D536" s="91" t="s">
        <v>173</v>
      </c>
      <c r="E536" s="91" t="s">
        <v>670</v>
      </c>
      <c r="F536" s="178">
        <v>46151.0</v>
      </c>
      <c r="G536" s="179" t="s">
        <v>448</v>
      </c>
      <c r="H536" s="91" t="s">
        <v>2533</v>
      </c>
      <c r="I536" s="330">
        <v>5554.0</v>
      </c>
      <c r="J536" s="97" t="s">
        <v>2534</v>
      </c>
      <c r="K536" s="97" t="s">
        <v>2535</v>
      </c>
      <c r="L536" s="313" t="s">
        <v>2536</v>
      </c>
      <c r="M536" s="91" t="s">
        <v>2537</v>
      </c>
      <c r="N536" s="91" t="s">
        <v>2537</v>
      </c>
      <c r="O536" s="331" t="s">
        <v>1120</v>
      </c>
      <c r="P536" s="176">
        <v>45751.0</v>
      </c>
      <c r="Q536" s="91" t="s">
        <v>124</v>
      </c>
      <c r="R536" s="91" t="s">
        <v>124</v>
      </c>
      <c r="S536" s="179" t="s">
        <v>99</v>
      </c>
      <c r="T536" s="179" t="s">
        <v>145</v>
      </c>
      <c r="U536" s="179" t="s">
        <v>101</v>
      </c>
      <c r="V536" s="179" t="s">
        <v>873</v>
      </c>
      <c r="W536" s="91" t="s">
        <v>342</v>
      </c>
      <c r="X536" s="182"/>
      <c r="Y536" s="182"/>
      <c r="Z536" s="97" t="s">
        <v>2547</v>
      </c>
      <c r="AA536" s="306"/>
      <c r="AB536" s="306"/>
    </row>
    <row r="537" ht="22.5" customHeight="1">
      <c r="A537" s="72">
        <f>COUNTIF('Call &amp; Chat-Lidya'!$I$4:$I$2404,I537)</f>
        <v>5</v>
      </c>
      <c r="B537" s="176">
        <v>46164.0</v>
      </c>
      <c r="C537" s="91" t="s">
        <v>83</v>
      </c>
      <c r="D537" s="91" t="s">
        <v>173</v>
      </c>
      <c r="E537" s="91" t="s">
        <v>1594</v>
      </c>
      <c r="F537" s="178">
        <v>46160.0</v>
      </c>
      <c r="G537" s="179" t="s">
        <v>88</v>
      </c>
      <c r="H537" s="91" t="s">
        <v>1596</v>
      </c>
      <c r="I537" s="91" t="s">
        <v>1597</v>
      </c>
      <c r="J537" s="97" t="s">
        <v>1598</v>
      </c>
      <c r="K537" s="180" t="s">
        <v>253</v>
      </c>
      <c r="L537" s="181" t="s">
        <v>253</v>
      </c>
      <c r="M537" s="91" t="s">
        <v>1599</v>
      </c>
      <c r="N537" s="91" t="s">
        <v>1599</v>
      </c>
      <c r="O537" s="183">
        <v>46154.0</v>
      </c>
      <c r="P537" s="176">
        <v>46168.0</v>
      </c>
      <c r="Q537" s="91" t="s">
        <v>115</v>
      </c>
      <c r="R537" s="91">
        <v>2.0</v>
      </c>
      <c r="S537" s="179" t="s">
        <v>100</v>
      </c>
      <c r="T537" s="179" t="s">
        <v>145</v>
      </c>
      <c r="U537" s="179" t="s">
        <v>101</v>
      </c>
      <c r="V537" s="97" t="s">
        <v>341</v>
      </c>
      <c r="W537" s="182"/>
      <c r="X537" s="182"/>
      <c r="Y537" s="184"/>
      <c r="Z537" s="97" t="s">
        <v>2938</v>
      </c>
      <c r="AA537" s="459"/>
      <c r="AB537" s="459"/>
    </row>
    <row r="538" ht="22.5" customHeight="1">
      <c r="A538" s="72">
        <f>COUNTIF('Call &amp; Chat-Lidya'!$I$4:$I$2404,I538)</f>
        <v>10</v>
      </c>
      <c r="B538" s="176">
        <v>46164.0</v>
      </c>
      <c r="C538" s="91" t="s">
        <v>83</v>
      </c>
      <c r="D538" s="91" t="s">
        <v>173</v>
      </c>
      <c r="E538" s="91" t="s">
        <v>1253</v>
      </c>
      <c r="F538" s="176">
        <v>46162.0</v>
      </c>
      <c r="G538" s="179" t="s">
        <v>88</v>
      </c>
      <c r="H538" s="91" t="s">
        <v>610</v>
      </c>
      <c r="I538" s="91" t="s">
        <v>611</v>
      </c>
      <c r="J538" s="97" t="s">
        <v>612</v>
      </c>
      <c r="K538" s="97" t="s">
        <v>613</v>
      </c>
      <c r="L538" s="313" t="s">
        <v>613</v>
      </c>
      <c r="M538" s="91" t="s">
        <v>615</v>
      </c>
      <c r="N538" s="91" t="s">
        <v>615</v>
      </c>
      <c r="O538" s="183">
        <v>46006.0</v>
      </c>
      <c r="P538" s="176">
        <v>46020.0</v>
      </c>
      <c r="Q538" s="91" t="s">
        <v>98</v>
      </c>
      <c r="R538" s="91" t="s">
        <v>213</v>
      </c>
      <c r="S538" s="179" t="s">
        <v>251</v>
      </c>
      <c r="T538" s="179" t="s">
        <v>145</v>
      </c>
      <c r="U538" s="179" t="s">
        <v>101</v>
      </c>
      <c r="V538" s="97" t="s">
        <v>390</v>
      </c>
      <c r="W538" s="182"/>
      <c r="X538" s="182"/>
      <c r="Y538" s="184"/>
      <c r="Z538" s="182"/>
      <c r="AA538" s="459"/>
      <c r="AB538" s="459"/>
    </row>
    <row r="539" ht="22.5" customHeight="1">
      <c r="A539" s="72">
        <f>COUNTIF('Call &amp; Chat-Lidya'!$I$4:$I$2404,I539)</f>
        <v>4</v>
      </c>
      <c r="B539" s="176">
        <v>46164.0</v>
      </c>
      <c r="C539" s="91" t="s">
        <v>83</v>
      </c>
      <c r="D539" s="91" t="s">
        <v>173</v>
      </c>
      <c r="E539" s="91" t="s">
        <v>1284</v>
      </c>
      <c r="F539" s="178">
        <v>46163.0</v>
      </c>
      <c r="G539" s="179" t="s">
        <v>88</v>
      </c>
      <c r="H539" s="91" t="s">
        <v>1438</v>
      </c>
      <c r="I539" s="91" t="s">
        <v>1439</v>
      </c>
      <c r="J539" s="97" t="s">
        <v>1440</v>
      </c>
      <c r="K539" s="180" t="s">
        <v>1441</v>
      </c>
      <c r="L539" s="181" t="s">
        <v>1441</v>
      </c>
      <c r="M539" s="91" t="s">
        <v>1443</v>
      </c>
      <c r="N539" s="91" t="s">
        <v>1443</v>
      </c>
      <c r="O539" s="183">
        <v>46163.0</v>
      </c>
      <c r="P539" s="176">
        <v>46177.0</v>
      </c>
      <c r="Q539" s="91" t="s">
        <v>124</v>
      </c>
      <c r="R539" s="91" t="s">
        <v>143</v>
      </c>
      <c r="S539" s="179" t="s">
        <v>381</v>
      </c>
      <c r="T539" s="179" t="s">
        <v>145</v>
      </c>
      <c r="U539" s="179" t="s">
        <v>101</v>
      </c>
      <c r="V539" s="97" t="s">
        <v>664</v>
      </c>
      <c r="W539" s="91" t="s">
        <v>1445</v>
      </c>
      <c r="X539" s="182"/>
      <c r="Y539" s="184"/>
      <c r="Z539" s="97" t="s">
        <v>3490</v>
      </c>
      <c r="AA539" s="459"/>
      <c r="AB539" s="459"/>
    </row>
    <row r="540" ht="22.5" customHeight="1">
      <c r="A540" s="72">
        <f>COUNTIF('Call &amp; Chat-Lidya'!$I$4:$I$2404,I540)</f>
        <v>3</v>
      </c>
      <c r="B540" s="176">
        <v>46164.0</v>
      </c>
      <c r="C540" s="91" t="s">
        <v>83</v>
      </c>
      <c r="D540" s="91" t="s">
        <v>173</v>
      </c>
      <c r="E540" s="91" t="s">
        <v>1292</v>
      </c>
      <c r="F540" s="178">
        <v>46163.0</v>
      </c>
      <c r="G540" s="179" t="s">
        <v>88</v>
      </c>
      <c r="H540" s="91" t="s">
        <v>1446</v>
      </c>
      <c r="I540" s="91" t="s">
        <v>1447</v>
      </c>
      <c r="J540" s="97" t="s">
        <v>1448</v>
      </c>
      <c r="K540" s="180" t="s">
        <v>1449</v>
      </c>
      <c r="L540" s="181" t="s">
        <v>1449</v>
      </c>
      <c r="M540" s="91" t="s">
        <v>1450</v>
      </c>
      <c r="N540" s="91" t="s">
        <v>1450</v>
      </c>
      <c r="O540" s="183">
        <v>46163.0</v>
      </c>
      <c r="P540" s="176">
        <v>46177.0</v>
      </c>
      <c r="Q540" s="91" t="s">
        <v>124</v>
      </c>
      <c r="R540" s="91" t="s">
        <v>143</v>
      </c>
      <c r="S540" s="179" t="s">
        <v>251</v>
      </c>
      <c r="T540" s="179" t="s">
        <v>350</v>
      </c>
      <c r="U540" s="179" t="s">
        <v>101</v>
      </c>
      <c r="V540" s="97" t="s">
        <v>390</v>
      </c>
      <c r="W540" s="182"/>
      <c r="X540" s="182"/>
      <c r="Y540" s="184"/>
      <c r="Z540" s="97" t="s">
        <v>3498</v>
      </c>
      <c r="AA540" s="459"/>
      <c r="AB540" s="459"/>
    </row>
    <row r="541" ht="22.5" customHeight="1">
      <c r="A541" s="72">
        <f>COUNTIF('Call &amp; Chat-Lidya'!$I$4:$I$2404,I541)</f>
        <v>1</v>
      </c>
      <c r="B541" s="176">
        <v>46164.0</v>
      </c>
      <c r="C541" s="91" t="s">
        <v>83</v>
      </c>
      <c r="D541" s="91" t="s">
        <v>173</v>
      </c>
      <c r="E541" s="91" t="s">
        <v>1305</v>
      </c>
      <c r="F541" s="178">
        <v>46163.0</v>
      </c>
      <c r="G541" s="179" t="s">
        <v>88</v>
      </c>
      <c r="H541" s="91" t="s">
        <v>3500</v>
      </c>
      <c r="I541" s="91" t="s">
        <v>1806</v>
      </c>
      <c r="J541" s="97" t="s">
        <v>3501</v>
      </c>
      <c r="K541" s="180" t="s">
        <v>1808</v>
      </c>
      <c r="L541" s="181" t="s">
        <v>1808</v>
      </c>
      <c r="M541" s="588" t="s">
        <v>3502</v>
      </c>
      <c r="N541" s="182"/>
      <c r="O541" s="183">
        <v>46163.0</v>
      </c>
      <c r="P541" s="176">
        <v>46177.0</v>
      </c>
      <c r="Q541" s="91" t="s">
        <v>213</v>
      </c>
      <c r="R541" s="91" t="s">
        <v>124</v>
      </c>
      <c r="S541" s="179" t="s">
        <v>251</v>
      </c>
      <c r="T541" s="179" t="s">
        <v>350</v>
      </c>
      <c r="U541" s="179" t="s">
        <v>101</v>
      </c>
      <c r="V541" s="97" t="s">
        <v>390</v>
      </c>
      <c r="W541" s="182"/>
      <c r="X541" s="182"/>
      <c r="Y541" s="184"/>
      <c r="Z541" s="97" t="s">
        <v>3507</v>
      </c>
      <c r="AA541" s="459"/>
      <c r="AB541" s="459"/>
    </row>
    <row r="542" ht="22.5" customHeight="1">
      <c r="A542" s="72">
        <f>COUNTIF('Call &amp; Chat-Lidya'!$I$4:$I$2404,I542)</f>
        <v>2</v>
      </c>
      <c r="B542" s="176">
        <v>46164.0</v>
      </c>
      <c r="C542" s="91" t="s">
        <v>83</v>
      </c>
      <c r="D542" s="91" t="s">
        <v>173</v>
      </c>
      <c r="E542" s="91" t="s">
        <v>1313</v>
      </c>
      <c r="F542" s="178">
        <v>46164.0</v>
      </c>
      <c r="G542" s="179" t="s">
        <v>88</v>
      </c>
      <c r="H542" s="91" t="s">
        <v>1456</v>
      </c>
      <c r="I542" s="91" t="s">
        <v>1457</v>
      </c>
      <c r="J542" s="97" t="s">
        <v>1458</v>
      </c>
      <c r="K542" s="180" t="s">
        <v>1459</v>
      </c>
      <c r="L542" s="181" t="s">
        <v>1459</v>
      </c>
      <c r="M542" s="91" t="s">
        <v>1460</v>
      </c>
      <c r="N542" s="91" t="s">
        <v>1460</v>
      </c>
      <c r="O542" s="183">
        <v>46164.0</v>
      </c>
      <c r="P542" s="176">
        <v>46178.0</v>
      </c>
      <c r="Q542" s="91" t="s">
        <v>143</v>
      </c>
      <c r="R542" s="91" t="s">
        <v>143</v>
      </c>
      <c r="S542" s="179" t="s">
        <v>350</v>
      </c>
      <c r="T542" s="179" t="s">
        <v>145</v>
      </c>
      <c r="U542" s="179" t="s">
        <v>101</v>
      </c>
      <c r="V542" s="97" t="s">
        <v>664</v>
      </c>
      <c r="W542" s="91" t="s">
        <v>342</v>
      </c>
      <c r="X542" s="182"/>
      <c r="Y542" s="184"/>
      <c r="Z542" s="182"/>
      <c r="AA542" s="459"/>
      <c r="AB542" s="459"/>
    </row>
    <row r="543" ht="22.5" customHeight="1">
      <c r="A543" s="72">
        <v>2.0</v>
      </c>
      <c r="B543" s="176">
        <v>46163.0</v>
      </c>
      <c r="C543" s="91" t="s">
        <v>83</v>
      </c>
      <c r="D543" s="91" t="s">
        <v>155</v>
      </c>
      <c r="E543" s="91" t="s">
        <v>2303</v>
      </c>
      <c r="F543" s="176">
        <v>46127.0</v>
      </c>
      <c r="G543" s="179" t="s">
        <v>88</v>
      </c>
      <c r="H543" s="91" t="s">
        <v>2304</v>
      </c>
      <c r="I543" s="91" t="s">
        <v>2305</v>
      </c>
      <c r="J543" s="97" t="s">
        <v>2306</v>
      </c>
      <c r="K543" s="97" t="s">
        <v>2307</v>
      </c>
      <c r="L543" s="313" t="s">
        <v>2307</v>
      </c>
      <c r="M543" s="91" t="s">
        <v>2308</v>
      </c>
      <c r="N543" s="91" t="s">
        <v>2309</v>
      </c>
      <c r="O543" s="183">
        <v>46071.0</v>
      </c>
      <c r="P543" s="176">
        <v>46085.0</v>
      </c>
      <c r="Q543" s="91" t="s">
        <v>461</v>
      </c>
      <c r="R543" s="91" t="s">
        <v>124</v>
      </c>
      <c r="S543" s="179" t="s">
        <v>99</v>
      </c>
      <c r="T543" s="179" t="s">
        <v>292</v>
      </c>
      <c r="U543" s="179" t="s">
        <v>101</v>
      </c>
      <c r="V543" s="179" t="s">
        <v>873</v>
      </c>
      <c r="W543" s="182"/>
      <c r="X543" s="182"/>
      <c r="Y543" s="184"/>
      <c r="Z543" s="182" t="s">
        <v>2317</v>
      </c>
      <c r="AA543" s="459"/>
      <c r="AB543" s="459"/>
    </row>
    <row r="544" ht="22.5" customHeight="1">
      <c r="A544" s="72">
        <v>8.0</v>
      </c>
      <c r="B544" s="176">
        <v>46163.0</v>
      </c>
      <c r="C544" s="91" t="s">
        <v>83</v>
      </c>
      <c r="D544" s="91" t="s">
        <v>173</v>
      </c>
      <c r="E544" s="91" t="s">
        <v>1715</v>
      </c>
      <c r="F544" s="178">
        <v>46108.0</v>
      </c>
      <c r="G544" s="176"/>
      <c r="H544" s="91" t="s">
        <v>1719</v>
      </c>
      <c r="I544" s="91" t="s">
        <v>1720</v>
      </c>
      <c r="J544" s="97" t="s">
        <v>1722</v>
      </c>
      <c r="K544" s="97" t="s">
        <v>1722</v>
      </c>
      <c r="L544" s="313" t="s">
        <v>1722</v>
      </c>
      <c r="M544" s="91" t="s">
        <v>1726</v>
      </c>
      <c r="N544" s="91" t="s">
        <v>1726</v>
      </c>
      <c r="O544" s="183">
        <v>46108.0</v>
      </c>
      <c r="P544" s="176">
        <v>46122.0</v>
      </c>
      <c r="Q544" s="91" t="s">
        <v>143</v>
      </c>
      <c r="R544" s="91">
        <v>2.0</v>
      </c>
      <c r="S544" s="179" t="s">
        <v>251</v>
      </c>
      <c r="T544" s="179" t="s">
        <v>145</v>
      </c>
      <c r="U544" s="179" t="s">
        <v>101</v>
      </c>
      <c r="V544" s="91" t="s">
        <v>131</v>
      </c>
      <c r="W544" s="182"/>
      <c r="X544" s="182"/>
      <c r="Y544" s="182"/>
      <c r="Z544" s="182"/>
      <c r="AA544" s="459"/>
      <c r="AB544" s="459"/>
    </row>
    <row r="545" ht="22.5" customHeight="1">
      <c r="A545" s="72">
        <v>6.0</v>
      </c>
      <c r="B545" s="176">
        <v>46163.0</v>
      </c>
      <c r="C545" s="91" t="s">
        <v>83</v>
      </c>
      <c r="D545" s="91" t="s">
        <v>173</v>
      </c>
      <c r="E545" s="91" t="s">
        <v>1604</v>
      </c>
      <c r="F545" s="176">
        <v>46139.0</v>
      </c>
      <c r="G545" s="176"/>
      <c r="H545" s="91" t="s">
        <v>1731</v>
      </c>
      <c r="I545" s="91" t="s">
        <v>1732</v>
      </c>
      <c r="J545" s="97" t="s">
        <v>1733</v>
      </c>
      <c r="K545" s="97" t="s">
        <v>1735</v>
      </c>
      <c r="L545" s="313" t="s">
        <v>1735</v>
      </c>
      <c r="M545" s="91" t="s">
        <v>1736</v>
      </c>
      <c r="N545" s="91" t="s">
        <v>1736</v>
      </c>
      <c r="O545" s="183">
        <v>46139.0</v>
      </c>
      <c r="P545" s="176">
        <v>46153.0</v>
      </c>
      <c r="Q545" s="91" t="s">
        <v>124</v>
      </c>
      <c r="R545" s="91">
        <v>2.0</v>
      </c>
      <c r="S545" s="179" t="s">
        <v>381</v>
      </c>
      <c r="T545" s="179" t="s">
        <v>145</v>
      </c>
      <c r="U545" s="179" t="s">
        <v>101</v>
      </c>
      <c r="V545" s="91" t="s">
        <v>1050</v>
      </c>
      <c r="W545" s="182"/>
      <c r="X545" s="182"/>
      <c r="Y545" s="184"/>
      <c r="Z545" s="182" t="s">
        <v>1742</v>
      </c>
      <c r="AA545" s="459"/>
      <c r="AB545" s="459"/>
    </row>
    <row r="546" ht="22.5" customHeight="1">
      <c r="A546" s="72">
        <v>5.0</v>
      </c>
      <c r="B546" s="176">
        <v>46163.0</v>
      </c>
      <c r="C546" s="91" t="s">
        <v>83</v>
      </c>
      <c r="D546" s="91" t="s">
        <v>173</v>
      </c>
      <c r="E546" s="91" t="s">
        <v>294</v>
      </c>
      <c r="F546" s="178">
        <v>46057.0</v>
      </c>
      <c r="G546" s="179" t="s">
        <v>88</v>
      </c>
      <c r="H546" s="91" t="s">
        <v>1748</v>
      </c>
      <c r="I546" s="91" t="s">
        <v>1749</v>
      </c>
      <c r="J546" s="97" t="s">
        <v>1750</v>
      </c>
      <c r="K546" s="97" t="s">
        <v>1751</v>
      </c>
      <c r="L546" s="313" t="s">
        <v>1751</v>
      </c>
      <c r="M546" s="91" t="s">
        <v>1752</v>
      </c>
      <c r="N546" s="91" t="s">
        <v>1752</v>
      </c>
      <c r="O546" s="183">
        <v>46056.0</v>
      </c>
      <c r="P546" s="176">
        <v>46070.0</v>
      </c>
      <c r="Q546" s="91" t="s">
        <v>213</v>
      </c>
      <c r="R546" s="91">
        <v>2.0</v>
      </c>
      <c r="S546" s="179" t="s">
        <v>251</v>
      </c>
      <c r="T546" s="179" t="s">
        <v>145</v>
      </c>
      <c r="U546" s="179" t="s">
        <v>101</v>
      </c>
      <c r="V546" s="91" t="s">
        <v>131</v>
      </c>
      <c r="W546" s="182" t="s">
        <v>509</v>
      </c>
      <c r="X546" s="182"/>
      <c r="Y546" s="184"/>
      <c r="Z546" s="182"/>
      <c r="AA546" s="459"/>
      <c r="AB546" s="459"/>
    </row>
    <row r="547" ht="22.5" customHeight="1">
      <c r="A547" s="72">
        <v>5.0</v>
      </c>
      <c r="B547" s="176">
        <v>46163.0</v>
      </c>
      <c r="C547" s="91" t="s">
        <v>83</v>
      </c>
      <c r="D547" s="91" t="s">
        <v>173</v>
      </c>
      <c r="E547" s="91" t="s">
        <v>1761</v>
      </c>
      <c r="F547" s="176">
        <v>46128.0</v>
      </c>
      <c r="G547" s="179" t="s">
        <v>88</v>
      </c>
      <c r="H547" s="91" t="s">
        <v>1762</v>
      </c>
      <c r="I547" s="91" t="s">
        <v>1763</v>
      </c>
      <c r="J547" s="97" t="s">
        <v>1764</v>
      </c>
      <c r="K547" s="97" t="s">
        <v>1765</v>
      </c>
      <c r="L547" s="313" t="s">
        <v>1765</v>
      </c>
      <c r="M547" s="91" t="s">
        <v>1766</v>
      </c>
      <c r="N547" s="91"/>
      <c r="O547" s="183">
        <v>46127.0</v>
      </c>
      <c r="P547" s="176">
        <v>46141.0</v>
      </c>
      <c r="Q547" s="91" t="s">
        <v>143</v>
      </c>
      <c r="R547" s="91">
        <v>2.0</v>
      </c>
      <c r="S547" s="83" t="s">
        <v>350</v>
      </c>
      <c r="T547" s="179" t="s">
        <v>145</v>
      </c>
      <c r="U547" s="179" t="s">
        <v>101</v>
      </c>
      <c r="V547" s="91" t="s">
        <v>131</v>
      </c>
      <c r="W547" s="182"/>
      <c r="X547" s="182"/>
      <c r="Y547" s="184"/>
      <c r="Z547" s="182" t="s">
        <v>1775</v>
      </c>
      <c r="AA547" s="459"/>
      <c r="AB547" s="459"/>
    </row>
    <row r="548" ht="22.5" customHeight="1">
      <c r="A548" s="72">
        <v>1.0</v>
      </c>
      <c r="B548" s="178">
        <v>46163.0</v>
      </c>
      <c r="C548" s="91" t="s">
        <v>83</v>
      </c>
      <c r="D548" s="91" t="s">
        <v>173</v>
      </c>
      <c r="E548" s="91" t="s">
        <v>1498</v>
      </c>
      <c r="F548" s="178">
        <v>46157.0</v>
      </c>
      <c r="G548" s="179" t="s">
        <v>88</v>
      </c>
      <c r="H548" s="91" t="s">
        <v>1778</v>
      </c>
      <c r="I548" s="91" t="s">
        <v>1779</v>
      </c>
      <c r="J548" s="97" t="s">
        <v>1780</v>
      </c>
      <c r="K548" s="97" t="s">
        <v>1781</v>
      </c>
      <c r="L548" s="313" t="s">
        <v>1781</v>
      </c>
      <c r="M548" s="91" t="s">
        <v>1782</v>
      </c>
      <c r="N548" s="91" t="s">
        <v>1782</v>
      </c>
      <c r="O548" s="183">
        <v>46120.0</v>
      </c>
      <c r="P548" s="176">
        <v>46134.0</v>
      </c>
      <c r="Q548" s="91" t="s">
        <v>143</v>
      </c>
      <c r="R548" s="91">
        <v>1.0</v>
      </c>
      <c r="S548" s="179" t="s">
        <v>251</v>
      </c>
      <c r="T548" s="179" t="s">
        <v>145</v>
      </c>
      <c r="U548" s="179" t="s">
        <v>101</v>
      </c>
      <c r="V548" s="91" t="s">
        <v>131</v>
      </c>
      <c r="W548" s="182"/>
      <c r="X548" s="182"/>
      <c r="Y548" s="184"/>
      <c r="Z548" s="182"/>
      <c r="AA548" s="459"/>
      <c r="AB548" s="459"/>
    </row>
    <row r="549" ht="22.5" customHeight="1">
      <c r="A549" s="72">
        <v>1.0</v>
      </c>
      <c r="B549" s="178">
        <v>46163.0</v>
      </c>
      <c r="C549" s="91" t="s">
        <v>83</v>
      </c>
      <c r="D549" s="91" t="s">
        <v>173</v>
      </c>
      <c r="E549" s="91" t="s">
        <v>1510</v>
      </c>
      <c r="F549" s="178">
        <v>46157.0</v>
      </c>
      <c r="G549" s="179" t="s">
        <v>88</v>
      </c>
      <c r="H549" s="91" t="s">
        <v>1793</v>
      </c>
      <c r="I549" s="91" t="s">
        <v>1794</v>
      </c>
      <c r="J549" s="97" t="s">
        <v>1795</v>
      </c>
      <c r="K549" s="97" t="s">
        <v>1796</v>
      </c>
      <c r="L549" s="313" t="s">
        <v>1796</v>
      </c>
      <c r="M549" s="91" t="s">
        <v>1798</v>
      </c>
      <c r="N549" s="91" t="s">
        <v>1798</v>
      </c>
      <c r="O549" s="183">
        <v>46122.0</v>
      </c>
      <c r="P549" s="176">
        <v>46136.0</v>
      </c>
      <c r="Q549" s="91" t="s">
        <v>143</v>
      </c>
      <c r="R549" s="91">
        <v>1.0</v>
      </c>
      <c r="S549" s="179" t="s">
        <v>126</v>
      </c>
      <c r="T549" s="179" t="s">
        <v>127</v>
      </c>
      <c r="U549" s="179" t="s">
        <v>128</v>
      </c>
      <c r="V549" s="91" t="s">
        <v>131</v>
      </c>
      <c r="W549" s="182"/>
      <c r="X549" s="182"/>
      <c r="Y549" s="184"/>
      <c r="Z549" s="182" t="s">
        <v>533</v>
      </c>
      <c r="AA549" s="459"/>
      <c r="AB549" s="459"/>
    </row>
    <row r="550" ht="22.5" customHeight="1">
      <c r="A550" s="72">
        <v>1.0</v>
      </c>
      <c r="B550" s="178">
        <v>46163.0</v>
      </c>
      <c r="C550" s="91" t="s">
        <v>83</v>
      </c>
      <c r="D550" s="91" t="s">
        <v>173</v>
      </c>
      <c r="E550" s="91" t="s">
        <v>1630</v>
      </c>
      <c r="F550" s="178">
        <v>46157.0</v>
      </c>
      <c r="G550" s="179" t="s">
        <v>88</v>
      </c>
      <c r="H550" s="91" t="s">
        <v>1811</v>
      </c>
      <c r="I550" s="91" t="s">
        <v>1812</v>
      </c>
      <c r="J550" s="97" t="s">
        <v>1813</v>
      </c>
      <c r="K550" s="97" t="s">
        <v>1815</v>
      </c>
      <c r="L550" s="313" t="s">
        <v>1815</v>
      </c>
      <c r="M550" s="91" t="s">
        <v>1819</v>
      </c>
      <c r="N550" s="91" t="s">
        <v>1819</v>
      </c>
      <c r="O550" s="183">
        <v>46137.0</v>
      </c>
      <c r="P550" s="176">
        <v>46151.0</v>
      </c>
      <c r="Q550" s="91" t="s">
        <v>124</v>
      </c>
      <c r="R550" s="91">
        <v>1.0</v>
      </c>
      <c r="S550" s="179" t="s">
        <v>251</v>
      </c>
      <c r="T550" s="179" t="s">
        <v>145</v>
      </c>
      <c r="U550" s="179" t="s">
        <v>101</v>
      </c>
      <c r="V550" s="91" t="s">
        <v>131</v>
      </c>
      <c r="W550" s="182"/>
      <c r="X550" s="182"/>
      <c r="Y550" s="184"/>
      <c r="Z550" s="182"/>
      <c r="AA550" s="459"/>
      <c r="AB550" s="459"/>
    </row>
    <row r="551" ht="22.5" customHeight="1">
      <c r="A551" s="72">
        <v>1.0</v>
      </c>
      <c r="B551" s="178">
        <v>46163.0</v>
      </c>
      <c r="C551" s="91" t="s">
        <v>83</v>
      </c>
      <c r="D551" s="91" t="s">
        <v>173</v>
      </c>
      <c r="E551" s="91" t="s">
        <v>1638</v>
      </c>
      <c r="F551" s="178">
        <v>46157.0</v>
      </c>
      <c r="G551" s="179" t="s">
        <v>88</v>
      </c>
      <c r="H551" s="91" t="s">
        <v>1825</v>
      </c>
      <c r="I551" s="91" t="s">
        <v>1827</v>
      </c>
      <c r="J551" s="97" t="s">
        <v>1829</v>
      </c>
      <c r="K551" s="97" t="s">
        <v>253</v>
      </c>
      <c r="L551" s="313" t="s">
        <v>253</v>
      </c>
      <c r="M551" s="91" t="s">
        <v>1832</v>
      </c>
      <c r="N551" s="91"/>
      <c r="O551" s="183">
        <v>46141.0</v>
      </c>
      <c r="P551" s="176">
        <v>46155.0</v>
      </c>
      <c r="Q551" s="91" t="s">
        <v>124</v>
      </c>
      <c r="R551" s="76" t="s">
        <v>213</v>
      </c>
      <c r="S551" s="179" t="s">
        <v>251</v>
      </c>
      <c r="T551" s="179" t="s">
        <v>145</v>
      </c>
      <c r="U551" s="179" t="s">
        <v>101</v>
      </c>
      <c r="V551" s="91" t="s">
        <v>131</v>
      </c>
      <c r="W551" s="182"/>
      <c r="X551" s="182"/>
      <c r="Y551" s="184"/>
      <c r="Z551" s="182"/>
      <c r="AA551" s="459"/>
      <c r="AB551" s="459"/>
    </row>
    <row r="552" ht="22.5" customHeight="1">
      <c r="A552" s="72">
        <v>9.0</v>
      </c>
      <c r="B552" s="176">
        <v>46163.0</v>
      </c>
      <c r="C552" s="91" t="s">
        <v>83</v>
      </c>
      <c r="D552" s="91" t="s">
        <v>173</v>
      </c>
      <c r="E552" s="91" t="s">
        <v>1660</v>
      </c>
      <c r="F552" s="178">
        <v>46084.0</v>
      </c>
      <c r="G552" s="176"/>
      <c r="H552" s="91" t="s">
        <v>1661</v>
      </c>
      <c r="I552" s="91" t="s">
        <v>1662</v>
      </c>
      <c r="J552" s="97" t="s">
        <v>1663</v>
      </c>
      <c r="K552" s="97" t="s">
        <v>1664</v>
      </c>
      <c r="L552" s="313" t="s">
        <v>1665</v>
      </c>
      <c r="M552" s="91" t="s">
        <v>1667</v>
      </c>
      <c r="N552" s="91"/>
      <c r="O552" s="183">
        <v>46061.0</v>
      </c>
      <c r="P552" s="176">
        <v>46075.0</v>
      </c>
      <c r="Q552" s="91" t="s">
        <v>485</v>
      </c>
      <c r="R552" s="91">
        <v>2.0</v>
      </c>
      <c r="S552" s="179" t="s">
        <v>251</v>
      </c>
      <c r="T552" s="179" t="s">
        <v>145</v>
      </c>
      <c r="U552" s="179" t="s">
        <v>101</v>
      </c>
      <c r="V552" s="91" t="s">
        <v>131</v>
      </c>
      <c r="W552" s="182"/>
      <c r="X552" s="182" t="s">
        <v>1035</v>
      </c>
      <c r="Y552" s="184"/>
      <c r="Z552" s="182"/>
      <c r="AA552" s="459"/>
      <c r="AB552" s="459"/>
    </row>
    <row r="553" ht="22.5" customHeight="1">
      <c r="A553" s="72">
        <v>9.0</v>
      </c>
      <c r="B553" s="176">
        <v>46163.0</v>
      </c>
      <c r="C553" s="91" t="s">
        <v>83</v>
      </c>
      <c r="D553" s="91" t="s">
        <v>173</v>
      </c>
      <c r="E553" s="91" t="s">
        <v>1672</v>
      </c>
      <c r="F553" s="178">
        <v>46084.0</v>
      </c>
      <c r="G553" s="176"/>
      <c r="H553" s="91" t="s">
        <v>1673</v>
      </c>
      <c r="I553" s="91" t="s">
        <v>1674</v>
      </c>
      <c r="J553" s="97" t="s">
        <v>1675</v>
      </c>
      <c r="K553" s="97" t="s">
        <v>1676</v>
      </c>
      <c r="L553" s="313" t="s">
        <v>1676</v>
      </c>
      <c r="M553" s="91" t="s">
        <v>1677</v>
      </c>
      <c r="N553" s="91" t="s">
        <v>1678</v>
      </c>
      <c r="O553" s="183">
        <v>46078.0</v>
      </c>
      <c r="P553" s="176">
        <v>46092.0</v>
      </c>
      <c r="Q553" s="91" t="s">
        <v>858</v>
      </c>
      <c r="R553" s="91">
        <v>2.0</v>
      </c>
      <c r="S553" s="179" t="s">
        <v>251</v>
      </c>
      <c r="T553" s="179" t="s">
        <v>145</v>
      </c>
      <c r="U553" s="179" t="s">
        <v>101</v>
      </c>
      <c r="V553" s="91" t="s">
        <v>131</v>
      </c>
      <c r="W553" s="182"/>
      <c r="X553" s="182"/>
      <c r="Y553" s="184"/>
      <c r="Z553" s="182"/>
      <c r="AA553" s="459"/>
      <c r="AB553" s="459"/>
    </row>
    <row r="554" ht="22.5" customHeight="1">
      <c r="A554" s="72">
        <v>6.0</v>
      </c>
      <c r="B554" s="176">
        <v>46163.0</v>
      </c>
      <c r="C554" s="91" t="s">
        <v>83</v>
      </c>
      <c r="D554" s="91" t="s">
        <v>173</v>
      </c>
      <c r="E554" s="91" t="s">
        <v>1685</v>
      </c>
      <c r="F554" s="178">
        <v>46083.0</v>
      </c>
      <c r="G554" s="176"/>
      <c r="H554" s="91"/>
      <c r="I554" s="91" t="s">
        <v>1686</v>
      </c>
      <c r="J554" s="97" t="s">
        <v>1687</v>
      </c>
      <c r="K554" s="97" t="s">
        <v>1688</v>
      </c>
      <c r="L554" s="313" t="s">
        <v>1688</v>
      </c>
      <c r="M554" s="91" t="s">
        <v>1689</v>
      </c>
      <c r="N554" s="91"/>
      <c r="O554" s="183">
        <v>45315.0</v>
      </c>
      <c r="P554" s="176">
        <v>45834.0</v>
      </c>
      <c r="Q554" s="91" t="s">
        <v>124</v>
      </c>
      <c r="R554" s="91">
        <v>2.0</v>
      </c>
      <c r="S554" s="179" t="s">
        <v>251</v>
      </c>
      <c r="T554" s="179" t="s">
        <v>145</v>
      </c>
      <c r="U554" s="179" t="s">
        <v>101</v>
      </c>
      <c r="V554" s="91" t="s">
        <v>131</v>
      </c>
      <c r="W554" s="182"/>
      <c r="X554" s="182"/>
      <c r="Y554" s="182"/>
      <c r="Z554" s="182"/>
      <c r="AA554" s="459"/>
      <c r="AB554" s="459"/>
    </row>
    <row r="555" ht="22.5" customHeight="1">
      <c r="A555" s="72">
        <v>23.0</v>
      </c>
      <c r="B555" s="176">
        <v>46163.0</v>
      </c>
      <c r="C555" s="91" t="s">
        <v>83</v>
      </c>
      <c r="D555" s="91" t="s">
        <v>173</v>
      </c>
      <c r="E555" s="91" t="s">
        <v>2541</v>
      </c>
      <c r="F555" s="178">
        <v>46083.0</v>
      </c>
      <c r="G555" s="176"/>
      <c r="H555" s="91"/>
      <c r="I555" s="91" t="s">
        <v>2116</v>
      </c>
      <c r="J555" s="97" t="s">
        <v>3141</v>
      </c>
      <c r="K555" s="97" t="s">
        <v>3141</v>
      </c>
      <c r="L555" s="97" t="s">
        <v>2116</v>
      </c>
      <c r="M555" s="91" t="s">
        <v>2116</v>
      </c>
      <c r="N555" s="91" t="s">
        <v>2116</v>
      </c>
      <c r="O555" s="331" t="s">
        <v>2116</v>
      </c>
      <c r="P555" s="91" t="s">
        <v>2116</v>
      </c>
      <c r="Q555" s="91" t="s">
        <v>124</v>
      </c>
      <c r="R555" s="91">
        <v>2.0</v>
      </c>
      <c r="S555" s="179" t="s">
        <v>251</v>
      </c>
      <c r="T555" s="179" t="s">
        <v>145</v>
      </c>
      <c r="U555" s="179" t="s">
        <v>101</v>
      </c>
      <c r="V555" s="91" t="s">
        <v>131</v>
      </c>
      <c r="W555" s="182" t="s">
        <v>509</v>
      </c>
      <c r="X555" s="182"/>
      <c r="Y555" s="182"/>
      <c r="Z555" s="182"/>
      <c r="AA555" s="459"/>
      <c r="AB555" s="459"/>
    </row>
    <row r="556" ht="22.5" customHeight="1">
      <c r="A556" s="72">
        <v>23.0</v>
      </c>
      <c r="B556" s="176">
        <v>46163.0</v>
      </c>
      <c r="C556" s="91" t="s">
        <v>83</v>
      </c>
      <c r="D556" s="91" t="s">
        <v>173</v>
      </c>
      <c r="E556" s="91" t="s">
        <v>3143</v>
      </c>
      <c r="F556" s="178">
        <v>46078.0</v>
      </c>
      <c r="G556" s="176"/>
      <c r="H556" s="91"/>
      <c r="I556" s="91" t="s">
        <v>2116</v>
      </c>
      <c r="J556" s="97" t="s">
        <v>3150</v>
      </c>
      <c r="K556" s="97" t="s">
        <v>2116</v>
      </c>
      <c r="L556" s="97" t="s">
        <v>2116</v>
      </c>
      <c r="M556" s="91" t="s">
        <v>2116</v>
      </c>
      <c r="N556" s="91" t="s">
        <v>2116</v>
      </c>
      <c r="O556" s="331"/>
      <c r="P556" s="91"/>
      <c r="Q556" s="91" t="s">
        <v>124</v>
      </c>
      <c r="R556" s="91">
        <v>2.0</v>
      </c>
      <c r="S556" s="179" t="s">
        <v>251</v>
      </c>
      <c r="T556" s="179" t="s">
        <v>145</v>
      </c>
      <c r="U556" s="179" t="s">
        <v>101</v>
      </c>
      <c r="V556" s="91" t="s">
        <v>131</v>
      </c>
      <c r="W556" s="182"/>
      <c r="X556" s="182"/>
      <c r="Y556" s="182"/>
      <c r="Z556" s="182"/>
      <c r="AA556" s="459" t="s">
        <v>3152</v>
      </c>
      <c r="AB556" s="459"/>
    </row>
    <row r="557" ht="22.5" customHeight="1">
      <c r="A557" s="72">
        <v>23.0</v>
      </c>
      <c r="B557" s="176">
        <v>46163.0</v>
      </c>
      <c r="C557" s="91" t="s">
        <v>83</v>
      </c>
      <c r="D557" s="91" t="s">
        <v>173</v>
      </c>
      <c r="E557" s="91" t="s">
        <v>2575</v>
      </c>
      <c r="F557" s="178">
        <v>46078.0</v>
      </c>
      <c r="G557" s="176"/>
      <c r="H557" s="91"/>
      <c r="I557" s="91" t="s">
        <v>2116</v>
      </c>
      <c r="J557" s="97" t="s">
        <v>3155</v>
      </c>
      <c r="K557" s="97" t="s">
        <v>2116</v>
      </c>
      <c r="L557" s="97" t="s">
        <v>2116</v>
      </c>
      <c r="M557" s="91" t="s">
        <v>2116</v>
      </c>
      <c r="N557" s="91" t="s">
        <v>2116</v>
      </c>
      <c r="O557" s="331"/>
      <c r="P557" s="91"/>
      <c r="Q557" s="91" t="s">
        <v>124</v>
      </c>
      <c r="R557" s="91">
        <v>2.0</v>
      </c>
      <c r="S557" s="83" t="s">
        <v>350</v>
      </c>
      <c r="T557" s="179" t="s">
        <v>145</v>
      </c>
      <c r="U557" s="179" t="s">
        <v>101</v>
      </c>
      <c r="V557" s="91" t="s">
        <v>131</v>
      </c>
      <c r="W557" s="182"/>
      <c r="X557" s="182"/>
      <c r="Y557" s="182"/>
      <c r="Z557" s="182" t="s">
        <v>3161</v>
      </c>
      <c r="AA557" s="459" t="s">
        <v>3162</v>
      </c>
      <c r="AB557" s="459"/>
    </row>
    <row r="558" ht="22.5" customHeight="1">
      <c r="A558" s="72">
        <v>5.0</v>
      </c>
      <c r="B558" s="176">
        <v>46163.0</v>
      </c>
      <c r="C558" s="91" t="s">
        <v>83</v>
      </c>
      <c r="D558" s="91" t="s">
        <v>173</v>
      </c>
      <c r="E558" s="91" t="s">
        <v>1866</v>
      </c>
      <c r="F558" s="178">
        <v>46078.0</v>
      </c>
      <c r="G558" s="176"/>
      <c r="H558" s="91" t="s">
        <v>1867</v>
      </c>
      <c r="I558" s="91" t="s">
        <v>1869</v>
      </c>
      <c r="J558" s="97" t="s">
        <v>1870</v>
      </c>
      <c r="K558" s="97" t="s">
        <v>1871</v>
      </c>
      <c r="L558" s="313" t="s">
        <v>1871</v>
      </c>
      <c r="M558" s="91">
        <v>6.281804786923E12</v>
      </c>
      <c r="N558" s="91" t="s">
        <v>1872</v>
      </c>
      <c r="O558" s="183">
        <v>45979.0</v>
      </c>
      <c r="P558" s="176">
        <v>45993.0</v>
      </c>
      <c r="Q558" s="91" t="s">
        <v>657</v>
      </c>
      <c r="R558" s="91">
        <v>2.0</v>
      </c>
      <c r="S558" s="179" t="s">
        <v>350</v>
      </c>
      <c r="T558" s="179" t="s">
        <v>145</v>
      </c>
      <c r="U558" s="179" t="s">
        <v>101</v>
      </c>
      <c r="V558" s="91" t="s">
        <v>131</v>
      </c>
      <c r="W558" s="182"/>
      <c r="X558" s="182"/>
      <c r="Y558" s="182"/>
      <c r="Z558" s="182" t="s">
        <v>364</v>
      </c>
      <c r="AA558" s="459"/>
      <c r="AB558" s="459"/>
    </row>
    <row r="559" ht="22.5" customHeight="1">
      <c r="A559" s="72">
        <v>6.0</v>
      </c>
      <c r="B559" s="176">
        <v>46163.0</v>
      </c>
      <c r="C559" s="91" t="s">
        <v>83</v>
      </c>
      <c r="D559" s="91" t="s">
        <v>173</v>
      </c>
      <c r="E559" s="91" t="s">
        <v>1366</v>
      </c>
      <c r="F559" s="176">
        <v>46075.0</v>
      </c>
      <c r="G559" s="176"/>
      <c r="H559" s="91" t="s">
        <v>1878</v>
      </c>
      <c r="I559" s="91" t="s">
        <v>1879</v>
      </c>
      <c r="J559" s="97" t="s">
        <v>1880</v>
      </c>
      <c r="K559" s="97" t="s">
        <v>1881</v>
      </c>
      <c r="L559" s="313" t="s">
        <v>1881</v>
      </c>
      <c r="M559" s="91" t="s">
        <v>1882</v>
      </c>
      <c r="N559" s="91" t="s">
        <v>1882</v>
      </c>
      <c r="O559" s="183">
        <v>46075.0</v>
      </c>
      <c r="P559" s="176">
        <v>46089.0</v>
      </c>
      <c r="Q559" s="91" t="s">
        <v>98</v>
      </c>
      <c r="R559" s="91">
        <v>2.0</v>
      </c>
      <c r="S559" s="179" t="s">
        <v>251</v>
      </c>
      <c r="T559" s="179" t="s">
        <v>145</v>
      </c>
      <c r="U559" s="179" t="s">
        <v>101</v>
      </c>
      <c r="V559" s="91" t="s">
        <v>131</v>
      </c>
      <c r="W559" s="182" t="s">
        <v>509</v>
      </c>
      <c r="X559" s="182" t="s">
        <v>1035</v>
      </c>
      <c r="Y559" s="184"/>
      <c r="Z559" s="182"/>
      <c r="AA559" s="459"/>
      <c r="AB559" s="459"/>
    </row>
    <row r="560" ht="22.5" customHeight="1">
      <c r="A560" s="72">
        <v>5.0</v>
      </c>
      <c r="B560" s="176">
        <v>46163.0</v>
      </c>
      <c r="C560" s="91" t="s">
        <v>83</v>
      </c>
      <c r="D560" s="91" t="s">
        <v>173</v>
      </c>
      <c r="E560" s="91" t="s">
        <v>1889</v>
      </c>
      <c r="F560" s="178">
        <v>46069.0</v>
      </c>
      <c r="G560" s="176"/>
      <c r="H560" s="91" t="s">
        <v>1890</v>
      </c>
      <c r="I560" s="91" t="s">
        <v>1891</v>
      </c>
      <c r="J560" s="97" t="s">
        <v>1892</v>
      </c>
      <c r="K560" s="97" t="s">
        <v>1893</v>
      </c>
      <c r="L560" s="313" t="s">
        <v>1893</v>
      </c>
      <c r="M560" s="91" t="s">
        <v>1894</v>
      </c>
      <c r="N560" s="91" t="s">
        <v>1895</v>
      </c>
      <c r="O560" s="183">
        <v>46069.0</v>
      </c>
      <c r="P560" s="176">
        <v>46083.0</v>
      </c>
      <c r="Q560" s="91" t="s">
        <v>124</v>
      </c>
      <c r="R560" s="91">
        <v>2.0</v>
      </c>
      <c r="S560" s="179" t="s">
        <v>251</v>
      </c>
      <c r="T560" s="179" t="s">
        <v>145</v>
      </c>
      <c r="U560" s="179" t="s">
        <v>101</v>
      </c>
      <c r="V560" s="91" t="s">
        <v>131</v>
      </c>
      <c r="W560" s="182" t="s">
        <v>509</v>
      </c>
      <c r="X560" s="182" t="s">
        <v>1035</v>
      </c>
      <c r="Y560" s="184"/>
      <c r="Z560" s="182"/>
      <c r="AA560" s="459"/>
      <c r="AB560" s="459"/>
    </row>
    <row r="561" ht="22.5" customHeight="1">
      <c r="A561" s="72">
        <v>5.0</v>
      </c>
      <c r="B561" s="176">
        <v>46163.0</v>
      </c>
      <c r="C561" s="91" t="s">
        <v>83</v>
      </c>
      <c r="D561" s="91" t="s">
        <v>173</v>
      </c>
      <c r="E561" s="91" t="s">
        <v>1903</v>
      </c>
      <c r="F561" s="178">
        <v>46050.0</v>
      </c>
      <c r="G561" s="176"/>
      <c r="H561" s="91" t="s">
        <v>1904</v>
      </c>
      <c r="I561" s="91" t="s">
        <v>1905</v>
      </c>
      <c r="J561" s="97" t="s">
        <v>1906</v>
      </c>
      <c r="K561" s="97" t="s">
        <v>1907</v>
      </c>
      <c r="L561" s="313" t="s">
        <v>1907</v>
      </c>
      <c r="M561" s="91" t="s">
        <v>1908</v>
      </c>
      <c r="N561" s="91" t="s">
        <v>1908</v>
      </c>
      <c r="O561" s="183">
        <v>46050.0</v>
      </c>
      <c r="P561" s="176">
        <v>46064.0</v>
      </c>
      <c r="Q561" s="91" t="s">
        <v>124</v>
      </c>
      <c r="R561" s="91">
        <v>2.0</v>
      </c>
      <c r="S561" s="179" t="s">
        <v>251</v>
      </c>
      <c r="T561" s="179" t="s">
        <v>145</v>
      </c>
      <c r="U561" s="179" t="s">
        <v>101</v>
      </c>
      <c r="V561" s="91" t="s">
        <v>131</v>
      </c>
      <c r="W561" s="182" t="s">
        <v>694</v>
      </c>
      <c r="X561" s="182" t="s">
        <v>1035</v>
      </c>
      <c r="Y561" s="182"/>
      <c r="Z561" s="182"/>
      <c r="AA561" s="459"/>
      <c r="AB561" s="459"/>
    </row>
    <row r="562" ht="22.5" customHeight="1">
      <c r="A562" s="72">
        <v>6.0</v>
      </c>
      <c r="B562" s="176">
        <v>46163.0</v>
      </c>
      <c r="C562" s="91" t="s">
        <v>83</v>
      </c>
      <c r="D562" s="91" t="s">
        <v>173</v>
      </c>
      <c r="E562" s="91" t="s">
        <v>1914</v>
      </c>
      <c r="F562" s="178">
        <v>46027.0</v>
      </c>
      <c r="G562" s="176"/>
      <c r="H562" s="91" t="s">
        <v>1915</v>
      </c>
      <c r="I562" s="91" t="s">
        <v>1916</v>
      </c>
      <c r="J562" s="97" t="s">
        <v>1917</v>
      </c>
      <c r="K562" s="97" t="s">
        <v>1918</v>
      </c>
      <c r="L562" s="313" t="s">
        <v>1918</v>
      </c>
      <c r="M562" s="91" t="s">
        <v>1920</v>
      </c>
      <c r="N562" s="91" t="s">
        <v>1920</v>
      </c>
      <c r="O562" s="183">
        <v>46026.0</v>
      </c>
      <c r="P562" s="176">
        <v>46040.0</v>
      </c>
      <c r="Q562" s="91" t="s">
        <v>213</v>
      </c>
      <c r="R562" s="91">
        <v>2.0</v>
      </c>
      <c r="S562" s="179" t="s">
        <v>126</v>
      </c>
      <c r="T562" s="179" t="s">
        <v>145</v>
      </c>
      <c r="U562" s="179" t="s">
        <v>101</v>
      </c>
      <c r="V562" s="91" t="s">
        <v>131</v>
      </c>
      <c r="W562" s="182"/>
      <c r="X562" s="182"/>
      <c r="Y562" s="182"/>
      <c r="Z562" s="182"/>
      <c r="AA562" s="459"/>
      <c r="AB562" s="459"/>
    </row>
    <row r="563" ht="22.5" customHeight="1">
      <c r="A563" s="72">
        <v>1.0</v>
      </c>
      <c r="B563" s="178">
        <v>46163.0</v>
      </c>
      <c r="C563" s="91" t="s">
        <v>967</v>
      </c>
      <c r="D563" s="91" t="s">
        <v>173</v>
      </c>
      <c r="E563" s="91" t="s">
        <v>591</v>
      </c>
      <c r="F563" s="176">
        <v>46149.0</v>
      </c>
      <c r="G563" s="179" t="s">
        <v>88</v>
      </c>
      <c r="H563" s="91" t="s">
        <v>1921</v>
      </c>
      <c r="I563" s="330">
        <v>17902.0</v>
      </c>
      <c r="J563" s="97" t="s">
        <v>1922</v>
      </c>
      <c r="K563" s="97" t="s">
        <v>1923</v>
      </c>
      <c r="L563" s="313" t="s">
        <v>1923</v>
      </c>
      <c r="M563" s="91" t="s">
        <v>1924</v>
      </c>
      <c r="N563" s="91" t="s">
        <v>1924</v>
      </c>
      <c r="O563" s="331" t="s">
        <v>1925</v>
      </c>
      <c r="P563" s="176">
        <v>46086.0</v>
      </c>
      <c r="Q563" s="91" t="s">
        <v>124</v>
      </c>
      <c r="R563" s="91">
        <v>1.0</v>
      </c>
      <c r="S563" s="179" t="s">
        <v>251</v>
      </c>
      <c r="T563" s="179" t="s">
        <v>145</v>
      </c>
      <c r="U563" s="179" t="s">
        <v>101</v>
      </c>
      <c r="V563" s="91" t="s">
        <v>131</v>
      </c>
      <c r="W563" s="182"/>
      <c r="X563" s="182"/>
      <c r="Y563" s="182"/>
      <c r="Z563" s="182"/>
      <c r="AA563" s="306"/>
      <c r="AB563" s="306"/>
    </row>
    <row r="564" ht="22.5" customHeight="1">
      <c r="A564" s="72">
        <v>1.0</v>
      </c>
      <c r="B564" s="178">
        <v>46163.0</v>
      </c>
      <c r="C564" s="91" t="s">
        <v>967</v>
      </c>
      <c r="D564" s="91" t="s">
        <v>173</v>
      </c>
      <c r="E564" s="91" t="s">
        <v>604</v>
      </c>
      <c r="F564" s="176">
        <v>46149.0</v>
      </c>
      <c r="G564" s="179" t="s">
        <v>88</v>
      </c>
      <c r="H564" s="91" t="s">
        <v>1930</v>
      </c>
      <c r="I564" s="330">
        <v>17908.0</v>
      </c>
      <c r="J564" s="97" t="s">
        <v>1931</v>
      </c>
      <c r="K564" s="97" t="s">
        <v>1933</v>
      </c>
      <c r="L564" s="313" t="s">
        <v>1933</v>
      </c>
      <c r="M564" s="91" t="s">
        <v>1934</v>
      </c>
      <c r="N564" s="91" t="s">
        <v>1934</v>
      </c>
      <c r="O564" s="331" t="s">
        <v>1925</v>
      </c>
      <c r="P564" s="176">
        <v>46086.0</v>
      </c>
      <c r="Q564" s="91" t="s">
        <v>124</v>
      </c>
      <c r="R564" s="91">
        <v>1.0</v>
      </c>
      <c r="S564" s="179" t="s">
        <v>251</v>
      </c>
      <c r="T564" s="179" t="s">
        <v>145</v>
      </c>
      <c r="U564" s="179" t="s">
        <v>101</v>
      </c>
      <c r="V564" s="91" t="s">
        <v>131</v>
      </c>
      <c r="W564" s="182"/>
      <c r="X564" s="182"/>
      <c r="Y564" s="182"/>
      <c r="Z564" s="182"/>
      <c r="AA564" s="306"/>
      <c r="AB564" s="306"/>
    </row>
    <row r="565" ht="22.5" customHeight="1">
      <c r="A565" s="72">
        <v>1.0</v>
      </c>
      <c r="B565" s="178">
        <v>46163.0</v>
      </c>
      <c r="C565" s="91" t="s">
        <v>967</v>
      </c>
      <c r="D565" s="91" t="s">
        <v>173</v>
      </c>
      <c r="E565" s="91" t="s">
        <v>383</v>
      </c>
      <c r="F565" s="176">
        <v>46148.0</v>
      </c>
      <c r="G565" s="179" t="s">
        <v>88</v>
      </c>
      <c r="H565" s="91" t="s">
        <v>1939</v>
      </c>
      <c r="I565" s="330">
        <v>17947.0</v>
      </c>
      <c r="J565" s="97" t="s">
        <v>1940</v>
      </c>
      <c r="K565" s="97" t="s">
        <v>1941</v>
      </c>
      <c r="L565" s="313" t="s">
        <v>1941</v>
      </c>
      <c r="M565" s="91" t="s">
        <v>1942</v>
      </c>
      <c r="N565" s="91" t="s">
        <v>1942</v>
      </c>
      <c r="O565" s="331" t="s">
        <v>1008</v>
      </c>
      <c r="P565" s="176">
        <v>46091.0</v>
      </c>
      <c r="Q565" s="91" t="s">
        <v>135</v>
      </c>
      <c r="R565" s="91">
        <v>1.0</v>
      </c>
      <c r="S565" s="179" t="s">
        <v>126</v>
      </c>
      <c r="T565" s="179" t="s">
        <v>195</v>
      </c>
      <c r="U565" s="179" t="s">
        <v>128</v>
      </c>
      <c r="V565" s="91" t="s">
        <v>131</v>
      </c>
      <c r="W565" s="182"/>
      <c r="X565" s="182"/>
      <c r="Y565" s="182"/>
      <c r="Z565" s="182"/>
      <c r="AA565" s="306"/>
      <c r="AB565" s="306"/>
    </row>
    <row r="566" ht="22.5" customHeight="1">
      <c r="A566" s="72">
        <v>1.0</v>
      </c>
      <c r="B566" s="178">
        <v>46163.0</v>
      </c>
      <c r="C566" s="91" t="s">
        <v>967</v>
      </c>
      <c r="D566" s="91" t="s">
        <v>173</v>
      </c>
      <c r="E566" s="91" t="s">
        <v>399</v>
      </c>
      <c r="F566" s="176">
        <v>46148.0</v>
      </c>
      <c r="G566" s="179" t="s">
        <v>88</v>
      </c>
      <c r="H566" s="91" t="s">
        <v>1947</v>
      </c>
      <c r="I566" s="330">
        <v>14933.0</v>
      </c>
      <c r="J566" s="97" t="s">
        <v>1948</v>
      </c>
      <c r="K566" s="97" t="s">
        <v>1949</v>
      </c>
      <c r="L566" s="313" t="s">
        <v>1949</v>
      </c>
      <c r="M566" s="91" t="s">
        <v>1950</v>
      </c>
      <c r="N566" s="91" t="s">
        <v>1951</v>
      </c>
      <c r="O566" s="331" t="s">
        <v>1952</v>
      </c>
      <c r="P566" s="176">
        <v>45834.0</v>
      </c>
      <c r="Q566" s="91" t="s">
        <v>143</v>
      </c>
      <c r="R566" s="91">
        <v>1.0</v>
      </c>
      <c r="S566" s="179" t="s">
        <v>251</v>
      </c>
      <c r="T566" s="179" t="s">
        <v>145</v>
      </c>
      <c r="U566" s="179" t="s">
        <v>101</v>
      </c>
      <c r="V566" s="91" t="s">
        <v>131</v>
      </c>
      <c r="W566" s="182"/>
      <c r="X566" s="182"/>
      <c r="Y566" s="182"/>
      <c r="Z566" s="182"/>
      <c r="AA566" s="306"/>
      <c r="AB566" s="306"/>
    </row>
    <row r="567" ht="22.5" customHeight="1">
      <c r="A567" s="72">
        <v>1.0</v>
      </c>
      <c r="B567" s="178">
        <v>46163.0</v>
      </c>
      <c r="C567" s="91" t="s">
        <v>967</v>
      </c>
      <c r="D567" s="91" t="s">
        <v>173</v>
      </c>
      <c r="E567" s="91" t="s">
        <v>410</v>
      </c>
      <c r="F567" s="176">
        <v>46148.0</v>
      </c>
      <c r="G567" s="179" t="s">
        <v>88</v>
      </c>
      <c r="H567" s="91" t="s">
        <v>3367</v>
      </c>
      <c r="I567" s="330">
        <v>15487.0</v>
      </c>
      <c r="J567" s="97" t="s">
        <v>3369</v>
      </c>
      <c r="K567" s="97" t="s">
        <v>154</v>
      </c>
      <c r="L567" s="313" t="s">
        <v>154</v>
      </c>
      <c r="M567" s="91"/>
      <c r="N567" s="91" t="s">
        <v>3371</v>
      </c>
      <c r="O567" s="331" t="s">
        <v>3372</v>
      </c>
      <c r="P567" s="176">
        <v>45834.0</v>
      </c>
      <c r="Q567" s="91" t="s">
        <v>124</v>
      </c>
      <c r="R567" s="91">
        <v>0.0</v>
      </c>
      <c r="S567" s="179" t="s">
        <v>350</v>
      </c>
      <c r="T567" s="179" t="s">
        <v>127</v>
      </c>
      <c r="U567" s="179" t="s">
        <v>128</v>
      </c>
      <c r="V567" s="179" t="s">
        <v>283</v>
      </c>
      <c r="W567" s="182"/>
      <c r="X567" s="182"/>
      <c r="Y567" s="182"/>
      <c r="Z567" s="182" t="s">
        <v>3374</v>
      </c>
      <c r="AA567" s="306"/>
      <c r="AB567" s="306"/>
    </row>
    <row r="568" ht="22.5" customHeight="1">
      <c r="A568" s="72">
        <v>1.0</v>
      </c>
      <c r="B568" s="178">
        <v>46163.0</v>
      </c>
      <c r="C568" s="91" t="s">
        <v>967</v>
      </c>
      <c r="D568" s="91" t="s">
        <v>173</v>
      </c>
      <c r="E568" s="91" t="s">
        <v>439</v>
      </c>
      <c r="F568" s="176">
        <v>46148.0</v>
      </c>
      <c r="G568" s="179" t="s">
        <v>88</v>
      </c>
      <c r="H568" s="91" t="s">
        <v>1961</v>
      </c>
      <c r="I568" s="330">
        <v>16903.0</v>
      </c>
      <c r="J568" s="97" t="s">
        <v>1963</v>
      </c>
      <c r="K568" s="97" t="s">
        <v>1965</v>
      </c>
      <c r="L568" s="313" t="s">
        <v>1965</v>
      </c>
      <c r="M568" s="91" t="s">
        <v>1966</v>
      </c>
      <c r="N568" s="91" t="s">
        <v>1967</v>
      </c>
      <c r="O568" s="331" t="s">
        <v>1968</v>
      </c>
      <c r="P568" s="176">
        <v>45997.0</v>
      </c>
      <c r="Q568" s="91" t="s">
        <v>124</v>
      </c>
      <c r="R568" s="91">
        <v>1.0</v>
      </c>
      <c r="S568" s="179" t="s">
        <v>350</v>
      </c>
      <c r="T568" s="179" t="s">
        <v>145</v>
      </c>
      <c r="U568" s="179" t="s">
        <v>101</v>
      </c>
      <c r="V568" s="179" t="s">
        <v>283</v>
      </c>
      <c r="W568" s="182"/>
      <c r="X568" s="182"/>
      <c r="Y568" s="182"/>
      <c r="Z568" s="182" t="s">
        <v>1970</v>
      </c>
      <c r="AA568" s="306"/>
      <c r="AB568" s="306"/>
    </row>
    <row r="569" ht="22.5" customHeight="1">
      <c r="A569" s="72">
        <v>1.0</v>
      </c>
      <c r="B569" s="178">
        <v>46163.0</v>
      </c>
      <c r="C569" s="91" t="s">
        <v>967</v>
      </c>
      <c r="D569" s="91" t="s">
        <v>173</v>
      </c>
      <c r="E569" s="91" t="s">
        <v>454</v>
      </c>
      <c r="F569" s="176">
        <v>46148.0</v>
      </c>
      <c r="G569" s="179" t="s">
        <v>88</v>
      </c>
      <c r="H569" s="91" t="s">
        <v>1003</v>
      </c>
      <c r="I569" s="330">
        <v>17942.0</v>
      </c>
      <c r="J569" s="97" t="s">
        <v>1004</v>
      </c>
      <c r="K569" s="97" t="s">
        <v>1005</v>
      </c>
      <c r="L569" s="313" t="s">
        <v>1005</v>
      </c>
      <c r="M569" s="91" t="s">
        <v>1006</v>
      </c>
      <c r="N569" s="91" t="s">
        <v>1007</v>
      </c>
      <c r="O569" s="331" t="s">
        <v>1008</v>
      </c>
      <c r="P569" s="176">
        <v>46091.0</v>
      </c>
      <c r="Q569" s="91" t="s">
        <v>124</v>
      </c>
      <c r="R569" s="91">
        <v>1.0</v>
      </c>
      <c r="S569" s="179" t="s">
        <v>350</v>
      </c>
      <c r="T569" s="179" t="s">
        <v>145</v>
      </c>
      <c r="U569" s="179" t="s">
        <v>101</v>
      </c>
      <c r="V569" s="179" t="s">
        <v>1050</v>
      </c>
      <c r="W569" s="182"/>
      <c r="X569" s="182"/>
      <c r="Y569" s="182"/>
      <c r="Z569" s="182" t="s">
        <v>3397</v>
      </c>
      <c r="AA569" s="306"/>
      <c r="AB569" s="306"/>
    </row>
    <row r="570" ht="22.5" customHeight="1">
      <c r="A570" s="72">
        <v>1.0</v>
      </c>
      <c r="B570" s="178">
        <v>46163.0</v>
      </c>
      <c r="C570" s="91" t="s">
        <v>967</v>
      </c>
      <c r="D570" s="91" t="s">
        <v>173</v>
      </c>
      <c r="E570" s="91" t="s">
        <v>472</v>
      </c>
      <c r="F570" s="176">
        <v>46148.0</v>
      </c>
      <c r="G570" s="179" t="s">
        <v>88</v>
      </c>
      <c r="H570" s="91" t="s">
        <v>1010</v>
      </c>
      <c r="I570" s="330">
        <v>17951.0</v>
      </c>
      <c r="J570" s="97" t="s">
        <v>1011</v>
      </c>
      <c r="K570" s="97" t="s">
        <v>1011</v>
      </c>
      <c r="L570" s="313" t="s">
        <v>1011</v>
      </c>
      <c r="M570" s="91" t="s">
        <v>1012</v>
      </c>
      <c r="N570" s="91"/>
      <c r="O570" s="331" t="s">
        <v>1013</v>
      </c>
      <c r="P570" s="176">
        <v>46092.0</v>
      </c>
      <c r="Q570" s="91" t="s">
        <v>213</v>
      </c>
      <c r="R570" s="91">
        <v>1.0</v>
      </c>
      <c r="S570" s="179" t="s">
        <v>126</v>
      </c>
      <c r="T570" s="179" t="s">
        <v>350</v>
      </c>
      <c r="U570" s="179" t="s">
        <v>101</v>
      </c>
      <c r="V570" s="179" t="s">
        <v>1050</v>
      </c>
      <c r="W570" s="182"/>
      <c r="X570" s="182"/>
      <c r="Y570" s="182"/>
      <c r="Z570" s="182" t="s">
        <v>3413</v>
      </c>
      <c r="AA570" s="306"/>
      <c r="AB570" s="306"/>
    </row>
    <row r="571" ht="22.5" customHeight="1">
      <c r="A571" s="72">
        <v>1.0</v>
      </c>
      <c r="B571" s="178">
        <v>46163.0</v>
      </c>
      <c r="C571" s="91" t="s">
        <v>967</v>
      </c>
      <c r="D571" s="91" t="s">
        <v>173</v>
      </c>
      <c r="E571" s="91" t="s">
        <v>485</v>
      </c>
      <c r="F571" s="176">
        <v>46148.0</v>
      </c>
      <c r="G571" s="179" t="s">
        <v>88</v>
      </c>
      <c r="H571" s="91" t="s">
        <v>1979</v>
      </c>
      <c r="I571" s="330">
        <v>17954.0</v>
      </c>
      <c r="J571" s="97" t="s">
        <v>1980</v>
      </c>
      <c r="K571" s="97" t="s">
        <v>1982</v>
      </c>
      <c r="L571" s="313" t="s">
        <v>1982</v>
      </c>
      <c r="M571" s="91" t="s">
        <v>1983</v>
      </c>
      <c r="N571" s="91" t="s">
        <v>1983</v>
      </c>
      <c r="O571" s="331" t="s">
        <v>1013</v>
      </c>
      <c r="P571" s="176">
        <v>46092.0</v>
      </c>
      <c r="Q571" s="91" t="s">
        <v>124</v>
      </c>
      <c r="R571" s="91">
        <v>1.0</v>
      </c>
      <c r="S571" s="179" t="s">
        <v>126</v>
      </c>
      <c r="T571" s="179" t="s">
        <v>145</v>
      </c>
      <c r="U571" s="179" t="s">
        <v>101</v>
      </c>
      <c r="V571" s="179" t="s">
        <v>131</v>
      </c>
      <c r="W571" s="182"/>
      <c r="X571" s="182"/>
      <c r="Y571" s="182"/>
      <c r="Z571" s="182"/>
      <c r="AA571" s="306"/>
      <c r="AB571" s="306"/>
    </row>
    <row r="572" ht="22.5" customHeight="1">
      <c r="A572" s="72">
        <v>1.0</v>
      </c>
      <c r="B572" s="178">
        <v>46163.0</v>
      </c>
      <c r="C572" s="91" t="s">
        <v>967</v>
      </c>
      <c r="D572" s="91" t="s">
        <v>173</v>
      </c>
      <c r="E572" s="91" t="s">
        <v>499</v>
      </c>
      <c r="F572" s="176">
        <v>46148.0</v>
      </c>
      <c r="G572" s="179" t="s">
        <v>88</v>
      </c>
      <c r="H572" s="91" t="s">
        <v>1987</v>
      </c>
      <c r="I572" s="330">
        <v>17961.0</v>
      </c>
      <c r="J572" s="97" t="s">
        <v>1988</v>
      </c>
      <c r="K572" s="97" t="s">
        <v>1989</v>
      </c>
      <c r="L572" s="313" t="s">
        <v>1989</v>
      </c>
      <c r="M572" s="91" t="s">
        <v>1990</v>
      </c>
      <c r="N572" s="91" t="s">
        <v>1991</v>
      </c>
      <c r="O572" s="331" t="s">
        <v>1992</v>
      </c>
      <c r="P572" s="176">
        <v>46093.0</v>
      </c>
      <c r="Q572" s="91" t="s">
        <v>143</v>
      </c>
      <c r="R572" s="91">
        <v>1.0</v>
      </c>
      <c r="S572" s="179" t="s">
        <v>126</v>
      </c>
      <c r="T572" s="179" t="s">
        <v>145</v>
      </c>
      <c r="U572" s="179" t="s">
        <v>101</v>
      </c>
      <c r="V572" s="179" t="s">
        <v>283</v>
      </c>
      <c r="W572" s="182"/>
      <c r="X572" s="182"/>
      <c r="Y572" s="182"/>
      <c r="Z572" s="182" t="s">
        <v>1996</v>
      </c>
      <c r="AA572" s="306"/>
      <c r="AB572" s="306"/>
    </row>
    <row r="573" ht="22.5" customHeight="1">
      <c r="A573" s="72">
        <v>1.0</v>
      </c>
      <c r="B573" s="178">
        <v>46163.0</v>
      </c>
      <c r="C573" s="91" t="s">
        <v>967</v>
      </c>
      <c r="D573" s="91" t="s">
        <v>173</v>
      </c>
      <c r="E573" s="91" t="s">
        <v>521</v>
      </c>
      <c r="F573" s="176">
        <v>46148.0</v>
      </c>
      <c r="G573" s="179" t="s">
        <v>88</v>
      </c>
      <c r="H573" s="91" t="s">
        <v>1999</v>
      </c>
      <c r="I573" s="330">
        <v>17968.0</v>
      </c>
      <c r="J573" s="97" t="s">
        <v>2000</v>
      </c>
      <c r="K573" s="97" t="s">
        <v>2001</v>
      </c>
      <c r="L573" s="313" t="s">
        <v>2001</v>
      </c>
      <c r="M573" s="91" t="s">
        <v>2002</v>
      </c>
      <c r="N573" s="91"/>
      <c r="O573" s="331" t="s">
        <v>2003</v>
      </c>
      <c r="P573" s="176">
        <v>46094.0</v>
      </c>
      <c r="Q573" s="91" t="s">
        <v>98</v>
      </c>
      <c r="R573" s="91">
        <v>1.0</v>
      </c>
      <c r="S573" s="179" t="s">
        <v>251</v>
      </c>
      <c r="T573" s="179" t="s">
        <v>145</v>
      </c>
      <c r="U573" s="179" t="s">
        <v>101</v>
      </c>
      <c r="V573" s="91" t="s">
        <v>131</v>
      </c>
      <c r="W573" s="182"/>
      <c r="X573" s="182"/>
      <c r="Y573" s="182"/>
      <c r="Z573" s="182"/>
      <c r="AA573" s="306"/>
      <c r="AB573" s="306"/>
    </row>
    <row r="574" ht="22.5" customHeight="1">
      <c r="A574" s="72">
        <v>6.0</v>
      </c>
      <c r="B574" s="176">
        <v>46163.0</v>
      </c>
      <c r="C574" s="91" t="s">
        <v>83</v>
      </c>
      <c r="D574" s="91" t="s">
        <v>173</v>
      </c>
      <c r="E574" s="91" t="s">
        <v>1015</v>
      </c>
      <c r="F574" s="176">
        <v>46118.0</v>
      </c>
      <c r="G574" s="176"/>
      <c r="H574" s="91" t="s">
        <v>1017</v>
      </c>
      <c r="I574" s="91" t="s">
        <v>1018</v>
      </c>
      <c r="J574" s="97" t="s">
        <v>1019</v>
      </c>
      <c r="K574" s="97" t="s">
        <v>1020</v>
      </c>
      <c r="L574" s="313" t="s">
        <v>1020</v>
      </c>
      <c r="M574" s="91" t="s">
        <v>1021</v>
      </c>
      <c r="N574" s="91" t="s">
        <v>1021</v>
      </c>
      <c r="O574" s="183">
        <v>46117.0</v>
      </c>
      <c r="P574" s="176">
        <v>46131.0</v>
      </c>
      <c r="Q574" s="91" t="s">
        <v>213</v>
      </c>
      <c r="R574" s="91">
        <v>2.0</v>
      </c>
      <c r="S574" s="179" t="s">
        <v>381</v>
      </c>
      <c r="T574" s="179" t="s">
        <v>145</v>
      </c>
      <c r="U574" s="179" t="s">
        <v>101</v>
      </c>
      <c r="V574" s="179" t="s">
        <v>664</v>
      </c>
      <c r="W574" s="182" t="s">
        <v>694</v>
      </c>
      <c r="X574" s="182"/>
      <c r="Y574" s="184"/>
      <c r="Z574" s="182" t="s">
        <v>3453</v>
      </c>
      <c r="AA574" s="459"/>
      <c r="AB574" s="459"/>
    </row>
    <row r="575" ht="22.5" customHeight="1">
      <c r="A575" s="72">
        <v>1.0</v>
      </c>
      <c r="B575" s="178">
        <v>46163.0</v>
      </c>
      <c r="C575" s="91" t="s">
        <v>967</v>
      </c>
      <c r="D575" s="91" t="s">
        <v>173</v>
      </c>
      <c r="E575" s="91" t="s">
        <v>285</v>
      </c>
      <c r="F575" s="176">
        <v>46146.0</v>
      </c>
      <c r="G575" s="179" t="s">
        <v>88</v>
      </c>
      <c r="H575" s="91" t="s">
        <v>2012</v>
      </c>
      <c r="I575" s="330">
        <v>17722.0</v>
      </c>
      <c r="J575" s="97" t="s">
        <v>2013</v>
      </c>
      <c r="K575" s="97" t="s">
        <v>2014</v>
      </c>
      <c r="L575" s="313" t="s">
        <v>2014</v>
      </c>
      <c r="M575" s="91" t="s">
        <v>2015</v>
      </c>
      <c r="N575" s="91" t="s">
        <v>2015</v>
      </c>
      <c r="O575" s="331" t="s">
        <v>2016</v>
      </c>
      <c r="P575" s="176">
        <v>46069.0</v>
      </c>
      <c r="Q575" s="91" t="s">
        <v>124</v>
      </c>
      <c r="R575" s="91">
        <v>1.0</v>
      </c>
      <c r="S575" s="179" t="s">
        <v>251</v>
      </c>
      <c r="T575" s="179" t="s">
        <v>145</v>
      </c>
      <c r="U575" s="179" t="s">
        <v>101</v>
      </c>
      <c r="V575" s="91" t="s">
        <v>131</v>
      </c>
      <c r="W575" s="182"/>
      <c r="X575" s="182"/>
      <c r="Y575" s="182"/>
      <c r="Z575" s="182"/>
      <c r="AA575" s="306"/>
      <c r="AB575" s="306"/>
    </row>
    <row r="576" ht="22.5" customHeight="1">
      <c r="A576" s="72">
        <v>1.0</v>
      </c>
      <c r="B576" s="178">
        <v>46163.0</v>
      </c>
      <c r="C576" s="91" t="s">
        <v>967</v>
      </c>
      <c r="D576" s="91" t="s">
        <v>173</v>
      </c>
      <c r="E576" s="91" t="s">
        <v>294</v>
      </c>
      <c r="F576" s="176">
        <v>46146.0</v>
      </c>
      <c r="G576" s="179" t="s">
        <v>88</v>
      </c>
      <c r="H576" s="91" t="s">
        <v>2022</v>
      </c>
      <c r="I576" s="330">
        <v>17727.0</v>
      </c>
      <c r="J576" s="97" t="s">
        <v>2023</v>
      </c>
      <c r="K576" s="97" t="s">
        <v>2024</v>
      </c>
      <c r="L576" s="313" t="s">
        <v>2024</v>
      </c>
      <c r="M576" s="91" t="s">
        <v>2025</v>
      </c>
      <c r="N576" s="91" t="s">
        <v>2025</v>
      </c>
      <c r="O576" s="331" t="s">
        <v>2026</v>
      </c>
      <c r="P576" s="176">
        <v>46070.0</v>
      </c>
      <c r="Q576" s="91" t="s">
        <v>124</v>
      </c>
      <c r="R576" s="91">
        <v>1.0</v>
      </c>
      <c r="S576" s="179" t="s">
        <v>350</v>
      </c>
      <c r="T576" s="179" t="s">
        <v>145</v>
      </c>
      <c r="U576" s="179" t="s">
        <v>101</v>
      </c>
      <c r="V576" s="179" t="s">
        <v>664</v>
      </c>
      <c r="W576" s="182"/>
      <c r="X576" s="182"/>
      <c r="Y576" s="182"/>
      <c r="Z576" s="182" t="s">
        <v>2031</v>
      </c>
      <c r="AA576" s="306"/>
      <c r="AB576" s="306"/>
    </row>
    <row r="577" ht="22.5" customHeight="1">
      <c r="A577" s="72">
        <v>1.0</v>
      </c>
      <c r="B577" s="178">
        <v>46163.0</v>
      </c>
      <c r="C577" s="91" t="s">
        <v>967</v>
      </c>
      <c r="D577" s="91" t="s">
        <v>173</v>
      </c>
      <c r="E577" s="91" t="s">
        <v>304</v>
      </c>
      <c r="F577" s="176">
        <v>46146.0</v>
      </c>
      <c r="G577" s="179" t="s">
        <v>88</v>
      </c>
      <c r="H577" s="91" t="s">
        <v>3463</v>
      </c>
      <c r="I577" s="330">
        <v>17733.0</v>
      </c>
      <c r="J577" s="97" t="s">
        <v>3465</v>
      </c>
      <c r="K577" s="97" t="s">
        <v>3466</v>
      </c>
      <c r="L577" s="313" t="s">
        <v>3466</v>
      </c>
      <c r="M577" s="91" t="s">
        <v>3467</v>
      </c>
      <c r="N577" s="91" t="s">
        <v>3467</v>
      </c>
      <c r="O577" s="331" t="s">
        <v>2026</v>
      </c>
      <c r="P577" s="176">
        <v>46070.0</v>
      </c>
      <c r="Q577" s="91" t="s">
        <v>124</v>
      </c>
      <c r="R577" s="91" t="s">
        <v>124</v>
      </c>
      <c r="S577" s="179" t="s">
        <v>126</v>
      </c>
      <c r="T577" s="179" t="s">
        <v>195</v>
      </c>
      <c r="U577" s="179" t="s">
        <v>128</v>
      </c>
      <c r="V577" s="91" t="s">
        <v>302</v>
      </c>
      <c r="W577" s="182"/>
      <c r="X577" s="182"/>
      <c r="Y577" s="182"/>
      <c r="Z577" s="182"/>
      <c r="AA577" s="306"/>
      <c r="AB577" s="306"/>
    </row>
    <row r="578" ht="22.5" customHeight="1">
      <c r="A578" s="72">
        <v>1.0</v>
      </c>
      <c r="B578" s="178">
        <v>46163.0</v>
      </c>
      <c r="C578" s="91" t="s">
        <v>967</v>
      </c>
      <c r="D578" s="91" t="s">
        <v>173</v>
      </c>
      <c r="E578" s="91" t="s">
        <v>308</v>
      </c>
      <c r="F578" s="176">
        <v>46146.0</v>
      </c>
      <c r="G578" s="179" t="s">
        <v>88</v>
      </c>
      <c r="H578" s="91" t="s">
        <v>2036</v>
      </c>
      <c r="I578" s="330">
        <v>17896.0</v>
      </c>
      <c r="J578" s="97" t="s">
        <v>2037</v>
      </c>
      <c r="K578" s="97" t="s">
        <v>2038</v>
      </c>
      <c r="L578" s="313" t="s">
        <v>2038</v>
      </c>
      <c r="M578" s="91" t="s">
        <v>2039</v>
      </c>
      <c r="N578" s="91" t="s">
        <v>2039</v>
      </c>
      <c r="O578" s="331" t="s">
        <v>2040</v>
      </c>
      <c r="P578" s="176">
        <v>46085.0</v>
      </c>
      <c r="Q578" s="91" t="s">
        <v>124</v>
      </c>
      <c r="R578" s="91">
        <v>1.0</v>
      </c>
      <c r="S578" s="179" t="s">
        <v>251</v>
      </c>
      <c r="T578" s="179" t="s">
        <v>145</v>
      </c>
      <c r="U578" s="179" t="s">
        <v>101</v>
      </c>
      <c r="V578" s="91" t="s">
        <v>131</v>
      </c>
      <c r="W578" s="182"/>
      <c r="X578" s="182"/>
      <c r="Y578" s="182"/>
      <c r="Z578" s="182"/>
      <c r="AA578" s="306"/>
      <c r="AB578" s="306"/>
    </row>
    <row r="579" ht="22.5" customHeight="1">
      <c r="A579" s="72">
        <v>5.0</v>
      </c>
      <c r="B579" s="176">
        <v>46163.0</v>
      </c>
      <c r="C579" s="91" t="s">
        <v>83</v>
      </c>
      <c r="D579" s="91" t="s">
        <v>173</v>
      </c>
      <c r="E579" s="91" t="s">
        <v>2049</v>
      </c>
      <c r="F579" s="176">
        <v>46126.0</v>
      </c>
      <c r="G579" s="176"/>
      <c r="H579" s="91" t="s">
        <v>2052</v>
      </c>
      <c r="I579" s="91" t="s">
        <v>2053</v>
      </c>
      <c r="J579" s="97" t="s">
        <v>2054</v>
      </c>
      <c r="K579" s="97" t="s">
        <v>2055</v>
      </c>
      <c r="L579" s="313" t="s">
        <v>2055</v>
      </c>
      <c r="M579" s="91" t="s">
        <v>2056</v>
      </c>
      <c r="N579" s="91" t="s">
        <v>2056</v>
      </c>
      <c r="O579" s="183">
        <v>46126.0</v>
      </c>
      <c r="P579" s="176">
        <v>46140.0</v>
      </c>
      <c r="Q579" s="91" t="s">
        <v>143</v>
      </c>
      <c r="R579" s="91">
        <v>2.0</v>
      </c>
      <c r="S579" s="179" t="s">
        <v>251</v>
      </c>
      <c r="T579" s="179" t="s">
        <v>145</v>
      </c>
      <c r="U579" s="179" t="s">
        <v>101</v>
      </c>
      <c r="V579" s="91" t="s">
        <v>131</v>
      </c>
      <c r="W579" s="182"/>
      <c r="X579" s="182"/>
      <c r="Y579" s="184"/>
      <c r="Z579" s="182"/>
      <c r="AA579" s="459"/>
      <c r="AB579" s="459"/>
    </row>
    <row r="580" ht="22.5" customHeight="1">
      <c r="A580" s="72">
        <v>0.0</v>
      </c>
      <c r="B580" s="176">
        <v>46163.0</v>
      </c>
      <c r="C580" s="91" t="s">
        <v>83</v>
      </c>
      <c r="D580" s="91" t="s">
        <v>173</v>
      </c>
      <c r="E580" s="91" t="s">
        <v>1262</v>
      </c>
      <c r="F580" s="178">
        <v>46162.0</v>
      </c>
      <c r="G580" s="179" t="s">
        <v>88</v>
      </c>
      <c r="H580" s="91" t="s">
        <v>1422</v>
      </c>
      <c r="I580" s="91" t="s">
        <v>1423</v>
      </c>
      <c r="J580" s="97" t="s">
        <v>1424</v>
      </c>
      <c r="K580" s="97" t="s">
        <v>1425</v>
      </c>
      <c r="L580" s="313" t="s">
        <v>1425</v>
      </c>
      <c r="M580" s="91" t="s">
        <v>1426</v>
      </c>
      <c r="N580" s="91" t="s">
        <v>1426</v>
      </c>
      <c r="O580" s="183">
        <v>46162.0</v>
      </c>
      <c r="P580" s="176">
        <v>46176.0</v>
      </c>
      <c r="Q580" s="91" t="s">
        <v>124</v>
      </c>
      <c r="R580" s="91" t="s">
        <v>143</v>
      </c>
      <c r="S580" s="179" t="s">
        <v>251</v>
      </c>
      <c r="T580" s="179" t="s">
        <v>145</v>
      </c>
      <c r="U580" s="179" t="s">
        <v>101</v>
      </c>
      <c r="V580" s="91" t="s">
        <v>131</v>
      </c>
      <c r="W580" s="182"/>
      <c r="X580" s="182"/>
      <c r="Y580" s="184"/>
      <c r="Z580" s="182"/>
      <c r="AA580" s="459"/>
      <c r="AB580" s="459"/>
    </row>
    <row r="581" ht="22.5" customHeight="1">
      <c r="A581" s="72">
        <v>0.0</v>
      </c>
      <c r="B581" s="176">
        <v>46163.0</v>
      </c>
      <c r="C581" s="91" t="s">
        <v>83</v>
      </c>
      <c r="D581" s="91" t="s">
        <v>173</v>
      </c>
      <c r="E581" s="91" t="s">
        <v>1275</v>
      </c>
      <c r="F581" s="178">
        <v>46163.0</v>
      </c>
      <c r="G581" s="179" t="s">
        <v>88</v>
      </c>
      <c r="H581" s="91" t="s">
        <v>1429</v>
      </c>
      <c r="I581" s="91" t="s">
        <v>1430</v>
      </c>
      <c r="J581" s="97" t="s">
        <v>1431</v>
      </c>
      <c r="K581" s="97" t="s">
        <v>1432</v>
      </c>
      <c r="L581" s="313" t="s">
        <v>1432</v>
      </c>
      <c r="M581" s="91" t="s">
        <v>1433</v>
      </c>
      <c r="N581" s="91" t="s">
        <v>1433</v>
      </c>
      <c r="O581" s="183">
        <v>46162.0</v>
      </c>
      <c r="P581" s="176">
        <v>46176.0</v>
      </c>
      <c r="Q581" s="91" t="s">
        <v>143</v>
      </c>
      <c r="R581" s="91" t="s">
        <v>143</v>
      </c>
      <c r="S581" s="179" t="s">
        <v>251</v>
      </c>
      <c r="T581" s="179" t="s">
        <v>145</v>
      </c>
      <c r="U581" s="179" t="s">
        <v>101</v>
      </c>
      <c r="V581" s="91" t="s">
        <v>131</v>
      </c>
      <c r="W581" s="182"/>
      <c r="X581" s="182"/>
      <c r="Y581" s="184"/>
      <c r="Z581" s="182"/>
      <c r="AA581" s="459"/>
      <c r="AB581" s="459"/>
    </row>
    <row r="582" ht="22.5" customHeight="1">
      <c r="A582" s="72">
        <v>0.0</v>
      </c>
      <c r="B582" s="176">
        <v>46163.0</v>
      </c>
      <c r="C582" s="91" t="s">
        <v>83</v>
      </c>
      <c r="D582" s="91" t="s">
        <v>173</v>
      </c>
      <c r="E582" s="91" t="s">
        <v>1284</v>
      </c>
      <c r="F582" s="178">
        <v>46163.0</v>
      </c>
      <c r="G582" s="179" t="s">
        <v>88</v>
      </c>
      <c r="H582" s="91" t="s">
        <v>1438</v>
      </c>
      <c r="I582" s="91" t="s">
        <v>1439</v>
      </c>
      <c r="J582" s="97" t="s">
        <v>1440</v>
      </c>
      <c r="K582" s="97" t="s">
        <v>1441</v>
      </c>
      <c r="L582" s="313" t="s">
        <v>1441</v>
      </c>
      <c r="M582" s="91" t="s">
        <v>1443</v>
      </c>
      <c r="N582" s="91" t="s">
        <v>1443</v>
      </c>
      <c r="O582" s="183">
        <v>46163.0</v>
      </c>
      <c r="P582" s="176">
        <v>46177.0</v>
      </c>
      <c r="Q582" s="91" t="s">
        <v>124</v>
      </c>
      <c r="R582" s="91" t="s">
        <v>143</v>
      </c>
      <c r="S582" s="179" t="s">
        <v>381</v>
      </c>
      <c r="T582" s="179" t="s">
        <v>145</v>
      </c>
      <c r="U582" s="179" t="s">
        <v>101</v>
      </c>
      <c r="V582" s="91" t="s">
        <v>664</v>
      </c>
      <c r="W582" s="182" t="s">
        <v>1445</v>
      </c>
      <c r="X582" s="182"/>
      <c r="Y582" s="184"/>
      <c r="Z582" s="182" t="s">
        <v>3490</v>
      </c>
      <c r="AA582" s="459"/>
      <c r="AB582" s="459"/>
    </row>
    <row r="583" ht="22.5" customHeight="1">
      <c r="A583" s="72">
        <f>COUNTIF('Call &amp; Chat-Lidya'!$I$4:$I$2394,I583)</f>
        <v>6</v>
      </c>
      <c r="B583" s="176">
        <v>46162.0</v>
      </c>
      <c r="C583" s="91" t="s">
        <v>83</v>
      </c>
      <c r="D583" s="91" t="s">
        <v>173</v>
      </c>
      <c r="E583" s="91" t="s">
        <v>1971</v>
      </c>
      <c r="F583" s="176">
        <v>46141.0</v>
      </c>
      <c r="G583" s="179" t="s">
        <v>88</v>
      </c>
      <c r="H583" s="91" t="s">
        <v>851</v>
      </c>
      <c r="I583" s="91" t="s">
        <v>1973</v>
      </c>
      <c r="J583" s="97" t="s">
        <v>1974</v>
      </c>
      <c r="K583" s="97" t="s">
        <v>1976</v>
      </c>
      <c r="L583" s="313" t="s">
        <v>1976</v>
      </c>
      <c r="M583" s="91" t="s">
        <v>1977</v>
      </c>
      <c r="N583" s="91" t="s">
        <v>1977</v>
      </c>
      <c r="O583" s="183">
        <v>46141.0</v>
      </c>
      <c r="P583" s="176">
        <v>46155.0</v>
      </c>
      <c r="Q583" s="91" t="s">
        <v>124</v>
      </c>
      <c r="R583" s="91">
        <v>2.0</v>
      </c>
      <c r="S583" s="179" t="s">
        <v>251</v>
      </c>
      <c r="T583" s="179" t="s">
        <v>145</v>
      </c>
      <c r="U583" s="179" t="s">
        <v>101</v>
      </c>
      <c r="V583" s="179" t="s">
        <v>1043</v>
      </c>
      <c r="W583" s="182"/>
      <c r="X583" s="182"/>
      <c r="Y583" s="184"/>
      <c r="Z583" s="182"/>
      <c r="AA583" s="459"/>
      <c r="AB583" s="459"/>
    </row>
    <row r="584" ht="22.5" customHeight="1">
      <c r="A584" s="72">
        <f>COUNTIF('Call &amp; Chat-Lidya'!$I$4:$I$2394,I584)</f>
        <v>6</v>
      </c>
      <c r="B584" s="176">
        <v>46162.0</v>
      </c>
      <c r="C584" s="91" t="s">
        <v>83</v>
      </c>
      <c r="D584" s="91" t="s">
        <v>173</v>
      </c>
      <c r="E584" s="91" t="s">
        <v>1022</v>
      </c>
      <c r="F584" s="178">
        <v>46084.0</v>
      </c>
      <c r="G584" s="179" t="s">
        <v>88</v>
      </c>
      <c r="H584" s="91">
        <v>10679.0</v>
      </c>
      <c r="I584" s="91" t="s">
        <v>1024</v>
      </c>
      <c r="J584" s="97" t="s">
        <v>1025</v>
      </c>
      <c r="K584" s="97" t="s">
        <v>1026</v>
      </c>
      <c r="L584" s="313" t="s">
        <v>1026</v>
      </c>
      <c r="M584" s="91" t="s">
        <v>1027</v>
      </c>
      <c r="N584" s="91" t="s">
        <v>1027</v>
      </c>
      <c r="O584" s="183">
        <v>46067.0</v>
      </c>
      <c r="P584" s="176">
        <v>46081.0</v>
      </c>
      <c r="Q584" s="91" t="s">
        <v>124</v>
      </c>
      <c r="R584" s="91" t="s">
        <v>143</v>
      </c>
      <c r="S584" s="179" t="s">
        <v>126</v>
      </c>
      <c r="T584" s="179" t="s">
        <v>145</v>
      </c>
      <c r="U584" s="179" t="s">
        <v>101</v>
      </c>
      <c r="V584" s="179" t="s">
        <v>1043</v>
      </c>
      <c r="W584" s="91" t="s">
        <v>694</v>
      </c>
      <c r="X584" s="182"/>
      <c r="Y584" s="182"/>
      <c r="Z584" s="182"/>
      <c r="AA584" s="459"/>
      <c r="AB584" s="459"/>
    </row>
    <row r="585" ht="22.5" customHeight="1">
      <c r="A585" s="72">
        <f>COUNTIF('Call &amp; Chat-Lidya'!$I$4:$I$2394,I585)</f>
        <v>5</v>
      </c>
      <c r="B585" s="176">
        <v>46162.0</v>
      </c>
      <c r="C585" s="91" t="s">
        <v>83</v>
      </c>
      <c r="D585" s="91" t="s">
        <v>173</v>
      </c>
      <c r="E585" s="91" t="s">
        <v>1028</v>
      </c>
      <c r="F585" s="178">
        <v>46073.0</v>
      </c>
      <c r="G585" s="179" t="s">
        <v>88</v>
      </c>
      <c r="H585" s="91" t="s">
        <v>1029</v>
      </c>
      <c r="I585" s="91" t="s">
        <v>1030</v>
      </c>
      <c r="J585" s="97" t="s">
        <v>1031</v>
      </c>
      <c r="K585" s="97" t="s">
        <v>1032</v>
      </c>
      <c r="L585" s="313" t="s">
        <v>1032</v>
      </c>
      <c r="M585" s="91" t="s">
        <v>1033</v>
      </c>
      <c r="N585" s="91" t="s">
        <v>1033</v>
      </c>
      <c r="O585" s="183">
        <v>46073.0</v>
      </c>
      <c r="P585" s="176">
        <v>46087.0</v>
      </c>
      <c r="Q585" s="91" t="s">
        <v>143</v>
      </c>
      <c r="R585" s="91" t="s">
        <v>143</v>
      </c>
      <c r="S585" s="179" t="s">
        <v>251</v>
      </c>
      <c r="T585" s="179" t="s">
        <v>145</v>
      </c>
      <c r="U585" s="179" t="s">
        <v>101</v>
      </c>
      <c r="V585" s="179" t="s">
        <v>1043</v>
      </c>
      <c r="W585" s="91" t="s">
        <v>342</v>
      </c>
      <c r="X585" s="91" t="s">
        <v>1035</v>
      </c>
      <c r="Y585" s="182"/>
      <c r="Z585" s="182"/>
      <c r="AA585" s="459"/>
      <c r="AB585" s="459"/>
    </row>
    <row r="586" ht="22.5" customHeight="1">
      <c r="A586" s="72">
        <f>COUNTIF('Call &amp; Chat-Lidya'!$I$4:$I$2394,I586)</f>
        <v>6</v>
      </c>
      <c r="B586" s="176">
        <v>46162.0</v>
      </c>
      <c r="C586" s="91" t="s">
        <v>83</v>
      </c>
      <c r="D586" s="91" t="s">
        <v>173</v>
      </c>
      <c r="E586" s="91" t="s">
        <v>1037</v>
      </c>
      <c r="F586" s="178">
        <v>46062.0</v>
      </c>
      <c r="G586" s="179" t="s">
        <v>88</v>
      </c>
      <c r="H586" s="91" t="s">
        <v>1038</v>
      </c>
      <c r="I586" s="91" t="s">
        <v>1039</v>
      </c>
      <c r="J586" s="97" t="s">
        <v>1040</v>
      </c>
      <c r="K586" s="97" t="s">
        <v>1041</v>
      </c>
      <c r="L586" s="313" t="s">
        <v>1041</v>
      </c>
      <c r="M586" s="91" t="s">
        <v>1042</v>
      </c>
      <c r="N586" s="91" t="s">
        <v>1042</v>
      </c>
      <c r="O586" s="183">
        <v>46061.0</v>
      </c>
      <c r="P586" s="176">
        <v>46075.0</v>
      </c>
      <c r="Q586" s="91" t="s">
        <v>124</v>
      </c>
      <c r="R586" s="91" t="s">
        <v>143</v>
      </c>
      <c r="S586" s="179" t="s">
        <v>251</v>
      </c>
      <c r="T586" s="179" t="s">
        <v>145</v>
      </c>
      <c r="U586" s="179" t="s">
        <v>101</v>
      </c>
      <c r="V586" s="179" t="s">
        <v>1043</v>
      </c>
      <c r="W586" s="91" t="s">
        <v>694</v>
      </c>
      <c r="X586" s="91" t="s">
        <v>1035</v>
      </c>
      <c r="Y586" s="182"/>
      <c r="Z586" s="182"/>
      <c r="AA586" s="459"/>
      <c r="AB586" s="459"/>
    </row>
    <row r="587" ht="22.5" customHeight="1">
      <c r="A587" s="72">
        <f>COUNTIF('Call &amp; Chat-Lidya'!$I$4:$I$2394,I587)</f>
        <v>8</v>
      </c>
      <c r="B587" s="176">
        <v>46162.0</v>
      </c>
      <c r="C587" s="91" t="s">
        <v>83</v>
      </c>
      <c r="D587" s="91" t="s">
        <v>173</v>
      </c>
      <c r="E587" s="91" t="s">
        <v>1706</v>
      </c>
      <c r="F587" s="176">
        <v>46134.0</v>
      </c>
      <c r="G587" s="179" t="s">
        <v>88</v>
      </c>
      <c r="H587" s="91" t="s">
        <v>1708</v>
      </c>
      <c r="I587" s="91" t="s">
        <v>1709</v>
      </c>
      <c r="J587" s="97" t="s">
        <v>1711</v>
      </c>
      <c r="K587" s="97" t="s">
        <v>1712</v>
      </c>
      <c r="L587" s="313" t="s">
        <v>1712</v>
      </c>
      <c r="M587" s="91" t="s">
        <v>1713</v>
      </c>
      <c r="N587" s="91" t="s">
        <v>1714</v>
      </c>
      <c r="O587" s="183">
        <v>46129.0</v>
      </c>
      <c r="P587" s="176">
        <v>46143.0</v>
      </c>
      <c r="Q587" s="91" t="s">
        <v>124</v>
      </c>
      <c r="R587" s="91">
        <v>2.0</v>
      </c>
      <c r="S587" s="179" t="s">
        <v>251</v>
      </c>
      <c r="T587" s="179" t="s">
        <v>145</v>
      </c>
      <c r="U587" s="179" t="s">
        <v>101</v>
      </c>
      <c r="V587" s="97" t="s">
        <v>131</v>
      </c>
      <c r="W587" s="182"/>
      <c r="X587" s="182"/>
      <c r="Y587" s="182"/>
      <c r="Z587" s="182"/>
      <c r="AA587" s="459"/>
      <c r="AB587" s="459"/>
    </row>
    <row r="588" ht="22.5" customHeight="1">
      <c r="A588" s="72">
        <f>COUNTIF('Call &amp; Chat-Lidya'!$I$4:$I$2394,I588)</f>
        <v>6</v>
      </c>
      <c r="B588" s="176">
        <v>46162.0</v>
      </c>
      <c r="C588" s="91" t="s">
        <v>83</v>
      </c>
      <c r="D588" s="91" t="s">
        <v>173</v>
      </c>
      <c r="E588" s="91" t="s">
        <v>1528</v>
      </c>
      <c r="F588" s="176">
        <v>46134.0</v>
      </c>
      <c r="G588" s="179" t="s">
        <v>88</v>
      </c>
      <c r="H588" s="91" t="s">
        <v>1529</v>
      </c>
      <c r="I588" s="91" t="s">
        <v>1530</v>
      </c>
      <c r="J588" s="97" t="s">
        <v>1531</v>
      </c>
      <c r="K588" s="97" t="s">
        <v>1532</v>
      </c>
      <c r="L588" s="313" t="s">
        <v>1532</v>
      </c>
      <c r="M588" s="91" t="s">
        <v>1533</v>
      </c>
      <c r="N588" s="91" t="s">
        <v>1533</v>
      </c>
      <c r="O588" s="183">
        <v>46134.0</v>
      </c>
      <c r="P588" s="176">
        <v>46148.0</v>
      </c>
      <c r="Q588" s="91" t="s">
        <v>124</v>
      </c>
      <c r="R588" s="91">
        <v>2.0</v>
      </c>
      <c r="S588" s="179" t="s">
        <v>251</v>
      </c>
      <c r="T588" s="179" t="s">
        <v>145</v>
      </c>
      <c r="U588" s="179" t="s">
        <v>101</v>
      </c>
      <c r="V588" s="97" t="s">
        <v>131</v>
      </c>
      <c r="W588" s="182"/>
      <c r="X588" s="182"/>
      <c r="Y588" s="182"/>
      <c r="Z588" s="182"/>
      <c r="AA588" s="459"/>
      <c r="AB588" s="459"/>
    </row>
    <row r="589" ht="22.5" customHeight="1">
      <c r="A589" s="72">
        <f>COUNTIF('Call &amp; Chat-Lidya'!$I$4:$I$2394,I589)</f>
        <v>5</v>
      </c>
      <c r="B589" s="176">
        <v>46162.0</v>
      </c>
      <c r="C589" s="91" t="s">
        <v>83</v>
      </c>
      <c r="D589" s="91" t="s">
        <v>173</v>
      </c>
      <c r="E589" s="91" t="s">
        <v>2028</v>
      </c>
      <c r="F589" s="176">
        <v>46135.0</v>
      </c>
      <c r="G589" s="179" t="s">
        <v>88</v>
      </c>
      <c r="H589" s="91" t="s">
        <v>2029</v>
      </c>
      <c r="I589" s="91" t="s">
        <v>2030</v>
      </c>
      <c r="J589" s="97" t="s">
        <v>2032</v>
      </c>
      <c r="K589" s="97" t="s">
        <v>2033</v>
      </c>
      <c r="L589" s="313" t="s">
        <v>2033</v>
      </c>
      <c r="M589" s="91" t="s">
        <v>2034</v>
      </c>
      <c r="N589" s="182"/>
      <c r="O589" s="183">
        <v>46135.0</v>
      </c>
      <c r="P589" s="176">
        <v>46149.0</v>
      </c>
      <c r="Q589" s="91" t="s">
        <v>124</v>
      </c>
      <c r="R589" s="91">
        <v>2.0</v>
      </c>
      <c r="S589" s="179" t="s">
        <v>251</v>
      </c>
      <c r="T589" s="179" t="s">
        <v>145</v>
      </c>
      <c r="U589" s="179" t="s">
        <v>101</v>
      </c>
      <c r="V589" s="97" t="s">
        <v>131</v>
      </c>
      <c r="W589" s="182"/>
      <c r="X589" s="182"/>
      <c r="Y589" s="182"/>
      <c r="Z589" s="182"/>
      <c r="AA589" s="459"/>
      <c r="AB589" s="459"/>
    </row>
    <row r="590" ht="22.5" customHeight="1">
      <c r="A590" s="72">
        <f>COUNTIF('Call &amp; Chat-Lidya'!$I$4:$I$2394,I590)</f>
        <v>5</v>
      </c>
      <c r="B590" s="176">
        <v>46162.0</v>
      </c>
      <c r="C590" s="91" t="s">
        <v>83</v>
      </c>
      <c r="D590" s="91" t="s">
        <v>173</v>
      </c>
      <c r="E590" s="91" t="s">
        <v>2041</v>
      </c>
      <c r="F590" s="176">
        <v>46139.0</v>
      </c>
      <c r="G590" s="179" t="s">
        <v>88</v>
      </c>
      <c r="H590" s="91" t="s">
        <v>2042</v>
      </c>
      <c r="I590" s="91" t="s">
        <v>2043</v>
      </c>
      <c r="J590" s="97" t="s">
        <v>2044</v>
      </c>
      <c r="K590" s="97" t="s">
        <v>2045</v>
      </c>
      <c r="L590" s="313" t="s">
        <v>2045</v>
      </c>
      <c r="M590" s="91" t="s">
        <v>2046</v>
      </c>
      <c r="N590" s="182"/>
      <c r="O590" s="183">
        <v>46139.0</v>
      </c>
      <c r="P590" s="176">
        <v>46153.0</v>
      </c>
      <c r="Q590" s="91" t="s">
        <v>143</v>
      </c>
      <c r="R590" s="91">
        <v>2.0</v>
      </c>
      <c r="S590" s="179" t="s">
        <v>251</v>
      </c>
      <c r="T590" s="179" t="s">
        <v>145</v>
      </c>
      <c r="U590" s="179" t="s">
        <v>101</v>
      </c>
      <c r="V590" s="97" t="s">
        <v>131</v>
      </c>
      <c r="W590" s="97" t="s">
        <v>342</v>
      </c>
      <c r="X590" s="182"/>
      <c r="Y590" s="182"/>
      <c r="Z590" s="182"/>
      <c r="AA590" s="459"/>
      <c r="AB590" s="459"/>
    </row>
    <row r="591" ht="22.5" customHeight="1">
      <c r="A591" s="72">
        <f>COUNTIF('Call &amp; Chat-Lidya'!$I$4:$I$2394,I591)</f>
        <v>3</v>
      </c>
      <c r="B591" s="176">
        <v>46162.0</v>
      </c>
      <c r="C591" s="91" t="s">
        <v>83</v>
      </c>
      <c r="D591" s="91" t="s">
        <v>173</v>
      </c>
      <c r="E591" s="91" t="s">
        <v>1538</v>
      </c>
      <c r="F591" s="178">
        <v>46158.0</v>
      </c>
      <c r="G591" s="179" t="s">
        <v>88</v>
      </c>
      <c r="H591" s="91" t="s">
        <v>1539</v>
      </c>
      <c r="I591" s="91" t="s">
        <v>1540</v>
      </c>
      <c r="J591" s="97" t="s">
        <v>1541</v>
      </c>
      <c r="K591" s="180" t="s">
        <v>1542</v>
      </c>
      <c r="L591" s="181" t="s">
        <v>1542</v>
      </c>
      <c r="M591" s="91" t="s">
        <v>1544</v>
      </c>
      <c r="N591" s="91" t="s">
        <v>1544</v>
      </c>
      <c r="O591" s="183">
        <v>46158.0</v>
      </c>
      <c r="P591" s="176">
        <v>46172.0</v>
      </c>
      <c r="Q591" s="91" t="s">
        <v>124</v>
      </c>
      <c r="R591" s="91">
        <v>2.0</v>
      </c>
      <c r="S591" s="179" t="s">
        <v>251</v>
      </c>
      <c r="T591" s="179" t="s">
        <v>145</v>
      </c>
      <c r="U591" s="179" t="s">
        <v>101</v>
      </c>
      <c r="V591" s="97" t="s">
        <v>390</v>
      </c>
      <c r="W591" s="182"/>
      <c r="X591" s="182"/>
      <c r="Y591" s="184"/>
      <c r="Z591" s="182"/>
      <c r="AA591" s="459"/>
      <c r="AB591" s="459"/>
    </row>
    <row r="592" ht="22.5" customHeight="1">
      <c r="A592" s="72">
        <f>COUNTIF('Call &amp; Chat-Lidya'!$I$4:$I$2394,I592)</f>
        <v>1</v>
      </c>
      <c r="B592" s="176">
        <v>46162.0</v>
      </c>
      <c r="C592" s="91" t="s">
        <v>83</v>
      </c>
      <c r="D592" s="91" t="s">
        <v>173</v>
      </c>
      <c r="E592" s="91" t="s">
        <v>1098</v>
      </c>
      <c r="F592" s="178">
        <v>46161.0</v>
      </c>
      <c r="G592" s="179" t="s">
        <v>88</v>
      </c>
      <c r="H592" s="91" t="s">
        <v>2057</v>
      </c>
      <c r="I592" s="91" t="s">
        <v>2058</v>
      </c>
      <c r="J592" s="97" t="s">
        <v>2059</v>
      </c>
      <c r="K592" s="180" t="s">
        <v>2060</v>
      </c>
      <c r="L592" s="181" t="s">
        <v>2060</v>
      </c>
      <c r="M592" s="91" t="s">
        <v>2061</v>
      </c>
      <c r="N592" s="91" t="s">
        <v>2062</v>
      </c>
      <c r="O592" s="183">
        <v>46161.0</v>
      </c>
      <c r="P592" s="176">
        <v>46175.0</v>
      </c>
      <c r="Q592" s="91" t="s">
        <v>124</v>
      </c>
      <c r="R592" s="91" t="s">
        <v>124</v>
      </c>
      <c r="S592" s="179" t="s">
        <v>126</v>
      </c>
      <c r="T592" s="179" t="s">
        <v>195</v>
      </c>
      <c r="U592" s="179" t="s">
        <v>128</v>
      </c>
      <c r="V592" s="97" t="s">
        <v>131</v>
      </c>
      <c r="W592" s="182"/>
      <c r="X592" s="182"/>
      <c r="Y592" s="184"/>
      <c r="Z592" s="97" t="s">
        <v>533</v>
      </c>
      <c r="AA592" s="459"/>
      <c r="AB592" s="459"/>
    </row>
    <row r="593" ht="22.5" customHeight="1">
      <c r="A593" s="72">
        <f>COUNTIF('Call &amp; Chat-Lidya'!$I$4:$I$2394,I593)</f>
        <v>6</v>
      </c>
      <c r="B593" s="176">
        <v>46162.0</v>
      </c>
      <c r="C593" s="91" t="s">
        <v>83</v>
      </c>
      <c r="D593" s="91" t="s">
        <v>173</v>
      </c>
      <c r="E593" s="91" t="s">
        <v>946</v>
      </c>
      <c r="F593" s="178">
        <v>46161.0</v>
      </c>
      <c r="G593" s="179" t="s">
        <v>88</v>
      </c>
      <c r="H593" s="91" t="s">
        <v>951</v>
      </c>
      <c r="I593" s="91" t="s">
        <v>953</v>
      </c>
      <c r="J593" s="97" t="s">
        <v>954</v>
      </c>
      <c r="K593" s="180" t="s">
        <v>955</v>
      </c>
      <c r="L593" s="181" t="s">
        <v>955</v>
      </c>
      <c r="M593" s="91" t="s">
        <v>956</v>
      </c>
      <c r="N593" s="91" t="s">
        <v>956</v>
      </c>
      <c r="O593" s="183">
        <v>46161.0</v>
      </c>
      <c r="P593" s="176">
        <v>46175.0</v>
      </c>
      <c r="Q593" s="91" t="s">
        <v>461</v>
      </c>
      <c r="R593" s="91" t="s">
        <v>213</v>
      </c>
      <c r="S593" s="179" t="s">
        <v>100</v>
      </c>
      <c r="T593" s="179" t="s">
        <v>350</v>
      </c>
      <c r="U593" s="179" t="s">
        <v>101</v>
      </c>
      <c r="V593" s="97" t="s">
        <v>341</v>
      </c>
      <c r="W593" s="182"/>
      <c r="X593" s="182"/>
      <c r="Y593" s="184"/>
      <c r="Z593" s="97" t="s">
        <v>4020</v>
      </c>
      <c r="AA593" s="459"/>
      <c r="AB593" s="459"/>
    </row>
    <row r="594" ht="22.5" customHeight="1">
      <c r="A594" s="72">
        <f>COUNTIF('Call &amp; Chat-Lidya'!$I$4:$I$2394,I594)</f>
        <v>3</v>
      </c>
      <c r="B594" s="176">
        <v>46162.0</v>
      </c>
      <c r="C594" s="91" t="s">
        <v>83</v>
      </c>
      <c r="D594" s="91" t="s">
        <v>173</v>
      </c>
      <c r="E594" s="91" t="s">
        <v>1069</v>
      </c>
      <c r="F594" s="178">
        <v>46162.0</v>
      </c>
      <c r="G594" s="179" t="s">
        <v>88</v>
      </c>
      <c r="H594" s="91" t="s">
        <v>1070</v>
      </c>
      <c r="I594" s="91" t="s">
        <v>1071</v>
      </c>
      <c r="J594" s="97" t="s">
        <v>1072</v>
      </c>
      <c r="K594" s="180" t="s">
        <v>1073</v>
      </c>
      <c r="L594" s="181" t="s">
        <v>1073</v>
      </c>
      <c r="M594" s="91" t="s">
        <v>1075</v>
      </c>
      <c r="N594" s="91" t="s">
        <v>1075</v>
      </c>
      <c r="O594" s="183">
        <v>46161.0</v>
      </c>
      <c r="P594" s="176">
        <v>46175.0</v>
      </c>
      <c r="Q594" s="91" t="s">
        <v>143</v>
      </c>
      <c r="R594" s="91" t="s">
        <v>143</v>
      </c>
      <c r="S594" s="179" t="s">
        <v>251</v>
      </c>
      <c r="T594" s="179" t="s">
        <v>145</v>
      </c>
      <c r="U594" s="179" t="s">
        <v>101</v>
      </c>
      <c r="V594" s="97" t="s">
        <v>131</v>
      </c>
      <c r="W594" s="182"/>
      <c r="X594" s="182"/>
      <c r="Y594" s="184"/>
      <c r="Z594" s="182"/>
      <c r="AA594" s="459"/>
      <c r="AB594" s="459"/>
    </row>
    <row r="595" ht="22.5" customHeight="1">
      <c r="A595" s="72">
        <f>COUNTIF('Call &amp; Chat-Lidya'!$I$4:$I$2394,I595)</f>
        <v>3</v>
      </c>
      <c r="B595" s="176">
        <v>46162.0</v>
      </c>
      <c r="C595" s="91" t="s">
        <v>83</v>
      </c>
      <c r="D595" s="91" t="s">
        <v>173</v>
      </c>
      <c r="E595" s="91" t="s">
        <v>1078</v>
      </c>
      <c r="F595" s="178">
        <v>46162.0</v>
      </c>
      <c r="G595" s="179" t="s">
        <v>88</v>
      </c>
      <c r="H595" s="91" t="s">
        <v>1081</v>
      </c>
      <c r="I595" s="91" t="s">
        <v>1083</v>
      </c>
      <c r="J595" s="97" t="s">
        <v>1084</v>
      </c>
      <c r="K595" s="180" t="s">
        <v>1086</v>
      </c>
      <c r="L595" s="181" t="s">
        <v>1086</v>
      </c>
      <c r="M595" s="91" t="s">
        <v>1088</v>
      </c>
      <c r="N595" s="91" t="s">
        <v>1088</v>
      </c>
      <c r="O595" s="183">
        <v>46162.0</v>
      </c>
      <c r="P595" s="176">
        <v>46176.0</v>
      </c>
      <c r="Q595" s="91" t="s">
        <v>124</v>
      </c>
      <c r="R595" s="91" t="s">
        <v>143</v>
      </c>
      <c r="S595" s="179" t="s">
        <v>251</v>
      </c>
      <c r="T595" s="179" t="s">
        <v>350</v>
      </c>
      <c r="U595" s="179" t="s">
        <v>101</v>
      </c>
      <c r="V595" s="97" t="s">
        <v>390</v>
      </c>
      <c r="W595" s="182"/>
      <c r="X595" s="182"/>
      <c r="Y595" s="184"/>
      <c r="Z595" s="97" t="s">
        <v>2066</v>
      </c>
      <c r="AA595" s="459"/>
      <c r="AB595" s="459"/>
    </row>
    <row r="596" ht="22.5" customHeight="1">
      <c r="A596" s="72">
        <f>COUNTIF('Call &amp; Chat-Lidya'!$I$4:$I$2394,I596)</f>
        <v>16</v>
      </c>
      <c r="B596" s="176">
        <v>46162.0</v>
      </c>
      <c r="C596" s="91" t="s">
        <v>967</v>
      </c>
      <c r="D596" s="91" t="s">
        <v>173</v>
      </c>
      <c r="E596" s="91" t="s">
        <v>175</v>
      </c>
      <c r="F596" s="176">
        <v>46146.0</v>
      </c>
      <c r="G596" s="179" t="s">
        <v>88</v>
      </c>
      <c r="H596" s="91" t="s">
        <v>968</v>
      </c>
      <c r="I596" s="91" t="s">
        <v>969</v>
      </c>
      <c r="J596" s="97" t="s">
        <v>970</v>
      </c>
      <c r="K596" s="97" t="s">
        <v>971</v>
      </c>
      <c r="L596" s="313" t="s">
        <v>971</v>
      </c>
      <c r="M596" s="91" t="s">
        <v>972</v>
      </c>
      <c r="N596" s="91" t="s">
        <v>972</v>
      </c>
      <c r="O596" s="183">
        <v>46146.0</v>
      </c>
      <c r="P596" s="176">
        <v>46160.0</v>
      </c>
      <c r="Q596" s="91" t="s">
        <v>124</v>
      </c>
      <c r="R596" s="91">
        <v>2.0</v>
      </c>
      <c r="S596" s="179" t="s">
        <v>251</v>
      </c>
      <c r="T596" s="179" t="s">
        <v>100</v>
      </c>
      <c r="U596" s="179" t="s">
        <v>101</v>
      </c>
      <c r="V596" s="179" t="s">
        <v>341</v>
      </c>
      <c r="W596" s="329" t="s">
        <v>509</v>
      </c>
      <c r="X596" s="182"/>
      <c r="Y596" s="182"/>
      <c r="Z596" s="180" t="s">
        <v>2068</v>
      </c>
      <c r="AA596" s="459"/>
      <c r="AB596" s="459"/>
    </row>
    <row r="597" ht="22.5" customHeight="1">
      <c r="A597" s="72">
        <f>COUNTIF('Call &amp; Chat-Lidya'!$I$4:$I$2394,I597)</f>
        <v>13</v>
      </c>
      <c r="B597" s="176">
        <v>46162.0</v>
      </c>
      <c r="C597" s="91" t="s">
        <v>967</v>
      </c>
      <c r="D597" s="91" t="s">
        <v>173</v>
      </c>
      <c r="E597" s="91" t="s">
        <v>554</v>
      </c>
      <c r="F597" s="176">
        <v>46148.0</v>
      </c>
      <c r="G597" s="179" t="s">
        <v>88</v>
      </c>
      <c r="H597" s="91" t="s">
        <v>982</v>
      </c>
      <c r="I597" s="330">
        <v>18604.0</v>
      </c>
      <c r="J597" s="97" t="s">
        <v>983</v>
      </c>
      <c r="K597" s="97" t="s">
        <v>984</v>
      </c>
      <c r="L597" s="313" t="s">
        <v>984</v>
      </c>
      <c r="M597" s="91" t="s">
        <v>985</v>
      </c>
      <c r="N597" s="91" t="s">
        <v>985</v>
      </c>
      <c r="O597" s="331" t="s">
        <v>986</v>
      </c>
      <c r="P597" s="176">
        <v>46161.0</v>
      </c>
      <c r="Q597" s="91" t="s">
        <v>124</v>
      </c>
      <c r="R597" s="91">
        <v>2.0</v>
      </c>
      <c r="S597" s="179" t="s">
        <v>251</v>
      </c>
      <c r="T597" s="179" t="s">
        <v>350</v>
      </c>
      <c r="U597" s="179" t="s">
        <v>101</v>
      </c>
      <c r="V597" s="179" t="s">
        <v>341</v>
      </c>
      <c r="W597" s="182"/>
      <c r="X597" s="182"/>
      <c r="Y597" s="182"/>
      <c r="Z597" s="97" t="s">
        <v>4021</v>
      </c>
      <c r="AA597" s="306"/>
      <c r="AB597" s="306"/>
    </row>
    <row r="598" ht="22.5" customHeight="1">
      <c r="A598" s="72">
        <f>COUNTIF('Call &amp; Chat-Lidya'!$I$4:$I$2394,I598)</f>
        <v>8</v>
      </c>
      <c r="B598" s="176">
        <v>46162.0</v>
      </c>
      <c r="C598" s="91" t="s">
        <v>83</v>
      </c>
      <c r="D598" s="91" t="s">
        <v>173</v>
      </c>
      <c r="E598" s="91" t="s">
        <v>989</v>
      </c>
      <c r="F598" s="176">
        <v>46131.0</v>
      </c>
      <c r="G598" s="179" t="s">
        <v>88</v>
      </c>
      <c r="H598" s="91" t="s">
        <v>990</v>
      </c>
      <c r="I598" s="91" t="s">
        <v>991</v>
      </c>
      <c r="J598" s="97" t="s">
        <v>992</v>
      </c>
      <c r="K598" s="97" t="s">
        <v>993</v>
      </c>
      <c r="L598" s="313" t="s">
        <v>993</v>
      </c>
      <c r="M598" s="91" t="s">
        <v>994</v>
      </c>
      <c r="N598" s="91" t="s">
        <v>994</v>
      </c>
      <c r="O598" s="183">
        <v>46131.0</v>
      </c>
      <c r="P598" s="176">
        <v>46145.0</v>
      </c>
      <c r="Q598" s="91" t="s">
        <v>124</v>
      </c>
      <c r="R598" s="91">
        <v>2.0</v>
      </c>
      <c r="S598" s="179" t="s">
        <v>251</v>
      </c>
      <c r="T598" s="179" t="s">
        <v>145</v>
      </c>
      <c r="U598" s="179" t="s">
        <v>101</v>
      </c>
      <c r="V598" s="97" t="s">
        <v>341</v>
      </c>
      <c r="W598" s="91" t="s">
        <v>342</v>
      </c>
      <c r="X598" s="182"/>
      <c r="Y598" s="182"/>
      <c r="Z598" s="182"/>
      <c r="AA598" s="459"/>
      <c r="AB598" s="459"/>
    </row>
    <row r="599" ht="22.5" customHeight="1">
      <c r="A599" s="72">
        <f>COUNTIF('Call &amp; Chat-Lidya'!$I$4:$I$2394,I599)</f>
        <v>6</v>
      </c>
      <c r="B599" s="176">
        <v>46162.0</v>
      </c>
      <c r="C599" s="91" t="s">
        <v>83</v>
      </c>
      <c r="D599" s="91" t="s">
        <v>173</v>
      </c>
      <c r="E599" s="91" t="s">
        <v>1557</v>
      </c>
      <c r="F599" s="178">
        <v>46160.0</v>
      </c>
      <c r="G599" s="179" t="s">
        <v>88</v>
      </c>
      <c r="H599" s="91" t="s">
        <v>1560</v>
      </c>
      <c r="I599" s="91" t="s">
        <v>1561</v>
      </c>
      <c r="J599" s="97" t="s">
        <v>1563</v>
      </c>
      <c r="K599" s="180" t="s">
        <v>1564</v>
      </c>
      <c r="L599" s="181" t="s">
        <v>1564</v>
      </c>
      <c r="M599" s="91" t="s">
        <v>1565</v>
      </c>
      <c r="N599" s="91" t="s">
        <v>1566</v>
      </c>
      <c r="O599" s="183">
        <v>46160.0</v>
      </c>
      <c r="P599" s="176">
        <v>46174.0</v>
      </c>
      <c r="Q599" s="91" t="s">
        <v>461</v>
      </c>
      <c r="R599" s="91">
        <v>2.0</v>
      </c>
      <c r="S599" s="179" t="s">
        <v>251</v>
      </c>
      <c r="T599" s="179" t="s">
        <v>145</v>
      </c>
      <c r="U599" s="179" t="s">
        <v>101</v>
      </c>
      <c r="V599" s="97" t="s">
        <v>341</v>
      </c>
      <c r="W599" s="91" t="s">
        <v>509</v>
      </c>
      <c r="X599" s="182"/>
      <c r="Y599" s="184"/>
      <c r="Z599" s="182"/>
      <c r="AA599" s="459"/>
      <c r="AB599" s="459"/>
    </row>
    <row r="600" ht="22.5" customHeight="1">
      <c r="A600" s="72">
        <f>COUNTIF('Call &amp; Chat-Lidya'!$I$4:$I$2394,I600)</f>
        <v>8</v>
      </c>
      <c r="B600" s="176">
        <v>46162.0</v>
      </c>
      <c r="C600" s="91" t="s">
        <v>83</v>
      </c>
      <c r="D600" s="91" t="s">
        <v>173</v>
      </c>
      <c r="E600" s="91" t="s">
        <v>809</v>
      </c>
      <c r="F600" s="178">
        <v>46160.0</v>
      </c>
      <c r="G600" s="179" t="s">
        <v>88</v>
      </c>
      <c r="H600" s="91" t="s">
        <v>1570</v>
      </c>
      <c r="I600" s="91" t="s">
        <v>1571</v>
      </c>
      <c r="J600" s="97" t="s">
        <v>1572</v>
      </c>
      <c r="K600" s="180" t="s">
        <v>1573</v>
      </c>
      <c r="L600" s="181" t="s">
        <v>1573</v>
      </c>
      <c r="M600" s="91" t="s">
        <v>1574</v>
      </c>
      <c r="N600" s="182"/>
      <c r="O600" s="183">
        <v>46160.0</v>
      </c>
      <c r="P600" s="176">
        <v>46174.0</v>
      </c>
      <c r="Q600" s="91" t="s">
        <v>143</v>
      </c>
      <c r="R600" s="91">
        <v>2.0</v>
      </c>
      <c r="S600" s="179" t="s">
        <v>99</v>
      </c>
      <c r="T600" s="179" t="s">
        <v>145</v>
      </c>
      <c r="U600" s="179" t="s">
        <v>101</v>
      </c>
      <c r="V600" s="97" t="s">
        <v>341</v>
      </c>
      <c r="W600" s="182"/>
      <c r="X600" s="182"/>
      <c r="Y600" s="184"/>
      <c r="Z600" s="182"/>
      <c r="AA600" s="459"/>
      <c r="AB600" s="459"/>
    </row>
    <row r="601" ht="22.5" customHeight="1">
      <c r="A601" s="72">
        <f>COUNTIF('Call &amp; Chat-Lidya'!$I$4:$I$2394,I601)</f>
        <v>10</v>
      </c>
      <c r="B601" s="176">
        <v>46162.0</v>
      </c>
      <c r="C601" s="91" t="s">
        <v>83</v>
      </c>
      <c r="D601" s="91" t="s">
        <v>173</v>
      </c>
      <c r="E601" s="91" t="s">
        <v>1053</v>
      </c>
      <c r="F601" s="178">
        <v>46160.0</v>
      </c>
      <c r="G601" s="179" t="s">
        <v>88</v>
      </c>
      <c r="H601" s="91" t="s">
        <v>1054</v>
      </c>
      <c r="I601" s="91" t="s">
        <v>1055</v>
      </c>
      <c r="J601" s="97" t="s">
        <v>1056</v>
      </c>
      <c r="K601" s="180" t="s">
        <v>1057</v>
      </c>
      <c r="L601" s="181" t="s">
        <v>1057</v>
      </c>
      <c r="M601" s="91" t="s">
        <v>1058</v>
      </c>
      <c r="N601" s="182"/>
      <c r="O601" s="183">
        <v>46160.0</v>
      </c>
      <c r="P601" s="176">
        <v>46174.0</v>
      </c>
      <c r="Q601" s="91" t="s">
        <v>95</v>
      </c>
      <c r="R601" s="91">
        <v>2.0</v>
      </c>
      <c r="S601" s="179" t="s">
        <v>251</v>
      </c>
      <c r="T601" s="179" t="s">
        <v>350</v>
      </c>
      <c r="U601" s="179" t="s">
        <v>101</v>
      </c>
      <c r="V601" s="179" t="s">
        <v>1043</v>
      </c>
      <c r="W601" s="182"/>
      <c r="X601" s="182"/>
      <c r="Y601" s="184"/>
      <c r="Z601" s="97" t="s">
        <v>4022</v>
      </c>
      <c r="AA601" s="459"/>
      <c r="AB601" s="459"/>
    </row>
    <row r="602" ht="22.5" customHeight="1">
      <c r="A602" s="72">
        <f>COUNTIF('Call &amp; Chat-Lidya'!$I$4:$I$2394,I602)</f>
        <v>15</v>
      </c>
      <c r="B602" s="176">
        <v>46162.0</v>
      </c>
      <c r="C602" s="91" t="s">
        <v>967</v>
      </c>
      <c r="D602" s="91" t="s">
        <v>173</v>
      </c>
      <c r="E602" s="91" t="s">
        <v>86</v>
      </c>
      <c r="F602" s="176">
        <v>46144.0</v>
      </c>
      <c r="G602" s="179" t="s">
        <v>88</v>
      </c>
      <c r="H602" s="91" t="s">
        <v>998</v>
      </c>
      <c r="I602" s="91" t="s">
        <v>999</v>
      </c>
      <c r="J602" s="97" t="s">
        <v>335</v>
      </c>
      <c r="K602" s="97" t="s">
        <v>1000</v>
      </c>
      <c r="L602" s="313" t="s">
        <v>1000</v>
      </c>
      <c r="M602" s="91" t="s">
        <v>1001</v>
      </c>
      <c r="N602" s="91" t="s">
        <v>1001</v>
      </c>
      <c r="O602" s="183">
        <v>46144.0</v>
      </c>
      <c r="P602" s="176">
        <v>46158.0</v>
      </c>
      <c r="Q602" s="91" t="s">
        <v>143</v>
      </c>
      <c r="R602" s="91">
        <v>2.0</v>
      </c>
      <c r="S602" s="179" t="s">
        <v>251</v>
      </c>
      <c r="T602" s="179" t="s">
        <v>145</v>
      </c>
      <c r="U602" s="179" t="s">
        <v>101</v>
      </c>
      <c r="V602" s="179" t="s">
        <v>341</v>
      </c>
      <c r="W602" s="182"/>
      <c r="X602" s="182"/>
      <c r="Y602" s="182"/>
      <c r="Z602" s="182"/>
      <c r="AA602" s="459"/>
      <c r="AB602" s="459"/>
    </row>
    <row r="603" ht="22.5" customHeight="1">
      <c r="A603" s="72">
        <f>COUNTIF('Call &amp; Chat-Lidya'!$I$4:$I$2394,I603)</f>
        <v>13</v>
      </c>
      <c r="B603" s="176">
        <v>46162.0</v>
      </c>
      <c r="C603" s="91" t="s">
        <v>83</v>
      </c>
      <c r="D603" s="91" t="s">
        <v>173</v>
      </c>
      <c r="E603" s="91" t="s">
        <v>761</v>
      </c>
      <c r="F603" s="176">
        <v>46134.0</v>
      </c>
      <c r="G603" s="179" t="s">
        <v>88</v>
      </c>
      <c r="H603" s="91" t="s">
        <v>762</v>
      </c>
      <c r="I603" s="91" t="s">
        <v>763</v>
      </c>
      <c r="J603" s="97" t="s">
        <v>764</v>
      </c>
      <c r="K603" s="97" t="s">
        <v>765</v>
      </c>
      <c r="L603" s="313" t="s">
        <v>765</v>
      </c>
      <c r="M603" s="91" t="s">
        <v>766</v>
      </c>
      <c r="N603" s="91" t="s">
        <v>766</v>
      </c>
      <c r="O603" s="183">
        <v>46132.0</v>
      </c>
      <c r="P603" s="176">
        <v>46146.0</v>
      </c>
      <c r="Q603" s="91" t="s">
        <v>98</v>
      </c>
      <c r="R603" s="91">
        <v>2.0</v>
      </c>
      <c r="S603" s="179" t="s">
        <v>251</v>
      </c>
      <c r="T603" s="179" t="s">
        <v>145</v>
      </c>
      <c r="U603" s="179" t="s">
        <v>101</v>
      </c>
      <c r="V603" s="97" t="s">
        <v>131</v>
      </c>
      <c r="W603" s="182"/>
      <c r="X603" s="182"/>
      <c r="Y603" s="182"/>
      <c r="Z603" s="182"/>
      <c r="AA603" s="459"/>
      <c r="AB603" s="459"/>
    </row>
    <row r="604" ht="22.5" customHeight="1">
      <c r="A604" s="72">
        <f>COUNTIF('Call &amp; Chat-Lidya'!$I$4:$I$2394,I604)</f>
        <v>4</v>
      </c>
      <c r="B604" s="176">
        <v>46162.0</v>
      </c>
      <c r="C604" s="91" t="s">
        <v>83</v>
      </c>
      <c r="D604" s="91" t="s">
        <v>173</v>
      </c>
      <c r="E604" s="91" t="s">
        <v>1586</v>
      </c>
      <c r="F604" s="178">
        <v>46159.0</v>
      </c>
      <c r="G604" s="179" t="s">
        <v>88</v>
      </c>
      <c r="H604" s="91" t="s">
        <v>1588</v>
      </c>
      <c r="I604" s="91" t="s">
        <v>1589</v>
      </c>
      <c r="J604" s="97" t="s">
        <v>1590</v>
      </c>
      <c r="K604" s="180" t="s">
        <v>1591</v>
      </c>
      <c r="L604" s="181" t="s">
        <v>1591</v>
      </c>
      <c r="M604" s="91" t="s">
        <v>1592</v>
      </c>
      <c r="N604" s="182"/>
      <c r="O604" s="183">
        <v>46159.0</v>
      </c>
      <c r="P604" s="176">
        <v>46173.0</v>
      </c>
      <c r="Q604" s="91" t="s">
        <v>95</v>
      </c>
      <c r="R604" s="91">
        <v>2.0</v>
      </c>
      <c r="S604" s="179" t="s">
        <v>251</v>
      </c>
      <c r="T604" s="179" t="s">
        <v>100</v>
      </c>
      <c r="U604" s="179" t="s">
        <v>101</v>
      </c>
      <c r="V604" s="97" t="s">
        <v>341</v>
      </c>
      <c r="W604" s="182"/>
      <c r="X604" s="182"/>
      <c r="Y604" s="184"/>
      <c r="Z604" s="97" t="s">
        <v>2913</v>
      </c>
      <c r="AA604" s="459"/>
      <c r="AB604" s="459"/>
    </row>
    <row r="605" ht="22.5" customHeight="1">
      <c r="A605" s="72">
        <f>COUNTIF('Call &amp; Chat-Lidya'!$I$4:$I$2394,I605)</f>
        <v>5</v>
      </c>
      <c r="B605" s="176">
        <v>46162.0</v>
      </c>
      <c r="C605" s="91" t="s">
        <v>83</v>
      </c>
      <c r="D605" s="91" t="s">
        <v>173</v>
      </c>
      <c r="E605" s="91" t="s">
        <v>1594</v>
      </c>
      <c r="F605" s="178">
        <v>46160.0</v>
      </c>
      <c r="G605" s="179" t="s">
        <v>88</v>
      </c>
      <c r="H605" s="91" t="s">
        <v>1596</v>
      </c>
      <c r="I605" s="91" t="s">
        <v>1597</v>
      </c>
      <c r="J605" s="97" t="s">
        <v>1598</v>
      </c>
      <c r="K605" s="180" t="s">
        <v>253</v>
      </c>
      <c r="L605" s="181" t="s">
        <v>253</v>
      </c>
      <c r="M605" s="91" t="s">
        <v>1599</v>
      </c>
      <c r="N605" s="91" t="s">
        <v>1599</v>
      </c>
      <c r="O605" s="183">
        <v>46154.0</v>
      </c>
      <c r="P605" s="176">
        <v>46168.0</v>
      </c>
      <c r="Q605" s="91" t="s">
        <v>115</v>
      </c>
      <c r="R605" s="91">
        <v>2.0</v>
      </c>
      <c r="S605" s="179" t="s">
        <v>100</v>
      </c>
      <c r="T605" s="179" t="s">
        <v>100</v>
      </c>
      <c r="U605" s="179" t="s">
        <v>101</v>
      </c>
      <c r="V605" s="97" t="s">
        <v>341</v>
      </c>
      <c r="W605" s="182"/>
      <c r="X605" s="182"/>
      <c r="Y605" s="184"/>
      <c r="Z605" s="182"/>
      <c r="AA605" s="459"/>
      <c r="AB605" s="459"/>
    </row>
    <row r="606" ht="22.5" customHeight="1">
      <c r="A606" s="72">
        <f>COUNTIF('Call &amp; Chat-Lidya'!$I$4:$I$2394,I606)</f>
        <v>3</v>
      </c>
      <c r="B606" s="176">
        <v>46162.0</v>
      </c>
      <c r="C606" s="91" t="s">
        <v>83</v>
      </c>
      <c r="D606" s="91" t="s">
        <v>173</v>
      </c>
      <c r="E606" s="91" t="s">
        <v>1604</v>
      </c>
      <c r="F606" s="176">
        <v>46162.0</v>
      </c>
      <c r="G606" s="179" t="s">
        <v>88</v>
      </c>
      <c r="H606" s="91" t="s">
        <v>1605</v>
      </c>
      <c r="I606" s="91" t="s">
        <v>1606</v>
      </c>
      <c r="J606" s="97" t="s">
        <v>1607</v>
      </c>
      <c r="K606" s="97" t="s">
        <v>1608</v>
      </c>
      <c r="L606" s="313" t="s">
        <v>1609</v>
      </c>
      <c r="M606" s="91" t="s">
        <v>1610</v>
      </c>
      <c r="N606" s="91" t="s">
        <v>1611</v>
      </c>
      <c r="O606" s="183">
        <v>46162.0</v>
      </c>
      <c r="P606" s="176">
        <v>46176.0</v>
      </c>
      <c r="Q606" s="91" t="s">
        <v>124</v>
      </c>
      <c r="R606" s="91">
        <v>3.0</v>
      </c>
      <c r="S606" s="179" t="s">
        <v>100</v>
      </c>
      <c r="T606" s="179" t="s">
        <v>100</v>
      </c>
      <c r="U606" s="179" t="s">
        <v>101</v>
      </c>
      <c r="V606" s="179" t="s">
        <v>105</v>
      </c>
      <c r="W606" s="182"/>
      <c r="X606" s="182"/>
      <c r="Y606" s="182"/>
      <c r="Z606" s="180" t="s">
        <v>3481</v>
      </c>
      <c r="AA606" s="459"/>
      <c r="AB606" s="459"/>
    </row>
    <row r="607" ht="22.5" customHeight="1">
      <c r="A607" s="72">
        <f>COUNTIF('Call &amp; Chat-Lidya'!$I$4:$I$2394,I607)</f>
        <v>10</v>
      </c>
      <c r="B607" s="176">
        <v>46162.0</v>
      </c>
      <c r="C607" s="91" t="s">
        <v>83</v>
      </c>
      <c r="D607" s="91" t="s">
        <v>173</v>
      </c>
      <c r="E607" s="91" t="s">
        <v>1253</v>
      </c>
      <c r="F607" s="176">
        <v>46162.0</v>
      </c>
      <c r="G607" s="179" t="s">
        <v>88</v>
      </c>
      <c r="H607" s="91" t="s">
        <v>610</v>
      </c>
      <c r="I607" s="91" t="s">
        <v>611</v>
      </c>
      <c r="J607" s="97" t="s">
        <v>612</v>
      </c>
      <c r="K607" s="97" t="s">
        <v>613</v>
      </c>
      <c r="L607" s="313" t="s">
        <v>613</v>
      </c>
      <c r="M607" s="91" t="s">
        <v>615</v>
      </c>
      <c r="N607" s="91" t="s">
        <v>615</v>
      </c>
      <c r="O607" s="183">
        <v>46006.0</v>
      </c>
      <c r="P607" s="176">
        <v>46020.0</v>
      </c>
      <c r="Q607" s="91" t="s">
        <v>98</v>
      </c>
      <c r="R607" s="91" t="s">
        <v>213</v>
      </c>
      <c r="S607" s="179" t="s">
        <v>100</v>
      </c>
      <c r="T607" s="179" t="s">
        <v>350</v>
      </c>
      <c r="U607" s="179" t="s">
        <v>101</v>
      </c>
      <c r="V607" s="97" t="s">
        <v>390</v>
      </c>
      <c r="W607" s="182"/>
      <c r="X607" s="182"/>
      <c r="Y607" s="182"/>
      <c r="Z607" s="180" t="s">
        <v>4027</v>
      </c>
      <c r="AA607" s="459"/>
      <c r="AB607" s="459"/>
    </row>
    <row r="608" ht="22.5" customHeight="1">
      <c r="A608" s="72">
        <f>COUNTIF('Call &amp; Chat-Lidya'!$I$4:$I$2393,I608)</f>
        <v>16</v>
      </c>
      <c r="B608" s="176">
        <v>46161.0</v>
      </c>
      <c r="C608" s="91" t="s">
        <v>967</v>
      </c>
      <c r="D608" s="91" t="s">
        <v>173</v>
      </c>
      <c r="E608" s="91" t="s">
        <v>175</v>
      </c>
      <c r="F608" s="176">
        <v>46146.0</v>
      </c>
      <c r="G608" s="179" t="s">
        <v>88</v>
      </c>
      <c r="H608" s="91" t="s">
        <v>968</v>
      </c>
      <c r="I608" s="91" t="s">
        <v>969</v>
      </c>
      <c r="J608" s="97" t="s">
        <v>970</v>
      </c>
      <c r="K608" s="97" t="s">
        <v>971</v>
      </c>
      <c r="L608" s="313" t="s">
        <v>971</v>
      </c>
      <c r="M608" s="91" t="s">
        <v>2050</v>
      </c>
      <c r="N608" s="91" t="s">
        <v>972</v>
      </c>
      <c r="O608" s="183">
        <v>46146.0</v>
      </c>
      <c r="P608" s="176">
        <v>46160.0</v>
      </c>
      <c r="Q608" s="91" t="s">
        <v>124</v>
      </c>
      <c r="R608" s="91">
        <v>2.0</v>
      </c>
      <c r="S608" s="179" t="s">
        <v>251</v>
      </c>
      <c r="T608" s="179" t="s">
        <v>145</v>
      </c>
      <c r="U608" s="179" t="s">
        <v>101</v>
      </c>
      <c r="V608" s="179" t="s">
        <v>341</v>
      </c>
      <c r="W608" s="329" t="s">
        <v>509</v>
      </c>
      <c r="X608" s="182"/>
      <c r="Y608" s="182"/>
      <c r="Z608" s="182"/>
      <c r="AA608" s="459"/>
      <c r="AB608" s="459"/>
    </row>
    <row r="609" ht="22.5" customHeight="1">
      <c r="A609" s="72">
        <f>COUNTIF('Call &amp; Chat-Lidya'!$I$4:$I$2393,I609)</f>
        <v>13</v>
      </c>
      <c r="B609" s="176">
        <v>46161.0</v>
      </c>
      <c r="C609" s="91" t="s">
        <v>967</v>
      </c>
      <c r="D609" s="91" t="s">
        <v>173</v>
      </c>
      <c r="E609" s="91" t="s">
        <v>554</v>
      </c>
      <c r="F609" s="176">
        <v>46148.0</v>
      </c>
      <c r="G609" s="179" t="s">
        <v>88</v>
      </c>
      <c r="H609" s="91" t="s">
        <v>982</v>
      </c>
      <c r="I609" s="330">
        <v>18604.0</v>
      </c>
      <c r="J609" s="97" t="s">
        <v>983</v>
      </c>
      <c r="K609" s="97" t="s">
        <v>984</v>
      </c>
      <c r="L609" s="313" t="s">
        <v>984</v>
      </c>
      <c r="M609" s="91" t="s">
        <v>985</v>
      </c>
      <c r="N609" s="91" t="s">
        <v>985</v>
      </c>
      <c r="O609" s="331" t="s">
        <v>986</v>
      </c>
      <c r="P609" s="176">
        <v>46161.0</v>
      </c>
      <c r="Q609" s="91" t="s">
        <v>124</v>
      </c>
      <c r="R609" s="91">
        <v>2.0</v>
      </c>
      <c r="S609" s="179" t="s">
        <v>251</v>
      </c>
      <c r="T609" s="83" t="s">
        <v>350</v>
      </c>
      <c r="U609" s="179" t="s">
        <v>101</v>
      </c>
      <c r="V609" s="179" t="s">
        <v>341</v>
      </c>
      <c r="W609" s="182"/>
      <c r="X609" s="182"/>
      <c r="Y609" s="182"/>
      <c r="Z609" s="97" t="s">
        <v>4034</v>
      </c>
      <c r="AA609" s="306"/>
      <c r="AB609" s="306"/>
    </row>
    <row r="610" ht="22.5" customHeight="1">
      <c r="A610" s="72">
        <f>COUNTIF('Call &amp; Chat-Lidya'!$I$4:$I$2393,I610)</f>
        <v>3</v>
      </c>
      <c r="B610" s="176">
        <v>46161.0</v>
      </c>
      <c r="C610" s="91" t="s">
        <v>83</v>
      </c>
      <c r="D610" s="91" t="s">
        <v>173</v>
      </c>
      <c r="E610" s="91" t="s">
        <v>2070</v>
      </c>
      <c r="F610" s="176">
        <v>46134.0</v>
      </c>
      <c r="G610" s="179" t="s">
        <v>88</v>
      </c>
      <c r="H610" s="91" t="s">
        <v>2071</v>
      </c>
      <c r="I610" s="91" t="s">
        <v>2072</v>
      </c>
      <c r="J610" s="97" t="s">
        <v>2073</v>
      </c>
      <c r="K610" s="97" t="s">
        <v>2074</v>
      </c>
      <c r="L610" s="313" t="s">
        <v>2074</v>
      </c>
      <c r="M610" s="91" t="s">
        <v>2075</v>
      </c>
      <c r="N610" s="91" t="s">
        <v>2075</v>
      </c>
      <c r="O610" s="183">
        <v>46130.0</v>
      </c>
      <c r="P610" s="176">
        <v>46144.0</v>
      </c>
      <c r="Q610" s="91" t="s">
        <v>143</v>
      </c>
      <c r="R610" s="91">
        <v>1.0</v>
      </c>
      <c r="S610" s="179" t="s">
        <v>381</v>
      </c>
      <c r="T610" s="179" t="s">
        <v>145</v>
      </c>
      <c r="U610" s="179" t="s">
        <v>101</v>
      </c>
      <c r="V610" s="179" t="s">
        <v>283</v>
      </c>
      <c r="W610" s="91" t="s">
        <v>342</v>
      </c>
      <c r="X610" s="182"/>
      <c r="Y610" s="182"/>
      <c r="Z610" s="180" t="s">
        <v>2077</v>
      </c>
      <c r="AA610" s="459"/>
      <c r="AB610" s="459"/>
    </row>
    <row r="611" ht="22.5" customHeight="1">
      <c r="A611" s="72">
        <f>COUNTIF('Call &amp; Chat-Lidya'!$I$4:$I$2393,I611)</f>
        <v>3</v>
      </c>
      <c r="B611" s="176">
        <v>46161.0</v>
      </c>
      <c r="C611" s="91" t="s">
        <v>83</v>
      </c>
      <c r="D611" s="91" t="s">
        <v>173</v>
      </c>
      <c r="E611" s="91" t="s">
        <v>2079</v>
      </c>
      <c r="F611" s="176">
        <v>46139.0</v>
      </c>
      <c r="G611" s="179" t="s">
        <v>88</v>
      </c>
      <c r="H611" s="91" t="s">
        <v>2080</v>
      </c>
      <c r="I611" s="91" t="s">
        <v>2081</v>
      </c>
      <c r="J611" s="97" t="s">
        <v>2083</v>
      </c>
      <c r="K611" s="97" t="s">
        <v>2084</v>
      </c>
      <c r="L611" s="313" t="s">
        <v>2086</v>
      </c>
      <c r="M611" s="91" t="s">
        <v>2087</v>
      </c>
      <c r="N611" s="91" t="s">
        <v>2089</v>
      </c>
      <c r="O611" s="183">
        <v>46079.0</v>
      </c>
      <c r="P611" s="176">
        <v>46093.0</v>
      </c>
      <c r="Q611" s="91" t="s">
        <v>124</v>
      </c>
      <c r="R611" s="91">
        <v>1.0</v>
      </c>
      <c r="S611" s="179" t="s">
        <v>251</v>
      </c>
      <c r="T611" s="179" t="s">
        <v>145</v>
      </c>
      <c r="U611" s="179" t="s">
        <v>101</v>
      </c>
      <c r="V611" s="179" t="s">
        <v>1043</v>
      </c>
      <c r="W611" s="182"/>
      <c r="X611" s="182"/>
      <c r="Y611" s="182"/>
      <c r="Z611" s="182"/>
      <c r="AA611" s="459"/>
      <c r="AB611" s="459"/>
    </row>
    <row r="612" ht="22.5" customHeight="1">
      <c r="A612" s="72">
        <f>COUNTIF('Call &amp; Chat-Lidya'!$I$4:$I$2393,I612)</f>
        <v>3</v>
      </c>
      <c r="B612" s="176">
        <v>46161.0</v>
      </c>
      <c r="C612" s="91" t="s">
        <v>83</v>
      </c>
      <c r="D612" s="91" t="s">
        <v>173</v>
      </c>
      <c r="E612" s="91" t="s">
        <v>2092</v>
      </c>
      <c r="F612" s="176">
        <v>46138.0</v>
      </c>
      <c r="G612" s="179" t="s">
        <v>448</v>
      </c>
      <c r="H612" s="91" t="s">
        <v>2093</v>
      </c>
      <c r="I612" s="91" t="s">
        <v>2094</v>
      </c>
      <c r="J612" s="97" t="s">
        <v>2095</v>
      </c>
      <c r="K612" s="97" t="s">
        <v>2096</v>
      </c>
      <c r="L612" s="313" t="s">
        <v>2096</v>
      </c>
      <c r="M612" s="91" t="s">
        <v>2097</v>
      </c>
      <c r="N612" s="91" t="s">
        <v>2097</v>
      </c>
      <c r="O612" s="183">
        <v>46138.0</v>
      </c>
      <c r="P612" s="176">
        <v>46152.0</v>
      </c>
      <c r="Q612" s="91" t="s">
        <v>213</v>
      </c>
      <c r="R612" s="91">
        <v>1.0</v>
      </c>
      <c r="S612" s="179" t="s">
        <v>251</v>
      </c>
      <c r="T612" s="179" t="s">
        <v>145</v>
      </c>
      <c r="U612" s="179" t="s">
        <v>101</v>
      </c>
      <c r="V612" s="179" t="s">
        <v>1050</v>
      </c>
      <c r="W612" s="182"/>
      <c r="X612" s="182"/>
      <c r="Y612" s="182"/>
      <c r="Z612" s="182"/>
      <c r="AA612" s="459"/>
      <c r="AB612" s="459"/>
    </row>
    <row r="613" ht="22.5" customHeight="1">
      <c r="A613" s="72">
        <f>COUNTIF('Call &amp; Chat-Lidya'!$I$4:$I$2393,I613)</f>
        <v>3</v>
      </c>
      <c r="B613" s="176">
        <v>46161.0</v>
      </c>
      <c r="C613" s="91" t="s">
        <v>967</v>
      </c>
      <c r="D613" s="91" t="s">
        <v>173</v>
      </c>
      <c r="E613" s="91" t="s">
        <v>424</v>
      </c>
      <c r="F613" s="176">
        <v>46148.0</v>
      </c>
      <c r="G613" s="179" t="s">
        <v>88</v>
      </c>
      <c r="H613" s="91" t="s">
        <v>1079</v>
      </c>
      <c r="I613" s="330">
        <v>16740.0</v>
      </c>
      <c r="J613" s="97" t="s">
        <v>1080</v>
      </c>
      <c r="K613" s="97" t="s">
        <v>1082</v>
      </c>
      <c r="L613" s="313" t="s">
        <v>1082</v>
      </c>
      <c r="M613" s="182"/>
      <c r="N613" s="91" t="s">
        <v>1085</v>
      </c>
      <c r="O613" s="331" t="s">
        <v>1087</v>
      </c>
      <c r="P613" s="176">
        <v>45977.0</v>
      </c>
      <c r="Q613" s="91" t="s">
        <v>124</v>
      </c>
      <c r="R613" s="91">
        <v>1.0</v>
      </c>
      <c r="S613" s="179" t="s">
        <v>251</v>
      </c>
      <c r="T613" s="179" t="s">
        <v>145</v>
      </c>
      <c r="U613" s="179" t="s">
        <v>101</v>
      </c>
      <c r="V613" s="179" t="s">
        <v>1043</v>
      </c>
      <c r="W613" s="182"/>
      <c r="X613" s="182"/>
      <c r="Y613" s="182"/>
      <c r="Z613" s="182"/>
      <c r="AA613" s="306"/>
      <c r="AB613" s="306"/>
    </row>
    <row r="614" ht="22.5" customHeight="1">
      <c r="A614" s="72">
        <f>COUNTIF('Call &amp; Chat-Lidya'!$I$4:$I$2393,I614)</f>
        <v>8</v>
      </c>
      <c r="B614" s="176">
        <v>46161.0</v>
      </c>
      <c r="C614" s="91" t="s">
        <v>83</v>
      </c>
      <c r="D614" s="91" t="s">
        <v>173</v>
      </c>
      <c r="E614" s="91" t="s">
        <v>989</v>
      </c>
      <c r="F614" s="176">
        <v>46131.0</v>
      </c>
      <c r="G614" s="179" t="s">
        <v>88</v>
      </c>
      <c r="H614" s="91" t="s">
        <v>990</v>
      </c>
      <c r="I614" s="91" t="s">
        <v>991</v>
      </c>
      <c r="J614" s="97" t="s">
        <v>992</v>
      </c>
      <c r="K614" s="97" t="s">
        <v>993</v>
      </c>
      <c r="L614" s="313" t="s">
        <v>993</v>
      </c>
      <c r="M614" s="91" t="s">
        <v>994</v>
      </c>
      <c r="N614" s="91" t="s">
        <v>994</v>
      </c>
      <c r="O614" s="183">
        <v>46131.0</v>
      </c>
      <c r="P614" s="176">
        <v>46145.0</v>
      </c>
      <c r="Q614" s="91" t="s">
        <v>124</v>
      </c>
      <c r="R614" s="91">
        <v>2.0</v>
      </c>
      <c r="S614" s="179" t="s">
        <v>99</v>
      </c>
      <c r="T614" s="83" t="s">
        <v>100</v>
      </c>
      <c r="U614" s="179" t="s">
        <v>101</v>
      </c>
      <c r="V614" s="97" t="s">
        <v>131</v>
      </c>
      <c r="W614" s="91" t="s">
        <v>342</v>
      </c>
      <c r="X614" s="182"/>
      <c r="Y614" s="182"/>
      <c r="Z614" s="180" t="s">
        <v>4060</v>
      </c>
      <c r="AA614" s="459"/>
      <c r="AB614" s="459"/>
    </row>
    <row r="615" ht="22.5" customHeight="1">
      <c r="A615" s="72">
        <f>COUNTIF('Call &amp; Chat-Lidya'!$I$4:$I$2393,I615)</f>
        <v>6</v>
      </c>
      <c r="B615" s="176">
        <v>46161.0</v>
      </c>
      <c r="C615" s="91" t="s">
        <v>83</v>
      </c>
      <c r="D615" s="91" t="s">
        <v>173</v>
      </c>
      <c r="E615" s="91" t="s">
        <v>1557</v>
      </c>
      <c r="F615" s="178">
        <v>46160.0</v>
      </c>
      <c r="G615" s="179" t="s">
        <v>88</v>
      </c>
      <c r="H615" s="91" t="s">
        <v>1560</v>
      </c>
      <c r="I615" s="91" t="s">
        <v>1561</v>
      </c>
      <c r="J615" s="97" t="s">
        <v>1563</v>
      </c>
      <c r="K615" s="180" t="s">
        <v>1564</v>
      </c>
      <c r="L615" s="181" t="s">
        <v>1564</v>
      </c>
      <c r="M615" s="91" t="s">
        <v>1565</v>
      </c>
      <c r="N615" s="91" t="s">
        <v>1566</v>
      </c>
      <c r="O615" s="183">
        <v>46160.0</v>
      </c>
      <c r="P615" s="176">
        <v>46174.0</v>
      </c>
      <c r="Q615" s="91" t="s">
        <v>461</v>
      </c>
      <c r="R615" s="91">
        <v>2.0</v>
      </c>
      <c r="S615" s="179" t="s">
        <v>100</v>
      </c>
      <c r="T615" s="179" t="s">
        <v>100</v>
      </c>
      <c r="U615" s="179" t="s">
        <v>101</v>
      </c>
      <c r="V615" s="97" t="s">
        <v>341</v>
      </c>
      <c r="W615" s="91" t="s">
        <v>509</v>
      </c>
      <c r="X615" s="182"/>
      <c r="Y615" s="184"/>
      <c r="Z615" s="97" t="s">
        <v>4068</v>
      </c>
      <c r="AA615" s="459"/>
      <c r="AB615" s="459"/>
    </row>
    <row r="616" ht="22.5" customHeight="1">
      <c r="A616" s="72">
        <f>COUNTIF('Call &amp; Chat-Lidya'!$I$4:$I$2393,I616)</f>
        <v>8</v>
      </c>
      <c r="B616" s="176">
        <v>46161.0</v>
      </c>
      <c r="C616" s="91" t="s">
        <v>83</v>
      </c>
      <c r="D616" s="91" t="s">
        <v>173</v>
      </c>
      <c r="E616" s="91" t="s">
        <v>809</v>
      </c>
      <c r="F616" s="178">
        <v>46160.0</v>
      </c>
      <c r="G616" s="179" t="s">
        <v>88</v>
      </c>
      <c r="H616" s="91" t="s">
        <v>1570</v>
      </c>
      <c r="I616" s="91" t="s">
        <v>1571</v>
      </c>
      <c r="J616" s="97" t="s">
        <v>1572</v>
      </c>
      <c r="K616" s="180" t="s">
        <v>1573</v>
      </c>
      <c r="L616" s="181" t="s">
        <v>1573</v>
      </c>
      <c r="M616" s="91" t="s">
        <v>1574</v>
      </c>
      <c r="N616" s="182"/>
      <c r="O616" s="183">
        <v>46160.0</v>
      </c>
      <c r="P616" s="176">
        <v>46174.0</v>
      </c>
      <c r="Q616" s="91" t="s">
        <v>143</v>
      </c>
      <c r="R616" s="91">
        <v>2.0</v>
      </c>
      <c r="S616" s="179" t="s">
        <v>99</v>
      </c>
      <c r="T616" s="179" t="s">
        <v>381</v>
      </c>
      <c r="U616" s="179" t="s">
        <v>101</v>
      </c>
      <c r="V616" s="97" t="s">
        <v>341</v>
      </c>
      <c r="W616" s="182"/>
      <c r="X616" s="182"/>
      <c r="Y616" s="184"/>
      <c r="Z616" s="97" t="s">
        <v>4076</v>
      </c>
      <c r="AA616" s="459"/>
      <c r="AB616" s="459"/>
    </row>
    <row r="617" ht="22.5" customHeight="1">
      <c r="A617" s="72">
        <f>COUNTIF('Call &amp; Chat-Lidya'!$I$4:$I$2393,I617)</f>
        <v>10</v>
      </c>
      <c r="B617" s="176">
        <v>46161.0</v>
      </c>
      <c r="C617" s="91" t="s">
        <v>83</v>
      </c>
      <c r="D617" s="91" t="s">
        <v>173</v>
      </c>
      <c r="E617" s="91" t="s">
        <v>1053</v>
      </c>
      <c r="F617" s="178">
        <v>46160.0</v>
      </c>
      <c r="G617" s="179" t="s">
        <v>88</v>
      </c>
      <c r="H617" s="91" t="s">
        <v>1054</v>
      </c>
      <c r="I617" s="91" t="s">
        <v>1055</v>
      </c>
      <c r="J617" s="97" t="s">
        <v>1056</v>
      </c>
      <c r="K617" s="180" t="s">
        <v>1057</v>
      </c>
      <c r="L617" s="181" t="s">
        <v>1057</v>
      </c>
      <c r="M617" s="182"/>
      <c r="N617" s="182"/>
      <c r="O617" s="183">
        <v>46160.0</v>
      </c>
      <c r="P617" s="176">
        <v>46174.0</v>
      </c>
      <c r="Q617" s="91" t="s">
        <v>95</v>
      </c>
      <c r="R617" s="91">
        <v>2.0</v>
      </c>
      <c r="S617" s="179" t="s">
        <v>99</v>
      </c>
      <c r="T617" s="179" t="s">
        <v>145</v>
      </c>
      <c r="U617" s="179" t="s">
        <v>101</v>
      </c>
      <c r="V617" s="179" t="s">
        <v>1043</v>
      </c>
      <c r="W617" s="182"/>
      <c r="X617" s="182"/>
      <c r="Y617" s="184"/>
      <c r="Z617" s="182"/>
      <c r="AA617" s="459"/>
      <c r="AB617" s="459"/>
    </row>
    <row r="618" ht="22.5" customHeight="1">
      <c r="A618" s="72">
        <f>COUNTIF('Call &amp; Chat-Lidya'!$I$4:$I$2393,I618)</f>
        <v>3</v>
      </c>
      <c r="B618" s="176">
        <v>46161.0</v>
      </c>
      <c r="C618" s="91" t="s">
        <v>83</v>
      </c>
      <c r="D618" s="91" t="s">
        <v>173</v>
      </c>
      <c r="E618" s="91" t="s">
        <v>1090</v>
      </c>
      <c r="F618" s="178">
        <v>46161.0</v>
      </c>
      <c r="G618" s="179" t="s">
        <v>88</v>
      </c>
      <c r="H618" s="91" t="s">
        <v>1091</v>
      </c>
      <c r="I618" s="91" t="s">
        <v>1092</v>
      </c>
      <c r="J618" s="97" t="s">
        <v>1093</v>
      </c>
      <c r="K618" s="180" t="s">
        <v>1094</v>
      </c>
      <c r="L618" s="181" t="s">
        <v>1094</v>
      </c>
      <c r="M618" s="91" t="s">
        <v>1095</v>
      </c>
      <c r="N618" s="91" t="s">
        <v>1096</v>
      </c>
      <c r="O618" s="183">
        <v>46161.0</v>
      </c>
      <c r="P618" s="176">
        <v>46175.0</v>
      </c>
      <c r="Q618" s="91" t="s">
        <v>124</v>
      </c>
      <c r="R618" s="91">
        <v>1.0</v>
      </c>
      <c r="S618" s="179" t="s">
        <v>251</v>
      </c>
      <c r="T618" s="179" t="s">
        <v>145</v>
      </c>
      <c r="U618" s="179" t="s">
        <v>101</v>
      </c>
      <c r="V618" s="97" t="s">
        <v>131</v>
      </c>
      <c r="W618" s="182"/>
      <c r="X618" s="182"/>
      <c r="Y618" s="184"/>
      <c r="Z618" s="182"/>
      <c r="AA618" s="459"/>
      <c r="AB618" s="459"/>
    </row>
    <row r="619" ht="22.5" customHeight="1">
      <c r="A619" s="72">
        <f>COUNTIF('Call &amp; Chat-Lidya'!$I$4:$I$2393,I619)</f>
        <v>2</v>
      </c>
      <c r="B619" s="176">
        <v>46161.0</v>
      </c>
      <c r="C619" s="91" t="s">
        <v>83</v>
      </c>
      <c r="D619" s="91" t="s">
        <v>155</v>
      </c>
      <c r="E619" s="91" t="s">
        <v>2148</v>
      </c>
      <c r="F619" s="176">
        <v>46139.0</v>
      </c>
      <c r="G619" s="179" t="s">
        <v>88</v>
      </c>
      <c r="H619" s="91" t="s">
        <v>2150</v>
      </c>
      <c r="I619" s="91" t="s">
        <v>2151</v>
      </c>
      <c r="J619" s="97" t="s">
        <v>2153</v>
      </c>
      <c r="K619" s="97" t="s">
        <v>2154</v>
      </c>
      <c r="L619" s="313" t="s">
        <v>2154</v>
      </c>
      <c r="M619" s="91" t="s">
        <v>2155</v>
      </c>
      <c r="N619" s="91" t="s">
        <v>2155</v>
      </c>
      <c r="O619" s="183">
        <v>46074.0</v>
      </c>
      <c r="P619" s="176">
        <v>46088.0</v>
      </c>
      <c r="Q619" s="91" t="s">
        <v>143</v>
      </c>
      <c r="R619" s="91">
        <v>1.0</v>
      </c>
      <c r="S619" s="179" t="s">
        <v>126</v>
      </c>
      <c r="T619" s="179" t="s">
        <v>145</v>
      </c>
      <c r="U619" s="179" t="s">
        <v>101</v>
      </c>
      <c r="V619" s="179" t="s">
        <v>131</v>
      </c>
      <c r="W619" s="182"/>
      <c r="X619" s="182"/>
      <c r="Y619" s="182"/>
      <c r="Z619" s="182"/>
      <c r="AA619" s="459"/>
      <c r="AB619" s="459"/>
    </row>
    <row r="620" ht="22.5" customHeight="1">
      <c r="A620" s="72">
        <f>COUNTIF('Call &amp; Chat-Lidya'!$I$4:$I$2393,I620)</f>
        <v>2</v>
      </c>
      <c r="B620" s="176">
        <v>46161.0</v>
      </c>
      <c r="C620" s="91" t="s">
        <v>83</v>
      </c>
      <c r="D620" s="91" t="s">
        <v>155</v>
      </c>
      <c r="E620" s="91" t="s">
        <v>2162</v>
      </c>
      <c r="F620" s="176">
        <v>46139.0</v>
      </c>
      <c r="G620" s="179" t="s">
        <v>88</v>
      </c>
      <c r="H620" s="91" t="s">
        <v>2164</v>
      </c>
      <c r="I620" s="91" t="s">
        <v>2166</v>
      </c>
      <c r="J620" s="97" t="s">
        <v>2167</v>
      </c>
      <c r="K620" s="97" t="s">
        <v>2169</v>
      </c>
      <c r="L620" s="313" t="s">
        <v>2169</v>
      </c>
      <c r="M620" s="91" t="s">
        <v>2170</v>
      </c>
      <c r="N620" s="91" t="s">
        <v>2170</v>
      </c>
      <c r="O620" s="183">
        <v>46078.0</v>
      </c>
      <c r="P620" s="176">
        <v>46092.0</v>
      </c>
      <c r="Q620" s="91" t="s">
        <v>124</v>
      </c>
      <c r="R620" s="91">
        <v>1.0</v>
      </c>
      <c r="S620" s="179" t="s">
        <v>251</v>
      </c>
      <c r="T620" s="179" t="s">
        <v>145</v>
      </c>
      <c r="U620" s="179" t="s">
        <v>101</v>
      </c>
      <c r="V620" s="179" t="s">
        <v>131</v>
      </c>
      <c r="W620" s="182"/>
      <c r="X620" s="182"/>
      <c r="Y620" s="182"/>
      <c r="Z620" s="182"/>
      <c r="AA620" s="459"/>
      <c r="AB620" s="459"/>
    </row>
    <row r="621" ht="22.5" customHeight="1">
      <c r="A621" s="72">
        <f>COUNTIF('Call &amp; Chat-Lidya'!$I$4:$I$2393,I621)</f>
        <v>2</v>
      </c>
      <c r="B621" s="176">
        <v>46161.0</v>
      </c>
      <c r="C621" s="91" t="s">
        <v>83</v>
      </c>
      <c r="D621" s="91" t="s">
        <v>155</v>
      </c>
      <c r="E621" s="91" t="s">
        <v>2180</v>
      </c>
      <c r="F621" s="176">
        <v>46129.0</v>
      </c>
      <c r="G621" s="179" t="s">
        <v>88</v>
      </c>
      <c r="H621" s="91" t="s">
        <v>2185</v>
      </c>
      <c r="I621" s="91" t="s">
        <v>2186</v>
      </c>
      <c r="J621" s="97" t="s">
        <v>2188</v>
      </c>
      <c r="K621" s="97" t="s">
        <v>253</v>
      </c>
      <c r="L621" s="313" t="s">
        <v>253</v>
      </c>
      <c r="M621" s="91" t="s">
        <v>2190</v>
      </c>
      <c r="N621" s="91" t="s">
        <v>2190</v>
      </c>
      <c r="O621" s="183">
        <v>46055.0</v>
      </c>
      <c r="P621" s="176">
        <v>46069.0</v>
      </c>
      <c r="Q621" s="91" t="s">
        <v>124</v>
      </c>
      <c r="R621" s="91">
        <v>1.0</v>
      </c>
      <c r="S621" s="179" t="s">
        <v>251</v>
      </c>
      <c r="T621" s="179" t="s">
        <v>145</v>
      </c>
      <c r="U621" s="179" t="s">
        <v>101</v>
      </c>
      <c r="V621" s="179" t="s">
        <v>131</v>
      </c>
      <c r="W621" s="182"/>
      <c r="X621" s="182"/>
      <c r="Y621" s="182"/>
      <c r="Z621" s="182"/>
      <c r="AA621" s="459"/>
      <c r="AB621" s="459"/>
    </row>
    <row r="622" ht="22.5" customHeight="1">
      <c r="A622" s="72">
        <f>COUNTIF('Call &amp; Chat-Lidya'!$I$4:$I$2393,I622)</f>
        <v>2</v>
      </c>
      <c r="B622" s="176">
        <v>46161.0</v>
      </c>
      <c r="C622" s="91" t="s">
        <v>83</v>
      </c>
      <c r="D622" s="91" t="s">
        <v>155</v>
      </c>
      <c r="E622" s="91" t="s">
        <v>2202</v>
      </c>
      <c r="F622" s="176">
        <v>46129.0</v>
      </c>
      <c r="G622" s="179" t="s">
        <v>88</v>
      </c>
      <c r="H622" s="91" t="s">
        <v>2206</v>
      </c>
      <c r="I622" s="91" t="s">
        <v>2207</v>
      </c>
      <c r="J622" s="97" t="s">
        <v>2208</v>
      </c>
      <c r="K622" s="97" t="s">
        <v>2209</v>
      </c>
      <c r="L622" s="313" t="s">
        <v>2209</v>
      </c>
      <c r="M622" s="182"/>
      <c r="N622" s="91" t="s">
        <v>2210</v>
      </c>
      <c r="O622" s="183">
        <v>46057.0</v>
      </c>
      <c r="P622" s="176">
        <v>46071.0</v>
      </c>
      <c r="Q622" s="91" t="s">
        <v>124</v>
      </c>
      <c r="R622" s="91">
        <v>1.0</v>
      </c>
      <c r="S622" s="179" t="s">
        <v>251</v>
      </c>
      <c r="T622" s="179" t="s">
        <v>145</v>
      </c>
      <c r="U622" s="179" t="s">
        <v>101</v>
      </c>
      <c r="V622" s="179" t="s">
        <v>131</v>
      </c>
      <c r="W622" s="182"/>
      <c r="X622" s="182"/>
      <c r="Y622" s="182"/>
      <c r="Z622" s="182"/>
      <c r="AA622" s="459"/>
      <c r="AB622" s="459"/>
    </row>
    <row r="623" ht="22.5" customHeight="1">
      <c r="A623" s="72">
        <f>COUNTIF('Call &amp; Chat-Lidya'!$I$4:$I$2393,I623)</f>
        <v>2</v>
      </c>
      <c r="B623" s="176">
        <v>46161.0</v>
      </c>
      <c r="C623" s="91" t="s">
        <v>83</v>
      </c>
      <c r="D623" s="91" t="s">
        <v>155</v>
      </c>
      <c r="E623" s="91" t="s">
        <v>1660</v>
      </c>
      <c r="F623" s="176">
        <v>46129.0</v>
      </c>
      <c r="G623" s="179" t="s">
        <v>88</v>
      </c>
      <c r="H623" s="91" t="s">
        <v>2220</v>
      </c>
      <c r="I623" s="91" t="s">
        <v>2221</v>
      </c>
      <c r="J623" s="97" t="s">
        <v>2223</v>
      </c>
      <c r="K623" s="97" t="s">
        <v>2224</v>
      </c>
      <c r="L623" s="313" t="s">
        <v>2224</v>
      </c>
      <c r="M623" s="91" t="s">
        <v>2225</v>
      </c>
      <c r="N623" s="91" t="s">
        <v>2225</v>
      </c>
      <c r="O623" s="183">
        <v>46058.0</v>
      </c>
      <c r="P623" s="176">
        <v>46072.0</v>
      </c>
      <c r="Q623" s="91" t="s">
        <v>124</v>
      </c>
      <c r="R623" s="91">
        <v>1.0</v>
      </c>
      <c r="S623" s="179" t="s">
        <v>350</v>
      </c>
      <c r="T623" s="179" t="s">
        <v>145</v>
      </c>
      <c r="U623" s="179" t="s">
        <v>101</v>
      </c>
      <c r="V623" s="179" t="s">
        <v>283</v>
      </c>
      <c r="W623" s="182"/>
      <c r="X623" s="182"/>
      <c r="Y623" s="182"/>
      <c r="Z623" s="180" t="s">
        <v>2226</v>
      </c>
      <c r="AA623" s="459"/>
      <c r="AB623" s="459"/>
    </row>
    <row r="624" ht="22.5" customHeight="1">
      <c r="A624" s="72">
        <f>COUNTIF('Call &amp; Chat-Lidya'!$I$4:$I$2393,I624)</f>
        <v>2</v>
      </c>
      <c r="B624" s="176">
        <v>46161.0</v>
      </c>
      <c r="C624" s="91" t="s">
        <v>83</v>
      </c>
      <c r="D624" s="91" t="s">
        <v>155</v>
      </c>
      <c r="E624" s="91" t="s">
        <v>1672</v>
      </c>
      <c r="F624" s="176">
        <v>46129.0</v>
      </c>
      <c r="G624" s="179" t="s">
        <v>88</v>
      </c>
      <c r="H624" s="91" t="s">
        <v>2235</v>
      </c>
      <c r="I624" s="91" t="s">
        <v>2236</v>
      </c>
      <c r="J624" s="97" t="s">
        <v>2237</v>
      </c>
      <c r="K624" s="97" t="s">
        <v>2238</v>
      </c>
      <c r="L624" s="597" t="s">
        <v>2238</v>
      </c>
      <c r="M624" s="91" t="s">
        <v>2239</v>
      </c>
      <c r="N624" s="91" t="s">
        <v>2239</v>
      </c>
      <c r="O624" s="183">
        <v>46059.0</v>
      </c>
      <c r="P624" s="176">
        <v>46073.0</v>
      </c>
      <c r="Q624" s="91" t="s">
        <v>124</v>
      </c>
      <c r="R624" s="91">
        <v>1.0</v>
      </c>
      <c r="S624" s="179" t="s">
        <v>126</v>
      </c>
      <c r="T624" s="179" t="s">
        <v>145</v>
      </c>
      <c r="U624" s="179" t="s">
        <v>101</v>
      </c>
      <c r="V624" s="179" t="s">
        <v>131</v>
      </c>
      <c r="W624" s="182"/>
      <c r="X624" s="182"/>
      <c r="Y624" s="182"/>
      <c r="Z624" s="182"/>
      <c r="AA624" s="459"/>
      <c r="AB624" s="459"/>
    </row>
    <row r="625" ht="22.5" customHeight="1">
      <c r="A625" s="72">
        <f>COUNTIF('Call &amp; Chat-Lidya'!$I$4:$I$2393,I625)</f>
        <v>3</v>
      </c>
      <c r="B625" s="176">
        <v>46161.0</v>
      </c>
      <c r="C625" s="91" t="s">
        <v>83</v>
      </c>
      <c r="D625" s="91" t="s">
        <v>155</v>
      </c>
      <c r="E625" s="91" t="s">
        <v>2247</v>
      </c>
      <c r="F625" s="176">
        <v>46139.0</v>
      </c>
      <c r="G625" s="179" t="s">
        <v>88</v>
      </c>
      <c r="H625" s="91" t="s">
        <v>2250</v>
      </c>
      <c r="I625" s="91" t="s">
        <v>2251</v>
      </c>
      <c r="J625" s="97" t="s">
        <v>2252</v>
      </c>
      <c r="K625" s="97" t="s">
        <v>2253</v>
      </c>
      <c r="L625" s="313" t="s">
        <v>2253</v>
      </c>
      <c r="M625" s="91" t="s">
        <v>2255</v>
      </c>
      <c r="N625" s="91" t="s">
        <v>2255</v>
      </c>
      <c r="O625" s="183">
        <v>46066.0</v>
      </c>
      <c r="P625" s="176">
        <v>46080.0</v>
      </c>
      <c r="Q625" s="91" t="s">
        <v>124</v>
      </c>
      <c r="R625" s="91">
        <v>1.0</v>
      </c>
      <c r="S625" s="179" t="s">
        <v>251</v>
      </c>
      <c r="T625" s="179" t="s">
        <v>145</v>
      </c>
      <c r="U625" s="179" t="s">
        <v>101</v>
      </c>
      <c r="V625" s="179" t="s">
        <v>131</v>
      </c>
      <c r="W625" s="182"/>
      <c r="X625" s="182"/>
      <c r="Y625" s="182"/>
      <c r="Z625" s="182"/>
      <c r="AA625" s="459"/>
      <c r="AB625" s="459"/>
    </row>
    <row r="626" ht="22.5" customHeight="1">
      <c r="A626" s="72">
        <f>COUNTIF('Call &amp; Chat-Lidya'!$I$4:$I$2393,I626)</f>
        <v>1</v>
      </c>
      <c r="B626" s="176">
        <v>46161.0</v>
      </c>
      <c r="C626" s="91" t="s">
        <v>83</v>
      </c>
      <c r="D626" s="91" t="s">
        <v>155</v>
      </c>
      <c r="E626" s="91" t="s">
        <v>2264</v>
      </c>
      <c r="F626" s="176">
        <v>46129.0</v>
      </c>
      <c r="G626" s="179" t="s">
        <v>88</v>
      </c>
      <c r="H626" s="91" t="s">
        <v>2265</v>
      </c>
      <c r="I626" s="91" t="s">
        <v>2266</v>
      </c>
      <c r="J626" s="97" t="s">
        <v>2267</v>
      </c>
      <c r="K626" s="97" t="s">
        <v>2268</v>
      </c>
      <c r="L626" s="313" t="s">
        <v>2268</v>
      </c>
      <c r="M626" s="91" t="s">
        <v>2269</v>
      </c>
      <c r="N626" s="91" t="s">
        <v>2270</v>
      </c>
      <c r="O626" s="183">
        <v>46054.0</v>
      </c>
      <c r="P626" s="176">
        <v>46068.0</v>
      </c>
      <c r="Q626" s="91" t="s">
        <v>213</v>
      </c>
      <c r="R626" s="91">
        <v>0.0</v>
      </c>
      <c r="S626" s="179" t="s">
        <v>251</v>
      </c>
      <c r="T626" s="179" t="s">
        <v>350</v>
      </c>
      <c r="U626" s="179" t="s">
        <v>101</v>
      </c>
      <c r="V626" s="179" t="s">
        <v>873</v>
      </c>
      <c r="W626" s="182"/>
      <c r="X626" s="182"/>
      <c r="Y626" s="182"/>
      <c r="Z626" s="180" t="s">
        <v>2275</v>
      </c>
      <c r="AA626" s="459"/>
      <c r="AB626" s="459"/>
    </row>
    <row r="627" ht="22.5" customHeight="1">
      <c r="A627" s="72">
        <f>COUNTIF('Call &amp; Chat-Lidya'!$I$4:$I$2393,I627)</f>
        <v>1</v>
      </c>
      <c r="B627" s="176">
        <v>46161.0</v>
      </c>
      <c r="C627" s="91" t="s">
        <v>83</v>
      </c>
      <c r="D627" s="91" t="s">
        <v>155</v>
      </c>
      <c r="E627" s="91" t="s">
        <v>2282</v>
      </c>
      <c r="F627" s="176">
        <v>46129.0</v>
      </c>
      <c r="G627" s="179" t="s">
        <v>88</v>
      </c>
      <c r="H627" s="91" t="s">
        <v>2286</v>
      </c>
      <c r="I627" s="91" t="s">
        <v>2288</v>
      </c>
      <c r="J627" s="97" t="s">
        <v>2289</v>
      </c>
      <c r="K627" s="97" t="s">
        <v>2290</v>
      </c>
      <c r="L627" s="313" t="s">
        <v>2290</v>
      </c>
      <c r="M627" s="91" t="s">
        <v>2291</v>
      </c>
      <c r="N627" s="91" t="s">
        <v>2291</v>
      </c>
      <c r="O627" s="183">
        <v>46055.0</v>
      </c>
      <c r="P627" s="176">
        <v>46069.0</v>
      </c>
      <c r="Q627" s="91" t="s">
        <v>149</v>
      </c>
      <c r="R627" s="91" t="s">
        <v>143</v>
      </c>
      <c r="S627" s="179" t="s">
        <v>350</v>
      </c>
      <c r="T627" s="179" t="s">
        <v>145</v>
      </c>
      <c r="U627" s="179" t="s">
        <v>101</v>
      </c>
      <c r="V627" s="179" t="s">
        <v>664</v>
      </c>
      <c r="W627" s="182"/>
      <c r="X627" s="182"/>
      <c r="Y627" s="182"/>
      <c r="Z627" s="180" t="s">
        <v>2299</v>
      </c>
      <c r="AA627" s="459"/>
      <c r="AB627" s="459"/>
    </row>
    <row r="628" ht="22.5" customHeight="1">
      <c r="A628" s="72">
        <f>COUNTIF('Call &amp; Chat-Lidya'!$I$4:$I$2393,I628)</f>
        <v>3</v>
      </c>
      <c r="B628" s="74">
        <v>46161.0</v>
      </c>
      <c r="C628" s="91" t="s">
        <v>83</v>
      </c>
      <c r="D628" s="91" t="s">
        <v>155</v>
      </c>
      <c r="E628" s="91" t="s">
        <v>2303</v>
      </c>
      <c r="F628" s="176">
        <v>46127.0</v>
      </c>
      <c r="G628" s="179" t="s">
        <v>88</v>
      </c>
      <c r="H628" s="91" t="s">
        <v>2304</v>
      </c>
      <c r="I628" s="91" t="s">
        <v>2305</v>
      </c>
      <c r="J628" s="97" t="s">
        <v>2306</v>
      </c>
      <c r="K628" s="97" t="s">
        <v>2307</v>
      </c>
      <c r="L628" s="313" t="s">
        <v>2307</v>
      </c>
      <c r="M628" s="91" t="s">
        <v>2308</v>
      </c>
      <c r="N628" s="91" t="s">
        <v>2309</v>
      </c>
      <c r="O628" s="183">
        <v>46071.0</v>
      </c>
      <c r="P628" s="176">
        <v>46085.0</v>
      </c>
      <c r="Q628" s="91" t="s">
        <v>461</v>
      </c>
      <c r="R628" s="91" t="s">
        <v>124</v>
      </c>
      <c r="S628" s="179" t="s">
        <v>292</v>
      </c>
      <c r="T628" s="179" t="s">
        <v>145</v>
      </c>
      <c r="U628" s="179" t="s">
        <v>101</v>
      </c>
      <c r="V628" s="179" t="s">
        <v>873</v>
      </c>
      <c r="W628" s="182"/>
      <c r="X628" s="182"/>
      <c r="Y628" s="182"/>
      <c r="Z628" s="89" t="s">
        <v>4151</v>
      </c>
      <c r="AA628" s="459"/>
      <c r="AB628" s="459"/>
    </row>
    <row r="629" ht="22.5" customHeight="1">
      <c r="A629" s="72">
        <f>COUNTIF('Call &amp; Chat-Lidya'!$I$4:$I$2393,I629)</f>
        <v>2</v>
      </c>
      <c r="B629" s="176">
        <v>46161.0</v>
      </c>
      <c r="C629" s="91" t="s">
        <v>83</v>
      </c>
      <c r="D629" s="91" t="s">
        <v>155</v>
      </c>
      <c r="E629" s="91" t="s">
        <v>2322</v>
      </c>
      <c r="F629" s="176">
        <v>46127.0</v>
      </c>
      <c r="G629" s="179" t="s">
        <v>88</v>
      </c>
      <c r="H629" s="91" t="s">
        <v>2324</v>
      </c>
      <c r="I629" s="91" t="s">
        <v>2325</v>
      </c>
      <c r="J629" s="97" t="s">
        <v>2326</v>
      </c>
      <c r="K629" s="97" t="s">
        <v>2326</v>
      </c>
      <c r="L629" s="313" t="s">
        <v>2326</v>
      </c>
      <c r="M629" s="91" t="s">
        <v>2327</v>
      </c>
      <c r="N629" s="182"/>
      <c r="O629" s="183">
        <v>46071.0</v>
      </c>
      <c r="P629" s="176">
        <v>46085.0</v>
      </c>
      <c r="Q629" s="91" t="s">
        <v>143</v>
      </c>
      <c r="R629" s="91">
        <v>1.0</v>
      </c>
      <c r="S629" s="179" t="s">
        <v>126</v>
      </c>
      <c r="T629" s="179" t="s">
        <v>145</v>
      </c>
      <c r="U629" s="179" t="s">
        <v>101</v>
      </c>
      <c r="V629" s="179" t="s">
        <v>131</v>
      </c>
      <c r="W629" s="182"/>
      <c r="X629" s="182"/>
      <c r="Y629" s="182"/>
      <c r="Z629" s="182"/>
      <c r="AA629" s="459"/>
      <c r="AB629" s="459"/>
    </row>
    <row r="630" ht="22.5" customHeight="1">
      <c r="A630" s="72">
        <f>COUNTIF('Call &amp; Chat-Lidya'!$I$4:$I$2393,I630)</f>
        <v>2</v>
      </c>
      <c r="B630" s="176">
        <v>46161.0</v>
      </c>
      <c r="C630" s="91" t="s">
        <v>83</v>
      </c>
      <c r="D630" s="91" t="s">
        <v>155</v>
      </c>
      <c r="E630" s="91" t="s">
        <v>2335</v>
      </c>
      <c r="F630" s="176">
        <v>46127.0</v>
      </c>
      <c r="G630" s="179" t="s">
        <v>88</v>
      </c>
      <c r="H630" s="91" t="s">
        <v>2336</v>
      </c>
      <c r="I630" s="91" t="s">
        <v>2338</v>
      </c>
      <c r="J630" s="97" t="s">
        <v>2340</v>
      </c>
      <c r="K630" s="97" t="s">
        <v>2341</v>
      </c>
      <c r="L630" s="313" t="s">
        <v>2341</v>
      </c>
      <c r="M630" s="91" t="s">
        <v>2344</v>
      </c>
      <c r="N630" s="91" t="s">
        <v>2344</v>
      </c>
      <c r="O630" s="183">
        <v>46071.0</v>
      </c>
      <c r="P630" s="176">
        <v>46085.0</v>
      </c>
      <c r="Q630" s="91" t="s">
        <v>124</v>
      </c>
      <c r="R630" s="91">
        <v>1.0</v>
      </c>
      <c r="S630" s="179" t="s">
        <v>251</v>
      </c>
      <c r="T630" s="179" t="s">
        <v>145</v>
      </c>
      <c r="U630" s="179" t="s">
        <v>101</v>
      </c>
      <c r="V630" s="179" t="s">
        <v>131</v>
      </c>
      <c r="W630" s="182"/>
      <c r="X630" s="182"/>
      <c r="Y630" s="182"/>
      <c r="Z630" s="182"/>
      <c r="AA630" s="459"/>
      <c r="AB630" s="459"/>
    </row>
    <row r="631" ht="22.5" customHeight="1">
      <c r="A631" s="72">
        <f>COUNTIF('Call &amp; Chat-Lidya'!$I$4:$I$2393,I631)</f>
        <v>2</v>
      </c>
      <c r="B631" s="176">
        <v>46161.0</v>
      </c>
      <c r="C631" s="91" t="s">
        <v>83</v>
      </c>
      <c r="D631" s="91" t="s">
        <v>155</v>
      </c>
      <c r="E631" s="91" t="s">
        <v>2356</v>
      </c>
      <c r="F631" s="176">
        <v>46127.0</v>
      </c>
      <c r="G631" s="179" t="s">
        <v>88</v>
      </c>
      <c r="H631" s="91" t="s">
        <v>2358</v>
      </c>
      <c r="I631" s="91" t="s">
        <v>2360</v>
      </c>
      <c r="J631" s="97" t="s">
        <v>2361</v>
      </c>
      <c r="K631" s="97" t="s">
        <v>2362</v>
      </c>
      <c r="L631" s="313" t="s">
        <v>2362</v>
      </c>
      <c r="M631" s="91" t="s">
        <v>2364</v>
      </c>
      <c r="N631" s="91" t="s">
        <v>2365</v>
      </c>
      <c r="O631" s="183">
        <v>46073.0</v>
      </c>
      <c r="P631" s="176">
        <v>46087.0</v>
      </c>
      <c r="Q631" s="91" t="s">
        <v>124</v>
      </c>
      <c r="R631" s="91">
        <v>1.0</v>
      </c>
      <c r="S631" s="179" t="s">
        <v>126</v>
      </c>
      <c r="T631" s="179" t="s">
        <v>145</v>
      </c>
      <c r="U631" s="179" t="s">
        <v>101</v>
      </c>
      <c r="V631" s="179" t="s">
        <v>131</v>
      </c>
      <c r="W631" s="182"/>
      <c r="X631" s="182"/>
      <c r="Y631" s="182"/>
      <c r="Z631" s="182"/>
      <c r="AA631" s="459"/>
      <c r="AB631" s="459"/>
    </row>
    <row r="632" ht="22.5" customHeight="1">
      <c r="A632" s="72">
        <f>COUNTIF('Call &amp; Chat-Lidya'!$I$4:$I$2393,I632)</f>
        <v>2</v>
      </c>
      <c r="B632" s="176">
        <v>46161.0</v>
      </c>
      <c r="C632" s="91" t="s">
        <v>83</v>
      </c>
      <c r="D632" s="91" t="s">
        <v>155</v>
      </c>
      <c r="E632" s="91" t="s">
        <v>2368</v>
      </c>
      <c r="F632" s="176">
        <v>46127.0</v>
      </c>
      <c r="G632" s="179" t="s">
        <v>88</v>
      </c>
      <c r="H632" s="91" t="s">
        <v>2369</v>
      </c>
      <c r="I632" s="91" t="s">
        <v>2370</v>
      </c>
      <c r="J632" s="97" t="s">
        <v>2371</v>
      </c>
      <c r="K632" s="97" t="s">
        <v>2372</v>
      </c>
      <c r="L632" s="313" t="s">
        <v>2372</v>
      </c>
      <c r="M632" s="91" t="s">
        <v>2374</v>
      </c>
      <c r="N632" s="91" t="s">
        <v>2374</v>
      </c>
      <c r="O632" s="183">
        <v>46075.0</v>
      </c>
      <c r="P632" s="176">
        <v>46089.0</v>
      </c>
      <c r="Q632" s="91" t="s">
        <v>124</v>
      </c>
      <c r="R632" s="91">
        <v>1.0</v>
      </c>
      <c r="S632" s="179" t="s">
        <v>350</v>
      </c>
      <c r="T632" s="179" t="s">
        <v>145</v>
      </c>
      <c r="U632" s="179" t="s">
        <v>101</v>
      </c>
      <c r="V632" s="179" t="s">
        <v>131</v>
      </c>
      <c r="W632" s="182"/>
      <c r="X632" s="182"/>
      <c r="Y632" s="182"/>
      <c r="Z632" s="180" t="s">
        <v>364</v>
      </c>
      <c r="AA632" s="459"/>
      <c r="AB632" s="459"/>
    </row>
    <row r="633" ht="22.5" customHeight="1">
      <c r="A633" s="72">
        <f>COUNTIF('Call &amp; Chat-Lidya'!$I$4:$I$2393,I633)</f>
        <v>2</v>
      </c>
      <c r="B633" s="176">
        <v>46161.0</v>
      </c>
      <c r="C633" s="91" t="s">
        <v>83</v>
      </c>
      <c r="D633" s="91" t="s">
        <v>155</v>
      </c>
      <c r="E633" s="91" t="s">
        <v>2384</v>
      </c>
      <c r="F633" s="176">
        <v>46127.0</v>
      </c>
      <c r="G633" s="179" t="s">
        <v>88</v>
      </c>
      <c r="H633" s="91" t="s">
        <v>2385</v>
      </c>
      <c r="I633" s="91" t="s">
        <v>2386</v>
      </c>
      <c r="J633" s="97" t="s">
        <v>2387</v>
      </c>
      <c r="K633" s="97" t="s">
        <v>2388</v>
      </c>
      <c r="L633" s="313" t="s">
        <v>2388</v>
      </c>
      <c r="M633" s="91" t="s">
        <v>2389</v>
      </c>
      <c r="N633" s="182"/>
      <c r="O633" s="183">
        <v>46075.0</v>
      </c>
      <c r="P633" s="176">
        <v>46089.0</v>
      </c>
      <c r="Q633" s="91" t="s">
        <v>124</v>
      </c>
      <c r="R633" s="91">
        <v>1.0</v>
      </c>
      <c r="S633" s="179" t="s">
        <v>126</v>
      </c>
      <c r="T633" s="179" t="s">
        <v>145</v>
      </c>
      <c r="U633" s="179" t="s">
        <v>101</v>
      </c>
      <c r="V633" s="179" t="s">
        <v>131</v>
      </c>
      <c r="W633" s="182"/>
      <c r="X633" s="182"/>
      <c r="Y633" s="182"/>
      <c r="Z633" s="182"/>
      <c r="AA633" s="459"/>
      <c r="AB633" s="459"/>
    </row>
    <row r="634" ht="22.5" customHeight="1">
      <c r="A634" s="72">
        <f>COUNTIF('Call &amp; Chat-Lidya'!$I$4:$I$2393,I634)</f>
        <v>3</v>
      </c>
      <c r="B634" s="176">
        <v>46161.0</v>
      </c>
      <c r="C634" s="91" t="s">
        <v>83</v>
      </c>
      <c r="D634" s="91" t="s">
        <v>155</v>
      </c>
      <c r="E634" s="91" t="s">
        <v>2403</v>
      </c>
      <c r="F634" s="176">
        <v>46127.0</v>
      </c>
      <c r="G634" s="179" t="s">
        <v>88</v>
      </c>
      <c r="H634" s="91" t="s">
        <v>2404</v>
      </c>
      <c r="I634" s="91" t="s">
        <v>2405</v>
      </c>
      <c r="J634" s="97" t="s">
        <v>2407</v>
      </c>
      <c r="K634" s="97" t="s">
        <v>2408</v>
      </c>
      <c r="L634" s="313" t="s">
        <v>2408</v>
      </c>
      <c r="M634" s="91" t="s">
        <v>2409</v>
      </c>
      <c r="N634" s="91" t="s">
        <v>2409</v>
      </c>
      <c r="O634" s="183">
        <v>46059.0</v>
      </c>
      <c r="P634" s="176">
        <v>46073.0</v>
      </c>
      <c r="Q634" s="91" t="s">
        <v>143</v>
      </c>
      <c r="R634" s="91">
        <v>1.0</v>
      </c>
      <c r="S634" s="179" t="s">
        <v>126</v>
      </c>
      <c r="T634" s="179" t="s">
        <v>145</v>
      </c>
      <c r="U634" s="179" t="s">
        <v>101</v>
      </c>
      <c r="V634" s="179" t="s">
        <v>131</v>
      </c>
      <c r="W634" s="182"/>
      <c r="X634" s="182"/>
      <c r="Y634" s="182"/>
      <c r="Z634" s="182"/>
      <c r="AA634" s="459"/>
      <c r="AB634" s="459"/>
    </row>
    <row r="635" ht="22.5" customHeight="1">
      <c r="A635" s="72">
        <f>COUNTIF('Call &amp; Chat-Lidya'!$I$4:$I$2393,I635)</f>
        <v>2</v>
      </c>
      <c r="B635" s="176">
        <v>46161.0</v>
      </c>
      <c r="C635" s="91" t="s">
        <v>83</v>
      </c>
      <c r="D635" s="91" t="s">
        <v>155</v>
      </c>
      <c r="E635" s="91" t="s">
        <v>2418</v>
      </c>
      <c r="F635" s="176">
        <v>46127.0</v>
      </c>
      <c r="G635" s="179" t="s">
        <v>88</v>
      </c>
      <c r="H635" s="91" t="s">
        <v>2419</v>
      </c>
      <c r="I635" s="91" t="s">
        <v>2420</v>
      </c>
      <c r="J635" s="97" t="s">
        <v>2421</v>
      </c>
      <c r="K635" s="97" t="s">
        <v>2422</v>
      </c>
      <c r="L635" s="313" t="s">
        <v>2422</v>
      </c>
      <c r="M635" s="91" t="s">
        <v>2423</v>
      </c>
      <c r="N635" s="91" t="s">
        <v>2423</v>
      </c>
      <c r="O635" s="183">
        <v>46071.0</v>
      </c>
      <c r="P635" s="176">
        <v>46085.0</v>
      </c>
      <c r="Q635" s="91" t="s">
        <v>143</v>
      </c>
      <c r="R635" s="91">
        <v>1.0</v>
      </c>
      <c r="S635" s="179" t="s">
        <v>126</v>
      </c>
      <c r="T635" s="179" t="s">
        <v>145</v>
      </c>
      <c r="U635" s="179" t="s">
        <v>101</v>
      </c>
      <c r="V635" s="179" t="s">
        <v>131</v>
      </c>
      <c r="W635" s="182"/>
      <c r="X635" s="182"/>
      <c r="Y635" s="182"/>
      <c r="Z635" s="182"/>
      <c r="AA635" s="459"/>
      <c r="AB635" s="459"/>
    </row>
    <row r="636" ht="22.5" customHeight="1">
      <c r="A636" s="72">
        <f>COUNTIF('Call &amp; Chat-Lidya'!$I$4:$I$2393,I636)</f>
        <v>2</v>
      </c>
      <c r="B636" s="176">
        <v>46161.0</v>
      </c>
      <c r="C636" s="91" t="s">
        <v>83</v>
      </c>
      <c r="D636" s="91" t="s">
        <v>155</v>
      </c>
      <c r="E636" s="91" t="s">
        <v>2431</v>
      </c>
      <c r="F636" s="176">
        <v>46127.0</v>
      </c>
      <c r="G636" s="179" t="s">
        <v>88</v>
      </c>
      <c r="H636" s="91" t="s">
        <v>2432</v>
      </c>
      <c r="I636" s="91" t="s">
        <v>2433</v>
      </c>
      <c r="J636" s="97" t="s">
        <v>2434</v>
      </c>
      <c r="K636" s="97" t="s">
        <v>2435</v>
      </c>
      <c r="L636" s="313" t="s">
        <v>2435</v>
      </c>
      <c r="M636" s="91" t="s">
        <v>2436</v>
      </c>
      <c r="N636" s="182"/>
      <c r="O636" s="183">
        <v>46071.0</v>
      </c>
      <c r="P636" s="176">
        <v>46085.0</v>
      </c>
      <c r="Q636" s="91" t="s">
        <v>143</v>
      </c>
      <c r="R636" s="91">
        <v>1.0</v>
      </c>
      <c r="S636" s="179" t="s">
        <v>251</v>
      </c>
      <c r="T636" s="179" t="s">
        <v>145</v>
      </c>
      <c r="U636" s="179" t="s">
        <v>101</v>
      </c>
      <c r="V636" s="179" t="s">
        <v>131</v>
      </c>
      <c r="W636" s="182"/>
      <c r="X636" s="182"/>
      <c r="Y636" s="182"/>
      <c r="Z636" s="182"/>
      <c r="AA636" s="459"/>
      <c r="AB636" s="459"/>
    </row>
    <row r="637" ht="22.5" customHeight="1">
      <c r="A637" s="72">
        <f>COUNTIF('Call &amp; Chat-Lidya'!$I$4:$I$2393,I637)</f>
        <v>2</v>
      </c>
      <c r="B637" s="176">
        <v>46161.0</v>
      </c>
      <c r="C637" s="91" t="s">
        <v>83</v>
      </c>
      <c r="D637" s="91" t="s">
        <v>155</v>
      </c>
      <c r="E637" s="91" t="s">
        <v>2444</v>
      </c>
      <c r="F637" s="176">
        <v>46127.0</v>
      </c>
      <c r="G637" s="179" t="s">
        <v>88</v>
      </c>
      <c r="H637" s="91" t="s">
        <v>1910</v>
      </c>
      <c r="I637" s="91" t="s">
        <v>2445</v>
      </c>
      <c r="J637" s="97" t="s">
        <v>2446</v>
      </c>
      <c r="K637" s="97" t="s">
        <v>2447</v>
      </c>
      <c r="L637" s="313" t="s">
        <v>2447</v>
      </c>
      <c r="M637" s="91" t="s">
        <v>2448</v>
      </c>
      <c r="N637" s="182"/>
      <c r="O637" s="183">
        <v>46071.0</v>
      </c>
      <c r="P637" s="176">
        <v>46085.0</v>
      </c>
      <c r="Q637" s="91" t="s">
        <v>143</v>
      </c>
      <c r="R637" s="91">
        <v>1.0</v>
      </c>
      <c r="S637" s="179" t="s">
        <v>251</v>
      </c>
      <c r="T637" s="179" t="s">
        <v>145</v>
      </c>
      <c r="U637" s="179" t="s">
        <v>101</v>
      </c>
      <c r="V637" s="179" t="s">
        <v>131</v>
      </c>
      <c r="W637" s="182"/>
      <c r="X637" s="182"/>
      <c r="Y637" s="182"/>
      <c r="Z637" s="182"/>
      <c r="AA637" s="459"/>
      <c r="AB637" s="459"/>
    </row>
    <row r="638" ht="22.5" customHeight="1">
      <c r="A638" s="72">
        <f>COUNTIF('Call &amp; Chat-Lidya'!$I$4:$I$2393,I638)</f>
        <v>2</v>
      </c>
      <c r="B638" s="176">
        <v>46161.0</v>
      </c>
      <c r="C638" s="91" t="s">
        <v>83</v>
      </c>
      <c r="D638" s="91" t="s">
        <v>155</v>
      </c>
      <c r="E638" s="91" t="s">
        <v>2457</v>
      </c>
      <c r="F638" s="176">
        <v>46127.0</v>
      </c>
      <c r="G638" s="179" t="s">
        <v>88</v>
      </c>
      <c r="H638" s="91" t="s">
        <v>2458</v>
      </c>
      <c r="I638" s="91" t="s">
        <v>2459</v>
      </c>
      <c r="J638" s="97" t="s">
        <v>2460</v>
      </c>
      <c r="K638" s="97" t="s">
        <v>2461</v>
      </c>
      <c r="L638" s="313" t="s">
        <v>2461</v>
      </c>
      <c r="M638" s="91" t="s">
        <v>2463</v>
      </c>
      <c r="N638" s="91" t="s">
        <v>2463</v>
      </c>
      <c r="O638" s="183">
        <v>46072.0</v>
      </c>
      <c r="P638" s="176">
        <v>46086.0</v>
      </c>
      <c r="Q638" s="91" t="s">
        <v>124</v>
      </c>
      <c r="R638" s="91">
        <v>1.0</v>
      </c>
      <c r="S638" s="179" t="s">
        <v>126</v>
      </c>
      <c r="T638" s="179" t="s">
        <v>145</v>
      </c>
      <c r="U638" s="179" t="s">
        <v>101</v>
      </c>
      <c r="V638" s="179" t="s">
        <v>131</v>
      </c>
      <c r="W638" s="182"/>
      <c r="X638" s="182"/>
      <c r="Y638" s="182"/>
      <c r="Z638" s="182"/>
      <c r="AA638" s="459"/>
      <c r="AB638" s="459"/>
    </row>
    <row r="639" ht="22.5" customHeight="1">
      <c r="A639" s="72">
        <f>COUNTIF('Call &amp; Chat-Lidya'!$I$4:$I$2393,I639)</f>
        <v>2</v>
      </c>
      <c r="B639" s="176">
        <v>46161.0</v>
      </c>
      <c r="C639" s="91" t="s">
        <v>83</v>
      </c>
      <c r="D639" s="91" t="s">
        <v>155</v>
      </c>
      <c r="E639" s="91" t="s">
        <v>2475</v>
      </c>
      <c r="F639" s="176">
        <v>46127.0</v>
      </c>
      <c r="G639" s="179" t="s">
        <v>88</v>
      </c>
      <c r="H639" s="91" t="s">
        <v>2477</v>
      </c>
      <c r="I639" s="91" t="s">
        <v>2478</v>
      </c>
      <c r="J639" s="97" t="s">
        <v>2479</v>
      </c>
      <c r="K639" s="97" t="s">
        <v>1392</v>
      </c>
      <c r="L639" s="313" t="s">
        <v>1392</v>
      </c>
      <c r="M639" s="91" t="s">
        <v>2480</v>
      </c>
      <c r="N639" s="91" t="s">
        <v>2481</v>
      </c>
      <c r="O639" s="183">
        <v>46073.0</v>
      </c>
      <c r="P639" s="176">
        <v>46087.0</v>
      </c>
      <c r="Q639" s="91" t="s">
        <v>124</v>
      </c>
      <c r="R639" s="91">
        <v>1.0</v>
      </c>
      <c r="S639" s="179" t="s">
        <v>126</v>
      </c>
      <c r="T639" s="179" t="s">
        <v>145</v>
      </c>
      <c r="U639" s="179" t="s">
        <v>101</v>
      </c>
      <c r="V639" s="179" t="s">
        <v>131</v>
      </c>
      <c r="W639" s="182"/>
      <c r="X639" s="182"/>
      <c r="Y639" s="182"/>
      <c r="Z639" s="182"/>
      <c r="AA639" s="459"/>
      <c r="AB639" s="459"/>
    </row>
    <row r="640" ht="22.5" customHeight="1">
      <c r="A640" s="72">
        <f>COUNTIF('Call &amp; Chat-Lidya'!$I$4:$I$2393,I640)</f>
        <v>3</v>
      </c>
      <c r="B640" s="176">
        <v>46161.0</v>
      </c>
      <c r="C640" s="91" t="s">
        <v>83</v>
      </c>
      <c r="D640" s="91" t="s">
        <v>155</v>
      </c>
      <c r="E640" s="91" t="s">
        <v>2489</v>
      </c>
      <c r="F640" s="176">
        <v>46127.0</v>
      </c>
      <c r="G640" s="179" t="s">
        <v>88</v>
      </c>
      <c r="H640" s="91" t="s">
        <v>2491</v>
      </c>
      <c r="I640" s="91" t="s">
        <v>2493</v>
      </c>
      <c r="J640" s="97" t="s">
        <v>2494</v>
      </c>
      <c r="K640" s="97" t="s">
        <v>2495</v>
      </c>
      <c r="L640" s="313" t="s">
        <v>2495</v>
      </c>
      <c r="M640" s="91" t="s">
        <v>2498</v>
      </c>
      <c r="N640" s="91" t="s">
        <v>2498</v>
      </c>
      <c r="O640" s="183">
        <v>46060.0</v>
      </c>
      <c r="P640" s="176">
        <v>46074.0</v>
      </c>
      <c r="Q640" s="91" t="s">
        <v>124</v>
      </c>
      <c r="R640" s="91">
        <v>1.0</v>
      </c>
      <c r="S640" s="179" t="s">
        <v>126</v>
      </c>
      <c r="T640" s="179" t="s">
        <v>145</v>
      </c>
      <c r="U640" s="179" t="s">
        <v>101</v>
      </c>
      <c r="V640" s="179" t="s">
        <v>131</v>
      </c>
      <c r="W640" s="182"/>
      <c r="X640" s="182"/>
      <c r="Y640" s="182"/>
      <c r="Z640" s="182"/>
      <c r="AA640" s="459"/>
      <c r="AB640" s="459"/>
    </row>
    <row r="641" ht="22.5" customHeight="1">
      <c r="A641" s="72">
        <f>COUNTIF('Call &amp; Chat-Lidya'!$I$4:$I$2393,I641)</f>
        <v>3</v>
      </c>
      <c r="B641" s="176">
        <v>46161.0</v>
      </c>
      <c r="C641" s="91" t="s">
        <v>83</v>
      </c>
      <c r="D641" s="91" t="s">
        <v>155</v>
      </c>
      <c r="E641" s="91" t="s">
        <v>2504</v>
      </c>
      <c r="F641" s="176">
        <v>46127.0</v>
      </c>
      <c r="G641" s="179" t="s">
        <v>88</v>
      </c>
      <c r="H641" s="91" t="s">
        <v>2509</v>
      </c>
      <c r="I641" s="91" t="s">
        <v>2510</v>
      </c>
      <c r="J641" s="97" t="s">
        <v>143</v>
      </c>
      <c r="K641" s="97" t="s">
        <v>2512</v>
      </c>
      <c r="L641" s="313" t="s">
        <v>2513</v>
      </c>
      <c r="M641" s="91" t="s">
        <v>2514</v>
      </c>
      <c r="N641" s="91" t="s">
        <v>314</v>
      </c>
      <c r="O641" s="183">
        <v>46067.0</v>
      </c>
      <c r="P641" s="176">
        <v>46081.0</v>
      </c>
      <c r="Q641" s="91" t="s">
        <v>163</v>
      </c>
      <c r="R641" s="91">
        <v>1.0</v>
      </c>
      <c r="S641" s="179" t="s">
        <v>251</v>
      </c>
      <c r="T641" s="179" t="s">
        <v>127</v>
      </c>
      <c r="U641" s="179" t="s">
        <v>101</v>
      </c>
      <c r="V641" s="179" t="s">
        <v>131</v>
      </c>
      <c r="W641" s="182"/>
      <c r="X641" s="182"/>
      <c r="Y641" s="182"/>
      <c r="Z641" s="182"/>
      <c r="AA641" s="459"/>
      <c r="AB641" s="459"/>
    </row>
    <row r="642" ht="22.5" customHeight="1">
      <c r="A642" s="72">
        <f>COUNTIF('Call &amp; Chat-Lidya'!$I$4:$I$2393,I642)</f>
        <v>3</v>
      </c>
      <c r="B642" s="176">
        <v>46161.0</v>
      </c>
      <c r="C642" s="91" t="s">
        <v>83</v>
      </c>
      <c r="D642" s="91" t="s">
        <v>125</v>
      </c>
      <c r="E642" s="91" t="s">
        <v>2092</v>
      </c>
      <c r="F642" s="178">
        <v>46112.0</v>
      </c>
      <c r="G642" s="179" t="s">
        <v>88</v>
      </c>
      <c r="H642" s="91" t="s">
        <v>2517</v>
      </c>
      <c r="I642" s="91" t="s">
        <v>2518</v>
      </c>
      <c r="J642" s="97" t="s">
        <v>2519</v>
      </c>
      <c r="K642" s="97" t="s">
        <v>863</v>
      </c>
      <c r="L642" s="313" t="s">
        <v>863</v>
      </c>
      <c r="M642" s="91" t="s">
        <v>2520</v>
      </c>
      <c r="N642" s="91" t="s">
        <v>2521</v>
      </c>
      <c r="O642" s="183">
        <v>46112.0</v>
      </c>
      <c r="P642" s="176">
        <v>46126.0</v>
      </c>
      <c r="Q642" s="91" t="s">
        <v>461</v>
      </c>
      <c r="R642" s="91">
        <v>1.0</v>
      </c>
      <c r="S642" s="179" t="s">
        <v>251</v>
      </c>
      <c r="T642" s="193" t="s">
        <v>145</v>
      </c>
      <c r="U642" s="179" t="s">
        <v>101</v>
      </c>
      <c r="V642" s="179" t="s">
        <v>131</v>
      </c>
      <c r="W642" s="182"/>
      <c r="X642" s="182"/>
      <c r="Y642" s="182"/>
      <c r="Z642" s="182"/>
      <c r="AA642" s="459"/>
      <c r="AB642" s="459"/>
    </row>
    <row r="643" ht="22.5" customHeight="1">
      <c r="A643" s="72">
        <f>COUNTIF('Call &amp; Chat-Lidya'!$I$4:$I$2376,I643)</f>
        <v>5</v>
      </c>
      <c r="B643" s="176">
        <v>46160.0</v>
      </c>
      <c r="C643" s="91" t="s">
        <v>967</v>
      </c>
      <c r="D643" s="91" t="s">
        <v>173</v>
      </c>
      <c r="E643" s="91" t="s">
        <v>657</v>
      </c>
      <c r="F643" s="178">
        <v>46150.0</v>
      </c>
      <c r="G643" s="179" t="s">
        <v>88</v>
      </c>
      <c r="H643" s="91" t="s">
        <v>1115</v>
      </c>
      <c r="I643" s="330">
        <v>18632.0</v>
      </c>
      <c r="J643" s="97" t="s">
        <v>1116</v>
      </c>
      <c r="K643" s="97" t="s">
        <v>1117</v>
      </c>
      <c r="L643" s="313" t="s">
        <v>1117</v>
      </c>
      <c r="M643" s="91" t="s">
        <v>1118</v>
      </c>
      <c r="N643" s="91" t="s">
        <v>1119</v>
      </c>
      <c r="O643" s="331" t="s">
        <v>1120</v>
      </c>
      <c r="P643" s="176">
        <v>46164.0</v>
      </c>
      <c r="Q643" s="91" t="s">
        <v>124</v>
      </c>
      <c r="R643" s="91">
        <v>1.0</v>
      </c>
      <c r="S643" s="179" t="s">
        <v>350</v>
      </c>
      <c r="T643" s="179" t="s">
        <v>145</v>
      </c>
      <c r="U643" s="179" t="s">
        <v>101</v>
      </c>
      <c r="V643" s="179" t="s">
        <v>131</v>
      </c>
      <c r="W643" s="182"/>
      <c r="X643" s="182"/>
      <c r="Y643" s="182"/>
      <c r="Z643" s="97" t="s">
        <v>2530</v>
      </c>
      <c r="AA643" s="306"/>
      <c r="AB643" s="306"/>
    </row>
    <row r="644" ht="22.5" customHeight="1">
      <c r="A644" s="72">
        <f>COUNTIF('Call &amp; Chat-Lidya'!$I$4:$I$2376,I644)</f>
        <v>3</v>
      </c>
      <c r="B644" s="176">
        <v>46160.0</v>
      </c>
      <c r="C644" s="91" t="s">
        <v>967</v>
      </c>
      <c r="D644" s="91" t="s">
        <v>173</v>
      </c>
      <c r="E644" s="91" t="s">
        <v>670</v>
      </c>
      <c r="F644" s="178">
        <v>46151.0</v>
      </c>
      <c r="G644" s="179" t="s">
        <v>448</v>
      </c>
      <c r="H644" s="91" t="s">
        <v>2533</v>
      </c>
      <c r="I644" s="330">
        <v>5554.0</v>
      </c>
      <c r="J644" s="97" t="s">
        <v>2534</v>
      </c>
      <c r="K644" s="97" t="s">
        <v>2535</v>
      </c>
      <c r="L644" s="313" t="s">
        <v>2536</v>
      </c>
      <c r="M644" s="91" t="s">
        <v>2537</v>
      </c>
      <c r="N644" s="91" t="s">
        <v>2537</v>
      </c>
      <c r="O644" s="331" t="s">
        <v>1120</v>
      </c>
      <c r="P644" s="176">
        <v>45751.0</v>
      </c>
      <c r="Q644" s="91" t="s">
        <v>124</v>
      </c>
      <c r="R644" s="91">
        <v>1.0</v>
      </c>
      <c r="S644" s="179" t="s">
        <v>99</v>
      </c>
      <c r="T644" s="179" t="s">
        <v>145</v>
      </c>
      <c r="U644" s="179" t="s">
        <v>101</v>
      </c>
      <c r="V644" s="179" t="s">
        <v>131</v>
      </c>
      <c r="W644" s="91" t="s">
        <v>342</v>
      </c>
      <c r="X644" s="182"/>
      <c r="Y644" s="182"/>
      <c r="Z644" s="182"/>
      <c r="AA644" s="306"/>
      <c r="AB644" s="306"/>
    </row>
    <row r="645" ht="22.5" customHeight="1">
      <c r="A645" s="72">
        <f>COUNTIF('Call &amp; Chat-Lidya'!$I$4:$I$2376,I645)</f>
        <v>5</v>
      </c>
      <c r="B645" s="176">
        <v>46160.0</v>
      </c>
      <c r="C645" s="91" t="s">
        <v>967</v>
      </c>
      <c r="D645" s="91" t="s">
        <v>173</v>
      </c>
      <c r="E645" s="91" t="s">
        <v>696</v>
      </c>
      <c r="F645" s="178">
        <v>46151.0</v>
      </c>
      <c r="G645" s="179" t="s">
        <v>88</v>
      </c>
      <c r="H645" s="91" t="s">
        <v>1122</v>
      </c>
      <c r="I645" s="330">
        <v>18635.0</v>
      </c>
      <c r="J645" s="97" t="s">
        <v>1123</v>
      </c>
      <c r="K645" s="97" t="s">
        <v>1124</v>
      </c>
      <c r="L645" s="313" t="s">
        <v>1124</v>
      </c>
      <c r="M645" s="91" t="s">
        <v>1125</v>
      </c>
      <c r="N645" s="91" t="s">
        <v>1125</v>
      </c>
      <c r="O645" s="331" t="s">
        <v>1126</v>
      </c>
      <c r="P645" s="176">
        <v>46165.0</v>
      </c>
      <c r="Q645" s="91" t="s">
        <v>124</v>
      </c>
      <c r="R645" s="91">
        <v>1.0</v>
      </c>
      <c r="S645" s="179" t="s">
        <v>251</v>
      </c>
      <c r="T645" s="179" t="s">
        <v>145</v>
      </c>
      <c r="U645" s="179" t="s">
        <v>101</v>
      </c>
      <c r="V645" s="179" t="s">
        <v>131</v>
      </c>
      <c r="W645" s="182"/>
      <c r="X645" s="182"/>
      <c r="Y645" s="182"/>
      <c r="Z645" s="182"/>
      <c r="AA645" s="306"/>
      <c r="AB645" s="306"/>
    </row>
    <row r="646" ht="22.5" customHeight="1">
      <c r="A646" s="72">
        <f>COUNTIF('Call &amp; Chat-Lidya'!$I$4:$I$2376,I646)</f>
        <v>3</v>
      </c>
      <c r="B646" s="176">
        <v>46160.0</v>
      </c>
      <c r="C646" s="91" t="s">
        <v>967</v>
      </c>
      <c r="D646" s="91" t="s">
        <v>173</v>
      </c>
      <c r="E646" s="91" t="s">
        <v>710</v>
      </c>
      <c r="F646" s="178">
        <v>46151.0</v>
      </c>
      <c r="G646" s="179" t="s">
        <v>88</v>
      </c>
      <c r="H646" s="91" t="s">
        <v>1128</v>
      </c>
      <c r="I646" s="330">
        <v>18640.0</v>
      </c>
      <c r="J646" s="97" t="s">
        <v>1129</v>
      </c>
      <c r="K646" s="97" t="s">
        <v>1130</v>
      </c>
      <c r="L646" s="313" t="s">
        <v>1130</v>
      </c>
      <c r="M646" s="91" t="s">
        <v>1132</v>
      </c>
      <c r="N646" s="91" t="s">
        <v>1132</v>
      </c>
      <c r="O646" s="331" t="s">
        <v>1126</v>
      </c>
      <c r="P646" s="176">
        <v>46165.0</v>
      </c>
      <c r="Q646" s="91" t="s">
        <v>124</v>
      </c>
      <c r="R646" s="91">
        <v>1.0</v>
      </c>
      <c r="S646" s="83" t="s">
        <v>350</v>
      </c>
      <c r="T646" s="179" t="s">
        <v>195</v>
      </c>
      <c r="U646" s="179" t="s">
        <v>128</v>
      </c>
      <c r="V646" s="179" t="s">
        <v>302</v>
      </c>
      <c r="W646" s="182"/>
      <c r="X646" s="182"/>
      <c r="Y646" s="182"/>
      <c r="Z646" s="97" t="s">
        <v>2530</v>
      </c>
      <c r="AA646" s="306"/>
      <c r="AB646" s="306"/>
    </row>
    <row r="647" ht="22.5" customHeight="1">
      <c r="A647" s="72">
        <f>COUNTIF('Call &amp; Chat-Lidya'!$I$4:$I$2376,I647)</f>
        <v>3</v>
      </c>
      <c r="B647" s="176">
        <v>46160.0</v>
      </c>
      <c r="C647" s="91" t="s">
        <v>967</v>
      </c>
      <c r="D647" s="91" t="s">
        <v>173</v>
      </c>
      <c r="E647" s="91" t="s">
        <v>631</v>
      </c>
      <c r="F647" s="176">
        <v>46149.0</v>
      </c>
      <c r="G647" s="179" t="s">
        <v>88</v>
      </c>
      <c r="H647" s="91" t="s">
        <v>2570</v>
      </c>
      <c r="I647" s="330">
        <v>18620.0</v>
      </c>
      <c r="J647" s="97" t="s">
        <v>2572</v>
      </c>
      <c r="K647" s="97" t="s">
        <v>2573</v>
      </c>
      <c r="L647" s="313" t="s">
        <v>2573</v>
      </c>
      <c r="M647" s="91" t="s">
        <v>2574</v>
      </c>
      <c r="N647" s="91" t="s">
        <v>2574</v>
      </c>
      <c r="O647" s="331" t="s">
        <v>1160</v>
      </c>
      <c r="P647" s="176">
        <v>46163.0</v>
      </c>
      <c r="Q647" s="91" t="s">
        <v>124</v>
      </c>
      <c r="R647" s="91" t="s">
        <v>124</v>
      </c>
      <c r="S647" s="179" t="s">
        <v>126</v>
      </c>
      <c r="T647" s="179" t="s">
        <v>127</v>
      </c>
      <c r="U647" s="179" t="s">
        <v>128</v>
      </c>
      <c r="V647" s="179" t="s">
        <v>131</v>
      </c>
      <c r="W647" s="182"/>
      <c r="X647" s="182"/>
      <c r="Y647" s="182"/>
      <c r="Z647" s="97" t="s">
        <v>533</v>
      </c>
      <c r="AA647" s="306"/>
      <c r="AB647" s="306"/>
    </row>
    <row r="648" ht="22.5" customHeight="1">
      <c r="A648" s="72">
        <f>COUNTIF('Call &amp; Chat-Lidya'!$I$4:$I$2376,I648)</f>
        <v>5</v>
      </c>
      <c r="B648" s="176">
        <v>46160.0</v>
      </c>
      <c r="C648" s="91" t="s">
        <v>967</v>
      </c>
      <c r="D648" s="91" t="s">
        <v>173</v>
      </c>
      <c r="E648" s="91" t="s">
        <v>644</v>
      </c>
      <c r="F648" s="176">
        <v>46150.0</v>
      </c>
      <c r="G648" s="179" t="s">
        <v>88</v>
      </c>
      <c r="H648" s="91" t="s">
        <v>1133</v>
      </c>
      <c r="I648" s="330">
        <v>18623.0</v>
      </c>
      <c r="J648" s="97" t="s">
        <v>1134</v>
      </c>
      <c r="K648" s="97" t="s">
        <v>1135</v>
      </c>
      <c r="L648" s="313" t="s">
        <v>1135</v>
      </c>
      <c r="M648" s="91" t="s">
        <v>1136</v>
      </c>
      <c r="N648" s="91" t="s">
        <v>1136</v>
      </c>
      <c r="O648" s="331" t="s">
        <v>1120</v>
      </c>
      <c r="P648" s="176">
        <v>46164.0</v>
      </c>
      <c r="Q648" s="91" t="s">
        <v>124</v>
      </c>
      <c r="R648" s="91">
        <v>1.0</v>
      </c>
      <c r="S648" s="179" t="s">
        <v>350</v>
      </c>
      <c r="T648" s="179" t="s">
        <v>145</v>
      </c>
      <c r="U648" s="179" t="s">
        <v>101</v>
      </c>
      <c r="V648" s="179" t="s">
        <v>283</v>
      </c>
      <c r="W648" s="91" t="s">
        <v>342</v>
      </c>
      <c r="X648" s="182"/>
      <c r="Y648" s="182"/>
      <c r="Z648" s="97" t="s">
        <v>2583</v>
      </c>
      <c r="AA648" s="306"/>
      <c r="AB648" s="306"/>
    </row>
    <row r="649" ht="22.5" customHeight="1">
      <c r="A649" s="72">
        <f>COUNTIF('Call &amp; Chat-Lidya'!$I$4:$I$2376,I649)</f>
        <v>5</v>
      </c>
      <c r="B649" s="176">
        <v>46160.0</v>
      </c>
      <c r="C649" s="91" t="s">
        <v>83</v>
      </c>
      <c r="D649" s="91" t="s">
        <v>173</v>
      </c>
      <c r="E649" s="91" t="s">
        <v>657</v>
      </c>
      <c r="F649" s="176">
        <v>46154.0</v>
      </c>
      <c r="G649" s="179" t="s">
        <v>88</v>
      </c>
      <c r="H649" s="91" t="s">
        <v>1139</v>
      </c>
      <c r="I649" s="330">
        <v>18658.0</v>
      </c>
      <c r="J649" s="97" t="s">
        <v>1140</v>
      </c>
      <c r="K649" s="97" t="s">
        <v>1141</v>
      </c>
      <c r="L649" s="313" t="s">
        <v>1141</v>
      </c>
      <c r="M649" s="91" t="s">
        <v>1142</v>
      </c>
      <c r="N649" s="91" t="s">
        <v>1143</v>
      </c>
      <c r="O649" s="331" t="s">
        <v>1144</v>
      </c>
      <c r="P649" s="176">
        <v>46168.0</v>
      </c>
      <c r="Q649" s="91" t="s">
        <v>124</v>
      </c>
      <c r="R649" s="91">
        <v>1.0</v>
      </c>
      <c r="S649" s="179" t="s">
        <v>251</v>
      </c>
      <c r="T649" s="179" t="s">
        <v>145</v>
      </c>
      <c r="U649" s="179" t="s">
        <v>101</v>
      </c>
      <c r="V649" s="179" t="s">
        <v>131</v>
      </c>
      <c r="W649" s="182"/>
      <c r="X649" s="182"/>
      <c r="Y649" s="182"/>
      <c r="Z649" s="182"/>
      <c r="AA649" s="306"/>
      <c r="AB649" s="306"/>
    </row>
    <row r="650" ht="22.5" customHeight="1">
      <c r="A650" s="72">
        <f>COUNTIF('Call &amp; Chat-Lidya'!$I$4:$I$2376,I650)</f>
        <v>5</v>
      </c>
      <c r="B650" s="176">
        <v>46160.0</v>
      </c>
      <c r="C650" s="91" t="s">
        <v>83</v>
      </c>
      <c r="D650" s="91" t="s">
        <v>173</v>
      </c>
      <c r="E650" s="91" t="s">
        <v>670</v>
      </c>
      <c r="F650" s="176">
        <v>46154.0</v>
      </c>
      <c r="G650" s="179" t="s">
        <v>88</v>
      </c>
      <c r="H650" s="91" t="s">
        <v>1145</v>
      </c>
      <c r="I650" s="330">
        <v>18660.0</v>
      </c>
      <c r="J650" s="97" t="s">
        <v>1146</v>
      </c>
      <c r="K650" s="97" t="s">
        <v>1147</v>
      </c>
      <c r="L650" s="313" t="s">
        <v>1147</v>
      </c>
      <c r="M650" s="91" t="s">
        <v>1148</v>
      </c>
      <c r="N650" s="91" t="s">
        <v>1148</v>
      </c>
      <c r="O650" s="331" t="s">
        <v>1144</v>
      </c>
      <c r="P650" s="176">
        <v>46168.0</v>
      </c>
      <c r="Q650" s="91" t="s">
        <v>124</v>
      </c>
      <c r="R650" s="91">
        <v>1.0</v>
      </c>
      <c r="S650" s="179" t="s">
        <v>251</v>
      </c>
      <c r="T650" s="83" t="s">
        <v>350</v>
      </c>
      <c r="U650" s="179" t="s">
        <v>101</v>
      </c>
      <c r="V650" s="83" t="s">
        <v>283</v>
      </c>
      <c r="W650" s="182"/>
      <c r="X650" s="182"/>
      <c r="Y650" s="182"/>
      <c r="Z650" s="97" t="s">
        <v>4285</v>
      </c>
      <c r="AA650" s="306"/>
      <c r="AB650" s="306"/>
    </row>
    <row r="651" ht="22.5" customHeight="1">
      <c r="A651" s="72">
        <f>COUNTIF('Call &amp; Chat-Lidya'!$I$4:$I$2376,I651)</f>
        <v>5</v>
      </c>
      <c r="B651" s="176">
        <v>46160.0</v>
      </c>
      <c r="C651" s="91" t="s">
        <v>83</v>
      </c>
      <c r="D651" s="91" t="s">
        <v>173</v>
      </c>
      <c r="E651" s="91" t="s">
        <v>682</v>
      </c>
      <c r="F651" s="176">
        <v>46154.0</v>
      </c>
      <c r="G651" s="179" t="s">
        <v>88</v>
      </c>
      <c r="H651" s="91" t="s">
        <v>1150</v>
      </c>
      <c r="I651" s="330">
        <v>18662.0</v>
      </c>
      <c r="J651" s="97" t="s">
        <v>1151</v>
      </c>
      <c r="K651" s="97" t="s">
        <v>1152</v>
      </c>
      <c r="L651" s="313" t="s">
        <v>1152</v>
      </c>
      <c r="M651" s="91" t="s">
        <v>1153</v>
      </c>
      <c r="N651" s="91" t="s">
        <v>1153</v>
      </c>
      <c r="O651" s="331" t="s">
        <v>1144</v>
      </c>
      <c r="P651" s="176">
        <v>46168.0</v>
      </c>
      <c r="Q651" s="91" t="s">
        <v>124</v>
      </c>
      <c r="R651" s="91">
        <v>1.0</v>
      </c>
      <c r="S651" s="179" t="s">
        <v>251</v>
      </c>
      <c r="T651" s="179" t="s">
        <v>145</v>
      </c>
      <c r="U651" s="179" t="s">
        <v>101</v>
      </c>
      <c r="V651" s="179" t="s">
        <v>131</v>
      </c>
      <c r="W651" s="182"/>
      <c r="X651" s="182"/>
      <c r="Y651" s="182"/>
      <c r="Z651" s="182"/>
      <c r="AA651" s="306"/>
      <c r="AB651" s="306"/>
    </row>
    <row r="652" ht="22.5" customHeight="1">
      <c r="A652" s="72">
        <f>COUNTIF('Call &amp; Chat-Lidya'!$I$4:$I$2376,I652)</f>
        <v>5</v>
      </c>
      <c r="B652" s="176">
        <v>46160.0</v>
      </c>
      <c r="C652" s="91" t="s">
        <v>967</v>
      </c>
      <c r="D652" s="91" t="s">
        <v>173</v>
      </c>
      <c r="E652" s="91" t="s">
        <v>696</v>
      </c>
      <c r="F652" s="176">
        <v>46149.0</v>
      </c>
      <c r="G652" s="179" t="s">
        <v>448</v>
      </c>
      <c r="H652" s="91" t="s">
        <v>1155</v>
      </c>
      <c r="I652" s="330">
        <v>10966.0</v>
      </c>
      <c r="J652" s="97" t="s">
        <v>1156</v>
      </c>
      <c r="K652" s="97" t="s">
        <v>1157</v>
      </c>
      <c r="L652" s="313" t="s">
        <v>1158</v>
      </c>
      <c r="M652" s="91" t="s">
        <v>1159</v>
      </c>
      <c r="N652" s="91" t="s">
        <v>1159</v>
      </c>
      <c r="O652" s="331" t="s">
        <v>1160</v>
      </c>
      <c r="P652" s="176">
        <v>46148.0</v>
      </c>
      <c r="Q652" s="91" t="s">
        <v>124</v>
      </c>
      <c r="R652" s="91">
        <v>1.0</v>
      </c>
      <c r="S652" s="179" t="s">
        <v>99</v>
      </c>
      <c r="T652" s="179" t="s">
        <v>145</v>
      </c>
      <c r="U652" s="179" t="s">
        <v>101</v>
      </c>
      <c r="V652" s="179" t="s">
        <v>131</v>
      </c>
      <c r="W652" s="182"/>
      <c r="X652" s="182"/>
      <c r="Y652" s="182"/>
      <c r="Z652" s="182"/>
      <c r="AA652" s="306"/>
      <c r="AB652" s="306"/>
    </row>
    <row r="653" ht="22.5" customHeight="1">
      <c r="A653" s="72">
        <f>COUNTIF('Call &amp; Chat-Lidya'!$I$4:$I$2376,I653)</f>
        <v>6</v>
      </c>
      <c r="B653" s="176">
        <v>46160.0</v>
      </c>
      <c r="C653" s="91" t="s">
        <v>967</v>
      </c>
      <c r="D653" s="91" t="s">
        <v>173</v>
      </c>
      <c r="E653" s="91" t="s">
        <v>143</v>
      </c>
      <c r="F653" s="176">
        <v>46143.0</v>
      </c>
      <c r="G653" s="179" t="s">
        <v>88</v>
      </c>
      <c r="H653" s="91" t="s">
        <v>1161</v>
      </c>
      <c r="I653" s="91" t="s">
        <v>1162</v>
      </c>
      <c r="J653" s="97" t="s">
        <v>1163</v>
      </c>
      <c r="K653" s="97" t="s">
        <v>1164</v>
      </c>
      <c r="L653" s="313" t="s">
        <v>1164</v>
      </c>
      <c r="M653" s="91" t="s">
        <v>1165</v>
      </c>
      <c r="N653" s="91" t="s">
        <v>1165</v>
      </c>
      <c r="O653" s="183">
        <v>46143.0</v>
      </c>
      <c r="P653" s="176">
        <v>46157.0</v>
      </c>
      <c r="Q653" s="91" t="s">
        <v>124</v>
      </c>
      <c r="R653" s="91">
        <v>1.0</v>
      </c>
      <c r="S653" s="179" t="s">
        <v>251</v>
      </c>
      <c r="T653" s="179" t="s">
        <v>145</v>
      </c>
      <c r="U653" s="179" t="s">
        <v>101</v>
      </c>
      <c r="V653" s="179" t="s">
        <v>1043</v>
      </c>
      <c r="W653" s="91" t="s">
        <v>342</v>
      </c>
      <c r="X653" s="182"/>
      <c r="Y653" s="182"/>
      <c r="Z653" s="182"/>
      <c r="AA653" s="459"/>
      <c r="AB653" s="459"/>
    </row>
    <row r="654" ht="22.5" customHeight="1">
      <c r="A654" s="72">
        <f>COUNTIF('Call &amp; Chat-Lidya'!$I$4:$I$2376,I654)</f>
        <v>7</v>
      </c>
      <c r="B654" s="176">
        <v>46160.0</v>
      </c>
      <c r="C654" s="91" t="s">
        <v>967</v>
      </c>
      <c r="D654" s="91" t="s">
        <v>173</v>
      </c>
      <c r="E654" s="91" t="s">
        <v>98</v>
      </c>
      <c r="F654" s="176">
        <v>46143.0</v>
      </c>
      <c r="G654" s="179" t="s">
        <v>88</v>
      </c>
      <c r="H654" s="91" t="s">
        <v>1167</v>
      </c>
      <c r="I654" s="91" t="s">
        <v>1169</v>
      </c>
      <c r="J654" s="97" t="s">
        <v>1170</v>
      </c>
      <c r="K654" s="97" t="s">
        <v>1171</v>
      </c>
      <c r="L654" s="313" t="s">
        <v>1171</v>
      </c>
      <c r="M654" s="91" t="s">
        <v>1172</v>
      </c>
      <c r="N654" s="91" t="s">
        <v>1172</v>
      </c>
      <c r="O654" s="183">
        <v>46143.0</v>
      </c>
      <c r="P654" s="176">
        <v>46157.0</v>
      </c>
      <c r="Q654" s="91" t="s">
        <v>124</v>
      </c>
      <c r="R654" s="91">
        <v>1.0</v>
      </c>
      <c r="S654" s="179" t="s">
        <v>126</v>
      </c>
      <c r="T654" s="179" t="s">
        <v>145</v>
      </c>
      <c r="U654" s="179" t="s">
        <v>101</v>
      </c>
      <c r="V654" s="179" t="s">
        <v>131</v>
      </c>
      <c r="W654" s="182"/>
      <c r="X654" s="182"/>
      <c r="Y654" s="182"/>
      <c r="Z654" s="182"/>
      <c r="AA654" s="459"/>
      <c r="AB654" s="459"/>
    </row>
    <row r="655" ht="22.5" customHeight="1">
      <c r="A655" s="72">
        <f>COUNTIF('Call &amp; Chat-Lidya'!$I$4:$I$2376,I655)</f>
        <v>7</v>
      </c>
      <c r="B655" s="176">
        <v>46160.0</v>
      </c>
      <c r="C655" s="91" t="s">
        <v>967</v>
      </c>
      <c r="D655" s="91" t="s">
        <v>173</v>
      </c>
      <c r="E655" s="91" t="s">
        <v>461</v>
      </c>
      <c r="F655" s="176">
        <v>46144.0</v>
      </c>
      <c r="G655" s="179" t="s">
        <v>88</v>
      </c>
      <c r="H655" s="91" t="s">
        <v>1174</v>
      </c>
      <c r="I655" s="91" t="s">
        <v>1175</v>
      </c>
      <c r="J655" s="97" t="s">
        <v>1176</v>
      </c>
      <c r="K655" s="97" t="s">
        <v>1177</v>
      </c>
      <c r="L655" s="313" t="s">
        <v>1177</v>
      </c>
      <c r="M655" s="91" t="s">
        <v>1178</v>
      </c>
      <c r="N655" s="91" t="s">
        <v>1178</v>
      </c>
      <c r="O655" s="183">
        <v>46144.0</v>
      </c>
      <c r="P655" s="176">
        <v>46158.0</v>
      </c>
      <c r="Q655" s="91" t="s">
        <v>213</v>
      </c>
      <c r="R655" s="91" t="s">
        <v>143</v>
      </c>
      <c r="S655" s="179" t="s">
        <v>251</v>
      </c>
      <c r="T655" s="179" t="s">
        <v>145</v>
      </c>
      <c r="U655" s="179" t="s">
        <v>101</v>
      </c>
      <c r="V655" s="179" t="s">
        <v>131</v>
      </c>
      <c r="W655" s="182"/>
      <c r="X655" s="182"/>
      <c r="Y655" s="182"/>
      <c r="Z655" s="182"/>
      <c r="AA655" s="459"/>
      <c r="AB655" s="459"/>
    </row>
    <row r="656" ht="22.5" customHeight="1">
      <c r="A656" s="72">
        <f>COUNTIF('Call &amp; Chat-Lidya'!$I$4:$I$2376,I656)</f>
        <v>15</v>
      </c>
      <c r="B656" s="176">
        <v>46160.0</v>
      </c>
      <c r="C656" s="91" t="s">
        <v>967</v>
      </c>
      <c r="D656" s="91" t="s">
        <v>173</v>
      </c>
      <c r="E656" s="91" t="s">
        <v>86</v>
      </c>
      <c r="F656" s="176">
        <v>46144.0</v>
      </c>
      <c r="G656" s="179" t="s">
        <v>88</v>
      </c>
      <c r="H656" s="91" t="s">
        <v>998</v>
      </c>
      <c r="I656" s="91" t="s">
        <v>999</v>
      </c>
      <c r="J656" s="97" t="s">
        <v>335</v>
      </c>
      <c r="K656" s="97" t="s">
        <v>1000</v>
      </c>
      <c r="L656" s="313" t="s">
        <v>1000</v>
      </c>
      <c r="M656" s="91" t="s">
        <v>1001</v>
      </c>
      <c r="N656" s="91" t="s">
        <v>1001</v>
      </c>
      <c r="O656" s="183">
        <v>46144.0</v>
      </c>
      <c r="P656" s="176">
        <v>46158.0</v>
      </c>
      <c r="Q656" s="91" t="s">
        <v>143</v>
      </c>
      <c r="R656" s="91">
        <v>2.0</v>
      </c>
      <c r="S656" s="179" t="s">
        <v>251</v>
      </c>
      <c r="T656" s="179" t="s">
        <v>145</v>
      </c>
      <c r="U656" s="179" t="s">
        <v>101</v>
      </c>
      <c r="V656" s="179" t="s">
        <v>341</v>
      </c>
      <c r="W656" s="182"/>
      <c r="X656" s="182"/>
      <c r="Y656" s="182"/>
      <c r="Z656" s="182"/>
      <c r="AA656" s="459"/>
      <c r="AB656" s="459"/>
    </row>
    <row r="657" ht="22.5" customHeight="1">
      <c r="A657" s="72">
        <f>COUNTIF('Call &amp; Chat-Lidya'!$I$4:$I$2376,I657)</f>
        <v>6</v>
      </c>
      <c r="B657" s="176">
        <v>46160.0</v>
      </c>
      <c r="C657" s="91" t="s">
        <v>967</v>
      </c>
      <c r="D657" s="91" t="s">
        <v>173</v>
      </c>
      <c r="E657" s="91" t="s">
        <v>115</v>
      </c>
      <c r="F657" s="176">
        <v>46144.0</v>
      </c>
      <c r="G657" s="179" t="s">
        <v>88</v>
      </c>
      <c r="H657" s="91" t="s">
        <v>2657</v>
      </c>
      <c r="I657" s="91" t="s">
        <v>2659</v>
      </c>
      <c r="J657" s="97" t="s">
        <v>2660</v>
      </c>
      <c r="K657" s="97" t="s">
        <v>2662</v>
      </c>
      <c r="L657" s="313" t="s">
        <v>2662</v>
      </c>
      <c r="M657" s="91" t="s">
        <v>2663</v>
      </c>
      <c r="N657" s="91" t="s">
        <v>2664</v>
      </c>
      <c r="O657" s="183">
        <v>46144.0</v>
      </c>
      <c r="P657" s="176">
        <v>46158.0</v>
      </c>
      <c r="Q657" s="91" t="s">
        <v>124</v>
      </c>
      <c r="R657" s="91">
        <v>0.0</v>
      </c>
      <c r="S657" s="179" t="s">
        <v>126</v>
      </c>
      <c r="T657" s="179" t="s">
        <v>195</v>
      </c>
      <c r="U657" s="179" t="s">
        <v>128</v>
      </c>
      <c r="V657" s="179" t="s">
        <v>302</v>
      </c>
      <c r="W657" s="182"/>
      <c r="X657" s="182"/>
      <c r="Y657" s="182"/>
      <c r="Z657" s="182"/>
      <c r="AA657" s="459"/>
      <c r="AB657" s="459"/>
    </row>
    <row r="658" ht="22.5" customHeight="1">
      <c r="A658" s="72">
        <f>COUNTIF('Call &amp; Chat-Lidya'!$I$4:$I$2376,I658)</f>
        <v>8</v>
      </c>
      <c r="B658" s="176">
        <v>46160.0</v>
      </c>
      <c r="C658" s="91" t="s">
        <v>967</v>
      </c>
      <c r="D658" s="91" t="s">
        <v>173</v>
      </c>
      <c r="E658" s="91" t="s">
        <v>135</v>
      </c>
      <c r="F658" s="176">
        <v>46145.0</v>
      </c>
      <c r="G658" s="179" t="s">
        <v>88</v>
      </c>
      <c r="H658" s="91" t="s">
        <v>1184</v>
      </c>
      <c r="I658" s="91" t="s">
        <v>1186</v>
      </c>
      <c r="J658" s="97" t="s">
        <v>1187</v>
      </c>
      <c r="K658" s="97" t="s">
        <v>1189</v>
      </c>
      <c r="L658" s="313" t="s">
        <v>1189</v>
      </c>
      <c r="M658" s="91" t="s">
        <v>1190</v>
      </c>
      <c r="N658" s="91" t="s">
        <v>1192</v>
      </c>
      <c r="O658" s="183">
        <v>46144.0</v>
      </c>
      <c r="P658" s="176">
        <v>46158.0</v>
      </c>
      <c r="Q658" s="91" t="s">
        <v>124</v>
      </c>
      <c r="R658" s="91">
        <v>1.0</v>
      </c>
      <c r="S658" s="179" t="s">
        <v>251</v>
      </c>
      <c r="T658" s="179" t="s">
        <v>145</v>
      </c>
      <c r="U658" s="179" t="s">
        <v>101</v>
      </c>
      <c r="V658" s="179" t="s">
        <v>131</v>
      </c>
      <c r="W658" s="182"/>
      <c r="X658" s="182"/>
      <c r="Y658" s="182"/>
      <c r="Z658" s="182"/>
      <c r="AA658" s="459"/>
      <c r="AB658" s="459"/>
    </row>
    <row r="659" ht="22.5" customHeight="1">
      <c r="A659" s="72">
        <f>COUNTIF('Call &amp; Chat-Lidya'!$I$4:$I$2376,I659)</f>
        <v>6</v>
      </c>
      <c r="B659" s="176">
        <v>46160.0</v>
      </c>
      <c r="C659" s="91" t="s">
        <v>967</v>
      </c>
      <c r="D659" s="91" t="s">
        <v>173</v>
      </c>
      <c r="E659" s="91" t="s">
        <v>149</v>
      </c>
      <c r="F659" s="176">
        <v>46145.0</v>
      </c>
      <c r="G659" s="179" t="s">
        <v>88</v>
      </c>
      <c r="H659" s="91" t="s">
        <v>2680</v>
      </c>
      <c r="I659" s="91" t="s">
        <v>2682</v>
      </c>
      <c r="J659" s="97" t="s">
        <v>2684</v>
      </c>
      <c r="K659" s="97" t="s">
        <v>2686</v>
      </c>
      <c r="L659" s="313" t="s">
        <v>2686</v>
      </c>
      <c r="M659" s="91" t="s">
        <v>2688</v>
      </c>
      <c r="N659" s="182"/>
      <c r="O659" s="183">
        <v>46145.0</v>
      </c>
      <c r="P659" s="176">
        <v>46159.0</v>
      </c>
      <c r="Q659" s="91" t="s">
        <v>124</v>
      </c>
      <c r="R659" s="91">
        <v>0.0</v>
      </c>
      <c r="S659" s="179" t="s">
        <v>126</v>
      </c>
      <c r="T659" s="179" t="s">
        <v>127</v>
      </c>
      <c r="U659" s="179" t="s">
        <v>128</v>
      </c>
      <c r="V659" s="179" t="s">
        <v>131</v>
      </c>
      <c r="W659" s="182"/>
      <c r="X659" s="182"/>
      <c r="Y659" s="182"/>
      <c r="Z659" s="180" t="s">
        <v>533</v>
      </c>
      <c r="AA659" s="459"/>
      <c r="AB659" s="459"/>
    </row>
    <row r="660" ht="22.5" customHeight="1">
      <c r="A660" s="72">
        <f>COUNTIF('Call &amp; Chat-Lidya'!$I$4:$I$2376,I660)</f>
        <v>6</v>
      </c>
      <c r="B660" s="176">
        <v>46160.0</v>
      </c>
      <c r="C660" s="91" t="s">
        <v>967</v>
      </c>
      <c r="D660" s="91" t="s">
        <v>173</v>
      </c>
      <c r="E660" s="91" t="s">
        <v>163</v>
      </c>
      <c r="F660" s="176">
        <v>46145.0</v>
      </c>
      <c r="G660" s="179" t="s">
        <v>88</v>
      </c>
      <c r="H660" s="91" t="s">
        <v>2696</v>
      </c>
      <c r="I660" s="91" t="s">
        <v>2697</v>
      </c>
      <c r="J660" s="97" t="s">
        <v>2699</v>
      </c>
      <c r="K660" s="97" t="s">
        <v>2700</v>
      </c>
      <c r="L660" s="313" t="s">
        <v>2700</v>
      </c>
      <c r="M660" s="91" t="s">
        <v>2701</v>
      </c>
      <c r="N660" s="91" t="s">
        <v>2702</v>
      </c>
      <c r="O660" s="183">
        <v>46145.0</v>
      </c>
      <c r="P660" s="176">
        <v>46159.0</v>
      </c>
      <c r="Q660" s="91" t="s">
        <v>143</v>
      </c>
      <c r="R660" s="91">
        <v>0.0</v>
      </c>
      <c r="S660" s="179" t="s">
        <v>126</v>
      </c>
      <c r="T660" s="179" t="s">
        <v>195</v>
      </c>
      <c r="U660" s="179" t="s">
        <v>128</v>
      </c>
      <c r="V660" s="179" t="s">
        <v>302</v>
      </c>
      <c r="W660" s="182"/>
      <c r="X660" s="182"/>
      <c r="Y660" s="182"/>
      <c r="Z660" s="182"/>
      <c r="AA660" s="459"/>
      <c r="AB660" s="459"/>
    </row>
    <row r="661" ht="22.5" customHeight="1">
      <c r="A661" s="72">
        <f>COUNTIF('Call &amp; Chat-Lidya'!$I$4:$I$2376,I661)</f>
        <v>16</v>
      </c>
      <c r="B661" s="176">
        <v>46160.0</v>
      </c>
      <c r="C661" s="91" t="s">
        <v>967</v>
      </c>
      <c r="D661" s="91" t="s">
        <v>173</v>
      </c>
      <c r="E661" s="91" t="s">
        <v>175</v>
      </c>
      <c r="F661" s="176">
        <v>46146.0</v>
      </c>
      <c r="G661" s="179" t="s">
        <v>88</v>
      </c>
      <c r="H661" s="91" t="s">
        <v>968</v>
      </c>
      <c r="I661" s="91" t="s">
        <v>969</v>
      </c>
      <c r="J661" s="97" t="s">
        <v>970</v>
      </c>
      <c r="K661" s="97" t="s">
        <v>971</v>
      </c>
      <c r="L661" s="313" t="s">
        <v>971</v>
      </c>
      <c r="M661" s="91" t="s">
        <v>2050</v>
      </c>
      <c r="N661" s="91" t="s">
        <v>972</v>
      </c>
      <c r="O661" s="183">
        <v>46146.0</v>
      </c>
      <c r="P661" s="176">
        <v>46160.0</v>
      </c>
      <c r="Q661" s="91" t="s">
        <v>124</v>
      </c>
      <c r="R661" s="91">
        <v>2.0</v>
      </c>
      <c r="S661" s="179" t="s">
        <v>251</v>
      </c>
      <c r="T661" s="179" t="s">
        <v>145</v>
      </c>
      <c r="U661" s="179" t="s">
        <v>101</v>
      </c>
      <c r="V661" s="179" t="s">
        <v>341</v>
      </c>
      <c r="W661" s="329" t="s">
        <v>509</v>
      </c>
      <c r="X661" s="182"/>
      <c r="Y661" s="182"/>
      <c r="Z661" s="182"/>
      <c r="AA661" s="459"/>
      <c r="AB661" s="459"/>
    </row>
    <row r="662" ht="22.5" customHeight="1">
      <c r="A662" s="72">
        <f>COUNTIF('Call &amp; Chat-Lidya'!$I$4:$I$2376,I662)</f>
        <v>7</v>
      </c>
      <c r="B662" s="176">
        <v>46160.0</v>
      </c>
      <c r="C662" s="91" t="s">
        <v>967</v>
      </c>
      <c r="D662" s="91" t="s">
        <v>173</v>
      </c>
      <c r="E662" s="91" t="s">
        <v>315</v>
      </c>
      <c r="F662" s="176">
        <v>46147.0</v>
      </c>
      <c r="G662" s="179" t="s">
        <v>88</v>
      </c>
      <c r="H662" s="91" t="s">
        <v>1203</v>
      </c>
      <c r="I662" s="330">
        <v>18594.0</v>
      </c>
      <c r="J662" s="97" t="s">
        <v>1205</v>
      </c>
      <c r="K662" s="97" t="s">
        <v>1206</v>
      </c>
      <c r="L662" s="313" t="s">
        <v>1206</v>
      </c>
      <c r="M662" s="91" t="s">
        <v>1208</v>
      </c>
      <c r="N662" s="91" t="s">
        <v>1209</v>
      </c>
      <c r="O662" s="331" t="s">
        <v>986</v>
      </c>
      <c r="P662" s="176">
        <v>46161.0</v>
      </c>
      <c r="Q662" s="91" t="s">
        <v>124</v>
      </c>
      <c r="R662" s="91">
        <v>1.0</v>
      </c>
      <c r="S662" s="179" t="s">
        <v>251</v>
      </c>
      <c r="T662" s="179" t="s">
        <v>145</v>
      </c>
      <c r="U662" s="179" t="s">
        <v>101</v>
      </c>
      <c r="V662" s="179" t="s">
        <v>131</v>
      </c>
      <c r="W662" s="182"/>
      <c r="X662" s="182"/>
      <c r="Y662" s="182"/>
      <c r="Z662" s="182"/>
      <c r="AA662" s="306"/>
      <c r="AB662" s="306"/>
    </row>
    <row r="663" ht="22.5" customHeight="1">
      <c r="A663" s="72">
        <f>COUNTIF('Call &amp; Chat-Lidya'!$I$4:$I$2376,I663)</f>
        <v>6</v>
      </c>
      <c r="B663" s="176">
        <v>46160.0</v>
      </c>
      <c r="C663" s="91" t="s">
        <v>967</v>
      </c>
      <c r="D663" s="91" t="s">
        <v>173</v>
      </c>
      <c r="E663" s="91" t="s">
        <v>340</v>
      </c>
      <c r="F663" s="176">
        <v>46147.0</v>
      </c>
      <c r="G663" s="179" t="s">
        <v>88</v>
      </c>
      <c r="H663" s="91" t="s">
        <v>1216</v>
      </c>
      <c r="I663" s="330">
        <v>18595.0</v>
      </c>
      <c r="J663" s="97" t="s">
        <v>1218</v>
      </c>
      <c r="K663" s="97" t="s">
        <v>1219</v>
      </c>
      <c r="L663" s="313" t="s">
        <v>1219</v>
      </c>
      <c r="M663" s="91" t="s">
        <v>1220</v>
      </c>
      <c r="N663" s="91" t="s">
        <v>1220</v>
      </c>
      <c r="O663" s="331" t="s">
        <v>986</v>
      </c>
      <c r="P663" s="176">
        <v>46161.0</v>
      </c>
      <c r="Q663" s="91" t="s">
        <v>124</v>
      </c>
      <c r="R663" s="91">
        <v>1.0</v>
      </c>
      <c r="S663" s="179" t="s">
        <v>251</v>
      </c>
      <c r="T663" s="179" t="s">
        <v>145</v>
      </c>
      <c r="U663" s="179" t="s">
        <v>101</v>
      </c>
      <c r="V663" s="179" t="s">
        <v>131</v>
      </c>
      <c r="W663" s="182"/>
      <c r="X663" s="182"/>
      <c r="Y663" s="182"/>
      <c r="Z663" s="182"/>
      <c r="AA663" s="306"/>
      <c r="AB663" s="306"/>
    </row>
    <row r="664" ht="22.5" customHeight="1">
      <c r="A664" s="72">
        <f>COUNTIF('Call &amp; Chat-Lidya'!$I$4:$I$2376,I664)</f>
        <v>7</v>
      </c>
      <c r="B664" s="176">
        <v>46160.0</v>
      </c>
      <c r="C664" s="91" t="s">
        <v>967</v>
      </c>
      <c r="D664" s="91" t="s">
        <v>173</v>
      </c>
      <c r="E664" s="91" t="s">
        <v>539</v>
      </c>
      <c r="F664" s="176">
        <v>46148.0</v>
      </c>
      <c r="G664" s="179" t="s">
        <v>88</v>
      </c>
      <c r="H664" s="91" t="s">
        <v>1228</v>
      </c>
      <c r="I664" s="330">
        <v>18597.0</v>
      </c>
      <c r="J664" s="97" t="s">
        <v>1229</v>
      </c>
      <c r="K664" s="97" t="s">
        <v>1230</v>
      </c>
      <c r="L664" s="313" t="s">
        <v>1230</v>
      </c>
      <c r="M664" s="91" t="s">
        <v>1231</v>
      </c>
      <c r="N664" s="91" t="s">
        <v>1231</v>
      </c>
      <c r="O664" s="331" t="s">
        <v>986</v>
      </c>
      <c r="P664" s="176">
        <v>46161.0</v>
      </c>
      <c r="Q664" s="91" t="s">
        <v>124</v>
      </c>
      <c r="R664" s="91">
        <v>1.0</v>
      </c>
      <c r="S664" s="179" t="s">
        <v>251</v>
      </c>
      <c r="T664" s="179" t="s">
        <v>145</v>
      </c>
      <c r="U664" s="179" t="s">
        <v>101</v>
      </c>
      <c r="V664" s="179" t="s">
        <v>131</v>
      </c>
      <c r="W664" s="182"/>
      <c r="X664" s="182"/>
      <c r="Y664" s="182"/>
      <c r="Z664" s="182"/>
      <c r="AA664" s="306"/>
      <c r="AB664" s="306"/>
    </row>
    <row r="665" ht="22.5" customHeight="1">
      <c r="A665" s="72">
        <f>COUNTIF('Call &amp; Chat-Lidya'!$I$4:$I$2376,I665)</f>
        <v>13</v>
      </c>
      <c r="B665" s="176">
        <v>46160.0</v>
      </c>
      <c r="C665" s="91" t="s">
        <v>967</v>
      </c>
      <c r="D665" s="91" t="s">
        <v>173</v>
      </c>
      <c r="E665" s="91" t="s">
        <v>554</v>
      </c>
      <c r="F665" s="176">
        <v>46148.0</v>
      </c>
      <c r="G665" s="179" t="s">
        <v>88</v>
      </c>
      <c r="H665" s="91" t="s">
        <v>982</v>
      </c>
      <c r="I665" s="330">
        <v>18604.0</v>
      </c>
      <c r="J665" s="97" t="s">
        <v>983</v>
      </c>
      <c r="K665" s="97" t="s">
        <v>984</v>
      </c>
      <c r="L665" s="313" t="s">
        <v>984</v>
      </c>
      <c r="M665" s="91" t="s">
        <v>985</v>
      </c>
      <c r="N665" s="91" t="s">
        <v>985</v>
      </c>
      <c r="O665" s="331" t="s">
        <v>986</v>
      </c>
      <c r="P665" s="176">
        <v>46161.0</v>
      </c>
      <c r="Q665" s="91" t="s">
        <v>124</v>
      </c>
      <c r="R665" s="91">
        <v>2.0</v>
      </c>
      <c r="S665" s="179" t="s">
        <v>251</v>
      </c>
      <c r="T665" s="179" t="s">
        <v>145</v>
      </c>
      <c r="U665" s="179" t="s">
        <v>101</v>
      </c>
      <c r="V665" s="179" t="s">
        <v>341</v>
      </c>
      <c r="W665" s="182"/>
      <c r="X665" s="182"/>
      <c r="Y665" s="182"/>
      <c r="Z665" s="182"/>
      <c r="AA665" s="306"/>
      <c r="AB665" s="306"/>
    </row>
    <row r="666" ht="22.5" customHeight="1">
      <c r="A666" s="72">
        <f>COUNTIF('Call &amp; Chat-Lidya'!$I$4:$I$2376,I666)</f>
        <v>7</v>
      </c>
      <c r="B666" s="176">
        <v>46160.0</v>
      </c>
      <c r="C666" s="91" t="s">
        <v>967</v>
      </c>
      <c r="D666" s="91" t="s">
        <v>173</v>
      </c>
      <c r="E666" s="91" t="s">
        <v>568</v>
      </c>
      <c r="F666" s="176">
        <v>46148.0</v>
      </c>
      <c r="G666" s="179" t="s">
        <v>88</v>
      </c>
      <c r="H666" s="91" t="s">
        <v>1233</v>
      </c>
      <c r="I666" s="330">
        <v>18609.0</v>
      </c>
      <c r="J666" s="97" t="s">
        <v>1234</v>
      </c>
      <c r="K666" s="97" t="s">
        <v>1235</v>
      </c>
      <c r="L666" s="313" t="s">
        <v>1235</v>
      </c>
      <c r="M666" s="91" t="s">
        <v>1236</v>
      </c>
      <c r="N666" s="91" t="s">
        <v>1236</v>
      </c>
      <c r="O666" s="331" t="s">
        <v>1237</v>
      </c>
      <c r="P666" s="176">
        <v>46162.0</v>
      </c>
      <c r="Q666" s="91" t="s">
        <v>124</v>
      </c>
      <c r="R666" s="91">
        <v>1.0</v>
      </c>
      <c r="S666" s="179" t="s">
        <v>350</v>
      </c>
      <c r="T666" s="179" t="s">
        <v>145</v>
      </c>
      <c r="U666" s="179" t="s">
        <v>101</v>
      </c>
      <c r="V666" s="97" t="s">
        <v>390</v>
      </c>
      <c r="W666" s="182"/>
      <c r="X666" s="182"/>
      <c r="Y666" s="182"/>
      <c r="Z666" s="180" t="s">
        <v>2745</v>
      </c>
      <c r="AA666" s="306"/>
      <c r="AB666" s="306"/>
    </row>
    <row r="667" ht="22.5" customHeight="1">
      <c r="A667" s="72">
        <f>COUNTIF('Call &amp; Chat-Lidya'!$I$4:$I$2376,I667)</f>
        <v>7</v>
      </c>
      <c r="B667" s="176">
        <v>46160.0</v>
      </c>
      <c r="C667" s="91" t="s">
        <v>967</v>
      </c>
      <c r="D667" s="91" t="s">
        <v>173</v>
      </c>
      <c r="E667" s="91" t="s">
        <v>616</v>
      </c>
      <c r="F667" s="176">
        <v>46149.0</v>
      </c>
      <c r="G667" s="179" t="s">
        <v>88</v>
      </c>
      <c r="H667" s="91" t="s">
        <v>1242</v>
      </c>
      <c r="I667" s="330">
        <v>18616.0</v>
      </c>
      <c r="J667" s="97" t="s">
        <v>1243</v>
      </c>
      <c r="K667" s="97" t="s">
        <v>1244</v>
      </c>
      <c r="L667" s="313" t="s">
        <v>1244</v>
      </c>
      <c r="M667" s="91" t="s">
        <v>1245</v>
      </c>
      <c r="N667" s="91" t="s">
        <v>1246</v>
      </c>
      <c r="O667" s="331" t="s">
        <v>1160</v>
      </c>
      <c r="P667" s="176">
        <v>46163.0</v>
      </c>
      <c r="Q667" s="91" t="s">
        <v>124</v>
      </c>
      <c r="R667" s="91">
        <v>1.0</v>
      </c>
      <c r="S667" s="179" t="s">
        <v>251</v>
      </c>
      <c r="T667" s="179" t="s">
        <v>292</v>
      </c>
      <c r="U667" s="179" t="s">
        <v>101</v>
      </c>
      <c r="V667" s="97" t="s">
        <v>390</v>
      </c>
      <c r="W667" s="182"/>
      <c r="X667" s="182"/>
      <c r="Y667" s="182"/>
      <c r="Z667" s="97" t="s">
        <v>2750</v>
      </c>
      <c r="AA667" s="306"/>
      <c r="AB667" s="306"/>
    </row>
    <row r="668" ht="22.5" customHeight="1">
      <c r="A668" s="72">
        <f>COUNTIF('Call &amp; Chat-Lidya'!$I$4:$I$2376,I668)</f>
        <v>5</v>
      </c>
      <c r="B668" s="176">
        <v>46160.0</v>
      </c>
      <c r="C668" s="91" t="s">
        <v>83</v>
      </c>
      <c r="D668" s="91" t="s">
        <v>173</v>
      </c>
      <c r="E668" s="91" t="s">
        <v>1253</v>
      </c>
      <c r="F668" s="178">
        <v>46155.0</v>
      </c>
      <c r="G668" s="179" t="s">
        <v>88</v>
      </c>
      <c r="H668" s="91" t="s">
        <v>1255</v>
      </c>
      <c r="I668" s="91" t="s">
        <v>1257</v>
      </c>
      <c r="J668" s="97" t="s">
        <v>1258</v>
      </c>
      <c r="K668" s="180" t="s">
        <v>1259</v>
      </c>
      <c r="L668" s="181" t="s">
        <v>1259</v>
      </c>
      <c r="M668" s="91" t="s">
        <v>1260</v>
      </c>
      <c r="N668" s="91" t="s">
        <v>1260</v>
      </c>
      <c r="O668" s="183">
        <v>46154.0</v>
      </c>
      <c r="P668" s="176">
        <v>46168.0</v>
      </c>
      <c r="Q668" s="91" t="s">
        <v>124</v>
      </c>
      <c r="R668" s="91">
        <v>1.0</v>
      </c>
      <c r="S668" s="179" t="s">
        <v>251</v>
      </c>
      <c r="T668" s="179" t="s">
        <v>145</v>
      </c>
      <c r="U668" s="179" t="s">
        <v>101</v>
      </c>
      <c r="V668" s="97" t="s">
        <v>131</v>
      </c>
      <c r="W668" s="182"/>
      <c r="X668" s="182"/>
      <c r="Y668" s="184"/>
      <c r="Z668" s="182"/>
      <c r="AA668" s="459"/>
      <c r="AB668" s="459"/>
    </row>
    <row r="669" ht="22.5" customHeight="1">
      <c r="A669" s="72">
        <f>COUNTIF('Call &amp; Chat-Lidya'!$I$4:$I$2376,I669)</f>
        <v>5</v>
      </c>
      <c r="B669" s="176">
        <v>46160.0</v>
      </c>
      <c r="C669" s="91" t="s">
        <v>83</v>
      </c>
      <c r="D669" s="91" t="s">
        <v>173</v>
      </c>
      <c r="E669" s="91" t="s">
        <v>1262</v>
      </c>
      <c r="F669" s="178">
        <v>46155.0</v>
      </c>
      <c r="G669" s="179" t="s">
        <v>88</v>
      </c>
      <c r="H669" s="91" t="s">
        <v>1263</v>
      </c>
      <c r="I669" s="91" t="s">
        <v>1264</v>
      </c>
      <c r="J669" s="97" t="s">
        <v>1265</v>
      </c>
      <c r="K669" s="180" t="s">
        <v>1266</v>
      </c>
      <c r="L669" s="181" t="s">
        <v>1266</v>
      </c>
      <c r="M669" s="91" t="s">
        <v>1268</v>
      </c>
      <c r="N669" s="91" t="s">
        <v>1269</v>
      </c>
      <c r="O669" s="183">
        <v>46154.0</v>
      </c>
      <c r="P669" s="176">
        <v>46168.0</v>
      </c>
      <c r="Q669" s="91" t="s">
        <v>213</v>
      </c>
      <c r="R669" s="91">
        <v>1.0</v>
      </c>
      <c r="S669" s="179" t="s">
        <v>251</v>
      </c>
      <c r="T669" s="179" t="s">
        <v>145</v>
      </c>
      <c r="U669" s="179" t="s">
        <v>101</v>
      </c>
      <c r="V669" s="97" t="s">
        <v>131</v>
      </c>
      <c r="W669" s="91" t="s">
        <v>694</v>
      </c>
      <c r="X669" s="182"/>
      <c r="Y669" s="184"/>
      <c r="Z669" s="182"/>
      <c r="AA669" s="459"/>
      <c r="AB669" s="459"/>
    </row>
    <row r="670" ht="22.5" customHeight="1">
      <c r="A670" s="72">
        <f>COUNTIF('Call &amp; Chat-Lidya'!$I$4:$I$2376,I670)</f>
        <v>4</v>
      </c>
      <c r="B670" s="176">
        <v>46160.0</v>
      </c>
      <c r="C670" s="91" t="s">
        <v>83</v>
      </c>
      <c r="D670" s="91" t="s">
        <v>173</v>
      </c>
      <c r="E670" s="91" t="s">
        <v>1275</v>
      </c>
      <c r="F670" s="178">
        <v>46155.0</v>
      </c>
      <c r="G670" s="179" t="s">
        <v>88</v>
      </c>
      <c r="H670" s="91" t="s">
        <v>1276</v>
      </c>
      <c r="I670" s="91" t="s">
        <v>1277</v>
      </c>
      <c r="J670" s="97" t="s">
        <v>1278</v>
      </c>
      <c r="K670" s="180" t="s">
        <v>1279</v>
      </c>
      <c r="L670" s="181" t="s">
        <v>1279</v>
      </c>
      <c r="M670" s="91" t="s">
        <v>1280</v>
      </c>
      <c r="N670" s="91" t="s">
        <v>1281</v>
      </c>
      <c r="O670" s="183">
        <v>46155.0</v>
      </c>
      <c r="P670" s="176">
        <v>46169.0</v>
      </c>
      <c r="Q670" s="91" t="s">
        <v>124</v>
      </c>
      <c r="R670" s="91">
        <v>1.0</v>
      </c>
      <c r="S670" s="179" t="s">
        <v>126</v>
      </c>
      <c r="T670" s="179" t="s">
        <v>145</v>
      </c>
      <c r="U670" s="179" t="s">
        <v>101</v>
      </c>
      <c r="V670" s="97" t="s">
        <v>131</v>
      </c>
      <c r="W670" s="182"/>
      <c r="X670" s="182"/>
      <c r="Y670" s="184"/>
      <c r="Z670" s="182"/>
      <c r="AA670" s="459"/>
      <c r="AB670" s="459"/>
    </row>
    <row r="671" ht="22.5" customHeight="1">
      <c r="A671" s="72">
        <f>COUNTIF('Call &amp; Chat-Lidya'!$I$4:$I$2376,I671)</f>
        <v>5</v>
      </c>
      <c r="B671" s="176">
        <v>46160.0</v>
      </c>
      <c r="C671" s="91" t="s">
        <v>83</v>
      </c>
      <c r="D671" s="91" t="s">
        <v>173</v>
      </c>
      <c r="E671" s="91" t="s">
        <v>1284</v>
      </c>
      <c r="F671" s="178">
        <v>46155.0</v>
      </c>
      <c r="G671" s="179" t="s">
        <v>88</v>
      </c>
      <c r="H671" s="91" t="s">
        <v>1285</v>
      </c>
      <c r="I671" s="91" t="s">
        <v>1286</v>
      </c>
      <c r="J671" s="97" t="s">
        <v>1287</v>
      </c>
      <c r="K671" s="180" t="s">
        <v>1288</v>
      </c>
      <c r="L671" s="181" t="s">
        <v>1288</v>
      </c>
      <c r="M671" s="91" t="s">
        <v>1289</v>
      </c>
      <c r="N671" s="182"/>
      <c r="O671" s="183">
        <v>46155.0</v>
      </c>
      <c r="P671" s="176">
        <v>46169.0</v>
      </c>
      <c r="Q671" s="91" t="s">
        <v>124</v>
      </c>
      <c r="R671" s="91">
        <v>1.0</v>
      </c>
      <c r="S671" s="179" t="s">
        <v>251</v>
      </c>
      <c r="T671" s="179" t="s">
        <v>145</v>
      </c>
      <c r="U671" s="179" t="s">
        <v>101</v>
      </c>
      <c r="V671" s="97" t="s">
        <v>131</v>
      </c>
      <c r="W671" s="182"/>
      <c r="X671" s="182"/>
      <c r="Y671" s="184"/>
      <c r="Z671" s="182"/>
      <c r="AA671" s="459"/>
      <c r="AB671" s="459"/>
    </row>
    <row r="672" ht="22.5" customHeight="1">
      <c r="A672" s="72">
        <f>COUNTIF('Call &amp; Chat-Lidya'!$I$4:$I$2376,I672)</f>
        <v>5</v>
      </c>
      <c r="B672" s="176">
        <v>46160.0</v>
      </c>
      <c r="C672" s="91" t="s">
        <v>83</v>
      </c>
      <c r="D672" s="91" t="s">
        <v>173</v>
      </c>
      <c r="E672" s="91" t="s">
        <v>1292</v>
      </c>
      <c r="F672" s="178">
        <v>46155.0</v>
      </c>
      <c r="G672" s="179" t="s">
        <v>88</v>
      </c>
      <c r="H672" s="91" t="s">
        <v>1294</v>
      </c>
      <c r="I672" s="91" t="s">
        <v>1295</v>
      </c>
      <c r="J672" s="97" t="s">
        <v>1296</v>
      </c>
      <c r="K672" s="180" t="s">
        <v>1297</v>
      </c>
      <c r="L672" s="181" t="s">
        <v>1297</v>
      </c>
      <c r="M672" s="91" t="s">
        <v>1299</v>
      </c>
      <c r="N672" s="91" t="s">
        <v>1299</v>
      </c>
      <c r="O672" s="183">
        <v>46155.0</v>
      </c>
      <c r="P672" s="176">
        <v>46169.0</v>
      </c>
      <c r="Q672" s="91" t="s">
        <v>124</v>
      </c>
      <c r="R672" s="91">
        <v>1.0</v>
      </c>
      <c r="S672" s="179" t="s">
        <v>251</v>
      </c>
      <c r="T672" s="179" t="s">
        <v>145</v>
      </c>
      <c r="U672" s="179" t="s">
        <v>101</v>
      </c>
      <c r="V672" s="97" t="s">
        <v>131</v>
      </c>
      <c r="W672" s="182"/>
      <c r="X672" s="182"/>
      <c r="Y672" s="184"/>
      <c r="Z672" s="182"/>
      <c r="AA672" s="459"/>
      <c r="AB672" s="459"/>
    </row>
    <row r="673" ht="22.5" customHeight="1">
      <c r="A673" s="72">
        <f>COUNTIF('Call &amp; Chat-Lidya'!$I$4:$I$2376,I673)</f>
        <v>5</v>
      </c>
      <c r="B673" s="176">
        <v>46160.0</v>
      </c>
      <c r="C673" s="91" t="s">
        <v>83</v>
      </c>
      <c r="D673" s="91" t="s">
        <v>173</v>
      </c>
      <c r="E673" s="91" t="s">
        <v>1305</v>
      </c>
      <c r="F673" s="178">
        <v>46157.0</v>
      </c>
      <c r="G673" s="179" t="s">
        <v>88</v>
      </c>
      <c r="H673" s="91" t="s">
        <v>1306</v>
      </c>
      <c r="I673" s="91" t="s">
        <v>1307</v>
      </c>
      <c r="J673" s="97" t="s">
        <v>1308</v>
      </c>
      <c r="K673" s="180" t="s">
        <v>1309</v>
      </c>
      <c r="L673" s="181" t="s">
        <v>1309</v>
      </c>
      <c r="M673" s="91" t="s">
        <v>1310</v>
      </c>
      <c r="N673" s="91" t="s">
        <v>1311</v>
      </c>
      <c r="O673" s="183">
        <v>46156.0</v>
      </c>
      <c r="P673" s="176">
        <v>46170.0</v>
      </c>
      <c r="Q673" s="91" t="s">
        <v>124</v>
      </c>
      <c r="R673" s="91">
        <v>1.0</v>
      </c>
      <c r="S673" s="179" t="s">
        <v>251</v>
      </c>
      <c r="T673" s="179" t="s">
        <v>145</v>
      </c>
      <c r="U673" s="179" t="s">
        <v>101</v>
      </c>
      <c r="V673" s="97" t="s">
        <v>131</v>
      </c>
      <c r="W673" s="182"/>
      <c r="X673" s="182"/>
      <c r="Y673" s="184"/>
      <c r="Z673" s="182"/>
      <c r="AA673" s="459"/>
      <c r="AB673" s="459"/>
    </row>
    <row r="674" ht="22.5" customHeight="1">
      <c r="A674" s="72">
        <f>COUNTIF('Call &amp; Chat-Lidya'!$I$4:$I$2376,I674)</f>
        <v>4</v>
      </c>
      <c r="B674" s="176">
        <v>46160.0</v>
      </c>
      <c r="C674" s="91" t="s">
        <v>83</v>
      </c>
      <c r="D674" s="91" t="s">
        <v>173</v>
      </c>
      <c r="E674" s="91" t="s">
        <v>1313</v>
      </c>
      <c r="F674" s="178">
        <v>46157.0</v>
      </c>
      <c r="G674" s="179" t="s">
        <v>88</v>
      </c>
      <c r="H674" s="91" t="s">
        <v>1315</v>
      </c>
      <c r="I674" s="91" t="s">
        <v>1316</v>
      </c>
      <c r="J674" s="97" t="s">
        <v>1317</v>
      </c>
      <c r="K674" s="180" t="s">
        <v>1319</v>
      </c>
      <c r="L674" s="181" t="s">
        <v>1319</v>
      </c>
      <c r="M674" s="91" t="s">
        <v>1320</v>
      </c>
      <c r="N674" s="182"/>
      <c r="O674" s="183">
        <v>46157.0</v>
      </c>
      <c r="P674" s="176">
        <v>46171.0</v>
      </c>
      <c r="Q674" s="91" t="s">
        <v>143</v>
      </c>
      <c r="R674" s="91">
        <v>1.0</v>
      </c>
      <c r="S674" s="179" t="s">
        <v>350</v>
      </c>
      <c r="T674" s="179" t="s">
        <v>145</v>
      </c>
      <c r="U674" s="179" t="s">
        <v>101</v>
      </c>
      <c r="V674" s="97" t="s">
        <v>390</v>
      </c>
      <c r="W674" s="182"/>
      <c r="X674" s="182"/>
      <c r="Y674" s="184"/>
      <c r="Z674" s="97" t="s">
        <v>1303</v>
      </c>
      <c r="AA674" s="459"/>
      <c r="AB674" s="459"/>
    </row>
    <row r="675" ht="22.5" customHeight="1">
      <c r="A675" s="72">
        <f>COUNTIF('Call &amp; Chat-Lidya'!$I$4:$I$2376,I675)</f>
        <v>4</v>
      </c>
      <c r="B675" s="176">
        <v>46160.0</v>
      </c>
      <c r="C675" s="91" t="s">
        <v>83</v>
      </c>
      <c r="D675" s="91" t="s">
        <v>173</v>
      </c>
      <c r="E675" s="91" t="s">
        <v>1327</v>
      </c>
      <c r="F675" s="178">
        <v>46157.0</v>
      </c>
      <c r="G675" s="179" t="s">
        <v>88</v>
      </c>
      <c r="H675" s="91" t="s">
        <v>1328</v>
      </c>
      <c r="I675" s="91" t="s">
        <v>1329</v>
      </c>
      <c r="J675" s="97" t="s">
        <v>1330</v>
      </c>
      <c r="K675" s="180" t="s">
        <v>1331</v>
      </c>
      <c r="L675" s="181" t="s">
        <v>1331</v>
      </c>
      <c r="M675" s="91" t="s">
        <v>1332</v>
      </c>
      <c r="N675" s="182"/>
      <c r="O675" s="183">
        <v>46157.0</v>
      </c>
      <c r="P675" s="176">
        <v>46171.0</v>
      </c>
      <c r="Q675" s="91" t="s">
        <v>124</v>
      </c>
      <c r="R675" s="91" t="s">
        <v>143</v>
      </c>
      <c r="S675" s="179" t="s">
        <v>126</v>
      </c>
      <c r="T675" s="179" t="s">
        <v>145</v>
      </c>
      <c r="U675" s="179" t="s">
        <v>101</v>
      </c>
      <c r="V675" s="97" t="s">
        <v>131</v>
      </c>
      <c r="W675" s="182"/>
      <c r="X675" s="182"/>
      <c r="Y675" s="184"/>
      <c r="Z675" s="182"/>
      <c r="AA675" s="459"/>
      <c r="AB675" s="459"/>
    </row>
    <row r="676" ht="22.5" customHeight="1">
      <c r="A676" s="72">
        <f>COUNTIF('Call &amp; Chat-Lidya'!$I$4:$I$2376,I676)</f>
        <v>3</v>
      </c>
      <c r="B676" s="176">
        <v>46160.0</v>
      </c>
      <c r="C676" s="91" t="s">
        <v>83</v>
      </c>
      <c r="D676" s="91" t="s">
        <v>173</v>
      </c>
      <c r="E676" s="91" t="s">
        <v>1334</v>
      </c>
      <c r="F676" s="178">
        <v>46157.0</v>
      </c>
      <c r="G676" s="179" t="s">
        <v>88</v>
      </c>
      <c r="H676" s="91" t="s">
        <v>1336</v>
      </c>
      <c r="I676" s="91" t="s">
        <v>1338</v>
      </c>
      <c r="J676" s="97" t="s">
        <v>1339</v>
      </c>
      <c r="K676" s="180" t="s">
        <v>1340</v>
      </c>
      <c r="L676" s="181" t="s">
        <v>1340</v>
      </c>
      <c r="M676" s="91" t="s">
        <v>1341</v>
      </c>
      <c r="N676" s="91" t="s">
        <v>1341</v>
      </c>
      <c r="O676" s="183">
        <v>46157.0</v>
      </c>
      <c r="P676" s="176">
        <v>46171.0</v>
      </c>
      <c r="Q676" s="91" t="s">
        <v>124</v>
      </c>
      <c r="R676" s="91" t="s">
        <v>143</v>
      </c>
      <c r="S676" s="179" t="s">
        <v>350</v>
      </c>
      <c r="T676" s="179" t="s">
        <v>145</v>
      </c>
      <c r="U676" s="179" t="s">
        <v>101</v>
      </c>
      <c r="V676" s="97" t="s">
        <v>390</v>
      </c>
      <c r="W676" s="182"/>
      <c r="X676" s="182"/>
      <c r="Y676" s="184"/>
      <c r="Z676" s="97" t="s">
        <v>1303</v>
      </c>
      <c r="AA676" s="459"/>
      <c r="AB676" s="459"/>
    </row>
    <row r="677" ht="22.5" customHeight="1">
      <c r="A677" s="72">
        <f>COUNTIF('Call &amp; Chat-Lidya'!$I$4:$I$2376,I677)</f>
        <v>3</v>
      </c>
      <c r="B677" s="176">
        <v>46160.0</v>
      </c>
      <c r="C677" s="91" t="s">
        <v>83</v>
      </c>
      <c r="D677" s="91" t="s">
        <v>173</v>
      </c>
      <c r="E677" s="91" t="s">
        <v>1345</v>
      </c>
      <c r="F677" s="178">
        <v>46157.0</v>
      </c>
      <c r="G677" s="179" t="s">
        <v>88</v>
      </c>
      <c r="H677" s="91" t="s">
        <v>1346</v>
      </c>
      <c r="I677" s="91" t="s">
        <v>1347</v>
      </c>
      <c r="J677" s="97" t="s">
        <v>1348</v>
      </c>
      <c r="K677" s="180" t="s">
        <v>1349</v>
      </c>
      <c r="L677" s="181" t="s">
        <v>1349</v>
      </c>
      <c r="M677" s="91" t="s">
        <v>1351</v>
      </c>
      <c r="N677" s="91" t="s">
        <v>1351</v>
      </c>
      <c r="O677" s="183">
        <v>46157.0</v>
      </c>
      <c r="P677" s="176">
        <v>46171.0</v>
      </c>
      <c r="Q677" s="91" t="s">
        <v>124</v>
      </c>
      <c r="R677" s="91" t="s">
        <v>143</v>
      </c>
      <c r="S677" s="179" t="s">
        <v>251</v>
      </c>
      <c r="T677" s="179" t="s">
        <v>350</v>
      </c>
      <c r="U677" s="179" t="s">
        <v>101</v>
      </c>
      <c r="V677" s="97" t="s">
        <v>390</v>
      </c>
      <c r="W677" s="182"/>
      <c r="X677" s="182"/>
      <c r="Y677" s="184"/>
      <c r="Z677" s="97" t="s">
        <v>1353</v>
      </c>
      <c r="AA677" s="459"/>
      <c r="AB677" s="459"/>
    </row>
    <row r="678" ht="22.5" customHeight="1">
      <c r="A678" s="72">
        <f>COUNTIF('Call &amp; Chat-Lidya'!$I$4:$I$2376,I678)</f>
        <v>4</v>
      </c>
      <c r="B678" s="176">
        <v>46160.0</v>
      </c>
      <c r="C678" s="91" t="s">
        <v>83</v>
      </c>
      <c r="D678" s="91" t="s">
        <v>173</v>
      </c>
      <c r="E678" s="91" t="s">
        <v>1357</v>
      </c>
      <c r="F678" s="178">
        <v>46157.0</v>
      </c>
      <c r="G678" s="179" t="s">
        <v>88</v>
      </c>
      <c r="H678" s="91" t="s">
        <v>1358</v>
      </c>
      <c r="I678" s="91" t="s">
        <v>1359</v>
      </c>
      <c r="J678" s="97" t="s">
        <v>1360</v>
      </c>
      <c r="K678" s="180" t="s">
        <v>1361</v>
      </c>
      <c r="L678" s="181" t="s">
        <v>1361</v>
      </c>
      <c r="M678" s="91" t="s">
        <v>1362</v>
      </c>
      <c r="N678" s="91" t="s">
        <v>1362</v>
      </c>
      <c r="O678" s="183">
        <v>46157.0</v>
      </c>
      <c r="P678" s="176">
        <v>46171.0</v>
      </c>
      <c r="Q678" s="91" t="s">
        <v>213</v>
      </c>
      <c r="R678" s="91" t="s">
        <v>143</v>
      </c>
      <c r="S678" s="179" t="s">
        <v>251</v>
      </c>
      <c r="T678" s="179" t="s">
        <v>350</v>
      </c>
      <c r="U678" s="179" t="s">
        <v>101</v>
      </c>
      <c r="V678" s="97" t="s">
        <v>390</v>
      </c>
      <c r="W678" s="182"/>
      <c r="X678" s="182"/>
      <c r="Y678" s="184"/>
      <c r="Z678" s="97" t="s">
        <v>1365</v>
      </c>
      <c r="AA678" s="459"/>
      <c r="AB678" s="459"/>
    </row>
    <row r="679" ht="22.5" customHeight="1">
      <c r="A679" s="72">
        <f>COUNTIF('Call &amp; Chat-Lidya'!$I$4:$I$2376,I679)</f>
        <v>3</v>
      </c>
      <c r="B679" s="176">
        <v>46160.0</v>
      </c>
      <c r="C679" s="91" t="s">
        <v>83</v>
      </c>
      <c r="D679" s="91" t="s">
        <v>173</v>
      </c>
      <c r="E679" s="91" t="s">
        <v>1366</v>
      </c>
      <c r="F679" s="178">
        <v>46158.0</v>
      </c>
      <c r="G679" s="179" t="s">
        <v>88</v>
      </c>
      <c r="H679" s="91" t="s">
        <v>1368</v>
      </c>
      <c r="I679" s="91" t="s">
        <v>1369</v>
      </c>
      <c r="J679" s="97" t="s">
        <v>1370</v>
      </c>
      <c r="K679" s="180" t="s">
        <v>1371</v>
      </c>
      <c r="L679" s="181" t="s">
        <v>1371</v>
      </c>
      <c r="M679" s="91" t="s">
        <v>1372</v>
      </c>
      <c r="N679" s="91" t="s">
        <v>1372</v>
      </c>
      <c r="O679" s="183">
        <v>46158.0</v>
      </c>
      <c r="P679" s="176">
        <v>46172.0</v>
      </c>
      <c r="Q679" s="91" t="s">
        <v>124</v>
      </c>
      <c r="R679" s="91" t="s">
        <v>143</v>
      </c>
      <c r="S679" s="179" t="s">
        <v>251</v>
      </c>
      <c r="T679" s="179" t="s">
        <v>145</v>
      </c>
      <c r="U679" s="179" t="s">
        <v>101</v>
      </c>
      <c r="V679" s="97" t="s">
        <v>131</v>
      </c>
      <c r="W679" s="182"/>
      <c r="X679" s="182"/>
      <c r="Y679" s="184"/>
      <c r="Z679" s="182"/>
      <c r="AA679" s="459"/>
      <c r="AB679" s="459"/>
    </row>
    <row r="680" ht="22.5" customHeight="1">
      <c r="A680" s="72">
        <f>COUNTIF('Call &amp; Chat-Lidya'!$I$4:$I$2376,I680)</f>
        <v>4</v>
      </c>
      <c r="B680" s="176">
        <v>46160.0</v>
      </c>
      <c r="C680" s="91" t="s">
        <v>83</v>
      </c>
      <c r="D680" s="91" t="s">
        <v>173</v>
      </c>
      <c r="E680" s="91" t="s">
        <v>1028</v>
      </c>
      <c r="F680" s="178">
        <v>46158.0</v>
      </c>
      <c r="G680" s="179" t="s">
        <v>88</v>
      </c>
      <c r="H680" s="91" t="s">
        <v>1377</v>
      </c>
      <c r="I680" s="91" t="s">
        <v>1378</v>
      </c>
      <c r="J680" s="97" t="s">
        <v>1379</v>
      </c>
      <c r="K680" s="180" t="s">
        <v>1380</v>
      </c>
      <c r="L680" s="181" t="s">
        <v>1380</v>
      </c>
      <c r="M680" s="91" t="s">
        <v>1381</v>
      </c>
      <c r="N680" s="91" t="s">
        <v>1381</v>
      </c>
      <c r="O680" s="183">
        <v>46158.0</v>
      </c>
      <c r="P680" s="176">
        <v>46172.0</v>
      </c>
      <c r="Q680" s="91" t="s">
        <v>143</v>
      </c>
      <c r="R680" s="91" t="s">
        <v>143</v>
      </c>
      <c r="S680" s="179" t="s">
        <v>350</v>
      </c>
      <c r="T680" s="179" t="s">
        <v>145</v>
      </c>
      <c r="U680" s="179" t="s">
        <v>101</v>
      </c>
      <c r="V680" s="97" t="s">
        <v>390</v>
      </c>
      <c r="W680" s="182"/>
      <c r="X680" s="182"/>
      <c r="Y680" s="184"/>
      <c r="Z680" s="97" t="s">
        <v>2892</v>
      </c>
      <c r="AA680" s="459"/>
      <c r="AB680" s="459"/>
    </row>
    <row r="681" ht="22.5" customHeight="1">
      <c r="A681" s="72">
        <f>COUNTIF('Call &amp; Chat-Lidya'!$I$4:$I$2376,I681)</f>
        <v>3</v>
      </c>
      <c r="B681" s="176">
        <v>46160.0</v>
      </c>
      <c r="C681" s="91" t="s">
        <v>83</v>
      </c>
      <c r="D681" s="91" t="s">
        <v>173</v>
      </c>
      <c r="E681" s="91" t="s">
        <v>1538</v>
      </c>
      <c r="F681" s="178">
        <v>46158.0</v>
      </c>
      <c r="G681" s="179" t="s">
        <v>88</v>
      </c>
      <c r="H681" s="91" t="s">
        <v>1539</v>
      </c>
      <c r="I681" s="91" t="s">
        <v>1540</v>
      </c>
      <c r="J681" s="97" t="s">
        <v>1541</v>
      </c>
      <c r="K681" s="180" t="s">
        <v>1542</v>
      </c>
      <c r="L681" s="181" t="s">
        <v>1542</v>
      </c>
      <c r="M681" s="91" t="s">
        <v>1544</v>
      </c>
      <c r="N681" s="91" t="s">
        <v>1544</v>
      </c>
      <c r="O681" s="183">
        <v>46158.0</v>
      </c>
      <c r="P681" s="176">
        <v>46172.0</v>
      </c>
      <c r="Q681" s="91" t="s">
        <v>124</v>
      </c>
      <c r="R681" s="91" t="s">
        <v>213</v>
      </c>
      <c r="S681" s="179" t="s">
        <v>251</v>
      </c>
      <c r="T681" s="179" t="s">
        <v>381</v>
      </c>
      <c r="U681" s="179" t="s">
        <v>101</v>
      </c>
      <c r="V681" s="97" t="s">
        <v>390</v>
      </c>
      <c r="W681" s="182"/>
      <c r="X681" s="182"/>
      <c r="Y681" s="184"/>
      <c r="Z681" s="97" t="s">
        <v>4390</v>
      </c>
      <c r="AA681" s="459"/>
      <c r="AB681" s="459"/>
    </row>
    <row r="682" ht="22.5" customHeight="1">
      <c r="A682" s="72">
        <f>COUNTIF('Call &amp; Chat-Lidya'!$I$4:$I$2376,I682)</f>
        <v>3</v>
      </c>
      <c r="B682" s="176">
        <v>46160.0</v>
      </c>
      <c r="C682" s="91" t="s">
        <v>83</v>
      </c>
      <c r="D682" s="91" t="s">
        <v>173</v>
      </c>
      <c r="E682" s="91" t="s">
        <v>1384</v>
      </c>
      <c r="F682" s="178">
        <v>46158.0</v>
      </c>
      <c r="G682" s="179" t="s">
        <v>88</v>
      </c>
      <c r="H682" s="91" t="s">
        <v>1385</v>
      </c>
      <c r="I682" s="91" t="s">
        <v>1386</v>
      </c>
      <c r="J682" s="97" t="s">
        <v>1387</v>
      </c>
      <c r="K682" s="180" t="s">
        <v>1388</v>
      </c>
      <c r="L682" s="181" t="s">
        <v>1388</v>
      </c>
      <c r="M682" s="91" t="s">
        <v>1389</v>
      </c>
      <c r="N682" s="91" t="s">
        <v>1390</v>
      </c>
      <c r="O682" s="183">
        <v>46158.0</v>
      </c>
      <c r="P682" s="176">
        <v>46172.0</v>
      </c>
      <c r="Q682" s="91" t="s">
        <v>143</v>
      </c>
      <c r="R682" s="91" t="s">
        <v>143</v>
      </c>
      <c r="S682" s="179" t="s">
        <v>251</v>
      </c>
      <c r="T682" s="179" t="s">
        <v>145</v>
      </c>
      <c r="U682" s="179" t="s">
        <v>101</v>
      </c>
      <c r="V682" s="97" t="s">
        <v>131</v>
      </c>
      <c r="W682" s="182"/>
      <c r="X682" s="182"/>
      <c r="Y682" s="184"/>
      <c r="Z682" s="182"/>
      <c r="AA682" s="459"/>
      <c r="AB682" s="459"/>
    </row>
    <row r="683" ht="22.5" customHeight="1">
      <c r="A683" s="72">
        <f>COUNTIF('Call &amp; Chat-Lidya'!$I$4:$I$2376,I683)</f>
        <v>3</v>
      </c>
      <c r="B683" s="176">
        <v>46160.0</v>
      </c>
      <c r="C683" s="91" t="s">
        <v>83</v>
      </c>
      <c r="D683" s="91" t="s">
        <v>173</v>
      </c>
      <c r="E683" s="91" t="s">
        <v>1395</v>
      </c>
      <c r="F683" s="178">
        <v>46159.0</v>
      </c>
      <c r="G683" s="179" t="s">
        <v>88</v>
      </c>
      <c r="H683" s="91" t="s">
        <v>1396</v>
      </c>
      <c r="I683" s="91" t="s">
        <v>1397</v>
      </c>
      <c r="J683" s="97" t="s">
        <v>1398</v>
      </c>
      <c r="K683" s="180" t="s">
        <v>1399</v>
      </c>
      <c r="L683" s="181" t="s">
        <v>1399</v>
      </c>
      <c r="M683" s="91" t="s">
        <v>1400</v>
      </c>
      <c r="N683" s="91" t="s">
        <v>1400</v>
      </c>
      <c r="O683" s="183">
        <v>46159.0</v>
      </c>
      <c r="P683" s="176">
        <v>46173.0</v>
      </c>
      <c r="Q683" s="91" t="s">
        <v>124</v>
      </c>
      <c r="R683" s="91" t="s">
        <v>143</v>
      </c>
      <c r="S683" s="179" t="s">
        <v>251</v>
      </c>
      <c r="T683" s="179" t="s">
        <v>292</v>
      </c>
      <c r="U683" s="179" t="s">
        <v>101</v>
      </c>
      <c r="V683" s="97" t="s">
        <v>390</v>
      </c>
      <c r="W683" s="182"/>
      <c r="X683" s="182"/>
      <c r="Y683" s="184"/>
      <c r="Z683" s="97" t="s">
        <v>1401</v>
      </c>
      <c r="AA683" s="459"/>
      <c r="AB683" s="459"/>
    </row>
    <row r="684" ht="22.5" customHeight="1">
      <c r="A684" s="72">
        <f>COUNTIF('Call &amp; Chat-Lidya'!$I$4:$I$2376,I684)</f>
        <v>4</v>
      </c>
      <c r="B684" s="176">
        <v>46160.0</v>
      </c>
      <c r="C684" s="91" t="s">
        <v>83</v>
      </c>
      <c r="D684" s="91" t="s">
        <v>173</v>
      </c>
      <c r="E684" s="91" t="s">
        <v>1586</v>
      </c>
      <c r="F684" s="178">
        <v>46159.0</v>
      </c>
      <c r="G684" s="179" t="s">
        <v>88</v>
      </c>
      <c r="H684" s="91" t="s">
        <v>1588</v>
      </c>
      <c r="I684" s="91" t="s">
        <v>1589</v>
      </c>
      <c r="J684" s="97" t="s">
        <v>1590</v>
      </c>
      <c r="K684" s="180" t="s">
        <v>1591</v>
      </c>
      <c r="L684" s="181" t="s">
        <v>1591</v>
      </c>
      <c r="M684" s="91" t="s">
        <v>1592</v>
      </c>
      <c r="N684" s="182"/>
      <c r="O684" s="183">
        <v>46159.0</v>
      </c>
      <c r="P684" s="176">
        <v>46173.0</v>
      </c>
      <c r="Q684" s="91" t="s">
        <v>95</v>
      </c>
      <c r="R684" s="91" t="s">
        <v>213</v>
      </c>
      <c r="S684" s="179" t="s">
        <v>100</v>
      </c>
      <c r="T684" s="179" t="s">
        <v>145</v>
      </c>
      <c r="U684" s="179" t="s">
        <v>101</v>
      </c>
      <c r="V684" s="97" t="s">
        <v>131</v>
      </c>
      <c r="W684" s="182"/>
      <c r="X684" s="182"/>
      <c r="Y684" s="184"/>
      <c r="Z684" s="97" t="s">
        <v>4414</v>
      </c>
      <c r="AA684" s="459"/>
      <c r="AB684" s="459"/>
    </row>
    <row r="685" ht="22.5" customHeight="1">
      <c r="A685" s="72">
        <f>COUNTIF('Call &amp; Chat-Lidya'!$I$4:$I$2376,I685)</f>
        <v>3</v>
      </c>
      <c r="B685" s="176">
        <v>46160.0</v>
      </c>
      <c r="C685" s="91" t="s">
        <v>83</v>
      </c>
      <c r="D685" s="91" t="s">
        <v>173</v>
      </c>
      <c r="E685" s="91" t="s">
        <v>1402</v>
      </c>
      <c r="F685" s="178">
        <v>46159.0</v>
      </c>
      <c r="G685" s="179" t="s">
        <v>88</v>
      </c>
      <c r="H685" s="91" t="s">
        <v>1403</v>
      </c>
      <c r="I685" s="91" t="s">
        <v>1404</v>
      </c>
      <c r="J685" s="97" t="s">
        <v>1405</v>
      </c>
      <c r="K685" s="180" t="s">
        <v>1406</v>
      </c>
      <c r="L685" s="181" t="s">
        <v>1406</v>
      </c>
      <c r="M685" s="91" t="s">
        <v>1408</v>
      </c>
      <c r="N685" s="91" t="s">
        <v>1408</v>
      </c>
      <c r="O685" s="183">
        <v>46159.0</v>
      </c>
      <c r="P685" s="176">
        <v>46173.0</v>
      </c>
      <c r="Q685" s="91" t="s">
        <v>143</v>
      </c>
      <c r="R685" s="91" t="s">
        <v>143</v>
      </c>
      <c r="S685" s="179" t="s">
        <v>126</v>
      </c>
      <c r="T685" s="179" t="s">
        <v>292</v>
      </c>
      <c r="U685" s="179" t="s">
        <v>101</v>
      </c>
      <c r="V685" s="97" t="s">
        <v>390</v>
      </c>
      <c r="W685" s="182"/>
      <c r="X685" s="182"/>
      <c r="Y685" s="184"/>
      <c r="Z685" s="97" t="s">
        <v>2922</v>
      </c>
      <c r="AA685" s="459"/>
      <c r="AB685" s="459"/>
    </row>
    <row r="686" ht="22.5" customHeight="1">
      <c r="A686" s="72">
        <f>COUNTIF('Call &amp; Chat-Lidya'!$I$4:$I$2376,I686)</f>
        <v>4</v>
      </c>
      <c r="B686" s="176">
        <v>46160.0</v>
      </c>
      <c r="C686" s="91" t="s">
        <v>83</v>
      </c>
      <c r="D686" s="91" t="s">
        <v>173</v>
      </c>
      <c r="E686" s="91" t="s">
        <v>1413</v>
      </c>
      <c r="F686" s="178">
        <v>46160.0</v>
      </c>
      <c r="G686" s="179" t="s">
        <v>88</v>
      </c>
      <c r="H686" s="91" t="s">
        <v>1414</v>
      </c>
      <c r="I686" s="91" t="s">
        <v>1415</v>
      </c>
      <c r="J686" s="97" t="s">
        <v>1416</v>
      </c>
      <c r="K686" s="180" t="s">
        <v>1417</v>
      </c>
      <c r="L686" s="181" t="s">
        <v>1417</v>
      </c>
      <c r="M686" s="91" t="s">
        <v>1418</v>
      </c>
      <c r="N686" s="91" t="s">
        <v>1418</v>
      </c>
      <c r="O686" s="183">
        <v>46160.0</v>
      </c>
      <c r="P686" s="176">
        <v>46174.0</v>
      </c>
      <c r="Q686" s="91" t="s">
        <v>95</v>
      </c>
      <c r="R686" s="91" t="s">
        <v>143</v>
      </c>
      <c r="S686" s="179" t="s">
        <v>251</v>
      </c>
      <c r="T686" s="179" t="s">
        <v>145</v>
      </c>
      <c r="U686" s="179" t="s">
        <v>101</v>
      </c>
      <c r="V686" s="97" t="s">
        <v>131</v>
      </c>
      <c r="W686" s="182"/>
      <c r="X686" s="182"/>
      <c r="Y686" s="184"/>
      <c r="Z686" s="182"/>
      <c r="AA686" s="459"/>
      <c r="AB686" s="459"/>
    </row>
    <row r="687" ht="22.5" customHeight="1">
      <c r="A687" s="72">
        <f>COUNTIF('Call &amp; Chat-Lidya'!$I$4:$I$2376,I687)</f>
        <v>6</v>
      </c>
      <c r="B687" s="176">
        <v>46160.0</v>
      </c>
      <c r="C687" s="91" t="s">
        <v>83</v>
      </c>
      <c r="D687" s="91" t="s">
        <v>173</v>
      </c>
      <c r="E687" s="91" t="s">
        <v>1557</v>
      </c>
      <c r="F687" s="178">
        <v>46160.0</v>
      </c>
      <c r="G687" s="179" t="s">
        <v>88</v>
      </c>
      <c r="H687" s="91" t="s">
        <v>1560</v>
      </c>
      <c r="I687" s="91" t="s">
        <v>1561</v>
      </c>
      <c r="J687" s="97" t="s">
        <v>1563</v>
      </c>
      <c r="K687" s="180" t="s">
        <v>1564</v>
      </c>
      <c r="L687" s="181" t="s">
        <v>1564</v>
      </c>
      <c r="M687" s="91" t="s">
        <v>1565</v>
      </c>
      <c r="N687" s="91" t="s">
        <v>1566</v>
      </c>
      <c r="O687" s="183">
        <v>46160.0</v>
      </c>
      <c r="P687" s="176">
        <v>46174.0</v>
      </c>
      <c r="Q687" s="91" t="s">
        <v>461</v>
      </c>
      <c r="R687" s="91" t="s">
        <v>213</v>
      </c>
      <c r="S687" s="179" t="s">
        <v>100</v>
      </c>
      <c r="T687" s="179" t="s">
        <v>100</v>
      </c>
      <c r="U687" s="179" t="s">
        <v>101</v>
      </c>
      <c r="V687" s="97" t="s">
        <v>341</v>
      </c>
      <c r="W687" s="91" t="s">
        <v>509</v>
      </c>
      <c r="X687" s="182"/>
      <c r="Y687" s="184"/>
      <c r="Z687" s="97" t="s">
        <v>4446</v>
      </c>
      <c r="AA687" s="459"/>
      <c r="AB687" s="459"/>
    </row>
    <row r="688" ht="22.5" customHeight="1">
      <c r="A688" s="72">
        <f>COUNTIF('Call &amp; Chat-Lidya'!$I$4:$I$2433,I688)</f>
        <v>8</v>
      </c>
      <c r="B688" s="74">
        <v>46160.0</v>
      </c>
      <c r="C688" s="94" t="s">
        <v>83</v>
      </c>
      <c r="D688" s="76" t="s">
        <v>173</v>
      </c>
      <c r="E688" s="76" t="s">
        <v>1604</v>
      </c>
      <c r="F688" s="157">
        <v>46139.0</v>
      </c>
      <c r="G688" s="176"/>
      <c r="H688" s="75" t="s">
        <v>1731</v>
      </c>
      <c r="I688" s="75" t="s">
        <v>1732</v>
      </c>
      <c r="J688" s="353" t="s">
        <v>1733</v>
      </c>
      <c r="K688" s="354" t="s">
        <v>1735</v>
      </c>
      <c r="L688" s="354" t="s">
        <v>1735</v>
      </c>
      <c r="M688" s="75" t="s">
        <v>1736</v>
      </c>
      <c r="N688" s="75" t="s">
        <v>1736</v>
      </c>
      <c r="O688" s="164">
        <v>46139.0</v>
      </c>
      <c r="P688" s="74">
        <v>46153.0</v>
      </c>
      <c r="Q688" s="75" t="s">
        <v>124</v>
      </c>
      <c r="R688" s="94">
        <v>2.0</v>
      </c>
      <c r="S688" s="166" t="s">
        <v>251</v>
      </c>
      <c r="T688" s="166" t="s">
        <v>145</v>
      </c>
      <c r="U688" s="166" t="s">
        <v>101</v>
      </c>
      <c r="V688" s="166" t="s">
        <v>341</v>
      </c>
      <c r="W688" s="175"/>
      <c r="X688" s="75"/>
      <c r="Y688" s="166"/>
      <c r="Z688" s="395"/>
      <c r="AA688" s="357"/>
      <c r="AB688" s="357"/>
    </row>
    <row r="689" ht="22.5" customHeight="1">
      <c r="A689" s="72">
        <f>COUNTIF('Call &amp; Chat-Lidya'!$I$4:$I$2433,I689)</f>
        <v>10</v>
      </c>
      <c r="B689" s="74">
        <v>46160.0</v>
      </c>
      <c r="C689" s="75" t="s">
        <v>83</v>
      </c>
      <c r="D689" s="76" t="s">
        <v>173</v>
      </c>
      <c r="E689" s="75" t="s">
        <v>1715</v>
      </c>
      <c r="F689" s="419">
        <v>46108.0</v>
      </c>
      <c r="G689" s="176"/>
      <c r="H689" s="75" t="s">
        <v>1719</v>
      </c>
      <c r="I689" s="75" t="s">
        <v>1720</v>
      </c>
      <c r="J689" s="353" t="s">
        <v>1722</v>
      </c>
      <c r="K689" s="353" t="s">
        <v>1722</v>
      </c>
      <c r="L689" s="420" t="s">
        <v>1722</v>
      </c>
      <c r="M689" s="75" t="s">
        <v>1726</v>
      </c>
      <c r="N689" s="75" t="s">
        <v>1726</v>
      </c>
      <c r="O689" s="164">
        <v>46108.0</v>
      </c>
      <c r="P689" s="421">
        <v>46122.0</v>
      </c>
      <c r="Q689" s="75" t="s">
        <v>143</v>
      </c>
      <c r="R689" s="94">
        <v>2.0</v>
      </c>
      <c r="S689" s="166" t="s">
        <v>251</v>
      </c>
      <c r="T689" s="166" t="s">
        <v>145</v>
      </c>
      <c r="U689" s="166" t="s">
        <v>101</v>
      </c>
      <c r="V689" s="166" t="s">
        <v>664</v>
      </c>
      <c r="W689" s="175"/>
      <c r="X689" s="175"/>
      <c r="Y689" s="175"/>
      <c r="Z689" s="175"/>
      <c r="AA689" s="357"/>
      <c r="AB689" s="357"/>
    </row>
    <row r="690" ht="22.5" customHeight="1">
      <c r="A690" s="72">
        <f>COUNTIF('Call &amp; Chat-Lidya'!$I$4:$I$2433,I690)</f>
        <v>13</v>
      </c>
      <c r="B690" s="74">
        <v>46160.0</v>
      </c>
      <c r="C690" s="94" t="s">
        <v>83</v>
      </c>
      <c r="D690" s="76" t="s">
        <v>173</v>
      </c>
      <c r="E690" s="76" t="s">
        <v>761</v>
      </c>
      <c r="F690" s="157">
        <v>46134.0</v>
      </c>
      <c r="G690" s="83" t="s">
        <v>88</v>
      </c>
      <c r="H690" s="75" t="s">
        <v>762</v>
      </c>
      <c r="I690" s="75" t="s">
        <v>763</v>
      </c>
      <c r="J690" s="353" t="s">
        <v>764</v>
      </c>
      <c r="K690" s="354" t="s">
        <v>765</v>
      </c>
      <c r="L690" s="354" t="s">
        <v>765</v>
      </c>
      <c r="M690" s="75" t="s">
        <v>766</v>
      </c>
      <c r="N690" s="75" t="s">
        <v>766</v>
      </c>
      <c r="O690" s="164">
        <v>46132.0</v>
      </c>
      <c r="P690" s="74">
        <v>46146.0</v>
      </c>
      <c r="Q690" s="75" t="s">
        <v>98</v>
      </c>
      <c r="R690" s="94">
        <v>2.0</v>
      </c>
      <c r="S690" s="166" t="s">
        <v>251</v>
      </c>
      <c r="T690" s="83" t="s">
        <v>145</v>
      </c>
      <c r="U690" s="83" t="s">
        <v>101</v>
      </c>
      <c r="V690" s="88" t="s">
        <v>131</v>
      </c>
      <c r="W690" s="94"/>
      <c r="X690" s="88"/>
      <c r="Y690" s="166"/>
      <c r="Z690" s="357"/>
      <c r="AA690" s="357"/>
      <c r="AB690" s="357"/>
    </row>
    <row r="691" ht="22.5" customHeight="1">
      <c r="A691" s="72">
        <f>COUNTIF('Call &amp; Chat-Lidya'!$I$4:$I$2432,I691)</f>
        <v>3</v>
      </c>
      <c r="B691" s="176">
        <v>46160.0</v>
      </c>
      <c r="C691" s="91" t="s">
        <v>83</v>
      </c>
      <c r="D691" s="91" t="s">
        <v>173</v>
      </c>
      <c r="E691" s="91" t="s">
        <v>2126</v>
      </c>
      <c r="F691" s="176">
        <v>46139.0</v>
      </c>
      <c r="G691" s="179" t="s">
        <v>88</v>
      </c>
      <c r="H691" s="91" t="s">
        <v>2127</v>
      </c>
      <c r="I691" s="91" t="s">
        <v>2128</v>
      </c>
      <c r="J691" s="97" t="s">
        <v>2129</v>
      </c>
      <c r="K691" s="193" t="s">
        <v>2130</v>
      </c>
      <c r="L691" s="193" t="s">
        <v>2130</v>
      </c>
      <c r="M691" s="91" t="s">
        <v>2131</v>
      </c>
      <c r="N691" s="91" t="s">
        <v>2133</v>
      </c>
      <c r="O691" s="183">
        <v>46085.0</v>
      </c>
      <c r="P691" s="176">
        <v>46099.0</v>
      </c>
      <c r="Q691" s="91" t="s">
        <v>124</v>
      </c>
      <c r="R691" s="91">
        <v>1.0</v>
      </c>
      <c r="S691" s="179" t="s">
        <v>251</v>
      </c>
      <c r="T691" s="179" t="s">
        <v>350</v>
      </c>
      <c r="U691" s="179" t="s">
        <v>101</v>
      </c>
      <c r="V691" s="91" t="s">
        <v>131</v>
      </c>
      <c r="W691" s="182"/>
      <c r="X691" s="182"/>
      <c r="Y691" s="185"/>
      <c r="Z691" s="180" t="s">
        <v>2135</v>
      </c>
      <c r="AA691" s="459"/>
      <c r="AB691" s="459"/>
    </row>
    <row r="692" ht="22.5" customHeight="1">
      <c r="A692" s="72"/>
      <c r="B692" s="176">
        <v>46160.0</v>
      </c>
      <c r="C692" s="91"/>
      <c r="D692" s="91"/>
      <c r="E692" s="91"/>
      <c r="F692" s="176"/>
      <c r="G692" s="179"/>
      <c r="H692" s="91"/>
      <c r="I692" s="76" t="s">
        <v>1696</v>
      </c>
      <c r="J692" s="88" t="s">
        <v>1697</v>
      </c>
      <c r="K692" s="88" t="s">
        <v>1698</v>
      </c>
      <c r="L692" s="88" t="s">
        <v>1698</v>
      </c>
      <c r="M692" s="76" t="s">
        <v>1700</v>
      </c>
      <c r="N692" s="76" t="s">
        <v>1700</v>
      </c>
      <c r="O692" s="183"/>
      <c r="P692" s="176"/>
      <c r="Q692" s="91"/>
      <c r="R692" s="76" t="s">
        <v>98</v>
      </c>
      <c r="S692" s="83" t="s">
        <v>99</v>
      </c>
      <c r="T692" s="83" t="s">
        <v>381</v>
      </c>
      <c r="U692" s="83" t="s">
        <v>101</v>
      </c>
      <c r="V692" s="76" t="s">
        <v>105</v>
      </c>
      <c r="W692" s="182"/>
      <c r="X692" s="182"/>
      <c r="Y692" s="185"/>
      <c r="Z692" s="89" t="s">
        <v>4499</v>
      </c>
      <c r="AA692" s="182"/>
      <c r="AB692" s="182"/>
    </row>
    <row r="693" ht="22.5" customHeight="1">
      <c r="A693" s="72">
        <f>COUNTIF('Call &amp; Chat-Lidya'!$I$4:$I$2433,I693)</f>
        <v>5</v>
      </c>
      <c r="B693" s="74">
        <v>46160.0</v>
      </c>
      <c r="C693" s="94" t="s">
        <v>83</v>
      </c>
      <c r="D693" s="76" t="s">
        <v>173</v>
      </c>
      <c r="E693" s="76" t="s">
        <v>1594</v>
      </c>
      <c r="F693" s="78">
        <v>46160.0</v>
      </c>
      <c r="G693" s="83" t="s">
        <v>88</v>
      </c>
      <c r="H693" s="76" t="s">
        <v>1596</v>
      </c>
      <c r="I693" s="76" t="s">
        <v>1597</v>
      </c>
      <c r="J693" s="88" t="s">
        <v>1598</v>
      </c>
      <c r="K693" s="89" t="s">
        <v>253</v>
      </c>
      <c r="L693" s="90" t="s">
        <v>253</v>
      </c>
      <c r="M693" s="76" t="s">
        <v>1599</v>
      </c>
      <c r="N693" s="76" t="s">
        <v>1599</v>
      </c>
      <c r="O693" s="92">
        <v>46154.0</v>
      </c>
      <c r="P693" s="74">
        <v>46168.0</v>
      </c>
      <c r="Q693" s="76" t="s">
        <v>115</v>
      </c>
      <c r="R693" s="76" t="s">
        <v>213</v>
      </c>
      <c r="S693" s="83" t="s">
        <v>100</v>
      </c>
      <c r="T693" s="83" t="s">
        <v>381</v>
      </c>
      <c r="U693" s="166" t="s">
        <v>101</v>
      </c>
      <c r="V693" s="166" t="s">
        <v>341</v>
      </c>
      <c r="W693" s="75"/>
      <c r="X693" s="97"/>
      <c r="Y693" s="98"/>
      <c r="Z693" s="97" t="s">
        <v>4446</v>
      </c>
      <c r="AA693" s="97"/>
      <c r="AB693" s="97"/>
    </row>
    <row r="694" ht="22.5" customHeight="1">
      <c r="A694" s="72">
        <f>COUNTIF('Call &amp; Chat-Lidya'!$I$4:$I$2433,I694)</f>
        <v>8</v>
      </c>
      <c r="B694" s="74">
        <v>46160.0</v>
      </c>
      <c r="C694" s="94" t="s">
        <v>83</v>
      </c>
      <c r="D694" s="76" t="s">
        <v>173</v>
      </c>
      <c r="E694" s="76" t="s">
        <v>809</v>
      </c>
      <c r="F694" s="78">
        <v>46160.0</v>
      </c>
      <c r="G694" s="83" t="s">
        <v>88</v>
      </c>
      <c r="H694" s="76" t="s">
        <v>1570</v>
      </c>
      <c r="I694" s="76" t="s">
        <v>1571</v>
      </c>
      <c r="J694" s="88" t="s">
        <v>1572</v>
      </c>
      <c r="K694" s="89" t="s">
        <v>1573</v>
      </c>
      <c r="L694" s="90" t="s">
        <v>1573</v>
      </c>
      <c r="M694" s="76" t="s">
        <v>1574</v>
      </c>
      <c r="N694" s="91"/>
      <c r="O694" s="92">
        <v>46160.0</v>
      </c>
      <c r="P694" s="74">
        <v>46174.0</v>
      </c>
      <c r="Q694" s="76" t="s">
        <v>143</v>
      </c>
      <c r="R694" s="76" t="s">
        <v>213</v>
      </c>
      <c r="S694" s="83" t="s">
        <v>99</v>
      </c>
      <c r="T694" s="83" t="s">
        <v>100</v>
      </c>
      <c r="U694" s="166" t="s">
        <v>101</v>
      </c>
      <c r="V694" s="166" t="s">
        <v>341</v>
      </c>
      <c r="W694" s="94"/>
      <c r="X694" s="97"/>
      <c r="Y694" s="98"/>
      <c r="Z694" s="96" t="s">
        <v>4515</v>
      </c>
      <c r="AA694" s="97"/>
      <c r="AB694" s="97"/>
    </row>
    <row r="695" ht="22.5" customHeight="1">
      <c r="A695" s="72">
        <f>COUNTIF('Call &amp; Chat-Lidya'!$I$4:$I$2433,I695)</f>
        <v>10</v>
      </c>
      <c r="B695" s="74">
        <v>46160.0</v>
      </c>
      <c r="C695" s="94" t="s">
        <v>83</v>
      </c>
      <c r="D695" s="76" t="s">
        <v>173</v>
      </c>
      <c r="E695" s="76" t="s">
        <v>1053</v>
      </c>
      <c r="F695" s="78">
        <v>46160.0</v>
      </c>
      <c r="G695" s="83" t="s">
        <v>88</v>
      </c>
      <c r="H695" s="76" t="s">
        <v>1054</v>
      </c>
      <c r="I695" s="76" t="s">
        <v>1055</v>
      </c>
      <c r="J695" s="88" t="s">
        <v>1056</v>
      </c>
      <c r="K695" s="89" t="s">
        <v>1057</v>
      </c>
      <c r="L695" s="90" t="s">
        <v>1057</v>
      </c>
      <c r="M695" s="91"/>
      <c r="N695" s="91"/>
      <c r="O695" s="92">
        <v>46160.0</v>
      </c>
      <c r="P695" s="74">
        <v>46174.0</v>
      </c>
      <c r="Q695" s="76" t="s">
        <v>95</v>
      </c>
      <c r="R695" s="76" t="s">
        <v>213</v>
      </c>
      <c r="S695" s="179" t="s">
        <v>100</v>
      </c>
      <c r="T695" s="179" t="s">
        <v>381</v>
      </c>
      <c r="U695" s="166" t="s">
        <v>101</v>
      </c>
      <c r="V695" s="166" t="s">
        <v>341</v>
      </c>
      <c r="W695" s="94"/>
      <c r="X695" s="97"/>
      <c r="Y695" s="98"/>
      <c r="Z695" s="97" t="s">
        <v>4446</v>
      </c>
      <c r="AA695" s="97"/>
      <c r="AB695" s="97"/>
    </row>
    <row r="696" ht="22.5" customHeight="1">
      <c r="A696" s="72">
        <f>COUNTIF('Call &amp; Chat-Lidya'!$I$4:$I$2396,I696)</f>
        <v>5</v>
      </c>
      <c r="B696" s="176">
        <v>46157.0</v>
      </c>
      <c r="C696" s="91" t="s">
        <v>83</v>
      </c>
      <c r="D696" s="91" t="s">
        <v>173</v>
      </c>
      <c r="E696" s="91" t="s">
        <v>670</v>
      </c>
      <c r="F696" s="176">
        <v>46154.0</v>
      </c>
      <c r="G696" s="179" t="s">
        <v>88</v>
      </c>
      <c r="H696" s="91" t="s">
        <v>1145</v>
      </c>
      <c r="I696" s="330">
        <v>18660.0</v>
      </c>
      <c r="J696" s="97" t="s">
        <v>1146</v>
      </c>
      <c r="K696" s="97" t="s">
        <v>1147</v>
      </c>
      <c r="L696" s="313" t="s">
        <v>1147</v>
      </c>
      <c r="M696" s="91" t="s">
        <v>1148</v>
      </c>
      <c r="N696" s="91" t="s">
        <v>1148</v>
      </c>
      <c r="O696" s="331" t="s">
        <v>1144</v>
      </c>
      <c r="P696" s="176">
        <v>46168.0</v>
      </c>
      <c r="Q696" s="91" t="s">
        <v>124</v>
      </c>
      <c r="R696" s="91" t="s">
        <v>143</v>
      </c>
      <c r="S696" s="179" t="s">
        <v>126</v>
      </c>
      <c r="T696" s="179" t="s">
        <v>350</v>
      </c>
      <c r="U696" s="179" t="s">
        <v>101</v>
      </c>
      <c r="V696" s="179" t="s">
        <v>283</v>
      </c>
      <c r="W696" s="182"/>
      <c r="X696" s="182"/>
      <c r="Y696" s="182"/>
      <c r="Z696" s="97" t="s">
        <v>4531</v>
      </c>
      <c r="AA696" s="184"/>
      <c r="AB696" s="184"/>
    </row>
    <row r="697" ht="22.5" customHeight="1">
      <c r="A697" s="72">
        <f>COUNTIF('Call &amp; Chat-Lidya'!$I$4:$I$2396,I697)</f>
        <v>4</v>
      </c>
      <c r="B697" s="176">
        <v>46157.0</v>
      </c>
      <c r="C697" s="91" t="s">
        <v>967</v>
      </c>
      <c r="D697" s="91" t="s">
        <v>173</v>
      </c>
      <c r="E697" s="91" t="s">
        <v>710</v>
      </c>
      <c r="F697" s="176">
        <v>46154.0</v>
      </c>
      <c r="G697" s="179" t="s">
        <v>88</v>
      </c>
      <c r="H697" s="91" t="s">
        <v>2136</v>
      </c>
      <c r="I697" s="91" t="s">
        <v>2018</v>
      </c>
      <c r="J697" s="97" t="s">
        <v>2019</v>
      </c>
      <c r="K697" s="97" t="s">
        <v>2020</v>
      </c>
      <c r="L697" s="313" t="s">
        <v>2020</v>
      </c>
      <c r="M697" s="91" t="s">
        <v>2021</v>
      </c>
      <c r="N697" s="91" t="s">
        <v>2021</v>
      </c>
      <c r="O697" s="183">
        <v>46154.0</v>
      </c>
      <c r="P697" s="176">
        <v>46168.0</v>
      </c>
      <c r="Q697" s="91" t="s">
        <v>124</v>
      </c>
      <c r="R697" s="91" t="s">
        <v>98</v>
      </c>
      <c r="S697" s="179" t="s">
        <v>100</v>
      </c>
      <c r="T697" s="179" t="s">
        <v>100</v>
      </c>
      <c r="U697" s="179" t="s">
        <v>101</v>
      </c>
      <c r="V697" s="179" t="s">
        <v>105</v>
      </c>
      <c r="W697" s="91" t="s">
        <v>509</v>
      </c>
      <c r="X697" s="91" t="s">
        <v>959</v>
      </c>
      <c r="Y697" s="91" t="s">
        <v>976</v>
      </c>
      <c r="Z697" s="180" t="s">
        <v>2944</v>
      </c>
      <c r="AA697" s="182"/>
      <c r="AB697" s="182"/>
    </row>
    <row r="698" ht="22.5" customHeight="1">
      <c r="A698" s="72">
        <f>COUNTIF('Call &amp; Chat-Lidya'!$I$4:$I$2396,I698)</f>
        <v>15</v>
      </c>
      <c r="B698" s="176">
        <v>46157.0</v>
      </c>
      <c r="C698" s="91" t="s">
        <v>967</v>
      </c>
      <c r="D698" s="91" t="s">
        <v>173</v>
      </c>
      <c r="E698" s="91" t="s">
        <v>86</v>
      </c>
      <c r="F698" s="176">
        <v>46144.0</v>
      </c>
      <c r="G698" s="179" t="s">
        <v>88</v>
      </c>
      <c r="H698" s="91" t="s">
        <v>998</v>
      </c>
      <c r="I698" s="91" t="s">
        <v>999</v>
      </c>
      <c r="J698" s="97" t="s">
        <v>335</v>
      </c>
      <c r="K698" s="97" t="s">
        <v>1000</v>
      </c>
      <c r="L698" s="313" t="s">
        <v>1000</v>
      </c>
      <c r="M698" s="91" t="s">
        <v>1001</v>
      </c>
      <c r="N698" s="91" t="s">
        <v>1001</v>
      </c>
      <c r="O698" s="183">
        <v>46144.0</v>
      </c>
      <c r="P698" s="176">
        <v>46158.0</v>
      </c>
      <c r="Q698" s="91" t="s">
        <v>143</v>
      </c>
      <c r="R698" s="91">
        <v>2.0</v>
      </c>
      <c r="S698" s="179" t="s">
        <v>251</v>
      </c>
      <c r="T698" s="179" t="s">
        <v>145</v>
      </c>
      <c r="U698" s="179" t="s">
        <v>101</v>
      </c>
      <c r="V698" s="179" t="s">
        <v>341</v>
      </c>
      <c r="W698" s="182"/>
      <c r="X698" s="182"/>
      <c r="Y698" s="182"/>
      <c r="Z698" s="182"/>
      <c r="AA698" s="182"/>
      <c r="AB698" s="182"/>
    </row>
    <row r="699" ht="22.5" customHeight="1">
      <c r="A699" s="72">
        <f>COUNTIF('Call &amp; Chat-Lidya'!$I$4:$I$2396,I699)</f>
        <v>6</v>
      </c>
      <c r="B699" s="176">
        <v>46157.0</v>
      </c>
      <c r="C699" s="91" t="s">
        <v>967</v>
      </c>
      <c r="D699" s="91" t="s">
        <v>173</v>
      </c>
      <c r="E699" s="91" t="s">
        <v>115</v>
      </c>
      <c r="F699" s="176">
        <v>46144.0</v>
      </c>
      <c r="G699" s="179" t="s">
        <v>88</v>
      </c>
      <c r="H699" s="91" t="s">
        <v>2657</v>
      </c>
      <c r="I699" s="91" t="s">
        <v>2659</v>
      </c>
      <c r="J699" s="97" t="s">
        <v>2660</v>
      </c>
      <c r="K699" s="97" t="s">
        <v>2662</v>
      </c>
      <c r="L699" s="313" t="s">
        <v>2662</v>
      </c>
      <c r="M699" s="91" t="s">
        <v>2663</v>
      </c>
      <c r="N699" s="91" t="s">
        <v>2664</v>
      </c>
      <c r="O699" s="183">
        <v>46144.0</v>
      </c>
      <c r="P699" s="176">
        <v>46158.0</v>
      </c>
      <c r="Q699" s="91" t="s">
        <v>124</v>
      </c>
      <c r="R699" s="91" t="s">
        <v>124</v>
      </c>
      <c r="S699" s="179" t="s">
        <v>126</v>
      </c>
      <c r="T699" s="179" t="s">
        <v>195</v>
      </c>
      <c r="U699" s="179" t="s">
        <v>128</v>
      </c>
      <c r="V699" s="179" t="s">
        <v>283</v>
      </c>
      <c r="W699" s="182"/>
      <c r="X699" s="182"/>
      <c r="Y699" s="182"/>
      <c r="Z699" s="182"/>
      <c r="AA699" s="182"/>
      <c r="AB699" s="182"/>
    </row>
    <row r="700" ht="22.5" customHeight="1">
      <c r="A700" s="72">
        <f>COUNTIF('Call &amp; Chat-Lidya'!$I$4:$I$2396,I700)</f>
        <v>8</v>
      </c>
      <c r="B700" s="176">
        <v>46157.0</v>
      </c>
      <c r="C700" s="91" t="s">
        <v>967</v>
      </c>
      <c r="D700" s="91" t="s">
        <v>173</v>
      </c>
      <c r="E700" s="91" t="s">
        <v>135</v>
      </c>
      <c r="F700" s="176">
        <v>46145.0</v>
      </c>
      <c r="G700" s="179" t="s">
        <v>88</v>
      </c>
      <c r="H700" s="91" t="s">
        <v>1184</v>
      </c>
      <c r="I700" s="91" t="s">
        <v>1186</v>
      </c>
      <c r="J700" s="97" t="s">
        <v>1187</v>
      </c>
      <c r="K700" s="97" t="s">
        <v>1189</v>
      </c>
      <c r="L700" s="313" t="s">
        <v>1189</v>
      </c>
      <c r="M700" s="91" t="s">
        <v>1190</v>
      </c>
      <c r="N700" s="91" t="s">
        <v>1192</v>
      </c>
      <c r="O700" s="183">
        <v>46144.0</v>
      </c>
      <c r="P700" s="176">
        <v>46158.0</v>
      </c>
      <c r="Q700" s="91" t="s">
        <v>124</v>
      </c>
      <c r="R700" s="91">
        <v>1.0</v>
      </c>
      <c r="S700" s="179" t="s">
        <v>251</v>
      </c>
      <c r="T700" s="179" t="s">
        <v>145</v>
      </c>
      <c r="U700" s="179" t="s">
        <v>101</v>
      </c>
      <c r="V700" s="179" t="s">
        <v>131</v>
      </c>
      <c r="W700" s="182"/>
      <c r="X700" s="182"/>
      <c r="Y700" s="182"/>
      <c r="Z700" s="182"/>
      <c r="AA700" s="182"/>
      <c r="AB700" s="182"/>
    </row>
    <row r="701" ht="22.5" customHeight="1">
      <c r="A701" s="72">
        <f>COUNTIF('Call &amp; Chat-Lidya'!$I$4:$I$2396,I701)</f>
        <v>6</v>
      </c>
      <c r="B701" s="176">
        <v>46157.0</v>
      </c>
      <c r="C701" s="91" t="s">
        <v>967</v>
      </c>
      <c r="D701" s="91" t="s">
        <v>173</v>
      </c>
      <c r="E701" s="91" t="s">
        <v>149</v>
      </c>
      <c r="F701" s="176">
        <v>46145.0</v>
      </c>
      <c r="G701" s="179" t="s">
        <v>88</v>
      </c>
      <c r="H701" s="91" t="s">
        <v>2680</v>
      </c>
      <c r="I701" s="91" t="s">
        <v>2682</v>
      </c>
      <c r="J701" s="97" t="s">
        <v>2684</v>
      </c>
      <c r="K701" s="97" t="s">
        <v>2686</v>
      </c>
      <c r="L701" s="313" t="s">
        <v>2686</v>
      </c>
      <c r="M701" s="91" t="s">
        <v>2688</v>
      </c>
      <c r="N701" s="182"/>
      <c r="O701" s="183">
        <v>46145.0</v>
      </c>
      <c r="P701" s="176">
        <v>46159.0</v>
      </c>
      <c r="Q701" s="91" t="s">
        <v>124</v>
      </c>
      <c r="R701" s="91" t="s">
        <v>124</v>
      </c>
      <c r="S701" s="179" t="s">
        <v>126</v>
      </c>
      <c r="T701" s="179" t="s">
        <v>127</v>
      </c>
      <c r="U701" s="179" t="s">
        <v>128</v>
      </c>
      <c r="V701" s="179" t="s">
        <v>131</v>
      </c>
      <c r="W701" s="182"/>
      <c r="X701" s="182"/>
      <c r="Y701" s="182"/>
      <c r="Z701" s="180" t="s">
        <v>533</v>
      </c>
      <c r="AA701" s="182"/>
      <c r="AB701" s="182"/>
    </row>
    <row r="702" ht="22.5" customHeight="1">
      <c r="A702" s="72">
        <f>COUNTIF('Call &amp; Chat-Lidya'!$I$4:$I$2396,I702)</f>
        <v>6</v>
      </c>
      <c r="B702" s="176">
        <v>46157.0</v>
      </c>
      <c r="C702" s="91" t="s">
        <v>967</v>
      </c>
      <c r="D702" s="91" t="s">
        <v>173</v>
      </c>
      <c r="E702" s="91" t="s">
        <v>163</v>
      </c>
      <c r="F702" s="176">
        <v>46145.0</v>
      </c>
      <c r="G702" s="179" t="s">
        <v>88</v>
      </c>
      <c r="H702" s="91" t="s">
        <v>2696</v>
      </c>
      <c r="I702" s="91" t="s">
        <v>2697</v>
      </c>
      <c r="J702" s="97" t="s">
        <v>2699</v>
      </c>
      <c r="K702" s="97" t="s">
        <v>2700</v>
      </c>
      <c r="L702" s="313" t="s">
        <v>2700</v>
      </c>
      <c r="M702" s="91" t="s">
        <v>2701</v>
      </c>
      <c r="N702" s="91" t="s">
        <v>2702</v>
      </c>
      <c r="O702" s="183">
        <v>46145.0</v>
      </c>
      <c r="P702" s="176">
        <v>46159.0</v>
      </c>
      <c r="Q702" s="91" t="s">
        <v>143</v>
      </c>
      <c r="R702" s="91" t="s">
        <v>124</v>
      </c>
      <c r="S702" s="179" t="s">
        <v>126</v>
      </c>
      <c r="T702" s="179" t="s">
        <v>195</v>
      </c>
      <c r="U702" s="179" t="s">
        <v>128</v>
      </c>
      <c r="V702" s="179" t="s">
        <v>131</v>
      </c>
      <c r="W702" s="182"/>
      <c r="X702" s="182"/>
      <c r="Y702" s="182"/>
      <c r="Z702" s="182"/>
      <c r="AA702" s="182"/>
      <c r="AB702" s="182"/>
    </row>
    <row r="703" ht="22.5" customHeight="1">
      <c r="A703" s="72">
        <f>COUNTIF('Call &amp; Chat-Lidya'!$I$4:$I$2396,I703)</f>
        <v>16</v>
      </c>
      <c r="B703" s="176">
        <v>46157.0</v>
      </c>
      <c r="C703" s="91" t="s">
        <v>967</v>
      </c>
      <c r="D703" s="91" t="s">
        <v>173</v>
      </c>
      <c r="E703" s="91" t="s">
        <v>175</v>
      </c>
      <c r="F703" s="176">
        <v>46146.0</v>
      </c>
      <c r="G703" s="179" t="s">
        <v>88</v>
      </c>
      <c r="H703" s="91" t="s">
        <v>968</v>
      </c>
      <c r="I703" s="91" t="s">
        <v>969</v>
      </c>
      <c r="J703" s="97" t="s">
        <v>970</v>
      </c>
      <c r="K703" s="97" t="s">
        <v>971</v>
      </c>
      <c r="L703" s="313" t="s">
        <v>971</v>
      </c>
      <c r="M703" s="91" t="s">
        <v>2050</v>
      </c>
      <c r="N703" s="91" t="s">
        <v>972</v>
      </c>
      <c r="O703" s="183">
        <v>46146.0</v>
      </c>
      <c r="P703" s="176">
        <v>46160.0</v>
      </c>
      <c r="Q703" s="91" t="s">
        <v>124</v>
      </c>
      <c r="R703" s="91">
        <v>2.0</v>
      </c>
      <c r="S703" s="179" t="s">
        <v>251</v>
      </c>
      <c r="T703" s="179" t="s">
        <v>145</v>
      </c>
      <c r="U703" s="179" t="s">
        <v>101</v>
      </c>
      <c r="V703" s="179" t="s">
        <v>341</v>
      </c>
      <c r="W703" s="329" t="s">
        <v>509</v>
      </c>
      <c r="X703" s="182"/>
      <c r="Y703" s="182"/>
      <c r="Z703" s="182"/>
      <c r="AA703" s="182"/>
      <c r="AB703" s="182"/>
    </row>
    <row r="704" ht="22.5" customHeight="1">
      <c r="A704" s="72">
        <f>COUNTIF('Call &amp; Chat-Lidya'!$I$4:$I$2396,I704)</f>
        <v>7</v>
      </c>
      <c r="B704" s="176">
        <v>46157.0</v>
      </c>
      <c r="C704" s="91" t="s">
        <v>967</v>
      </c>
      <c r="D704" s="91" t="s">
        <v>173</v>
      </c>
      <c r="E704" s="91" t="s">
        <v>315</v>
      </c>
      <c r="F704" s="176">
        <v>46147.0</v>
      </c>
      <c r="G704" s="179" t="s">
        <v>88</v>
      </c>
      <c r="H704" s="91" t="s">
        <v>1203</v>
      </c>
      <c r="I704" s="330">
        <v>18594.0</v>
      </c>
      <c r="J704" s="97" t="s">
        <v>1205</v>
      </c>
      <c r="K704" s="97" t="s">
        <v>1206</v>
      </c>
      <c r="L704" s="313" t="s">
        <v>1206</v>
      </c>
      <c r="M704" s="91" t="s">
        <v>1208</v>
      </c>
      <c r="N704" s="91" t="s">
        <v>1209</v>
      </c>
      <c r="O704" s="331" t="s">
        <v>986</v>
      </c>
      <c r="P704" s="176">
        <v>46161.0</v>
      </c>
      <c r="Q704" s="91" t="s">
        <v>124</v>
      </c>
      <c r="R704" s="91">
        <v>1.0</v>
      </c>
      <c r="S704" s="83" t="s">
        <v>350</v>
      </c>
      <c r="T704" s="179" t="s">
        <v>145</v>
      </c>
      <c r="U704" s="179" t="s">
        <v>101</v>
      </c>
      <c r="V704" s="179" t="s">
        <v>131</v>
      </c>
      <c r="W704" s="182"/>
      <c r="X704" s="182"/>
      <c r="Y704" s="182"/>
      <c r="Z704" s="180" t="s">
        <v>2745</v>
      </c>
      <c r="AA704" s="184"/>
      <c r="AB704" s="184"/>
    </row>
    <row r="705" ht="22.5" customHeight="1">
      <c r="A705" s="72">
        <f>COUNTIF('Call &amp; Chat-Lidya'!$I$4:$I$2396,I705)</f>
        <v>6</v>
      </c>
      <c r="B705" s="176">
        <v>46157.0</v>
      </c>
      <c r="C705" s="91" t="s">
        <v>967</v>
      </c>
      <c r="D705" s="91" t="s">
        <v>173</v>
      </c>
      <c r="E705" s="91" t="s">
        <v>340</v>
      </c>
      <c r="F705" s="176">
        <v>46147.0</v>
      </c>
      <c r="G705" s="179" t="s">
        <v>88</v>
      </c>
      <c r="H705" s="91" t="s">
        <v>1216</v>
      </c>
      <c r="I705" s="330">
        <v>18595.0</v>
      </c>
      <c r="J705" s="97" t="s">
        <v>1218</v>
      </c>
      <c r="K705" s="97" t="s">
        <v>1219</v>
      </c>
      <c r="L705" s="313" t="s">
        <v>1219</v>
      </c>
      <c r="M705" s="91" t="s">
        <v>1220</v>
      </c>
      <c r="N705" s="91" t="s">
        <v>1220</v>
      </c>
      <c r="O705" s="331" t="s">
        <v>986</v>
      </c>
      <c r="P705" s="176">
        <v>46161.0</v>
      </c>
      <c r="Q705" s="91" t="s">
        <v>124</v>
      </c>
      <c r="R705" s="91">
        <v>1.0</v>
      </c>
      <c r="S705" s="179" t="s">
        <v>350</v>
      </c>
      <c r="T705" s="179" t="s">
        <v>145</v>
      </c>
      <c r="U705" s="179" t="s">
        <v>101</v>
      </c>
      <c r="V705" s="179" t="s">
        <v>131</v>
      </c>
      <c r="W705" s="182"/>
      <c r="X705" s="182"/>
      <c r="Y705" s="182"/>
      <c r="Z705" s="180" t="s">
        <v>2745</v>
      </c>
      <c r="AA705" s="184"/>
      <c r="AB705" s="184"/>
    </row>
    <row r="706" ht="22.5" customHeight="1">
      <c r="A706" s="72">
        <f>COUNTIF('Call &amp; Chat-Lidya'!$I$4:$I$2396,I706)</f>
        <v>7</v>
      </c>
      <c r="B706" s="176">
        <v>46157.0</v>
      </c>
      <c r="C706" s="91" t="s">
        <v>967</v>
      </c>
      <c r="D706" s="91" t="s">
        <v>173</v>
      </c>
      <c r="E706" s="91" t="s">
        <v>539</v>
      </c>
      <c r="F706" s="176">
        <v>46148.0</v>
      </c>
      <c r="G706" s="179" t="s">
        <v>88</v>
      </c>
      <c r="H706" s="91" t="s">
        <v>1228</v>
      </c>
      <c r="I706" s="330">
        <v>18597.0</v>
      </c>
      <c r="J706" s="97" t="s">
        <v>1229</v>
      </c>
      <c r="K706" s="97" t="s">
        <v>1230</v>
      </c>
      <c r="L706" s="313" t="s">
        <v>1230</v>
      </c>
      <c r="M706" s="91" t="s">
        <v>1231</v>
      </c>
      <c r="N706" s="91" t="s">
        <v>1231</v>
      </c>
      <c r="O706" s="331" t="s">
        <v>986</v>
      </c>
      <c r="P706" s="176">
        <v>46161.0</v>
      </c>
      <c r="Q706" s="91" t="s">
        <v>124</v>
      </c>
      <c r="R706" s="91">
        <v>1.0</v>
      </c>
      <c r="S706" s="179" t="s">
        <v>251</v>
      </c>
      <c r="T706" s="179" t="s">
        <v>145</v>
      </c>
      <c r="U706" s="179" t="s">
        <v>101</v>
      </c>
      <c r="V706" s="179" t="s">
        <v>131</v>
      </c>
      <c r="W706" s="182"/>
      <c r="X706" s="182"/>
      <c r="Y706" s="182"/>
      <c r="Z706" s="182"/>
      <c r="AA706" s="184"/>
      <c r="AB706" s="184"/>
    </row>
    <row r="707" ht="22.5" customHeight="1">
      <c r="A707" s="72">
        <f>COUNTIF('Call &amp; Chat-Lidya'!$I$4:$I$2396,I707)</f>
        <v>13</v>
      </c>
      <c r="B707" s="176">
        <v>46157.0</v>
      </c>
      <c r="C707" s="91" t="s">
        <v>967</v>
      </c>
      <c r="D707" s="91" t="s">
        <v>173</v>
      </c>
      <c r="E707" s="91" t="s">
        <v>554</v>
      </c>
      <c r="F707" s="176">
        <v>46148.0</v>
      </c>
      <c r="G707" s="179" t="s">
        <v>88</v>
      </c>
      <c r="H707" s="91" t="s">
        <v>982</v>
      </c>
      <c r="I707" s="330">
        <v>18604.0</v>
      </c>
      <c r="J707" s="97" t="s">
        <v>983</v>
      </c>
      <c r="K707" s="97" t="s">
        <v>984</v>
      </c>
      <c r="L707" s="313" t="s">
        <v>984</v>
      </c>
      <c r="M707" s="91" t="s">
        <v>985</v>
      </c>
      <c r="N707" s="91" t="s">
        <v>985</v>
      </c>
      <c r="O707" s="331" t="s">
        <v>986</v>
      </c>
      <c r="P707" s="176">
        <v>46161.0</v>
      </c>
      <c r="Q707" s="91" t="s">
        <v>124</v>
      </c>
      <c r="R707" s="91" t="s">
        <v>213</v>
      </c>
      <c r="S707" s="179" t="s">
        <v>251</v>
      </c>
      <c r="T707" s="179" t="s">
        <v>381</v>
      </c>
      <c r="U707" s="179" t="s">
        <v>101</v>
      </c>
      <c r="V707" s="179" t="s">
        <v>341</v>
      </c>
      <c r="W707" s="182"/>
      <c r="X707" s="182"/>
      <c r="Y707" s="182"/>
      <c r="Z707" s="97" t="s">
        <v>4610</v>
      </c>
      <c r="AA707" s="184"/>
      <c r="AB707" s="184"/>
    </row>
    <row r="708" ht="22.5" customHeight="1">
      <c r="A708" s="72">
        <f>COUNTIF('Call &amp; Chat-Lidya'!$I$4:$I$2396,I708)</f>
        <v>7</v>
      </c>
      <c r="B708" s="176">
        <v>46157.0</v>
      </c>
      <c r="C708" s="91" t="s">
        <v>967</v>
      </c>
      <c r="D708" s="91" t="s">
        <v>173</v>
      </c>
      <c r="E708" s="91" t="s">
        <v>568</v>
      </c>
      <c r="F708" s="176">
        <v>46148.0</v>
      </c>
      <c r="G708" s="179" t="s">
        <v>88</v>
      </c>
      <c r="H708" s="91" t="s">
        <v>1233</v>
      </c>
      <c r="I708" s="330">
        <v>18609.0</v>
      </c>
      <c r="J708" s="97" t="s">
        <v>1234</v>
      </c>
      <c r="K708" s="97" t="s">
        <v>1235</v>
      </c>
      <c r="L708" s="313" t="s">
        <v>1235</v>
      </c>
      <c r="M708" s="91" t="s">
        <v>1236</v>
      </c>
      <c r="N708" s="91" t="s">
        <v>1236</v>
      </c>
      <c r="O708" s="331" t="s">
        <v>1237</v>
      </c>
      <c r="P708" s="176">
        <v>46162.0</v>
      </c>
      <c r="Q708" s="91" t="s">
        <v>124</v>
      </c>
      <c r="R708" s="91">
        <v>1.0</v>
      </c>
      <c r="S708" s="179" t="s">
        <v>251</v>
      </c>
      <c r="T708" s="179" t="s">
        <v>145</v>
      </c>
      <c r="U708" s="179" t="s">
        <v>101</v>
      </c>
      <c r="V708" s="179" t="s">
        <v>131</v>
      </c>
      <c r="W708" s="182"/>
      <c r="X708" s="182"/>
      <c r="Y708" s="182"/>
      <c r="Z708" s="182"/>
      <c r="AA708" s="184"/>
      <c r="AB708" s="184"/>
    </row>
    <row r="709" ht="22.5" customHeight="1">
      <c r="A709" s="72">
        <f>COUNTIF('Call &amp; Chat-Lidya'!$I$4:$I$2396,I709)</f>
        <v>7</v>
      </c>
      <c r="B709" s="176">
        <v>46157.0</v>
      </c>
      <c r="C709" s="91" t="s">
        <v>967</v>
      </c>
      <c r="D709" s="91" t="s">
        <v>173</v>
      </c>
      <c r="E709" s="91" t="s">
        <v>616</v>
      </c>
      <c r="F709" s="176">
        <v>46149.0</v>
      </c>
      <c r="G709" s="179" t="s">
        <v>88</v>
      </c>
      <c r="H709" s="91" t="s">
        <v>1242</v>
      </c>
      <c r="I709" s="330">
        <v>18616.0</v>
      </c>
      <c r="J709" s="97" t="s">
        <v>1243</v>
      </c>
      <c r="K709" s="97" t="s">
        <v>1244</v>
      </c>
      <c r="L709" s="313" t="s">
        <v>1244</v>
      </c>
      <c r="M709" s="91" t="s">
        <v>1245</v>
      </c>
      <c r="N709" s="91" t="s">
        <v>1246</v>
      </c>
      <c r="O709" s="331" t="s">
        <v>1160</v>
      </c>
      <c r="P709" s="176">
        <v>46163.0</v>
      </c>
      <c r="Q709" s="91" t="s">
        <v>124</v>
      </c>
      <c r="R709" s="91">
        <v>1.0</v>
      </c>
      <c r="S709" s="179" t="s">
        <v>126</v>
      </c>
      <c r="T709" s="179" t="s">
        <v>145</v>
      </c>
      <c r="U709" s="179" t="s">
        <v>101</v>
      </c>
      <c r="V709" s="179" t="s">
        <v>131</v>
      </c>
      <c r="W709" s="182"/>
      <c r="X709" s="182"/>
      <c r="Y709" s="182"/>
      <c r="Z709" s="182"/>
      <c r="AA709" s="184"/>
      <c r="AB709" s="184"/>
    </row>
    <row r="710" ht="22.5" customHeight="1">
      <c r="A710" s="72">
        <f>COUNTIF('Call &amp; Chat-Lidya'!$I$4:$I$2396,I710)</f>
        <v>6</v>
      </c>
      <c r="B710" s="176">
        <v>46157.0</v>
      </c>
      <c r="C710" s="91" t="s">
        <v>83</v>
      </c>
      <c r="D710" s="91" t="s">
        <v>173</v>
      </c>
      <c r="E710" s="91" t="s">
        <v>1971</v>
      </c>
      <c r="F710" s="176">
        <v>46141.0</v>
      </c>
      <c r="G710" s="179" t="s">
        <v>88</v>
      </c>
      <c r="H710" s="91" t="s">
        <v>851</v>
      </c>
      <c r="I710" s="91" t="s">
        <v>1973</v>
      </c>
      <c r="J710" s="97" t="s">
        <v>1974</v>
      </c>
      <c r="K710" s="97" t="s">
        <v>1976</v>
      </c>
      <c r="L710" s="313" t="s">
        <v>1976</v>
      </c>
      <c r="M710" s="91" t="s">
        <v>1977</v>
      </c>
      <c r="N710" s="91" t="s">
        <v>1977</v>
      </c>
      <c r="O710" s="183">
        <v>46141.0</v>
      </c>
      <c r="P710" s="176">
        <v>46155.0</v>
      </c>
      <c r="Q710" s="91" t="s">
        <v>124</v>
      </c>
      <c r="R710" s="91">
        <v>2.0</v>
      </c>
      <c r="S710" s="179" t="s">
        <v>99</v>
      </c>
      <c r="T710" s="83" t="s">
        <v>350</v>
      </c>
      <c r="U710" s="179" t="s">
        <v>101</v>
      </c>
      <c r="V710" s="97" t="s">
        <v>131</v>
      </c>
      <c r="W710" s="182"/>
      <c r="X710" s="182"/>
      <c r="Y710" s="184"/>
      <c r="Z710" s="97" t="s">
        <v>4632</v>
      </c>
      <c r="AA710" s="182"/>
      <c r="AB710" s="182"/>
    </row>
    <row r="711" ht="22.5" customHeight="1">
      <c r="A711" s="72">
        <f>COUNTIF('Call &amp; Chat-Lidya'!$I$4:$I$2396,I711)</f>
        <v>13</v>
      </c>
      <c r="B711" s="176">
        <v>46157.0</v>
      </c>
      <c r="C711" s="91" t="s">
        <v>83</v>
      </c>
      <c r="D711" s="91" t="s">
        <v>173</v>
      </c>
      <c r="E711" s="91" t="s">
        <v>761</v>
      </c>
      <c r="F711" s="176">
        <v>46134.0</v>
      </c>
      <c r="G711" s="179" t="s">
        <v>88</v>
      </c>
      <c r="H711" s="91" t="s">
        <v>762</v>
      </c>
      <c r="I711" s="91" t="s">
        <v>763</v>
      </c>
      <c r="J711" s="97" t="s">
        <v>764</v>
      </c>
      <c r="K711" s="97" t="s">
        <v>765</v>
      </c>
      <c r="L711" s="313" t="s">
        <v>765</v>
      </c>
      <c r="M711" s="91" t="s">
        <v>766</v>
      </c>
      <c r="N711" s="91" t="s">
        <v>766</v>
      </c>
      <c r="O711" s="183">
        <v>46132.0</v>
      </c>
      <c r="P711" s="176">
        <v>46146.0</v>
      </c>
      <c r="Q711" s="91" t="s">
        <v>98</v>
      </c>
      <c r="R711" s="91">
        <v>2.0</v>
      </c>
      <c r="S711" s="179" t="s">
        <v>251</v>
      </c>
      <c r="T711" s="83" t="s">
        <v>381</v>
      </c>
      <c r="U711" s="179" t="s">
        <v>101</v>
      </c>
      <c r="V711" s="88" t="s">
        <v>341</v>
      </c>
      <c r="W711" s="182"/>
      <c r="X711" s="182"/>
      <c r="Y711" s="182"/>
      <c r="Z711" s="180" t="s">
        <v>4638</v>
      </c>
      <c r="AA711" s="182"/>
      <c r="AB711" s="182"/>
    </row>
    <row r="712" ht="22.5" customHeight="1">
      <c r="A712" s="72">
        <f>COUNTIF('Call &amp; Chat-Lidya'!$I$4:$I$2396,I712)</f>
        <v>6</v>
      </c>
      <c r="B712" s="176">
        <v>46157.0</v>
      </c>
      <c r="C712" s="91" t="s">
        <v>83</v>
      </c>
      <c r="D712" s="91" t="s">
        <v>173</v>
      </c>
      <c r="E712" s="91" t="s">
        <v>1783</v>
      </c>
      <c r="F712" s="176">
        <v>46135.0</v>
      </c>
      <c r="G712" s="179" t="s">
        <v>88</v>
      </c>
      <c r="H712" s="91" t="s">
        <v>2147</v>
      </c>
      <c r="I712" s="91" t="s">
        <v>2008</v>
      </c>
      <c r="J712" s="97" t="s">
        <v>2009</v>
      </c>
      <c r="K712" s="97" t="s">
        <v>2010</v>
      </c>
      <c r="L712" s="313" t="s">
        <v>2010</v>
      </c>
      <c r="M712" s="91" t="s">
        <v>2011</v>
      </c>
      <c r="N712" s="91" t="s">
        <v>2011</v>
      </c>
      <c r="O712" s="183">
        <v>46135.0</v>
      </c>
      <c r="P712" s="176">
        <v>46149.0</v>
      </c>
      <c r="Q712" s="91" t="s">
        <v>98</v>
      </c>
      <c r="R712" s="91" t="s">
        <v>98</v>
      </c>
      <c r="S712" s="83" t="s">
        <v>381</v>
      </c>
      <c r="T712" s="179" t="s">
        <v>145</v>
      </c>
      <c r="U712" s="179" t="s">
        <v>101</v>
      </c>
      <c r="V712" s="179" t="s">
        <v>105</v>
      </c>
      <c r="W712" s="91" t="s">
        <v>342</v>
      </c>
      <c r="X712" s="97" t="s">
        <v>959</v>
      </c>
      <c r="Y712" s="292">
        <v>168000.0</v>
      </c>
      <c r="Z712" s="180" t="s">
        <v>2948</v>
      </c>
      <c r="AA712" s="182"/>
      <c r="AB712" s="182"/>
    </row>
    <row r="713" ht="22.5" customHeight="1">
      <c r="A713" s="72">
        <f>COUNTIF('Call &amp; Chat-Lidya'!$I$4:$I$2396,I713)</f>
        <v>7</v>
      </c>
      <c r="B713" s="176">
        <v>46157.0</v>
      </c>
      <c r="C713" s="91" t="s">
        <v>83</v>
      </c>
      <c r="D713" s="91" t="s">
        <v>173</v>
      </c>
      <c r="E713" s="91" t="s">
        <v>294</v>
      </c>
      <c r="F713" s="178">
        <v>46057.0</v>
      </c>
      <c r="G713" s="179" t="s">
        <v>88</v>
      </c>
      <c r="H713" s="91" t="s">
        <v>1748</v>
      </c>
      <c r="I713" s="91" t="s">
        <v>1749</v>
      </c>
      <c r="J713" s="97" t="s">
        <v>1750</v>
      </c>
      <c r="K713" s="97" t="s">
        <v>1751</v>
      </c>
      <c r="L713" s="313" t="s">
        <v>1751</v>
      </c>
      <c r="M713" s="91" t="s">
        <v>1752</v>
      </c>
      <c r="N713" s="91" t="s">
        <v>1752</v>
      </c>
      <c r="O713" s="183">
        <v>46056.0</v>
      </c>
      <c r="P713" s="176">
        <v>46070.0</v>
      </c>
      <c r="Q713" s="91" t="s">
        <v>213</v>
      </c>
      <c r="R713" s="91">
        <v>2.0</v>
      </c>
      <c r="S713" s="179" t="s">
        <v>99</v>
      </c>
      <c r="T713" s="179" t="s">
        <v>145</v>
      </c>
      <c r="U713" s="179" t="s">
        <v>101</v>
      </c>
      <c r="V713" s="97" t="s">
        <v>131</v>
      </c>
      <c r="W713" s="91" t="s">
        <v>509</v>
      </c>
      <c r="X713" s="182"/>
      <c r="Y713" s="182"/>
      <c r="Z713" s="182"/>
      <c r="AA713" s="182"/>
      <c r="AB713" s="182"/>
    </row>
    <row r="714" ht="22.5" customHeight="1">
      <c r="A714" s="72">
        <f>COUNTIF('Call &amp; Chat-Lidya'!$I$4:$I$2396,I714)</f>
        <v>7</v>
      </c>
      <c r="B714" s="176">
        <v>46157.0</v>
      </c>
      <c r="C714" s="91" t="s">
        <v>83</v>
      </c>
      <c r="D714" s="91" t="s">
        <v>173</v>
      </c>
      <c r="E714" s="91" t="s">
        <v>1761</v>
      </c>
      <c r="F714" s="176">
        <v>46128.0</v>
      </c>
      <c r="G714" s="179" t="s">
        <v>88</v>
      </c>
      <c r="H714" s="91" t="s">
        <v>1762</v>
      </c>
      <c r="I714" s="91" t="s">
        <v>1763</v>
      </c>
      <c r="J714" s="97" t="s">
        <v>1764</v>
      </c>
      <c r="K714" s="97" t="s">
        <v>1765</v>
      </c>
      <c r="L714" s="313" t="s">
        <v>1765</v>
      </c>
      <c r="M714" s="91" t="s">
        <v>1766</v>
      </c>
      <c r="N714" s="182"/>
      <c r="O714" s="183">
        <v>46127.0</v>
      </c>
      <c r="P714" s="176">
        <v>46141.0</v>
      </c>
      <c r="Q714" s="91" t="s">
        <v>143</v>
      </c>
      <c r="R714" s="91">
        <v>2.0</v>
      </c>
      <c r="S714" s="179" t="s">
        <v>350</v>
      </c>
      <c r="T714" s="179" t="s">
        <v>145</v>
      </c>
      <c r="U714" s="179" t="s">
        <v>101</v>
      </c>
      <c r="V714" s="179" t="s">
        <v>283</v>
      </c>
      <c r="W714" s="182"/>
      <c r="X714" s="182"/>
      <c r="Y714" s="182"/>
      <c r="Z714" s="180" t="s">
        <v>1775</v>
      </c>
      <c r="AA714" s="182"/>
      <c r="AB714" s="182"/>
    </row>
    <row r="715" ht="22.5" customHeight="1">
      <c r="A715" s="72">
        <f>COUNTIF('Call &amp; Chat-Lidya'!$I$4:$I$2396,I715)</f>
        <v>8</v>
      </c>
      <c r="B715" s="176">
        <v>46157.0</v>
      </c>
      <c r="C715" s="91" t="s">
        <v>83</v>
      </c>
      <c r="D715" s="91" t="s">
        <v>173</v>
      </c>
      <c r="E715" s="91" t="s">
        <v>1706</v>
      </c>
      <c r="F715" s="176">
        <v>46134.0</v>
      </c>
      <c r="G715" s="179" t="s">
        <v>88</v>
      </c>
      <c r="H715" s="91" t="s">
        <v>1708</v>
      </c>
      <c r="I715" s="91" t="s">
        <v>1709</v>
      </c>
      <c r="J715" s="97" t="s">
        <v>1711</v>
      </c>
      <c r="K715" s="97" t="s">
        <v>1712</v>
      </c>
      <c r="L715" s="313" t="s">
        <v>1712</v>
      </c>
      <c r="M715" s="91" t="s">
        <v>1713</v>
      </c>
      <c r="N715" s="91" t="s">
        <v>1714</v>
      </c>
      <c r="O715" s="183">
        <v>46129.0</v>
      </c>
      <c r="P715" s="176">
        <v>46143.0</v>
      </c>
      <c r="Q715" s="91" t="s">
        <v>124</v>
      </c>
      <c r="R715" s="91">
        <v>2.0</v>
      </c>
      <c r="S715" s="179" t="s">
        <v>99</v>
      </c>
      <c r="T715" s="83" t="s">
        <v>350</v>
      </c>
      <c r="U715" s="179" t="s">
        <v>101</v>
      </c>
      <c r="V715" s="97" t="s">
        <v>131</v>
      </c>
      <c r="W715" s="182"/>
      <c r="X715" s="182"/>
      <c r="Y715" s="182"/>
      <c r="Z715" s="180" t="s">
        <v>4675</v>
      </c>
      <c r="AA715" s="182"/>
      <c r="AB715" s="182"/>
    </row>
    <row r="716" ht="22.5" customHeight="1">
      <c r="A716" s="72">
        <f>COUNTIF('Call &amp; Chat-Lidya'!$I$4:$I$2396,I716)</f>
        <v>8</v>
      </c>
      <c r="B716" s="176">
        <v>46157.0</v>
      </c>
      <c r="C716" s="91" t="s">
        <v>83</v>
      </c>
      <c r="D716" s="91" t="s">
        <v>173</v>
      </c>
      <c r="E716" s="91" t="s">
        <v>989</v>
      </c>
      <c r="F716" s="176">
        <v>46131.0</v>
      </c>
      <c r="G716" s="179" t="s">
        <v>88</v>
      </c>
      <c r="H716" s="91" t="s">
        <v>990</v>
      </c>
      <c r="I716" s="91" t="s">
        <v>991</v>
      </c>
      <c r="J716" s="97" t="s">
        <v>992</v>
      </c>
      <c r="K716" s="97" t="s">
        <v>993</v>
      </c>
      <c r="L716" s="313" t="s">
        <v>993</v>
      </c>
      <c r="M716" s="91" t="s">
        <v>994</v>
      </c>
      <c r="N716" s="91" t="s">
        <v>994</v>
      </c>
      <c r="O716" s="183">
        <v>46131.0</v>
      </c>
      <c r="P716" s="176">
        <v>46145.0</v>
      </c>
      <c r="Q716" s="91" t="s">
        <v>124</v>
      </c>
      <c r="R716" s="91">
        <v>2.0</v>
      </c>
      <c r="S716" s="179" t="s">
        <v>99</v>
      </c>
      <c r="T716" s="83" t="s">
        <v>100</v>
      </c>
      <c r="U716" s="179" t="s">
        <v>101</v>
      </c>
      <c r="V716" s="97" t="s">
        <v>131</v>
      </c>
      <c r="W716" s="91" t="s">
        <v>342</v>
      </c>
      <c r="X716" s="182"/>
      <c r="Y716" s="182"/>
      <c r="Z716" s="180" t="s">
        <v>4680</v>
      </c>
      <c r="AA716" s="182"/>
      <c r="AB716" s="182"/>
    </row>
    <row r="717" ht="22.5" customHeight="1">
      <c r="A717" s="72">
        <f>COUNTIF('Call &amp; Chat-Lidya'!$I$4:$I$2396,I717)</f>
        <v>6</v>
      </c>
      <c r="B717" s="176">
        <v>46157.0</v>
      </c>
      <c r="C717" s="91" t="s">
        <v>83</v>
      </c>
      <c r="D717" s="91" t="s">
        <v>173</v>
      </c>
      <c r="E717" s="91" t="s">
        <v>1528</v>
      </c>
      <c r="F717" s="176">
        <v>46134.0</v>
      </c>
      <c r="G717" s="179" t="s">
        <v>88</v>
      </c>
      <c r="H717" s="91" t="s">
        <v>1529</v>
      </c>
      <c r="I717" s="91" t="s">
        <v>1530</v>
      </c>
      <c r="J717" s="97" t="s">
        <v>1531</v>
      </c>
      <c r="K717" s="97" t="s">
        <v>1532</v>
      </c>
      <c r="L717" s="313" t="s">
        <v>1532</v>
      </c>
      <c r="M717" s="91" t="s">
        <v>1533</v>
      </c>
      <c r="N717" s="91" t="s">
        <v>1533</v>
      </c>
      <c r="O717" s="183">
        <v>46134.0</v>
      </c>
      <c r="P717" s="413">
        <v>46148.0</v>
      </c>
      <c r="Q717" s="91" t="s">
        <v>124</v>
      </c>
      <c r="R717" s="91">
        <v>2.0</v>
      </c>
      <c r="S717" s="179" t="s">
        <v>99</v>
      </c>
      <c r="T717" s="179" t="s">
        <v>145</v>
      </c>
      <c r="U717" s="179" t="s">
        <v>101</v>
      </c>
      <c r="V717" s="97" t="s">
        <v>131</v>
      </c>
      <c r="W717" s="182"/>
      <c r="X717" s="182"/>
      <c r="Y717" s="182"/>
      <c r="Z717" s="182"/>
      <c r="AA717" s="182"/>
      <c r="AB717" s="182"/>
    </row>
    <row r="718" ht="22.5" customHeight="1">
      <c r="A718" s="72">
        <f>COUNTIF('Call &amp; Chat-Lidya'!$I$4:$I$2396,I718)</f>
        <v>5</v>
      </c>
      <c r="B718" s="176">
        <v>46157.0</v>
      </c>
      <c r="C718" s="91" t="s">
        <v>83</v>
      </c>
      <c r="D718" s="91" t="s">
        <v>173</v>
      </c>
      <c r="E718" s="91" t="s">
        <v>2028</v>
      </c>
      <c r="F718" s="176">
        <v>46135.0</v>
      </c>
      <c r="G718" s="179" t="s">
        <v>88</v>
      </c>
      <c r="H718" s="91" t="s">
        <v>2029</v>
      </c>
      <c r="I718" s="91" t="s">
        <v>2030</v>
      </c>
      <c r="J718" s="97" t="s">
        <v>2032</v>
      </c>
      <c r="K718" s="97" t="s">
        <v>2033</v>
      </c>
      <c r="L718" s="313" t="s">
        <v>2033</v>
      </c>
      <c r="M718" s="91" t="s">
        <v>2034</v>
      </c>
      <c r="N718" s="182"/>
      <c r="O718" s="183">
        <v>46135.0</v>
      </c>
      <c r="P718" s="176">
        <v>46149.0</v>
      </c>
      <c r="Q718" s="91" t="s">
        <v>124</v>
      </c>
      <c r="R718" s="91">
        <v>2.0</v>
      </c>
      <c r="S718" s="179" t="s">
        <v>99</v>
      </c>
      <c r="T718" s="179" t="s">
        <v>145</v>
      </c>
      <c r="U718" s="179" t="s">
        <v>101</v>
      </c>
      <c r="V718" s="97" t="s">
        <v>131</v>
      </c>
      <c r="W718" s="182"/>
      <c r="X718" s="182"/>
      <c r="Y718" s="182"/>
      <c r="Z718" s="182"/>
      <c r="AA718" s="182"/>
      <c r="AB718" s="182"/>
    </row>
    <row r="719" ht="22.5" customHeight="1">
      <c r="A719" s="72">
        <f>COUNTIF('Call &amp; Chat-Lidya'!$I$4:$I$2396,I719)</f>
        <v>5</v>
      </c>
      <c r="B719" s="176">
        <v>46157.0</v>
      </c>
      <c r="C719" s="91" t="s">
        <v>83</v>
      </c>
      <c r="D719" s="91" t="s">
        <v>173</v>
      </c>
      <c r="E719" s="91" t="s">
        <v>2041</v>
      </c>
      <c r="F719" s="176">
        <v>46139.0</v>
      </c>
      <c r="G719" s="179" t="s">
        <v>88</v>
      </c>
      <c r="H719" s="91" t="s">
        <v>2042</v>
      </c>
      <c r="I719" s="91" t="s">
        <v>2043</v>
      </c>
      <c r="J719" s="97" t="s">
        <v>2044</v>
      </c>
      <c r="K719" s="97" t="s">
        <v>2045</v>
      </c>
      <c r="L719" s="313" t="s">
        <v>2045</v>
      </c>
      <c r="M719" s="91" t="s">
        <v>2046</v>
      </c>
      <c r="N719" s="182"/>
      <c r="O719" s="183">
        <v>46139.0</v>
      </c>
      <c r="P719" s="176">
        <v>46153.0</v>
      </c>
      <c r="Q719" s="91" t="s">
        <v>143</v>
      </c>
      <c r="R719" s="91">
        <v>2.0</v>
      </c>
      <c r="S719" s="179" t="s">
        <v>251</v>
      </c>
      <c r="T719" s="179" t="s">
        <v>145</v>
      </c>
      <c r="U719" s="179" t="s">
        <v>101</v>
      </c>
      <c r="V719" s="97" t="s">
        <v>131</v>
      </c>
      <c r="W719" s="97" t="s">
        <v>342</v>
      </c>
      <c r="X719" s="182"/>
      <c r="Y719" s="182"/>
      <c r="Z719" s="182"/>
      <c r="AA719" s="182"/>
      <c r="AB719" s="182"/>
    </row>
    <row r="720" ht="22.5" customHeight="1">
      <c r="A720" s="72">
        <f>COUNTIF('Call &amp; Chat-Lidya'!$I$4:$I$2396,I720)</f>
        <v>5</v>
      </c>
      <c r="B720" s="176">
        <v>46157.0</v>
      </c>
      <c r="C720" s="91" t="s">
        <v>83</v>
      </c>
      <c r="D720" s="91" t="s">
        <v>173</v>
      </c>
      <c r="E720" s="91" t="s">
        <v>1253</v>
      </c>
      <c r="F720" s="178">
        <v>46155.0</v>
      </c>
      <c r="G720" s="179" t="s">
        <v>88</v>
      </c>
      <c r="H720" s="91" t="s">
        <v>1255</v>
      </c>
      <c r="I720" s="91" t="s">
        <v>1257</v>
      </c>
      <c r="J720" s="97" t="s">
        <v>1258</v>
      </c>
      <c r="K720" s="180" t="s">
        <v>1259</v>
      </c>
      <c r="L720" s="181" t="s">
        <v>1259</v>
      </c>
      <c r="M720" s="91" t="s">
        <v>1260</v>
      </c>
      <c r="N720" s="91" t="s">
        <v>1260</v>
      </c>
      <c r="O720" s="183">
        <v>46154.0</v>
      </c>
      <c r="P720" s="176">
        <v>46168.0</v>
      </c>
      <c r="Q720" s="91" t="s">
        <v>124</v>
      </c>
      <c r="R720" s="91" t="s">
        <v>143</v>
      </c>
      <c r="S720" s="179" t="s">
        <v>251</v>
      </c>
      <c r="T720" s="179" t="s">
        <v>145</v>
      </c>
      <c r="U720" s="179" t="s">
        <v>101</v>
      </c>
      <c r="V720" s="179" t="s">
        <v>131</v>
      </c>
      <c r="W720" s="182"/>
      <c r="X720" s="182"/>
      <c r="Y720" s="184"/>
      <c r="Z720" s="182"/>
      <c r="AA720" s="182"/>
      <c r="AB720" s="182"/>
    </row>
    <row r="721" ht="22.5" customHeight="1">
      <c r="A721" s="72">
        <f>COUNTIF('Call &amp; Chat-Lidya'!$I$4:$I$2396,I721)</f>
        <v>5</v>
      </c>
      <c r="B721" s="176">
        <v>46157.0</v>
      </c>
      <c r="C721" s="91" t="s">
        <v>83</v>
      </c>
      <c r="D721" s="91" t="s">
        <v>173</v>
      </c>
      <c r="E721" s="91" t="s">
        <v>1262</v>
      </c>
      <c r="F721" s="178">
        <v>46155.0</v>
      </c>
      <c r="G721" s="179" t="s">
        <v>88</v>
      </c>
      <c r="H721" s="91" t="s">
        <v>1263</v>
      </c>
      <c r="I721" s="91" t="s">
        <v>1264</v>
      </c>
      <c r="J721" s="97" t="s">
        <v>1265</v>
      </c>
      <c r="K721" s="180" t="s">
        <v>1266</v>
      </c>
      <c r="L721" s="181" t="s">
        <v>1266</v>
      </c>
      <c r="M721" s="91" t="s">
        <v>1268</v>
      </c>
      <c r="N721" s="91" t="s">
        <v>1269</v>
      </c>
      <c r="O721" s="183">
        <v>46154.0</v>
      </c>
      <c r="P721" s="176">
        <v>46168.0</v>
      </c>
      <c r="Q721" s="91" t="s">
        <v>213</v>
      </c>
      <c r="R721" s="91" t="s">
        <v>143</v>
      </c>
      <c r="S721" s="179" t="s">
        <v>251</v>
      </c>
      <c r="T721" s="179" t="s">
        <v>145</v>
      </c>
      <c r="U721" s="179" t="s">
        <v>101</v>
      </c>
      <c r="V721" s="179" t="s">
        <v>283</v>
      </c>
      <c r="W721" s="91" t="s">
        <v>694</v>
      </c>
      <c r="X721" s="182"/>
      <c r="Y721" s="184"/>
      <c r="Z721" s="182"/>
      <c r="AA721" s="182"/>
      <c r="AB721" s="182"/>
    </row>
    <row r="722" ht="22.5" customHeight="1">
      <c r="A722" s="72">
        <f>COUNTIF('Call &amp; Chat-Lidya'!$I$4:$I$2396,I722)</f>
        <v>4</v>
      </c>
      <c r="B722" s="176">
        <v>46157.0</v>
      </c>
      <c r="C722" s="91" t="s">
        <v>83</v>
      </c>
      <c r="D722" s="91" t="s">
        <v>173</v>
      </c>
      <c r="E722" s="91" t="s">
        <v>1275</v>
      </c>
      <c r="F722" s="178">
        <v>46155.0</v>
      </c>
      <c r="G722" s="179" t="s">
        <v>88</v>
      </c>
      <c r="H722" s="91" t="s">
        <v>1276</v>
      </c>
      <c r="I722" s="91" t="s">
        <v>1277</v>
      </c>
      <c r="J722" s="97" t="s">
        <v>1278</v>
      </c>
      <c r="K722" s="180" t="s">
        <v>1279</v>
      </c>
      <c r="L722" s="181" t="s">
        <v>1279</v>
      </c>
      <c r="M722" s="91" t="s">
        <v>1280</v>
      </c>
      <c r="N722" s="91" t="s">
        <v>1281</v>
      </c>
      <c r="O722" s="183">
        <v>46155.0</v>
      </c>
      <c r="P722" s="176">
        <v>46169.0</v>
      </c>
      <c r="Q722" s="91" t="s">
        <v>124</v>
      </c>
      <c r="R722" s="91" t="s">
        <v>143</v>
      </c>
      <c r="S722" s="179" t="s">
        <v>251</v>
      </c>
      <c r="T722" s="179" t="s">
        <v>145</v>
      </c>
      <c r="U722" s="179" t="s">
        <v>101</v>
      </c>
      <c r="V722" s="179" t="s">
        <v>131</v>
      </c>
      <c r="W722" s="182"/>
      <c r="X722" s="182"/>
      <c r="Y722" s="184"/>
      <c r="Z722" s="182"/>
      <c r="AA722" s="182"/>
      <c r="AB722" s="182"/>
    </row>
    <row r="723" ht="22.5" customHeight="1">
      <c r="A723" s="72">
        <f>COUNTIF('Call &amp; Chat-Lidya'!$I$4:$I$2396,I723)</f>
        <v>5</v>
      </c>
      <c r="B723" s="176">
        <v>46157.0</v>
      </c>
      <c r="C723" s="91" t="s">
        <v>83</v>
      </c>
      <c r="D723" s="91" t="s">
        <v>173</v>
      </c>
      <c r="E723" s="91" t="s">
        <v>1284</v>
      </c>
      <c r="F723" s="178">
        <v>46155.0</v>
      </c>
      <c r="G723" s="179" t="s">
        <v>88</v>
      </c>
      <c r="H723" s="91" t="s">
        <v>1285</v>
      </c>
      <c r="I723" s="91" t="s">
        <v>1286</v>
      </c>
      <c r="J723" s="97" t="s">
        <v>1287</v>
      </c>
      <c r="K723" s="180" t="s">
        <v>1288</v>
      </c>
      <c r="L723" s="181" t="s">
        <v>1288</v>
      </c>
      <c r="M723" s="91" t="s">
        <v>1289</v>
      </c>
      <c r="N723" s="182"/>
      <c r="O723" s="183">
        <v>46155.0</v>
      </c>
      <c r="P723" s="176">
        <v>46169.0</v>
      </c>
      <c r="Q723" s="91" t="s">
        <v>124</v>
      </c>
      <c r="R723" s="91" t="s">
        <v>143</v>
      </c>
      <c r="S723" s="179" t="s">
        <v>251</v>
      </c>
      <c r="T723" s="179" t="s">
        <v>145</v>
      </c>
      <c r="U723" s="179" t="s">
        <v>101</v>
      </c>
      <c r="V723" s="179" t="s">
        <v>131</v>
      </c>
      <c r="W723" s="182"/>
      <c r="X723" s="182"/>
      <c r="Y723" s="184"/>
      <c r="Z723" s="182"/>
      <c r="AA723" s="182"/>
      <c r="AB723" s="182"/>
    </row>
    <row r="724" ht="22.5" customHeight="1">
      <c r="A724" s="72">
        <f>COUNTIF('Call &amp; Chat-Lidya'!$I$4:$I$2396,I724)</f>
        <v>5</v>
      </c>
      <c r="B724" s="176">
        <v>46157.0</v>
      </c>
      <c r="C724" s="91" t="s">
        <v>83</v>
      </c>
      <c r="D724" s="91" t="s">
        <v>173</v>
      </c>
      <c r="E724" s="91" t="s">
        <v>1292</v>
      </c>
      <c r="F724" s="178">
        <v>46155.0</v>
      </c>
      <c r="G724" s="179" t="s">
        <v>88</v>
      </c>
      <c r="H724" s="91" t="s">
        <v>1294</v>
      </c>
      <c r="I724" s="91" t="s">
        <v>1295</v>
      </c>
      <c r="J724" s="97" t="s">
        <v>1296</v>
      </c>
      <c r="K724" s="180" t="s">
        <v>1297</v>
      </c>
      <c r="L724" s="181" t="s">
        <v>1297</v>
      </c>
      <c r="M724" s="91" t="s">
        <v>1299</v>
      </c>
      <c r="N724" s="91" t="s">
        <v>1299</v>
      </c>
      <c r="O724" s="183">
        <v>46155.0</v>
      </c>
      <c r="P724" s="176">
        <v>46169.0</v>
      </c>
      <c r="Q724" s="91" t="s">
        <v>124</v>
      </c>
      <c r="R724" s="91" t="s">
        <v>143</v>
      </c>
      <c r="S724" s="179" t="s">
        <v>251</v>
      </c>
      <c r="T724" s="179" t="s">
        <v>145</v>
      </c>
      <c r="U724" s="179" t="s">
        <v>101</v>
      </c>
      <c r="V724" s="97" t="s">
        <v>131</v>
      </c>
      <c r="W724" s="182"/>
      <c r="X724" s="182"/>
      <c r="Y724" s="184"/>
      <c r="Z724" s="182"/>
      <c r="AA724" s="182"/>
      <c r="AB724" s="182"/>
    </row>
    <row r="725" ht="22.5" customHeight="1">
      <c r="A725" s="72">
        <f>COUNTIF('Call &amp; Chat-Lidya'!$I$4:$I$2396,I725)</f>
        <v>5</v>
      </c>
      <c r="B725" s="176">
        <v>46157.0</v>
      </c>
      <c r="C725" s="91" t="s">
        <v>83</v>
      </c>
      <c r="D725" s="91" t="s">
        <v>173</v>
      </c>
      <c r="E725" s="91" t="s">
        <v>1305</v>
      </c>
      <c r="F725" s="178">
        <v>46157.0</v>
      </c>
      <c r="G725" s="179" t="s">
        <v>88</v>
      </c>
      <c r="H725" s="91" t="s">
        <v>1306</v>
      </c>
      <c r="I725" s="91" t="s">
        <v>1307</v>
      </c>
      <c r="J725" s="97" t="s">
        <v>1308</v>
      </c>
      <c r="K725" s="180" t="s">
        <v>1309</v>
      </c>
      <c r="L725" s="181" t="s">
        <v>1309</v>
      </c>
      <c r="M725" s="91" t="s">
        <v>1310</v>
      </c>
      <c r="N725" s="91" t="s">
        <v>1311</v>
      </c>
      <c r="O725" s="183">
        <v>46156.0</v>
      </c>
      <c r="P725" s="176">
        <v>46170.0</v>
      </c>
      <c r="Q725" s="91" t="s">
        <v>124</v>
      </c>
      <c r="R725" s="91" t="s">
        <v>143</v>
      </c>
      <c r="S725" s="179" t="s">
        <v>350</v>
      </c>
      <c r="T725" s="179" t="s">
        <v>145</v>
      </c>
      <c r="U725" s="179" t="s">
        <v>101</v>
      </c>
      <c r="V725" s="97" t="s">
        <v>390</v>
      </c>
      <c r="W725" s="182"/>
      <c r="X725" s="182"/>
      <c r="Y725" s="184"/>
      <c r="Z725" s="97" t="s">
        <v>4739</v>
      </c>
      <c r="AA725" s="182"/>
      <c r="AB725" s="182"/>
    </row>
    <row r="726" ht="22.5" customHeight="1">
      <c r="A726" s="72">
        <f>COUNTIF('Call &amp; Chat-Lidya'!$I$4:$I$2396,I726)</f>
        <v>4</v>
      </c>
      <c r="B726" s="176">
        <v>46157.0</v>
      </c>
      <c r="C726" s="91" t="s">
        <v>83</v>
      </c>
      <c r="D726" s="91" t="s">
        <v>173</v>
      </c>
      <c r="E726" s="91" t="s">
        <v>1313</v>
      </c>
      <c r="F726" s="178">
        <v>46157.0</v>
      </c>
      <c r="G726" s="179" t="s">
        <v>88</v>
      </c>
      <c r="H726" s="91" t="s">
        <v>1315</v>
      </c>
      <c r="I726" s="91" t="s">
        <v>1316</v>
      </c>
      <c r="J726" s="97" t="s">
        <v>1317</v>
      </c>
      <c r="K726" s="180" t="s">
        <v>1319</v>
      </c>
      <c r="L726" s="181" t="s">
        <v>1319</v>
      </c>
      <c r="M726" s="91" t="s">
        <v>1320</v>
      </c>
      <c r="N726" s="182"/>
      <c r="O726" s="183">
        <v>46157.0</v>
      </c>
      <c r="P726" s="176">
        <v>46171.0</v>
      </c>
      <c r="Q726" s="91" t="s">
        <v>143</v>
      </c>
      <c r="R726" s="91" t="s">
        <v>143</v>
      </c>
      <c r="S726" s="179" t="s">
        <v>251</v>
      </c>
      <c r="T726" s="179" t="s">
        <v>145</v>
      </c>
      <c r="U726" s="179" t="s">
        <v>101</v>
      </c>
      <c r="V726" s="97" t="s">
        <v>131</v>
      </c>
      <c r="W726" s="182"/>
      <c r="X726" s="182"/>
      <c r="Y726" s="184"/>
      <c r="Z726" s="182"/>
      <c r="AA726" s="182"/>
      <c r="AB726" s="182"/>
    </row>
    <row r="727" ht="22.5" customHeight="1">
      <c r="A727" s="72">
        <f>COUNTIF('Call &amp; Chat-Lidya'!$I$4:$I$2396,I727)</f>
        <v>2</v>
      </c>
      <c r="B727" s="178">
        <v>46157.0</v>
      </c>
      <c r="C727" s="91" t="s">
        <v>83</v>
      </c>
      <c r="D727" s="91" t="s">
        <v>173</v>
      </c>
      <c r="E727" s="91" t="s">
        <v>1490</v>
      </c>
      <c r="F727" s="178">
        <v>46157.0</v>
      </c>
      <c r="G727" s="179" t="s">
        <v>88</v>
      </c>
      <c r="H727" s="91" t="s">
        <v>2969</v>
      </c>
      <c r="I727" s="91" t="s">
        <v>2970</v>
      </c>
      <c r="J727" s="97" t="s">
        <v>2971</v>
      </c>
      <c r="K727" s="180" t="s">
        <v>2972</v>
      </c>
      <c r="L727" s="181" t="s">
        <v>2972</v>
      </c>
      <c r="M727" s="91" t="s">
        <v>2973</v>
      </c>
      <c r="N727" s="91" t="s">
        <v>2974</v>
      </c>
      <c r="O727" s="183">
        <v>46069.0</v>
      </c>
      <c r="P727" s="176">
        <v>46083.0</v>
      </c>
      <c r="Q727" s="91" t="s">
        <v>143</v>
      </c>
      <c r="R727" s="91" t="s">
        <v>124</v>
      </c>
      <c r="S727" s="179" t="s">
        <v>292</v>
      </c>
      <c r="T727" s="179" t="s">
        <v>127</v>
      </c>
      <c r="U727" s="179" t="s">
        <v>128</v>
      </c>
      <c r="V727" s="97" t="s">
        <v>664</v>
      </c>
      <c r="W727" s="182"/>
      <c r="X727" s="182"/>
      <c r="Y727" s="184"/>
      <c r="Z727" s="97" t="s">
        <v>2975</v>
      </c>
      <c r="AA727" s="182"/>
      <c r="AB727" s="182"/>
    </row>
    <row r="728" ht="22.5" customHeight="1">
      <c r="A728" s="72">
        <f>COUNTIF('Call &amp; Chat-Lidya'!$I$4:$I$2396,I728)</f>
        <v>2</v>
      </c>
      <c r="B728" s="178">
        <v>46157.0</v>
      </c>
      <c r="C728" s="91" t="s">
        <v>83</v>
      </c>
      <c r="D728" s="91" t="s">
        <v>173</v>
      </c>
      <c r="E728" s="91" t="s">
        <v>1498</v>
      </c>
      <c r="F728" s="178">
        <v>46157.0</v>
      </c>
      <c r="G728" s="179" t="s">
        <v>88</v>
      </c>
      <c r="H728" s="91" t="s">
        <v>1778</v>
      </c>
      <c r="I728" s="91" t="s">
        <v>1779</v>
      </c>
      <c r="J728" s="97" t="s">
        <v>1780</v>
      </c>
      <c r="K728" s="180" t="s">
        <v>1781</v>
      </c>
      <c r="L728" s="181" t="s">
        <v>1781</v>
      </c>
      <c r="M728" s="91" t="s">
        <v>1782</v>
      </c>
      <c r="N728" s="91" t="s">
        <v>1782</v>
      </c>
      <c r="O728" s="183">
        <v>46120.0</v>
      </c>
      <c r="P728" s="176">
        <v>46134.0</v>
      </c>
      <c r="Q728" s="91" t="s">
        <v>143</v>
      </c>
      <c r="R728" s="91" t="s">
        <v>143</v>
      </c>
      <c r="S728" s="179" t="s">
        <v>251</v>
      </c>
      <c r="T728" s="179" t="s">
        <v>145</v>
      </c>
      <c r="U728" s="179" t="s">
        <v>101</v>
      </c>
      <c r="V728" s="97" t="s">
        <v>131</v>
      </c>
      <c r="W728" s="182"/>
      <c r="X728" s="182"/>
      <c r="Y728" s="184"/>
      <c r="Z728" s="182"/>
      <c r="AA728" s="182"/>
      <c r="AB728" s="182"/>
    </row>
    <row r="729" ht="22.5" customHeight="1">
      <c r="A729" s="72">
        <f>COUNTIF('Call &amp; Chat-Lidya'!$I$4:$I$2396,I729)</f>
        <v>2</v>
      </c>
      <c r="B729" s="178">
        <v>46157.0</v>
      </c>
      <c r="C729" s="91" t="s">
        <v>83</v>
      </c>
      <c r="D729" s="91" t="s">
        <v>173</v>
      </c>
      <c r="E729" s="91" t="s">
        <v>1510</v>
      </c>
      <c r="F729" s="178">
        <v>46157.0</v>
      </c>
      <c r="G729" s="179" t="s">
        <v>88</v>
      </c>
      <c r="H729" s="91" t="s">
        <v>1793</v>
      </c>
      <c r="I729" s="91" t="s">
        <v>1794</v>
      </c>
      <c r="J729" s="97" t="s">
        <v>1795</v>
      </c>
      <c r="K729" s="180" t="s">
        <v>1796</v>
      </c>
      <c r="L729" s="181" t="s">
        <v>1796</v>
      </c>
      <c r="M729" s="91" t="s">
        <v>1798</v>
      </c>
      <c r="N729" s="91" t="s">
        <v>1798</v>
      </c>
      <c r="O729" s="183">
        <v>46122.0</v>
      </c>
      <c r="P729" s="176">
        <v>46136.0</v>
      </c>
      <c r="Q729" s="91" t="s">
        <v>143</v>
      </c>
      <c r="R729" s="91" t="s">
        <v>143</v>
      </c>
      <c r="S729" s="179" t="s">
        <v>126</v>
      </c>
      <c r="T729" s="179" t="s">
        <v>127</v>
      </c>
      <c r="U729" s="179" t="s">
        <v>128</v>
      </c>
      <c r="V729" s="97" t="s">
        <v>131</v>
      </c>
      <c r="W729" s="182"/>
      <c r="X729" s="182"/>
      <c r="Y729" s="184"/>
      <c r="Z729" s="97" t="s">
        <v>533</v>
      </c>
      <c r="AA729" s="182"/>
      <c r="AB729" s="182"/>
    </row>
    <row r="730" ht="22.5" customHeight="1">
      <c r="A730" s="72">
        <f>COUNTIF('Call &amp; Chat-Lidya'!$I$4:$I$2396,I730)</f>
        <v>2</v>
      </c>
      <c r="B730" s="178">
        <v>46157.0</v>
      </c>
      <c r="C730" s="91" t="s">
        <v>83</v>
      </c>
      <c r="D730" s="91" t="s">
        <v>173</v>
      </c>
      <c r="E730" s="91" t="s">
        <v>1630</v>
      </c>
      <c r="F730" s="178">
        <v>46157.0</v>
      </c>
      <c r="G730" s="179" t="s">
        <v>88</v>
      </c>
      <c r="H730" s="91" t="s">
        <v>1811</v>
      </c>
      <c r="I730" s="91" t="s">
        <v>1812</v>
      </c>
      <c r="J730" s="97" t="s">
        <v>1813</v>
      </c>
      <c r="K730" s="180" t="s">
        <v>1815</v>
      </c>
      <c r="L730" s="181" t="s">
        <v>1815</v>
      </c>
      <c r="M730" s="91" t="s">
        <v>1819</v>
      </c>
      <c r="N730" s="91" t="s">
        <v>1819</v>
      </c>
      <c r="O730" s="183">
        <v>46137.0</v>
      </c>
      <c r="P730" s="176">
        <v>46151.0</v>
      </c>
      <c r="Q730" s="91" t="s">
        <v>124</v>
      </c>
      <c r="R730" s="91" t="s">
        <v>143</v>
      </c>
      <c r="S730" s="179" t="s">
        <v>251</v>
      </c>
      <c r="T730" s="179" t="s">
        <v>145</v>
      </c>
      <c r="U730" s="179" t="s">
        <v>101</v>
      </c>
      <c r="V730" s="97" t="s">
        <v>131</v>
      </c>
      <c r="W730" s="182"/>
      <c r="X730" s="182"/>
      <c r="Y730" s="184"/>
      <c r="Z730" s="182"/>
      <c r="AA730" s="182"/>
      <c r="AB730" s="182"/>
    </row>
    <row r="731" ht="22.5" customHeight="1">
      <c r="A731" s="72">
        <f>COUNTIF('Call &amp; Chat-Lidya'!$I$4:$I$2396,I731)</f>
        <v>2</v>
      </c>
      <c r="B731" s="178">
        <v>46157.0</v>
      </c>
      <c r="C731" s="91" t="s">
        <v>83</v>
      </c>
      <c r="D731" s="91" t="s">
        <v>173</v>
      </c>
      <c r="E731" s="91" t="s">
        <v>1638</v>
      </c>
      <c r="F731" s="178">
        <v>46157.0</v>
      </c>
      <c r="G731" s="179" t="s">
        <v>88</v>
      </c>
      <c r="H731" s="91" t="s">
        <v>1825</v>
      </c>
      <c r="I731" s="91" t="s">
        <v>1827</v>
      </c>
      <c r="J731" s="97" t="s">
        <v>1829</v>
      </c>
      <c r="K731" s="180" t="s">
        <v>253</v>
      </c>
      <c r="L731" s="181" t="s">
        <v>253</v>
      </c>
      <c r="M731" s="91" t="s">
        <v>1832</v>
      </c>
      <c r="N731" s="182"/>
      <c r="O731" s="183">
        <v>46141.0</v>
      </c>
      <c r="P731" s="176">
        <v>46155.0</v>
      </c>
      <c r="Q731" s="91" t="s">
        <v>124</v>
      </c>
      <c r="R731" s="497" t="s">
        <v>143</v>
      </c>
      <c r="S731" s="179" t="s">
        <v>251</v>
      </c>
      <c r="T731" s="179" t="s">
        <v>145</v>
      </c>
      <c r="U731" s="179" t="s">
        <v>101</v>
      </c>
      <c r="V731" s="97" t="s">
        <v>131</v>
      </c>
      <c r="W731" s="182"/>
      <c r="X731" s="182"/>
      <c r="Y731" s="184"/>
      <c r="Z731" s="182"/>
      <c r="AA731" s="182"/>
      <c r="AB731" s="182"/>
    </row>
    <row r="732" ht="22.5" customHeight="1">
      <c r="A732" s="72">
        <f>COUNTIF('Call &amp; Chat-Lidya'!$I$4:$I$2433,I732)</f>
        <v>5</v>
      </c>
      <c r="B732" s="74">
        <v>46155.0</v>
      </c>
      <c r="C732" s="76" t="s">
        <v>967</v>
      </c>
      <c r="D732" s="76" t="s">
        <v>173</v>
      </c>
      <c r="E732" s="76" t="s">
        <v>657</v>
      </c>
      <c r="F732" s="78">
        <v>46150.0</v>
      </c>
      <c r="G732" s="83" t="s">
        <v>88</v>
      </c>
      <c r="H732" s="76" t="s">
        <v>1115</v>
      </c>
      <c r="I732" s="345">
        <v>18632.0</v>
      </c>
      <c r="J732" s="88" t="s">
        <v>1116</v>
      </c>
      <c r="K732" s="88" t="s">
        <v>1117</v>
      </c>
      <c r="L732" s="346" t="s">
        <v>1117</v>
      </c>
      <c r="M732" s="76" t="s">
        <v>1118</v>
      </c>
      <c r="N732" s="76" t="s">
        <v>1119</v>
      </c>
      <c r="O732" s="347" t="s">
        <v>1120</v>
      </c>
      <c r="P732" s="74">
        <v>46164.0</v>
      </c>
      <c r="Q732" s="76" t="s">
        <v>124</v>
      </c>
      <c r="R732" s="76" t="s">
        <v>143</v>
      </c>
      <c r="S732" s="83" t="s">
        <v>350</v>
      </c>
      <c r="T732" s="83" t="s">
        <v>195</v>
      </c>
      <c r="U732" s="83" t="s">
        <v>101</v>
      </c>
      <c r="V732" s="83" t="s">
        <v>131</v>
      </c>
      <c r="W732" s="91"/>
      <c r="X732" s="76"/>
      <c r="Y732" s="76"/>
      <c r="Z732" s="88" t="s">
        <v>364</v>
      </c>
      <c r="AA732" s="184"/>
      <c r="AB732" s="184"/>
    </row>
    <row r="733" ht="22.5" customHeight="1">
      <c r="A733" s="72">
        <f>COUNTIF('Call &amp; Chat-Lidya'!$I$4:$I$2433,I733)</f>
        <v>3</v>
      </c>
      <c r="B733" s="74">
        <v>46155.0</v>
      </c>
      <c r="C733" s="76" t="s">
        <v>967</v>
      </c>
      <c r="D733" s="76" t="s">
        <v>173</v>
      </c>
      <c r="E733" s="76" t="s">
        <v>670</v>
      </c>
      <c r="F733" s="78">
        <v>46151.0</v>
      </c>
      <c r="G733" s="83" t="s">
        <v>448</v>
      </c>
      <c r="H733" s="76" t="s">
        <v>2533</v>
      </c>
      <c r="I733" s="345">
        <v>5554.0</v>
      </c>
      <c r="J733" s="88" t="s">
        <v>2534</v>
      </c>
      <c r="K733" s="88" t="s">
        <v>2535</v>
      </c>
      <c r="L733" s="346" t="s">
        <v>2536</v>
      </c>
      <c r="M733" s="76" t="s">
        <v>2537</v>
      </c>
      <c r="N733" s="76" t="s">
        <v>2537</v>
      </c>
      <c r="O733" s="347" t="s">
        <v>1120</v>
      </c>
      <c r="P733" s="74">
        <v>45751.0</v>
      </c>
      <c r="Q733" s="76" t="s">
        <v>124</v>
      </c>
      <c r="R733" s="76" t="s">
        <v>143</v>
      </c>
      <c r="S733" s="83" t="s">
        <v>126</v>
      </c>
      <c r="T733" s="83" t="s">
        <v>145</v>
      </c>
      <c r="U733" s="83" t="s">
        <v>101</v>
      </c>
      <c r="V733" s="83" t="s">
        <v>131</v>
      </c>
      <c r="W733" s="76" t="s">
        <v>342</v>
      </c>
      <c r="X733" s="76"/>
      <c r="Y733" s="76"/>
      <c r="Z733" s="88"/>
      <c r="AA733" s="184"/>
      <c r="AB733" s="184"/>
    </row>
    <row r="734" ht="22.5" customHeight="1">
      <c r="A734" s="72">
        <f>COUNTIF('Call &amp; Chat-Lidya'!$I$4:$I$2433,I734)</f>
        <v>5</v>
      </c>
      <c r="B734" s="74">
        <v>46155.0</v>
      </c>
      <c r="C734" s="76" t="s">
        <v>967</v>
      </c>
      <c r="D734" s="76" t="s">
        <v>173</v>
      </c>
      <c r="E734" s="76" t="s">
        <v>696</v>
      </c>
      <c r="F734" s="78">
        <v>46151.0</v>
      </c>
      <c r="G734" s="83" t="s">
        <v>88</v>
      </c>
      <c r="H734" s="76" t="s">
        <v>1122</v>
      </c>
      <c r="I734" s="345">
        <v>18635.0</v>
      </c>
      <c r="J734" s="88" t="s">
        <v>1123</v>
      </c>
      <c r="K734" s="88" t="s">
        <v>1124</v>
      </c>
      <c r="L734" s="346" t="s">
        <v>1124</v>
      </c>
      <c r="M734" s="76" t="s">
        <v>1125</v>
      </c>
      <c r="N734" s="76" t="s">
        <v>1125</v>
      </c>
      <c r="O734" s="347" t="s">
        <v>1126</v>
      </c>
      <c r="P734" s="74">
        <v>46165.0</v>
      </c>
      <c r="Q734" s="76" t="s">
        <v>124</v>
      </c>
      <c r="R734" s="76" t="s">
        <v>143</v>
      </c>
      <c r="S734" s="83" t="s">
        <v>99</v>
      </c>
      <c r="T734" s="83" t="s">
        <v>350</v>
      </c>
      <c r="U734" s="83" t="s">
        <v>101</v>
      </c>
      <c r="V734" s="83" t="s">
        <v>283</v>
      </c>
      <c r="W734" s="91"/>
      <c r="X734" s="76"/>
      <c r="Y734" s="76"/>
      <c r="Z734" s="88" t="s">
        <v>4832</v>
      </c>
      <c r="AA734" s="184"/>
      <c r="AB734" s="184"/>
    </row>
    <row r="735" ht="22.5" customHeight="1">
      <c r="A735" s="72">
        <f>COUNTIF('Call &amp; Chat-Lidya'!$I$4:$I$2433,I735)</f>
        <v>3</v>
      </c>
      <c r="B735" s="74">
        <v>46155.0</v>
      </c>
      <c r="C735" s="76" t="s">
        <v>967</v>
      </c>
      <c r="D735" s="76" t="s">
        <v>173</v>
      </c>
      <c r="E735" s="76" t="s">
        <v>710</v>
      </c>
      <c r="F735" s="78">
        <v>46151.0</v>
      </c>
      <c r="G735" s="83" t="s">
        <v>88</v>
      </c>
      <c r="H735" s="76" t="s">
        <v>1128</v>
      </c>
      <c r="I735" s="345">
        <v>18640.0</v>
      </c>
      <c r="J735" s="88" t="s">
        <v>1129</v>
      </c>
      <c r="K735" s="88" t="s">
        <v>1130</v>
      </c>
      <c r="L735" s="346" t="s">
        <v>1130</v>
      </c>
      <c r="M735" s="76" t="s">
        <v>1132</v>
      </c>
      <c r="N735" s="76" t="s">
        <v>1132</v>
      </c>
      <c r="O735" s="347" t="s">
        <v>1126</v>
      </c>
      <c r="P735" s="74">
        <v>46165.0</v>
      </c>
      <c r="Q735" s="76" t="s">
        <v>124</v>
      </c>
      <c r="R735" s="76" t="s">
        <v>143</v>
      </c>
      <c r="S735" s="83" t="s">
        <v>350</v>
      </c>
      <c r="T735" s="83" t="s">
        <v>195</v>
      </c>
      <c r="U735" s="83" t="s">
        <v>101</v>
      </c>
      <c r="V735" s="83" t="s">
        <v>131</v>
      </c>
      <c r="W735" s="91"/>
      <c r="X735" s="76"/>
      <c r="Y735" s="76"/>
      <c r="Z735" s="88" t="s">
        <v>2530</v>
      </c>
      <c r="AA735" s="184"/>
      <c r="AB735" s="184"/>
    </row>
    <row r="736" ht="22.5" customHeight="1">
      <c r="A736" s="72">
        <f>COUNTIF('Call &amp; Chat-Lidya'!$I$4:$I$2433,I736)</f>
        <v>1</v>
      </c>
      <c r="B736" s="74">
        <v>46155.0</v>
      </c>
      <c r="C736" s="76" t="s">
        <v>967</v>
      </c>
      <c r="D736" s="76" t="s">
        <v>173</v>
      </c>
      <c r="E736" s="76" t="s">
        <v>723</v>
      </c>
      <c r="F736" s="78">
        <v>46153.0</v>
      </c>
      <c r="G736" s="83" t="s">
        <v>448</v>
      </c>
      <c r="H736" s="76" t="s">
        <v>2161</v>
      </c>
      <c r="I736" s="345">
        <v>14115.0</v>
      </c>
      <c r="J736" s="88" t="s">
        <v>1954</v>
      </c>
      <c r="K736" s="88" t="s">
        <v>154</v>
      </c>
      <c r="L736" s="346" t="s">
        <v>2163</v>
      </c>
      <c r="M736" s="76" t="s">
        <v>1957</v>
      </c>
      <c r="N736" s="76" t="s">
        <v>2165</v>
      </c>
      <c r="O736" s="347" t="s">
        <v>2168</v>
      </c>
      <c r="P736" s="74">
        <v>45654.0</v>
      </c>
      <c r="Q736" s="76" t="s">
        <v>124</v>
      </c>
      <c r="R736" s="76" t="s">
        <v>98</v>
      </c>
      <c r="S736" s="83" t="s">
        <v>99</v>
      </c>
      <c r="T736" s="83" t="s">
        <v>100</v>
      </c>
      <c r="U736" s="83" t="s">
        <v>101</v>
      </c>
      <c r="V736" s="83" t="s">
        <v>105</v>
      </c>
      <c r="W736" s="91"/>
      <c r="X736" s="76" t="s">
        <v>959</v>
      </c>
      <c r="Y736" s="76" t="s">
        <v>2173</v>
      </c>
      <c r="Z736" s="88" t="s">
        <v>2175</v>
      </c>
      <c r="AA736" s="184"/>
      <c r="AB736" s="184"/>
    </row>
    <row r="737" ht="22.5" customHeight="1">
      <c r="A737" s="72">
        <f>COUNTIF('Call &amp; Chat-Lidya'!$I$4:$I$2433,I737)</f>
        <v>3</v>
      </c>
      <c r="B737" s="74">
        <v>46155.0</v>
      </c>
      <c r="C737" s="76" t="s">
        <v>967</v>
      </c>
      <c r="D737" s="76" t="s">
        <v>173</v>
      </c>
      <c r="E737" s="76" t="s">
        <v>631</v>
      </c>
      <c r="F737" s="176">
        <v>46149.0</v>
      </c>
      <c r="G737" s="83" t="s">
        <v>88</v>
      </c>
      <c r="H737" s="76" t="s">
        <v>2570</v>
      </c>
      <c r="I737" s="345">
        <v>18620.0</v>
      </c>
      <c r="J737" s="88" t="s">
        <v>2572</v>
      </c>
      <c r="K737" s="88" t="s">
        <v>2573</v>
      </c>
      <c r="L737" s="346" t="s">
        <v>2573</v>
      </c>
      <c r="M737" s="76" t="s">
        <v>2574</v>
      </c>
      <c r="N737" s="76" t="s">
        <v>2574</v>
      </c>
      <c r="O737" s="347" t="s">
        <v>1160</v>
      </c>
      <c r="P737" s="74">
        <v>46163.0</v>
      </c>
      <c r="Q737" s="76" t="s">
        <v>124</v>
      </c>
      <c r="R737" s="76" t="s">
        <v>143</v>
      </c>
      <c r="S737" s="83" t="s">
        <v>126</v>
      </c>
      <c r="T737" s="83" t="s">
        <v>127</v>
      </c>
      <c r="U737" s="83" t="s">
        <v>128</v>
      </c>
      <c r="V737" s="83" t="s">
        <v>131</v>
      </c>
      <c r="W737" s="91"/>
      <c r="X737" s="76"/>
      <c r="Y737" s="76"/>
      <c r="Z737" s="88" t="s">
        <v>533</v>
      </c>
      <c r="AA737" s="184"/>
      <c r="AB737" s="184"/>
    </row>
    <row r="738" ht="22.5" customHeight="1">
      <c r="A738" s="72">
        <f>COUNTIF('Call &amp; Chat-Lidya'!$I$4:$I$2433,I738)</f>
        <v>5</v>
      </c>
      <c r="B738" s="74">
        <v>46155.0</v>
      </c>
      <c r="C738" s="76" t="s">
        <v>967</v>
      </c>
      <c r="D738" s="76" t="s">
        <v>173</v>
      </c>
      <c r="E738" s="76" t="s">
        <v>644</v>
      </c>
      <c r="F738" s="176">
        <v>46150.0</v>
      </c>
      <c r="G738" s="83" t="s">
        <v>88</v>
      </c>
      <c r="H738" s="76" t="s">
        <v>1133</v>
      </c>
      <c r="I738" s="345">
        <v>18623.0</v>
      </c>
      <c r="J738" s="88" t="s">
        <v>1134</v>
      </c>
      <c r="K738" s="88" t="s">
        <v>1135</v>
      </c>
      <c r="L738" s="346" t="s">
        <v>1135</v>
      </c>
      <c r="M738" s="76" t="s">
        <v>1136</v>
      </c>
      <c r="N738" s="76" t="s">
        <v>1136</v>
      </c>
      <c r="O738" s="347" t="s">
        <v>1120</v>
      </c>
      <c r="P738" s="74">
        <v>46164.0</v>
      </c>
      <c r="Q738" s="76" t="s">
        <v>124</v>
      </c>
      <c r="R738" s="76" t="s">
        <v>143</v>
      </c>
      <c r="S738" s="83" t="s">
        <v>251</v>
      </c>
      <c r="T738" s="83" t="s">
        <v>145</v>
      </c>
      <c r="U738" s="83" t="s">
        <v>101</v>
      </c>
      <c r="V738" s="83" t="s">
        <v>131</v>
      </c>
      <c r="W738" s="91"/>
      <c r="X738" s="76"/>
      <c r="Y738" s="76"/>
      <c r="Z738" s="88"/>
      <c r="AA738" s="184"/>
      <c r="AB738" s="184"/>
    </row>
    <row r="739" ht="22.5" customHeight="1">
      <c r="A739" s="72">
        <f>COUNTIF('Call &amp; Chat-Lidya'!$I$4:$I$2433,I739)</f>
        <v>5</v>
      </c>
      <c r="B739" s="74">
        <v>46155.0</v>
      </c>
      <c r="C739" s="94" t="s">
        <v>83</v>
      </c>
      <c r="D739" s="76" t="s">
        <v>173</v>
      </c>
      <c r="E739" s="76" t="s">
        <v>657</v>
      </c>
      <c r="F739" s="74">
        <v>46154.0</v>
      </c>
      <c r="G739" s="83" t="s">
        <v>88</v>
      </c>
      <c r="H739" s="76" t="s">
        <v>1139</v>
      </c>
      <c r="I739" s="345">
        <v>18658.0</v>
      </c>
      <c r="J739" s="88" t="s">
        <v>1140</v>
      </c>
      <c r="K739" s="88" t="s">
        <v>1141</v>
      </c>
      <c r="L739" s="346" t="s">
        <v>1141</v>
      </c>
      <c r="M739" s="76" t="s">
        <v>1142</v>
      </c>
      <c r="N739" s="76" t="s">
        <v>1143</v>
      </c>
      <c r="O739" s="347" t="s">
        <v>1144</v>
      </c>
      <c r="P739" s="74">
        <v>46168.0</v>
      </c>
      <c r="Q739" s="76" t="s">
        <v>124</v>
      </c>
      <c r="R739" s="75" t="s">
        <v>143</v>
      </c>
      <c r="S739" s="83" t="s">
        <v>126</v>
      </c>
      <c r="T739" s="83" t="s">
        <v>145</v>
      </c>
      <c r="U739" s="83" t="s">
        <v>101</v>
      </c>
      <c r="V739" s="83" t="s">
        <v>131</v>
      </c>
      <c r="W739" s="91"/>
      <c r="X739" s="76"/>
      <c r="Y739" s="76"/>
      <c r="Z739" s="88"/>
      <c r="AA739" s="184"/>
      <c r="AB739" s="184"/>
    </row>
    <row r="740" ht="22.5" customHeight="1">
      <c r="A740" s="72">
        <f>COUNTIF('Call &amp; Chat-Lidya'!$I$4:$I$2433,I740)</f>
        <v>5</v>
      </c>
      <c r="B740" s="74">
        <v>46155.0</v>
      </c>
      <c r="C740" s="94" t="s">
        <v>83</v>
      </c>
      <c r="D740" s="76" t="s">
        <v>173</v>
      </c>
      <c r="E740" s="76" t="s">
        <v>670</v>
      </c>
      <c r="F740" s="74">
        <v>46154.0</v>
      </c>
      <c r="G740" s="83" t="s">
        <v>88</v>
      </c>
      <c r="H740" s="76" t="s">
        <v>1145</v>
      </c>
      <c r="I740" s="345">
        <v>18660.0</v>
      </c>
      <c r="J740" s="88" t="s">
        <v>1146</v>
      </c>
      <c r="K740" s="88" t="s">
        <v>1147</v>
      </c>
      <c r="L740" s="346" t="s">
        <v>1147</v>
      </c>
      <c r="M740" s="76" t="s">
        <v>1148</v>
      </c>
      <c r="N740" s="76" t="s">
        <v>1148</v>
      </c>
      <c r="O740" s="347" t="s">
        <v>1144</v>
      </c>
      <c r="P740" s="74">
        <v>46168.0</v>
      </c>
      <c r="Q740" s="76" t="s">
        <v>124</v>
      </c>
      <c r="R740" s="75" t="s">
        <v>143</v>
      </c>
      <c r="S740" s="83" t="s">
        <v>126</v>
      </c>
      <c r="T740" s="83" t="s">
        <v>195</v>
      </c>
      <c r="U740" s="83" t="s">
        <v>101</v>
      </c>
      <c r="V740" s="83" t="s">
        <v>131</v>
      </c>
      <c r="W740" s="91"/>
      <c r="X740" s="76"/>
      <c r="Y740" s="76"/>
      <c r="Z740" s="88"/>
      <c r="AA740" s="184"/>
      <c r="AB740" s="184"/>
    </row>
    <row r="741" ht="22.5" customHeight="1">
      <c r="A741" s="72">
        <f>COUNTIF('Call &amp; Chat-Lidya'!$I$4:$I$2433,I741)</f>
        <v>5</v>
      </c>
      <c r="B741" s="74">
        <v>46155.0</v>
      </c>
      <c r="C741" s="94" t="s">
        <v>83</v>
      </c>
      <c r="D741" s="76" t="s">
        <v>173</v>
      </c>
      <c r="E741" s="76" t="s">
        <v>682</v>
      </c>
      <c r="F741" s="74">
        <v>46154.0</v>
      </c>
      <c r="G741" s="83" t="s">
        <v>88</v>
      </c>
      <c r="H741" s="76" t="s">
        <v>1150</v>
      </c>
      <c r="I741" s="345">
        <v>18662.0</v>
      </c>
      <c r="J741" s="88" t="s">
        <v>1151</v>
      </c>
      <c r="K741" s="88" t="s">
        <v>1152</v>
      </c>
      <c r="L741" s="346" t="s">
        <v>1152</v>
      </c>
      <c r="M741" s="76" t="s">
        <v>1153</v>
      </c>
      <c r="N741" s="76" t="s">
        <v>1153</v>
      </c>
      <c r="O741" s="347" t="s">
        <v>1144</v>
      </c>
      <c r="P741" s="74">
        <v>46168.0</v>
      </c>
      <c r="Q741" s="76" t="s">
        <v>124</v>
      </c>
      <c r="R741" s="75" t="s">
        <v>143</v>
      </c>
      <c r="S741" s="83" t="s">
        <v>126</v>
      </c>
      <c r="T741" s="83" t="s">
        <v>145</v>
      </c>
      <c r="U741" s="83" t="s">
        <v>101</v>
      </c>
      <c r="V741" s="83" t="s">
        <v>131</v>
      </c>
      <c r="W741" s="91"/>
      <c r="X741" s="76"/>
      <c r="Y741" s="76"/>
      <c r="Z741" s="88"/>
      <c r="AA741" s="184"/>
      <c r="AB741" s="184"/>
    </row>
    <row r="742" ht="22.5" customHeight="1">
      <c r="A742" s="72">
        <f>COUNTIF('Call &amp; Chat-Lidya'!$I$4:$I$2433,I742)</f>
        <v>5</v>
      </c>
      <c r="B742" s="74">
        <v>46155.0</v>
      </c>
      <c r="C742" s="76" t="s">
        <v>967</v>
      </c>
      <c r="D742" s="76" t="s">
        <v>173</v>
      </c>
      <c r="E742" s="76" t="s">
        <v>696</v>
      </c>
      <c r="F742" s="176">
        <v>46149.0</v>
      </c>
      <c r="G742" s="83" t="s">
        <v>448</v>
      </c>
      <c r="H742" s="76" t="s">
        <v>1155</v>
      </c>
      <c r="I742" s="345">
        <v>10966.0</v>
      </c>
      <c r="J742" s="88" t="s">
        <v>1156</v>
      </c>
      <c r="K742" s="88" t="s">
        <v>1157</v>
      </c>
      <c r="L742" s="346" t="s">
        <v>1158</v>
      </c>
      <c r="M742" s="76" t="s">
        <v>1159</v>
      </c>
      <c r="N742" s="76" t="s">
        <v>1159</v>
      </c>
      <c r="O742" s="347" t="s">
        <v>1160</v>
      </c>
      <c r="P742" s="74">
        <v>46148.0</v>
      </c>
      <c r="Q742" s="76" t="s">
        <v>124</v>
      </c>
      <c r="R742" s="94">
        <v>1.0</v>
      </c>
      <c r="S742" s="83" t="s">
        <v>251</v>
      </c>
      <c r="T742" s="83" t="s">
        <v>145</v>
      </c>
      <c r="U742" s="83" t="s">
        <v>101</v>
      </c>
      <c r="V742" s="83" t="s">
        <v>131</v>
      </c>
      <c r="W742" s="91"/>
      <c r="X742" s="76"/>
      <c r="Y742" s="76"/>
      <c r="Z742" s="88"/>
      <c r="AA742" s="184"/>
      <c r="AB742" s="184"/>
    </row>
    <row r="743" ht="22.5" customHeight="1">
      <c r="A743" s="72">
        <f>COUNTIF('Call &amp; Chat-Lidya'!$I$4:$I$2433,I743)</f>
        <v>4</v>
      </c>
      <c r="B743" s="74">
        <v>46155.0</v>
      </c>
      <c r="C743" s="76" t="s">
        <v>967</v>
      </c>
      <c r="D743" s="76" t="s">
        <v>173</v>
      </c>
      <c r="E743" s="76" t="s">
        <v>710</v>
      </c>
      <c r="F743" s="74">
        <v>46154.0</v>
      </c>
      <c r="G743" s="83" t="s">
        <v>88</v>
      </c>
      <c r="H743" s="76" t="s">
        <v>2136</v>
      </c>
      <c r="I743" s="76" t="s">
        <v>2018</v>
      </c>
      <c r="J743" s="88" t="s">
        <v>2019</v>
      </c>
      <c r="K743" s="88" t="s">
        <v>2020</v>
      </c>
      <c r="L743" s="346" t="s">
        <v>2020</v>
      </c>
      <c r="M743" s="76" t="s">
        <v>2021</v>
      </c>
      <c r="N743" s="76" t="s">
        <v>2021</v>
      </c>
      <c r="O743" s="92">
        <v>46154.0</v>
      </c>
      <c r="P743" s="74">
        <v>46168.0</v>
      </c>
      <c r="Q743" s="76" t="s">
        <v>124</v>
      </c>
      <c r="R743" s="76" t="s">
        <v>98</v>
      </c>
      <c r="S743" s="83" t="s">
        <v>100</v>
      </c>
      <c r="T743" s="83" t="s">
        <v>100</v>
      </c>
      <c r="U743" s="83" t="s">
        <v>101</v>
      </c>
      <c r="V743" s="83" t="s">
        <v>105</v>
      </c>
      <c r="W743" s="76" t="s">
        <v>509</v>
      </c>
      <c r="X743" s="76" t="s">
        <v>959</v>
      </c>
      <c r="Y743" s="76" t="s">
        <v>976</v>
      </c>
      <c r="Z743" s="89" t="s">
        <v>4927</v>
      </c>
      <c r="AA743" s="182"/>
      <c r="AB743" s="182"/>
    </row>
    <row r="744" ht="22.5" customHeight="1">
      <c r="A744" s="72">
        <f>COUNTIF('Call &amp; Chat-Lidya'!$I$4:$I$2433,I744)</f>
        <v>6</v>
      </c>
      <c r="B744" s="74">
        <v>46155.0</v>
      </c>
      <c r="C744" s="76" t="s">
        <v>967</v>
      </c>
      <c r="D744" s="76" t="s">
        <v>173</v>
      </c>
      <c r="E744" s="76" t="s">
        <v>143</v>
      </c>
      <c r="F744" s="176">
        <v>46143.0</v>
      </c>
      <c r="G744" s="83" t="s">
        <v>88</v>
      </c>
      <c r="H744" s="91" t="s">
        <v>1161</v>
      </c>
      <c r="I744" s="91" t="s">
        <v>1162</v>
      </c>
      <c r="J744" s="97" t="s">
        <v>1163</v>
      </c>
      <c r="K744" s="97" t="s">
        <v>1164</v>
      </c>
      <c r="L744" s="313" t="s">
        <v>1164</v>
      </c>
      <c r="M744" s="91" t="s">
        <v>1165</v>
      </c>
      <c r="N744" s="91" t="s">
        <v>1165</v>
      </c>
      <c r="O744" s="183">
        <v>46143.0</v>
      </c>
      <c r="P744" s="74">
        <v>46157.0</v>
      </c>
      <c r="Q744" s="76" t="s">
        <v>124</v>
      </c>
      <c r="R744" s="91">
        <v>1.0</v>
      </c>
      <c r="S744" s="83" t="s">
        <v>251</v>
      </c>
      <c r="T744" s="83" t="s">
        <v>350</v>
      </c>
      <c r="U744" s="83" t="s">
        <v>101</v>
      </c>
      <c r="V744" s="83" t="s">
        <v>1043</v>
      </c>
      <c r="W744" s="76" t="s">
        <v>342</v>
      </c>
      <c r="X744" s="91"/>
      <c r="Y744" s="91"/>
      <c r="Z744" s="89" t="s">
        <v>4937</v>
      </c>
      <c r="AA744" s="182"/>
      <c r="AB744" s="182"/>
    </row>
    <row r="745" ht="22.5" customHeight="1">
      <c r="A745" s="72">
        <f>COUNTIF('Call &amp; Chat-Lidya'!$I$4:$I$2433,I745)</f>
        <v>7</v>
      </c>
      <c r="B745" s="74">
        <v>46155.0</v>
      </c>
      <c r="C745" s="76" t="s">
        <v>967</v>
      </c>
      <c r="D745" s="76" t="s">
        <v>173</v>
      </c>
      <c r="E745" s="76" t="s">
        <v>98</v>
      </c>
      <c r="F745" s="176">
        <v>46143.0</v>
      </c>
      <c r="G745" s="83" t="s">
        <v>88</v>
      </c>
      <c r="H745" s="91" t="s">
        <v>1167</v>
      </c>
      <c r="I745" s="91" t="s">
        <v>1169</v>
      </c>
      <c r="J745" s="97" t="s">
        <v>1170</v>
      </c>
      <c r="K745" s="97" t="s">
        <v>1171</v>
      </c>
      <c r="L745" s="313" t="s">
        <v>1171</v>
      </c>
      <c r="M745" s="91" t="s">
        <v>1172</v>
      </c>
      <c r="N745" s="91" t="s">
        <v>1172</v>
      </c>
      <c r="O745" s="183">
        <v>46143.0</v>
      </c>
      <c r="P745" s="74">
        <v>46157.0</v>
      </c>
      <c r="Q745" s="76" t="s">
        <v>124</v>
      </c>
      <c r="R745" s="91">
        <v>1.0</v>
      </c>
      <c r="S745" s="83" t="s">
        <v>251</v>
      </c>
      <c r="T745" s="83" t="s">
        <v>145</v>
      </c>
      <c r="U745" s="83" t="s">
        <v>101</v>
      </c>
      <c r="V745" s="83" t="s">
        <v>131</v>
      </c>
      <c r="W745" s="329"/>
      <c r="X745" s="91"/>
      <c r="Y745" s="91"/>
      <c r="Z745" s="180"/>
      <c r="AA745" s="182"/>
      <c r="AB745" s="182"/>
    </row>
    <row r="746" ht="22.5" customHeight="1">
      <c r="A746" s="72">
        <f>COUNTIF('Call &amp; Chat-Lidya'!$I$4:$I$2433,I746)</f>
        <v>7</v>
      </c>
      <c r="B746" s="74">
        <v>46155.0</v>
      </c>
      <c r="C746" s="76" t="s">
        <v>967</v>
      </c>
      <c r="D746" s="76" t="s">
        <v>173</v>
      </c>
      <c r="E746" s="76" t="s">
        <v>461</v>
      </c>
      <c r="F746" s="176">
        <v>46144.0</v>
      </c>
      <c r="G746" s="83" t="s">
        <v>88</v>
      </c>
      <c r="H746" s="91" t="s">
        <v>1174</v>
      </c>
      <c r="I746" s="91" t="s">
        <v>1175</v>
      </c>
      <c r="J746" s="97" t="s">
        <v>1176</v>
      </c>
      <c r="K746" s="97" t="s">
        <v>1177</v>
      </c>
      <c r="L746" s="313" t="s">
        <v>1177</v>
      </c>
      <c r="M746" s="91" t="s">
        <v>1178</v>
      </c>
      <c r="N746" s="91" t="s">
        <v>1178</v>
      </c>
      <c r="O746" s="183">
        <v>46144.0</v>
      </c>
      <c r="P746" s="74">
        <v>46158.0</v>
      </c>
      <c r="Q746" s="76" t="s">
        <v>213</v>
      </c>
      <c r="R746" s="91">
        <v>1.0</v>
      </c>
      <c r="S746" s="83" t="s">
        <v>126</v>
      </c>
      <c r="T746" s="83" t="s">
        <v>145</v>
      </c>
      <c r="U746" s="83" t="s">
        <v>101</v>
      </c>
      <c r="V746" s="83" t="s">
        <v>131</v>
      </c>
      <c r="W746" s="329"/>
      <c r="X746" s="91"/>
      <c r="Y746" s="91"/>
      <c r="Z746" s="180"/>
      <c r="AA746" s="182"/>
      <c r="AB746" s="182"/>
    </row>
    <row r="747" ht="22.5" customHeight="1">
      <c r="A747" s="72">
        <f>COUNTIF('Call &amp; Chat-Lidya'!$I$4:$I$2433,I747)</f>
        <v>15</v>
      </c>
      <c r="B747" s="74">
        <v>46155.0</v>
      </c>
      <c r="C747" s="76" t="s">
        <v>967</v>
      </c>
      <c r="D747" s="76" t="s">
        <v>173</v>
      </c>
      <c r="E747" s="76" t="s">
        <v>86</v>
      </c>
      <c r="F747" s="176">
        <v>46144.0</v>
      </c>
      <c r="G747" s="83" t="s">
        <v>88</v>
      </c>
      <c r="H747" s="91" t="s">
        <v>998</v>
      </c>
      <c r="I747" s="91" t="s">
        <v>999</v>
      </c>
      <c r="J747" s="97" t="s">
        <v>335</v>
      </c>
      <c r="K747" s="97" t="s">
        <v>1000</v>
      </c>
      <c r="L747" s="313" t="s">
        <v>1000</v>
      </c>
      <c r="M747" s="91" t="s">
        <v>1001</v>
      </c>
      <c r="N747" s="91" t="s">
        <v>1001</v>
      </c>
      <c r="O747" s="183">
        <v>46144.0</v>
      </c>
      <c r="P747" s="74">
        <v>46158.0</v>
      </c>
      <c r="Q747" s="76" t="s">
        <v>143</v>
      </c>
      <c r="R747" s="91">
        <v>2.0</v>
      </c>
      <c r="S747" s="83" t="s">
        <v>251</v>
      </c>
      <c r="T747" s="83" t="s">
        <v>145</v>
      </c>
      <c r="U747" s="83" t="s">
        <v>101</v>
      </c>
      <c r="V747" s="83" t="s">
        <v>341</v>
      </c>
      <c r="W747" s="329"/>
      <c r="X747" s="91"/>
      <c r="Y747" s="91"/>
      <c r="Z747" s="180"/>
      <c r="AA747" s="182"/>
      <c r="AB747" s="182"/>
    </row>
    <row r="748" ht="22.5" customHeight="1">
      <c r="A748" s="72">
        <f>COUNTIF('Call &amp; Chat-Lidya'!$I$4:$I$2433,I748)</f>
        <v>6</v>
      </c>
      <c r="B748" s="74">
        <v>46155.0</v>
      </c>
      <c r="C748" s="76" t="s">
        <v>967</v>
      </c>
      <c r="D748" s="76" t="s">
        <v>173</v>
      </c>
      <c r="E748" s="76" t="s">
        <v>115</v>
      </c>
      <c r="F748" s="176">
        <v>46144.0</v>
      </c>
      <c r="G748" s="83" t="s">
        <v>88</v>
      </c>
      <c r="H748" s="91" t="s">
        <v>2657</v>
      </c>
      <c r="I748" s="91" t="s">
        <v>2659</v>
      </c>
      <c r="J748" s="97" t="s">
        <v>2660</v>
      </c>
      <c r="K748" s="97" t="s">
        <v>2662</v>
      </c>
      <c r="L748" s="313" t="s">
        <v>2662</v>
      </c>
      <c r="M748" s="91" t="s">
        <v>2663</v>
      </c>
      <c r="N748" s="91" t="s">
        <v>2664</v>
      </c>
      <c r="O748" s="183">
        <v>46144.0</v>
      </c>
      <c r="P748" s="74">
        <v>46158.0</v>
      </c>
      <c r="Q748" s="76" t="s">
        <v>124</v>
      </c>
      <c r="R748" s="76" t="s">
        <v>124</v>
      </c>
      <c r="S748" s="83" t="s">
        <v>126</v>
      </c>
      <c r="T748" s="83" t="s">
        <v>195</v>
      </c>
      <c r="U748" s="83" t="s">
        <v>128</v>
      </c>
      <c r="V748" s="83" t="s">
        <v>283</v>
      </c>
      <c r="W748" s="329"/>
      <c r="X748" s="91"/>
      <c r="Y748" s="91"/>
      <c r="Z748" s="180"/>
      <c r="AA748" s="182"/>
      <c r="AB748" s="182"/>
    </row>
    <row r="749" ht="22.5" customHeight="1">
      <c r="A749" s="72">
        <f>COUNTIF('Call &amp; Chat-Lidya'!$I$4:$I$2433,I749)</f>
        <v>8</v>
      </c>
      <c r="B749" s="74">
        <v>46155.0</v>
      </c>
      <c r="C749" s="76" t="s">
        <v>967</v>
      </c>
      <c r="D749" s="76" t="s">
        <v>173</v>
      </c>
      <c r="E749" s="76" t="s">
        <v>135</v>
      </c>
      <c r="F749" s="176">
        <v>46145.0</v>
      </c>
      <c r="G749" s="83" t="s">
        <v>88</v>
      </c>
      <c r="H749" s="91" t="s">
        <v>1184</v>
      </c>
      <c r="I749" s="91" t="s">
        <v>1186</v>
      </c>
      <c r="J749" s="97" t="s">
        <v>1187</v>
      </c>
      <c r="K749" s="97" t="s">
        <v>1189</v>
      </c>
      <c r="L749" s="313" t="s">
        <v>1189</v>
      </c>
      <c r="M749" s="91" t="s">
        <v>1190</v>
      </c>
      <c r="N749" s="91" t="s">
        <v>1192</v>
      </c>
      <c r="O749" s="183">
        <v>46144.0</v>
      </c>
      <c r="P749" s="74">
        <v>46158.0</v>
      </c>
      <c r="Q749" s="76" t="s">
        <v>124</v>
      </c>
      <c r="R749" s="91">
        <v>1.0</v>
      </c>
      <c r="S749" s="83" t="s">
        <v>251</v>
      </c>
      <c r="T749" s="83" t="s">
        <v>145</v>
      </c>
      <c r="U749" s="83" t="s">
        <v>101</v>
      </c>
      <c r="V749" s="83" t="s">
        <v>131</v>
      </c>
      <c r="W749" s="329"/>
      <c r="X749" s="91"/>
      <c r="Y749" s="91"/>
      <c r="Z749" s="180"/>
      <c r="AA749" s="182"/>
      <c r="AB749" s="182"/>
    </row>
    <row r="750" ht="22.5" customHeight="1">
      <c r="A750" s="72">
        <f>COUNTIF('Call &amp; Chat-Lidya'!$I$4:$I$2433,I750)</f>
        <v>6</v>
      </c>
      <c r="B750" s="74">
        <v>46155.0</v>
      </c>
      <c r="C750" s="76" t="s">
        <v>967</v>
      </c>
      <c r="D750" s="76" t="s">
        <v>173</v>
      </c>
      <c r="E750" s="76" t="s">
        <v>149</v>
      </c>
      <c r="F750" s="176">
        <v>46145.0</v>
      </c>
      <c r="G750" s="83" t="s">
        <v>88</v>
      </c>
      <c r="H750" s="91" t="s">
        <v>2680</v>
      </c>
      <c r="I750" s="91" t="s">
        <v>2682</v>
      </c>
      <c r="J750" s="97" t="s">
        <v>2684</v>
      </c>
      <c r="K750" s="97" t="s">
        <v>2686</v>
      </c>
      <c r="L750" s="313" t="s">
        <v>2686</v>
      </c>
      <c r="M750" s="91" t="s">
        <v>2688</v>
      </c>
      <c r="N750" s="91"/>
      <c r="O750" s="183">
        <v>46145.0</v>
      </c>
      <c r="P750" s="74">
        <v>46159.0</v>
      </c>
      <c r="Q750" s="76" t="s">
        <v>124</v>
      </c>
      <c r="R750" s="76" t="s">
        <v>124</v>
      </c>
      <c r="S750" s="83" t="s">
        <v>251</v>
      </c>
      <c r="T750" s="83" t="s">
        <v>127</v>
      </c>
      <c r="U750" s="83" t="s">
        <v>128</v>
      </c>
      <c r="V750" s="83" t="s">
        <v>131</v>
      </c>
      <c r="W750" s="329"/>
      <c r="X750" s="91"/>
      <c r="Y750" s="91"/>
      <c r="Z750" s="89" t="s">
        <v>533</v>
      </c>
      <c r="AA750" s="182"/>
      <c r="AB750" s="182"/>
    </row>
    <row r="751" ht="22.5" customHeight="1">
      <c r="A751" s="72">
        <f>COUNTIF('Call &amp; Chat-Lidya'!$I$4:$I$2433,I751)</f>
        <v>6</v>
      </c>
      <c r="B751" s="74">
        <v>46155.0</v>
      </c>
      <c r="C751" s="76" t="s">
        <v>967</v>
      </c>
      <c r="D751" s="76" t="s">
        <v>173</v>
      </c>
      <c r="E751" s="76" t="s">
        <v>163</v>
      </c>
      <c r="F751" s="176">
        <v>46145.0</v>
      </c>
      <c r="G751" s="83" t="s">
        <v>88</v>
      </c>
      <c r="H751" s="91" t="s">
        <v>2696</v>
      </c>
      <c r="I751" s="91" t="s">
        <v>2697</v>
      </c>
      <c r="J751" s="97" t="s">
        <v>2699</v>
      </c>
      <c r="K751" s="97" t="s">
        <v>2700</v>
      </c>
      <c r="L751" s="313" t="s">
        <v>2700</v>
      </c>
      <c r="M751" s="91" t="s">
        <v>2701</v>
      </c>
      <c r="N751" s="91" t="s">
        <v>2702</v>
      </c>
      <c r="O751" s="183">
        <v>46145.0</v>
      </c>
      <c r="P751" s="74">
        <v>46159.0</v>
      </c>
      <c r="Q751" s="76" t="s">
        <v>143</v>
      </c>
      <c r="R751" s="91">
        <v>1.0</v>
      </c>
      <c r="S751" s="83" t="s">
        <v>126</v>
      </c>
      <c r="T751" s="83" t="s">
        <v>195</v>
      </c>
      <c r="U751" s="83" t="s">
        <v>128</v>
      </c>
      <c r="V751" s="83" t="s">
        <v>131</v>
      </c>
      <c r="W751" s="329"/>
      <c r="X751" s="91"/>
      <c r="Y751" s="91"/>
      <c r="Z751" s="180"/>
      <c r="AA751" s="182"/>
      <c r="AB751" s="182"/>
    </row>
    <row r="752" ht="22.5" customHeight="1">
      <c r="A752" s="72">
        <f>COUNTIF('Call &amp; Chat-Lidya'!$I$4:$I$2433,I752)</f>
        <v>16</v>
      </c>
      <c r="B752" s="74">
        <v>46155.0</v>
      </c>
      <c r="C752" s="76" t="s">
        <v>967</v>
      </c>
      <c r="D752" s="76" t="s">
        <v>173</v>
      </c>
      <c r="E752" s="76" t="s">
        <v>175</v>
      </c>
      <c r="F752" s="176">
        <v>46146.0</v>
      </c>
      <c r="G752" s="83" t="s">
        <v>88</v>
      </c>
      <c r="H752" s="91" t="s">
        <v>968</v>
      </c>
      <c r="I752" s="91" t="s">
        <v>969</v>
      </c>
      <c r="J752" s="97" t="s">
        <v>970</v>
      </c>
      <c r="K752" s="97" t="s">
        <v>971</v>
      </c>
      <c r="L752" s="313" t="s">
        <v>971</v>
      </c>
      <c r="M752" s="91" t="s">
        <v>2050</v>
      </c>
      <c r="N752" s="91" t="s">
        <v>972</v>
      </c>
      <c r="O752" s="183">
        <v>46146.0</v>
      </c>
      <c r="P752" s="74">
        <v>46160.0</v>
      </c>
      <c r="Q752" s="76" t="s">
        <v>124</v>
      </c>
      <c r="R752" s="91">
        <v>2.0</v>
      </c>
      <c r="S752" s="83" t="s">
        <v>251</v>
      </c>
      <c r="T752" s="83" t="s">
        <v>145</v>
      </c>
      <c r="U752" s="83" t="s">
        <v>101</v>
      </c>
      <c r="V752" s="83" t="s">
        <v>341</v>
      </c>
      <c r="W752" s="398" t="s">
        <v>509</v>
      </c>
      <c r="X752" s="91"/>
      <c r="Y752" s="91"/>
      <c r="Z752" s="89"/>
      <c r="AA752" s="182"/>
      <c r="AB752" s="182"/>
    </row>
    <row r="753" ht="22.5" customHeight="1">
      <c r="A753" s="72">
        <f>COUNTIF('Call &amp; Chat-Lidya'!$I$4:$I$2433,I753)</f>
        <v>7</v>
      </c>
      <c r="B753" s="74">
        <v>46155.0</v>
      </c>
      <c r="C753" s="76" t="s">
        <v>967</v>
      </c>
      <c r="D753" s="76" t="s">
        <v>173</v>
      </c>
      <c r="E753" s="76" t="s">
        <v>315</v>
      </c>
      <c r="F753" s="176">
        <v>46147.0</v>
      </c>
      <c r="G753" s="83" t="s">
        <v>88</v>
      </c>
      <c r="H753" s="76" t="s">
        <v>1203</v>
      </c>
      <c r="I753" s="345">
        <v>18594.0</v>
      </c>
      <c r="J753" s="88" t="s">
        <v>1205</v>
      </c>
      <c r="K753" s="88" t="s">
        <v>1206</v>
      </c>
      <c r="L753" s="346" t="s">
        <v>1206</v>
      </c>
      <c r="M753" s="76" t="s">
        <v>1208</v>
      </c>
      <c r="N753" s="76" t="s">
        <v>1209</v>
      </c>
      <c r="O753" s="347" t="s">
        <v>986</v>
      </c>
      <c r="P753" s="74">
        <v>46161.0</v>
      </c>
      <c r="Q753" s="76" t="s">
        <v>124</v>
      </c>
      <c r="R753" s="91">
        <v>1.0</v>
      </c>
      <c r="S753" s="83" t="s">
        <v>251</v>
      </c>
      <c r="T753" s="166" t="s">
        <v>145</v>
      </c>
      <c r="U753" s="166" t="s">
        <v>101</v>
      </c>
      <c r="V753" s="83" t="s">
        <v>131</v>
      </c>
      <c r="W753" s="76"/>
      <c r="X753" s="76"/>
      <c r="Y753" s="76"/>
      <c r="Z753" s="89" t="s">
        <v>2745</v>
      </c>
      <c r="AA753" s="184"/>
      <c r="AB753" s="184"/>
    </row>
    <row r="754" ht="22.5" customHeight="1">
      <c r="A754" s="72">
        <f>COUNTIF('Call &amp; Chat-Lidya'!$I$4:$I$2433,I754)</f>
        <v>6</v>
      </c>
      <c r="B754" s="74">
        <v>46155.0</v>
      </c>
      <c r="C754" s="76" t="s">
        <v>967</v>
      </c>
      <c r="D754" s="76" t="s">
        <v>173</v>
      </c>
      <c r="E754" s="76" t="s">
        <v>340</v>
      </c>
      <c r="F754" s="176">
        <v>46147.0</v>
      </c>
      <c r="G754" s="83" t="s">
        <v>88</v>
      </c>
      <c r="H754" s="76" t="s">
        <v>1216</v>
      </c>
      <c r="I754" s="345">
        <v>18595.0</v>
      </c>
      <c r="J754" s="88" t="s">
        <v>1218</v>
      </c>
      <c r="K754" s="88" t="s">
        <v>1219</v>
      </c>
      <c r="L754" s="346" t="s">
        <v>1219</v>
      </c>
      <c r="M754" s="76" t="s">
        <v>1220</v>
      </c>
      <c r="N754" s="76" t="s">
        <v>1220</v>
      </c>
      <c r="O754" s="347" t="s">
        <v>986</v>
      </c>
      <c r="P754" s="74">
        <v>46161.0</v>
      </c>
      <c r="Q754" s="76" t="s">
        <v>124</v>
      </c>
      <c r="R754" s="91">
        <v>1.0</v>
      </c>
      <c r="S754" s="83" t="s">
        <v>126</v>
      </c>
      <c r="T754" s="166" t="s">
        <v>195</v>
      </c>
      <c r="U754" s="166" t="s">
        <v>128</v>
      </c>
      <c r="V754" s="83" t="s">
        <v>131</v>
      </c>
      <c r="W754" s="76"/>
      <c r="X754" s="76"/>
      <c r="Y754" s="76"/>
      <c r="Z754" s="89"/>
      <c r="AA754" s="184"/>
      <c r="AB754" s="184"/>
    </row>
    <row r="755" ht="17.25" customHeight="1">
      <c r="A755" s="72">
        <f>COUNTIF('Call &amp; Chat-Lidya'!$I$4:$I$2433,I755)</f>
        <v>7</v>
      </c>
      <c r="B755" s="74">
        <v>46155.0</v>
      </c>
      <c r="C755" s="76" t="s">
        <v>967</v>
      </c>
      <c r="D755" s="76" t="s">
        <v>173</v>
      </c>
      <c r="E755" s="76" t="s">
        <v>539</v>
      </c>
      <c r="F755" s="176">
        <v>46148.0</v>
      </c>
      <c r="G755" s="83" t="s">
        <v>88</v>
      </c>
      <c r="H755" s="76" t="s">
        <v>1228</v>
      </c>
      <c r="I755" s="345">
        <v>18597.0</v>
      </c>
      <c r="J755" s="88" t="s">
        <v>1229</v>
      </c>
      <c r="K755" s="88" t="s">
        <v>1230</v>
      </c>
      <c r="L755" s="346" t="s">
        <v>1230</v>
      </c>
      <c r="M755" s="76" t="s">
        <v>1231</v>
      </c>
      <c r="N755" s="76" t="s">
        <v>1231</v>
      </c>
      <c r="O755" s="347" t="s">
        <v>986</v>
      </c>
      <c r="P755" s="74">
        <v>46161.0</v>
      </c>
      <c r="Q755" s="76" t="s">
        <v>124</v>
      </c>
      <c r="R755" s="94">
        <v>1.0</v>
      </c>
      <c r="S755" s="83" t="s">
        <v>251</v>
      </c>
      <c r="T755" s="83" t="s">
        <v>195</v>
      </c>
      <c r="U755" s="83" t="s">
        <v>128</v>
      </c>
      <c r="V755" s="83" t="s">
        <v>131</v>
      </c>
      <c r="W755" s="182"/>
      <c r="X755" s="76"/>
      <c r="Y755" s="76"/>
      <c r="Z755" s="88"/>
      <c r="AA755" s="184"/>
      <c r="AB755" s="184"/>
    </row>
    <row r="756" ht="22.5" customHeight="1">
      <c r="A756" s="72">
        <f>COUNTIF('Call &amp; Chat-Lidya'!$I$4:$I$2433,I756)</f>
        <v>13</v>
      </c>
      <c r="B756" s="74">
        <v>46155.0</v>
      </c>
      <c r="C756" s="76" t="s">
        <v>967</v>
      </c>
      <c r="D756" s="76" t="s">
        <v>173</v>
      </c>
      <c r="E756" s="76" t="s">
        <v>554</v>
      </c>
      <c r="F756" s="176">
        <v>46148.0</v>
      </c>
      <c r="G756" s="83" t="s">
        <v>88</v>
      </c>
      <c r="H756" s="76" t="s">
        <v>982</v>
      </c>
      <c r="I756" s="345">
        <v>18604.0</v>
      </c>
      <c r="J756" s="88" t="s">
        <v>983</v>
      </c>
      <c r="K756" s="88" t="s">
        <v>984</v>
      </c>
      <c r="L756" s="346" t="s">
        <v>984</v>
      </c>
      <c r="M756" s="76" t="s">
        <v>985</v>
      </c>
      <c r="N756" s="76" t="s">
        <v>985</v>
      </c>
      <c r="O756" s="347" t="s">
        <v>986</v>
      </c>
      <c r="P756" s="74">
        <v>46161.0</v>
      </c>
      <c r="Q756" s="76" t="s">
        <v>124</v>
      </c>
      <c r="R756" s="94">
        <v>1.0</v>
      </c>
      <c r="S756" s="83" t="s">
        <v>251</v>
      </c>
      <c r="T756" s="83" t="s">
        <v>145</v>
      </c>
      <c r="U756" s="83" t="s">
        <v>101</v>
      </c>
      <c r="V756" s="83" t="s">
        <v>131</v>
      </c>
      <c r="W756" s="182"/>
      <c r="X756" s="76"/>
      <c r="Y756" s="76"/>
      <c r="Z756" s="88"/>
      <c r="AA756" s="184"/>
      <c r="AB756" s="184"/>
    </row>
    <row r="757" ht="22.5" customHeight="1">
      <c r="A757" s="72">
        <f>COUNTIF('Call &amp; Chat-Lidya'!$I$4:$I$2433,I757)</f>
        <v>7</v>
      </c>
      <c r="B757" s="74">
        <v>46155.0</v>
      </c>
      <c r="C757" s="76" t="s">
        <v>967</v>
      </c>
      <c r="D757" s="76" t="s">
        <v>173</v>
      </c>
      <c r="E757" s="76" t="s">
        <v>568</v>
      </c>
      <c r="F757" s="176">
        <v>46148.0</v>
      </c>
      <c r="G757" s="83" t="s">
        <v>88</v>
      </c>
      <c r="H757" s="76" t="s">
        <v>1233</v>
      </c>
      <c r="I757" s="345">
        <v>18609.0</v>
      </c>
      <c r="J757" s="88" t="s">
        <v>1234</v>
      </c>
      <c r="K757" s="88" t="s">
        <v>1235</v>
      </c>
      <c r="L757" s="346" t="s">
        <v>1235</v>
      </c>
      <c r="M757" s="76" t="s">
        <v>1236</v>
      </c>
      <c r="N757" s="76" t="s">
        <v>1236</v>
      </c>
      <c r="O757" s="347" t="s">
        <v>1237</v>
      </c>
      <c r="P757" s="74">
        <v>46162.0</v>
      </c>
      <c r="Q757" s="76" t="s">
        <v>124</v>
      </c>
      <c r="R757" s="94">
        <v>1.0</v>
      </c>
      <c r="S757" s="83" t="s">
        <v>251</v>
      </c>
      <c r="T757" s="83" t="s">
        <v>145</v>
      </c>
      <c r="U757" s="83" t="s">
        <v>101</v>
      </c>
      <c r="V757" s="83" t="s">
        <v>131</v>
      </c>
      <c r="W757" s="182"/>
      <c r="X757" s="76"/>
      <c r="Y757" s="76"/>
      <c r="Z757" s="88"/>
      <c r="AA757" s="184"/>
      <c r="AB757" s="184"/>
    </row>
    <row r="758" ht="22.5" customHeight="1">
      <c r="A758" s="72">
        <f>COUNTIF('Call &amp; Chat-Lidya'!$I$4:$I$2433,I758)</f>
        <v>7</v>
      </c>
      <c r="B758" s="74">
        <v>46155.0</v>
      </c>
      <c r="C758" s="76" t="s">
        <v>967</v>
      </c>
      <c r="D758" s="76" t="s">
        <v>173</v>
      </c>
      <c r="E758" s="76" t="s">
        <v>616</v>
      </c>
      <c r="F758" s="176">
        <v>46149.0</v>
      </c>
      <c r="G758" s="83" t="s">
        <v>88</v>
      </c>
      <c r="H758" s="76" t="s">
        <v>1242</v>
      </c>
      <c r="I758" s="345">
        <v>18616.0</v>
      </c>
      <c r="J758" s="88" t="s">
        <v>1243</v>
      </c>
      <c r="K758" s="88" t="s">
        <v>1244</v>
      </c>
      <c r="L758" s="346" t="s">
        <v>1244</v>
      </c>
      <c r="M758" s="76" t="s">
        <v>1245</v>
      </c>
      <c r="N758" s="76" t="s">
        <v>1246</v>
      </c>
      <c r="O758" s="347" t="s">
        <v>1160</v>
      </c>
      <c r="P758" s="74">
        <v>46163.0</v>
      </c>
      <c r="Q758" s="76" t="s">
        <v>124</v>
      </c>
      <c r="R758" s="94">
        <v>1.0</v>
      </c>
      <c r="S758" s="83" t="s">
        <v>251</v>
      </c>
      <c r="T758" s="83" t="s">
        <v>145</v>
      </c>
      <c r="U758" s="83" t="s">
        <v>101</v>
      </c>
      <c r="V758" s="83" t="s">
        <v>131</v>
      </c>
      <c r="W758" s="378"/>
      <c r="X758" s="76"/>
      <c r="Y758" s="76"/>
      <c r="Z758" s="88"/>
      <c r="AA758" s="184"/>
      <c r="AB758" s="184"/>
    </row>
    <row r="759" ht="22.5" customHeight="1">
      <c r="A759" s="448">
        <f>COUNTIF('Call &amp; Chat-Lidya'!$I$4:$I$2433,I759)</f>
        <v>5</v>
      </c>
      <c r="B759" s="74">
        <v>46155.0</v>
      </c>
      <c r="C759" s="94" t="s">
        <v>83</v>
      </c>
      <c r="D759" s="76" t="s">
        <v>173</v>
      </c>
      <c r="E759" s="76" t="s">
        <v>1253</v>
      </c>
      <c r="F759" s="78">
        <v>46155.0</v>
      </c>
      <c r="G759" s="83" t="s">
        <v>88</v>
      </c>
      <c r="H759" s="76" t="s">
        <v>1255</v>
      </c>
      <c r="I759" s="76" t="s">
        <v>1257</v>
      </c>
      <c r="J759" s="88" t="s">
        <v>1258</v>
      </c>
      <c r="K759" s="89" t="s">
        <v>1259</v>
      </c>
      <c r="L759" s="90" t="s">
        <v>1259</v>
      </c>
      <c r="M759" s="76" t="s">
        <v>1260</v>
      </c>
      <c r="N759" s="76" t="s">
        <v>1260</v>
      </c>
      <c r="O759" s="92">
        <v>46154.0</v>
      </c>
      <c r="P759" s="74">
        <v>46168.0</v>
      </c>
      <c r="Q759" s="76" t="s">
        <v>124</v>
      </c>
      <c r="R759" s="76" t="s">
        <v>143</v>
      </c>
      <c r="S759" s="83" t="s">
        <v>350</v>
      </c>
      <c r="T759" s="83" t="s">
        <v>145</v>
      </c>
      <c r="U759" s="83" t="s">
        <v>101</v>
      </c>
      <c r="V759" s="83" t="s">
        <v>131</v>
      </c>
      <c r="W759" s="94"/>
      <c r="X759" s="97"/>
      <c r="Y759" s="98"/>
      <c r="Z759" s="96" t="s">
        <v>5040</v>
      </c>
      <c r="AA759" s="97"/>
      <c r="AB759" s="97"/>
    </row>
    <row r="760" ht="22.5" customHeight="1">
      <c r="A760" s="448">
        <f>COUNTIF('Call &amp; Chat-Lidya'!$I$4:$I$2433,I760)</f>
        <v>5</v>
      </c>
      <c r="B760" s="74">
        <v>46155.0</v>
      </c>
      <c r="C760" s="94" t="s">
        <v>83</v>
      </c>
      <c r="D760" s="76" t="s">
        <v>173</v>
      </c>
      <c r="E760" s="76" t="s">
        <v>1262</v>
      </c>
      <c r="F760" s="78">
        <v>46155.0</v>
      </c>
      <c r="G760" s="83" t="s">
        <v>88</v>
      </c>
      <c r="H760" s="76" t="s">
        <v>1263</v>
      </c>
      <c r="I760" s="76" t="s">
        <v>1264</v>
      </c>
      <c r="J760" s="88" t="s">
        <v>1265</v>
      </c>
      <c r="K760" s="89" t="s">
        <v>1266</v>
      </c>
      <c r="L760" s="90" t="s">
        <v>1266</v>
      </c>
      <c r="M760" s="76" t="s">
        <v>1268</v>
      </c>
      <c r="N760" s="76" t="s">
        <v>1269</v>
      </c>
      <c r="O760" s="92">
        <v>46154.0</v>
      </c>
      <c r="P760" s="74">
        <v>46168.0</v>
      </c>
      <c r="Q760" s="76" t="s">
        <v>213</v>
      </c>
      <c r="R760" s="76" t="s">
        <v>143</v>
      </c>
      <c r="S760" s="83" t="s">
        <v>381</v>
      </c>
      <c r="T760" s="83" t="s">
        <v>145</v>
      </c>
      <c r="U760" s="83" t="s">
        <v>101</v>
      </c>
      <c r="V760" s="83" t="s">
        <v>283</v>
      </c>
      <c r="W760" s="75" t="s">
        <v>694</v>
      </c>
      <c r="X760" s="97"/>
      <c r="Y760" s="98"/>
      <c r="Z760" s="96" t="s">
        <v>5048</v>
      </c>
      <c r="AA760" s="97"/>
      <c r="AB760" s="97"/>
    </row>
    <row r="761" ht="22.5" customHeight="1">
      <c r="A761" s="448">
        <f>COUNTIF('Call &amp; Chat-Lidya'!$I$4:$I$2433,I761)</f>
        <v>4</v>
      </c>
      <c r="B761" s="74">
        <v>46155.0</v>
      </c>
      <c r="C761" s="94" t="s">
        <v>83</v>
      </c>
      <c r="D761" s="76" t="s">
        <v>173</v>
      </c>
      <c r="E761" s="76" t="s">
        <v>1275</v>
      </c>
      <c r="F761" s="78">
        <v>46155.0</v>
      </c>
      <c r="G761" s="83" t="s">
        <v>88</v>
      </c>
      <c r="H761" s="76" t="s">
        <v>1276</v>
      </c>
      <c r="I761" s="76" t="s">
        <v>1277</v>
      </c>
      <c r="J761" s="88" t="s">
        <v>1278</v>
      </c>
      <c r="K761" s="89" t="s">
        <v>1279</v>
      </c>
      <c r="L761" s="90" t="s">
        <v>1279</v>
      </c>
      <c r="M761" s="76" t="s">
        <v>1280</v>
      </c>
      <c r="N761" s="76" t="s">
        <v>1281</v>
      </c>
      <c r="O761" s="92">
        <v>46155.0</v>
      </c>
      <c r="P761" s="74">
        <v>46169.0</v>
      </c>
      <c r="Q761" s="76" t="s">
        <v>124</v>
      </c>
      <c r="R761" s="76" t="s">
        <v>143</v>
      </c>
      <c r="S761" s="83" t="s">
        <v>126</v>
      </c>
      <c r="T761" s="83" t="s">
        <v>145</v>
      </c>
      <c r="U761" s="83" t="s">
        <v>101</v>
      </c>
      <c r="V761" s="83" t="s">
        <v>131</v>
      </c>
      <c r="W761" s="94"/>
      <c r="X761" s="97"/>
      <c r="Y761" s="98"/>
      <c r="Z761" s="96"/>
      <c r="AA761" s="97"/>
      <c r="AB761" s="97"/>
    </row>
    <row r="762" ht="22.5" customHeight="1">
      <c r="A762" s="448">
        <f>COUNTIF('Call &amp; Chat-Lidya'!$I$4:$I$2433,I762)</f>
        <v>5</v>
      </c>
      <c r="B762" s="74">
        <v>46155.0</v>
      </c>
      <c r="C762" s="94" t="s">
        <v>83</v>
      </c>
      <c r="D762" s="76" t="s">
        <v>173</v>
      </c>
      <c r="E762" s="76" t="s">
        <v>1284</v>
      </c>
      <c r="F762" s="78">
        <v>46155.0</v>
      </c>
      <c r="G762" s="83" t="s">
        <v>88</v>
      </c>
      <c r="H762" s="76" t="s">
        <v>1285</v>
      </c>
      <c r="I762" s="76" t="s">
        <v>1286</v>
      </c>
      <c r="J762" s="88" t="s">
        <v>1287</v>
      </c>
      <c r="K762" s="89" t="s">
        <v>1288</v>
      </c>
      <c r="L762" s="90" t="s">
        <v>1288</v>
      </c>
      <c r="M762" s="76" t="s">
        <v>1289</v>
      </c>
      <c r="N762" s="91"/>
      <c r="O762" s="92">
        <v>46155.0</v>
      </c>
      <c r="P762" s="74">
        <v>46169.0</v>
      </c>
      <c r="Q762" s="76" t="s">
        <v>124</v>
      </c>
      <c r="R762" s="76" t="s">
        <v>143</v>
      </c>
      <c r="S762" s="83" t="s">
        <v>251</v>
      </c>
      <c r="T762" s="83" t="s">
        <v>145</v>
      </c>
      <c r="U762" s="83" t="s">
        <v>101</v>
      </c>
      <c r="V762" s="83" t="s">
        <v>131</v>
      </c>
      <c r="W762" s="94"/>
      <c r="X762" s="97"/>
      <c r="Y762" s="98"/>
      <c r="Z762" s="96"/>
      <c r="AA762" s="97"/>
      <c r="AB762" s="97"/>
    </row>
    <row r="763" ht="22.5" customHeight="1">
      <c r="A763" s="72">
        <f>COUNTIF('Call &amp; Chat-Lidya'!$I$4:$I$2433,I763)</f>
        <v>6</v>
      </c>
      <c r="B763" s="176">
        <v>46150.0</v>
      </c>
      <c r="C763" s="91" t="s">
        <v>967</v>
      </c>
      <c r="D763" s="91" t="s">
        <v>173</v>
      </c>
      <c r="E763" s="91" t="s">
        <v>143</v>
      </c>
      <c r="F763" s="176">
        <v>46143.0</v>
      </c>
      <c r="G763" s="179" t="s">
        <v>88</v>
      </c>
      <c r="H763" s="91" t="s">
        <v>1161</v>
      </c>
      <c r="I763" s="91" t="s">
        <v>1162</v>
      </c>
      <c r="J763" s="97" t="s">
        <v>1163</v>
      </c>
      <c r="K763" s="97" t="s">
        <v>1164</v>
      </c>
      <c r="L763" s="313" t="s">
        <v>1164</v>
      </c>
      <c r="M763" s="91" t="s">
        <v>1165</v>
      </c>
      <c r="N763" s="91" t="s">
        <v>1165</v>
      </c>
      <c r="O763" s="183">
        <v>46143.0</v>
      </c>
      <c r="P763" s="176">
        <v>46157.0</v>
      </c>
      <c r="Q763" s="91" t="s">
        <v>124</v>
      </c>
      <c r="R763" s="91">
        <v>1.0</v>
      </c>
      <c r="S763" s="179" t="s">
        <v>251</v>
      </c>
      <c r="T763" s="179" t="s">
        <v>145</v>
      </c>
      <c r="U763" s="179" t="s">
        <v>101</v>
      </c>
      <c r="V763" s="179" t="s">
        <v>1043</v>
      </c>
      <c r="W763" s="91" t="s">
        <v>342</v>
      </c>
      <c r="X763" s="182"/>
      <c r="Y763" s="182"/>
      <c r="Z763" s="182"/>
      <c r="AA763" s="182"/>
      <c r="AB763" s="182"/>
    </row>
    <row r="764" ht="22.5" customHeight="1">
      <c r="A764" s="72">
        <f>COUNTIF('Call &amp; Chat-Lidya'!$I$4:$I$2433,I764)</f>
        <v>7</v>
      </c>
      <c r="B764" s="176">
        <v>46150.0</v>
      </c>
      <c r="C764" s="91" t="s">
        <v>967</v>
      </c>
      <c r="D764" s="91" t="s">
        <v>173</v>
      </c>
      <c r="E764" s="91" t="s">
        <v>98</v>
      </c>
      <c r="F764" s="176">
        <v>46143.0</v>
      </c>
      <c r="G764" s="179" t="s">
        <v>88</v>
      </c>
      <c r="H764" s="91" t="s">
        <v>1167</v>
      </c>
      <c r="I764" s="91" t="s">
        <v>1169</v>
      </c>
      <c r="J764" s="97" t="s">
        <v>1170</v>
      </c>
      <c r="K764" s="97" t="s">
        <v>1171</v>
      </c>
      <c r="L764" s="313" t="s">
        <v>1171</v>
      </c>
      <c r="M764" s="91" t="s">
        <v>1172</v>
      </c>
      <c r="N764" s="91" t="s">
        <v>1172</v>
      </c>
      <c r="O764" s="183">
        <v>46143.0</v>
      </c>
      <c r="P764" s="176">
        <v>46157.0</v>
      </c>
      <c r="Q764" s="91" t="s">
        <v>124</v>
      </c>
      <c r="R764" s="91">
        <v>1.0</v>
      </c>
      <c r="S764" s="179" t="s">
        <v>251</v>
      </c>
      <c r="T764" s="179" t="s">
        <v>145</v>
      </c>
      <c r="U764" s="179" t="s">
        <v>101</v>
      </c>
      <c r="V764" s="179" t="s">
        <v>131</v>
      </c>
      <c r="W764" s="182"/>
      <c r="X764" s="182"/>
      <c r="Y764" s="182"/>
      <c r="Z764" s="182"/>
      <c r="AA764" s="182"/>
      <c r="AB764" s="182"/>
    </row>
    <row r="765" ht="22.5" customHeight="1">
      <c r="A765" s="72">
        <f>COUNTIF('Call &amp; Chat-Lidya'!$I$4:$I$2433,I765)</f>
        <v>3</v>
      </c>
      <c r="B765" s="176">
        <v>46150.0</v>
      </c>
      <c r="C765" s="91" t="s">
        <v>967</v>
      </c>
      <c r="D765" s="91" t="s">
        <v>173</v>
      </c>
      <c r="E765" s="91" t="s">
        <v>95</v>
      </c>
      <c r="F765" s="176">
        <v>46144.0</v>
      </c>
      <c r="G765" s="179" t="s">
        <v>88</v>
      </c>
      <c r="H765" s="91" t="s">
        <v>5081</v>
      </c>
      <c r="I765" s="91" t="s">
        <v>5082</v>
      </c>
      <c r="J765" s="97" t="s">
        <v>5083</v>
      </c>
      <c r="K765" s="97" t="s">
        <v>5084</v>
      </c>
      <c r="L765" s="313" t="s">
        <v>5084</v>
      </c>
      <c r="M765" s="91" t="s">
        <v>5086</v>
      </c>
      <c r="N765" s="91" t="s">
        <v>5087</v>
      </c>
      <c r="O765" s="183">
        <v>46143.0</v>
      </c>
      <c r="P765" s="176">
        <v>46157.0</v>
      </c>
      <c r="Q765" s="91" t="s">
        <v>124</v>
      </c>
      <c r="R765" s="91">
        <v>1.0</v>
      </c>
      <c r="S765" s="179" t="s">
        <v>99</v>
      </c>
      <c r="T765" s="179" t="s">
        <v>145</v>
      </c>
      <c r="U765" s="179" t="s">
        <v>101</v>
      </c>
      <c r="V765" s="179" t="s">
        <v>131</v>
      </c>
      <c r="W765" s="182"/>
      <c r="X765" s="182"/>
      <c r="Y765" s="182"/>
      <c r="Z765" s="182"/>
      <c r="AA765" s="182"/>
      <c r="AB765" s="182"/>
    </row>
    <row r="766" ht="22.5" customHeight="1">
      <c r="A766" s="72">
        <f>COUNTIF('Call &amp; Chat-Lidya'!$I$4:$I$2433,I766)</f>
        <v>7</v>
      </c>
      <c r="B766" s="176">
        <v>46150.0</v>
      </c>
      <c r="C766" s="91" t="s">
        <v>967</v>
      </c>
      <c r="D766" s="91" t="s">
        <v>173</v>
      </c>
      <c r="E766" s="91" t="s">
        <v>461</v>
      </c>
      <c r="F766" s="176">
        <v>46144.0</v>
      </c>
      <c r="G766" s="179" t="s">
        <v>88</v>
      </c>
      <c r="H766" s="91" t="s">
        <v>1174</v>
      </c>
      <c r="I766" s="91" t="s">
        <v>1175</v>
      </c>
      <c r="J766" s="97" t="s">
        <v>1176</v>
      </c>
      <c r="K766" s="97" t="s">
        <v>1177</v>
      </c>
      <c r="L766" s="313" t="s">
        <v>1177</v>
      </c>
      <c r="M766" s="91" t="s">
        <v>1178</v>
      </c>
      <c r="N766" s="91" t="s">
        <v>1178</v>
      </c>
      <c r="O766" s="183">
        <v>46144.0</v>
      </c>
      <c r="P766" s="176">
        <v>46158.0</v>
      </c>
      <c r="Q766" s="91" t="s">
        <v>213</v>
      </c>
      <c r="R766" s="91">
        <v>1.0</v>
      </c>
      <c r="S766" s="179" t="s">
        <v>126</v>
      </c>
      <c r="T766" s="179" t="s">
        <v>145</v>
      </c>
      <c r="U766" s="179" t="s">
        <v>101</v>
      </c>
      <c r="V766" s="179" t="s">
        <v>131</v>
      </c>
      <c r="W766" s="182"/>
      <c r="X766" s="182"/>
      <c r="Y766" s="182"/>
      <c r="Z766" s="182"/>
      <c r="AA766" s="182"/>
      <c r="AB766" s="182"/>
    </row>
    <row r="767" ht="22.5" customHeight="1">
      <c r="A767" s="72">
        <f>COUNTIF('Call &amp; Chat-Lidya'!$I$4:$I$2433,I767)</f>
        <v>15</v>
      </c>
      <c r="B767" s="176">
        <v>46150.0</v>
      </c>
      <c r="C767" s="91" t="s">
        <v>967</v>
      </c>
      <c r="D767" s="91" t="s">
        <v>173</v>
      </c>
      <c r="E767" s="91" t="s">
        <v>86</v>
      </c>
      <c r="F767" s="176">
        <v>46144.0</v>
      </c>
      <c r="G767" s="179" t="s">
        <v>88</v>
      </c>
      <c r="H767" s="91" t="s">
        <v>998</v>
      </c>
      <c r="I767" s="91" t="s">
        <v>999</v>
      </c>
      <c r="J767" s="97" t="s">
        <v>335</v>
      </c>
      <c r="K767" s="97" t="s">
        <v>1000</v>
      </c>
      <c r="L767" s="313" t="s">
        <v>1000</v>
      </c>
      <c r="M767" s="91" t="s">
        <v>1001</v>
      </c>
      <c r="N767" s="91" t="s">
        <v>1001</v>
      </c>
      <c r="O767" s="183">
        <v>46144.0</v>
      </c>
      <c r="P767" s="176">
        <v>46158.0</v>
      </c>
      <c r="Q767" s="91" t="s">
        <v>143</v>
      </c>
      <c r="R767" s="91">
        <v>2.0</v>
      </c>
      <c r="S767" s="179" t="s">
        <v>251</v>
      </c>
      <c r="T767" s="179" t="s">
        <v>145</v>
      </c>
      <c r="U767" s="179" t="s">
        <v>101</v>
      </c>
      <c r="V767" s="179" t="s">
        <v>341</v>
      </c>
      <c r="W767" s="182"/>
      <c r="X767" s="182"/>
      <c r="Y767" s="182"/>
      <c r="Z767" s="182"/>
      <c r="AA767" s="182"/>
      <c r="AB767" s="182"/>
    </row>
    <row r="768" ht="22.5" customHeight="1">
      <c r="A768" s="72">
        <f>COUNTIF('Call &amp; Chat-Lidya'!$I$4:$I$2433,I768)</f>
        <v>6</v>
      </c>
      <c r="B768" s="176">
        <v>46150.0</v>
      </c>
      <c r="C768" s="91" t="s">
        <v>967</v>
      </c>
      <c r="D768" s="91" t="s">
        <v>173</v>
      </c>
      <c r="E768" s="91" t="s">
        <v>115</v>
      </c>
      <c r="F768" s="176">
        <v>46144.0</v>
      </c>
      <c r="G768" s="179" t="s">
        <v>88</v>
      </c>
      <c r="H768" s="91" t="s">
        <v>2657</v>
      </c>
      <c r="I768" s="91" t="s">
        <v>2659</v>
      </c>
      <c r="J768" s="97" t="s">
        <v>2660</v>
      </c>
      <c r="K768" s="97" t="s">
        <v>2662</v>
      </c>
      <c r="L768" s="313" t="s">
        <v>2662</v>
      </c>
      <c r="M768" s="91" t="s">
        <v>2663</v>
      </c>
      <c r="N768" s="91" t="s">
        <v>2664</v>
      </c>
      <c r="O768" s="183">
        <v>46144.0</v>
      </c>
      <c r="P768" s="176">
        <v>46158.0</v>
      </c>
      <c r="Q768" s="91" t="s">
        <v>124</v>
      </c>
      <c r="R768" s="91">
        <v>1.0</v>
      </c>
      <c r="S768" s="179" t="s">
        <v>126</v>
      </c>
      <c r="T768" s="179" t="s">
        <v>292</v>
      </c>
      <c r="U768" s="179" t="s">
        <v>101</v>
      </c>
      <c r="V768" s="179" t="s">
        <v>283</v>
      </c>
      <c r="W768" s="182"/>
      <c r="X768" s="182"/>
      <c r="Y768" s="182"/>
      <c r="Z768" s="180" t="s">
        <v>5105</v>
      </c>
      <c r="AA768" s="182"/>
      <c r="AB768" s="182"/>
    </row>
    <row r="769" ht="22.5" customHeight="1">
      <c r="A769" s="72">
        <f>COUNTIF('Call &amp; Chat-Lidya'!$I$4:$I$2433,I769)</f>
        <v>8</v>
      </c>
      <c r="B769" s="176">
        <v>46150.0</v>
      </c>
      <c r="C769" s="91" t="s">
        <v>967</v>
      </c>
      <c r="D769" s="91" t="s">
        <v>173</v>
      </c>
      <c r="E769" s="91" t="s">
        <v>135</v>
      </c>
      <c r="F769" s="176">
        <v>46145.0</v>
      </c>
      <c r="G769" s="179" t="s">
        <v>88</v>
      </c>
      <c r="H769" s="91" t="s">
        <v>1184</v>
      </c>
      <c r="I769" s="91" t="s">
        <v>1186</v>
      </c>
      <c r="J769" s="97" t="s">
        <v>1187</v>
      </c>
      <c r="K769" s="97" t="s">
        <v>1189</v>
      </c>
      <c r="L769" s="313" t="s">
        <v>1189</v>
      </c>
      <c r="M769" s="91" t="s">
        <v>1190</v>
      </c>
      <c r="N769" s="91" t="s">
        <v>1192</v>
      </c>
      <c r="O769" s="183">
        <v>46144.0</v>
      </c>
      <c r="P769" s="176">
        <v>46158.0</v>
      </c>
      <c r="Q769" s="91" t="s">
        <v>124</v>
      </c>
      <c r="R769" s="91">
        <v>1.0</v>
      </c>
      <c r="S769" s="179" t="s">
        <v>251</v>
      </c>
      <c r="T769" s="179" t="s">
        <v>145</v>
      </c>
      <c r="U769" s="179" t="s">
        <v>101</v>
      </c>
      <c r="V769" s="179" t="s">
        <v>131</v>
      </c>
      <c r="W769" s="182"/>
      <c r="X769" s="182"/>
      <c r="Y769" s="182"/>
      <c r="Z769" s="182"/>
      <c r="AA769" s="182"/>
      <c r="AB769" s="182"/>
    </row>
    <row r="770" ht="22.5" customHeight="1">
      <c r="A770" s="72">
        <f>COUNTIF('Call &amp; Chat-Lidya'!$I$4:$I$2433,I770)</f>
        <v>6</v>
      </c>
      <c r="B770" s="176">
        <v>46150.0</v>
      </c>
      <c r="C770" s="91" t="s">
        <v>967</v>
      </c>
      <c r="D770" s="91" t="s">
        <v>173</v>
      </c>
      <c r="E770" s="91" t="s">
        <v>149</v>
      </c>
      <c r="F770" s="176">
        <v>46145.0</v>
      </c>
      <c r="G770" s="179" t="s">
        <v>88</v>
      </c>
      <c r="H770" s="91" t="s">
        <v>2680</v>
      </c>
      <c r="I770" s="91" t="s">
        <v>2682</v>
      </c>
      <c r="J770" s="97" t="s">
        <v>2684</v>
      </c>
      <c r="K770" s="97" t="s">
        <v>2686</v>
      </c>
      <c r="L770" s="313" t="s">
        <v>2686</v>
      </c>
      <c r="M770" s="91" t="s">
        <v>2688</v>
      </c>
      <c r="N770" s="182"/>
      <c r="O770" s="183">
        <v>46145.0</v>
      </c>
      <c r="P770" s="176">
        <v>46159.0</v>
      </c>
      <c r="Q770" s="91" t="s">
        <v>124</v>
      </c>
      <c r="R770" s="91" t="s">
        <v>124</v>
      </c>
      <c r="S770" s="179" t="s">
        <v>251</v>
      </c>
      <c r="T770" s="179" t="s">
        <v>127</v>
      </c>
      <c r="U770" s="179" t="s">
        <v>128</v>
      </c>
      <c r="V770" s="179" t="s">
        <v>131</v>
      </c>
      <c r="W770" s="182"/>
      <c r="X770" s="182"/>
      <c r="Y770" s="182"/>
      <c r="Z770" s="180" t="s">
        <v>533</v>
      </c>
      <c r="AA770" s="182"/>
      <c r="AB770" s="182"/>
    </row>
    <row r="771" ht="22.5" customHeight="1">
      <c r="A771" s="72">
        <f>COUNTIF('Call &amp; Chat-Lidya'!$I$4:$I$2433,I771)</f>
        <v>6</v>
      </c>
      <c r="B771" s="176">
        <v>46150.0</v>
      </c>
      <c r="C771" s="91" t="s">
        <v>967</v>
      </c>
      <c r="D771" s="91" t="s">
        <v>173</v>
      </c>
      <c r="E771" s="91" t="s">
        <v>163</v>
      </c>
      <c r="F771" s="176">
        <v>46145.0</v>
      </c>
      <c r="G771" s="179" t="s">
        <v>88</v>
      </c>
      <c r="H771" s="91" t="s">
        <v>2696</v>
      </c>
      <c r="I771" s="91" t="s">
        <v>2697</v>
      </c>
      <c r="J771" s="97" t="s">
        <v>2699</v>
      </c>
      <c r="K771" s="97" t="s">
        <v>2700</v>
      </c>
      <c r="L771" s="313" t="s">
        <v>2700</v>
      </c>
      <c r="M771" s="91" t="s">
        <v>2701</v>
      </c>
      <c r="N771" s="91" t="s">
        <v>2702</v>
      </c>
      <c r="O771" s="183">
        <v>46145.0</v>
      </c>
      <c r="P771" s="176">
        <v>46159.0</v>
      </c>
      <c r="Q771" s="91" t="s">
        <v>143</v>
      </c>
      <c r="R771" s="91">
        <v>1.0</v>
      </c>
      <c r="S771" s="179" t="s">
        <v>126</v>
      </c>
      <c r="T771" s="179" t="s">
        <v>195</v>
      </c>
      <c r="U771" s="179" t="s">
        <v>128</v>
      </c>
      <c r="V771" s="179" t="s">
        <v>131</v>
      </c>
      <c r="W771" s="182"/>
      <c r="X771" s="182"/>
      <c r="Y771" s="182"/>
      <c r="Z771" s="182"/>
      <c r="AA771" s="182"/>
      <c r="AB771" s="182"/>
    </row>
    <row r="772" ht="22.5" customHeight="1">
      <c r="A772" s="72">
        <f>COUNTIF('Call &amp; Chat-Lidya'!$I$4:$I$2433,I772)</f>
        <v>16</v>
      </c>
      <c r="B772" s="176">
        <v>46150.0</v>
      </c>
      <c r="C772" s="91" t="s">
        <v>967</v>
      </c>
      <c r="D772" s="91" t="s">
        <v>173</v>
      </c>
      <c r="E772" s="91" t="s">
        <v>175</v>
      </c>
      <c r="F772" s="176">
        <v>46146.0</v>
      </c>
      <c r="G772" s="179" t="s">
        <v>88</v>
      </c>
      <c r="H772" s="91" t="s">
        <v>968</v>
      </c>
      <c r="I772" s="91" t="s">
        <v>969</v>
      </c>
      <c r="J772" s="97" t="s">
        <v>970</v>
      </c>
      <c r="K772" s="97" t="s">
        <v>971</v>
      </c>
      <c r="L772" s="313" t="s">
        <v>971</v>
      </c>
      <c r="M772" s="91" t="s">
        <v>2050</v>
      </c>
      <c r="N772" s="91" t="s">
        <v>972</v>
      </c>
      <c r="O772" s="183">
        <v>46146.0</v>
      </c>
      <c r="P772" s="176">
        <v>46160.0</v>
      </c>
      <c r="Q772" s="91" t="s">
        <v>124</v>
      </c>
      <c r="R772" s="91">
        <v>2.0</v>
      </c>
      <c r="S772" s="179" t="s">
        <v>251</v>
      </c>
      <c r="T772" s="179" t="s">
        <v>145</v>
      </c>
      <c r="U772" s="179" t="s">
        <v>101</v>
      </c>
      <c r="V772" s="179" t="s">
        <v>341</v>
      </c>
      <c r="W772" s="329" t="s">
        <v>509</v>
      </c>
      <c r="X772" s="182"/>
      <c r="Y772" s="182"/>
      <c r="Z772" s="182"/>
      <c r="AA772" s="182"/>
      <c r="AB772" s="182"/>
    </row>
    <row r="773" ht="22.5" customHeight="1">
      <c r="A773" s="72">
        <f>COUNTIF('Call &amp; Chat-Lidya'!$I$4:$I$2433,I773)</f>
        <v>7</v>
      </c>
      <c r="B773" s="176">
        <v>46150.0</v>
      </c>
      <c r="C773" s="91" t="s">
        <v>967</v>
      </c>
      <c r="D773" s="91" t="s">
        <v>173</v>
      </c>
      <c r="E773" s="91" t="s">
        <v>315</v>
      </c>
      <c r="F773" s="176">
        <v>46147.0</v>
      </c>
      <c r="G773" s="179" t="s">
        <v>88</v>
      </c>
      <c r="H773" s="91" t="s">
        <v>1203</v>
      </c>
      <c r="I773" s="330">
        <v>18594.0</v>
      </c>
      <c r="J773" s="97" t="s">
        <v>1205</v>
      </c>
      <c r="K773" s="97" t="s">
        <v>1206</v>
      </c>
      <c r="L773" s="313" t="s">
        <v>1206</v>
      </c>
      <c r="M773" s="91" t="s">
        <v>1208</v>
      </c>
      <c r="N773" s="91" t="s">
        <v>1209</v>
      </c>
      <c r="O773" s="331" t="s">
        <v>986</v>
      </c>
      <c r="P773" s="176">
        <v>46161.0</v>
      </c>
      <c r="Q773" s="91" t="s">
        <v>124</v>
      </c>
      <c r="R773" s="91">
        <v>1.0</v>
      </c>
      <c r="S773" s="179" t="s">
        <v>251</v>
      </c>
      <c r="T773" s="179" t="s">
        <v>145</v>
      </c>
      <c r="U773" s="179" t="s">
        <v>101</v>
      </c>
      <c r="V773" s="179" t="s">
        <v>131</v>
      </c>
      <c r="W773" s="182"/>
      <c r="X773" s="182"/>
      <c r="Y773" s="182"/>
      <c r="Z773" s="180" t="s">
        <v>2745</v>
      </c>
      <c r="AA773" s="184"/>
      <c r="AB773" s="184"/>
    </row>
    <row r="774" ht="22.5" customHeight="1">
      <c r="A774" s="72">
        <f>COUNTIF('Call &amp; Chat-Lidya'!$I$4:$I$2433,I774)</f>
        <v>6</v>
      </c>
      <c r="B774" s="176">
        <v>46150.0</v>
      </c>
      <c r="C774" s="91" t="s">
        <v>967</v>
      </c>
      <c r="D774" s="91" t="s">
        <v>173</v>
      </c>
      <c r="E774" s="91" t="s">
        <v>340</v>
      </c>
      <c r="F774" s="176">
        <v>46147.0</v>
      </c>
      <c r="G774" s="179" t="s">
        <v>88</v>
      </c>
      <c r="H774" s="91" t="s">
        <v>1216</v>
      </c>
      <c r="I774" s="330">
        <v>18595.0</v>
      </c>
      <c r="J774" s="97" t="s">
        <v>1218</v>
      </c>
      <c r="K774" s="97" t="s">
        <v>1219</v>
      </c>
      <c r="L774" s="313" t="s">
        <v>1219</v>
      </c>
      <c r="M774" s="91" t="s">
        <v>1220</v>
      </c>
      <c r="N774" s="91" t="s">
        <v>1220</v>
      </c>
      <c r="O774" s="331" t="s">
        <v>986</v>
      </c>
      <c r="P774" s="176">
        <v>46161.0</v>
      </c>
      <c r="Q774" s="91" t="s">
        <v>124</v>
      </c>
      <c r="R774" s="91">
        <v>1.0</v>
      </c>
      <c r="S774" s="179" t="s">
        <v>126</v>
      </c>
      <c r="T774" s="179" t="s">
        <v>195</v>
      </c>
      <c r="U774" s="179" t="s">
        <v>128</v>
      </c>
      <c r="V774" s="179" t="s">
        <v>131</v>
      </c>
      <c r="W774" s="182"/>
      <c r="X774" s="182"/>
      <c r="Y774" s="182"/>
      <c r="Z774" s="182"/>
      <c r="AA774" s="184"/>
      <c r="AB774" s="184"/>
    </row>
    <row r="775" ht="22.5" customHeight="1">
      <c r="A775" s="72">
        <f>COUNTIF('Call &amp; Chat-Lidya'!$I$4:$I$2433,I775)</f>
        <v>7</v>
      </c>
      <c r="B775" s="176">
        <v>46150.0</v>
      </c>
      <c r="C775" s="91" t="s">
        <v>967</v>
      </c>
      <c r="D775" s="91" t="s">
        <v>173</v>
      </c>
      <c r="E775" s="91" t="s">
        <v>539</v>
      </c>
      <c r="F775" s="176">
        <v>46148.0</v>
      </c>
      <c r="G775" s="179" t="s">
        <v>88</v>
      </c>
      <c r="H775" s="91" t="s">
        <v>1228</v>
      </c>
      <c r="I775" s="330">
        <v>18597.0</v>
      </c>
      <c r="J775" s="97" t="s">
        <v>1229</v>
      </c>
      <c r="K775" s="97" t="s">
        <v>1230</v>
      </c>
      <c r="L775" s="313" t="s">
        <v>1230</v>
      </c>
      <c r="M775" s="91" t="s">
        <v>1231</v>
      </c>
      <c r="N775" s="91" t="s">
        <v>1231</v>
      </c>
      <c r="O775" s="331" t="s">
        <v>986</v>
      </c>
      <c r="P775" s="176">
        <v>46161.0</v>
      </c>
      <c r="Q775" s="91" t="s">
        <v>124</v>
      </c>
      <c r="R775" s="91">
        <v>1.0</v>
      </c>
      <c r="S775" s="179" t="s">
        <v>251</v>
      </c>
      <c r="T775" s="179" t="s">
        <v>195</v>
      </c>
      <c r="U775" s="179" t="s">
        <v>128</v>
      </c>
      <c r="V775" s="179" t="s">
        <v>131</v>
      </c>
      <c r="W775" s="182"/>
      <c r="X775" s="182"/>
      <c r="Y775" s="182"/>
      <c r="Z775" s="182"/>
      <c r="AA775" s="184"/>
      <c r="AB775" s="184"/>
    </row>
    <row r="776" ht="22.5" customHeight="1">
      <c r="A776" s="72">
        <f>COUNTIF('Call &amp; Chat-Lidya'!$I$4:$I$2433,I776)</f>
        <v>13</v>
      </c>
      <c r="B776" s="176">
        <v>46150.0</v>
      </c>
      <c r="C776" s="91" t="s">
        <v>967</v>
      </c>
      <c r="D776" s="91" t="s">
        <v>173</v>
      </c>
      <c r="E776" s="91" t="s">
        <v>554</v>
      </c>
      <c r="F776" s="176">
        <v>46148.0</v>
      </c>
      <c r="G776" s="179" t="s">
        <v>88</v>
      </c>
      <c r="H776" s="91" t="s">
        <v>982</v>
      </c>
      <c r="I776" s="330">
        <v>18604.0</v>
      </c>
      <c r="J776" s="97" t="s">
        <v>983</v>
      </c>
      <c r="K776" s="97" t="s">
        <v>984</v>
      </c>
      <c r="L776" s="313" t="s">
        <v>984</v>
      </c>
      <c r="M776" s="91" t="s">
        <v>985</v>
      </c>
      <c r="N776" s="91" t="s">
        <v>985</v>
      </c>
      <c r="O776" s="331" t="s">
        <v>986</v>
      </c>
      <c r="P776" s="176">
        <v>46161.0</v>
      </c>
      <c r="Q776" s="91" t="s">
        <v>124</v>
      </c>
      <c r="R776" s="91">
        <v>1.0</v>
      </c>
      <c r="S776" s="179" t="s">
        <v>251</v>
      </c>
      <c r="T776" s="179" t="s">
        <v>145</v>
      </c>
      <c r="U776" s="179" t="s">
        <v>101</v>
      </c>
      <c r="V776" s="179" t="s">
        <v>131</v>
      </c>
      <c r="W776" s="182"/>
      <c r="X776" s="182"/>
      <c r="Y776" s="182"/>
      <c r="Z776" s="182"/>
      <c r="AA776" s="184"/>
      <c r="AB776" s="184"/>
    </row>
    <row r="777" ht="22.5" customHeight="1">
      <c r="A777" s="72">
        <f>COUNTIF('Call &amp; Chat-Lidya'!$I$4:$I$2433,I777)</f>
        <v>7</v>
      </c>
      <c r="B777" s="176">
        <v>46150.0</v>
      </c>
      <c r="C777" s="91" t="s">
        <v>967</v>
      </c>
      <c r="D777" s="91" t="s">
        <v>173</v>
      </c>
      <c r="E777" s="91" t="s">
        <v>568</v>
      </c>
      <c r="F777" s="176">
        <v>46148.0</v>
      </c>
      <c r="G777" s="179" t="s">
        <v>88</v>
      </c>
      <c r="H777" s="91" t="s">
        <v>1233</v>
      </c>
      <c r="I777" s="330">
        <v>18609.0</v>
      </c>
      <c r="J777" s="97" t="s">
        <v>1234</v>
      </c>
      <c r="K777" s="97" t="s">
        <v>1235</v>
      </c>
      <c r="L777" s="313" t="s">
        <v>1235</v>
      </c>
      <c r="M777" s="91" t="s">
        <v>1236</v>
      </c>
      <c r="N777" s="91" t="s">
        <v>1236</v>
      </c>
      <c r="O777" s="331" t="s">
        <v>1237</v>
      </c>
      <c r="P777" s="176">
        <v>46162.0</v>
      </c>
      <c r="Q777" s="91" t="s">
        <v>124</v>
      </c>
      <c r="R777" s="91">
        <v>1.0</v>
      </c>
      <c r="S777" s="179" t="s">
        <v>251</v>
      </c>
      <c r="T777" s="179" t="s">
        <v>145</v>
      </c>
      <c r="U777" s="179" t="s">
        <v>101</v>
      </c>
      <c r="V777" s="179" t="s">
        <v>131</v>
      </c>
      <c r="W777" s="182"/>
      <c r="X777" s="182"/>
      <c r="Y777" s="182"/>
      <c r="Z777" s="182"/>
      <c r="AA777" s="184"/>
      <c r="AB777" s="184"/>
    </row>
    <row r="778" ht="22.5" customHeight="1">
      <c r="A778" s="72">
        <f>COUNTIF('Call &amp; Chat-Lidya'!$I$4:$I$2433,I778)</f>
        <v>7</v>
      </c>
      <c r="B778" s="176">
        <v>46150.0</v>
      </c>
      <c r="C778" s="91" t="s">
        <v>967</v>
      </c>
      <c r="D778" s="91" t="s">
        <v>173</v>
      </c>
      <c r="E778" s="91" t="s">
        <v>616</v>
      </c>
      <c r="F778" s="176">
        <v>46149.0</v>
      </c>
      <c r="G778" s="179" t="s">
        <v>88</v>
      </c>
      <c r="H778" s="91" t="s">
        <v>1242</v>
      </c>
      <c r="I778" s="330">
        <v>18616.0</v>
      </c>
      <c r="J778" s="97" t="s">
        <v>1243</v>
      </c>
      <c r="K778" s="97" t="s">
        <v>1244</v>
      </c>
      <c r="L778" s="313" t="s">
        <v>1244</v>
      </c>
      <c r="M778" s="91" t="s">
        <v>1245</v>
      </c>
      <c r="N778" s="91" t="s">
        <v>1246</v>
      </c>
      <c r="O778" s="331" t="s">
        <v>1160</v>
      </c>
      <c r="P778" s="176">
        <v>46163.0</v>
      </c>
      <c r="Q778" s="91" t="s">
        <v>124</v>
      </c>
      <c r="R778" s="91">
        <v>1.0</v>
      </c>
      <c r="S778" s="179" t="s">
        <v>126</v>
      </c>
      <c r="T778" s="179" t="s">
        <v>145</v>
      </c>
      <c r="U778" s="179" t="s">
        <v>101</v>
      </c>
      <c r="V778" s="179" t="s">
        <v>131</v>
      </c>
      <c r="W778" s="182"/>
      <c r="X778" s="182"/>
      <c r="Y778" s="182"/>
      <c r="Z778" s="182"/>
      <c r="AA778" s="184"/>
      <c r="AB778" s="184"/>
    </row>
    <row r="779" ht="22.5" customHeight="1">
      <c r="A779" s="72">
        <f>COUNTIF('Call &amp; Chat-Lidya'!$I$4:$I$2433,I779)</f>
        <v>3</v>
      </c>
      <c r="B779" s="176">
        <v>46150.0</v>
      </c>
      <c r="C779" s="91" t="s">
        <v>967</v>
      </c>
      <c r="D779" s="91" t="s">
        <v>173</v>
      </c>
      <c r="E779" s="91" t="s">
        <v>631</v>
      </c>
      <c r="F779" s="176">
        <v>46149.0</v>
      </c>
      <c r="G779" s="179" t="s">
        <v>88</v>
      </c>
      <c r="H779" s="91" t="s">
        <v>2570</v>
      </c>
      <c r="I779" s="330">
        <v>18620.0</v>
      </c>
      <c r="J779" s="97" t="s">
        <v>2572</v>
      </c>
      <c r="K779" s="97" t="s">
        <v>2573</v>
      </c>
      <c r="L779" s="313" t="s">
        <v>2573</v>
      </c>
      <c r="M779" s="91" t="s">
        <v>2574</v>
      </c>
      <c r="N779" s="91" t="s">
        <v>2574</v>
      </c>
      <c r="O779" s="331" t="s">
        <v>1160</v>
      </c>
      <c r="P779" s="176">
        <v>46163.0</v>
      </c>
      <c r="Q779" s="91" t="s">
        <v>124</v>
      </c>
      <c r="R779" s="91" t="s">
        <v>143</v>
      </c>
      <c r="S779" s="179" t="s">
        <v>126</v>
      </c>
      <c r="T779" s="179" t="s">
        <v>127</v>
      </c>
      <c r="U779" s="179" t="s">
        <v>128</v>
      </c>
      <c r="V779" s="179" t="s">
        <v>131</v>
      </c>
      <c r="W779" s="182"/>
      <c r="X779" s="182"/>
      <c r="Y779" s="182"/>
      <c r="Z779" s="97" t="s">
        <v>533</v>
      </c>
      <c r="AA779" s="184"/>
      <c r="AB779" s="184"/>
    </row>
    <row r="780" ht="22.5" customHeight="1">
      <c r="A780" s="72">
        <f>COUNTIF('Call &amp; Chat-Lidya'!$I$4:$I$2433,I780)</f>
        <v>5</v>
      </c>
      <c r="B780" s="176">
        <v>46150.0</v>
      </c>
      <c r="C780" s="91" t="s">
        <v>967</v>
      </c>
      <c r="D780" s="91" t="s">
        <v>173</v>
      </c>
      <c r="E780" s="91" t="s">
        <v>644</v>
      </c>
      <c r="F780" s="176">
        <v>46150.0</v>
      </c>
      <c r="G780" s="179" t="s">
        <v>88</v>
      </c>
      <c r="H780" s="91" t="s">
        <v>1133</v>
      </c>
      <c r="I780" s="330">
        <v>18623.0</v>
      </c>
      <c r="J780" s="97" t="s">
        <v>1134</v>
      </c>
      <c r="K780" s="97" t="s">
        <v>1135</v>
      </c>
      <c r="L780" s="313" t="s">
        <v>1135</v>
      </c>
      <c r="M780" s="91" t="s">
        <v>1136</v>
      </c>
      <c r="N780" s="91" t="s">
        <v>1136</v>
      </c>
      <c r="O780" s="331" t="s">
        <v>1120</v>
      </c>
      <c r="P780" s="176">
        <v>46164.0</v>
      </c>
      <c r="Q780" s="91" t="s">
        <v>124</v>
      </c>
      <c r="R780" s="91" t="s">
        <v>143</v>
      </c>
      <c r="S780" s="179" t="s">
        <v>251</v>
      </c>
      <c r="T780" s="179" t="s">
        <v>145</v>
      </c>
      <c r="U780" s="179" t="s">
        <v>101</v>
      </c>
      <c r="V780" s="179" t="s">
        <v>131</v>
      </c>
      <c r="W780" s="182"/>
      <c r="X780" s="182"/>
      <c r="Y780" s="182"/>
      <c r="Z780" s="182"/>
      <c r="AA780" s="184"/>
      <c r="AB780" s="184"/>
    </row>
    <row r="781" ht="22.5" customHeight="1">
      <c r="A781" s="72">
        <f>COUNTIF('Call &amp; Chat-Lidya'!$I$4:$I$2433,I781)</f>
        <v>2</v>
      </c>
      <c r="B781" s="176">
        <v>46150.0</v>
      </c>
      <c r="C781" s="91" t="s">
        <v>83</v>
      </c>
      <c r="D781" s="91" t="s">
        <v>173</v>
      </c>
      <c r="E781" s="91" t="s">
        <v>2177</v>
      </c>
      <c r="F781" s="176">
        <v>46134.0</v>
      </c>
      <c r="G781" s="179" t="s">
        <v>88</v>
      </c>
      <c r="H781" s="91" t="s">
        <v>2181</v>
      </c>
      <c r="I781" s="91" t="s">
        <v>2182</v>
      </c>
      <c r="J781" s="97" t="s">
        <v>2183</v>
      </c>
      <c r="K781" s="97" t="s">
        <v>2184</v>
      </c>
      <c r="L781" s="313" t="s">
        <v>2184</v>
      </c>
      <c r="M781" s="91" t="s">
        <v>2187</v>
      </c>
      <c r="N781" s="91" t="s">
        <v>2189</v>
      </c>
      <c r="O781" s="183">
        <v>46115.0</v>
      </c>
      <c r="P781" s="176">
        <v>46129.0</v>
      </c>
      <c r="Q781" s="91" t="s">
        <v>124</v>
      </c>
      <c r="R781" s="76" t="s">
        <v>124</v>
      </c>
      <c r="S781" s="83" t="s">
        <v>350</v>
      </c>
      <c r="T781" s="179" t="s">
        <v>145</v>
      </c>
      <c r="U781" s="179" t="s">
        <v>101</v>
      </c>
      <c r="V781" s="83" t="s">
        <v>283</v>
      </c>
      <c r="W781" s="182"/>
      <c r="X781" s="182"/>
      <c r="Y781" s="182"/>
      <c r="Z781" s="180" t="s">
        <v>2192</v>
      </c>
      <c r="AA781" s="182"/>
      <c r="AB781" s="182"/>
    </row>
    <row r="782" ht="22.5" customHeight="1">
      <c r="A782" s="72">
        <f>COUNTIF('Call &amp; Chat-Lidya'!$I$4:$I$2433,I782)</f>
        <v>2</v>
      </c>
      <c r="B782" s="176">
        <v>46150.0</v>
      </c>
      <c r="C782" s="91" t="s">
        <v>83</v>
      </c>
      <c r="D782" s="91" t="s">
        <v>173</v>
      </c>
      <c r="E782" s="91" t="s">
        <v>2197</v>
      </c>
      <c r="F782" s="176">
        <v>46134.0</v>
      </c>
      <c r="G782" s="179" t="s">
        <v>88</v>
      </c>
      <c r="H782" s="91" t="s">
        <v>2198</v>
      </c>
      <c r="I782" s="91" t="s">
        <v>2200</v>
      </c>
      <c r="J782" s="97" t="s">
        <v>2201</v>
      </c>
      <c r="K782" s="97" t="s">
        <v>2203</v>
      </c>
      <c r="L782" s="313" t="s">
        <v>2203</v>
      </c>
      <c r="M782" s="91" t="s">
        <v>2204</v>
      </c>
      <c r="N782" s="91" t="s">
        <v>2205</v>
      </c>
      <c r="O782" s="183">
        <v>46118.0</v>
      </c>
      <c r="P782" s="176">
        <v>46132.0</v>
      </c>
      <c r="Q782" s="91" t="s">
        <v>124</v>
      </c>
      <c r="R782" s="91">
        <v>1.0</v>
      </c>
      <c r="S782" s="179" t="s">
        <v>126</v>
      </c>
      <c r="T782" s="179" t="s">
        <v>145</v>
      </c>
      <c r="U782" s="179" t="s">
        <v>101</v>
      </c>
      <c r="V782" s="179" t="s">
        <v>131</v>
      </c>
      <c r="W782" s="182"/>
      <c r="X782" s="182"/>
      <c r="Y782" s="182"/>
      <c r="Z782" s="182"/>
      <c r="AA782" s="182"/>
      <c r="AB782" s="182"/>
    </row>
    <row r="783" ht="22.5" customHeight="1">
      <c r="A783" s="72">
        <f>COUNTIF('Call &amp; Chat-Lidya'!$I$4:$I$2433,I783)</f>
        <v>2</v>
      </c>
      <c r="B783" s="176">
        <v>46150.0</v>
      </c>
      <c r="C783" s="91" t="s">
        <v>83</v>
      </c>
      <c r="D783" s="91" t="s">
        <v>173</v>
      </c>
      <c r="E783" s="91" t="s">
        <v>2215</v>
      </c>
      <c r="F783" s="176">
        <v>46134.0</v>
      </c>
      <c r="G783" s="179" t="s">
        <v>88</v>
      </c>
      <c r="H783" s="91" t="s">
        <v>2216</v>
      </c>
      <c r="I783" s="91" t="s">
        <v>2217</v>
      </c>
      <c r="J783" s="97" t="s">
        <v>2218</v>
      </c>
      <c r="K783" s="97" t="s">
        <v>2219</v>
      </c>
      <c r="L783" s="313" t="s">
        <v>2219</v>
      </c>
      <c r="M783" s="91" t="s">
        <v>2222</v>
      </c>
      <c r="N783" s="91" t="s">
        <v>2222</v>
      </c>
      <c r="O783" s="183">
        <v>46118.0</v>
      </c>
      <c r="P783" s="176">
        <v>46132.0</v>
      </c>
      <c r="Q783" s="91" t="s">
        <v>124</v>
      </c>
      <c r="R783" s="91">
        <v>1.0</v>
      </c>
      <c r="S783" s="179" t="s">
        <v>251</v>
      </c>
      <c r="T783" s="179" t="s">
        <v>145</v>
      </c>
      <c r="U783" s="179" t="s">
        <v>101</v>
      </c>
      <c r="V783" s="179" t="s">
        <v>131</v>
      </c>
      <c r="W783" s="182"/>
      <c r="X783" s="182"/>
      <c r="Y783" s="182"/>
      <c r="Z783" s="182"/>
      <c r="AA783" s="182"/>
      <c r="AB783" s="182"/>
    </row>
    <row r="784" ht="22.5" customHeight="1">
      <c r="A784" s="72">
        <f>COUNTIF('Call &amp; Chat-Lidya'!$I$4:$I$2433,I784)</f>
        <v>2</v>
      </c>
      <c r="B784" s="176">
        <v>46150.0</v>
      </c>
      <c r="C784" s="91" t="s">
        <v>83</v>
      </c>
      <c r="D784" s="91" t="s">
        <v>173</v>
      </c>
      <c r="E784" s="91" t="s">
        <v>2227</v>
      </c>
      <c r="F784" s="176">
        <v>46134.0</v>
      </c>
      <c r="G784" s="179" t="s">
        <v>88</v>
      </c>
      <c r="H784" s="91" t="s">
        <v>2228</v>
      </c>
      <c r="I784" s="91" t="s">
        <v>2229</v>
      </c>
      <c r="J784" s="97" t="s">
        <v>2230</v>
      </c>
      <c r="K784" s="97" t="s">
        <v>2231</v>
      </c>
      <c r="L784" s="313" t="s">
        <v>2231</v>
      </c>
      <c r="M784" s="91" t="s">
        <v>2232</v>
      </c>
      <c r="N784" s="91" t="s">
        <v>2233</v>
      </c>
      <c r="O784" s="183">
        <v>46118.0</v>
      </c>
      <c r="P784" s="176">
        <v>46132.0</v>
      </c>
      <c r="Q784" s="91" t="s">
        <v>124</v>
      </c>
      <c r="R784" s="91">
        <v>1.0</v>
      </c>
      <c r="S784" s="179" t="s">
        <v>251</v>
      </c>
      <c r="T784" s="179" t="s">
        <v>145</v>
      </c>
      <c r="U784" s="179" t="s">
        <v>101</v>
      </c>
      <c r="V784" s="179" t="s">
        <v>131</v>
      </c>
      <c r="W784" s="182"/>
      <c r="X784" s="182"/>
      <c r="Y784" s="182"/>
      <c r="Z784" s="182"/>
      <c r="AA784" s="182"/>
      <c r="AB784" s="182"/>
    </row>
    <row r="785" ht="22.5" customHeight="1">
      <c r="A785" s="72">
        <f>COUNTIF('Call &amp; Chat-Lidya'!$I$4:$I$2433,I785)</f>
        <v>2</v>
      </c>
      <c r="B785" s="176">
        <v>46150.0</v>
      </c>
      <c r="C785" s="91" t="s">
        <v>83</v>
      </c>
      <c r="D785" s="91" t="s">
        <v>173</v>
      </c>
      <c r="E785" s="91" t="s">
        <v>2240</v>
      </c>
      <c r="F785" s="176">
        <v>46134.0</v>
      </c>
      <c r="G785" s="179" t="s">
        <v>88</v>
      </c>
      <c r="H785" s="91" t="s">
        <v>2241</v>
      </c>
      <c r="I785" s="91" t="s">
        <v>2242</v>
      </c>
      <c r="J785" s="97" t="s">
        <v>2243</v>
      </c>
      <c r="K785" s="97" t="s">
        <v>2244</v>
      </c>
      <c r="L785" s="313" t="s">
        <v>2244</v>
      </c>
      <c r="M785" s="91" t="s">
        <v>2245</v>
      </c>
      <c r="N785" s="91" t="s">
        <v>2246</v>
      </c>
      <c r="O785" s="183">
        <v>46118.0</v>
      </c>
      <c r="P785" s="176">
        <v>46132.0</v>
      </c>
      <c r="Q785" s="91" t="s">
        <v>143</v>
      </c>
      <c r="R785" s="91">
        <v>1.0</v>
      </c>
      <c r="S785" s="179" t="s">
        <v>126</v>
      </c>
      <c r="T785" s="179" t="s">
        <v>145</v>
      </c>
      <c r="U785" s="179" t="s">
        <v>101</v>
      </c>
      <c r="V785" s="179" t="s">
        <v>131</v>
      </c>
      <c r="W785" s="182"/>
      <c r="X785" s="182"/>
      <c r="Y785" s="182"/>
      <c r="Z785" s="182"/>
      <c r="AA785" s="182"/>
      <c r="AB785" s="182"/>
    </row>
    <row r="786" ht="22.5" customHeight="1">
      <c r="A786" s="72">
        <f>COUNTIF('Call &amp; Chat-Lidya'!$I$4:$I$2433,I786)</f>
        <v>2</v>
      </c>
      <c r="B786" s="176">
        <v>46150.0</v>
      </c>
      <c r="C786" s="91" t="s">
        <v>83</v>
      </c>
      <c r="D786" s="91" t="s">
        <v>173</v>
      </c>
      <c r="E786" s="91" t="s">
        <v>2257</v>
      </c>
      <c r="F786" s="176">
        <v>46134.0</v>
      </c>
      <c r="G786" s="179" t="s">
        <v>88</v>
      </c>
      <c r="H786" s="91" t="s">
        <v>2258</v>
      </c>
      <c r="I786" s="91" t="s">
        <v>2259</v>
      </c>
      <c r="J786" s="97" t="s">
        <v>2260</v>
      </c>
      <c r="K786" s="97" t="s">
        <v>2261</v>
      </c>
      <c r="L786" s="313" t="s">
        <v>2261</v>
      </c>
      <c r="M786" s="91" t="s">
        <v>2262</v>
      </c>
      <c r="N786" s="91" t="s">
        <v>2263</v>
      </c>
      <c r="O786" s="183">
        <v>46119.0</v>
      </c>
      <c r="P786" s="176">
        <v>46133.0</v>
      </c>
      <c r="Q786" s="91" t="s">
        <v>124</v>
      </c>
      <c r="R786" s="91">
        <v>1.0</v>
      </c>
      <c r="S786" s="179" t="s">
        <v>251</v>
      </c>
      <c r="T786" s="179" t="s">
        <v>145</v>
      </c>
      <c r="U786" s="179" t="s">
        <v>101</v>
      </c>
      <c r="V786" s="179" t="s">
        <v>131</v>
      </c>
      <c r="W786" s="182"/>
      <c r="X786" s="182"/>
      <c r="Y786" s="182"/>
      <c r="Z786" s="182"/>
      <c r="AA786" s="182"/>
      <c r="AB786" s="182"/>
    </row>
    <row r="787" ht="22.5" customHeight="1">
      <c r="A787" s="72">
        <f>COUNTIF('Call &amp; Chat-Lidya'!$I$4:$I$2433,I787)</f>
        <v>2</v>
      </c>
      <c r="B787" s="176">
        <v>46150.0</v>
      </c>
      <c r="C787" s="91" t="s">
        <v>83</v>
      </c>
      <c r="D787" s="91" t="s">
        <v>173</v>
      </c>
      <c r="E787" s="91" t="s">
        <v>2274</v>
      </c>
      <c r="F787" s="176">
        <v>46134.0</v>
      </c>
      <c r="G787" s="179" t="s">
        <v>88</v>
      </c>
      <c r="H787" s="91" t="s">
        <v>2276</v>
      </c>
      <c r="I787" s="91" t="s">
        <v>2277</v>
      </c>
      <c r="J787" s="97" t="s">
        <v>2278</v>
      </c>
      <c r="K787" s="97" t="s">
        <v>2279</v>
      </c>
      <c r="L787" s="313" t="s">
        <v>2280</v>
      </c>
      <c r="M787" s="91" t="s">
        <v>2281</v>
      </c>
      <c r="N787" s="91" t="s">
        <v>2281</v>
      </c>
      <c r="O787" s="183">
        <v>46119.0</v>
      </c>
      <c r="P787" s="176">
        <v>46133.0</v>
      </c>
      <c r="Q787" s="91" t="s">
        <v>124</v>
      </c>
      <c r="R787" s="91">
        <v>1.0</v>
      </c>
      <c r="S787" s="179" t="s">
        <v>126</v>
      </c>
      <c r="T787" s="179" t="s">
        <v>145</v>
      </c>
      <c r="U787" s="179" t="s">
        <v>101</v>
      </c>
      <c r="V787" s="179" t="s">
        <v>131</v>
      </c>
      <c r="W787" s="182"/>
      <c r="X787" s="182"/>
      <c r="Y787" s="182"/>
      <c r="Z787" s="182"/>
      <c r="AA787" s="182"/>
      <c r="AB787" s="182"/>
    </row>
    <row r="788" ht="22.5" customHeight="1">
      <c r="A788" s="72">
        <f>COUNTIF('Call &amp; Chat-Lidya'!$I$4:$I$2433,I788)</f>
        <v>2</v>
      </c>
      <c r="B788" s="176">
        <v>46150.0</v>
      </c>
      <c r="C788" s="91" t="s">
        <v>83</v>
      </c>
      <c r="D788" s="91" t="s">
        <v>173</v>
      </c>
      <c r="E788" s="91" t="s">
        <v>2294</v>
      </c>
      <c r="F788" s="176">
        <v>46134.0</v>
      </c>
      <c r="G788" s="179" t="s">
        <v>88</v>
      </c>
      <c r="H788" s="91" t="s">
        <v>2297</v>
      </c>
      <c r="I788" s="91" t="s">
        <v>2298</v>
      </c>
      <c r="J788" s="97" t="s">
        <v>2300</v>
      </c>
      <c r="K788" s="97" t="s">
        <v>2085</v>
      </c>
      <c r="L788" s="313" t="s">
        <v>2085</v>
      </c>
      <c r="M788" s="91" t="s">
        <v>2301</v>
      </c>
      <c r="N788" s="91" t="s">
        <v>2301</v>
      </c>
      <c r="O788" s="183">
        <v>46120.0</v>
      </c>
      <c r="P788" s="176">
        <v>46134.0</v>
      </c>
      <c r="Q788" s="91" t="s">
        <v>591</v>
      </c>
      <c r="R788" s="91">
        <v>1.0</v>
      </c>
      <c r="S788" s="179" t="s">
        <v>251</v>
      </c>
      <c r="T788" s="179" t="s">
        <v>145</v>
      </c>
      <c r="U788" s="179" t="s">
        <v>101</v>
      </c>
      <c r="V788" s="179" t="s">
        <v>131</v>
      </c>
      <c r="W788" s="182"/>
      <c r="X788" s="182"/>
      <c r="Y788" s="182"/>
      <c r="Z788" s="182"/>
      <c r="AA788" s="182"/>
      <c r="AB788" s="182"/>
    </row>
    <row r="789" ht="22.5" customHeight="1">
      <c r="A789" s="72">
        <f>COUNTIF('Call &amp; Chat-Lidya'!$I$4:$I$2433,I789)</f>
        <v>2</v>
      </c>
      <c r="B789" s="176">
        <v>46150.0</v>
      </c>
      <c r="C789" s="91" t="s">
        <v>83</v>
      </c>
      <c r="D789" s="91" t="s">
        <v>173</v>
      </c>
      <c r="E789" s="91" t="s">
        <v>2311</v>
      </c>
      <c r="F789" s="176">
        <v>46134.0</v>
      </c>
      <c r="G789" s="179" t="s">
        <v>88</v>
      </c>
      <c r="H789" s="91" t="s">
        <v>2314</v>
      </c>
      <c r="I789" s="91" t="s">
        <v>2316</v>
      </c>
      <c r="J789" s="97" t="s">
        <v>2318</v>
      </c>
      <c r="K789" s="97" t="s">
        <v>2319</v>
      </c>
      <c r="L789" s="313" t="s">
        <v>2319</v>
      </c>
      <c r="M789" s="91" t="s">
        <v>2320</v>
      </c>
      <c r="N789" s="91" t="s">
        <v>2320</v>
      </c>
      <c r="O789" s="183">
        <v>46124.0</v>
      </c>
      <c r="P789" s="176">
        <v>46138.0</v>
      </c>
      <c r="Q789" s="91" t="s">
        <v>521</v>
      </c>
      <c r="R789" s="91">
        <v>1.0</v>
      </c>
      <c r="S789" s="179" t="s">
        <v>251</v>
      </c>
      <c r="T789" s="179" t="s">
        <v>145</v>
      </c>
      <c r="U789" s="179" t="s">
        <v>101</v>
      </c>
      <c r="V789" s="179" t="s">
        <v>131</v>
      </c>
      <c r="W789" s="182"/>
      <c r="X789" s="182"/>
      <c r="Y789" s="182"/>
      <c r="Z789" s="182"/>
      <c r="AA789" s="182"/>
      <c r="AB789" s="182"/>
    </row>
    <row r="790" ht="22.5" customHeight="1">
      <c r="A790" s="72">
        <f>COUNTIF('Call &amp; Chat-Lidya'!$I$4:$I$2433,I790)</f>
        <v>2</v>
      </c>
      <c r="B790" s="176">
        <v>46150.0</v>
      </c>
      <c r="C790" s="91" t="s">
        <v>83</v>
      </c>
      <c r="D790" s="91" t="s">
        <v>173</v>
      </c>
      <c r="E790" s="91" t="s">
        <v>2328</v>
      </c>
      <c r="F790" s="176">
        <v>46134.0</v>
      </c>
      <c r="G790" s="179" t="s">
        <v>88</v>
      </c>
      <c r="H790" s="91" t="s">
        <v>2329</v>
      </c>
      <c r="I790" s="91" t="s">
        <v>2330</v>
      </c>
      <c r="J790" s="97" t="s">
        <v>2331</v>
      </c>
      <c r="K790" s="97" t="s">
        <v>2332</v>
      </c>
      <c r="L790" s="313" t="s">
        <v>2332</v>
      </c>
      <c r="M790" s="91" t="s">
        <v>2333</v>
      </c>
      <c r="N790" s="91" t="s">
        <v>2334</v>
      </c>
      <c r="O790" s="183">
        <v>46126.0</v>
      </c>
      <c r="P790" s="176">
        <v>46140.0</v>
      </c>
      <c r="Q790" s="91" t="s">
        <v>124</v>
      </c>
      <c r="R790" s="91">
        <v>1.0</v>
      </c>
      <c r="S790" s="179" t="s">
        <v>126</v>
      </c>
      <c r="T790" s="179" t="s">
        <v>145</v>
      </c>
      <c r="U790" s="179" t="s">
        <v>101</v>
      </c>
      <c r="V790" s="179" t="s">
        <v>131</v>
      </c>
      <c r="W790" s="182"/>
      <c r="X790" s="182"/>
      <c r="Y790" s="182"/>
      <c r="Z790" s="182"/>
      <c r="AA790" s="182"/>
      <c r="AB790" s="182"/>
    </row>
    <row r="791" ht="22.5" customHeight="1">
      <c r="A791" s="72">
        <f>COUNTIF('Call &amp; Chat-Lidya'!$I$4:$I$2433,I791)</f>
        <v>2</v>
      </c>
      <c r="B791" s="176">
        <v>46150.0</v>
      </c>
      <c r="C791" s="91" t="s">
        <v>83</v>
      </c>
      <c r="D791" s="91" t="s">
        <v>173</v>
      </c>
      <c r="E791" s="91" t="s">
        <v>2345</v>
      </c>
      <c r="F791" s="176">
        <v>46134.0</v>
      </c>
      <c r="G791" s="179" t="s">
        <v>88</v>
      </c>
      <c r="H791" s="91" t="s">
        <v>2346</v>
      </c>
      <c r="I791" s="91" t="s">
        <v>2347</v>
      </c>
      <c r="J791" s="97" t="s">
        <v>2348</v>
      </c>
      <c r="K791" s="97" t="s">
        <v>2349</v>
      </c>
      <c r="L791" s="313" t="s">
        <v>2349</v>
      </c>
      <c r="M791" s="91" t="s">
        <v>2350</v>
      </c>
      <c r="N791" s="182"/>
      <c r="O791" s="183">
        <v>46126.0</v>
      </c>
      <c r="P791" s="176">
        <v>46140.0</v>
      </c>
      <c r="Q791" s="91" t="s">
        <v>143</v>
      </c>
      <c r="R791" s="91">
        <v>1.0</v>
      </c>
      <c r="S791" s="179" t="s">
        <v>251</v>
      </c>
      <c r="T791" s="179" t="s">
        <v>145</v>
      </c>
      <c r="U791" s="179" t="s">
        <v>101</v>
      </c>
      <c r="V791" s="179" t="s">
        <v>131</v>
      </c>
      <c r="W791" s="182"/>
      <c r="X791" s="182"/>
      <c r="Y791" s="182"/>
      <c r="Z791" s="182"/>
      <c r="AA791" s="182"/>
      <c r="AB791" s="182"/>
    </row>
    <row r="792" ht="22.5" customHeight="1">
      <c r="A792" s="72">
        <f>COUNTIF('Call &amp; Chat-Lidya'!$I$4:$I$2433,I792)</f>
        <v>2</v>
      </c>
      <c r="B792" s="176">
        <v>46150.0</v>
      </c>
      <c r="C792" s="91" t="s">
        <v>83</v>
      </c>
      <c r="D792" s="91" t="s">
        <v>173</v>
      </c>
      <c r="E792" s="91" t="s">
        <v>2359</v>
      </c>
      <c r="F792" s="176">
        <v>46134.0</v>
      </c>
      <c r="G792" s="179" t="s">
        <v>88</v>
      </c>
      <c r="H792" s="91" t="s">
        <v>2363</v>
      </c>
      <c r="I792" s="91" t="s">
        <v>2211</v>
      </c>
      <c r="J792" s="97" t="s">
        <v>2212</v>
      </c>
      <c r="K792" s="471" t="s">
        <v>2213</v>
      </c>
      <c r="L792" s="313" t="s">
        <v>2213</v>
      </c>
      <c r="M792" s="91" t="s">
        <v>2214</v>
      </c>
      <c r="N792" s="91" t="s">
        <v>2367</v>
      </c>
      <c r="O792" s="183">
        <v>46129.0</v>
      </c>
      <c r="P792" s="176">
        <v>46143.0</v>
      </c>
      <c r="Q792" s="91" t="s">
        <v>143</v>
      </c>
      <c r="R792" s="91">
        <v>1.0</v>
      </c>
      <c r="S792" s="179" t="s">
        <v>350</v>
      </c>
      <c r="T792" s="179" t="s">
        <v>145</v>
      </c>
      <c r="U792" s="179" t="s">
        <v>101</v>
      </c>
      <c r="V792" s="179" t="s">
        <v>131</v>
      </c>
      <c r="W792" s="182"/>
      <c r="X792" s="182"/>
      <c r="Y792" s="182"/>
      <c r="Z792" s="182"/>
      <c r="AA792" s="182"/>
      <c r="AB792" s="182"/>
    </row>
    <row r="793" ht="22.5" customHeight="1">
      <c r="A793" s="72">
        <f>COUNTIF('Call &amp; Chat-Lidya'!$I$4:$I$2433,I793)</f>
        <v>2</v>
      </c>
      <c r="B793" s="176">
        <v>46150.0</v>
      </c>
      <c r="C793" s="91" t="s">
        <v>83</v>
      </c>
      <c r="D793" s="91" t="s">
        <v>173</v>
      </c>
      <c r="E793" s="91" t="s">
        <v>2373</v>
      </c>
      <c r="F793" s="176">
        <v>46134.0</v>
      </c>
      <c r="G793" s="179" t="s">
        <v>88</v>
      </c>
      <c r="H793" s="91" t="s">
        <v>2377</v>
      </c>
      <c r="I793" s="91" t="s">
        <v>2379</v>
      </c>
      <c r="J793" s="97" t="s">
        <v>2380</v>
      </c>
      <c r="K793" s="97" t="s">
        <v>2381</v>
      </c>
      <c r="L793" s="313" t="s">
        <v>2381</v>
      </c>
      <c r="M793" s="91" t="s">
        <v>2382</v>
      </c>
      <c r="N793" s="91" t="s">
        <v>2382</v>
      </c>
      <c r="O793" s="183">
        <v>46129.0</v>
      </c>
      <c r="P793" s="176">
        <v>46143.0</v>
      </c>
      <c r="Q793" s="91" t="s">
        <v>124</v>
      </c>
      <c r="R793" s="91">
        <v>1.0</v>
      </c>
      <c r="S793" s="179" t="s">
        <v>251</v>
      </c>
      <c r="T793" s="179" t="s">
        <v>145</v>
      </c>
      <c r="U793" s="179" t="s">
        <v>101</v>
      </c>
      <c r="V793" s="179" t="s">
        <v>131</v>
      </c>
      <c r="W793" s="182"/>
      <c r="X793" s="182"/>
      <c r="Y793" s="182"/>
      <c r="Z793" s="182"/>
      <c r="AA793" s="182"/>
      <c r="AB793" s="182"/>
    </row>
    <row r="794" ht="22.5" customHeight="1">
      <c r="A794" s="72">
        <f>COUNTIF('Call &amp; Chat-Lidya'!$I$4:$I$2433,I794)</f>
        <v>3</v>
      </c>
      <c r="B794" s="176">
        <v>46150.0</v>
      </c>
      <c r="C794" s="91" t="s">
        <v>83</v>
      </c>
      <c r="D794" s="91" t="s">
        <v>173</v>
      </c>
      <c r="E794" s="91" t="s">
        <v>2070</v>
      </c>
      <c r="F794" s="176">
        <v>46134.0</v>
      </c>
      <c r="G794" s="179" t="s">
        <v>88</v>
      </c>
      <c r="H794" s="91" t="s">
        <v>2071</v>
      </c>
      <c r="I794" s="91" t="s">
        <v>2072</v>
      </c>
      <c r="J794" s="97" t="s">
        <v>2073</v>
      </c>
      <c r="K794" s="97" t="s">
        <v>2074</v>
      </c>
      <c r="L794" s="313" t="s">
        <v>2074</v>
      </c>
      <c r="M794" s="91" t="s">
        <v>2075</v>
      </c>
      <c r="N794" s="91" t="s">
        <v>2075</v>
      </c>
      <c r="O794" s="183">
        <v>46130.0</v>
      </c>
      <c r="P794" s="176">
        <v>46144.0</v>
      </c>
      <c r="Q794" s="91" t="s">
        <v>143</v>
      </c>
      <c r="R794" s="91">
        <v>1.0</v>
      </c>
      <c r="S794" s="179" t="s">
        <v>381</v>
      </c>
      <c r="T794" s="179" t="s">
        <v>145</v>
      </c>
      <c r="U794" s="179" t="s">
        <v>101</v>
      </c>
      <c r="V794" s="179" t="s">
        <v>1043</v>
      </c>
      <c r="W794" s="91" t="s">
        <v>342</v>
      </c>
      <c r="X794" s="182"/>
      <c r="Y794" s="182"/>
      <c r="Z794" s="180" t="s">
        <v>5248</v>
      </c>
      <c r="AA794" s="182"/>
      <c r="AB794" s="182"/>
    </row>
    <row r="795" ht="22.5" customHeight="1">
      <c r="A795" s="72">
        <f>COUNTIF('Call &amp; Chat-Lidya'!$I$4:$I$2433,I795)</f>
        <v>2</v>
      </c>
      <c r="B795" s="176">
        <v>46150.0</v>
      </c>
      <c r="C795" s="91" t="s">
        <v>83</v>
      </c>
      <c r="D795" s="91" t="s">
        <v>173</v>
      </c>
      <c r="E795" s="91" t="s">
        <v>2390</v>
      </c>
      <c r="F795" s="176">
        <v>46134.0</v>
      </c>
      <c r="G795" s="179" t="s">
        <v>88</v>
      </c>
      <c r="H795" s="91" t="s">
        <v>2393</v>
      </c>
      <c r="I795" s="91" t="s">
        <v>2394</v>
      </c>
      <c r="J795" s="97" t="s">
        <v>2396</v>
      </c>
      <c r="K795" s="97" t="s">
        <v>2397</v>
      </c>
      <c r="L795" s="313" t="s">
        <v>2397</v>
      </c>
      <c r="M795" s="91" t="s">
        <v>2398</v>
      </c>
      <c r="N795" s="91" t="s">
        <v>2399</v>
      </c>
      <c r="O795" s="183">
        <v>46133.0</v>
      </c>
      <c r="P795" s="176">
        <v>46147.0</v>
      </c>
      <c r="Q795" s="91" t="s">
        <v>124</v>
      </c>
      <c r="R795" s="91">
        <v>1.0</v>
      </c>
      <c r="S795" s="179" t="s">
        <v>126</v>
      </c>
      <c r="T795" s="179" t="s">
        <v>145</v>
      </c>
      <c r="U795" s="179" t="s">
        <v>101</v>
      </c>
      <c r="V795" s="179" t="s">
        <v>131</v>
      </c>
      <c r="W795" s="182"/>
      <c r="X795" s="182"/>
      <c r="Y795" s="182"/>
      <c r="Z795" s="182"/>
      <c r="AA795" s="182"/>
      <c r="AB795" s="182"/>
    </row>
    <row r="796" ht="22.5" customHeight="1">
      <c r="A796" s="72">
        <f>COUNTIF('Call &amp; Chat-Lidya'!$I$4:$I$2433,I796)</f>
        <v>2</v>
      </c>
      <c r="B796" s="176">
        <v>46150.0</v>
      </c>
      <c r="C796" s="91" t="s">
        <v>83</v>
      </c>
      <c r="D796" s="91" t="s">
        <v>173</v>
      </c>
      <c r="E796" s="91" t="s">
        <v>2406</v>
      </c>
      <c r="F796" s="176">
        <v>46134.0</v>
      </c>
      <c r="G796" s="179" t="s">
        <v>88</v>
      </c>
      <c r="H796" s="91" t="s">
        <v>2410</v>
      </c>
      <c r="I796" s="91" t="s">
        <v>2411</v>
      </c>
      <c r="J796" s="97" t="s">
        <v>2412</v>
      </c>
      <c r="K796" s="97" t="s">
        <v>2413</v>
      </c>
      <c r="L796" s="313" t="s">
        <v>2413</v>
      </c>
      <c r="M796" s="91" t="s">
        <v>2414</v>
      </c>
      <c r="N796" s="91" t="s">
        <v>2415</v>
      </c>
      <c r="O796" s="183">
        <v>46133.0</v>
      </c>
      <c r="P796" s="176">
        <v>46147.0</v>
      </c>
      <c r="Q796" s="91" t="s">
        <v>213</v>
      </c>
      <c r="R796" s="91">
        <v>1.0</v>
      </c>
      <c r="S796" s="179" t="s">
        <v>126</v>
      </c>
      <c r="T796" s="179" t="s">
        <v>145</v>
      </c>
      <c r="U796" s="179" t="s">
        <v>101</v>
      </c>
      <c r="V796" s="179" t="s">
        <v>131</v>
      </c>
      <c r="W796" s="182"/>
      <c r="X796" s="182"/>
      <c r="Y796" s="182"/>
      <c r="Z796" s="182"/>
      <c r="AA796" s="182"/>
      <c r="AB796" s="182"/>
    </row>
    <row r="797" ht="22.5" customHeight="1">
      <c r="A797" s="72">
        <f>COUNTIF('Call &amp; Chat-Lidya'!$I$4:$I$2433,I797)</f>
        <v>2</v>
      </c>
      <c r="B797" s="176">
        <v>46150.0</v>
      </c>
      <c r="C797" s="91" t="s">
        <v>83</v>
      </c>
      <c r="D797" s="91" t="s">
        <v>173</v>
      </c>
      <c r="E797" s="91" t="s">
        <v>2424</v>
      </c>
      <c r="F797" s="176">
        <v>46134.0</v>
      </c>
      <c r="G797" s="179" t="s">
        <v>88</v>
      </c>
      <c r="H797" s="91" t="s">
        <v>2425</v>
      </c>
      <c r="I797" s="91" t="s">
        <v>2426</v>
      </c>
      <c r="J797" s="97" t="s">
        <v>2427</v>
      </c>
      <c r="K797" s="97" t="s">
        <v>2428</v>
      </c>
      <c r="L797" s="313" t="s">
        <v>2428</v>
      </c>
      <c r="M797" s="91" t="s">
        <v>2429</v>
      </c>
      <c r="N797" s="91" t="s">
        <v>2430</v>
      </c>
      <c r="O797" s="183">
        <v>46134.0</v>
      </c>
      <c r="P797" s="176">
        <v>46148.0</v>
      </c>
      <c r="Q797" s="91" t="s">
        <v>213</v>
      </c>
      <c r="R797" s="91">
        <v>1.0</v>
      </c>
      <c r="S797" s="179" t="s">
        <v>126</v>
      </c>
      <c r="T797" s="179" t="s">
        <v>145</v>
      </c>
      <c r="U797" s="179" t="s">
        <v>101</v>
      </c>
      <c r="V797" s="179" t="s">
        <v>131</v>
      </c>
      <c r="W797" s="182"/>
      <c r="X797" s="182"/>
      <c r="Y797" s="182"/>
      <c r="Z797" s="182"/>
      <c r="AA797" s="182"/>
      <c r="AB797" s="182"/>
    </row>
    <row r="798" ht="22.5" customHeight="1">
      <c r="A798" s="72">
        <f>COUNTIF('Call &amp; Chat-Lidya'!$I$4:$I$2433,I798)</f>
        <v>2</v>
      </c>
      <c r="B798" s="176">
        <v>46150.0</v>
      </c>
      <c r="C798" s="91" t="s">
        <v>83</v>
      </c>
      <c r="D798" s="91" t="s">
        <v>173</v>
      </c>
      <c r="E798" s="91" t="s">
        <v>2438</v>
      </c>
      <c r="F798" s="176">
        <v>46134.0</v>
      </c>
      <c r="G798" s="179" t="s">
        <v>88</v>
      </c>
      <c r="H798" s="91" t="s">
        <v>2439</v>
      </c>
      <c r="I798" s="91" t="s">
        <v>2440</v>
      </c>
      <c r="J798" s="97" t="s">
        <v>2441</v>
      </c>
      <c r="K798" s="97" t="s">
        <v>2442</v>
      </c>
      <c r="L798" s="313" t="s">
        <v>2442</v>
      </c>
      <c r="M798" s="91" t="s">
        <v>2443</v>
      </c>
      <c r="N798" s="91" t="s">
        <v>2443</v>
      </c>
      <c r="O798" s="183">
        <v>46134.0</v>
      </c>
      <c r="P798" s="176">
        <v>46148.0</v>
      </c>
      <c r="Q798" s="91" t="s">
        <v>124</v>
      </c>
      <c r="R798" s="91">
        <v>1.0</v>
      </c>
      <c r="S798" s="179" t="s">
        <v>251</v>
      </c>
      <c r="T798" s="179" t="s">
        <v>145</v>
      </c>
      <c r="U798" s="179" t="s">
        <v>101</v>
      </c>
      <c r="V798" s="179" t="s">
        <v>131</v>
      </c>
      <c r="W798" s="182"/>
      <c r="X798" s="182"/>
      <c r="Y798" s="182"/>
      <c r="Z798" s="182"/>
      <c r="AA798" s="182"/>
      <c r="AB798" s="182"/>
    </row>
    <row r="799" ht="22.5" customHeight="1">
      <c r="A799" s="72">
        <f>COUNTIF('Call &amp; Chat-Lidya'!$I$4:$I$2433,I799)</f>
        <v>2</v>
      </c>
      <c r="B799" s="176">
        <v>46150.0</v>
      </c>
      <c r="C799" s="91" t="s">
        <v>83</v>
      </c>
      <c r="D799" s="91" t="s">
        <v>173</v>
      </c>
      <c r="E799" s="91" t="s">
        <v>2452</v>
      </c>
      <c r="F799" s="176">
        <v>46135.0</v>
      </c>
      <c r="G799" s="179" t="s">
        <v>88</v>
      </c>
      <c r="H799" s="91" t="s">
        <v>2029</v>
      </c>
      <c r="I799" s="91" t="s">
        <v>2453</v>
      </c>
      <c r="J799" s="97" t="s">
        <v>2454</v>
      </c>
      <c r="K799" s="97" t="s">
        <v>2455</v>
      </c>
      <c r="L799" s="313" t="s">
        <v>2455</v>
      </c>
      <c r="M799" s="91" t="s">
        <v>2456</v>
      </c>
      <c r="N799" s="91" t="s">
        <v>2456</v>
      </c>
      <c r="O799" s="183">
        <v>46135.0</v>
      </c>
      <c r="P799" s="176">
        <v>46149.0</v>
      </c>
      <c r="Q799" s="91" t="s">
        <v>124</v>
      </c>
      <c r="R799" s="91">
        <v>1.0</v>
      </c>
      <c r="S799" s="179" t="s">
        <v>251</v>
      </c>
      <c r="T799" s="179" t="s">
        <v>145</v>
      </c>
      <c r="U799" s="179" t="s">
        <v>101</v>
      </c>
      <c r="V799" s="179" t="s">
        <v>131</v>
      </c>
      <c r="W799" s="182"/>
      <c r="X799" s="182"/>
      <c r="Y799" s="182"/>
      <c r="Z799" s="182"/>
      <c r="AA799" s="182"/>
      <c r="AB799" s="182"/>
    </row>
    <row r="800" ht="22.5" customHeight="1">
      <c r="A800" s="72">
        <f>COUNTIF('Call &amp; Chat-Lidya'!$I$4:$I$2433,I800)</f>
        <v>2</v>
      </c>
      <c r="B800" s="176">
        <v>46150.0</v>
      </c>
      <c r="C800" s="91" t="s">
        <v>83</v>
      </c>
      <c r="D800" s="91" t="s">
        <v>173</v>
      </c>
      <c r="E800" s="91" t="s">
        <v>1768</v>
      </c>
      <c r="F800" s="176">
        <v>46135.0</v>
      </c>
      <c r="G800" s="179" t="s">
        <v>88</v>
      </c>
      <c r="H800" s="91" t="s">
        <v>2467</v>
      </c>
      <c r="I800" s="91" t="s">
        <v>2468</v>
      </c>
      <c r="J800" s="97" t="s">
        <v>2470</v>
      </c>
      <c r="K800" s="97" t="s">
        <v>2472</v>
      </c>
      <c r="L800" s="313" t="s">
        <v>2472</v>
      </c>
      <c r="M800" s="91" t="s">
        <v>2473</v>
      </c>
      <c r="N800" s="91" t="s">
        <v>2473</v>
      </c>
      <c r="O800" s="183">
        <v>46135.0</v>
      </c>
      <c r="P800" s="176">
        <v>46149.0</v>
      </c>
      <c r="Q800" s="91" t="s">
        <v>143</v>
      </c>
      <c r="R800" s="91">
        <v>1.0</v>
      </c>
      <c r="S800" s="179" t="s">
        <v>251</v>
      </c>
      <c r="T800" s="179" t="s">
        <v>145</v>
      </c>
      <c r="U800" s="179" t="s">
        <v>101</v>
      </c>
      <c r="V800" s="179" t="s">
        <v>131</v>
      </c>
      <c r="W800" s="182"/>
      <c r="X800" s="182"/>
      <c r="Y800" s="182"/>
      <c r="Z800" s="182"/>
      <c r="AA800" s="182"/>
      <c r="AB800" s="182"/>
    </row>
    <row r="801" ht="22.5" customHeight="1">
      <c r="A801" s="72">
        <f>COUNTIF('Call &amp; Chat-Lidya'!$I$4:$I$2433,I801)</f>
        <v>6</v>
      </c>
      <c r="B801" s="176">
        <v>46150.0</v>
      </c>
      <c r="C801" s="91" t="s">
        <v>83</v>
      </c>
      <c r="D801" s="91" t="s">
        <v>173</v>
      </c>
      <c r="E801" s="91" t="s">
        <v>1971</v>
      </c>
      <c r="F801" s="176">
        <v>46141.0</v>
      </c>
      <c r="G801" s="179" t="s">
        <v>88</v>
      </c>
      <c r="H801" s="91" t="s">
        <v>851</v>
      </c>
      <c r="I801" s="91" t="s">
        <v>1973</v>
      </c>
      <c r="J801" s="97" t="s">
        <v>1974</v>
      </c>
      <c r="K801" s="97" t="s">
        <v>1976</v>
      </c>
      <c r="L801" s="313" t="s">
        <v>1976</v>
      </c>
      <c r="M801" s="91" t="s">
        <v>1977</v>
      </c>
      <c r="N801" s="91" t="s">
        <v>1977</v>
      </c>
      <c r="O801" s="183">
        <v>46141.0</v>
      </c>
      <c r="P801" s="176">
        <v>46155.0</v>
      </c>
      <c r="Q801" s="91" t="s">
        <v>124</v>
      </c>
      <c r="R801" s="91">
        <v>2.0</v>
      </c>
      <c r="S801" s="179" t="s">
        <v>100</v>
      </c>
      <c r="T801" s="179" t="s">
        <v>350</v>
      </c>
      <c r="U801" s="179" t="s">
        <v>101</v>
      </c>
      <c r="V801" s="91" t="s">
        <v>1043</v>
      </c>
      <c r="W801" s="182"/>
      <c r="X801" s="182"/>
      <c r="Y801" s="184"/>
      <c r="Z801" s="97" t="s">
        <v>4632</v>
      </c>
      <c r="AA801" s="182"/>
      <c r="AB801" s="182"/>
    </row>
    <row r="802" ht="22.5" customHeight="1">
      <c r="A802" s="72">
        <f>COUNTIF('Call &amp; Chat-Lidya'!$I$4:$I$2433,I802)</f>
        <v>2</v>
      </c>
      <c r="B802" s="176">
        <v>46150.0</v>
      </c>
      <c r="C802" s="91" t="s">
        <v>83</v>
      </c>
      <c r="D802" s="91" t="s">
        <v>173</v>
      </c>
      <c r="E802" s="91" t="s">
        <v>2483</v>
      </c>
      <c r="F802" s="176">
        <v>46142.0</v>
      </c>
      <c r="G802" s="179" t="s">
        <v>88</v>
      </c>
      <c r="H802" s="91" t="s">
        <v>2484</v>
      </c>
      <c r="I802" s="91" t="s">
        <v>2485</v>
      </c>
      <c r="J802" s="97" t="s">
        <v>2486</v>
      </c>
      <c r="K802" s="97" t="s">
        <v>2487</v>
      </c>
      <c r="L802" s="313" t="s">
        <v>2487</v>
      </c>
      <c r="M802" s="91" t="s">
        <v>2488</v>
      </c>
      <c r="N802" s="91" t="s">
        <v>2488</v>
      </c>
      <c r="O802" s="183">
        <v>46142.0</v>
      </c>
      <c r="P802" s="176">
        <v>46156.0</v>
      </c>
      <c r="Q802" s="91" t="s">
        <v>124</v>
      </c>
      <c r="R802" s="91">
        <v>1.0</v>
      </c>
      <c r="S802" s="179" t="s">
        <v>381</v>
      </c>
      <c r="T802" s="179" t="s">
        <v>145</v>
      </c>
      <c r="U802" s="179" t="s">
        <v>101</v>
      </c>
      <c r="V802" s="179" t="s">
        <v>283</v>
      </c>
      <c r="W802" s="97" t="s">
        <v>392</v>
      </c>
      <c r="X802" s="182"/>
      <c r="Y802" s="182"/>
      <c r="Z802" s="180" t="s">
        <v>2499</v>
      </c>
      <c r="AA802" s="182"/>
      <c r="AB802" s="182"/>
    </row>
    <row r="803" ht="22.5" customHeight="1">
      <c r="A803" s="72">
        <f>COUNTIF('Call &amp; Chat-Lidya'!$I$4:$I$2433,I803)</f>
        <v>6</v>
      </c>
      <c r="B803" s="176">
        <v>46150.0</v>
      </c>
      <c r="C803" s="91" t="s">
        <v>83</v>
      </c>
      <c r="D803" s="91" t="s">
        <v>173</v>
      </c>
      <c r="E803" s="91" t="s">
        <v>1022</v>
      </c>
      <c r="F803" s="178">
        <v>46084.0</v>
      </c>
      <c r="G803" s="179" t="s">
        <v>88</v>
      </c>
      <c r="H803" s="91">
        <v>10679.0</v>
      </c>
      <c r="I803" s="91" t="s">
        <v>1024</v>
      </c>
      <c r="J803" s="97" t="s">
        <v>1025</v>
      </c>
      <c r="K803" s="97" t="s">
        <v>1026</v>
      </c>
      <c r="L803" s="313" t="s">
        <v>1026</v>
      </c>
      <c r="M803" s="91" t="s">
        <v>1027</v>
      </c>
      <c r="N803" s="91" t="s">
        <v>1027</v>
      </c>
      <c r="O803" s="183">
        <v>46067.0</v>
      </c>
      <c r="P803" s="176">
        <v>46081.0</v>
      </c>
      <c r="Q803" s="91" t="s">
        <v>124</v>
      </c>
      <c r="R803" s="91">
        <v>1.0</v>
      </c>
      <c r="S803" s="179" t="s">
        <v>251</v>
      </c>
      <c r="T803" s="179" t="s">
        <v>145</v>
      </c>
      <c r="U803" s="179" t="s">
        <v>101</v>
      </c>
      <c r="V803" s="179" t="s">
        <v>1043</v>
      </c>
      <c r="W803" s="91" t="s">
        <v>694</v>
      </c>
      <c r="X803" s="182"/>
      <c r="Y803" s="182"/>
      <c r="Z803" s="182"/>
      <c r="AA803" s="182"/>
      <c r="AB803" s="182"/>
    </row>
    <row r="804" ht="22.5" customHeight="1">
      <c r="A804" s="72">
        <f>COUNTIF('Call &amp; Chat-Lidya'!$I$4:$I$2433,I804)</f>
        <v>12</v>
      </c>
      <c r="B804" s="176">
        <v>46150.0</v>
      </c>
      <c r="C804" s="91" t="s">
        <v>83</v>
      </c>
      <c r="D804" s="91" t="s">
        <v>173</v>
      </c>
      <c r="E804" s="91" t="s">
        <v>1660</v>
      </c>
      <c r="F804" s="178">
        <v>46084.0</v>
      </c>
      <c r="G804" s="179" t="s">
        <v>88</v>
      </c>
      <c r="H804" s="91" t="s">
        <v>1661</v>
      </c>
      <c r="I804" s="412" t="s">
        <v>1662</v>
      </c>
      <c r="J804" s="97" t="s">
        <v>1663</v>
      </c>
      <c r="K804" s="97" t="s">
        <v>1664</v>
      </c>
      <c r="L804" s="313" t="s">
        <v>1665</v>
      </c>
      <c r="M804" s="91" t="s">
        <v>1667</v>
      </c>
      <c r="N804" s="182"/>
      <c r="O804" s="183">
        <v>46061.0</v>
      </c>
      <c r="P804" s="176">
        <v>46075.0</v>
      </c>
      <c r="Q804" s="91" t="s">
        <v>485</v>
      </c>
      <c r="R804" s="91">
        <v>2.0</v>
      </c>
      <c r="S804" s="179" t="s">
        <v>126</v>
      </c>
      <c r="T804" s="179" t="s">
        <v>145</v>
      </c>
      <c r="U804" s="179" t="s">
        <v>101</v>
      </c>
      <c r="V804" s="179" t="s">
        <v>131</v>
      </c>
      <c r="W804" s="182"/>
      <c r="X804" s="91" t="s">
        <v>1035</v>
      </c>
      <c r="Y804" s="182"/>
      <c r="Z804" s="182"/>
      <c r="AA804" s="182"/>
      <c r="AB804" s="182"/>
    </row>
    <row r="805" ht="22.5" customHeight="1">
      <c r="A805" s="72">
        <f>COUNTIF('Call &amp; Chat-Lidya'!$I$4:$I$2433,I805)</f>
        <v>12</v>
      </c>
      <c r="B805" s="176">
        <v>46150.0</v>
      </c>
      <c r="C805" s="91" t="s">
        <v>83</v>
      </c>
      <c r="D805" s="91" t="s">
        <v>173</v>
      </c>
      <c r="E805" s="91" t="s">
        <v>1672</v>
      </c>
      <c r="F805" s="178">
        <v>46084.0</v>
      </c>
      <c r="G805" s="179" t="s">
        <v>88</v>
      </c>
      <c r="H805" s="91" t="s">
        <v>1673</v>
      </c>
      <c r="I805" s="412" t="s">
        <v>1674</v>
      </c>
      <c r="J805" s="97" t="s">
        <v>1675</v>
      </c>
      <c r="K805" s="97" t="s">
        <v>1676</v>
      </c>
      <c r="L805" s="313" t="s">
        <v>1676</v>
      </c>
      <c r="M805" s="91" t="s">
        <v>1677</v>
      </c>
      <c r="N805" s="91" t="s">
        <v>1678</v>
      </c>
      <c r="O805" s="183">
        <v>46078.0</v>
      </c>
      <c r="P805" s="176">
        <v>46092.0</v>
      </c>
      <c r="Q805" s="91" t="s">
        <v>858</v>
      </c>
      <c r="R805" s="91">
        <v>2.0</v>
      </c>
      <c r="S805" s="179" t="s">
        <v>251</v>
      </c>
      <c r="T805" s="179" t="s">
        <v>145</v>
      </c>
      <c r="U805" s="179" t="s">
        <v>101</v>
      </c>
      <c r="V805" s="179" t="s">
        <v>131</v>
      </c>
      <c r="W805" s="182"/>
      <c r="X805" s="182"/>
      <c r="Y805" s="184"/>
      <c r="Z805" s="182"/>
      <c r="AA805" s="182"/>
      <c r="AB805" s="182"/>
    </row>
    <row r="806" ht="22.5" customHeight="1">
      <c r="A806" s="72">
        <f>COUNTIF('Call &amp; Chat-Lidya'!$I$4:$I$2433,I806)</f>
        <v>9</v>
      </c>
      <c r="B806" s="176">
        <v>46150.0</v>
      </c>
      <c r="C806" s="91" t="s">
        <v>83</v>
      </c>
      <c r="D806" s="91" t="s">
        <v>173</v>
      </c>
      <c r="E806" s="91" t="s">
        <v>1685</v>
      </c>
      <c r="F806" s="178">
        <v>46083.0</v>
      </c>
      <c r="G806" s="179" t="s">
        <v>88</v>
      </c>
      <c r="H806" s="182"/>
      <c r="I806" s="412" t="s">
        <v>1686</v>
      </c>
      <c r="J806" s="97" t="s">
        <v>1687</v>
      </c>
      <c r="K806" s="97" t="s">
        <v>1688</v>
      </c>
      <c r="L806" s="313" t="s">
        <v>1688</v>
      </c>
      <c r="M806" s="91" t="s">
        <v>1689</v>
      </c>
      <c r="N806" s="182"/>
      <c r="O806" s="183">
        <v>45315.0</v>
      </c>
      <c r="P806" s="176">
        <v>45834.0</v>
      </c>
      <c r="Q806" s="91" t="s">
        <v>124</v>
      </c>
      <c r="R806" s="91">
        <v>2.0</v>
      </c>
      <c r="S806" s="193" t="s">
        <v>251</v>
      </c>
      <c r="T806" s="193" t="s">
        <v>145</v>
      </c>
      <c r="U806" s="179" t="s">
        <v>101</v>
      </c>
      <c r="V806" s="193" t="s">
        <v>131</v>
      </c>
      <c r="W806" s="182"/>
      <c r="X806" s="182"/>
      <c r="Y806" s="182"/>
      <c r="Z806" s="182"/>
      <c r="AA806" s="182"/>
      <c r="AB806" s="182"/>
    </row>
    <row r="807" ht="22.5" customHeight="1">
      <c r="A807" s="72">
        <f>COUNTIF('Call &amp; Chat-Lidya'!$I$4:$I$2433,I807)</f>
        <v>26</v>
      </c>
      <c r="B807" s="176">
        <v>46150.0</v>
      </c>
      <c r="C807" s="91" t="s">
        <v>83</v>
      </c>
      <c r="D807" s="91" t="s">
        <v>173</v>
      </c>
      <c r="E807" s="91" t="s">
        <v>2541</v>
      </c>
      <c r="F807" s="178">
        <v>46083.0</v>
      </c>
      <c r="G807" s="336"/>
      <c r="H807" s="182"/>
      <c r="I807" s="731" t="s">
        <v>2116</v>
      </c>
      <c r="J807" s="97" t="s">
        <v>3141</v>
      </c>
      <c r="K807" s="97" t="s">
        <v>3141</v>
      </c>
      <c r="L807" s="97" t="s">
        <v>2116</v>
      </c>
      <c r="M807" s="91" t="s">
        <v>2116</v>
      </c>
      <c r="N807" s="91" t="s">
        <v>2116</v>
      </c>
      <c r="O807" s="331" t="s">
        <v>2116</v>
      </c>
      <c r="P807" s="91" t="s">
        <v>2116</v>
      </c>
      <c r="Q807" s="91" t="s">
        <v>124</v>
      </c>
      <c r="R807" s="91">
        <v>2.0</v>
      </c>
      <c r="S807" s="179" t="s">
        <v>99</v>
      </c>
      <c r="T807" s="179" t="s">
        <v>145</v>
      </c>
      <c r="U807" s="179" t="s">
        <v>101</v>
      </c>
      <c r="V807" s="179" t="s">
        <v>131</v>
      </c>
      <c r="W807" s="91" t="s">
        <v>509</v>
      </c>
      <c r="X807" s="182"/>
      <c r="Y807" s="182"/>
      <c r="Z807" s="182"/>
      <c r="AA807" s="182"/>
      <c r="AB807" s="182"/>
    </row>
    <row r="808" ht="22.5" customHeight="1">
      <c r="A808" s="72">
        <f>COUNTIF('Call &amp; Chat-Lidya'!$I$4:$I$2433,I808)</f>
        <v>10</v>
      </c>
      <c r="B808" s="176">
        <v>46150.0</v>
      </c>
      <c r="C808" s="91" t="s">
        <v>83</v>
      </c>
      <c r="D808" s="91" t="s">
        <v>173</v>
      </c>
      <c r="E808" s="91" t="s">
        <v>1715</v>
      </c>
      <c r="F808" s="178">
        <v>46108.0</v>
      </c>
      <c r="G808" s="336"/>
      <c r="H808" s="91" t="s">
        <v>1719</v>
      </c>
      <c r="I808" s="91" t="s">
        <v>1720</v>
      </c>
      <c r="J808" s="97" t="s">
        <v>1722</v>
      </c>
      <c r="K808" s="97" t="s">
        <v>1722</v>
      </c>
      <c r="L808" s="313" t="s">
        <v>1722</v>
      </c>
      <c r="M808" s="91" t="s">
        <v>1726</v>
      </c>
      <c r="N808" s="91" t="s">
        <v>1726</v>
      </c>
      <c r="O808" s="183">
        <v>46108.0</v>
      </c>
      <c r="P808" s="337">
        <v>46122.0</v>
      </c>
      <c r="Q808" s="91" t="s">
        <v>143</v>
      </c>
      <c r="R808" s="91">
        <v>2.0</v>
      </c>
      <c r="S808" s="83" t="s">
        <v>350</v>
      </c>
      <c r="T808" s="179" t="s">
        <v>145</v>
      </c>
      <c r="U808" s="179" t="s">
        <v>101</v>
      </c>
      <c r="V808" s="179" t="s">
        <v>664</v>
      </c>
      <c r="W808" s="182"/>
      <c r="X808" s="182"/>
      <c r="Y808" s="182"/>
      <c r="Z808" s="180" t="s">
        <v>5378</v>
      </c>
      <c r="AA808" s="182"/>
      <c r="AB808" s="182"/>
    </row>
    <row r="809" ht="22.5" customHeight="1">
      <c r="A809" s="72">
        <f>COUNTIF('Call &amp; Chat-Lidya'!$I$4:$I$2433,I809)</f>
        <v>26</v>
      </c>
      <c r="B809" s="176">
        <v>46150.0</v>
      </c>
      <c r="C809" s="91" t="s">
        <v>83</v>
      </c>
      <c r="D809" s="91" t="s">
        <v>173</v>
      </c>
      <c r="E809" s="91" t="s">
        <v>3143</v>
      </c>
      <c r="F809" s="178">
        <v>46078.0</v>
      </c>
      <c r="G809" s="336"/>
      <c r="H809" s="182"/>
      <c r="I809" s="731" t="s">
        <v>2116</v>
      </c>
      <c r="J809" s="97" t="s">
        <v>3150</v>
      </c>
      <c r="K809" s="97" t="s">
        <v>2116</v>
      </c>
      <c r="L809" s="97" t="s">
        <v>2116</v>
      </c>
      <c r="M809" s="91" t="s">
        <v>2116</v>
      </c>
      <c r="N809" s="91" t="s">
        <v>2116</v>
      </c>
      <c r="O809" s="562"/>
      <c r="P809" s="182"/>
      <c r="Q809" s="91" t="s">
        <v>124</v>
      </c>
      <c r="R809" s="91">
        <v>2.0</v>
      </c>
      <c r="S809" s="179" t="s">
        <v>251</v>
      </c>
      <c r="T809" s="179" t="s">
        <v>145</v>
      </c>
      <c r="U809" s="179" t="s">
        <v>101</v>
      </c>
      <c r="V809" s="179" t="s">
        <v>131</v>
      </c>
      <c r="W809" s="182"/>
      <c r="X809" s="182"/>
      <c r="Y809" s="182"/>
      <c r="Z809" s="182"/>
      <c r="AA809" s="180" t="s">
        <v>3152</v>
      </c>
      <c r="AB809" s="180"/>
    </row>
    <row r="810" ht="22.5" customHeight="1">
      <c r="A810" s="72">
        <f>COUNTIF('Call &amp; Chat-Lidya'!$I$4:$I$2433,I810)</f>
        <v>26</v>
      </c>
      <c r="B810" s="176">
        <v>46150.0</v>
      </c>
      <c r="C810" s="91" t="s">
        <v>83</v>
      </c>
      <c r="D810" s="91" t="s">
        <v>173</v>
      </c>
      <c r="E810" s="91" t="s">
        <v>2575</v>
      </c>
      <c r="F810" s="178">
        <v>46078.0</v>
      </c>
      <c r="G810" s="336"/>
      <c r="H810" s="182"/>
      <c r="I810" s="731" t="s">
        <v>2116</v>
      </c>
      <c r="J810" s="97" t="s">
        <v>3155</v>
      </c>
      <c r="K810" s="97" t="s">
        <v>2116</v>
      </c>
      <c r="L810" s="97" t="s">
        <v>2116</v>
      </c>
      <c r="M810" s="91" t="s">
        <v>2116</v>
      </c>
      <c r="N810" s="91" t="s">
        <v>2116</v>
      </c>
      <c r="O810" s="562"/>
      <c r="P810" s="182"/>
      <c r="Q810" s="91" t="s">
        <v>124</v>
      </c>
      <c r="R810" s="91">
        <v>2.0</v>
      </c>
      <c r="S810" s="179" t="s">
        <v>99</v>
      </c>
      <c r="T810" s="83" t="s">
        <v>350</v>
      </c>
      <c r="U810" s="179" t="s">
        <v>101</v>
      </c>
      <c r="V810" s="179" t="s">
        <v>283</v>
      </c>
      <c r="W810" s="182"/>
      <c r="X810" s="182"/>
      <c r="Y810" s="182"/>
      <c r="Z810" s="97" t="s">
        <v>3161</v>
      </c>
      <c r="AA810" s="180" t="s">
        <v>3162</v>
      </c>
      <c r="AB810" s="180"/>
    </row>
    <row r="811" ht="22.5" customHeight="1">
      <c r="A811" s="72">
        <f>COUNTIF('Call &amp; Chat-Lidya'!$I$4:$I$2433,I811)</f>
        <v>7</v>
      </c>
      <c r="B811" s="176">
        <v>46150.0</v>
      </c>
      <c r="C811" s="91" t="s">
        <v>83</v>
      </c>
      <c r="D811" s="91" t="s">
        <v>173</v>
      </c>
      <c r="E811" s="91" t="s">
        <v>1866</v>
      </c>
      <c r="F811" s="178">
        <v>46078.0</v>
      </c>
      <c r="G811" s="336"/>
      <c r="H811" s="91" t="s">
        <v>1867</v>
      </c>
      <c r="I811" s="91" t="s">
        <v>1869</v>
      </c>
      <c r="J811" s="97" t="s">
        <v>1870</v>
      </c>
      <c r="K811" s="97" t="s">
        <v>1871</v>
      </c>
      <c r="L811" s="313" t="s">
        <v>1871</v>
      </c>
      <c r="M811" s="91">
        <f>6281804786923</f>
        <v>6281804786923</v>
      </c>
      <c r="N811" s="91" t="s">
        <v>1872</v>
      </c>
      <c r="O811" s="183">
        <v>45979.0</v>
      </c>
      <c r="P811" s="176">
        <v>45993.0</v>
      </c>
      <c r="Q811" s="91" t="s">
        <v>657</v>
      </c>
      <c r="R811" s="91">
        <v>2.0</v>
      </c>
      <c r="S811" s="179" t="s">
        <v>251</v>
      </c>
      <c r="T811" s="193" t="s">
        <v>145</v>
      </c>
      <c r="U811" s="179" t="s">
        <v>101</v>
      </c>
      <c r="V811" s="179" t="s">
        <v>131</v>
      </c>
      <c r="W811" s="182"/>
      <c r="X811" s="182"/>
      <c r="Y811" s="182"/>
      <c r="Z811" s="182"/>
      <c r="AA811" s="182"/>
      <c r="AB811" s="182"/>
    </row>
    <row r="812" ht="22.5" customHeight="1">
      <c r="A812" s="72">
        <f>COUNTIF('Call &amp; Chat-Lidya'!$I$4:$I$2433,I812)</f>
        <v>8</v>
      </c>
      <c r="B812" s="176">
        <v>46150.0</v>
      </c>
      <c r="C812" s="91" t="s">
        <v>83</v>
      </c>
      <c r="D812" s="91" t="s">
        <v>173</v>
      </c>
      <c r="E812" s="91" t="s">
        <v>1366</v>
      </c>
      <c r="F812" s="176">
        <v>46075.0</v>
      </c>
      <c r="G812" s="336"/>
      <c r="H812" s="91" t="s">
        <v>1878</v>
      </c>
      <c r="I812" s="91" t="s">
        <v>1879</v>
      </c>
      <c r="J812" s="97" t="s">
        <v>1880</v>
      </c>
      <c r="K812" s="97" t="s">
        <v>1881</v>
      </c>
      <c r="L812" s="313" t="s">
        <v>1881</v>
      </c>
      <c r="M812" s="91" t="s">
        <v>1882</v>
      </c>
      <c r="N812" s="91" t="s">
        <v>1882</v>
      </c>
      <c r="O812" s="183">
        <v>46075.0</v>
      </c>
      <c r="P812" s="176">
        <v>46089.0</v>
      </c>
      <c r="Q812" s="91" t="s">
        <v>98</v>
      </c>
      <c r="R812" s="91">
        <v>2.0</v>
      </c>
      <c r="S812" s="179" t="s">
        <v>251</v>
      </c>
      <c r="T812" s="179" t="s">
        <v>145</v>
      </c>
      <c r="U812" s="179" t="s">
        <v>101</v>
      </c>
      <c r="V812" s="179" t="s">
        <v>131</v>
      </c>
      <c r="W812" s="91" t="s">
        <v>509</v>
      </c>
      <c r="X812" s="91" t="s">
        <v>1035</v>
      </c>
      <c r="Y812" s="182"/>
      <c r="Z812" s="182"/>
      <c r="AA812" s="182"/>
      <c r="AB812" s="182"/>
    </row>
    <row r="813" ht="22.5" customHeight="1">
      <c r="A813" s="72">
        <f>COUNTIF('Call &amp; Chat-Lidya'!$I$4:$I$2433,I813)</f>
        <v>5</v>
      </c>
      <c r="B813" s="176">
        <v>46150.0</v>
      </c>
      <c r="C813" s="91" t="s">
        <v>83</v>
      </c>
      <c r="D813" s="91" t="s">
        <v>173</v>
      </c>
      <c r="E813" s="91" t="s">
        <v>1028</v>
      </c>
      <c r="F813" s="178">
        <v>46073.0</v>
      </c>
      <c r="G813" s="336"/>
      <c r="H813" s="91" t="s">
        <v>1029</v>
      </c>
      <c r="I813" s="91" t="s">
        <v>1030</v>
      </c>
      <c r="J813" s="97" t="s">
        <v>1031</v>
      </c>
      <c r="K813" s="97" t="s">
        <v>1032</v>
      </c>
      <c r="L813" s="313" t="s">
        <v>1032</v>
      </c>
      <c r="M813" s="91" t="s">
        <v>1033</v>
      </c>
      <c r="N813" s="91" t="s">
        <v>1033</v>
      </c>
      <c r="O813" s="183">
        <v>46073.0</v>
      </c>
      <c r="P813" s="176">
        <v>46087.0</v>
      </c>
      <c r="Q813" s="91" t="s">
        <v>143</v>
      </c>
      <c r="R813" s="91">
        <v>1.0</v>
      </c>
      <c r="S813" s="179" t="s">
        <v>251</v>
      </c>
      <c r="T813" s="179" t="s">
        <v>145</v>
      </c>
      <c r="U813" s="179" t="s">
        <v>101</v>
      </c>
      <c r="V813" s="179" t="s">
        <v>1043</v>
      </c>
      <c r="W813" s="91" t="s">
        <v>342</v>
      </c>
      <c r="X813" s="91" t="s">
        <v>1035</v>
      </c>
      <c r="Y813" s="182"/>
      <c r="Z813" s="182"/>
      <c r="AA813" s="182"/>
      <c r="AB813" s="182"/>
    </row>
    <row r="814" ht="22.5" customHeight="1">
      <c r="A814" s="72">
        <f>COUNTIF('Call &amp; Chat-Lidya'!$I$4:$I$2433,I814)</f>
        <v>7</v>
      </c>
      <c r="B814" s="176">
        <v>46150.0</v>
      </c>
      <c r="C814" s="91" t="s">
        <v>83</v>
      </c>
      <c r="D814" s="91" t="s">
        <v>173</v>
      </c>
      <c r="E814" s="91" t="s">
        <v>1889</v>
      </c>
      <c r="F814" s="178">
        <v>46069.0</v>
      </c>
      <c r="G814" s="336"/>
      <c r="H814" s="91" t="s">
        <v>1890</v>
      </c>
      <c r="I814" s="91" t="s">
        <v>1891</v>
      </c>
      <c r="J814" s="97" t="s">
        <v>1892</v>
      </c>
      <c r="K814" s="97" t="s">
        <v>1893</v>
      </c>
      <c r="L814" s="313" t="s">
        <v>1893</v>
      </c>
      <c r="M814" s="91" t="s">
        <v>1894</v>
      </c>
      <c r="N814" s="91" t="s">
        <v>1895</v>
      </c>
      <c r="O814" s="183">
        <v>46069.0</v>
      </c>
      <c r="P814" s="176">
        <v>46083.0</v>
      </c>
      <c r="Q814" s="91" t="s">
        <v>124</v>
      </c>
      <c r="R814" s="91">
        <v>2.0</v>
      </c>
      <c r="S814" s="179" t="s">
        <v>99</v>
      </c>
      <c r="T814" s="179" t="s">
        <v>145</v>
      </c>
      <c r="U814" s="179" t="s">
        <v>101</v>
      </c>
      <c r="V814" s="179" t="s">
        <v>131</v>
      </c>
      <c r="W814" s="91" t="s">
        <v>509</v>
      </c>
      <c r="X814" s="91" t="s">
        <v>1035</v>
      </c>
      <c r="Y814" s="182"/>
      <c r="Z814" s="182"/>
      <c r="AA814" s="182"/>
      <c r="AB814" s="182"/>
    </row>
    <row r="815" ht="22.5" customHeight="1">
      <c r="A815" s="72">
        <f>COUNTIF('Call &amp; Chat-Lidya'!$I$4:$I$2433,I815)</f>
        <v>6</v>
      </c>
      <c r="B815" s="176">
        <v>46150.0</v>
      </c>
      <c r="C815" s="91" t="s">
        <v>83</v>
      </c>
      <c r="D815" s="91" t="s">
        <v>173</v>
      </c>
      <c r="E815" s="91" t="s">
        <v>1037</v>
      </c>
      <c r="F815" s="178">
        <v>46062.0</v>
      </c>
      <c r="G815" s="336"/>
      <c r="H815" s="91" t="s">
        <v>1038</v>
      </c>
      <c r="I815" s="91" t="s">
        <v>1039</v>
      </c>
      <c r="J815" s="97" t="s">
        <v>1040</v>
      </c>
      <c r="K815" s="97" t="s">
        <v>1041</v>
      </c>
      <c r="L815" s="313" t="s">
        <v>1041</v>
      </c>
      <c r="M815" s="91" t="s">
        <v>1042</v>
      </c>
      <c r="N815" s="91" t="s">
        <v>1042</v>
      </c>
      <c r="O815" s="183">
        <v>46061.0</v>
      </c>
      <c r="P815" s="176">
        <v>46075.0</v>
      </c>
      <c r="Q815" s="91" t="s">
        <v>124</v>
      </c>
      <c r="R815" s="91">
        <v>1.0</v>
      </c>
      <c r="S815" s="179" t="s">
        <v>350</v>
      </c>
      <c r="T815" s="179" t="s">
        <v>145</v>
      </c>
      <c r="U815" s="179" t="s">
        <v>101</v>
      </c>
      <c r="V815" s="179" t="s">
        <v>1043</v>
      </c>
      <c r="W815" s="91" t="s">
        <v>694</v>
      </c>
      <c r="X815" s="91" t="s">
        <v>1035</v>
      </c>
      <c r="Y815" s="182"/>
      <c r="Z815" s="97" t="s">
        <v>5496</v>
      </c>
      <c r="AA815" s="182"/>
      <c r="AB815" s="182"/>
    </row>
    <row r="816" ht="22.5" customHeight="1">
      <c r="A816" s="72">
        <f>COUNTIF('Call &amp; Chat-Lidya'!$I$4:$I$2433,I816)</f>
        <v>7</v>
      </c>
      <c r="B816" s="176">
        <v>46150.0</v>
      </c>
      <c r="C816" s="91" t="s">
        <v>83</v>
      </c>
      <c r="D816" s="91" t="s">
        <v>173</v>
      </c>
      <c r="E816" s="91" t="s">
        <v>5315</v>
      </c>
      <c r="F816" s="178">
        <v>46050.0</v>
      </c>
      <c r="G816" s="336"/>
      <c r="H816" s="91" t="s">
        <v>1904</v>
      </c>
      <c r="I816" s="91" t="s">
        <v>1905</v>
      </c>
      <c r="J816" s="97" t="s">
        <v>1906</v>
      </c>
      <c r="K816" s="97" t="s">
        <v>1907</v>
      </c>
      <c r="L816" s="313" t="s">
        <v>1907</v>
      </c>
      <c r="M816" s="91" t="s">
        <v>1908</v>
      </c>
      <c r="N816" s="91" t="s">
        <v>1908</v>
      </c>
      <c r="O816" s="183">
        <v>46050.0</v>
      </c>
      <c r="P816" s="176">
        <v>46064.0</v>
      </c>
      <c r="Q816" s="91" t="s">
        <v>124</v>
      </c>
      <c r="R816" s="91">
        <v>2.0</v>
      </c>
      <c r="S816" s="179" t="s">
        <v>99</v>
      </c>
      <c r="T816" s="179" t="s">
        <v>145</v>
      </c>
      <c r="U816" s="179" t="s">
        <v>128</v>
      </c>
      <c r="V816" s="179" t="s">
        <v>131</v>
      </c>
      <c r="W816" s="91" t="s">
        <v>694</v>
      </c>
      <c r="X816" s="91" t="s">
        <v>1035</v>
      </c>
      <c r="Y816" s="182"/>
      <c r="Z816" s="182"/>
      <c r="AA816" s="182"/>
      <c r="AB816" s="182"/>
    </row>
    <row r="817" ht="22.5" customHeight="1">
      <c r="A817" s="72">
        <f>COUNTIF('Call &amp; Chat-Lidya'!$I$4:$I$2433,I817)</f>
        <v>8</v>
      </c>
      <c r="B817" s="176">
        <v>46150.0</v>
      </c>
      <c r="C817" s="91" t="s">
        <v>83</v>
      </c>
      <c r="D817" s="91" t="s">
        <v>173</v>
      </c>
      <c r="E817" s="91" t="s">
        <v>5392</v>
      </c>
      <c r="F817" s="178">
        <v>46027.0</v>
      </c>
      <c r="G817" s="336"/>
      <c r="H817" s="91" t="s">
        <v>1915</v>
      </c>
      <c r="I817" s="91" t="s">
        <v>1916</v>
      </c>
      <c r="J817" s="97" t="s">
        <v>1917</v>
      </c>
      <c r="K817" s="97" t="s">
        <v>1918</v>
      </c>
      <c r="L817" s="313" t="s">
        <v>1918</v>
      </c>
      <c r="M817" s="91" t="s">
        <v>1920</v>
      </c>
      <c r="N817" s="91" t="s">
        <v>1920</v>
      </c>
      <c r="O817" s="183">
        <v>46026.0</v>
      </c>
      <c r="P817" s="176">
        <v>46040.0</v>
      </c>
      <c r="Q817" s="91" t="s">
        <v>213</v>
      </c>
      <c r="R817" s="91">
        <v>2.0</v>
      </c>
      <c r="S817" s="179" t="s">
        <v>126</v>
      </c>
      <c r="T817" s="179" t="s">
        <v>145</v>
      </c>
      <c r="U817" s="179" t="s">
        <v>101</v>
      </c>
      <c r="V817" s="179" t="s">
        <v>131</v>
      </c>
      <c r="W817" s="182"/>
      <c r="X817" s="182"/>
      <c r="Y817" s="182"/>
      <c r="Z817" s="182"/>
      <c r="AA817" s="182"/>
      <c r="AB817" s="182"/>
    </row>
    <row r="818" ht="22.5" customHeight="1">
      <c r="A818" s="72">
        <f>COUNTIF('Call &amp; Chat-Lidya'!$I$4:$I$2433,I818)</f>
        <v>7</v>
      </c>
      <c r="B818" s="74">
        <v>46149.0</v>
      </c>
      <c r="C818" s="76" t="s">
        <v>967</v>
      </c>
      <c r="D818" s="76" t="s">
        <v>173</v>
      </c>
      <c r="E818" s="76" t="s">
        <v>568</v>
      </c>
      <c r="F818" s="176">
        <v>46148.0</v>
      </c>
      <c r="G818" s="83" t="s">
        <v>88</v>
      </c>
      <c r="H818" s="76" t="s">
        <v>1233</v>
      </c>
      <c r="I818" s="345">
        <v>18609.0</v>
      </c>
      <c r="J818" s="88" t="s">
        <v>1234</v>
      </c>
      <c r="K818" s="88" t="s">
        <v>1235</v>
      </c>
      <c r="L818" s="346" t="s">
        <v>1235</v>
      </c>
      <c r="M818" s="76" t="s">
        <v>1236</v>
      </c>
      <c r="N818" s="76" t="s">
        <v>1236</v>
      </c>
      <c r="O818" s="347" t="s">
        <v>1237</v>
      </c>
      <c r="P818" s="74">
        <v>46162.0</v>
      </c>
      <c r="Q818" s="76" t="s">
        <v>124</v>
      </c>
      <c r="R818" s="91">
        <v>1.0</v>
      </c>
      <c r="S818" s="83" t="s">
        <v>251</v>
      </c>
      <c r="T818" s="83" t="s">
        <v>145</v>
      </c>
      <c r="U818" s="83" t="s">
        <v>101</v>
      </c>
      <c r="V818" s="83" t="s">
        <v>131</v>
      </c>
      <c r="W818" s="182"/>
      <c r="X818" s="76"/>
      <c r="Y818" s="76"/>
      <c r="Z818" s="88"/>
      <c r="AA818" s="184"/>
      <c r="AB818" s="184"/>
    </row>
    <row r="819" ht="22.5" customHeight="1">
      <c r="A819" s="72">
        <f>COUNTIF('Call &amp; Chat-Lidya'!$I$4:$I$2433,I819)</f>
        <v>5</v>
      </c>
      <c r="B819" s="74">
        <v>46149.0</v>
      </c>
      <c r="C819" s="76" t="s">
        <v>967</v>
      </c>
      <c r="D819" s="76" t="s">
        <v>173</v>
      </c>
      <c r="E819" s="76" t="s">
        <v>582</v>
      </c>
      <c r="F819" s="176">
        <v>46149.0</v>
      </c>
      <c r="G819" s="83" t="s">
        <v>448</v>
      </c>
      <c r="H819" s="76" t="s">
        <v>1155</v>
      </c>
      <c r="I819" s="345">
        <v>10966.0</v>
      </c>
      <c r="J819" s="88" t="s">
        <v>1156</v>
      </c>
      <c r="K819" s="88" t="s">
        <v>1157</v>
      </c>
      <c r="L819" s="346" t="s">
        <v>1158</v>
      </c>
      <c r="M819" s="76" t="s">
        <v>1159</v>
      </c>
      <c r="N819" s="76" t="s">
        <v>1159</v>
      </c>
      <c r="O819" s="347" t="s">
        <v>1160</v>
      </c>
      <c r="P819" s="74">
        <v>46148.0</v>
      </c>
      <c r="Q819" s="76" t="s">
        <v>124</v>
      </c>
      <c r="R819" s="94">
        <v>1.0</v>
      </c>
      <c r="S819" s="83" t="s">
        <v>251</v>
      </c>
      <c r="T819" s="83" t="s">
        <v>145</v>
      </c>
      <c r="U819" s="83" t="s">
        <v>101</v>
      </c>
      <c r="V819" s="83" t="s">
        <v>131</v>
      </c>
      <c r="W819" s="182"/>
      <c r="X819" s="76"/>
      <c r="Y819" s="76"/>
      <c r="Z819" s="88"/>
      <c r="AA819" s="184"/>
      <c r="AB819" s="184"/>
    </row>
    <row r="820" ht="22.5" customHeight="1">
      <c r="A820" s="72">
        <f>COUNTIF('Call &amp; Chat-Lidya'!$I$4:$I$2433,I820)</f>
        <v>3</v>
      </c>
      <c r="B820" s="74">
        <v>46149.0</v>
      </c>
      <c r="C820" s="76" t="s">
        <v>967</v>
      </c>
      <c r="D820" s="76" t="s">
        <v>173</v>
      </c>
      <c r="E820" s="76" t="s">
        <v>591</v>
      </c>
      <c r="F820" s="176">
        <v>46149.0</v>
      </c>
      <c r="G820" s="83" t="s">
        <v>88</v>
      </c>
      <c r="H820" s="76" t="s">
        <v>1921</v>
      </c>
      <c r="I820" s="345">
        <v>17902.0</v>
      </c>
      <c r="J820" s="88" t="s">
        <v>1922</v>
      </c>
      <c r="K820" s="88" t="s">
        <v>1923</v>
      </c>
      <c r="L820" s="346" t="s">
        <v>1923</v>
      </c>
      <c r="M820" s="76" t="s">
        <v>1924</v>
      </c>
      <c r="N820" s="76" t="s">
        <v>1924</v>
      </c>
      <c r="O820" s="347" t="s">
        <v>1925</v>
      </c>
      <c r="P820" s="74">
        <v>46086.0</v>
      </c>
      <c r="Q820" s="76" t="s">
        <v>124</v>
      </c>
      <c r="R820" s="76" t="s">
        <v>143</v>
      </c>
      <c r="S820" s="83" t="s">
        <v>126</v>
      </c>
      <c r="T820" s="83" t="s">
        <v>145</v>
      </c>
      <c r="U820" s="83" t="s">
        <v>101</v>
      </c>
      <c r="V820" s="83" t="s">
        <v>131</v>
      </c>
      <c r="W820" s="182"/>
      <c r="X820" s="76"/>
      <c r="Y820" s="76"/>
      <c r="Z820" s="88"/>
      <c r="AA820" s="184"/>
      <c r="AB820" s="184"/>
    </row>
    <row r="821" ht="22.5" customHeight="1">
      <c r="A821" s="72">
        <f>COUNTIF('Call &amp; Chat-Lidya'!$I$4:$I$2433,I821)</f>
        <v>3</v>
      </c>
      <c r="B821" s="74">
        <v>46149.0</v>
      </c>
      <c r="C821" s="76" t="s">
        <v>967</v>
      </c>
      <c r="D821" s="76" t="s">
        <v>173</v>
      </c>
      <c r="E821" s="76" t="s">
        <v>604</v>
      </c>
      <c r="F821" s="176">
        <v>46149.0</v>
      </c>
      <c r="G821" s="83" t="s">
        <v>88</v>
      </c>
      <c r="H821" s="76" t="s">
        <v>1930</v>
      </c>
      <c r="I821" s="345">
        <v>17908.0</v>
      </c>
      <c r="J821" s="88" t="s">
        <v>1931</v>
      </c>
      <c r="K821" s="88" t="s">
        <v>1933</v>
      </c>
      <c r="L821" s="346" t="s">
        <v>1933</v>
      </c>
      <c r="M821" s="76" t="s">
        <v>1934</v>
      </c>
      <c r="N821" s="76" t="s">
        <v>1934</v>
      </c>
      <c r="O821" s="347" t="s">
        <v>1925</v>
      </c>
      <c r="P821" s="74">
        <v>46086.0</v>
      </c>
      <c r="Q821" s="76" t="s">
        <v>124</v>
      </c>
      <c r="R821" s="76" t="s">
        <v>143</v>
      </c>
      <c r="S821" s="83" t="s">
        <v>126</v>
      </c>
      <c r="T821" s="83" t="s">
        <v>145</v>
      </c>
      <c r="U821" s="83" t="s">
        <v>101</v>
      </c>
      <c r="V821" s="83" t="s">
        <v>131</v>
      </c>
      <c r="W821" s="182"/>
      <c r="X821" s="76"/>
      <c r="Y821" s="76"/>
      <c r="Z821" s="88"/>
      <c r="AA821" s="184"/>
      <c r="AB821" s="184"/>
    </row>
    <row r="822" ht="22.5" customHeight="1">
      <c r="A822" s="72">
        <f>COUNTIF('Call &amp; Chat-Lidya'!$I$4:$I$2433,I822)</f>
        <v>7</v>
      </c>
      <c r="B822" s="74">
        <v>46149.0</v>
      </c>
      <c r="C822" s="76" t="s">
        <v>967</v>
      </c>
      <c r="D822" s="76" t="s">
        <v>173</v>
      </c>
      <c r="E822" s="76" t="s">
        <v>616</v>
      </c>
      <c r="F822" s="176">
        <v>46149.0</v>
      </c>
      <c r="G822" s="83" t="s">
        <v>88</v>
      </c>
      <c r="H822" s="76" t="s">
        <v>1242</v>
      </c>
      <c r="I822" s="345">
        <v>18616.0</v>
      </c>
      <c r="J822" s="88" t="s">
        <v>1243</v>
      </c>
      <c r="K822" s="88" t="s">
        <v>1244</v>
      </c>
      <c r="L822" s="346" t="s">
        <v>1244</v>
      </c>
      <c r="M822" s="76" t="s">
        <v>1245</v>
      </c>
      <c r="N822" s="76" t="s">
        <v>1246</v>
      </c>
      <c r="O822" s="347" t="s">
        <v>1160</v>
      </c>
      <c r="P822" s="74">
        <v>46163.0</v>
      </c>
      <c r="Q822" s="76" t="s">
        <v>124</v>
      </c>
      <c r="R822" s="91">
        <v>1.0</v>
      </c>
      <c r="S822" s="83" t="s">
        <v>126</v>
      </c>
      <c r="T822" s="83" t="s">
        <v>145</v>
      </c>
      <c r="U822" s="83" t="s">
        <v>101</v>
      </c>
      <c r="V822" s="83" t="s">
        <v>131</v>
      </c>
      <c r="W822" s="378"/>
      <c r="X822" s="76"/>
      <c r="Y822" s="76"/>
      <c r="Z822" s="88"/>
      <c r="AA822" s="184"/>
      <c r="AB822" s="184"/>
    </row>
    <row r="823" ht="22.5" customHeight="1">
      <c r="A823" s="72">
        <f>COUNTIF('Call &amp; Chat-Lidya'!$I$4:$I$2433,I823)</f>
        <v>2</v>
      </c>
      <c r="B823" s="488">
        <v>46149.0</v>
      </c>
      <c r="C823" s="94" t="s">
        <v>83</v>
      </c>
      <c r="D823" s="76" t="s">
        <v>173</v>
      </c>
      <c r="E823" s="76" t="s">
        <v>2502</v>
      </c>
      <c r="F823" s="157">
        <v>46125.0</v>
      </c>
      <c r="G823" s="176"/>
      <c r="H823" s="75" t="s">
        <v>2505</v>
      </c>
      <c r="I823" s="75" t="s">
        <v>1174</v>
      </c>
      <c r="J823" s="353" t="s">
        <v>2507</v>
      </c>
      <c r="K823" s="354" t="s">
        <v>2508</v>
      </c>
      <c r="L823" s="354" t="s">
        <v>2508</v>
      </c>
      <c r="M823" s="75" t="s">
        <v>2511</v>
      </c>
      <c r="N823" s="75" t="s">
        <v>2511</v>
      </c>
      <c r="O823" s="164">
        <v>45311.0</v>
      </c>
      <c r="P823" s="74">
        <v>45834.0</v>
      </c>
      <c r="Q823" s="75" t="s">
        <v>86</v>
      </c>
      <c r="R823" s="91">
        <v>1.0</v>
      </c>
      <c r="S823" s="166" t="s">
        <v>126</v>
      </c>
      <c r="T823" s="166" t="s">
        <v>195</v>
      </c>
      <c r="U823" s="166" t="s">
        <v>128</v>
      </c>
      <c r="V823" s="166" t="s">
        <v>131</v>
      </c>
      <c r="W823" s="175"/>
      <c r="X823" s="75"/>
      <c r="Y823" s="166"/>
      <c r="Z823" s="357"/>
      <c r="AA823" s="357"/>
      <c r="AB823" s="357"/>
    </row>
    <row r="824" ht="22.5" customHeight="1">
      <c r="A824" s="72">
        <f>COUNTIF('Call &amp; Chat-Lidya'!$I$4:$I$2433,I824)</f>
        <v>13</v>
      </c>
      <c r="B824" s="74">
        <v>46149.0</v>
      </c>
      <c r="C824" s="94" t="s">
        <v>83</v>
      </c>
      <c r="D824" s="76" t="s">
        <v>173</v>
      </c>
      <c r="E824" s="76" t="s">
        <v>761</v>
      </c>
      <c r="F824" s="157">
        <v>46134.0</v>
      </c>
      <c r="G824" s="176"/>
      <c r="H824" s="75" t="s">
        <v>762</v>
      </c>
      <c r="I824" s="75" t="s">
        <v>763</v>
      </c>
      <c r="J824" s="353" t="s">
        <v>764</v>
      </c>
      <c r="K824" s="354" t="s">
        <v>765</v>
      </c>
      <c r="L824" s="354" t="s">
        <v>765</v>
      </c>
      <c r="M824" s="75" t="s">
        <v>766</v>
      </c>
      <c r="N824" s="75" t="s">
        <v>766</v>
      </c>
      <c r="O824" s="164">
        <v>46132.0</v>
      </c>
      <c r="P824" s="74">
        <v>46146.0</v>
      </c>
      <c r="Q824" s="75" t="s">
        <v>98</v>
      </c>
      <c r="R824" s="76" t="s">
        <v>213</v>
      </c>
      <c r="S824" s="166" t="s">
        <v>126</v>
      </c>
      <c r="T824" s="166" t="s">
        <v>381</v>
      </c>
      <c r="U824" s="166" t="s">
        <v>101</v>
      </c>
      <c r="V824" s="166" t="s">
        <v>283</v>
      </c>
      <c r="W824" s="94"/>
      <c r="X824" s="75"/>
      <c r="Y824" s="166"/>
      <c r="Z824" s="357" t="s">
        <v>5657</v>
      </c>
      <c r="AA824" s="357"/>
      <c r="AB824" s="357"/>
    </row>
    <row r="825" ht="22.5" customHeight="1">
      <c r="A825" s="72">
        <f>COUNTIF('Call &amp; Chat-Lidya'!$I$4:$I$2433,I825)</f>
        <v>6</v>
      </c>
      <c r="B825" s="74">
        <v>46149.0</v>
      </c>
      <c r="C825" s="94" t="s">
        <v>83</v>
      </c>
      <c r="D825" s="76" t="s">
        <v>173</v>
      </c>
      <c r="E825" s="76" t="s">
        <v>1783</v>
      </c>
      <c r="F825" s="157">
        <v>46135.0</v>
      </c>
      <c r="G825" s="176"/>
      <c r="H825" s="75" t="s">
        <v>2147</v>
      </c>
      <c r="I825" s="75" t="s">
        <v>2008</v>
      </c>
      <c r="J825" s="353" t="s">
        <v>2009</v>
      </c>
      <c r="K825" s="354" t="s">
        <v>2010</v>
      </c>
      <c r="L825" s="354" t="s">
        <v>2010</v>
      </c>
      <c r="M825" s="75" t="s">
        <v>2011</v>
      </c>
      <c r="N825" s="75" t="s">
        <v>2011</v>
      </c>
      <c r="O825" s="164">
        <v>46135.0</v>
      </c>
      <c r="P825" s="74">
        <v>46149.0</v>
      </c>
      <c r="Q825" s="75" t="s">
        <v>98</v>
      </c>
      <c r="R825" s="94">
        <v>2.0</v>
      </c>
      <c r="S825" s="166" t="s">
        <v>350</v>
      </c>
      <c r="T825" s="166" t="s">
        <v>145</v>
      </c>
      <c r="U825" s="166" t="s">
        <v>101</v>
      </c>
      <c r="V825" s="166" t="s">
        <v>341</v>
      </c>
      <c r="W825" s="94"/>
      <c r="X825" s="75"/>
      <c r="Y825" s="166"/>
      <c r="Z825" s="357" t="s">
        <v>2948</v>
      </c>
      <c r="AA825" s="357"/>
      <c r="AB825" s="357"/>
    </row>
    <row r="826" ht="22.5" customHeight="1">
      <c r="A826" s="72">
        <f>COUNTIF('Call &amp; Chat-Lidya'!$I$4:$I$2433,I826)</f>
        <v>3</v>
      </c>
      <c r="B826" s="74">
        <v>46149.0</v>
      </c>
      <c r="C826" s="94" t="s">
        <v>83</v>
      </c>
      <c r="D826" s="76" t="s">
        <v>173</v>
      </c>
      <c r="E826" s="76" t="s">
        <v>2079</v>
      </c>
      <c r="F826" s="157">
        <v>46139.0</v>
      </c>
      <c r="G826" s="83" t="s">
        <v>88</v>
      </c>
      <c r="H826" s="75" t="s">
        <v>2080</v>
      </c>
      <c r="I826" s="75" t="s">
        <v>2081</v>
      </c>
      <c r="J826" s="353" t="s">
        <v>2083</v>
      </c>
      <c r="K826" s="354" t="s">
        <v>2084</v>
      </c>
      <c r="L826" s="354" t="s">
        <v>2086</v>
      </c>
      <c r="M826" s="75" t="s">
        <v>2087</v>
      </c>
      <c r="N826" s="75" t="s">
        <v>2089</v>
      </c>
      <c r="O826" s="164">
        <v>46079.0</v>
      </c>
      <c r="P826" s="74">
        <v>46093.0</v>
      </c>
      <c r="Q826" s="75" t="s">
        <v>124</v>
      </c>
      <c r="R826" s="91">
        <v>1.0</v>
      </c>
      <c r="S826" s="166" t="s">
        <v>350</v>
      </c>
      <c r="T826" s="166" t="s">
        <v>145</v>
      </c>
      <c r="U826" s="166" t="s">
        <v>101</v>
      </c>
      <c r="V826" s="166" t="s">
        <v>1043</v>
      </c>
      <c r="W826" s="175"/>
      <c r="X826" s="75"/>
      <c r="Y826" s="166"/>
      <c r="Z826" s="357" t="s">
        <v>5690</v>
      </c>
      <c r="AA826" s="357"/>
      <c r="AB826" s="357"/>
    </row>
    <row r="827" ht="22.5" customHeight="1">
      <c r="A827" s="72">
        <f>COUNTIF('Call &amp; Chat-Lidya'!$I$4:$I$2433,I827)</f>
        <v>3</v>
      </c>
      <c r="B827" s="74">
        <v>46149.0</v>
      </c>
      <c r="C827" s="94" t="s">
        <v>83</v>
      </c>
      <c r="D827" s="76" t="s">
        <v>173</v>
      </c>
      <c r="E827" s="76" t="s">
        <v>2126</v>
      </c>
      <c r="F827" s="157">
        <v>46139.0</v>
      </c>
      <c r="G827" s="83" t="s">
        <v>88</v>
      </c>
      <c r="H827" s="75" t="s">
        <v>2127</v>
      </c>
      <c r="I827" s="75" t="s">
        <v>2128</v>
      </c>
      <c r="J827" s="353" t="s">
        <v>2129</v>
      </c>
      <c r="K827" s="354" t="s">
        <v>2130</v>
      </c>
      <c r="L827" s="354" t="s">
        <v>2130</v>
      </c>
      <c r="M827" s="75" t="s">
        <v>2131</v>
      </c>
      <c r="N827" s="75" t="s">
        <v>2133</v>
      </c>
      <c r="O827" s="164">
        <v>46085.0</v>
      </c>
      <c r="P827" s="74">
        <v>46099.0</v>
      </c>
      <c r="Q827" s="75" t="s">
        <v>124</v>
      </c>
      <c r="R827" s="91">
        <v>1.0</v>
      </c>
      <c r="S827" s="166" t="s">
        <v>251</v>
      </c>
      <c r="T827" s="166" t="s">
        <v>145</v>
      </c>
      <c r="U827" s="166" t="s">
        <v>101</v>
      </c>
      <c r="V827" s="166" t="s">
        <v>131</v>
      </c>
      <c r="W827" s="175"/>
      <c r="X827" s="75"/>
      <c r="Y827" s="166"/>
      <c r="Z827" s="395"/>
      <c r="AA827" s="357"/>
      <c r="AB827" s="357"/>
    </row>
    <row r="828" ht="22.5" customHeight="1">
      <c r="A828" s="72">
        <f>COUNTIF('Call &amp; Chat-Lidya'!$I$4:$I$2433,I828)</f>
        <v>2</v>
      </c>
      <c r="B828" s="74">
        <v>46149.0</v>
      </c>
      <c r="C828" s="94" t="s">
        <v>83</v>
      </c>
      <c r="D828" s="76" t="s">
        <v>173</v>
      </c>
      <c r="E828" s="76" t="s">
        <v>2516</v>
      </c>
      <c r="F828" s="157">
        <v>46139.0</v>
      </c>
      <c r="G828" s="83" t="s">
        <v>88</v>
      </c>
      <c r="H828" s="75" t="s">
        <v>2522</v>
      </c>
      <c r="I828" s="75" t="s">
        <v>2523</v>
      </c>
      <c r="J828" s="353" t="s">
        <v>2524</v>
      </c>
      <c r="K828" s="354" t="s">
        <v>2525</v>
      </c>
      <c r="L828" s="354" t="s">
        <v>2525</v>
      </c>
      <c r="M828" s="75" t="s">
        <v>2526</v>
      </c>
      <c r="N828" s="94"/>
      <c r="O828" s="164">
        <v>46085.0</v>
      </c>
      <c r="P828" s="74">
        <v>46099.0</v>
      </c>
      <c r="Q828" s="75" t="s">
        <v>124</v>
      </c>
      <c r="R828" s="91">
        <v>1.0</v>
      </c>
      <c r="S828" s="166" t="s">
        <v>251</v>
      </c>
      <c r="T828" s="166" t="s">
        <v>145</v>
      </c>
      <c r="U828" s="166" t="s">
        <v>101</v>
      </c>
      <c r="V828" s="166" t="s">
        <v>131</v>
      </c>
      <c r="W828" s="175"/>
      <c r="X828" s="75"/>
      <c r="Y828" s="166"/>
      <c r="Z828" s="395"/>
      <c r="AA828" s="357"/>
      <c r="AB828" s="357"/>
    </row>
    <row r="829" ht="22.5" customHeight="1">
      <c r="A829" s="72">
        <f>COUNTIF('Call &amp; Chat-Lidya'!$I$4:$I$2433,I829)</f>
        <v>2</v>
      </c>
      <c r="B829" s="74">
        <v>46149.0</v>
      </c>
      <c r="C829" s="94" t="s">
        <v>83</v>
      </c>
      <c r="D829" s="76" t="s">
        <v>173</v>
      </c>
      <c r="E829" s="76" t="s">
        <v>1685</v>
      </c>
      <c r="F829" s="157">
        <v>46139.0</v>
      </c>
      <c r="G829" s="83" t="s">
        <v>88</v>
      </c>
      <c r="H829" s="75" t="s">
        <v>2527</v>
      </c>
      <c r="I829" s="75" t="s">
        <v>2528</v>
      </c>
      <c r="J829" s="353" t="s">
        <v>2529</v>
      </c>
      <c r="K829" s="354" t="s">
        <v>2531</v>
      </c>
      <c r="L829" s="354" t="s">
        <v>2531</v>
      </c>
      <c r="M829" s="75" t="s">
        <v>2532</v>
      </c>
      <c r="N829" s="94"/>
      <c r="O829" s="164">
        <v>46085.0</v>
      </c>
      <c r="P829" s="74">
        <v>46099.0</v>
      </c>
      <c r="Q829" s="75" t="s">
        <v>143</v>
      </c>
      <c r="R829" s="91">
        <v>1.0</v>
      </c>
      <c r="S829" s="166" t="s">
        <v>251</v>
      </c>
      <c r="T829" s="166" t="s">
        <v>145</v>
      </c>
      <c r="U829" s="166" t="s">
        <v>101</v>
      </c>
      <c r="V829" s="166" t="s">
        <v>131</v>
      </c>
      <c r="W829" s="175"/>
      <c r="X829" s="75"/>
      <c r="Y829" s="166"/>
      <c r="Z829" s="395"/>
      <c r="AA829" s="357"/>
      <c r="AB829" s="357"/>
    </row>
    <row r="830" ht="22.5" customHeight="1">
      <c r="A830" s="72">
        <f>COUNTIF('Call &amp; Chat-Lidya'!$I$4:$I$2433,I830)</f>
        <v>2</v>
      </c>
      <c r="B830" s="74">
        <v>46149.0</v>
      </c>
      <c r="C830" s="94" t="s">
        <v>83</v>
      </c>
      <c r="D830" s="76" t="s">
        <v>173</v>
      </c>
      <c r="E830" s="76" t="s">
        <v>2541</v>
      </c>
      <c r="F830" s="157">
        <v>46139.0</v>
      </c>
      <c r="G830" s="83" t="s">
        <v>88</v>
      </c>
      <c r="H830" s="75" t="s">
        <v>2542</v>
      </c>
      <c r="I830" s="75" t="s">
        <v>2543</v>
      </c>
      <c r="J830" s="353" t="s">
        <v>2544</v>
      </c>
      <c r="K830" s="354" t="s">
        <v>2545</v>
      </c>
      <c r="L830" s="354" t="s">
        <v>2545</v>
      </c>
      <c r="M830" s="75" t="s">
        <v>2546</v>
      </c>
      <c r="N830" s="75" t="s">
        <v>2546</v>
      </c>
      <c r="O830" s="164">
        <v>46086.0</v>
      </c>
      <c r="P830" s="74">
        <v>46100.0</v>
      </c>
      <c r="Q830" s="75" t="s">
        <v>124</v>
      </c>
      <c r="R830" s="91">
        <v>1.0</v>
      </c>
      <c r="S830" s="166" t="s">
        <v>251</v>
      </c>
      <c r="T830" s="166" t="s">
        <v>145</v>
      </c>
      <c r="U830" s="166" t="s">
        <v>101</v>
      </c>
      <c r="V830" s="166" t="s">
        <v>131</v>
      </c>
      <c r="W830" s="175"/>
      <c r="X830" s="75"/>
      <c r="Y830" s="166"/>
      <c r="Z830" s="395"/>
      <c r="AA830" s="357"/>
      <c r="AB830" s="357"/>
    </row>
    <row r="831" ht="22.5" customHeight="1">
      <c r="A831" s="72">
        <f>COUNTIF('Call &amp; Chat-Lidya'!$I$4:$I$2433,I831)</f>
        <v>2</v>
      </c>
      <c r="B831" s="74">
        <v>46149.0</v>
      </c>
      <c r="C831" s="94" t="s">
        <v>83</v>
      </c>
      <c r="D831" s="76" t="s">
        <v>173</v>
      </c>
      <c r="E831" s="76" t="s">
        <v>2549</v>
      </c>
      <c r="F831" s="157">
        <v>46139.0</v>
      </c>
      <c r="G831" s="83" t="s">
        <v>88</v>
      </c>
      <c r="H831" s="75" t="s">
        <v>2550</v>
      </c>
      <c r="I831" s="75" t="s">
        <v>2551</v>
      </c>
      <c r="J831" s="353" t="s">
        <v>2552</v>
      </c>
      <c r="K831" s="354" t="s">
        <v>2553</v>
      </c>
      <c r="L831" s="354" t="s">
        <v>2553</v>
      </c>
      <c r="M831" s="75" t="s">
        <v>2554</v>
      </c>
      <c r="N831" s="94"/>
      <c r="O831" s="164">
        <v>46087.0</v>
      </c>
      <c r="P831" s="74">
        <v>46101.0</v>
      </c>
      <c r="Q831" s="75" t="s">
        <v>213</v>
      </c>
      <c r="R831" s="91">
        <v>1.0</v>
      </c>
      <c r="S831" s="166" t="s">
        <v>350</v>
      </c>
      <c r="T831" s="166" t="s">
        <v>145</v>
      </c>
      <c r="U831" s="166" t="s">
        <v>101</v>
      </c>
      <c r="V831" s="166" t="s">
        <v>283</v>
      </c>
      <c r="W831" s="353" t="s">
        <v>392</v>
      </c>
      <c r="X831" s="75"/>
      <c r="Y831" s="166"/>
      <c r="Z831" s="357" t="s">
        <v>2557</v>
      </c>
      <c r="AA831" s="357"/>
      <c r="AB831" s="357"/>
    </row>
    <row r="832" ht="22.5" customHeight="1">
      <c r="A832" s="72">
        <f>COUNTIF('Call &amp; Chat-Lidya'!$I$4:$I$2433,I832)</f>
        <v>2</v>
      </c>
      <c r="B832" s="74">
        <v>46149.0</v>
      </c>
      <c r="C832" s="94" t="s">
        <v>83</v>
      </c>
      <c r="D832" s="76" t="s">
        <v>173</v>
      </c>
      <c r="E832" s="76" t="s">
        <v>2561</v>
      </c>
      <c r="F832" s="157">
        <v>46139.0</v>
      </c>
      <c r="G832" s="83" t="s">
        <v>88</v>
      </c>
      <c r="H832" s="75" t="s">
        <v>2562</v>
      </c>
      <c r="I832" s="75" t="s">
        <v>2563</v>
      </c>
      <c r="J832" s="353" t="s">
        <v>2564</v>
      </c>
      <c r="K832" s="354" t="s">
        <v>2565</v>
      </c>
      <c r="L832" s="354" t="s">
        <v>2565</v>
      </c>
      <c r="M832" s="75" t="s">
        <v>2566</v>
      </c>
      <c r="N832" s="75" t="s">
        <v>2566</v>
      </c>
      <c r="O832" s="164">
        <v>46087.0</v>
      </c>
      <c r="P832" s="74">
        <v>46101.0</v>
      </c>
      <c r="Q832" s="75" t="s">
        <v>124</v>
      </c>
      <c r="R832" s="91">
        <v>1.0</v>
      </c>
      <c r="S832" s="166" t="s">
        <v>251</v>
      </c>
      <c r="T832" s="166" t="s">
        <v>145</v>
      </c>
      <c r="U832" s="166" t="s">
        <v>101</v>
      </c>
      <c r="V832" s="166" t="s">
        <v>131</v>
      </c>
      <c r="W832" s="175"/>
      <c r="X832" s="75"/>
      <c r="Y832" s="166"/>
      <c r="Z832" s="395"/>
      <c r="AA832" s="357"/>
      <c r="AB832" s="357"/>
    </row>
    <row r="833" ht="22.5" customHeight="1">
      <c r="A833" s="72">
        <f>COUNTIF('Call &amp; Chat-Lidya'!$I$4:$I$2433,I833)</f>
        <v>2</v>
      </c>
      <c r="B833" s="74">
        <v>46149.0</v>
      </c>
      <c r="C833" s="94" t="s">
        <v>83</v>
      </c>
      <c r="D833" s="76" t="s">
        <v>173</v>
      </c>
      <c r="E833" s="76" t="s">
        <v>3250</v>
      </c>
      <c r="F833" s="157">
        <v>46139.0</v>
      </c>
      <c r="G833" s="83" t="s">
        <v>88</v>
      </c>
      <c r="H833" s="75" t="s">
        <v>3251</v>
      </c>
      <c r="I833" s="75" t="s">
        <v>3252</v>
      </c>
      <c r="J833" s="353" t="s">
        <v>3253</v>
      </c>
      <c r="K833" s="354" t="s">
        <v>3254</v>
      </c>
      <c r="L833" s="354" t="s">
        <v>3254</v>
      </c>
      <c r="M833" s="75" t="s">
        <v>3255</v>
      </c>
      <c r="N833" s="75" t="s">
        <v>3255</v>
      </c>
      <c r="O833" s="164">
        <v>46087.0</v>
      </c>
      <c r="P833" s="74">
        <v>46101.0</v>
      </c>
      <c r="Q833" s="75" t="s">
        <v>124</v>
      </c>
      <c r="R833" s="76" t="s">
        <v>124</v>
      </c>
      <c r="S833" s="166" t="s">
        <v>292</v>
      </c>
      <c r="T833" s="166" t="s">
        <v>127</v>
      </c>
      <c r="U833" s="166" t="s">
        <v>128</v>
      </c>
      <c r="V833" s="166" t="s">
        <v>664</v>
      </c>
      <c r="W833" s="175"/>
      <c r="X833" s="75"/>
      <c r="Y833" s="166"/>
      <c r="Z833" s="357" t="s">
        <v>3262</v>
      </c>
      <c r="AA833" s="357"/>
      <c r="AB833" s="357"/>
    </row>
    <row r="834" ht="22.5" customHeight="1">
      <c r="A834" s="72">
        <f>COUNTIF('Call &amp; Chat-Lidya'!$I$4:$I$2433,I834)</f>
        <v>2</v>
      </c>
      <c r="B834" s="74">
        <v>46149.0</v>
      </c>
      <c r="C834" s="94" t="s">
        <v>83</v>
      </c>
      <c r="D834" s="76" t="s">
        <v>173</v>
      </c>
      <c r="E834" s="76" t="s">
        <v>3265</v>
      </c>
      <c r="F834" s="157">
        <v>46139.0</v>
      </c>
      <c r="G834" s="83" t="s">
        <v>88</v>
      </c>
      <c r="H834" s="75" t="s">
        <v>3266</v>
      </c>
      <c r="I834" s="75" t="s">
        <v>3267</v>
      </c>
      <c r="J834" s="353" t="s">
        <v>3268</v>
      </c>
      <c r="K834" s="354" t="s">
        <v>3269</v>
      </c>
      <c r="L834" s="354" t="s">
        <v>3269</v>
      </c>
      <c r="M834" s="75" t="s">
        <v>3270</v>
      </c>
      <c r="N834" s="75" t="s">
        <v>3270</v>
      </c>
      <c r="O834" s="164">
        <v>46089.0</v>
      </c>
      <c r="P834" s="74">
        <v>46103.0</v>
      </c>
      <c r="Q834" s="75" t="s">
        <v>124</v>
      </c>
      <c r="R834" s="76" t="s">
        <v>124</v>
      </c>
      <c r="S834" s="166" t="s">
        <v>126</v>
      </c>
      <c r="T834" s="166" t="s">
        <v>292</v>
      </c>
      <c r="U834" s="166" t="s">
        <v>101</v>
      </c>
      <c r="V834" s="166" t="s">
        <v>664</v>
      </c>
      <c r="W834" s="175"/>
      <c r="X834" s="75"/>
      <c r="Y834" s="166"/>
      <c r="Z834" s="357" t="s">
        <v>3273</v>
      </c>
      <c r="AA834" s="357"/>
      <c r="AB834" s="357"/>
    </row>
    <row r="835" ht="22.5" customHeight="1">
      <c r="A835" s="72">
        <f>COUNTIF('Call &amp; Chat-Lidya'!$I$4:$I$2433,I835)</f>
        <v>2</v>
      </c>
      <c r="B835" s="74">
        <v>46149.0</v>
      </c>
      <c r="C835" s="94" t="s">
        <v>83</v>
      </c>
      <c r="D835" s="76" t="s">
        <v>173</v>
      </c>
      <c r="E835" s="76" t="s">
        <v>3110</v>
      </c>
      <c r="F835" s="157">
        <v>46139.0</v>
      </c>
      <c r="G835" s="83" t="s">
        <v>88</v>
      </c>
      <c r="H835" s="75" t="s">
        <v>3275</v>
      </c>
      <c r="I835" s="75" t="s">
        <v>3276</v>
      </c>
      <c r="J835" s="353" t="s">
        <v>3277</v>
      </c>
      <c r="K835" s="354" t="s">
        <v>3278</v>
      </c>
      <c r="L835" s="354" t="s">
        <v>3278</v>
      </c>
      <c r="M835" s="75" t="s">
        <v>3279</v>
      </c>
      <c r="N835" s="75" t="s">
        <v>3279</v>
      </c>
      <c r="O835" s="164">
        <v>46090.0</v>
      </c>
      <c r="P835" s="74">
        <v>46104.0</v>
      </c>
      <c r="Q835" s="75" t="s">
        <v>124</v>
      </c>
      <c r="R835" s="76" t="s">
        <v>124</v>
      </c>
      <c r="S835" s="166" t="s">
        <v>126</v>
      </c>
      <c r="T835" s="166" t="s">
        <v>195</v>
      </c>
      <c r="U835" s="166" t="s">
        <v>128</v>
      </c>
      <c r="V835" s="166" t="s">
        <v>302</v>
      </c>
      <c r="W835" s="175"/>
      <c r="X835" s="75"/>
      <c r="Y835" s="166"/>
      <c r="Z835" s="395"/>
      <c r="AA835" s="357"/>
      <c r="AB835" s="357"/>
    </row>
    <row r="836" ht="22.5" customHeight="1">
      <c r="A836" s="72">
        <f>COUNTIF('Call &amp; Chat-Lidya'!$I$4:$I$2433,I836)</f>
        <v>2</v>
      </c>
      <c r="B836" s="74">
        <v>46149.0</v>
      </c>
      <c r="C836" s="94" t="s">
        <v>83</v>
      </c>
      <c r="D836" s="76" t="s">
        <v>173</v>
      </c>
      <c r="E836" s="76" t="s">
        <v>2575</v>
      </c>
      <c r="F836" s="157">
        <v>46139.0</v>
      </c>
      <c r="G836" s="83" t="s">
        <v>88</v>
      </c>
      <c r="H836" s="75" t="s">
        <v>2577</v>
      </c>
      <c r="I836" s="75" t="s">
        <v>2578</v>
      </c>
      <c r="J836" s="353" t="s">
        <v>2579</v>
      </c>
      <c r="K836" s="354" t="s">
        <v>2580</v>
      </c>
      <c r="L836" s="354" t="s">
        <v>2580</v>
      </c>
      <c r="M836" s="75" t="s">
        <v>2581</v>
      </c>
      <c r="N836" s="75" t="s">
        <v>2581</v>
      </c>
      <c r="O836" s="164">
        <v>46091.0</v>
      </c>
      <c r="P836" s="74">
        <v>46105.0</v>
      </c>
      <c r="Q836" s="75" t="s">
        <v>124</v>
      </c>
      <c r="R836" s="91">
        <v>1.0</v>
      </c>
      <c r="S836" s="166" t="s">
        <v>251</v>
      </c>
      <c r="T836" s="166" t="s">
        <v>145</v>
      </c>
      <c r="U836" s="166" t="s">
        <v>101</v>
      </c>
      <c r="V836" s="166" t="s">
        <v>131</v>
      </c>
      <c r="W836" s="175"/>
      <c r="X836" s="75"/>
      <c r="Y836" s="166"/>
      <c r="Z836" s="395"/>
      <c r="AA836" s="357"/>
      <c r="AB836" s="357"/>
    </row>
    <row r="837" ht="22.5" customHeight="1">
      <c r="A837" s="72">
        <f>COUNTIF('Call &amp; Chat-Lidya'!$I$4:$I$2433,I837)</f>
        <v>2</v>
      </c>
      <c r="B837" s="74">
        <v>46149.0</v>
      </c>
      <c r="C837" s="94" t="s">
        <v>83</v>
      </c>
      <c r="D837" s="76" t="s">
        <v>173</v>
      </c>
      <c r="E837" s="76" t="s">
        <v>2584</v>
      </c>
      <c r="F837" s="157">
        <v>46139.0</v>
      </c>
      <c r="G837" s="83" t="s">
        <v>88</v>
      </c>
      <c r="H837" s="75" t="s">
        <v>2585</v>
      </c>
      <c r="I837" s="75" t="s">
        <v>2586</v>
      </c>
      <c r="J837" s="353" t="s">
        <v>2587</v>
      </c>
      <c r="K837" s="354" t="s">
        <v>2588</v>
      </c>
      <c r="L837" s="354" t="s">
        <v>2588</v>
      </c>
      <c r="M837" s="75" t="s">
        <v>2589</v>
      </c>
      <c r="N837" s="75" t="s">
        <v>2589</v>
      </c>
      <c r="O837" s="164">
        <v>46094.0</v>
      </c>
      <c r="P837" s="74">
        <v>46108.0</v>
      </c>
      <c r="Q837" s="75" t="s">
        <v>135</v>
      </c>
      <c r="R837" s="91">
        <v>1.0</v>
      </c>
      <c r="S837" s="166" t="s">
        <v>126</v>
      </c>
      <c r="T837" s="166" t="s">
        <v>145</v>
      </c>
      <c r="U837" s="166" t="s">
        <v>101</v>
      </c>
      <c r="V837" s="166" t="s">
        <v>131</v>
      </c>
      <c r="W837" s="175"/>
      <c r="X837" s="75"/>
      <c r="Y837" s="166"/>
      <c r="Z837" s="395"/>
      <c r="AA837" s="357"/>
      <c r="AB837" s="357"/>
    </row>
    <row r="838" ht="22.5" customHeight="1">
      <c r="A838" s="72">
        <f>COUNTIF('Call &amp; Chat-Lidya'!$I$4:$I$2433,I838)</f>
        <v>2</v>
      </c>
      <c r="B838" s="74">
        <v>46149.0</v>
      </c>
      <c r="C838" s="94" t="s">
        <v>83</v>
      </c>
      <c r="D838" s="76" t="s">
        <v>173</v>
      </c>
      <c r="E838" s="76" t="s">
        <v>1715</v>
      </c>
      <c r="F838" s="157">
        <v>46137.0</v>
      </c>
      <c r="G838" s="83" t="s">
        <v>88</v>
      </c>
      <c r="H838" s="75" t="s">
        <v>2590</v>
      </c>
      <c r="I838" s="75" t="s">
        <v>2591</v>
      </c>
      <c r="J838" s="353" t="s">
        <v>2592</v>
      </c>
      <c r="K838" s="354" t="s">
        <v>2593</v>
      </c>
      <c r="L838" s="354" t="s">
        <v>2593</v>
      </c>
      <c r="M838" s="75" t="s">
        <v>2594</v>
      </c>
      <c r="N838" s="75" t="s">
        <v>2594</v>
      </c>
      <c r="O838" s="164">
        <v>46137.0</v>
      </c>
      <c r="P838" s="74">
        <v>46151.0</v>
      </c>
      <c r="Q838" s="75" t="s">
        <v>95</v>
      </c>
      <c r="R838" s="91">
        <v>1.0</v>
      </c>
      <c r="S838" s="166" t="s">
        <v>350</v>
      </c>
      <c r="T838" s="166" t="s">
        <v>145</v>
      </c>
      <c r="U838" s="166" t="s">
        <v>101</v>
      </c>
      <c r="V838" s="166" t="s">
        <v>131</v>
      </c>
      <c r="W838" s="175"/>
      <c r="X838" s="75"/>
      <c r="Y838" s="166"/>
      <c r="Z838" s="357" t="s">
        <v>1938</v>
      </c>
      <c r="AA838" s="357"/>
      <c r="AB838" s="357"/>
    </row>
    <row r="839" ht="22.5" customHeight="1">
      <c r="A839" s="72">
        <f>COUNTIF('Call &amp; Chat-Lidya'!$I$4:$I$2433,I839)</f>
        <v>2</v>
      </c>
      <c r="B839" s="74">
        <v>46149.0</v>
      </c>
      <c r="C839" s="94" t="s">
        <v>83</v>
      </c>
      <c r="D839" s="76" t="s">
        <v>173</v>
      </c>
      <c r="E839" s="76" t="s">
        <v>2596</v>
      </c>
      <c r="F839" s="157">
        <v>46137.0</v>
      </c>
      <c r="G839" s="83" t="s">
        <v>88</v>
      </c>
      <c r="H839" s="75" t="s">
        <v>2598</v>
      </c>
      <c r="I839" s="75" t="s">
        <v>2599</v>
      </c>
      <c r="J839" s="353" t="s">
        <v>2600</v>
      </c>
      <c r="K839" s="354" t="s">
        <v>2601</v>
      </c>
      <c r="L839" s="354" t="s">
        <v>2601</v>
      </c>
      <c r="M839" s="75" t="s">
        <v>2602</v>
      </c>
      <c r="N839" s="75" t="s">
        <v>2602</v>
      </c>
      <c r="O839" s="164">
        <v>46137.0</v>
      </c>
      <c r="P839" s="74">
        <v>46151.0</v>
      </c>
      <c r="Q839" s="75" t="s">
        <v>124</v>
      </c>
      <c r="R839" s="91">
        <v>1.0</v>
      </c>
      <c r="S839" s="166" t="s">
        <v>350</v>
      </c>
      <c r="T839" s="166" t="s">
        <v>145</v>
      </c>
      <c r="U839" s="166" t="s">
        <v>101</v>
      </c>
      <c r="V839" s="166" t="s">
        <v>131</v>
      </c>
      <c r="W839" s="175"/>
      <c r="X839" s="75"/>
      <c r="Y839" s="166"/>
      <c r="Z839" s="357" t="s">
        <v>1938</v>
      </c>
      <c r="AA839" s="357"/>
      <c r="AB839" s="357"/>
    </row>
    <row r="840" ht="22.5" customHeight="1">
      <c r="A840" s="72">
        <f>COUNTIF('Call &amp; Chat-Lidya'!$I$4:$I$2433,I840)</f>
        <v>2</v>
      </c>
      <c r="B840" s="74">
        <v>46149.0</v>
      </c>
      <c r="C840" s="94" t="s">
        <v>83</v>
      </c>
      <c r="D840" s="76" t="s">
        <v>173</v>
      </c>
      <c r="E840" s="76" t="s">
        <v>2603</v>
      </c>
      <c r="F840" s="157">
        <v>46137.0</v>
      </c>
      <c r="G840" s="83" t="s">
        <v>88</v>
      </c>
      <c r="H840" s="75" t="s">
        <v>2604</v>
      </c>
      <c r="I840" s="75" t="s">
        <v>2605</v>
      </c>
      <c r="J840" s="353" t="s">
        <v>2606</v>
      </c>
      <c r="K840" s="354" t="s">
        <v>253</v>
      </c>
      <c r="L840" s="354" t="s">
        <v>253</v>
      </c>
      <c r="M840" s="75" t="s">
        <v>2607</v>
      </c>
      <c r="N840" s="75" t="s">
        <v>2608</v>
      </c>
      <c r="O840" s="164">
        <v>46137.0</v>
      </c>
      <c r="P840" s="74">
        <v>46151.0</v>
      </c>
      <c r="Q840" s="75" t="s">
        <v>124</v>
      </c>
      <c r="R840" s="91">
        <v>1.0</v>
      </c>
      <c r="S840" s="166" t="s">
        <v>350</v>
      </c>
      <c r="T840" s="166" t="s">
        <v>145</v>
      </c>
      <c r="U840" s="166" t="s">
        <v>101</v>
      </c>
      <c r="V840" s="166" t="s">
        <v>283</v>
      </c>
      <c r="W840" s="353" t="s">
        <v>342</v>
      </c>
      <c r="X840" s="75"/>
      <c r="Y840" s="166"/>
      <c r="Z840" s="357" t="s">
        <v>2610</v>
      </c>
      <c r="AA840" s="357"/>
      <c r="AB840" s="357"/>
    </row>
    <row r="841" ht="22.5" customHeight="1">
      <c r="A841" s="72">
        <f>COUNTIF('Call &amp; Chat-Lidya'!$I$4:$I$2433,I841)</f>
        <v>2</v>
      </c>
      <c r="B841" s="74">
        <v>46149.0</v>
      </c>
      <c r="C841" s="94" t="s">
        <v>83</v>
      </c>
      <c r="D841" s="76" t="s">
        <v>173</v>
      </c>
      <c r="E841" s="76" t="s">
        <v>2611</v>
      </c>
      <c r="F841" s="157">
        <v>46138.0</v>
      </c>
      <c r="G841" s="83" t="s">
        <v>88</v>
      </c>
      <c r="H841" s="75" t="s">
        <v>2612</v>
      </c>
      <c r="I841" s="75" t="s">
        <v>2613</v>
      </c>
      <c r="J841" s="353" t="s">
        <v>2614</v>
      </c>
      <c r="K841" s="354" t="s">
        <v>2615</v>
      </c>
      <c r="L841" s="354" t="s">
        <v>2615</v>
      </c>
      <c r="M841" s="75" t="s">
        <v>2616</v>
      </c>
      <c r="N841" s="75" t="s">
        <v>2616</v>
      </c>
      <c r="O841" s="164">
        <v>46138.0</v>
      </c>
      <c r="P841" s="74">
        <v>46152.0</v>
      </c>
      <c r="Q841" s="75" t="s">
        <v>143</v>
      </c>
      <c r="R841" s="91">
        <v>1.0</v>
      </c>
      <c r="S841" s="166" t="s">
        <v>251</v>
      </c>
      <c r="T841" s="166" t="s">
        <v>350</v>
      </c>
      <c r="U841" s="166" t="s">
        <v>101</v>
      </c>
      <c r="V841" s="166" t="s">
        <v>283</v>
      </c>
      <c r="W841" s="175"/>
      <c r="X841" s="75"/>
      <c r="Y841" s="166"/>
      <c r="Z841" s="357" t="s">
        <v>2620</v>
      </c>
      <c r="AA841" s="357"/>
      <c r="AB841" s="357"/>
    </row>
    <row r="842" ht="22.5" customHeight="1">
      <c r="A842" s="72">
        <f>COUNTIF('Call &amp; Chat-Lidya'!$I$4:$I$2433,I842)</f>
        <v>2</v>
      </c>
      <c r="B842" s="74">
        <v>46149.0</v>
      </c>
      <c r="C842" s="94" t="s">
        <v>83</v>
      </c>
      <c r="D842" s="76" t="s">
        <v>173</v>
      </c>
      <c r="E842" s="76" t="s">
        <v>2623</v>
      </c>
      <c r="F842" s="157">
        <v>46138.0</v>
      </c>
      <c r="G842" s="83" t="s">
        <v>88</v>
      </c>
      <c r="H842" s="75" t="s">
        <v>2624</v>
      </c>
      <c r="I842" s="75" t="s">
        <v>2625</v>
      </c>
      <c r="J842" s="353" t="s">
        <v>2626</v>
      </c>
      <c r="K842" s="354" t="s">
        <v>2112</v>
      </c>
      <c r="L842" s="354" t="s">
        <v>2112</v>
      </c>
      <c r="M842" s="75" t="s">
        <v>2627</v>
      </c>
      <c r="N842" s="75" t="s">
        <v>2627</v>
      </c>
      <c r="O842" s="164">
        <v>46138.0</v>
      </c>
      <c r="P842" s="74">
        <v>46152.0</v>
      </c>
      <c r="Q842" s="75" t="s">
        <v>143</v>
      </c>
      <c r="R842" s="91">
        <v>1.0</v>
      </c>
      <c r="S842" s="166" t="s">
        <v>126</v>
      </c>
      <c r="T842" s="166" t="s">
        <v>145</v>
      </c>
      <c r="U842" s="166" t="s">
        <v>101</v>
      </c>
      <c r="V842" s="166" t="s">
        <v>131</v>
      </c>
      <c r="W842" s="175"/>
      <c r="X842" s="75"/>
      <c r="Y842" s="166"/>
      <c r="Z842" s="395"/>
      <c r="AA842" s="357"/>
      <c r="AB842" s="357"/>
    </row>
    <row r="843" ht="22.5" customHeight="1">
      <c r="A843" s="72">
        <f>COUNTIF('Call &amp; Chat-Lidya'!$I$4:$I$2433,I843)</f>
        <v>3</v>
      </c>
      <c r="B843" s="74">
        <v>46149.0</v>
      </c>
      <c r="C843" s="94" t="s">
        <v>83</v>
      </c>
      <c r="D843" s="76" t="s">
        <v>173</v>
      </c>
      <c r="E843" s="76" t="s">
        <v>2092</v>
      </c>
      <c r="F843" s="157">
        <v>46138.0</v>
      </c>
      <c r="G843" s="83" t="s">
        <v>448</v>
      </c>
      <c r="H843" s="75" t="s">
        <v>2093</v>
      </c>
      <c r="I843" s="75" t="s">
        <v>2094</v>
      </c>
      <c r="J843" s="353" t="s">
        <v>2095</v>
      </c>
      <c r="K843" s="354" t="s">
        <v>2096</v>
      </c>
      <c r="L843" s="354" t="s">
        <v>2096</v>
      </c>
      <c r="M843" s="75" t="s">
        <v>2097</v>
      </c>
      <c r="N843" s="75" t="s">
        <v>2097</v>
      </c>
      <c r="O843" s="164">
        <v>46138.0</v>
      </c>
      <c r="P843" s="74">
        <v>46152.0</v>
      </c>
      <c r="Q843" s="75" t="s">
        <v>213</v>
      </c>
      <c r="R843" s="91">
        <v>1.0</v>
      </c>
      <c r="S843" s="166" t="s">
        <v>350</v>
      </c>
      <c r="T843" s="166" t="s">
        <v>145</v>
      </c>
      <c r="U843" s="166" t="s">
        <v>101</v>
      </c>
      <c r="V843" s="166" t="s">
        <v>1050</v>
      </c>
      <c r="W843" s="175"/>
      <c r="X843" s="75"/>
      <c r="Y843" s="166"/>
      <c r="Z843" s="357" t="s">
        <v>5855</v>
      </c>
      <c r="AA843" s="357"/>
      <c r="AB843" s="357"/>
    </row>
    <row r="844" ht="22.5" customHeight="1">
      <c r="A844" s="72">
        <f>COUNTIF('Call &amp; Chat-Lidya'!$I$4:$I$2433,I844)</f>
        <v>2</v>
      </c>
      <c r="B844" s="74">
        <v>46149.0</v>
      </c>
      <c r="C844" s="94" t="s">
        <v>83</v>
      </c>
      <c r="D844" s="76" t="s">
        <v>173</v>
      </c>
      <c r="E844" s="76" t="s">
        <v>2629</v>
      </c>
      <c r="F844" s="157">
        <v>46138.0</v>
      </c>
      <c r="G844" s="83" t="s">
        <v>88</v>
      </c>
      <c r="H844" s="75" t="s">
        <v>2631</v>
      </c>
      <c r="I844" s="75" t="s">
        <v>2632</v>
      </c>
      <c r="J844" s="353" t="s">
        <v>2633</v>
      </c>
      <c r="K844" s="354" t="s">
        <v>2634</v>
      </c>
      <c r="L844" s="354" t="s">
        <v>2634</v>
      </c>
      <c r="M844" s="75" t="s">
        <v>2635</v>
      </c>
      <c r="N844" s="75" t="s">
        <v>2636</v>
      </c>
      <c r="O844" s="164">
        <v>46138.0</v>
      </c>
      <c r="P844" s="74">
        <v>46152.0</v>
      </c>
      <c r="Q844" s="75" t="s">
        <v>124</v>
      </c>
      <c r="R844" s="91">
        <v>1.0</v>
      </c>
      <c r="S844" s="166" t="s">
        <v>350</v>
      </c>
      <c r="T844" s="166" t="s">
        <v>145</v>
      </c>
      <c r="U844" s="166" t="s">
        <v>101</v>
      </c>
      <c r="V844" s="166" t="s">
        <v>664</v>
      </c>
      <c r="W844" s="175"/>
      <c r="X844" s="75"/>
      <c r="Y844" s="166"/>
      <c r="Z844" s="357" t="s">
        <v>2640</v>
      </c>
      <c r="AA844" s="357"/>
      <c r="AB844" s="357"/>
    </row>
    <row r="845" ht="22.5" customHeight="1">
      <c r="A845" s="72">
        <f>COUNTIF('Call &amp; Chat-Lidya'!$I$4:$I$2433,I845)</f>
        <v>2</v>
      </c>
      <c r="B845" s="74">
        <v>46149.0</v>
      </c>
      <c r="C845" s="94" t="s">
        <v>83</v>
      </c>
      <c r="D845" s="76" t="s">
        <v>173</v>
      </c>
      <c r="E845" s="76" t="s">
        <v>2642</v>
      </c>
      <c r="F845" s="157">
        <v>46139.0</v>
      </c>
      <c r="G845" s="83" t="s">
        <v>88</v>
      </c>
      <c r="H845" s="75" t="s">
        <v>2643</v>
      </c>
      <c r="I845" s="75" t="s">
        <v>2645</v>
      </c>
      <c r="J845" s="353" t="s">
        <v>2646</v>
      </c>
      <c r="K845" s="354" t="s">
        <v>1933</v>
      </c>
      <c r="L845" s="354" t="s">
        <v>1933</v>
      </c>
      <c r="M845" s="75" t="s">
        <v>2647</v>
      </c>
      <c r="N845" s="75" t="s">
        <v>2647</v>
      </c>
      <c r="O845" s="164">
        <v>46139.0</v>
      </c>
      <c r="P845" s="74">
        <v>46153.0</v>
      </c>
      <c r="Q845" s="75" t="s">
        <v>143</v>
      </c>
      <c r="R845" s="91">
        <v>1.0</v>
      </c>
      <c r="S845" s="166" t="s">
        <v>99</v>
      </c>
      <c r="T845" s="166" t="s">
        <v>145</v>
      </c>
      <c r="U845" s="166" t="s">
        <v>101</v>
      </c>
      <c r="V845" s="166" t="s">
        <v>131</v>
      </c>
      <c r="W845" s="175"/>
      <c r="X845" s="75"/>
      <c r="Y845" s="166"/>
      <c r="Z845" s="395"/>
      <c r="AA845" s="357"/>
      <c r="AB845" s="357"/>
    </row>
    <row r="846" ht="22.5" customHeight="1">
      <c r="A846" s="72">
        <f>COUNTIF('Call &amp; Chat-Lidya'!$I$4:$I$2433,I846)</f>
        <v>2</v>
      </c>
      <c r="B846" s="74">
        <v>46149.0</v>
      </c>
      <c r="C846" s="94" t="s">
        <v>83</v>
      </c>
      <c r="D846" s="76" t="s">
        <v>173</v>
      </c>
      <c r="E846" s="76" t="s">
        <v>2652</v>
      </c>
      <c r="F846" s="157">
        <v>46140.0</v>
      </c>
      <c r="G846" s="83" t="s">
        <v>88</v>
      </c>
      <c r="H846" s="75" t="s">
        <v>2654</v>
      </c>
      <c r="I846" s="75" t="s">
        <v>2655</v>
      </c>
      <c r="J846" s="353" t="s">
        <v>2656</v>
      </c>
      <c r="K846" s="354" t="s">
        <v>2658</v>
      </c>
      <c r="L846" s="354" t="s">
        <v>2658</v>
      </c>
      <c r="M846" s="75" t="s">
        <v>2661</v>
      </c>
      <c r="N846" s="75" t="s">
        <v>2661</v>
      </c>
      <c r="O846" s="164">
        <v>46140.0</v>
      </c>
      <c r="P846" s="74">
        <v>46154.0</v>
      </c>
      <c r="Q846" s="75" t="s">
        <v>124</v>
      </c>
      <c r="R846" s="91">
        <v>1.0</v>
      </c>
      <c r="S846" s="166" t="s">
        <v>251</v>
      </c>
      <c r="T846" s="166" t="s">
        <v>145</v>
      </c>
      <c r="U846" s="166" t="s">
        <v>101</v>
      </c>
      <c r="V846" s="166" t="s">
        <v>131</v>
      </c>
      <c r="W846" s="175"/>
      <c r="X846" s="75"/>
      <c r="Y846" s="166"/>
      <c r="Z846" s="357"/>
      <c r="AA846" s="357"/>
      <c r="AB846" s="357"/>
    </row>
    <row r="847" ht="22.5" customHeight="1">
      <c r="A847" s="448">
        <f>COUNTIF('Call &amp; Chat-Lidya'!$I$4:$I$2433,I847)</f>
        <v>2</v>
      </c>
      <c r="B847" s="74">
        <v>46149.0</v>
      </c>
      <c r="C847" s="94" t="s">
        <v>83</v>
      </c>
      <c r="D847" s="76" t="s">
        <v>173</v>
      </c>
      <c r="E847" s="76" t="s">
        <v>2668</v>
      </c>
      <c r="F847" s="157">
        <v>46141.0</v>
      </c>
      <c r="G847" s="83" t="s">
        <v>88</v>
      </c>
      <c r="H847" s="75" t="s">
        <v>2669</v>
      </c>
      <c r="I847" s="75" t="s">
        <v>2670</v>
      </c>
      <c r="J847" s="353" t="s">
        <v>2672</v>
      </c>
      <c r="K847" s="354" t="s">
        <v>2673</v>
      </c>
      <c r="L847" s="354" t="s">
        <v>2673</v>
      </c>
      <c r="M847" s="75" t="s">
        <v>2674</v>
      </c>
      <c r="N847" s="75" t="s">
        <v>2674</v>
      </c>
      <c r="O847" s="164">
        <v>46141.0</v>
      </c>
      <c r="P847" s="74">
        <v>46155.0</v>
      </c>
      <c r="Q847" s="75" t="s">
        <v>124</v>
      </c>
      <c r="R847" s="91">
        <v>1.0</v>
      </c>
      <c r="S847" s="166" t="s">
        <v>126</v>
      </c>
      <c r="T847" s="166" t="s">
        <v>145</v>
      </c>
      <c r="U847" s="166" t="s">
        <v>101</v>
      </c>
      <c r="V847" s="166" t="s">
        <v>131</v>
      </c>
      <c r="W847" s="175"/>
      <c r="X847" s="75"/>
      <c r="Y847" s="166"/>
      <c r="Z847" s="395"/>
      <c r="AA847" s="357"/>
      <c r="AB847" s="357"/>
    </row>
    <row r="848" ht="22.5" customHeight="1">
      <c r="A848" s="448">
        <f>COUNTIF('Call &amp; Chat-Lidya'!$I$4:$I$2433,I848)</f>
        <v>2</v>
      </c>
      <c r="B848" s="74">
        <v>46149.0</v>
      </c>
      <c r="C848" s="94" t="s">
        <v>83</v>
      </c>
      <c r="D848" s="76" t="s">
        <v>173</v>
      </c>
      <c r="E848" s="76" t="s">
        <v>2679</v>
      </c>
      <c r="F848" s="157">
        <v>46141.0</v>
      </c>
      <c r="G848" s="83" t="s">
        <v>88</v>
      </c>
      <c r="H848" s="75" t="s">
        <v>2681</v>
      </c>
      <c r="I848" s="75" t="s">
        <v>2683</v>
      </c>
      <c r="J848" s="353" t="s">
        <v>2685</v>
      </c>
      <c r="K848" s="354" t="s">
        <v>2687</v>
      </c>
      <c r="L848" s="354" t="s">
        <v>2687</v>
      </c>
      <c r="M848" s="75" t="s">
        <v>2689</v>
      </c>
      <c r="N848" s="75" t="s">
        <v>2689</v>
      </c>
      <c r="O848" s="164">
        <v>46141.0</v>
      </c>
      <c r="P848" s="74">
        <v>46155.0</v>
      </c>
      <c r="Q848" s="75" t="s">
        <v>124</v>
      </c>
      <c r="R848" s="91">
        <v>1.0</v>
      </c>
      <c r="S848" s="166" t="s">
        <v>126</v>
      </c>
      <c r="T848" s="166" t="s">
        <v>145</v>
      </c>
      <c r="U848" s="166" t="s">
        <v>101</v>
      </c>
      <c r="V848" s="166" t="s">
        <v>131</v>
      </c>
      <c r="W848" s="175"/>
      <c r="X848" s="75"/>
      <c r="Y848" s="166"/>
      <c r="Z848" s="395"/>
      <c r="AA848" s="357"/>
      <c r="AB848" s="357"/>
    </row>
    <row r="849" ht="22.5" customHeight="1">
      <c r="A849" s="448">
        <f>COUNTIF('Call &amp; Chat-Lidya'!$I$4:$I$2433,I849)</f>
        <v>2</v>
      </c>
      <c r="B849" s="74">
        <v>46149.0</v>
      </c>
      <c r="C849" s="94" t="s">
        <v>83</v>
      </c>
      <c r="D849" s="76" t="s">
        <v>173</v>
      </c>
      <c r="E849" s="76" t="s">
        <v>2692</v>
      </c>
      <c r="F849" s="157">
        <v>46142.0</v>
      </c>
      <c r="G849" s="83" t="s">
        <v>88</v>
      </c>
      <c r="H849" s="75" t="s">
        <v>1825</v>
      </c>
      <c r="I849" s="75" t="s">
        <v>2693</v>
      </c>
      <c r="J849" s="353" t="s">
        <v>2694</v>
      </c>
      <c r="K849" s="354" t="s">
        <v>2695</v>
      </c>
      <c r="L849" s="354" t="s">
        <v>2695</v>
      </c>
      <c r="M849" s="75" t="s">
        <v>2698</v>
      </c>
      <c r="N849" s="75" t="s">
        <v>2698</v>
      </c>
      <c r="O849" s="164">
        <v>46142.0</v>
      </c>
      <c r="P849" s="74">
        <v>46156.0</v>
      </c>
      <c r="Q849" s="75" t="s">
        <v>124</v>
      </c>
      <c r="R849" s="91">
        <v>1.0</v>
      </c>
      <c r="S849" s="166" t="s">
        <v>126</v>
      </c>
      <c r="T849" s="166" t="s">
        <v>145</v>
      </c>
      <c r="U849" s="166" t="s">
        <v>101</v>
      </c>
      <c r="V849" s="166" t="s">
        <v>131</v>
      </c>
      <c r="W849" s="175"/>
      <c r="X849" s="75"/>
      <c r="Y849" s="166"/>
      <c r="Z849" s="395"/>
      <c r="AA849" s="357"/>
      <c r="AB849" s="357"/>
    </row>
    <row r="850" ht="22.5" customHeight="1">
      <c r="A850" s="448">
        <f>COUNTIF('Call &amp; Chat-Lidya'!$I$4:$I$2433,I850)</f>
        <v>2</v>
      </c>
      <c r="B850" s="74">
        <v>46149.0</v>
      </c>
      <c r="C850" s="94" t="s">
        <v>83</v>
      </c>
      <c r="D850" s="76" t="s">
        <v>173</v>
      </c>
      <c r="E850" s="76" t="s">
        <v>2707</v>
      </c>
      <c r="F850" s="157">
        <v>46142.0</v>
      </c>
      <c r="G850" s="83" t="s">
        <v>88</v>
      </c>
      <c r="H850" s="75" t="s">
        <v>532</v>
      </c>
      <c r="I850" s="75" t="s">
        <v>2708</v>
      </c>
      <c r="J850" s="353" t="s">
        <v>2709</v>
      </c>
      <c r="K850" s="354" t="s">
        <v>2710</v>
      </c>
      <c r="L850" s="354" t="s">
        <v>2710</v>
      </c>
      <c r="M850" s="75" t="s">
        <v>2711</v>
      </c>
      <c r="N850" s="75" t="s">
        <v>2711</v>
      </c>
      <c r="O850" s="164">
        <v>46142.0</v>
      </c>
      <c r="P850" s="74">
        <v>46156.0</v>
      </c>
      <c r="Q850" s="75" t="s">
        <v>124</v>
      </c>
      <c r="R850" s="91">
        <v>1.0</v>
      </c>
      <c r="S850" s="166" t="s">
        <v>251</v>
      </c>
      <c r="T850" s="166" t="s">
        <v>145</v>
      </c>
      <c r="U850" s="166" t="s">
        <v>101</v>
      </c>
      <c r="V850" s="166" t="s">
        <v>131</v>
      </c>
      <c r="W850" s="175"/>
      <c r="X850" s="75"/>
      <c r="Y850" s="166"/>
      <c r="Z850" s="395"/>
      <c r="AA850" s="357"/>
      <c r="AB850" s="357"/>
    </row>
    <row r="851" ht="22.5" customHeight="1">
      <c r="A851" s="72">
        <f>COUNTIF('Call &amp; Chat-Lidya'!$I$4:$I$2401,J851)</f>
        <v>0</v>
      </c>
      <c r="B851" s="176">
        <v>46148.0</v>
      </c>
      <c r="C851" s="91" t="s">
        <v>967</v>
      </c>
      <c r="D851" s="91" t="s">
        <v>173</v>
      </c>
      <c r="E851" s="91" t="s">
        <v>383</v>
      </c>
      <c r="F851" s="176">
        <v>46148.0</v>
      </c>
      <c r="G851" s="91" t="s">
        <v>88</v>
      </c>
      <c r="H851" s="91" t="s">
        <v>1939</v>
      </c>
      <c r="I851" s="330">
        <v>17947.0</v>
      </c>
      <c r="J851" s="97" t="s">
        <v>1940</v>
      </c>
      <c r="K851" s="97" t="s">
        <v>1941</v>
      </c>
      <c r="L851" s="313" t="s">
        <v>1941</v>
      </c>
      <c r="M851" s="91" t="s">
        <v>1942</v>
      </c>
      <c r="N851" s="91" t="s">
        <v>1942</v>
      </c>
      <c r="O851" s="331" t="s">
        <v>1008</v>
      </c>
      <c r="P851" s="176">
        <v>46091.0</v>
      </c>
      <c r="Q851" s="91" t="s">
        <v>135</v>
      </c>
      <c r="R851" s="91">
        <v>1.0</v>
      </c>
      <c r="S851" s="179" t="s">
        <v>126</v>
      </c>
      <c r="T851" s="179" t="s">
        <v>145</v>
      </c>
      <c r="U851" s="179" t="s">
        <v>101</v>
      </c>
      <c r="V851" s="91" t="s">
        <v>131</v>
      </c>
      <c r="W851" s="182"/>
      <c r="X851" s="182"/>
      <c r="Y851" s="182"/>
      <c r="Z851" s="182"/>
      <c r="AA851" s="184"/>
      <c r="AB851" s="184"/>
    </row>
    <row r="852" ht="22.5" customHeight="1">
      <c r="A852" s="72">
        <f>COUNTIF('Call &amp; Chat-Lidya'!$I$4:$I$2401,J852)</f>
        <v>0</v>
      </c>
      <c r="B852" s="176">
        <v>46148.0</v>
      </c>
      <c r="C852" s="91" t="s">
        <v>967</v>
      </c>
      <c r="D852" s="91" t="s">
        <v>173</v>
      </c>
      <c r="E852" s="91" t="s">
        <v>399</v>
      </c>
      <c r="F852" s="176">
        <v>46148.0</v>
      </c>
      <c r="G852" s="91" t="s">
        <v>88</v>
      </c>
      <c r="H852" s="91" t="s">
        <v>1947</v>
      </c>
      <c r="I852" s="330">
        <v>14933.0</v>
      </c>
      <c r="J852" s="97" t="s">
        <v>1948</v>
      </c>
      <c r="K852" s="97" t="s">
        <v>1949</v>
      </c>
      <c r="L852" s="313" t="s">
        <v>1949</v>
      </c>
      <c r="M852" s="91" t="s">
        <v>1950</v>
      </c>
      <c r="N852" s="91" t="s">
        <v>1951</v>
      </c>
      <c r="O852" s="331" t="s">
        <v>1952</v>
      </c>
      <c r="P852" s="176">
        <v>45834.0</v>
      </c>
      <c r="Q852" s="91" t="s">
        <v>143</v>
      </c>
      <c r="R852" s="91">
        <v>1.0</v>
      </c>
      <c r="S852" s="179" t="s">
        <v>251</v>
      </c>
      <c r="T852" s="179" t="s">
        <v>145</v>
      </c>
      <c r="U852" s="179" t="s">
        <v>101</v>
      </c>
      <c r="V852" s="91" t="s">
        <v>131</v>
      </c>
      <c r="W852" s="182"/>
      <c r="X852" s="182"/>
      <c r="Y852" s="182"/>
      <c r="Z852" s="182"/>
      <c r="AA852" s="184"/>
      <c r="AB852" s="184"/>
    </row>
    <row r="853" ht="22.5" customHeight="1">
      <c r="A853" s="72">
        <f>COUNTIF('Call &amp; Chat-Lidya'!$I$4:$I$2401,J853)</f>
        <v>0</v>
      </c>
      <c r="B853" s="176">
        <v>46148.0</v>
      </c>
      <c r="C853" s="91" t="s">
        <v>967</v>
      </c>
      <c r="D853" s="91" t="s">
        <v>173</v>
      </c>
      <c r="E853" s="91" t="s">
        <v>410</v>
      </c>
      <c r="F853" s="176">
        <v>46148.0</v>
      </c>
      <c r="G853" s="91" t="s">
        <v>88</v>
      </c>
      <c r="H853" s="91" t="s">
        <v>3367</v>
      </c>
      <c r="I853" s="330">
        <v>15487.0</v>
      </c>
      <c r="J853" s="97" t="s">
        <v>3369</v>
      </c>
      <c r="K853" s="97" t="s">
        <v>154</v>
      </c>
      <c r="L853" s="313" t="s">
        <v>154</v>
      </c>
      <c r="M853" s="182"/>
      <c r="N853" s="91" t="s">
        <v>3371</v>
      </c>
      <c r="O853" s="331" t="s">
        <v>3372</v>
      </c>
      <c r="P853" s="176">
        <v>45834.0</v>
      </c>
      <c r="Q853" s="91" t="s">
        <v>124</v>
      </c>
      <c r="R853" s="91">
        <v>0.0</v>
      </c>
      <c r="S853" s="179" t="s">
        <v>292</v>
      </c>
      <c r="T853" s="179" t="s">
        <v>127</v>
      </c>
      <c r="U853" s="179" t="s">
        <v>128</v>
      </c>
      <c r="V853" s="91" t="s">
        <v>283</v>
      </c>
      <c r="W853" s="182"/>
      <c r="X853" s="182"/>
      <c r="Y853" s="182"/>
      <c r="Z853" s="97" t="s">
        <v>3374</v>
      </c>
      <c r="AA853" s="184"/>
      <c r="AB853" s="184"/>
    </row>
    <row r="854" ht="22.5" customHeight="1">
      <c r="A854" s="72">
        <f>COUNTIF('Call &amp; Chat-Lidya'!$I$4:$I$2401,J854)</f>
        <v>0</v>
      </c>
      <c r="B854" s="176">
        <v>46148.0</v>
      </c>
      <c r="C854" s="91" t="s">
        <v>967</v>
      </c>
      <c r="D854" s="91" t="s">
        <v>173</v>
      </c>
      <c r="E854" s="91" t="s">
        <v>424</v>
      </c>
      <c r="F854" s="176">
        <v>46148.0</v>
      </c>
      <c r="G854" s="91" t="s">
        <v>88</v>
      </c>
      <c r="H854" s="91" t="s">
        <v>1079</v>
      </c>
      <c r="I854" s="330">
        <v>16740.0</v>
      </c>
      <c r="J854" s="97" t="s">
        <v>1080</v>
      </c>
      <c r="K854" s="97" t="s">
        <v>1082</v>
      </c>
      <c r="L854" s="313" t="s">
        <v>1082</v>
      </c>
      <c r="M854" s="182"/>
      <c r="N854" s="91" t="s">
        <v>1085</v>
      </c>
      <c r="O854" s="331" t="s">
        <v>1087</v>
      </c>
      <c r="P854" s="176">
        <v>45977.0</v>
      </c>
      <c r="Q854" s="91" t="s">
        <v>124</v>
      </c>
      <c r="R854" s="91">
        <v>1.0</v>
      </c>
      <c r="S854" s="179" t="s">
        <v>350</v>
      </c>
      <c r="T854" s="179" t="s">
        <v>145</v>
      </c>
      <c r="U854" s="179" t="s">
        <v>101</v>
      </c>
      <c r="V854" s="91" t="s">
        <v>1043</v>
      </c>
      <c r="W854" s="182"/>
      <c r="X854" s="182"/>
      <c r="Y854" s="182"/>
      <c r="Z854" s="97" t="s">
        <v>5995</v>
      </c>
      <c r="AA854" s="184"/>
      <c r="AB854" s="184"/>
    </row>
    <row r="855" ht="22.5" customHeight="1">
      <c r="A855" s="72">
        <f>COUNTIF('Call &amp; Chat-Lidya'!$I$4:$I$2401,J855)</f>
        <v>0</v>
      </c>
      <c r="B855" s="176">
        <v>46148.0</v>
      </c>
      <c r="C855" s="91" t="s">
        <v>967</v>
      </c>
      <c r="D855" s="91" t="s">
        <v>173</v>
      </c>
      <c r="E855" s="91" t="s">
        <v>439</v>
      </c>
      <c r="F855" s="176">
        <v>46148.0</v>
      </c>
      <c r="G855" s="91" t="s">
        <v>88</v>
      </c>
      <c r="H855" s="91" t="s">
        <v>1961</v>
      </c>
      <c r="I855" s="330">
        <v>16903.0</v>
      </c>
      <c r="J855" s="97" t="s">
        <v>1963</v>
      </c>
      <c r="K855" s="97" t="s">
        <v>1965</v>
      </c>
      <c r="L855" s="313" t="s">
        <v>1965</v>
      </c>
      <c r="M855" s="91" t="s">
        <v>1966</v>
      </c>
      <c r="N855" s="91" t="s">
        <v>1967</v>
      </c>
      <c r="O855" s="331" t="s">
        <v>1968</v>
      </c>
      <c r="P855" s="176">
        <v>45997.0</v>
      </c>
      <c r="Q855" s="91" t="s">
        <v>124</v>
      </c>
      <c r="R855" s="91">
        <v>1.0</v>
      </c>
      <c r="S855" s="179" t="s">
        <v>126</v>
      </c>
      <c r="T855" s="179" t="s">
        <v>145</v>
      </c>
      <c r="U855" s="179" t="s">
        <v>101</v>
      </c>
      <c r="V855" s="91" t="s">
        <v>131</v>
      </c>
      <c r="W855" s="182"/>
      <c r="X855" s="182"/>
      <c r="Y855" s="182"/>
      <c r="Z855" s="182"/>
      <c r="AA855" s="184"/>
      <c r="AB855" s="184"/>
    </row>
    <row r="856" ht="22.5" customHeight="1">
      <c r="A856" s="72">
        <f>COUNTIF('Call &amp; Chat-Lidya'!$I$4:$I$2401,J856)</f>
        <v>0</v>
      </c>
      <c r="B856" s="176">
        <v>46148.0</v>
      </c>
      <c r="C856" s="91" t="s">
        <v>967</v>
      </c>
      <c r="D856" s="91" t="s">
        <v>173</v>
      </c>
      <c r="E856" s="91" t="s">
        <v>454</v>
      </c>
      <c r="F856" s="176">
        <v>46148.0</v>
      </c>
      <c r="G856" s="91" t="s">
        <v>88</v>
      </c>
      <c r="H856" s="91" t="s">
        <v>1003</v>
      </c>
      <c r="I856" s="330">
        <v>17942.0</v>
      </c>
      <c r="J856" s="97" t="s">
        <v>1004</v>
      </c>
      <c r="K856" s="97" t="s">
        <v>1005</v>
      </c>
      <c r="L856" s="313" t="s">
        <v>1005</v>
      </c>
      <c r="M856" s="91" t="s">
        <v>1006</v>
      </c>
      <c r="N856" s="91" t="s">
        <v>1007</v>
      </c>
      <c r="O856" s="331" t="s">
        <v>1008</v>
      </c>
      <c r="P856" s="176">
        <v>46091.0</v>
      </c>
      <c r="Q856" s="91" t="s">
        <v>124</v>
      </c>
      <c r="R856" s="91">
        <v>1.0</v>
      </c>
      <c r="S856" s="179" t="s">
        <v>251</v>
      </c>
      <c r="T856" s="179" t="s">
        <v>145</v>
      </c>
      <c r="U856" s="179" t="s">
        <v>101</v>
      </c>
      <c r="V856" s="91" t="s">
        <v>131</v>
      </c>
      <c r="W856" s="182"/>
      <c r="X856" s="182"/>
      <c r="Y856" s="182"/>
      <c r="Z856" s="182"/>
      <c r="AA856" s="184"/>
      <c r="AB856" s="184"/>
    </row>
    <row r="857" ht="22.5" customHeight="1">
      <c r="A857" s="72">
        <f>COUNTIF('Call &amp; Chat-Lidya'!$I$4:$I$2401,J857)</f>
        <v>0</v>
      </c>
      <c r="B857" s="176">
        <v>46148.0</v>
      </c>
      <c r="C857" s="91" t="s">
        <v>967</v>
      </c>
      <c r="D857" s="91" t="s">
        <v>173</v>
      </c>
      <c r="E857" s="91" t="s">
        <v>472</v>
      </c>
      <c r="F857" s="176">
        <v>46148.0</v>
      </c>
      <c r="G857" s="91" t="s">
        <v>88</v>
      </c>
      <c r="H857" s="91" t="s">
        <v>1010</v>
      </c>
      <c r="I857" s="330">
        <v>17951.0</v>
      </c>
      <c r="J857" s="97" t="s">
        <v>1011</v>
      </c>
      <c r="K857" s="97" t="s">
        <v>1011</v>
      </c>
      <c r="L857" s="313" t="s">
        <v>1011</v>
      </c>
      <c r="M857" s="91" t="s">
        <v>1012</v>
      </c>
      <c r="N857" s="182"/>
      <c r="O857" s="331" t="s">
        <v>1013</v>
      </c>
      <c r="P857" s="176">
        <v>46092.0</v>
      </c>
      <c r="Q857" s="91" t="s">
        <v>213</v>
      </c>
      <c r="R857" s="91">
        <v>1.0</v>
      </c>
      <c r="S857" s="179" t="s">
        <v>126</v>
      </c>
      <c r="T857" s="179" t="s">
        <v>145</v>
      </c>
      <c r="U857" s="179" t="s">
        <v>101</v>
      </c>
      <c r="V857" s="91" t="s">
        <v>131</v>
      </c>
      <c r="W857" s="182"/>
      <c r="X857" s="182"/>
      <c r="Y857" s="182"/>
      <c r="Z857" s="182"/>
      <c r="AA857" s="184"/>
      <c r="AB857" s="184"/>
    </row>
    <row r="858" ht="22.5" customHeight="1">
      <c r="A858" s="72">
        <f>COUNTIF('Call &amp; Chat-Lidya'!$I$4:$I$2401,J858)</f>
        <v>0</v>
      </c>
      <c r="B858" s="176">
        <v>46148.0</v>
      </c>
      <c r="C858" s="91" t="s">
        <v>967</v>
      </c>
      <c r="D858" s="91" t="s">
        <v>173</v>
      </c>
      <c r="E858" s="91" t="s">
        <v>485</v>
      </c>
      <c r="F858" s="176">
        <v>46148.0</v>
      </c>
      <c r="G858" s="91" t="s">
        <v>88</v>
      </c>
      <c r="H858" s="91" t="s">
        <v>1979</v>
      </c>
      <c r="I858" s="330">
        <v>17954.0</v>
      </c>
      <c r="J858" s="97" t="s">
        <v>1980</v>
      </c>
      <c r="K858" s="97" t="s">
        <v>1982</v>
      </c>
      <c r="L858" s="313" t="s">
        <v>1982</v>
      </c>
      <c r="M858" s="91" t="s">
        <v>1983</v>
      </c>
      <c r="N858" s="91" t="s">
        <v>1983</v>
      </c>
      <c r="O858" s="331" t="s">
        <v>1013</v>
      </c>
      <c r="P858" s="176">
        <v>46092.0</v>
      </c>
      <c r="Q858" s="91" t="s">
        <v>124</v>
      </c>
      <c r="R858" s="91">
        <v>1.0</v>
      </c>
      <c r="S858" s="179" t="s">
        <v>126</v>
      </c>
      <c r="T858" s="179" t="s">
        <v>145</v>
      </c>
      <c r="U858" s="179" t="s">
        <v>101</v>
      </c>
      <c r="V858" s="91" t="s">
        <v>131</v>
      </c>
      <c r="W858" s="182"/>
      <c r="X858" s="182"/>
      <c r="Y858" s="182"/>
      <c r="Z858" s="182"/>
      <c r="AA858" s="184"/>
      <c r="AB858" s="184"/>
    </row>
    <row r="859" ht="22.5" customHeight="1">
      <c r="A859" s="72">
        <f>COUNTIF('Call &amp; Chat-Lidya'!$I$4:$I$2401,J859)</f>
        <v>0</v>
      </c>
      <c r="B859" s="176">
        <v>46148.0</v>
      </c>
      <c r="C859" s="91" t="s">
        <v>967</v>
      </c>
      <c r="D859" s="91" t="s">
        <v>173</v>
      </c>
      <c r="E859" s="91" t="s">
        <v>499</v>
      </c>
      <c r="F859" s="176">
        <v>46148.0</v>
      </c>
      <c r="G859" s="91" t="s">
        <v>88</v>
      </c>
      <c r="H859" s="91" t="s">
        <v>1987</v>
      </c>
      <c r="I859" s="330">
        <v>17961.0</v>
      </c>
      <c r="J859" s="97" t="s">
        <v>1988</v>
      </c>
      <c r="K859" s="97" t="s">
        <v>1989</v>
      </c>
      <c r="L859" s="313" t="s">
        <v>1989</v>
      </c>
      <c r="M859" s="91" t="s">
        <v>1990</v>
      </c>
      <c r="N859" s="91" t="s">
        <v>1991</v>
      </c>
      <c r="O859" s="331" t="s">
        <v>1992</v>
      </c>
      <c r="P859" s="176">
        <v>46093.0</v>
      </c>
      <c r="Q859" s="91" t="s">
        <v>143</v>
      </c>
      <c r="R859" s="91">
        <v>1.0</v>
      </c>
      <c r="S859" s="179" t="s">
        <v>350</v>
      </c>
      <c r="T859" s="179" t="s">
        <v>145</v>
      </c>
      <c r="U859" s="179" t="s">
        <v>101</v>
      </c>
      <c r="V859" s="91" t="s">
        <v>283</v>
      </c>
      <c r="W859" s="182"/>
      <c r="X859" s="182"/>
      <c r="Y859" s="182"/>
      <c r="Z859" s="97" t="s">
        <v>1996</v>
      </c>
      <c r="AA859" s="184"/>
      <c r="AB859" s="184"/>
    </row>
    <row r="860" ht="22.5" customHeight="1">
      <c r="A860" s="72">
        <f>COUNTIF('Call &amp; Chat-Lidya'!$I$4:$I$2401,J860)</f>
        <v>0</v>
      </c>
      <c r="B860" s="176">
        <v>46148.0</v>
      </c>
      <c r="C860" s="91" t="s">
        <v>967</v>
      </c>
      <c r="D860" s="91" t="s">
        <v>173</v>
      </c>
      <c r="E860" s="91" t="s">
        <v>521</v>
      </c>
      <c r="F860" s="176">
        <v>46148.0</v>
      </c>
      <c r="G860" s="91" t="s">
        <v>88</v>
      </c>
      <c r="H860" s="91" t="s">
        <v>1999</v>
      </c>
      <c r="I860" s="330">
        <v>17968.0</v>
      </c>
      <c r="J860" s="97" t="s">
        <v>2000</v>
      </c>
      <c r="K860" s="97" t="s">
        <v>2001</v>
      </c>
      <c r="L860" s="313" t="s">
        <v>2001</v>
      </c>
      <c r="M860" s="91" t="s">
        <v>2002</v>
      </c>
      <c r="N860" s="182"/>
      <c r="O860" s="331" t="s">
        <v>2003</v>
      </c>
      <c r="P860" s="176">
        <v>46094.0</v>
      </c>
      <c r="Q860" s="91" t="s">
        <v>98</v>
      </c>
      <c r="R860" s="91">
        <v>1.0</v>
      </c>
      <c r="S860" s="179" t="s">
        <v>251</v>
      </c>
      <c r="T860" s="179" t="s">
        <v>145</v>
      </c>
      <c r="U860" s="179" t="s">
        <v>101</v>
      </c>
      <c r="V860" s="91" t="s">
        <v>131</v>
      </c>
      <c r="W860" s="182"/>
      <c r="X860" s="182"/>
      <c r="Y860" s="182"/>
      <c r="Z860" s="182"/>
      <c r="AA860" s="184"/>
      <c r="AB860" s="184"/>
    </row>
    <row r="861" ht="22.5" customHeight="1">
      <c r="A861" s="72">
        <f>COUNTIF('Call &amp; Chat-Lidya'!$I$4:$I$2401,J861)</f>
        <v>0</v>
      </c>
      <c r="B861" s="176">
        <v>46148.0</v>
      </c>
      <c r="C861" s="91" t="s">
        <v>967</v>
      </c>
      <c r="D861" s="91" t="s">
        <v>173</v>
      </c>
      <c r="E861" s="91" t="s">
        <v>539</v>
      </c>
      <c r="F861" s="176">
        <v>46148.0</v>
      </c>
      <c r="G861" s="91" t="s">
        <v>88</v>
      </c>
      <c r="H861" s="91" t="s">
        <v>1228</v>
      </c>
      <c r="I861" s="330">
        <v>18597.0</v>
      </c>
      <c r="J861" s="97" t="s">
        <v>1229</v>
      </c>
      <c r="K861" s="97" t="s">
        <v>1230</v>
      </c>
      <c r="L861" s="313" t="s">
        <v>1230</v>
      </c>
      <c r="M861" s="91" t="s">
        <v>1231</v>
      </c>
      <c r="N861" s="91" t="s">
        <v>1231</v>
      </c>
      <c r="O861" s="331" t="s">
        <v>986</v>
      </c>
      <c r="P861" s="176">
        <v>46161.0</v>
      </c>
      <c r="Q861" s="76" t="s">
        <v>124</v>
      </c>
      <c r="R861" s="91">
        <v>1.0</v>
      </c>
      <c r="S861" s="179" t="s">
        <v>251</v>
      </c>
      <c r="T861" s="179" t="s">
        <v>145</v>
      </c>
      <c r="U861" s="179" t="s">
        <v>101</v>
      </c>
      <c r="V861" s="91" t="s">
        <v>131</v>
      </c>
      <c r="W861" s="182"/>
      <c r="X861" s="182"/>
      <c r="Y861" s="182"/>
      <c r="Z861" s="182"/>
      <c r="AA861" s="184"/>
      <c r="AB861" s="184"/>
    </row>
    <row r="862" ht="22.5" customHeight="1">
      <c r="A862" s="72">
        <f>COUNTIF('Call &amp; Chat-Lidya'!$I$4:$I$2401,J862)</f>
        <v>0</v>
      </c>
      <c r="B862" s="176">
        <v>46148.0</v>
      </c>
      <c r="C862" s="91" t="s">
        <v>967</v>
      </c>
      <c r="D862" s="91" t="s">
        <v>173</v>
      </c>
      <c r="E862" s="91" t="s">
        <v>554</v>
      </c>
      <c r="F862" s="176">
        <v>46148.0</v>
      </c>
      <c r="G862" s="91" t="s">
        <v>88</v>
      </c>
      <c r="H862" s="91" t="s">
        <v>982</v>
      </c>
      <c r="I862" s="330">
        <v>18604.0</v>
      </c>
      <c r="J862" s="97" t="s">
        <v>983</v>
      </c>
      <c r="K862" s="97" t="s">
        <v>984</v>
      </c>
      <c r="L862" s="313" t="s">
        <v>984</v>
      </c>
      <c r="M862" s="91" t="s">
        <v>985</v>
      </c>
      <c r="N862" s="91" t="s">
        <v>985</v>
      </c>
      <c r="O862" s="331" t="s">
        <v>986</v>
      </c>
      <c r="P862" s="176">
        <v>46161.0</v>
      </c>
      <c r="Q862" s="91" t="s">
        <v>124</v>
      </c>
      <c r="R862" s="91">
        <v>1.0</v>
      </c>
      <c r="S862" s="179" t="s">
        <v>251</v>
      </c>
      <c r="T862" s="179" t="s">
        <v>145</v>
      </c>
      <c r="U862" s="179" t="s">
        <v>101</v>
      </c>
      <c r="V862" s="91" t="s">
        <v>131</v>
      </c>
      <c r="W862" s="182"/>
      <c r="X862" s="182"/>
      <c r="Y862" s="182"/>
      <c r="Z862" s="182"/>
      <c r="AA862" s="184"/>
      <c r="AB862" s="184"/>
    </row>
    <row r="863" ht="22.5" customHeight="1">
      <c r="A863" s="72">
        <f>COUNTIF('Call &amp; Chat-Lidya'!$I$4:$I$2401,J863)</f>
        <v>0</v>
      </c>
      <c r="B863" s="176">
        <v>46148.0</v>
      </c>
      <c r="C863" s="91" t="s">
        <v>83</v>
      </c>
      <c r="D863" s="91" t="s">
        <v>173</v>
      </c>
      <c r="E863" s="91" t="s">
        <v>149</v>
      </c>
      <c r="F863" s="178">
        <v>46084.0</v>
      </c>
      <c r="G863" s="336"/>
      <c r="H863" s="91">
        <v>10664.0</v>
      </c>
      <c r="I863" s="91" t="s">
        <v>3430</v>
      </c>
      <c r="J863" s="97" t="s">
        <v>3431</v>
      </c>
      <c r="K863" s="97" t="s">
        <v>3432</v>
      </c>
      <c r="L863" s="313" t="s">
        <v>3432</v>
      </c>
      <c r="M863" s="91" t="s">
        <v>3433</v>
      </c>
      <c r="N863" s="91" t="s">
        <v>3434</v>
      </c>
      <c r="O863" s="183">
        <v>46065.0</v>
      </c>
      <c r="P863" s="176">
        <v>46079.0</v>
      </c>
      <c r="Q863" s="91" t="s">
        <v>124</v>
      </c>
      <c r="R863" s="91">
        <v>0.0</v>
      </c>
      <c r="S863" s="179" t="s">
        <v>292</v>
      </c>
      <c r="T863" s="179" t="s">
        <v>127</v>
      </c>
      <c r="U863" s="179" t="s">
        <v>128</v>
      </c>
      <c r="V863" s="91" t="s">
        <v>3435</v>
      </c>
      <c r="W863" s="91" t="s">
        <v>694</v>
      </c>
      <c r="X863" s="182"/>
      <c r="Y863" s="182"/>
      <c r="Z863" s="180" t="s">
        <v>3436</v>
      </c>
      <c r="AA863" s="182"/>
      <c r="AB863" s="182"/>
    </row>
    <row r="864" ht="22.5" customHeight="1">
      <c r="A864" s="72">
        <f>COUNTIF('Call &amp; Chat-Lidya'!$I$4:$I$2401,J864)</f>
        <v>0</v>
      </c>
      <c r="B864" s="176">
        <v>46148.0</v>
      </c>
      <c r="C864" s="91" t="s">
        <v>83</v>
      </c>
      <c r="D864" s="91" t="s">
        <v>173</v>
      </c>
      <c r="E864" s="91" t="s">
        <v>256</v>
      </c>
      <c r="F864" s="178">
        <v>46072.0</v>
      </c>
      <c r="G864" s="336"/>
      <c r="H864" s="91" t="s">
        <v>3437</v>
      </c>
      <c r="I864" s="91" t="s">
        <v>3438</v>
      </c>
      <c r="J864" s="97" t="s">
        <v>3439</v>
      </c>
      <c r="K864" s="97" t="s">
        <v>3440</v>
      </c>
      <c r="L864" s="313" t="s">
        <v>3440</v>
      </c>
      <c r="M864" s="91" t="s">
        <v>3441</v>
      </c>
      <c r="N864" s="91" t="s">
        <v>3441</v>
      </c>
      <c r="O864" s="183">
        <v>46072.0</v>
      </c>
      <c r="P864" s="176">
        <v>46085.0</v>
      </c>
      <c r="Q864" s="91" t="s">
        <v>124</v>
      </c>
      <c r="R864" s="91">
        <v>0.0</v>
      </c>
      <c r="S864" s="179" t="s">
        <v>292</v>
      </c>
      <c r="T864" s="179" t="s">
        <v>127</v>
      </c>
      <c r="U864" s="179" t="s">
        <v>128</v>
      </c>
      <c r="V864" s="91" t="s">
        <v>3435</v>
      </c>
      <c r="W864" s="91" t="s">
        <v>694</v>
      </c>
      <c r="X864" s="91" t="s">
        <v>1035</v>
      </c>
      <c r="Y864" s="182"/>
      <c r="Z864" s="97" t="s">
        <v>3442</v>
      </c>
      <c r="AA864" s="182"/>
      <c r="AB864" s="182"/>
    </row>
    <row r="865" ht="22.5" customHeight="1">
      <c r="A865" s="72">
        <f>COUNTIF('Call &amp; Chat-Lidya'!$I$4:$I$2401,J865)</f>
        <v>0</v>
      </c>
      <c r="B865" s="176">
        <v>46148.0</v>
      </c>
      <c r="C865" s="91" t="s">
        <v>83</v>
      </c>
      <c r="D865" s="91" t="s">
        <v>173</v>
      </c>
      <c r="E865" s="91" t="s">
        <v>294</v>
      </c>
      <c r="F865" s="178">
        <v>46057.0</v>
      </c>
      <c r="G865" s="336"/>
      <c r="H865" s="91" t="s">
        <v>1748</v>
      </c>
      <c r="I865" s="91" t="s">
        <v>1749</v>
      </c>
      <c r="J865" s="97" t="s">
        <v>1750</v>
      </c>
      <c r="K865" s="97" t="s">
        <v>1751</v>
      </c>
      <c r="L865" s="313" t="s">
        <v>1751</v>
      </c>
      <c r="M865" s="91" t="s">
        <v>1752</v>
      </c>
      <c r="N865" s="91" t="s">
        <v>1752</v>
      </c>
      <c r="O865" s="183">
        <v>46056.0</v>
      </c>
      <c r="P865" s="176">
        <v>46070.0</v>
      </c>
      <c r="Q865" s="91" t="s">
        <v>213</v>
      </c>
      <c r="R865" s="91">
        <v>2.0</v>
      </c>
      <c r="S865" s="179" t="s">
        <v>251</v>
      </c>
      <c r="T865" s="179" t="s">
        <v>145</v>
      </c>
      <c r="U865" s="179" t="s">
        <v>101</v>
      </c>
      <c r="V865" s="91" t="s">
        <v>131</v>
      </c>
      <c r="W865" s="91" t="s">
        <v>509</v>
      </c>
      <c r="X865" s="91" t="s">
        <v>1035</v>
      </c>
      <c r="Y865" s="182"/>
      <c r="Z865" s="182"/>
      <c r="AA865" s="182"/>
      <c r="AB865" s="182"/>
    </row>
    <row r="866" ht="22.5" customHeight="1">
      <c r="A866" s="72">
        <f>COUNTIF('Call &amp; Chat-Lidya'!$I$4:$I$2401,J866)</f>
        <v>0</v>
      </c>
      <c r="B866" s="176">
        <v>46148.0</v>
      </c>
      <c r="C866" s="91" t="s">
        <v>83</v>
      </c>
      <c r="D866" s="91" t="s">
        <v>173</v>
      </c>
      <c r="E866" s="91" t="s">
        <v>2717</v>
      </c>
      <c r="F866" s="176">
        <v>46118.0</v>
      </c>
      <c r="G866" s="336"/>
      <c r="H866" s="91" t="s">
        <v>2718</v>
      </c>
      <c r="I866" s="91" t="s">
        <v>2719</v>
      </c>
      <c r="J866" s="97" t="s">
        <v>2720</v>
      </c>
      <c r="K866" s="313" t="s">
        <v>2721</v>
      </c>
      <c r="L866" s="97" t="s">
        <v>2721</v>
      </c>
      <c r="M866" s="91" t="s">
        <v>2724</v>
      </c>
      <c r="N866" s="91" t="s">
        <v>2724</v>
      </c>
      <c r="O866" s="183">
        <v>46115.0</v>
      </c>
      <c r="P866" s="337">
        <v>46129.0</v>
      </c>
      <c r="Q866" s="91" t="s">
        <v>95</v>
      </c>
      <c r="R866" s="91">
        <v>1.0</v>
      </c>
      <c r="S866" s="179" t="s">
        <v>126</v>
      </c>
      <c r="T866" s="179" t="s">
        <v>145</v>
      </c>
      <c r="U866" s="179" t="s">
        <v>101</v>
      </c>
      <c r="V866" s="91" t="s">
        <v>1043</v>
      </c>
      <c r="W866" s="182"/>
      <c r="X866" s="182"/>
      <c r="Y866" s="182"/>
      <c r="Z866" s="182"/>
      <c r="AA866" s="182"/>
      <c r="AB866" s="182"/>
    </row>
    <row r="867" ht="22.5" customHeight="1">
      <c r="A867" s="72">
        <f>COUNTIF('Call &amp; Chat-Lidya'!$I$4:$I$2401,J867)</f>
        <v>0</v>
      </c>
      <c r="B867" s="176">
        <v>46148.0</v>
      </c>
      <c r="C867" s="91" t="s">
        <v>83</v>
      </c>
      <c r="D867" s="91" t="s">
        <v>173</v>
      </c>
      <c r="E867" s="91" t="s">
        <v>1015</v>
      </c>
      <c r="F867" s="176">
        <v>46118.0</v>
      </c>
      <c r="G867" s="336"/>
      <c r="H867" s="91" t="s">
        <v>1017</v>
      </c>
      <c r="I867" s="91" t="s">
        <v>1018</v>
      </c>
      <c r="J867" s="97" t="s">
        <v>1019</v>
      </c>
      <c r="K867" s="313" t="s">
        <v>1020</v>
      </c>
      <c r="L867" s="97" t="s">
        <v>1020</v>
      </c>
      <c r="M867" s="91" t="s">
        <v>1021</v>
      </c>
      <c r="N867" s="91" t="s">
        <v>1021</v>
      </c>
      <c r="O867" s="183">
        <v>46117.0</v>
      </c>
      <c r="P867" s="337">
        <v>46131.0</v>
      </c>
      <c r="Q867" s="91" t="s">
        <v>213</v>
      </c>
      <c r="R867" s="91">
        <v>2.0</v>
      </c>
      <c r="S867" s="179" t="s">
        <v>381</v>
      </c>
      <c r="T867" s="179" t="s">
        <v>145</v>
      </c>
      <c r="U867" s="179" t="s">
        <v>101</v>
      </c>
      <c r="V867" s="91" t="s">
        <v>664</v>
      </c>
      <c r="W867" s="91" t="s">
        <v>694</v>
      </c>
      <c r="X867" s="182"/>
      <c r="Y867" s="182"/>
      <c r="Z867" s="180" t="s">
        <v>6129</v>
      </c>
      <c r="AA867" s="182"/>
      <c r="AB867" s="182"/>
    </row>
    <row r="868" ht="22.5" customHeight="1">
      <c r="A868" s="72">
        <f>COUNTIF('Call &amp; Chat-Lidya'!$I$4:$I$2401,J868)</f>
        <v>0</v>
      </c>
      <c r="B868" s="176">
        <v>46148.0</v>
      </c>
      <c r="C868" s="91" t="s">
        <v>83</v>
      </c>
      <c r="D868" s="91" t="s">
        <v>173</v>
      </c>
      <c r="E868" s="91" t="s">
        <v>1761</v>
      </c>
      <c r="F868" s="176">
        <v>46128.0</v>
      </c>
      <c r="G868" s="336"/>
      <c r="H868" s="91" t="s">
        <v>1762</v>
      </c>
      <c r="I868" s="91" t="s">
        <v>1763</v>
      </c>
      <c r="J868" s="97" t="s">
        <v>1764</v>
      </c>
      <c r="K868" s="313" t="s">
        <v>1765</v>
      </c>
      <c r="L868" s="97" t="s">
        <v>1765</v>
      </c>
      <c r="M868" s="91" t="s">
        <v>1766</v>
      </c>
      <c r="N868" s="182"/>
      <c r="O868" s="183">
        <v>46127.0</v>
      </c>
      <c r="P868" s="176">
        <v>46141.0</v>
      </c>
      <c r="Q868" s="91" t="s">
        <v>143</v>
      </c>
      <c r="R868" s="91">
        <v>2.0</v>
      </c>
      <c r="S868" s="179" t="s">
        <v>350</v>
      </c>
      <c r="T868" s="179" t="s">
        <v>145</v>
      </c>
      <c r="U868" s="179" t="s">
        <v>101</v>
      </c>
      <c r="V868" s="91" t="s">
        <v>283</v>
      </c>
      <c r="W868" s="182"/>
      <c r="X868" s="182"/>
      <c r="Y868" s="182"/>
      <c r="Z868" s="180" t="s">
        <v>6138</v>
      </c>
      <c r="AA868" s="182"/>
      <c r="AB868" s="182"/>
    </row>
    <row r="869" ht="22.5" customHeight="1">
      <c r="A869" s="72">
        <f>COUNTIF('Call &amp; Chat-Lidya'!$I$4:$I$2401,J869)</f>
        <v>0</v>
      </c>
      <c r="B869" s="576">
        <v>46148.0</v>
      </c>
      <c r="C869" s="91" t="s">
        <v>83</v>
      </c>
      <c r="D869" s="91" t="s">
        <v>173</v>
      </c>
      <c r="E869" s="91" t="s">
        <v>1706</v>
      </c>
      <c r="F869" s="176">
        <v>46134.0</v>
      </c>
      <c r="G869" s="336"/>
      <c r="H869" s="91" t="s">
        <v>1708</v>
      </c>
      <c r="I869" s="91" t="s">
        <v>1709</v>
      </c>
      <c r="J869" s="97" t="s">
        <v>1711</v>
      </c>
      <c r="K869" s="313" t="s">
        <v>1712</v>
      </c>
      <c r="L869" s="97" t="s">
        <v>1712</v>
      </c>
      <c r="M869" s="91" t="s">
        <v>1713</v>
      </c>
      <c r="N869" s="91" t="s">
        <v>1714</v>
      </c>
      <c r="O869" s="183">
        <v>46129.0</v>
      </c>
      <c r="P869" s="176">
        <v>46143.0</v>
      </c>
      <c r="Q869" s="91" t="s">
        <v>124</v>
      </c>
      <c r="R869" s="91" t="s">
        <v>213</v>
      </c>
      <c r="S869" s="179" t="s">
        <v>251</v>
      </c>
      <c r="T869" s="179" t="s">
        <v>381</v>
      </c>
      <c r="U869" s="179" t="s">
        <v>128</v>
      </c>
      <c r="V869" s="91" t="s">
        <v>1043</v>
      </c>
      <c r="W869" s="182"/>
      <c r="X869" s="182"/>
      <c r="Y869" s="182"/>
      <c r="Z869" s="182"/>
      <c r="AA869" s="182"/>
      <c r="AB869" s="182"/>
    </row>
    <row r="870" ht="22.5" customHeight="1">
      <c r="A870" s="72">
        <f>COUNTIF('Call &amp; Chat-Lidya'!$I$4:$I$2432,J870)</f>
        <v>0</v>
      </c>
      <c r="B870" s="74">
        <v>46148.0</v>
      </c>
      <c r="C870" s="91" t="s">
        <v>83</v>
      </c>
      <c r="D870" s="91" t="s">
        <v>173</v>
      </c>
      <c r="E870" s="91" t="s">
        <v>1783</v>
      </c>
      <c r="F870" s="176">
        <v>46135.0</v>
      </c>
      <c r="G870" s="336"/>
      <c r="H870" s="91" t="s">
        <v>2147</v>
      </c>
      <c r="I870" s="91" t="s">
        <v>2008</v>
      </c>
      <c r="J870" s="97" t="s">
        <v>2009</v>
      </c>
      <c r="K870" s="313" t="s">
        <v>2010</v>
      </c>
      <c r="L870" s="97" t="s">
        <v>2010</v>
      </c>
      <c r="M870" s="91" t="s">
        <v>2011</v>
      </c>
      <c r="N870" s="91" t="s">
        <v>2011</v>
      </c>
      <c r="O870" s="183">
        <v>46135.0</v>
      </c>
      <c r="P870" s="176">
        <v>46149.0</v>
      </c>
      <c r="Q870" s="91" t="s">
        <v>98</v>
      </c>
      <c r="R870" s="91">
        <v>2.0</v>
      </c>
      <c r="S870" s="179" t="s">
        <v>350</v>
      </c>
      <c r="T870" s="179" t="s">
        <v>145</v>
      </c>
      <c r="U870" s="179" t="s">
        <v>101</v>
      </c>
      <c r="V870" s="91" t="s">
        <v>341</v>
      </c>
      <c r="W870" s="182"/>
      <c r="X870" s="182"/>
      <c r="Y870" s="182"/>
      <c r="Z870" s="180" t="s">
        <v>2948</v>
      </c>
      <c r="AA870" s="182"/>
      <c r="AB870" s="182"/>
    </row>
    <row r="871" ht="22.5" customHeight="1">
      <c r="A871" s="72">
        <f>COUNTIF('Call &amp; Chat-Lidya'!$I$4:$I$2433,I871)</f>
        <v>6</v>
      </c>
      <c r="B871" s="74">
        <v>46147.0</v>
      </c>
      <c r="C871" s="76" t="s">
        <v>967</v>
      </c>
      <c r="D871" s="76" t="s">
        <v>173</v>
      </c>
      <c r="E871" s="76" t="s">
        <v>143</v>
      </c>
      <c r="F871" s="176">
        <v>46143.0</v>
      </c>
      <c r="G871" s="91"/>
      <c r="H871" s="91" t="s">
        <v>1161</v>
      </c>
      <c r="I871" s="91" t="s">
        <v>1162</v>
      </c>
      <c r="J871" s="97" t="s">
        <v>1163</v>
      </c>
      <c r="K871" s="97" t="s">
        <v>1164</v>
      </c>
      <c r="L871" s="313" t="s">
        <v>1164</v>
      </c>
      <c r="M871" s="91" t="s">
        <v>1165</v>
      </c>
      <c r="N871" s="91" t="s">
        <v>1165</v>
      </c>
      <c r="O871" s="183">
        <v>46143.0</v>
      </c>
      <c r="P871" s="74">
        <v>46157.0</v>
      </c>
      <c r="Q871" s="76" t="s">
        <v>124</v>
      </c>
      <c r="R871" s="91">
        <v>1.0</v>
      </c>
      <c r="S871" s="83" t="s">
        <v>350</v>
      </c>
      <c r="T871" s="83" t="s">
        <v>145</v>
      </c>
      <c r="U871" s="83" t="s">
        <v>101</v>
      </c>
      <c r="V871" s="83" t="s">
        <v>1043</v>
      </c>
      <c r="W871" s="76" t="s">
        <v>342</v>
      </c>
      <c r="X871" s="91"/>
      <c r="Y871" s="91"/>
      <c r="Z871" s="89" t="s">
        <v>6173</v>
      </c>
      <c r="AA871" s="182"/>
      <c r="AB871" s="182"/>
    </row>
    <row r="872" ht="22.5" customHeight="1">
      <c r="A872" s="72">
        <f>COUNTIF('Call &amp; Chat-Lidya'!$I$4:$I$2433,I872)</f>
        <v>2</v>
      </c>
      <c r="B872" s="74">
        <v>46147.0</v>
      </c>
      <c r="C872" s="76" t="s">
        <v>967</v>
      </c>
      <c r="D872" s="76" t="s">
        <v>173</v>
      </c>
      <c r="E872" s="76" t="s">
        <v>213</v>
      </c>
      <c r="F872" s="176">
        <v>46143.0</v>
      </c>
      <c r="G872" s="91"/>
      <c r="H872" s="91" t="s">
        <v>6175</v>
      </c>
      <c r="I872" s="91" t="s">
        <v>6176</v>
      </c>
      <c r="J872" s="97" t="s">
        <v>6177</v>
      </c>
      <c r="K872" s="97" t="s">
        <v>114</v>
      </c>
      <c r="L872" s="313" t="s">
        <v>114</v>
      </c>
      <c r="M872" s="91" t="s">
        <v>6178</v>
      </c>
      <c r="N872" s="91"/>
      <c r="O872" s="183">
        <v>46143.0</v>
      </c>
      <c r="P872" s="74">
        <v>46157.0</v>
      </c>
      <c r="Q872" s="76" t="s">
        <v>124</v>
      </c>
      <c r="R872" s="76" t="s">
        <v>124</v>
      </c>
      <c r="S872" s="83" t="s">
        <v>292</v>
      </c>
      <c r="T872" s="83" t="s">
        <v>145</v>
      </c>
      <c r="U872" s="83" t="s">
        <v>101</v>
      </c>
      <c r="V872" s="83" t="s">
        <v>873</v>
      </c>
      <c r="W872" s="329"/>
      <c r="X872" s="91"/>
      <c r="Y872" s="91"/>
      <c r="Z872" s="89" t="s">
        <v>6185</v>
      </c>
      <c r="AA872" s="182"/>
      <c r="AB872" s="182"/>
    </row>
    <row r="873" ht="22.5" customHeight="1">
      <c r="A873" s="72">
        <f>COUNTIF('Call &amp; Chat-Lidya'!$I$4:$I$2433,I873)</f>
        <v>7</v>
      </c>
      <c r="B873" s="74">
        <v>46147.0</v>
      </c>
      <c r="C873" s="76" t="s">
        <v>967</v>
      </c>
      <c r="D873" s="76" t="s">
        <v>173</v>
      </c>
      <c r="E873" s="76" t="s">
        <v>98</v>
      </c>
      <c r="F873" s="176">
        <v>46143.0</v>
      </c>
      <c r="G873" s="91"/>
      <c r="H873" s="91" t="s">
        <v>1167</v>
      </c>
      <c r="I873" s="91" t="s">
        <v>1169</v>
      </c>
      <c r="J873" s="97" t="s">
        <v>1170</v>
      </c>
      <c r="K873" s="97" t="s">
        <v>1171</v>
      </c>
      <c r="L873" s="313" t="s">
        <v>1171</v>
      </c>
      <c r="M873" s="91" t="s">
        <v>1172</v>
      </c>
      <c r="N873" s="91" t="s">
        <v>1172</v>
      </c>
      <c r="O873" s="183">
        <v>46143.0</v>
      </c>
      <c r="P873" s="74">
        <v>46157.0</v>
      </c>
      <c r="Q873" s="76" t="s">
        <v>124</v>
      </c>
      <c r="R873" s="91">
        <v>1.0</v>
      </c>
      <c r="S873" s="83" t="s">
        <v>251</v>
      </c>
      <c r="T873" s="83" t="s">
        <v>145</v>
      </c>
      <c r="U873" s="83" t="s">
        <v>101</v>
      </c>
      <c r="V873" s="83" t="s">
        <v>131</v>
      </c>
      <c r="W873" s="329"/>
      <c r="X873" s="91"/>
      <c r="Y873" s="91"/>
      <c r="Z873" s="180"/>
      <c r="AA873" s="182"/>
      <c r="AB873" s="182"/>
    </row>
    <row r="874" ht="22.5" customHeight="1">
      <c r="A874" s="72">
        <f>COUNTIF('Call &amp; Chat-Lidya'!$I$4:$I$2433,I874)</f>
        <v>3</v>
      </c>
      <c r="B874" s="74">
        <v>46147.0</v>
      </c>
      <c r="C874" s="76" t="s">
        <v>967</v>
      </c>
      <c r="D874" s="76" t="s">
        <v>173</v>
      </c>
      <c r="E874" s="76" t="s">
        <v>95</v>
      </c>
      <c r="F874" s="176">
        <v>46144.0</v>
      </c>
      <c r="G874" s="91"/>
      <c r="H874" s="91" t="s">
        <v>5081</v>
      </c>
      <c r="I874" s="91" t="s">
        <v>5082</v>
      </c>
      <c r="J874" s="97" t="s">
        <v>5083</v>
      </c>
      <c r="K874" s="97" t="s">
        <v>5084</v>
      </c>
      <c r="L874" s="313" t="s">
        <v>5084</v>
      </c>
      <c r="M874" s="91" t="s">
        <v>5086</v>
      </c>
      <c r="N874" s="91" t="s">
        <v>5087</v>
      </c>
      <c r="O874" s="183">
        <v>46143.0</v>
      </c>
      <c r="P874" s="74">
        <v>46157.0</v>
      </c>
      <c r="Q874" s="76" t="s">
        <v>124</v>
      </c>
      <c r="R874" s="91">
        <v>1.0</v>
      </c>
      <c r="S874" s="83" t="s">
        <v>99</v>
      </c>
      <c r="T874" s="83" t="s">
        <v>145</v>
      </c>
      <c r="U874" s="83" t="s">
        <v>101</v>
      </c>
      <c r="V874" s="83" t="s">
        <v>131</v>
      </c>
      <c r="W874" s="329"/>
      <c r="X874" s="91"/>
      <c r="Y874" s="91"/>
      <c r="Z874" s="89" t="s">
        <v>6188</v>
      </c>
      <c r="AA874" s="182"/>
      <c r="AB874" s="182"/>
    </row>
    <row r="875" ht="22.5" customHeight="1">
      <c r="A875" s="72">
        <f>COUNTIF('Call &amp; Chat-Lidya'!$I$4:$I$2433,I875)</f>
        <v>7</v>
      </c>
      <c r="B875" s="74">
        <v>46147.0</v>
      </c>
      <c r="C875" s="76" t="s">
        <v>967</v>
      </c>
      <c r="D875" s="76" t="s">
        <v>173</v>
      </c>
      <c r="E875" s="76" t="s">
        <v>461</v>
      </c>
      <c r="F875" s="176">
        <v>46144.0</v>
      </c>
      <c r="G875" s="91"/>
      <c r="H875" s="91" t="s">
        <v>1174</v>
      </c>
      <c r="I875" s="91" t="s">
        <v>1175</v>
      </c>
      <c r="J875" s="97" t="s">
        <v>1176</v>
      </c>
      <c r="K875" s="97" t="s">
        <v>1177</v>
      </c>
      <c r="L875" s="313" t="s">
        <v>1177</v>
      </c>
      <c r="M875" s="91" t="s">
        <v>1178</v>
      </c>
      <c r="N875" s="91" t="s">
        <v>1178</v>
      </c>
      <c r="O875" s="183">
        <v>46144.0</v>
      </c>
      <c r="P875" s="74">
        <v>46158.0</v>
      </c>
      <c r="Q875" s="76" t="s">
        <v>213</v>
      </c>
      <c r="R875" s="91">
        <v>1.0</v>
      </c>
      <c r="S875" s="83" t="s">
        <v>126</v>
      </c>
      <c r="T875" s="83" t="s">
        <v>145</v>
      </c>
      <c r="U875" s="83" t="s">
        <v>101</v>
      </c>
      <c r="V875" s="83" t="s">
        <v>131</v>
      </c>
      <c r="W875" s="329"/>
      <c r="X875" s="91"/>
      <c r="Y875" s="91"/>
      <c r="Z875" s="180"/>
      <c r="AA875" s="182"/>
      <c r="AB875" s="182"/>
    </row>
    <row r="876" ht="22.5" customHeight="1">
      <c r="A876" s="72">
        <f>COUNTIF('Call &amp; Chat-Lidya'!$I$4:$I$2433,I876)</f>
        <v>15</v>
      </c>
      <c r="B876" s="74">
        <v>46147.0</v>
      </c>
      <c r="C876" s="76" t="s">
        <v>967</v>
      </c>
      <c r="D876" s="76" t="s">
        <v>173</v>
      </c>
      <c r="E876" s="76" t="s">
        <v>86</v>
      </c>
      <c r="F876" s="176">
        <v>46144.0</v>
      </c>
      <c r="G876" s="91"/>
      <c r="H876" s="91" t="s">
        <v>998</v>
      </c>
      <c r="I876" s="91" t="s">
        <v>999</v>
      </c>
      <c r="J876" s="97" t="s">
        <v>335</v>
      </c>
      <c r="K876" s="97" t="s">
        <v>1000</v>
      </c>
      <c r="L876" s="313" t="s">
        <v>1000</v>
      </c>
      <c r="M876" s="91" t="s">
        <v>1001</v>
      </c>
      <c r="N876" s="91" t="s">
        <v>1001</v>
      </c>
      <c r="O876" s="183">
        <v>46144.0</v>
      </c>
      <c r="P876" s="74">
        <v>46158.0</v>
      </c>
      <c r="Q876" s="76" t="s">
        <v>143</v>
      </c>
      <c r="R876" s="91">
        <v>2.0</v>
      </c>
      <c r="S876" s="83" t="s">
        <v>251</v>
      </c>
      <c r="T876" s="83" t="s">
        <v>350</v>
      </c>
      <c r="U876" s="83" t="s">
        <v>101</v>
      </c>
      <c r="V876" s="83" t="s">
        <v>341</v>
      </c>
      <c r="W876" s="329"/>
      <c r="X876" s="91"/>
      <c r="Y876" s="91"/>
      <c r="Z876" s="89" t="s">
        <v>6195</v>
      </c>
      <c r="AA876" s="182"/>
      <c r="AB876" s="182"/>
    </row>
    <row r="877" ht="22.5" customHeight="1">
      <c r="A877" s="72">
        <f>COUNTIF('Call &amp; Chat-Lidya'!$I$4:$I$2433,I877)</f>
        <v>6</v>
      </c>
      <c r="B877" s="74">
        <v>46147.0</v>
      </c>
      <c r="C877" s="76" t="s">
        <v>967</v>
      </c>
      <c r="D877" s="76" t="s">
        <v>173</v>
      </c>
      <c r="E877" s="76" t="s">
        <v>115</v>
      </c>
      <c r="F877" s="176">
        <v>46144.0</v>
      </c>
      <c r="G877" s="91"/>
      <c r="H877" s="91" t="s">
        <v>2657</v>
      </c>
      <c r="I877" s="91" t="s">
        <v>2659</v>
      </c>
      <c r="J877" s="97" t="s">
        <v>2660</v>
      </c>
      <c r="K877" s="97" t="s">
        <v>2662</v>
      </c>
      <c r="L877" s="313" t="s">
        <v>2662</v>
      </c>
      <c r="M877" s="91" t="s">
        <v>2663</v>
      </c>
      <c r="N877" s="91" t="s">
        <v>2664</v>
      </c>
      <c r="O877" s="183">
        <v>46144.0</v>
      </c>
      <c r="P877" s="74">
        <v>46158.0</v>
      </c>
      <c r="Q877" s="76" t="s">
        <v>124</v>
      </c>
      <c r="R877" s="91">
        <v>1.0</v>
      </c>
      <c r="S877" s="83" t="s">
        <v>126</v>
      </c>
      <c r="T877" s="83" t="s">
        <v>145</v>
      </c>
      <c r="U877" s="83" t="s">
        <v>101</v>
      </c>
      <c r="V877" s="83" t="s">
        <v>131</v>
      </c>
      <c r="W877" s="329"/>
      <c r="X877" s="91"/>
      <c r="Y877" s="91"/>
      <c r="Z877" s="180"/>
      <c r="AA877" s="182"/>
      <c r="AB877" s="182"/>
    </row>
    <row r="878" ht="22.5" customHeight="1">
      <c r="A878" s="72">
        <f>COUNTIF('Call &amp; Chat-Lidya'!$I$4:$I$2433,I878)</f>
        <v>8</v>
      </c>
      <c r="B878" s="74">
        <v>46147.0</v>
      </c>
      <c r="C878" s="76" t="s">
        <v>967</v>
      </c>
      <c r="D878" s="76" t="s">
        <v>173</v>
      </c>
      <c r="E878" s="76" t="s">
        <v>135</v>
      </c>
      <c r="F878" s="176">
        <v>46145.0</v>
      </c>
      <c r="G878" s="91"/>
      <c r="H878" s="91" t="s">
        <v>1184</v>
      </c>
      <c r="I878" s="91" t="s">
        <v>1186</v>
      </c>
      <c r="J878" s="97" t="s">
        <v>1187</v>
      </c>
      <c r="K878" s="97" t="s">
        <v>1189</v>
      </c>
      <c r="L878" s="313" t="s">
        <v>1189</v>
      </c>
      <c r="M878" s="91" t="s">
        <v>1190</v>
      </c>
      <c r="N878" s="91" t="s">
        <v>1192</v>
      </c>
      <c r="O878" s="183">
        <v>46144.0</v>
      </c>
      <c r="P878" s="74">
        <v>46158.0</v>
      </c>
      <c r="Q878" s="76" t="s">
        <v>124</v>
      </c>
      <c r="R878" s="91">
        <v>1.0</v>
      </c>
      <c r="S878" s="83" t="s">
        <v>251</v>
      </c>
      <c r="T878" s="83" t="s">
        <v>145</v>
      </c>
      <c r="U878" s="83" t="s">
        <v>101</v>
      </c>
      <c r="V878" s="83" t="s">
        <v>131</v>
      </c>
      <c r="W878" s="329"/>
      <c r="X878" s="91"/>
      <c r="Y878" s="91"/>
      <c r="Z878" s="180"/>
      <c r="AA878" s="182"/>
      <c r="AB878" s="182"/>
    </row>
    <row r="879" ht="22.5" customHeight="1">
      <c r="A879" s="72">
        <f>COUNTIF('Call &amp; Chat-Lidya'!$I$4:$I$2433,I879)</f>
        <v>6</v>
      </c>
      <c r="B879" s="74">
        <v>46147.0</v>
      </c>
      <c r="C879" s="76" t="s">
        <v>967</v>
      </c>
      <c r="D879" s="76" t="s">
        <v>173</v>
      </c>
      <c r="E879" s="76" t="s">
        <v>149</v>
      </c>
      <c r="F879" s="176">
        <v>46145.0</v>
      </c>
      <c r="G879" s="91"/>
      <c r="H879" s="91" t="s">
        <v>2680</v>
      </c>
      <c r="I879" s="91" t="s">
        <v>2682</v>
      </c>
      <c r="J879" s="97" t="s">
        <v>2684</v>
      </c>
      <c r="K879" s="97" t="s">
        <v>2686</v>
      </c>
      <c r="L879" s="313" t="s">
        <v>2686</v>
      </c>
      <c r="M879" s="91" t="s">
        <v>2688</v>
      </c>
      <c r="N879" s="91"/>
      <c r="O879" s="183">
        <v>46145.0</v>
      </c>
      <c r="P879" s="74">
        <v>46159.0</v>
      </c>
      <c r="Q879" s="76" t="s">
        <v>124</v>
      </c>
      <c r="R879" s="76" t="s">
        <v>143</v>
      </c>
      <c r="S879" s="83" t="s">
        <v>251</v>
      </c>
      <c r="T879" s="83" t="s">
        <v>127</v>
      </c>
      <c r="U879" s="83" t="s">
        <v>128</v>
      </c>
      <c r="V879" s="83" t="s">
        <v>131</v>
      </c>
      <c r="W879" s="329"/>
      <c r="X879" s="91"/>
      <c r="Y879" s="91"/>
      <c r="Z879" s="89" t="s">
        <v>533</v>
      </c>
      <c r="AA879" s="182"/>
      <c r="AB879" s="182"/>
    </row>
    <row r="880" ht="22.5" customHeight="1">
      <c r="A880" s="72">
        <f>COUNTIF('Call &amp; Chat-Lidya'!$I$4:$I$2433,I880)</f>
        <v>6</v>
      </c>
      <c r="B880" s="74">
        <v>46147.0</v>
      </c>
      <c r="C880" s="76" t="s">
        <v>967</v>
      </c>
      <c r="D880" s="76" t="s">
        <v>173</v>
      </c>
      <c r="E880" s="76" t="s">
        <v>163</v>
      </c>
      <c r="F880" s="176">
        <v>46145.0</v>
      </c>
      <c r="G880" s="91"/>
      <c r="H880" s="91" t="s">
        <v>2696</v>
      </c>
      <c r="I880" s="91" t="s">
        <v>2697</v>
      </c>
      <c r="J880" s="97" t="s">
        <v>2699</v>
      </c>
      <c r="K880" s="97" t="s">
        <v>2700</v>
      </c>
      <c r="L880" s="313" t="s">
        <v>2700</v>
      </c>
      <c r="M880" s="91" t="s">
        <v>2701</v>
      </c>
      <c r="N880" s="91" t="s">
        <v>2702</v>
      </c>
      <c r="O880" s="183">
        <v>46145.0</v>
      </c>
      <c r="P880" s="74">
        <v>46159.0</v>
      </c>
      <c r="Q880" s="76" t="s">
        <v>143</v>
      </c>
      <c r="R880" s="91">
        <v>1.0</v>
      </c>
      <c r="S880" s="83" t="s">
        <v>126</v>
      </c>
      <c r="T880" s="83" t="s">
        <v>145</v>
      </c>
      <c r="U880" s="83" t="s">
        <v>101</v>
      </c>
      <c r="V880" s="83" t="s">
        <v>131</v>
      </c>
      <c r="W880" s="329"/>
      <c r="X880" s="91"/>
      <c r="Y880" s="91"/>
      <c r="Z880" s="180"/>
      <c r="AA880" s="182"/>
      <c r="AB880" s="182"/>
    </row>
    <row r="881" ht="22.5" customHeight="1">
      <c r="A881" s="72">
        <f>COUNTIF('Call &amp; Chat-Lidya'!$I$4:$I$2433,I881)</f>
        <v>16</v>
      </c>
      <c r="B881" s="74">
        <v>46147.0</v>
      </c>
      <c r="C881" s="76" t="s">
        <v>967</v>
      </c>
      <c r="D881" s="76" t="s">
        <v>173</v>
      </c>
      <c r="E881" s="76" t="s">
        <v>175</v>
      </c>
      <c r="F881" s="176">
        <v>46146.0</v>
      </c>
      <c r="G881" s="91"/>
      <c r="H881" s="91" t="s">
        <v>968</v>
      </c>
      <c r="I881" s="91" t="s">
        <v>969</v>
      </c>
      <c r="J881" s="97" t="s">
        <v>970</v>
      </c>
      <c r="K881" s="97" t="s">
        <v>971</v>
      </c>
      <c r="L881" s="313" t="s">
        <v>971</v>
      </c>
      <c r="M881" s="91" t="s">
        <v>2050</v>
      </c>
      <c r="N881" s="91" t="s">
        <v>972</v>
      </c>
      <c r="O881" s="183">
        <v>46146.0</v>
      </c>
      <c r="P881" s="74">
        <v>46160.0</v>
      </c>
      <c r="Q881" s="76" t="s">
        <v>124</v>
      </c>
      <c r="R881" s="91">
        <v>2.0</v>
      </c>
      <c r="S881" s="83" t="s">
        <v>99</v>
      </c>
      <c r="T881" s="83" t="s">
        <v>350</v>
      </c>
      <c r="U881" s="83" t="s">
        <v>101</v>
      </c>
      <c r="V881" s="83" t="s">
        <v>341</v>
      </c>
      <c r="W881" s="398" t="s">
        <v>509</v>
      </c>
      <c r="X881" s="91"/>
      <c r="Y881" s="91"/>
      <c r="Z881" s="89" t="s">
        <v>6211</v>
      </c>
      <c r="AA881" s="182"/>
      <c r="AB881" s="182"/>
    </row>
    <row r="882" ht="22.5" customHeight="1">
      <c r="A882" s="72">
        <f>COUNTIF('Call &amp; Chat-Lidya'!$I$4:$I$2433,I882)</f>
        <v>2</v>
      </c>
      <c r="B882" s="74">
        <v>46147.0</v>
      </c>
      <c r="C882" s="76" t="s">
        <v>967</v>
      </c>
      <c r="D882" s="76" t="s">
        <v>173</v>
      </c>
      <c r="E882" s="76" t="s">
        <v>186</v>
      </c>
      <c r="F882" s="176">
        <v>46146.0</v>
      </c>
      <c r="G882" s="76"/>
      <c r="H882" s="76" t="s">
        <v>6213</v>
      </c>
      <c r="I882" s="345">
        <v>14688.0</v>
      </c>
      <c r="J882" s="88" t="s">
        <v>6215</v>
      </c>
      <c r="K882" s="88" t="s">
        <v>6216</v>
      </c>
      <c r="L882" s="346" t="s">
        <v>6216</v>
      </c>
      <c r="M882" s="76" t="s">
        <v>6217</v>
      </c>
      <c r="N882" s="76" t="s">
        <v>6217</v>
      </c>
      <c r="O882" s="347" t="s">
        <v>6218</v>
      </c>
      <c r="P882" s="74">
        <v>45834.0</v>
      </c>
      <c r="Q882" s="76" t="s">
        <v>175</v>
      </c>
      <c r="R882" s="76" t="s">
        <v>143</v>
      </c>
      <c r="S882" s="83" t="s">
        <v>251</v>
      </c>
      <c r="T882" s="166" t="s">
        <v>145</v>
      </c>
      <c r="U882" s="166" t="s">
        <v>101</v>
      </c>
      <c r="V882" s="83" t="s">
        <v>131</v>
      </c>
      <c r="W882" s="329"/>
      <c r="X882" s="76"/>
      <c r="Y882" s="76"/>
      <c r="Z882" s="89"/>
      <c r="AA882" s="184"/>
      <c r="AB882" s="184"/>
    </row>
    <row r="883" ht="22.5" customHeight="1">
      <c r="A883" s="72">
        <f>COUNTIF('Call &amp; Chat-Lidya'!$I$4:$I$2433,I883)</f>
        <v>1</v>
      </c>
      <c r="B883" s="74">
        <v>46147.0</v>
      </c>
      <c r="C883" s="76" t="s">
        <v>967</v>
      </c>
      <c r="D883" s="76" t="s">
        <v>173</v>
      </c>
      <c r="E883" s="76" t="s">
        <v>202</v>
      </c>
      <c r="F883" s="176">
        <v>46146.0</v>
      </c>
      <c r="G883" s="76"/>
      <c r="H883" s="76" t="s">
        <v>6223</v>
      </c>
      <c r="I883" s="345">
        <v>15959.0</v>
      </c>
      <c r="J883" s="88" t="s">
        <v>6225</v>
      </c>
      <c r="K883" s="88" t="s">
        <v>6226</v>
      </c>
      <c r="L883" s="346" t="s">
        <v>6226</v>
      </c>
      <c r="M883" s="76" t="s">
        <v>6227</v>
      </c>
      <c r="N883" s="76" t="s">
        <v>6227</v>
      </c>
      <c r="O883" s="347" t="s">
        <v>6228</v>
      </c>
      <c r="P883" s="74">
        <v>45876.0</v>
      </c>
      <c r="Q883" s="76" t="s">
        <v>554</v>
      </c>
      <c r="R883" s="76" t="s">
        <v>143</v>
      </c>
      <c r="S883" s="83" t="s">
        <v>126</v>
      </c>
      <c r="T883" s="166" t="s">
        <v>145</v>
      </c>
      <c r="U883" s="166" t="s">
        <v>101</v>
      </c>
      <c r="V883" s="83" t="s">
        <v>131</v>
      </c>
      <c r="W883" s="749"/>
      <c r="X883" s="76"/>
      <c r="Y883" s="76"/>
      <c r="Z883" s="89"/>
      <c r="AA883" s="184"/>
      <c r="AB883" s="184"/>
    </row>
    <row r="884" ht="22.5" customHeight="1">
      <c r="A884" s="72">
        <f>COUNTIF('Call &amp; Chat-Lidya'!$I$4:$I$2433,I884)</f>
        <v>1</v>
      </c>
      <c r="B884" s="74">
        <v>46147.0</v>
      </c>
      <c r="C884" s="76" t="s">
        <v>967</v>
      </c>
      <c r="D884" s="76" t="s">
        <v>173</v>
      </c>
      <c r="E884" s="76" t="s">
        <v>222</v>
      </c>
      <c r="F884" s="176">
        <v>46146.0</v>
      </c>
      <c r="G884" s="76"/>
      <c r="H884" s="76" t="s">
        <v>6236</v>
      </c>
      <c r="I884" s="345">
        <v>17005.0</v>
      </c>
      <c r="J884" s="88" t="s">
        <v>6238</v>
      </c>
      <c r="K884" s="88" t="s">
        <v>6239</v>
      </c>
      <c r="L884" s="346" t="s">
        <v>6239</v>
      </c>
      <c r="M884" s="76" t="s">
        <v>6240</v>
      </c>
      <c r="N884" s="76" t="s">
        <v>6240</v>
      </c>
      <c r="O884" s="347" t="s">
        <v>6242</v>
      </c>
      <c r="P884" s="74">
        <v>46007.0</v>
      </c>
      <c r="Q884" s="76" t="s">
        <v>163</v>
      </c>
      <c r="R884" s="76" t="s">
        <v>143</v>
      </c>
      <c r="S884" s="83" t="s">
        <v>126</v>
      </c>
      <c r="T884" s="166" t="s">
        <v>145</v>
      </c>
      <c r="U884" s="166" t="s">
        <v>101</v>
      </c>
      <c r="V884" s="83" t="s">
        <v>131</v>
      </c>
      <c r="W884" s="182"/>
      <c r="X884" s="76"/>
      <c r="Y884" s="76"/>
      <c r="Z884" s="89"/>
      <c r="AA884" s="184"/>
      <c r="AB884" s="184"/>
    </row>
    <row r="885" ht="22.5" customHeight="1">
      <c r="A885" s="72">
        <f>COUNTIF('Call &amp; Chat-Lidya'!$I$4:$I$2433,I885)</f>
        <v>1</v>
      </c>
      <c r="B885" s="74">
        <v>46147.0</v>
      </c>
      <c r="C885" s="76" t="s">
        <v>967</v>
      </c>
      <c r="D885" s="76" t="s">
        <v>173</v>
      </c>
      <c r="E885" s="76" t="s">
        <v>241</v>
      </c>
      <c r="F885" s="176">
        <v>46146.0</v>
      </c>
      <c r="G885" s="76"/>
      <c r="H885" s="76" t="s">
        <v>6247</v>
      </c>
      <c r="I885" s="345">
        <v>17056.0</v>
      </c>
      <c r="J885" s="88" t="s">
        <v>6249</v>
      </c>
      <c r="K885" s="88" t="s">
        <v>6251</v>
      </c>
      <c r="L885" s="346" t="s">
        <v>6251</v>
      </c>
      <c r="M885" s="76" t="s">
        <v>6252</v>
      </c>
      <c r="N885" s="76" t="s">
        <v>6252</v>
      </c>
      <c r="O885" s="347" t="s">
        <v>6253</v>
      </c>
      <c r="P885" s="74">
        <v>46010.0</v>
      </c>
      <c r="Q885" s="76" t="s">
        <v>124</v>
      </c>
      <c r="R885" s="76" t="s">
        <v>143</v>
      </c>
      <c r="S885" s="83" t="s">
        <v>251</v>
      </c>
      <c r="T885" s="166" t="s">
        <v>145</v>
      </c>
      <c r="U885" s="166" t="s">
        <v>101</v>
      </c>
      <c r="V885" s="83" t="s">
        <v>131</v>
      </c>
      <c r="W885" s="182"/>
      <c r="X885" s="76"/>
      <c r="Y885" s="76"/>
      <c r="Z885" s="89"/>
      <c r="AA885" s="184"/>
      <c r="AB885" s="184"/>
    </row>
    <row r="886" ht="22.5" customHeight="1">
      <c r="A886" s="72">
        <f>COUNTIF('Call &amp; Chat-Lidya'!$I$4:$I$2433,I886)</f>
        <v>1</v>
      </c>
      <c r="B886" s="74">
        <v>46147.0</v>
      </c>
      <c r="C886" s="76" t="s">
        <v>967</v>
      </c>
      <c r="D886" s="76" t="s">
        <v>173</v>
      </c>
      <c r="E886" s="76" t="s">
        <v>256</v>
      </c>
      <c r="F886" s="176">
        <v>46146.0</v>
      </c>
      <c r="G886" s="76"/>
      <c r="H886" s="76" t="s">
        <v>6265</v>
      </c>
      <c r="I886" s="345">
        <v>17086.0</v>
      </c>
      <c r="J886" s="88" t="s">
        <v>6267</v>
      </c>
      <c r="K886" s="88" t="s">
        <v>6268</v>
      </c>
      <c r="L886" s="346" t="s">
        <v>6268</v>
      </c>
      <c r="M886" s="76" t="s">
        <v>6269</v>
      </c>
      <c r="N886" s="76" t="s">
        <v>6269</v>
      </c>
      <c r="O886" s="347" t="s">
        <v>6270</v>
      </c>
      <c r="P886" s="74">
        <v>46013.0</v>
      </c>
      <c r="Q886" s="76" t="s">
        <v>202</v>
      </c>
      <c r="R886" s="76" t="s">
        <v>143</v>
      </c>
      <c r="S886" s="83" t="s">
        <v>126</v>
      </c>
      <c r="T886" s="166" t="s">
        <v>145</v>
      </c>
      <c r="U886" s="166" t="s">
        <v>101</v>
      </c>
      <c r="V886" s="83" t="s">
        <v>131</v>
      </c>
      <c r="W886" s="182"/>
      <c r="X886" s="76"/>
      <c r="Y886" s="76"/>
      <c r="Z886" s="89"/>
      <c r="AA886" s="184"/>
      <c r="AB886" s="184"/>
    </row>
    <row r="887" ht="22.5" customHeight="1">
      <c r="A887" s="72">
        <f>COUNTIF('Call &amp; Chat-Lidya'!$I$4:$I$2433,I887)</f>
        <v>1</v>
      </c>
      <c r="B887" s="74">
        <v>46147.0</v>
      </c>
      <c r="C887" s="76" t="s">
        <v>967</v>
      </c>
      <c r="D887" s="76" t="s">
        <v>173</v>
      </c>
      <c r="E887" s="76" t="s">
        <v>270</v>
      </c>
      <c r="F887" s="176">
        <v>46146.0</v>
      </c>
      <c r="G887" s="76"/>
      <c r="H887" s="76" t="s">
        <v>6273</v>
      </c>
      <c r="I887" s="345">
        <v>17560.0</v>
      </c>
      <c r="J887" s="88" t="s">
        <v>6274</v>
      </c>
      <c r="K887" s="88" t="s">
        <v>6275</v>
      </c>
      <c r="L887" s="346" t="s">
        <v>6275</v>
      </c>
      <c r="M887" s="76" t="s">
        <v>6277</v>
      </c>
      <c r="N887" s="76" t="s">
        <v>6279</v>
      </c>
      <c r="O887" s="347" t="s">
        <v>6281</v>
      </c>
      <c r="P887" s="74">
        <v>46052.0</v>
      </c>
      <c r="Q887" s="76" t="s">
        <v>143</v>
      </c>
      <c r="R887" s="76" t="s">
        <v>143</v>
      </c>
      <c r="S887" s="83" t="s">
        <v>126</v>
      </c>
      <c r="T887" s="166" t="s">
        <v>145</v>
      </c>
      <c r="U887" s="166" t="s">
        <v>101</v>
      </c>
      <c r="V887" s="83" t="s">
        <v>131</v>
      </c>
      <c r="W887" s="182"/>
      <c r="X887" s="76"/>
      <c r="Y887" s="76"/>
      <c r="Z887" s="89"/>
      <c r="AA887" s="184"/>
      <c r="AB887" s="184"/>
    </row>
    <row r="888" ht="22.5" customHeight="1">
      <c r="A888" s="72">
        <f>COUNTIF('Call &amp; Chat-Lidya'!$I$4:$I$2433,I888)</f>
        <v>1</v>
      </c>
      <c r="B888" s="74">
        <v>46147.0</v>
      </c>
      <c r="C888" s="76" t="s">
        <v>967</v>
      </c>
      <c r="D888" s="76" t="s">
        <v>173</v>
      </c>
      <c r="E888" s="76" t="s">
        <v>278</v>
      </c>
      <c r="F888" s="176">
        <v>46146.0</v>
      </c>
      <c r="G888" s="76"/>
      <c r="H888" s="76" t="s">
        <v>6286</v>
      </c>
      <c r="I888" s="345">
        <v>17601.0</v>
      </c>
      <c r="J888" s="88" t="s">
        <v>6289</v>
      </c>
      <c r="K888" s="88" t="s">
        <v>2915</v>
      </c>
      <c r="L888" s="346" t="s">
        <v>2915</v>
      </c>
      <c r="M888" s="76" t="s">
        <v>6293</v>
      </c>
      <c r="N888" s="76" t="s">
        <v>6293</v>
      </c>
      <c r="O888" s="347" t="s">
        <v>6296</v>
      </c>
      <c r="P888" s="74">
        <v>46057.0</v>
      </c>
      <c r="Q888" s="76" t="s">
        <v>591</v>
      </c>
      <c r="R888" s="76" t="s">
        <v>143</v>
      </c>
      <c r="S888" s="83" t="s">
        <v>251</v>
      </c>
      <c r="T888" s="166" t="s">
        <v>145</v>
      </c>
      <c r="U888" s="166" t="s">
        <v>101</v>
      </c>
      <c r="V888" s="83" t="s">
        <v>131</v>
      </c>
      <c r="W888" s="182"/>
      <c r="X888" s="76"/>
      <c r="Y888" s="76"/>
      <c r="Z888" s="89"/>
      <c r="AA888" s="184"/>
      <c r="AB888" s="184"/>
    </row>
    <row r="889" ht="22.5" customHeight="1">
      <c r="A889" s="72">
        <f>COUNTIF('Call &amp; Chat-Lidya'!$I$4:$I$2433,I889)</f>
        <v>2</v>
      </c>
      <c r="B889" s="74">
        <v>46147.0</v>
      </c>
      <c r="C889" s="76" t="s">
        <v>967</v>
      </c>
      <c r="D889" s="76" t="s">
        <v>173</v>
      </c>
      <c r="E889" s="76" t="s">
        <v>285</v>
      </c>
      <c r="F889" s="176">
        <v>46146.0</v>
      </c>
      <c r="G889" s="76"/>
      <c r="H889" s="76" t="s">
        <v>2012</v>
      </c>
      <c r="I889" s="345">
        <v>17722.0</v>
      </c>
      <c r="J889" s="88" t="s">
        <v>2013</v>
      </c>
      <c r="K889" s="88" t="s">
        <v>2014</v>
      </c>
      <c r="L889" s="346" t="s">
        <v>2014</v>
      </c>
      <c r="M889" s="76" t="s">
        <v>2015</v>
      </c>
      <c r="N889" s="76" t="s">
        <v>2015</v>
      </c>
      <c r="O889" s="347" t="s">
        <v>2016</v>
      </c>
      <c r="P889" s="74">
        <v>46069.0</v>
      </c>
      <c r="Q889" s="76" t="s">
        <v>124</v>
      </c>
      <c r="R889" s="76" t="s">
        <v>143</v>
      </c>
      <c r="S889" s="83" t="s">
        <v>251</v>
      </c>
      <c r="T889" s="166" t="s">
        <v>145</v>
      </c>
      <c r="U889" s="166" t="s">
        <v>101</v>
      </c>
      <c r="V889" s="83" t="s">
        <v>131</v>
      </c>
      <c r="W889" s="182"/>
      <c r="X889" s="76"/>
      <c r="Y889" s="76"/>
      <c r="Z889" s="89"/>
      <c r="AA889" s="184"/>
      <c r="AB889" s="184"/>
    </row>
    <row r="890" ht="22.5" customHeight="1">
      <c r="A890" s="72">
        <f>COUNTIF('Call &amp; Chat-Lidya'!$I$4:$I$2433,I890)</f>
        <v>2</v>
      </c>
      <c r="B890" s="74">
        <v>46147.0</v>
      </c>
      <c r="C890" s="76" t="s">
        <v>967</v>
      </c>
      <c r="D890" s="76" t="s">
        <v>173</v>
      </c>
      <c r="E890" s="76" t="s">
        <v>294</v>
      </c>
      <c r="F890" s="176">
        <v>46146.0</v>
      </c>
      <c r="G890" s="76"/>
      <c r="H890" s="76" t="s">
        <v>2022</v>
      </c>
      <c r="I890" s="345">
        <v>17727.0</v>
      </c>
      <c r="J890" s="88" t="s">
        <v>2023</v>
      </c>
      <c r="K890" s="88" t="s">
        <v>2024</v>
      </c>
      <c r="L890" s="346" t="s">
        <v>2024</v>
      </c>
      <c r="M890" s="76" t="s">
        <v>2025</v>
      </c>
      <c r="N890" s="76" t="s">
        <v>2025</v>
      </c>
      <c r="O890" s="347" t="s">
        <v>2026</v>
      </c>
      <c r="P890" s="74">
        <v>46070.0</v>
      </c>
      <c r="Q890" s="76" t="s">
        <v>124</v>
      </c>
      <c r="R890" s="76" t="s">
        <v>143</v>
      </c>
      <c r="S890" s="83" t="s">
        <v>251</v>
      </c>
      <c r="T890" s="166" t="s">
        <v>145</v>
      </c>
      <c r="U890" s="166" t="s">
        <v>101</v>
      </c>
      <c r="V890" s="83" t="s">
        <v>131</v>
      </c>
      <c r="W890" s="182"/>
      <c r="X890" s="76"/>
      <c r="Y890" s="76"/>
      <c r="Z890" s="89"/>
      <c r="AA890" s="184"/>
      <c r="AB890" s="184"/>
    </row>
    <row r="891" ht="22.5" customHeight="1">
      <c r="A891" s="72">
        <f>COUNTIF('Call &amp; Chat-Lidya'!$I$4:$I$2433,I891)</f>
        <v>2</v>
      </c>
      <c r="B891" s="74">
        <v>46147.0</v>
      </c>
      <c r="C891" s="76" t="s">
        <v>967</v>
      </c>
      <c r="D891" s="76" t="s">
        <v>173</v>
      </c>
      <c r="E891" s="76" t="s">
        <v>304</v>
      </c>
      <c r="F891" s="176">
        <v>46146.0</v>
      </c>
      <c r="G891" s="76"/>
      <c r="H891" s="76" t="s">
        <v>3463</v>
      </c>
      <c r="I891" s="345">
        <v>17733.0</v>
      </c>
      <c r="J891" s="88" t="s">
        <v>3465</v>
      </c>
      <c r="K891" s="88" t="s">
        <v>3466</v>
      </c>
      <c r="L891" s="346" t="s">
        <v>3466</v>
      </c>
      <c r="M891" s="76" t="s">
        <v>3467</v>
      </c>
      <c r="N891" s="76" t="s">
        <v>3467</v>
      </c>
      <c r="O891" s="347" t="s">
        <v>2026</v>
      </c>
      <c r="P891" s="74">
        <v>46070.0</v>
      </c>
      <c r="Q891" s="76" t="s">
        <v>124</v>
      </c>
      <c r="R891" s="76" t="s">
        <v>143</v>
      </c>
      <c r="S891" s="83" t="s">
        <v>251</v>
      </c>
      <c r="T891" s="166" t="s">
        <v>145</v>
      </c>
      <c r="U891" s="166" t="s">
        <v>101</v>
      </c>
      <c r="V891" s="83" t="s">
        <v>131</v>
      </c>
      <c r="W891" s="182"/>
      <c r="X891" s="76"/>
      <c r="Y891" s="76"/>
      <c r="Z891" s="89"/>
      <c r="AA891" s="184"/>
      <c r="AB891" s="184"/>
    </row>
    <row r="892" ht="22.5" customHeight="1">
      <c r="A892" s="72">
        <f>COUNTIF('Call &amp; Chat-Lidya'!$I$4:$I$2433,I892)</f>
        <v>2</v>
      </c>
      <c r="B892" s="74">
        <v>46147.0</v>
      </c>
      <c r="C892" s="76" t="s">
        <v>967</v>
      </c>
      <c r="D892" s="76" t="s">
        <v>173</v>
      </c>
      <c r="E892" s="76" t="s">
        <v>308</v>
      </c>
      <c r="F892" s="176">
        <v>46146.0</v>
      </c>
      <c r="G892" s="76"/>
      <c r="H892" s="76" t="s">
        <v>2036</v>
      </c>
      <c r="I892" s="345">
        <v>17896.0</v>
      </c>
      <c r="J892" s="88" t="s">
        <v>2037</v>
      </c>
      <c r="K892" s="88" t="s">
        <v>2038</v>
      </c>
      <c r="L892" s="346" t="s">
        <v>2038</v>
      </c>
      <c r="M892" s="76" t="s">
        <v>2039</v>
      </c>
      <c r="N892" s="76" t="s">
        <v>2039</v>
      </c>
      <c r="O892" s="347" t="s">
        <v>2040</v>
      </c>
      <c r="P892" s="74">
        <v>46085.0</v>
      </c>
      <c r="Q892" s="76" t="s">
        <v>124</v>
      </c>
      <c r="R892" s="76" t="s">
        <v>143</v>
      </c>
      <c r="S892" s="83" t="s">
        <v>126</v>
      </c>
      <c r="T892" s="166" t="s">
        <v>145</v>
      </c>
      <c r="U892" s="166" t="s">
        <v>101</v>
      </c>
      <c r="V892" s="83" t="s">
        <v>131</v>
      </c>
      <c r="W892" s="182"/>
      <c r="X892" s="76"/>
      <c r="Y892" s="76"/>
      <c r="Z892" s="89"/>
      <c r="AA892" s="184"/>
      <c r="AB892" s="184"/>
    </row>
    <row r="893" ht="22.5" customHeight="1">
      <c r="A893" s="72">
        <f>COUNTIF('Call &amp; Chat-Lidya'!$I$4:$I$2433,I893)</f>
        <v>2</v>
      </c>
      <c r="B893" s="74">
        <v>46147.0</v>
      </c>
      <c r="C893" s="76" t="s">
        <v>967</v>
      </c>
      <c r="D893" s="76" t="s">
        <v>173</v>
      </c>
      <c r="E893" s="76" t="s">
        <v>316</v>
      </c>
      <c r="F893" s="176">
        <v>46146.0</v>
      </c>
      <c r="G893" s="76"/>
      <c r="H893" s="76" t="s">
        <v>2730</v>
      </c>
      <c r="I893" s="345">
        <v>18587.0</v>
      </c>
      <c r="J893" s="88" t="s">
        <v>1932</v>
      </c>
      <c r="K893" s="88" t="s">
        <v>1932</v>
      </c>
      <c r="L893" s="346" t="s">
        <v>1932</v>
      </c>
      <c r="M893" s="76" t="s">
        <v>1935</v>
      </c>
      <c r="N893" s="76" t="s">
        <v>2731</v>
      </c>
      <c r="O893" s="347" t="s">
        <v>2732</v>
      </c>
      <c r="P893" s="74">
        <v>46160.0</v>
      </c>
      <c r="Q893" s="76" t="s">
        <v>95</v>
      </c>
      <c r="R893" s="76" t="s">
        <v>98</v>
      </c>
      <c r="S893" s="83" t="s">
        <v>99</v>
      </c>
      <c r="T893" s="83" t="s">
        <v>350</v>
      </c>
      <c r="U893" s="83" t="s">
        <v>101</v>
      </c>
      <c r="V893" s="83" t="s">
        <v>105</v>
      </c>
      <c r="W893" s="76" t="s">
        <v>509</v>
      </c>
      <c r="X893" s="76"/>
      <c r="Y893" s="76"/>
      <c r="Z893" s="89" t="s">
        <v>2735</v>
      </c>
      <c r="AA893" s="184"/>
      <c r="AB893" s="184"/>
    </row>
    <row r="894" ht="22.5" customHeight="1">
      <c r="A894" s="72">
        <f>COUNTIF('Call &amp; Chat-Lidya'!$I$4:$I$2433,I894)</f>
        <v>7</v>
      </c>
      <c r="B894" s="74">
        <v>46147.0</v>
      </c>
      <c r="C894" s="76" t="s">
        <v>967</v>
      </c>
      <c r="D894" s="76" t="s">
        <v>173</v>
      </c>
      <c r="E894" s="76" t="s">
        <v>315</v>
      </c>
      <c r="F894" s="176">
        <v>46147.0</v>
      </c>
      <c r="G894" s="76"/>
      <c r="H894" s="76" t="s">
        <v>1203</v>
      </c>
      <c r="I894" s="345">
        <v>18594.0</v>
      </c>
      <c r="J894" s="88" t="s">
        <v>1205</v>
      </c>
      <c r="K894" s="88" t="s">
        <v>1206</v>
      </c>
      <c r="L894" s="346" t="s">
        <v>1206</v>
      </c>
      <c r="M894" s="76" t="s">
        <v>1208</v>
      </c>
      <c r="N894" s="76" t="s">
        <v>1209</v>
      </c>
      <c r="O894" s="347" t="s">
        <v>986</v>
      </c>
      <c r="P894" s="74">
        <v>46161.0</v>
      </c>
      <c r="Q894" s="76" t="s">
        <v>124</v>
      </c>
      <c r="R894" s="91">
        <v>1.0</v>
      </c>
      <c r="S894" s="83" t="s">
        <v>350</v>
      </c>
      <c r="T894" s="166" t="s">
        <v>145</v>
      </c>
      <c r="U894" s="166" t="s">
        <v>101</v>
      </c>
      <c r="V894" s="83" t="s">
        <v>131</v>
      </c>
      <c r="W894" s="76"/>
      <c r="X894" s="76"/>
      <c r="Y894" s="76"/>
      <c r="Z894" s="89" t="s">
        <v>2745</v>
      </c>
      <c r="AA894" s="184"/>
      <c r="AB894" s="184"/>
    </row>
    <row r="895" ht="22.5" customHeight="1">
      <c r="A895" s="72">
        <f>COUNTIF('Call &amp; Chat-Lidya'!$I$4:$I$2433,I895)</f>
        <v>6</v>
      </c>
      <c r="B895" s="74">
        <v>46147.0</v>
      </c>
      <c r="C895" s="76" t="s">
        <v>967</v>
      </c>
      <c r="D895" s="76" t="s">
        <v>173</v>
      </c>
      <c r="E895" s="76" t="s">
        <v>340</v>
      </c>
      <c r="F895" s="176">
        <v>46147.0</v>
      </c>
      <c r="G895" s="76"/>
      <c r="H895" s="76" t="s">
        <v>1216</v>
      </c>
      <c r="I895" s="345">
        <v>18595.0</v>
      </c>
      <c r="J895" s="88" t="s">
        <v>1218</v>
      </c>
      <c r="K895" s="88" t="s">
        <v>1219</v>
      </c>
      <c r="L895" s="346" t="s">
        <v>1219</v>
      </c>
      <c r="M895" s="76" t="s">
        <v>1220</v>
      </c>
      <c r="N895" s="76" t="s">
        <v>1220</v>
      </c>
      <c r="O895" s="347" t="s">
        <v>986</v>
      </c>
      <c r="P895" s="74">
        <v>46161.0</v>
      </c>
      <c r="Q895" s="76" t="s">
        <v>124</v>
      </c>
      <c r="R895" s="91">
        <v>1.0</v>
      </c>
      <c r="S895" s="83" t="s">
        <v>126</v>
      </c>
      <c r="T895" s="166" t="s">
        <v>145</v>
      </c>
      <c r="U895" s="166" t="s">
        <v>101</v>
      </c>
      <c r="V895" s="83" t="s">
        <v>131</v>
      </c>
      <c r="W895" s="76"/>
      <c r="X895" s="76"/>
      <c r="Y895" s="76"/>
      <c r="Z895" s="89"/>
      <c r="AA895" s="184"/>
      <c r="AB895" s="184"/>
    </row>
    <row r="896" ht="22.5" customHeight="1">
      <c r="A896" s="72">
        <f>COUNTIF('Call &amp; Chat-Lidya'!$I$4:$I$2433,I896)</f>
        <v>3</v>
      </c>
      <c r="B896" s="74">
        <v>46147.0</v>
      </c>
      <c r="C896" s="76" t="s">
        <v>967</v>
      </c>
      <c r="D896" s="76" t="s">
        <v>173</v>
      </c>
      <c r="E896" s="76" t="s">
        <v>361</v>
      </c>
      <c r="F896" s="176">
        <v>46147.0</v>
      </c>
      <c r="G896" s="76"/>
      <c r="H896" s="76" t="s">
        <v>2738</v>
      </c>
      <c r="I896" s="345">
        <v>17980.0</v>
      </c>
      <c r="J896" s="88" t="s">
        <v>1943</v>
      </c>
      <c r="K896" s="500" t="s">
        <v>1944</v>
      </c>
      <c r="L896" s="501" t="s">
        <v>1944</v>
      </c>
      <c r="M896" s="76" t="s">
        <v>1945</v>
      </c>
      <c r="N896" s="76" t="s">
        <v>1945</v>
      </c>
      <c r="O896" s="347" t="s">
        <v>2741</v>
      </c>
      <c r="P896" s="74">
        <v>46095.0</v>
      </c>
      <c r="Q896" s="76" t="s">
        <v>143</v>
      </c>
      <c r="R896" s="76" t="s">
        <v>98</v>
      </c>
      <c r="S896" s="83" t="s">
        <v>100</v>
      </c>
      <c r="T896" s="83" t="s">
        <v>100</v>
      </c>
      <c r="U896" s="83" t="s">
        <v>101</v>
      </c>
      <c r="V896" s="83" t="s">
        <v>105</v>
      </c>
      <c r="W896" s="182"/>
      <c r="X896" s="76"/>
      <c r="Y896" s="76"/>
      <c r="Z896" s="89" t="s">
        <v>2746</v>
      </c>
      <c r="AA896" s="184"/>
      <c r="AB896" s="184"/>
    </row>
    <row r="897" ht="22.5" customHeight="1">
      <c r="A897" s="72">
        <f>COUNTIF('Call &amp; Chat-Lidya'!$I$4:$I$2433,I897)</f>
        <v>7</v>
      </c>
      <c r="B897" s="74">
        <v>46147.0</v>
      </c>
      <c r="C897" s="94" t="s">
        <v>83</v>
      </c>
      <c r="D897" s="94" t="s">
        <v>155</v>
      </c>
      <c r="E897" s="76" t="s">
        <v>2049</v>
      </c>
      <c r="F897" s="157">
        <v>46126.0</v>
      </c>
      <c r="G897" s="75"/>
      <c r="H897" s="75" t="s">
        <v>2052</v>
      </c>
      <c r="I897" s="75" t="s">
        <v>2053</v>
      </c>
      <c r="J897" s="353" t="s">
        <v>2054</v>
      </c>
      <c r="K897" s="354" t="s">
        <v>2055</v>
      </c>
      <c r="L897" s="354" t="s">
        <v>2055</v>
      </c>
      <c r="M897" s="75" t="s">
        <v>2056</v>
      </c>
      <c r="N897" s="75" t="s">
        <v>2056</v>
      </c>
      <c r="O897" s="164">
        <v>46126.0</v>
      </c>
      <c r="P897" s="74">
        <v>46140.0</v>
      </c>
      <c r="Q897" s="75" t="s">
        <v>143</v>
      </c>
      <c r="R897" s="75" t="s">
        <v>213</v>
      </c>
      <c r="S897" s="166" t="s">
        <v>251</v>
      </c>
      <c r="T897" s="166" t="s">
        <v>145</v>
      </c>
      <c r="U897" s="166" t="s">
        <v>101</v>
      </c>
      <c r="V897" s="166" t="s">
        <v>1043</v>
      </c>
      <c r="W897" s="94"/>
      <c r="X897" s="75"/>
      <c r="Y897" s="166"/>
      <c r="Z897" s="357"/>
      <c r="AA897" s="357"/>
      <c r="AB897" s="357"/>
    </row>
    <row r="898" ht="22.5" customHeight="1">
      <c r="A898" s="72">
        <f>COUNTIF('Call &amp; Chat-Lidya'!$I$4:$I$2433,I898)</f>
        <v>8</v>
      </c>
      <c r="B898" s="74">
        <v>46147.0</v>
      </c>
      <c r="C898" s="94" t="s">
        <v>83</v>
      </c>
      <c r="D898" s="94" t="s">
        <v>155</v>
      </c>
      <c r="E898" s="76" t="s">
        <v>989</v>
      </c>
      <c r="F898" s="157">
        <v>46131.0</v>
      </c>
      <c r="G898" s="75"/>
      <c r="H898" s="75" t="s">
        <v>990</v>
      </c>
      <c r="I898" s="75" t="s">
        <v>991</v>
      </c>
      <c r="J898" s="353" t="s">
        <v>992</v>
      </c>
      <c r="K898" s="354" t="s">
        <v>993</v>
      </c>
      <c r="L898" s="354" t="s">
        <v>993</v>
      </c>
      <c r="M898" s="75" t="s">
        <v>994</v>
      </c>
      <c r="N898" s="75" t="s">
        <v>994</v>
      </c>
      <c r="O898" s="164">
        <v>46131.0</v>
      </c>
      <c r="P898" s="74">
        <v>46145.0</v>
      </c>
      <c r="Q898" s="75" t="s">
        <v>124</v>
      </c>
      <c r="R898" s="75" t="s">
        <v>213</v>
      </c>
      <c r="S898" s="166" t="s">
        <v>251</v>
      </c>
      <c r="T898" s="166" t="s">
        <v>100</v>
      </c>
      <c r="U898" s="166" t="s">
        <v>101</v>
      </c>
      <c r="V898" s="166" t="s">
        <v>341</v>
      </c>
      <c r="W898" s="75" t="s">
        <v>342</v>
      </c>
      <c r="X898" s="75"/>
      <c r="Y898" s="166"/>
      <c r="Z898" s="357" t="s">
        <v>6385</v>
      </c>
      <c r="AA898" s="357"/>
      <c r="AB898" s="357"/>
    </row>
    <row r="899" ht="22.5" customHeight="1">
      <c r="A899" s="72">
        <f>COUNTIF('Call &amp; Chat-Lidya'!$I$4:$I$2433,I899)</f>
        <v>2</v>
      </c>
      <c r="B899" s="74">
        <v>46147.0</v>
      </c>
      <c r="C899" s="94" t="s">
        <v>83</v>
      </c>
      <c r="D899" s="94" t="s">
        <v>155</v>
      </c>
      <c r="E899" s="76" t="s">
        <v>2748</v>
      </c>
      <c r="F899" s="157">
        <v>46134.0</v>
      </c>
      <c r="G899" s="75"/>
      <c r="H899" s="75" t="s">
        <v>2749</v>
      </c>
      <c r="I899" s="75" t="s">
        <v>2171</v>
      </c>
      <c r="J899" s="353" t="s">
        <v>2172</v>
      </c>
      <c r="K899" s="354" t="s">
        <v>2174</v>
      </c>
      <c r="L899" s="354" t="s">
        <v>2174</v>
      </c>
      <c r="M899" s="75" t="s">
        <v>2176</v>
      </c>
      <c r="N899" s="75" t="s">
        <v>2176</v>
      </c>
      <c r="O899" s="164">
        <v>46125.0</v>
      </c>
      <c r="P899" s="74">
        <v>46139.0</v>
      </c>
      <c r="Q899" s="75" t="s">
        <v>143</v>
      </c>
      <c r="R899" s="75" t="s">
        <v>143</v>
      </c>
      <c r="S899" s="166" t="s">
        <v>251</v>
      </c>
      <c r="T899" s="166" t="s">
        <v>145</v>
      </c>
      <c r="U899" s="166" t="s">
        <v>101</v>
      </c>
      <c r="V899" s="166" t="s">
        <v>283</v>
      </c>
      <c r="W899" s="94"/>
      <c r="X899" s="75"/>
      <c r="Y899" s="166"/>
      <c r="Z899" s="395"/>
      <c r="AA899" s="357"/>
      <c r="AB899" s="357"/>
    </row>
    <row r="900" ht="22.5" customHeight="1">
      <c r="A900" s="72">
        <f>COUNTIF('Call &amp; Chat-Lidya'!$I$4:$I$2433,I900)</f>
        <v>6</v>
      </c>
      <c r="B900" s="74">
        <v>46147.0</v>
      </c>
      <c r="C900" s="94" t="s">
        <v>83</v>
      </c>
      <c r="D900" s="94" t="s">
        <v>155</v>
      </c>
      <c r="E900" s="76" t="s">
        <v>1528</v>
      </c>
      <c r="F900" s="157">
        <v>46134.0</v>
      </c>
      <c r="G900" s="75"/>
      <c r="H900" s="75" t="s">
        <v>1529</v>
      </c>
      <c r="I900" s="75" t="s">
        <v>1530</v>
      </c>
      <c r="J900" s="353" t="s">
        <v>1531</v>
      </c>
      <c r="K900" s="354" t="s">
        <v>1532</v>
      </c>
      <c r="L900" s="354" t="s">
        <v>1532</v>
      </c>
      <c r="M900" s="75" t="s">
        <v>1533</v>
      </c>
      <c r="N900" s="75" t="s">
        <v>1533</v>
      </c>
      <c r="O900" s="164">
        <v>46134.0</v>
      </c>
      <c r="P900" s="74">
        <v>46148.0</v>
      </c>
      <c r="Q900" s="75" t="s">
        <v>124</v>
      </c>
      <c r="R900" s="75" t="s">
        <v>213</v>
      </c>
      <c r="S900" s="166" t="s">
        <v>251</v>
      </c>
      <c r="T900" s="166" t="s">
        <v>145</v>
      </c>
      <c r="U900" s="166" t="s">
        <v>101</v>
      </c>
      <c r="V900" s="166" t="s">
        <v>131</v>
      </c>
      <c r="W900" s="94"/>
      <c r="X900" s="75"/>
      <c r="Y900" s="166"/>
      <c r="Z900" s="395"/>
      <c r="AA900" s="357"/>
      <c r="AB900" s="357"/>
    </row>
    <row r="901" ht="22.5" customHeight="1">
      <c r="A901" s="72">
        <f>COUNTIF('Call &amp; Chat-Lidya'!$I$4:$I$2433,I901)</f>
        <v>5</v>
      </c>
      <c r="B901" s="74">
        <v>46147.0</v>
      </c>
      <c r="C901" s="94" t="s">
        <v>83</v>
      </c>
      <c r="D901" s="94" t="s">
        <v>155</v>
      </c>
      <c r="E901" s="76" t="s">
        <v>2028</v>
      </c>
      <c r="F901" s="157">
        <v>46135.0</v>
      </c>
      <c r="G901" s="75"/>
      <c r="H901" s="75" t="s">
        <v>2029</v>
      </c>
      <c r="I901" s="75" t="s">
        <v>2030</v>
      </c>
      <c r="J901" s="353" t="s">
        <v>2032</v>
      </c>
      <c r="K901" s="354" t="s">
        <v>2033</v>
      </c>
      <c r="L901" s="354" t="s">
        <v>2033</v>
      </c>
      <c r="M901" s="75" t="s">
        <v>2034</v>
      </c>
      <c r="N901" s="94"/>
      <c r="O901" s="164">
        <v>46135.0</v>
      </c>
      <c r="P901" s="74">
        <v>46149.0</v>
      </c>
      <c r="Q901" s="75" t="s">
        <v>124</v>
      </c>
      <c r="R901" s="75" t="s">
        <v>213</v>
      </c>
      <c r="S901" s="166" t="s">
        <v>251</v>
      </c>
      <c r="T901" s="166" t="s">
        <v>145</v>
      </c>
      <c r="U901" s="166" t="s">
        <v>101</v>
      </c>
      <c r="V901" s="166" t="s">
        <v>131</v>
      </c>
      <c r="W901" s="94"/>
      <c r="X901" s="75"/>
      <c r="Y901" s="166"/>
      <c r="Z901" s="395"/>
      <c r="AA901" s="357"/>
      <c r="AB901" s="357"/>
    </row>
    <row r="902" ht="22.5" customHeight="1">
      <c r="A902" s="72">
        <f>COUNTIF('Call &amp; Chat-Lidya'!$I$4:$I$2433,I902)</f>
        <v>6</v>
      </c>
      <c r="B902" s="74">
        <v>46147.0</v>
      </c>
      <c r="C902" s="94" t="s">
        <v>83</v>
      </c>
      <c r="D902" s="94" t="s">
        <v>155</v>
      </c>
      <c r="E902" s="76" t="s">
        <v>1783</v>
      </c>
      <c r="F902" s="157">
        <v>46135.0</v>
      </c>
      <c r="G902" s="75"/>
      <c r="H902" s="75" t="s">
        <v>2147</v>
      </c>
      <c r="I902" s="75" t="s">
        <v>2008</v>
      </c>
      <c r="J902" s="353" t="s">
        <v>2009</v>
      </c>
      <c r="K902" s="354" t="s">
        <v>2010</v>
      </c>
      <c r="L902" s="354" t="s">
        <v>2010</v>
      </c>
      <c r="M902" s="75" t="s">
        <v>2011</v>
      </c>
      <c r="N902" s="75" t="s">
        <v>2011</v>
      </c>
      <c r="O902" s="164">
        <v>46135.0</v>
      </c>
      <c r="P902" s="74">
        <v>46149.0</v>
      </c>
      <c r="Q902" s="75" t="s">
        <v>98</v>
      </c>
      <c r="R902" s="75" t="s">
        <v>213</v>
      </c>
      <c r="S902" s="166" t="s">
        <v>251</v>
      </c>
      <c r="T902" s="166" t="s">
        <v>145</v>
      </c>
      <c r="U902" s="166" t="s">
        <v>101</v>
      </c>
      <c r="V902" s="166" t="s">
        <v>341</v>
      </c>
      <c r="W902" s="94"/>
      <c r="X902" s="75"/>
      <c r="Y902" s="166"/>
      <c r="Z902" s="395"/>
      <c r="AA902" s="357"/>
      <c r="AB902" s="357"/>
    </row>
    <row r="903" ht="22.5" customHeight="1">
      <c r="A903" s="72">
        <f>COUNTIF('Call &amp; Chat-Lidya'!$I$4:$I$2433,I903)</f>
        <v>5</v>
      </c>
      <c r="B903" s="488">
        <v>46147.0</v>
      </c>
      <c r="C903" s="94" t="s">
        <v>83</v>
      </c>
      <c r="D903" s="94" t="s">
        <v>155</v>
      </c>
      <c r="E903" s="76" t="s">
        <v>2041</v>
      </c>
      <c r="F903" s="157">
        <v>46139.0</v>
      </c>
      <c r="G903" s="75"/>
      <c r="H903" s="75" t="s">
        <v>2042</v>
      </c>
      <c r="I903" s="75" t="s">
        <v>2043</v>
      </c>
      <c r="J903" s="353" t="s">
        <v>2044</v>
      </c>
      <c r="K903" s="354" t="s">
        <v>2045</v>
      </c>
      <c r="L903" s="354" t="s">
        <v>2045</v>
      </c>
      <c r="M903" s="75" t="s">
        <v>2046</v>
      </c>
      <c r="N903" s="94"/>
      <c r="O903" s="164">
        <v>46139.0</v>
      </c>
      <c r="P903" s="74">
        <v>46153.0</v>
      </c>
      <c r="Q903" s="75" t="s">
        <v>143</v>
      </c>
      <c r="R903" s="75" t="s">
        <v>213</v>
      </c>
      <c r="S903" s="166" t="s">
        <v>251</v>
      </c>
      <c r="T903" s="166" t="s">
        <v>145</v>
      </c>
      <c r="U903" s="166" t="s">
        <v>101</v>
      </c>
      <c r="V903" s="166" t="s">
        <v>131</v>
      </c>
      <c r="W903" s="353" t="s">
        <v>342</v>
      </c>
      <c r="X903" s="75"/>
      <c r="Y903" s="166"/>
      <c r="Z903" s="395"/>
      <c r="AA903" s="357"/>
      <c r="AB903" s="357"/>
    </row>
    <row r="904" ht="22.5" customHeight="1">
      <c r="A904" s="448">
        <f>COUNTIF('Call &amp; Chat-Lidya'!$I$4:$I$2433,I904)</f>
        <v>2</v>
      </c>
      <c r="B904" s="74">
        <v>46147.0</v>
      </c>
      <c r="C904" s="94" t="s">
        <v>83</v>
      </c>
      <c r="D904" s="94" t="s">
        <v>155</v>
      </c>
      <c r="E904" s="76" t="s">
        <v>3479</v>
      </c>
      <c r="F904" s="157">
        <v>46142.0</v>
      </c>
      <c r="G904" s="75"/>
      <c r="H904" s="75" t="s">
        <v>2751</v>
      </c>
      <c r="I904" s="75" t="s">
        <v>2752</v>
      </c>
      <c r="J904" s="353" t="s">
        <v>2754</v>
      </c>
      <c r="K904" s="354" t="s">
        <v>2755</v>
      </c>
      <c r="L904" s="354" t="s">
        <v>2755</v>
      </c>
      <c r="M904" s="75" t="s">
        <v>2756</v>
      </c>
      <c r="N904" s="75" t="s">
        <v>2757</v>
      </c>
      <c r="O904" s="164">
        <v>46142.0</v>
      </c>
      <c r="P904" s="74">
        <v>46156.0</v>
      </c>
      <c r="Q904" s="75" t="s">
        <v>124</v>
      </c>
      <c r="R904" s="75" t="s">
        <v>143</v>
      </c>
      <c r="S904" s="166" t="s">
        <v>251</v>
      </c>
      <c r="T904" s="166" t="s">
        <v>145</v>
      </c>
      <c r="U904" s="166" t="s">
        <v>101</v>
      </c>
      <c r="V904" s="166" t="s">
        <v>131</v>
      </c>
      <c r="W904" s="175"/>
      <c r="X904" s="75"/>
      <c r="Y904" s="166"/>
      <c r="Z904" s="395"/>
      <c r="AA904" s="357"/>
      <c r="AB904" s="357"/>
    </row>
    <row r="905" ht="22.5" customHeight="1">
      <c r="A905" s="448">
        <f>COUNTIF('Call &amp; Chat-Lidya'!$I$4:$I$2433,I905)</f>
        <v>2</v>
      </c>
      <c r="B905" s="74">
        <v>46147.0</v>
      </c>
      <c r="C905" s="94" t="s">
        <v>83</v>
      </c>
      <c r="D905" s="94" t="s">
        <v>155</v>
      </c>
      <c r="E905" s="76" t="s">
        <v>3480</v>
      </c>
      <c r="F905" s="157">
        <v>46142.0</v>
      </c>
      <c r="G905" s="75"/>
      <c r="H905" s="75" t="s">
        <v>2758</v>
      </c>
      <c r="I905" s="75" t="s">
        <v>2759</v>
      </c>
      <c r="J905" s="353" t="s">
        <v>2760</v>
      </c>
      <c r="K905" s="354" t="s">
        <v>2760</v>
      </c>
      <c r="L905" s="354" t="s">
        <v>2760</v>
      </c>
      <c r="M905" s="75" t="s">
        <v>2761</v>
      </c>
      <c r="N905" s="75" t="s">
        <v>2761</v>
      </c>
      <c r="O905" s="164">
        <v>46142.0</v>
      </c>
      <c r="P905" s="74">
        <v>46156.0</v>
      </c>
      <c r="Q905" s="75" t="s">
        <v>143</v>
      </c>
      <c r="R905" s="75" t="s">
        <v>143</v>
      </c>
      <c r="S905" s="166" t="s">
        <v>251</v>
      </c>
      <c r="T905" s="166" t="s">
        <v>145</v>
      </c>
      <c r="U905" s="166" t="s">
        <v>101</v>
      </c>
      <c r="V905" s="166" t="s">
        <v>131</v>
      </c>
      <c r="W905" s="175"/>
      <c r="X905" s="75"/>
      <c r="Y905" s="166"/>
      <c r="Z905" s="395"/>
      <c r="AA905" s="357"/>
      <c r="AB905" s="357"/>
    </row>
    <row r="906" ht="22.5" customHeight="1">
      <c r="A906" s="72">
        <f>COUNTIF('Call &amp; Chat-Lidya'!$I$4:$I$2391,I906)</f>
        <v>6</v>
      </c>
      <c r="B906" s="176">
        <v>46146.0</v>
      </c>
      <c r="C906" s="91" t="s">
        <v>967</v>
      </c>
      <c r="D906" s="91" t="s">
        <v>173</v>
      </c>
      <c r="E906" s="91" t="s">
        <v>143</v>
      </c>
      <c r="F906" s="176">
        <v>46143.0</v>
      </c>
      <c r="G906" s="91"/>
      <c r="H906" s="91" t="s">
        <v>1161</v>
      </c>
      <c r="I906" s="91" t="s">
        <v>1162</v>
      </c>
      <c r="J906" s="97" t="s">
        <v>1163</v>
      </c>
      <c r="K906" s="97" t="s">
        <v>1164</v>
      </c>
      <c r="L906" s="313" t="s">
        <v>1164</v>
      </c>
      <c r="M906" s="91" t="s">
        <v>1165</v>
      </c>
      <c r="N906" s="91" t="s">
        <v>1165</v>
      </c>
      <c r="O906" s="183">
        <v>46143.0</v>
      </c>
      <c r="P906" s="176">
        <v>46157.0</v>
      </c>
      <c r="Q906" s="91" t="s">
        <v>124</v>
      </c>
      <c r="R906" s="91">
        <v>1.0</v>
      </c>
      <c r="S906" s="179" t="s">
        <v>350</v>
      </c>
      <c r="T906" s="179" t="s">
        <v>145</v>
      </c>
      <c r="U906" s="179" t="s">
        <v>101</v>
      </c>
      <c r="V906" s="91" t="s">
        <v>1043</v>
      </c>
      <c r="W906" s="91" t="s">
        <v>342</v>
      </c>
      <c r="X906" s="182"/>
      <c r="Y906" s="182"/>
      <c r="Z906" s="97" t="s">
        <v>6467</v>
      </c>
      <c r="AA906" s="182"/>
      <c r="AB906" s="182"/>
    </row>
    <row r="907" ht="22.5" customHeight="1">
      <c r="A907" s="72">
        <f>COUNTIF('Call &amp; Chat-Lidya'!$I$4:$I$2391,I907)</f>
        <v>2</v>
      </c>
      <c r="B907" s="176">
        <v>46146.0</v>
      </c>
      <c r="C907" s="91" t="s">
        <v>967</v>
      </c>
      <c r="D907" s="91" t="s">
        <v>173</v>
      </c>
      <c r="E907" s="91" t="s">
        <v>213</v>
      </c>
      <c r="F907" s="176">
        <v>46143.0</v>
      </c>
      <c r="G907" s="91"/>
      <c r="H907" s="91" t="s">
        <v>6175</v>
      </c>
      <c r="I907" s="91" t="s">
        <v>6176</v>
      </c>
      <c r="J907" s="97" t="s">
        <v>6177</v>
      </c>
      <c r="K907" s="97" t="s">
        <v>114</v>
      </c>
      <c r="L907" s="313" t="s">
        <v>114</v>
      </c>
      <c r="M907" s="91" t="s">
        <v>6178</v>
      </c>
      <c r="N907" s="182"/>
      <c r="O907" s="183">
        <v>46143.0</v>
      </c>
      <c r="P907" s="176">
        <v>46157.0</v>
      </c>
      <c r="Q907" s="91" t="s">
        <v>124</v>
      </c>
      <c r="R907" s="91" t="s">
        <v>143</v>
      </c>
      <c r="S907" s="179" t="s">
        <v>251</v>
      </c>
      <c r="T907" s="179" t="s">
        <v>145</v>
      </c>
      <c r="U907" s="179" t="s">
        <v>101</v>
      </c>
      <c r="V907" s="91" t="s">
        <v>131</v>
      </c>
      <c r="W907" s="329"/>
      <c r="X907" s="182"/>
      <c r="Y907" s="182"/>
      <c r="Z907" s="182"/>
      <c r="AA907" s="182"/>
      <c r="AB907" s="182"/>
    </row>
    <row r="908" ht="22.5" customHeight="1">
      <c r="A908" s="72">
        <f>COUNTIF('Call &amp; Chat-Lidya'!$I$4:$I$2391,I908)</f>
        <v>7</v>
      </c>
      <c r="B908" s="176">
        <v>46146.0</v>
      </c>
      <c r="C908" s="91" t="s">
        <v>967</v>
      </c>
      <c r="D908" s="91" t="s">
        <v>173</v>
      </c>
      <c r="E908" s="91" t="s">
        <v>98</v>
      </c>
      <c r="F908" s="176">
        <v>46143.0</v>
      </c>
      <c r="G908" s="91"/>
      <c r="H908" s="91" t="s">
        <v>1167</v>
      </c>
      <c r="I908" s="91" t="s">
        <v>1169</v>
      </c>
      <c r="J908" s="97" t="s">
        <v>1170</v>
      </c>
      <c r="K908" s="97" t="s">
        <v>1171</v>
      </c>
      <c r="L908" s="313" t="s">
        <v>1171</v>
      </c>
      <c r="M908" s="91" t="s">
        <v>1172</v>
      </c>
      <c r="N908" s="91" t="s">
        <v>1172</v>
      </c>
      <c r="O908" s="183">
        <v>46143.0</v>
      </c>
      <c r="P908" s="176">
        <v>46157.0</v>
      </c>
      <c r="Q908" s="91" t="s">
        <v>124</v>
      </c>
      <c r="R908" s="91">
        <v>1.0</v>
      </c>
      <c r="S908" s="179" t="s">
        <v>251</v>
      </c>
      <c r="T908" s="179" t="s">
        <v>145</v>
      </c>
      <c r="U908" s="179" t="s">
        <v>101</v>
      </c>
      <c r="V908" s="91" t="s">
        <v>131</v>
      </c>
      <c r="W908" s="329"/>
      <c r="X908" s="182"/>
      <c r="Y908" s="182"/>
      <c r="Z908" s="182"/>
      <c r="AA908" s="182"/>
      <c r="AB908" s="182"/>
    </row>
    <row r="909" ht="22.5" customHeight="1">
      <c r="A909" s="72">
        <f>COUNTIF('Call &amp; Chat-Lidya'!$I$4:$I$2391,I909)</f>
        <v>3</v>
      </c>
      <c r="B909" s="176">
        <v>46146.0</v>
      </c>
      <c r="C909" s="91" t="s">
        <v>967</v>
      </c>
      <c r="D909" s="91" t="s">
        <v>173</v>
      </c>
      <c r="E909" s="91" t="s">
        <v>95</v>
      </c>
      <c r="F909" s="176">
        <v>46144.0</v>
      </c>
      <c r="G909" s="91"/>
      <c r="H909" s="91" t="s">
        <v>5081</v>
      </c>
      <c r="I909" s="91" t="s">
        <v>5082</v>
      </c>
      <c r="J909" s="97" t="s">
        <v>5083</v>
      </c>
      <c r="K909" s="97" t="s">
        <v>5084</v>
      </c>
      <c r="L909" s="313" t="s">
        <v>5084</v>
      </c>
      <c r="M909" s="91" t="s">
        <v>5086</v>
      </c>
      <c r="N909" s="91" t="s">
        <v>5087</v>
      </c>
      <c r="O909" s="183">
        <v>46143.0</v>
      </c>
      <c r="P909" s="176">
        <v>46157.0</v>
      </c>
      <c r="Q909" s="91" t="s">
        <v>124</v>
      </c>
      <c r="R909" s="91">
        <v>1.0</v>
      </c>
      <c r="S909" s="179" t="s">
        <v>251</v>
      </c>
      <c r="T909" s="83" t="s">
        <v>350</v>
      </c>
      <c r="U909" s="179" t="s">
        <v>101</v>
      </c>
      <c r="V909" s="76" t="s">
        <v>283</v>
      </c>
      <c r="W909" s="329"/>
      <c r="X909" s="182"/>
      <c r="Y909" s="182"/>
      <c r="Z909" s="88" t="s">
        <v>6188</v>
      </c>
      <c r="AA909" s="182"/>
      <c r="AB909" s="182"/>
    </row>
    <row r="910" ht="22.5" customHeight="1">
      <c r="A910" s="72">
        <f>COUNTIF('Call &amp; Chat-Lidya'!$I$4:$I$2391,I910)</f>
        <v>7</v>
      </c>
      <c r="B910" s="176">
        <v>46146.0</v>
      </c>
      <c r="C910" s="91" t="s">
        <v>967</v>
      </c>
      <c r="D910" s="91" t="s">
        <v>173</v>
      </c>
      <c r="E910" s="91" t="s">
        <v>461</v>
      </c>
      <c r="F910" s="176">
        <v>46144.0</v>
      </c>
      <c r="G910" s="91"/>
      <c r="H910" s="91" t="s">
        <v>1174</v>
      </c>
      <c r="I910" s="91" t="s">
        <v>1175</v>
      </c>
      <c r="J910" s="97" t="s">
        <v>1176</v>
      </c>
      <c r="K910" s="97" t="s">
        <v>1177</v>
      </c>
      <c r="L910" s="313" t="s">
        <v>1177</v>
      </c>
      <c r="M910" s="91" t="s">
        <v>1178</v>
      </c>
      <c r="N910" s="91" t="s">
        <v>1178</v>
      </c>
      <c r="O910" s="183">
        <v>46144.0</v>
      </c>
      <c r="P910" s="176">
        <v>46158.0</v>
      </c>
      <c r="Q910" s="91" t="s">
        <v>213</v>
      </c>
      <c r="R910" s="91">
        <v>1.0</v>
      </c>
      <c r="S910" s="179" t="s">
        <v>251</v>
      </c>
      <c r="T910" s="179" t="s">
        <v>145</v>
      </c>
      <c r="U910" s="179" t="s">
        <v>101</v>
      </c>
      <c r="V910" s="91" t="s">
        <v>131</v>
      </c>
      <c r="W910" s="329"/>
      <c r="X910" s="182"/>
      <c r="Y910" s="182"/>
      <c r="Z910" s="182"/>
      <c r="AA910" s="182"/>
      <c r="AB910" s="182"/>
    </row>
    <row r="911" ht="22.5" customHeight="1">
      <c r="A911" s="72">
        <f>COUNTIF('Call &amp; Chat-Lidya'!$I$4:$I$2391,I911)</f>
        <v>15</v>
      </c>
      <c r="B911" s="176">
        <v>46146.0</v>
      </c>
      <c r="C911" s="91" t="s">
        <v>967</v>
      </c>
      <c r="D911" s="91" t="s">
        <v>173</v>
      </c>
      <c r="E911" s="91" t="s">
        <v>86</v>
      </c>
      <c r="F911" s="176">
        <v>46144.0</v>
      </c>
      <c r="G911" s="91"/>
      <c r="H911" s="91" t="s">
        <v>998</v>
      </c>
      <c r="I911" s="91" t="s">
        <v>999</v>
      </c>
      <c r="J911" s="97" t="s">
        <v>335</v>
      </c>
      <c r="K911" s="97" t="s">
        <v>1000</v>
      </c>
      <c r="L911" s="313" t="s">
        <v>1000</v>
      </c>
      <c r="M911" s="91" t="s">
        <v>1001</v>
      </c>
      <c r="N911" s="91" t="s">
        <v>1001</v>
      </c>
      <c r="O911" s="183">
        <v>46144.0</v>
      </c>
      <c r="P911" s="74">
        <v>46158.0</v>
      </c>
      <c r="Q911" s="76" t="s">
        <v>143</v>
      </c>
      <c r="R911" s="91">
        <v>2.0</v>
      </c>
      <c r="S911" s="83" t="s">
        <v>99</v>
      </c>
      <c r="T911" s="83" t="s">
        <v>100</v>
      </c>
      <c r="U911" s="83" t="s">
        <v>101</v>
      </c>
      <c r="V911" s="83" t="s">
        <v>341</v>
      </c>
      <c r="W911" s="329"/>
      <c r="X911" s="91"/>
      <c r="Y911" s="91"/>
      <c r="Z911" s="88" t="s">
        <v>6512</v>
      </c>
      <c r="AA911" s="182"/>
      <c r="AB911" s="182"/>
    </row>
    <row r="912" ht="22.5" customHeight="1">
      <c r="A912" s="72">
        <f>COUNTIF('Call &amp; Chat-Lidya'!$I$4:$I$2391,I912)</f>
        <v>6</v>
      </c>
      <c r="B912" s="176">
        <v>46146.0</v>
      </c>
      <c r="C912" s="91" t="s">
        <v>967</v>
      </c>
      <c r="D912" s="91" t="s">
        <v>173</v>
      </c>
      <c r="E912" s="91" t="s">
        <v>115</v>
      </c>
      <c r="F912" s="176">
        <v>46144.0</v>
      </c>
      <c r="G912" s="91"/>
      <c r="H912" s="91" t="s">
        <v>2657</v>
      </c>
      <c r="I912" s="91" t="s">
        <v>2659</v>
      </c>
      <c r="J912" s="97" t="s">
        <v>2660</v>
      </c>
      <c r="K912" s="97" t="s">
        <v>2662</v>
      </c>
      <c r="L912" s="313" t="s">
        <v>2662</v>
      </c>
      <c r="M912" s="91" t="s">
        <v>2663</v>
      </c>
      <c r="N912" s="91" t="s">
        <v>2664</v>
      </c>
      <c r="O912" s="183">
        <v>46144.0</v>
      </c>
      <c r="P912" s="176">
        <v>46158.0</v>
      </c>
      <c r="Q912" s="91" t="s">
        <v>124</v>
      </c>
      <c r="R912" s="91">
        <v>1.0</v>
      </c>
      <c r="S912" s="179" t="s">
        <v>251</v>
      </c>
      <c r="T912" s="179" t="s">
        <v>145</v>
      </c>
      <c r="U912" s="179" t="s">
        <v>101</v>
      </c>
      <c r="V912" s="91" t="s">
        <v>131</v>
      </c>
      <c r="W912" s="329"/>
      <c r="X912" s="182"/>
      <c r="Y912" s="182"/>
      <c r="Z912" s="182"/>
      <c r="AA912" s="182"/>
      <c r="AB912" s="182"/>
    </row>
    <row r="913" ht="22.5" customHeight="1">
      <c r="A913" s="72">
        <f>COUNTIF('Call &amp; Chat-Lidya'!$I$4:$I$2391,I913)</f>
        <v>8</v>
      </c>
      <c r="B913" s="176">
        <v>46146.0</v>
      </c>
      <c r="C913" s="91" t="s">
        <v>967</v>
      </c>
      <c r="D913" s="91" t="s">
        <v>173</v>
      </c>
      <c r="E913" s="91" t="s">
        <v>135</v>
      </c>
      <c r="F913" s="176">
        <v>46145.0</v>
      </c>
      <c r="G913" s="91"/>
      <c r="H913" s="91" t="s">
        <v>1184</v>
      </c>
      <c r="I913" s="91" t="s">
        <v>1186</v>
      </c>
      <c r="J913" s="97" t="s">
        <v>1187</v>
      </c>
      <c r="K913" s="97" t="s">
        <v>1189</v>
      </c>
      <c r="L913" s="313" t="s">
        <v>1189</v>
      </c>
      <c r="M913" s="91" t="s">
        <v>1190</v>
      </c>
      <c r="N913" s="91" t="s">
        <v>1192</v>
      </c>
      <c r="O913" s="183">
        <v>46144.0</v>
      </c>
      <c r="P913" s="176">
        <v>46158.0</v>
      </c>
      <c r="Q913" s="91" t="s">
        <v>124</v>
      </c>
      <c r="R913" s="91">
        <v>1.0</v>
      </c>
      <c r="S913" s="83" t="s">
        <v>126</v>
      </c>
      <c r="T913" s="179" t="s">
        <v>145</v>
      </c>
      <c r="U913" s="179" t="s">
        <v>101</v>
      </c>
      <c r="V913" s="91" t="s">
        <v>131</v>
      </c>
      <c r="W913" s="329"/>
      <c r="X913" s="182"/>
      <c r="Y913" s="182"/>
      <c r="Z913" s="182"/>
      <c r="AA913" s="182"/>
      <c r="AB913" s="182"/>
    </row>
    <row r="914" ht="22.5" customHeight="1">
      <c r="A914" s="72">
        <f>COUNTIF('Call &amp; Chat-Lidya'!$I$4:$I$2391,I914)</f>
        <v>6</v>
      </c>
      <c r="B914" s="176">
        <v>46146.0</v>
      </c>
      <c r="C914" s="91" t="s">
        <v>967</v>
      </c>
      <c r="D914" s="91" t="s">
        <v>173</v>
      </c>
      <c r="E914" s="91" t="s">
        <v>149</v>
      </c>
      <c r="F914" s="176">
        <v>46145.0</v>
      </c>
      <c r="G914" s="91"/>
      <c r="H914" s="91" t="s">
        <v>2680</v>
      </c>
      <c r="I914" s="91" t="s">
        <v>2682</v>
      </c>
      <c r="J914" s="97" t="s">
        <v>2684</v>
      </c>
      <c r="K914" s="97" t="s">
        <v>2686</v>
      </c>
      <c r="L914" s="313" t="s">
        <v>2686</v>
      </c>
      <c r="M914" s="91" t="s">
        <v>2688</v>
      </c>
      <c r="N914" s="182"/>
      <c r="O914" s="183">
        <v>46145.0</v>
      </c>
      <c r="P914" s="176">
        <v>46159.0</v>
      </c>
      <c r="Q914" s="91" t="s">
        <v>124</v>
      </c>
      <c r="R914" s="91" t="s">
        <v>143</v>
      </c>
      <c r="S914" s="179" t="s">
        <v>251</v>
      </c>
      <c r="T914" s="83" t="s">
        <v>127</v>
      </c>
      <c r="U914" s="83" t="s">
        <v>128</v>
      </c>
      <c r="V914" s="91" t="s">
        <v>131</v>
      </c>
      <c r="W914" s="329"/>
      <c r="X914" s="182"/>
      <c r="Y914" s="182"/>
      <c r="Z914" s="497" t="s">
        <v>533</v>
      </c>
      <c r="AA914" s="182"/>
      <c r="AB914" s="182"/>
    </row>
    <row r="915" ht="22.5" customHeight="1">
      <c r="A915" s="72">
        <f>COUNTIF('Call &amp; Chat-Lidya'!$I$4:$I$2391,I915)</f>
        <v>6</v>
      </c>
      <c r="B915" s="176">
        <v>46146.0</v>
      </c>
      <c r="C915" s="91" t="s">
        <v>967</v>
      </c>
      <c r="D915" s="91" t="s">
        <v>173</v>
      </c>
      <c r="E915" s="91" t="s">
        <v>163</v>
      </c>
      <c r="F915" s="176">
        <v>46145.0</v>
      </c>
      <c r="G915" s="91"/>
      <c r="H915" s="91" t="s">
        <v>2696</v>
      </c>
      <c r="I915" s="91" t="s">
        <v>2697</v>
      </c>
      <c r="J915" s="97" t="s">
        <v>2699</v>
      </c>
      <c r="K915" s="97" t="s">
        <v>2700</v>
      </c>
      <c r="L915" s="313" t="s">
        <v>2700</v>
      </c>
      <c r="M915" s="91" t="s">
        <v>2701</v>
      </c>
      <c r="N915" s="91" t="s">
        <v>2702</v>
      </c>
      <c r="O915" s="183">
        <v>46145.0</v>
      </c>
      <c r="P915" s="176">
        <v>46159.0</v>
      </c>
      <c r="Q915" s="91" t="s">
        <v>124</v>
      </c>
      <c r="R915" s="91">
        <v>1.0</v>
      </c>
      <c r="S915" s="179" t="s">
        <v>251</v>
      </c>
      <c r="T915" s="179" t="s">
        <v>145</v>
      </c>
      <c r="U915" s="179" t="s">
        <v>101</v>
      </c>
      <c r="V915" s="91" t="s">
        <v>131</v>
      </c>
      <c r="W915" s="329"/>
      <c r="X915" s="182"/>
      <c r="Y915" s="182"/>
      <c r="Z915" s="182"/>
      <c r="AA915" s="182"/>
      <c r="AB915" s="182"/>
    </row>
    <row r="916" ht="22.5" customHeight="1">
      <c r="A916" s="72">
        <f>COUNTIF('Call &amp; Chat-Lidya'!$I$4:$I$2391,I916)</f>
        <v>16</v>
      </c>
      <c r="B916" s="176">
        <v>46146.0</v>
      </c>
      <c r="C916" s="91" t="s">
        <v>967</v>
      </c>
      <c r="D916" s="91" t="s">
        <v>173</v>
      </c>
      <c r="E916" s="91" t="s">
        <v>175</v>
      </c>
      <c r="F916" s="176">
        <v>46146.0</v>
      </c>
      <c r="G916" s="91"/>
      <c r="H916" s="91" t="s">
        <v>968</v>
      </c>
      <c r="I916" s="91" t="s">
        <v>969</v>
      </c>
      <c r="J916" s="97" t="s">
        <v>970</v>
      </c>
      <c r="K916" s="97" t="s">
        <v>971</v>
      </c>
      <c r="L916" s="313" t="s">
        <v>971</v>
      </c>
      <c r="M916" s="91" t="s">
        <v>2050</v>
      </c>
      <c r="N916" s="91" t="s">
        <v>972</v>
      </c>
      <c r="O916" s="183">
        <v>46146.0</v>
      </c>
      <c r="P916" s="176">
        <v>46160.0</v>
      </c>
      <c r="Q916" s="91" t="s">
        <v>124</v>
      </c>
      <c r="R916" s="91">
        <v>2.0</v>
      </c>
      <c r="S916" s="179" t="s">
        <v>100</v>
      </c>
      <c r="T916" s="179" t="s">
        <v>350</v>
      </c>
      <c r="U916" s="179" t="s">
        <v>101</v>
      </c>
      <c r="V916" s="91" t="s">
        <v>341</v>
      </c>
      <c r="W916" s="329" t="s">
        <v>509</v>
      </c>
      <c r="X916" s="182"/>
      <c r="Y916" s="182"/>
      <c r="Z916" s="88" t="s">
        <v>6580</v>
      </c>
      <c r="AA916" s="182"/>
      <c r="AB916" s="182"/>
    </row>
    <row r="917" ht="22.5" customHeight="1">
      <c r="A917" s="72">
        <f>COUNTIF('Call &amp; Chat-Lidya'!$I$4:$I$2391,I917)</f>
        <v>2</v>
      </c>
      <c r="B917" s="176">
        <v>46146.0</v>
      </c>
      <c r="C917" s="91" t="s">
        <v>967</v>
      </c>
      <c r="D917" s="91" t="s">
        <v>173</v>
      </c>
      <c r="E917" s="91" t="s">
        <v>316</v>
      </c>
      <c r="F917" s="176">
        <v>46146.0</v>
      </c>
      <c r="G917" s="91"/>
      <c r="H917" s="91" t="s">
        <v>2730</v>
      </c>
      <c r="I917" s="330">
        <v>18587.0</v>
      </c>
      <c r="J917" s="97" t="s">
        <v>1932</v>
      </c>
      <c r="K917" s="97" t="s">
        <v>1932</v>
      </c>
      <c r="L917" s="313" t="s">
        <v>1932</v>
      </c>
      <c r="M917" s="91" t="s">
        <v>1935</v>
      </c>
      <c r="N917" s="91" t="s">
        <v>2731</v>
      </c>
      <c r="O917" s="331" t="s">
        <v>2732</v>
      </c>
      <c r="P917" s="176">
        <v>46160.0</v>
      </c>
      <c r="Q917" s="91" t="s">
        <v>95</v>
      </c>
      <c r="R917" s="91" t="s">
        <v>98</v>
      </c>
      <c r="S917" s="179" t="s">
        <v>100</v>
      </c>
      <c r="T917" s="179" t="s">
        <v>100</v>
      </c>
      <c r="U917" s="179" t="s">
        <v>101</v>
      </c>
      <c r="V917" s="91" t="s">
        <v>105</v>
      </c>
      <c r="W917" s="91" t="s">
        <v>509</v>
      </c>
      <c r="X917" s="182"/>
      <c r="Y917" s="182"/>
      <c r="Z917" s="97" t="s">
        <v>6602</v>
      </c>
      <c r="AA917" s="184"/>
      <c r="AB917" s="184"/>
    </row>
    <row r="918" ht="22.5" customHeight="1">
      <c r="A918" s="72">
        <f>COUNTIF('Call &amp; Chat-Lidya'!$I$4:$I$2391,I918)</f>
        <v>2</v>
      </c>
      <c r="B918" s="176">
        <v>46146.0</v>
      </c>
      <c r="C918" s="91" t="s">
        <v>83</v>
      </c>
      <c r="D918" s="91" t="s">
        <v>155</v>
      </c>
      <c r="E918" s="91" t="s">
        <v>3479</v>
      </c>
      <c r="F918" s="176">
        <v>46142.0</v>
      </c>
      <c r="G918" s="91"/>
      <c r="H918" s="91" t="s">
        <v>2751</v>
      </c>
      <c r="I918" s="91" t="s">
        <v>2752</v>
      </c>
      <c r="J918" s="97" t="s">
        <v>2754</v>
      </c>
      <c r="K918" s="97" t="s">
        <v>2755</v>
      </c>
      <c r="L918" s="313" t="s">
        <v>2755</v>
      </c>
      <c r="M918" s="91" t="s">
        <v>2756</v>
      </c>
      <c r="N918" s="91" t="s">
        <v>2757</v>
      </c>
      <c r="O918" s="183">
        <v>46142.0</v>
      </c>
      <c r="P918" s="74">
        <v>46156.0</v>
      </c>
      <c r="Q918" s="75" t="s">
        <v>124</v>
      </c>
      <c r="R918" s="75" t="s">
        <v>143</v>
      </c>
      <c r="S918" s="166" t="s">
        <v>251</v>
      </c>
      <c r="T918" s="166" t="s">
        <v>145</v>
      </c>
      <c r="U918" s="166" t="s">
        <v>101</v>
      </c>
      <c r="V918" s="166" t="s">
        <v>131</v>
      </c>
      <c r="W918" s="182"/>
      <c r="X918" s="182"/>
      <c r="Y918" s="184"/>
      <c r="Z918" s="182"/>
      <c r="AA918" s="182"/>
      <c r="AB918" s="182"/>
    </row>
    <row r="919" ht="22.5" customHeight="1">
      <c r="A919" s="72">
        <f>COUNTIF('Call &amp; Chat-Lidya'!$I$4:$I$2391,I919)</f>
        <v>2</v>
      </c>
      <c r="B919" s="176">
        <v>46146.0</v>
      </c>
      <c r="C919" s="91" t="s">
        <v>83</v>
      </c>
      <c r="D919" s="91" t="s">
        <v>155</v>
      </c>
      <c r="E919" s="91" t="s">
        <v>3480</v>
      </c>
      <c r="F919" s="176">
        <v>46142.0</v>
      </c>
      <c r="G919" s="91"/>
      <c r="H919" s="91" t="s">
        <v>2758</v>
      </c>
      <c r="I919" s="91" t="s">
        <v>2759</v>
      </c>
      <c r="J919" s="97" t="s">
        <v>2760</v>
      </c>
      <c r="K919" s="97" t="s">
        <v>2760</v>
      </c>
      <c r="L919" s="313" t="s">
        <v>2760</v>
      </c>
      <c r="M919" s="91" t="s">
        <v>2761</v>
      </c>
      <c r="N919" s="91" t="s">
        <v>2761</v>
      </c>
      <c r="O919" s="183">
        <v>46142.0</v>
      </c>
      <c r="P919" s="74">
        <v>46156.0</v>
      </c>
      <c r="Q919" s="75" t="s">
        <v>143</v>
      </c>
      <c r="R919" s="75" t="s">
        <v>143</v>
      </c>
      <c r="S919" s="166" t="s">
        <v>251</v>
      </c>
      <c r="T919" s="166" t="s">
        <v>145</v>
      </c>
      <c r="U919" s="166" t="s">
        <v>101</v>
      </c>
      <c r="V919" s="166" t="s">
        <v>131</v>
      </c>
      <c r="W919" s="182"/>
      <c r="X919" s="182"/>
      <c r="Y919" s="184"/>
      <c r="Z919" s="182"/>
      <c r="AA919" s="182"/>
      <c r="AB919" s="182"/>
    </row>
    <row r="920" ht="22.5" customHeight="1">
      <c r="A920" s="72">
        <f>COUNTIF('Call &amp; Chat-Lidya'!$I$4:$I$2432,I920)</f>
        <v>8</v>
      </c>
      <c r="B920" s="176">
        <v>46146.0</v>
      </c>
      <c r="C920" s="91" t="s">
        <v>83</v>
      </c>
      <c r="D920" s="91" t="s">
        <v>155</v>
      </c>
      <c r="E920" s="91" t="s">
        <v>6648</v>
      </c>
      <c r="F920" s="176">
        <v>46139.0</v>
      </c>
      <c r="G920" s="91"/>
      <c r="H920" s="91" t="s">
        <v>1731</v>
      </c>
      <c r="I920" s="91" t="s">
        <v>1732</v>
      </c>
      <c r="J920" s="97" t="s">
        <v>1733</v>
      </c>
      <c r="K920" s="97" t="s">
        <v>1735</v>
      </c>
      <c r="L920" s="313" t="s">
        <v>1735</v>
      </c>
      <c r="M920" s="91" t="s">
        <v>1736</v>
      </c>
      <c r="N920" s="91" t="s">
        <v>1736</v>
      </c>
      <c r="O920" s="183">
        <v>46139.0</v>
      </c>
      <c r="P920" s="176">
        <v>46153.0</v>
      </c>
      <c r="Q920" s="91" t="s">
        <v>124</v>
      </c>
      <c r="R920" s="91" t="s">
        <v>213</v>
      </c>
      <c r="S920" s="179" t="s">
        <v>251</v>
      </c>
      <c r="T920" s="83" t="s">
        <v>292</v>
      </c>
      <c r="U920" s="179" t="s">
        <v>101</v>
      </c>
      <c r="V920" s="179" t="s">
        <v>341</v>
      </c>
      <c r="W920" s="182"/>
      <c r="X920" s="182"/>
      <c r="Y920" s="184"/>
      <c r="Z920" s="89" t="s">
        <v>6656</v>
      </c>
      <c r="AA920" s="459"/>
      <c r="AB920" s="459"/>
    </row>
    <row r="921" ht="22.5" customHeight="1">
      <c r="A921" s="72">
        <f>COUNTIF('Call &amp; Chat-Lidya'!$I$4:$I$2391,I921)</f>
        <v>5</v>
      </c>
      <c r="B921" s="576">
        <v>46142.0</v>
      </c>
      <c r="C921" s="91" t="s">
        <v>83</v>
      </c>
      <c r="D921" s="91" t="s">
        <v>155</v>
      </c>
      <c r="E921" s="91" t="s">
        <v>304</v>
      </c>
      <c r="F921" s="178">
        <v>46113.0</v>
      </c>
      <c r="G921" s="91"/>
      <c r="H921" s="91" t="s">
        <v>3513</v>
      </c>
      <c r="I921" s="91" t="s">
        <v>3514</v>
      </c>
      <c r="J921" s="97" t="s">
        <v>3515</v>
      </c>
      <c r="K921" s="180" t="s">
        <v>3517</v>
      </c>
      <c r="L921" s="181" t="s">
        <v>3517</v>
      </c>
      <c r="M921" s="91" t="s">
        <v>3519</v>
      </c>
      <c r="N921" s="91" t="s">
        <v>3520</v>
      </c>
      <c r="O921" s="183">
        <v>46113.0</v>
      </c>
      <c r="P921" s="176">
        <v>46127.0</v>
      </c>
      <c r="Q921" s="91" t="s">
        <v>98</v>
      </c>
      <c r="R921" s="91" t="s">
        <v>143</v>
      </c>
      <c r="S921" s="179" t="s">
        <v>126</v>
      </c>
      <c r="T921" s="179" t="s">
        <v>145</v>
      </c>
      <c r="U921" s="179" t="s">
        <v>101</v>
      </c>
      <c r="V921" s="97" t="s">
        <v>131</v>
      </c>
      <c r="W921" s="182"/>
      <c r="X921" s="182"/>
      <c r="Y921" s="184"/>
      <c r="Z921" s="97" t="s">
        <v>3524</v>
      </c>
      <c r="AA921" s="182"/>
      <c r="AB921" s="182"/>
    </row>
    <row r="922" ht="22.5" customHeight="1">
      <c r="A922" s="72">
        <f>COUNTIF('Call &amp; Chat-Lidya'!$I$4:$I$2391,I922)</f>
        <v>5</v>
      </c>
      <c r="B922" s="576">
        <v>46142.0</v>
      </c>
      <c r="C922" s="91" t="s">
        <v>83</v>
      </c>
      <c r="D922" s="91" t="s">
        <v>155</v>
      </c>
      <c r="E922" s="91" t="s">
        <v>308</v>
      </c>
      <c r="F922" s="178">
        <v>46113.0</v>
      </c>
      <c r="G922" s="91"/>
      <c r="H922" s="91" t="s">
        <v>6678</v>
      </c>
      <c r="I922" s="91" t="s">
        <v>6681</v>
      </c>
      <c r="J922" s="97" t="s">
        <v>6683</v>
      </c>
      <c r="K922" s="97" t="s">
        <v>6685</v>
      </c>
      <c r="L922" s="181" t="s">
        <v>6685</v>
      </c>
      <c r="M922" s="91" t="s">
        <v>6686</v>
      </c>
      <c r="N922" s="91" t="s">
        <v>6686</v>
      </c>
      <c r="O922" s="183">
        <v>46113.0</v>
      </c>
      <c r="P922" s="176">
        <v>46127.0</v>
      </c>
      <c r="Q922" s="91" t="s">
        <v>124</v>
      </c>
      <c r="R922" s="91" t="s">
        <v>143</v>
      </c>
      <c r="S922" s="179" t="s">
        <v>126</v>
      </c>
      <c r="T922" s="179" t="s">
        <v>195</v>
      </c>
      <c r="U922" s="179" t="s">
        <v>128</v>
      </c>
      <c r="V922" s="97" t="s">
        <v>302</v>
      </c>
      <c r="W922" s="182"/>
      <c r="X922" s="182"/>
      <c r="Y922" s="184"/>
      <c r="Z922" s="97" t="s">
        <v>3537</v>
      </c>
      <c r="AA922" s="182"/>
      <c r="AB922" s="182"/>
    </row>
    <row r="923" ht="22.5" customHeight="1">
      <c r="A923" s="72">
        <f>COUNTIF('Call &amp; Chat-Lidya'!$I$4:$I$2391,I923)</f>
        <v>5</v>
      </c>
      <c r="B923" s="576">
        <v>46142.0</v>
      </c>
      <c r="C923" s="91" t="s">
        <v>83</v>
      </c>
      <c r="D923" s="91" t="s">
        <v>155</v>
      </c>
      <c r="E923" s="91" t="s">
        <v>3525</v>
      </c>
      <c r="F923" s="176">
        <v>46118.0</v>
      </c>
      <c r="G923" s="91"/>
      <c r="H923" s="91" t="s">
        <v>3526</v>
      </c>
      <c r="I923" s="91" t="s">
        <v>3527</v>
      </c>
      <c r="J923" s="97" t="s">
        <v>3529</v>
      </c>
      <c r="K923" s="97" t="s">
        <v>3531</v>
      </c>
      <c r="L923" s="97" t="s">
        <v>3531</v>
      </c>
      <c r="M923" s="91" t="s">
        <v>3533</v>
      </c>
      <c r="N923" s="91" t="s">
        <v>3535</v>
      </c>
      <c r="O923" s="183">
        <v>46114.0</v>
      </c>
      <c r="P923" s="337">
        <v>46128.0</v>
      </c>
      <c r="Q923" s="91" t="s">
        <v>143</v>
      </c>
      <c r="R923" s="91" t="s">
        <v>143</v>
      </c>
      <c r="S923" s="179" t="s">
        <v>126</v>
      </c>
      <c r="T923" s="179" t="s">
        <v>145</v>
      </c>
      <c r="U923" s="179" t="s">
        <v>101</v>
      </c>
      <c r="V923" s="91" t="s">
        <v>131</v>
      </c>
      <c r="W923" s="182"/>
      <c r="X923" s="182"/>
      <c r="Y923" s="184"/>
      <c r="Z923" s="97" t="s">
        <v>3537</v>
      </c>
      <c r="AA923" s="182"/>
      <c r="AB923" s="182"/>
    </row>
    <row r="924" ht="22.5" customHeight="1">
      <c r="A924" s="72">
        <f>COUNTIF('Call &amp; Chat-Lidya'!$I$4:$I$2391,I924)</f>
        <v>7</v>
      </c>
      <c r="B924" s="576">
        <v>46142.0</v>
      </c>
      <c r="C924" s="91" t="s">
        <v>83</v>
      </c>
      <c r="D924" s="91" t="s">
        <v>155</v>
      </c>
      <c r="E924" s="91" t="s">
        <v>2717</v>
      </c>
      <c r="F924" s="176">
        <v>46118.0</v>
      </c>
      <c r="G924" s="91"/>
      <c r="H924" s="91" t="s">
        <v>2718</v>
      </c>
      <c r="I924" s="91" t="s">
        <v>2719</v>
      </c>
      <c r="J924" s="97" t="s">
        <v>2720</v>
      </c>
      <c r="K924" s="97" t="s">
        <v>2721</v>
      </c>
      <c r="L924" s="97" t="s">
        <v>2721</v>
      </c>
      <c r="M924" s="91" t="s">
        <v>2724</v>
      </c>
      <c r="N924" s="91" t="s">
        <v>2724</v>
      </c>
      <c r="O924" s="183">
        <v>46115.0</v>
      </c>
      <c r="P924" s="337">
        <v>46129.0</v>
      </c>
      <c r="Q924" s="91" t="s">
        <v>98</v>
      </c>
      <c r="R924" s="91" t="s">
        <v>143</v>
      </c>
      <c r="S924" s="179" t="s">
        <v>126</v>
      </c>
      <c r="T924" s="179" t="s">
        <v>145</v>
      </c>
      <c r="U924" s="179" t="s">
        <v>101</v>
      </c>
      <c r="V924" s="91" t="s">
        <v>1043</v>
      </c>
      <c r="W924" s="182"/>
      <c r="X924" s="182"/>
      <c r="Y924" s="184"/>
      <c r="Z924" s="97" t="s">
        <v>3537</v>
      </c>
      <c r="AA924" s="182"/>
      <c r="AB924" s="182"/>
    </row>
    <row r="925" ht="22.5" customHeight="1">
      <c r="A925" s="72">
        <f>COUNTIF('Call &amp; Chat-Lidya'!$I$4:$I$2391,I925)</f>
        <v>5</v>
      </c>
      <c r="B925" s="576">
        <v>46142.0</v>
      </c>
      <c r="C925" s="91" t="s">
        <v>83</v>
      </c>
      <c r="D925" s="91" t="s">
        <v>155</v>
      </c>
      <c r="E925" s="91" t="s">
        <v>3538</v>
      </c>
      <c r="F925" s="176">
        <v>46118.0</v>
      </c>
      <c r="G925" s="91"/>
      <c r="H925" s="91" t="s">
        <v>3539</v>
      </c>
      <c r="I925" s="91" t="s">
        <v>3540</v>
      </c>
      <c r="J925" s="97" t="s">
        <v>3541</v>
      </c>
      <c r="K925" s="97" t="s">
        <v>3543</v>
      </c>
      <c r="L925" s="97" t="s">
        <v>3543</v>
      </c>
      <c r="M925" s="91" t="s">
        <v>3545</v>
      </c>
      <c r="N925" s="91" t="s">
        <v>3545</v>
      </c>
      <c r="O925" s="183">
        <v>46115.0</v>
      </c>
      <c r="P925" s="337">
        <v>46129.0</v>
      </c>
      <c r="Q925" s="91" t="s">
        <v>124</v>
      </c>
      <c r="R925" s="91" t="s">
        <v>143</v>
      </c>
      <c r="S925" s="179" t="s">
        <v>251</v>
      </c>
      <c r="T925" s="179" t="s">
        <v>145</v>
      </c>
      <c r="U925" s="179" t="s">
        <v>101</v>
      </c>
      <c r="V925" s="91" t="s">
        <v>131</v>
      </c>
      <c r="W925" s="182"/>
      <c r="X925" s="182"/>
      <c r="Y925" s="184"/>
      <c r="Z925" s="182"/>
      <c r="AA925" s="182"/>
      <c r="AB925" s="182"/>
    </row>
    <row r="926" ht="22.5" customHeight="1">
      <c r="A926" s="72">
        <f>COUNTIF('Call &amp; Chat-Lidya'!$I$4:$I$2391,I926)</f>
        <v>14</v>
      </c>
      <c r="B926" s="576">
        <v>46142.0</v>
      </c>
      <c r="C926" s="91" t="s">
        <v>83</v>
      </c>
      <c r="D926" s="91" t="s">
        <v>155</v>
      </c>
      <c r="E926" s="91" t="s">
        <v>1015</v>
      </c>
      <c r="F926" s="176">
        <v>46118.0</v>
      </c>
      <c r="G926" s="91"/>
      <c r="H926" s="91" t="s">
        <v>1017</v>
      </c>
      <c r="I926" s="91" t="s">
        <v>1018</v>
      </c>
      <c r="J926" s="97" t="s">
        <v>1019</v>
      </c>
      <c r="K926" s="97" t="s">
        <v>1020</v>
      </c>
      <c r="L926" s="97" t="s">
        <v>1020</v>
      </c>
      <c r="M926" s="91" t="s">
        <v>1021</v>
      </c>
      <c r="N926" s="91" t="s">
        <v>1021</v>
      </c>
      <c r="O926" s="183">
        <v>46117.0</v>
      </c>
      <c r="P926" s="337">
        <v>46131.0</v>
      </c>
      <c r="Q926" s="91" t="s">
        <v>213</v>
      </c>
      <c r="R926" s="91" t="s">
        <v>143</v>
      </c>
      <c r="S926" s="179" t="s">
        <v>381</v>
      </c>
      <c r="T926" s="179" t="s">
        <v>145</v>
      </c>
      <c r="U926" s="179" t="s">
        <v>101</v>
      </c>
      <c r="V926" s="91" t="s">
        <v>1043</v>
      </c>
      <c r="W926" s="91" t="s">
        <v>694</v>
      </c>
      <c r="X926" s="182"/>
      <c r="Y926" s="184"/>
      <c r="Z926" s="180" t="s">
        <v>6745</v>
      </c>
      <c r="AA926" s="182"/>
      <c r="AB926" s="182"/>
    </row>
    <row r="927" ht="22.5" customHeight="1">
      <c r="A927" s="72">
        <f>COUNTIF('Call &amp; Chat-Lidya'!$I$4:$I$2391,I927)</f>
        <v>5</v>
      </c>
      <c r="B927" s="576">
        <v>46142.0</v>
      </c>
      <c r="C927" s="91" t="s">
        <v>83</v>
      </c>
      <c r="D927" s="91" t="s">
        <v>155</v>
      </c>
      <c r="E927" s="91" t="s">
        <v>6746</v>
      </c>
      <c r="F927" s="176">
        <v>46118.0</v>
      </c>
      <c r="G927" s="91"/>
      <c r="H927" s="91" t="s">
        <v>6747</v>
      </c>
      <c r="I927" s="91" t="s">
        <v>6749</v>
      </c>
      <c r="J927" s="97" t="s">
        <v>6750</v>
      </c>
      <c r="K927" s="97" t="s">
        <v>6752</v>
      </c>
      <c r="L927" s="97" t="s">
        <v>6752</v>
      </c>
      <c r="M927" s="91" t="s">
        <v>6754</v>
      </c>
      <c r="N927" s="91" t="s">
        <v>6756</v>
      </c>
      <c r="O927" s="183">
        <v>46118.0</v>
      </c>
      <c r="P927" s="337">
        <v>46132.0</v>
      </c>
      <c r="Q927" s="91" t="s">
        <v>124</v>
      </c>
      <c r="R927" s="91" t="s">
        <v>143</v>
      </c>
      <c r="S927" s="179" t="s">
        <v>99</v>
      </c>
      <c r="T927" s="179" t="s">
        <v>145</v>
      </c>
      <c r="U927" s="179" t="s">
        <v>101</v>
      </c>
      <c r="V927" s="91" t="s">
        <v>283</v>
      </c>
      <c r="W927" s="91" t="s">
        <v>509</v>
      </c>
      <c r="X927" s="182"/>
      <c r="Y927" s="184"/>
      <c r="Z927" s="182"/>
      <c r="AA927" s="182"/>
      <c r="AB927" s="182"/>
    </row>
    <row r="928" ht="22.5" customHeight="1">
      <c r="A928" s="72">
        <f>COUNTIF('Call &amp; Chat-Lidya'!$I$4:$I$2391,I928)</f>
        <v>4</v>
      </c>
      <c r="B928" s="576">
        <v>46142.0</v>
      </c>
      <c r="C928" s="91" t="s">
        <v>83</v>
      </c>
      <c r="D928" s="91" t="s">
        <v>155</v>
      </c>
      <c r="E928" s="91" t="s">
        <v>3549</v>
      </c>
      <c r="F928" s="176">
        <v>46119.0</v>
      </c>
      <c r="G928" s="91"/>
      <c r="H928" s="91" t="s">
        <v>3550</v>
      </c>
      <c r="I928" s="91" t="s">
        <v>3551</v>
      </c>
      <c r="J928" s="97" t="s">
        <v>3552</v>
      </c>
      <c r="K928" s="97" t="s">
        <v>3553</v>
      </c>
      <c r="L928" s="97" t="s">
        <v>3553</v>
      </c>
      <c r="M928" s="91" t="s">
        <v>3554</v>
      </c>
      <c r="N928" s="91" t="s">
        <v>3554</v>
      </c>
      <c r="O928" s="183">
        <v>46119.0</v>
      </c>
      <c r="P928" s="337">
        <v>46133.0</v>
      </c>
      <c r="Q928" s="91" t="s">
        <v>124</v>
      </c>
      <c r="R928" s="91" t="s">
        <v>143</v>
      </c>
      <c r="S928" s="179" t="s">
        <v>251</v>
      </c>
      <c r="T928" s="179" t="s">
        <v>145</v>
      </c>
      <c r="U928" s="179" t="s">
        <v>101</v>
      </c>
      <c r="V928" s="91" t="s">
        <v>131</v>
      </c>
      <c r="W928" s="182"/>
      <c r="X928" s="182"/>
      <c r="Y928" s="184"/>
      <c r="Z928" s="182"/>
      <c r="AA928" s="182"/>
      <c r="AB928" s="182"/>
    </row>
    <row r="929" ht="22.5" customHeight="1">
      <c r="A929" s="72">
        <f>COUNTIF('Call &amp; Chat-Lidya'!$I$4:$I$2391,I929)</f>
        <v>5</v>
      </c>
      <c r="B929" s="576">
        <v>46142.0</v>
      </c>
      <c r="C929" s="91" t="s">
        <v>83</v>
      </c>
      <c r="D929" s="91" t="s">
        <v>155</v>
      </c>
      <c r="E929" s="91" t="s">
        <v>6766</v>
      </c>
      <c r="F929" s="176">
        <v>46120.0</v>
      </c>
      <c r="G929" s="91"/>
      <c r="H929" s="91" t="s">
        <v>6770</v>
      </c>
      <c r="I929" s="91" t="s">
        <v>6772</v>
      </c>
      <c r="J929" s="97" t="s">
        <v>6774</v>
      </c>
      <c r="K929" s="97" t="s">
        <v>4088</v>
      </c>
      <c r="L929" s="97" t="s">
        <v>4088</v>
      </c>
      <c r="M929" s="91" t="s">
        <v>6777</v>
      </c>
      <c r="N929" s="91" t="s">
        <v>6777</v>
      </c>
      <c r="O929" s="183">
        <v>46120.0</v>
      </c>
      <c r="P929" s="176">
        <v>46134.0</v>
      </c>
      <c r="Q929" s="91" t="s">
        <v>124</v>
      </c>
      <c r="R929" s="91" t="s">
        <v>143</v>
      </c>
      <c r="S929" s="179" t="s">
        <v>251</v>
      </c>
      <c r="T929" s="179" t="s">
        <v>350</v>
      </c>
      <c r="U929" s="179" t="s">
        <v>101</v>
      </c>
      <c r="V929" s="91" t="s">
        <v>283</v>
      </c>
      <c r="W929" s="182"/>
      <c r="X929" s="182"/>
      <c r="Y929" s="184"/>
      <c r="Z929" s="180" t="s">
        <v>6778</v>
      </c>
      <c r="AA929" s="182"/>
      <c r="AB929" s="182"/>
    </row>
    <row r="930" ht="22.5" customHeight="1">
      <c r="A930" s="72">
        <f>COUNTIF('Call &amp; Chat-Lidya'!$I$4:$I$2391,I930)</f>
        <v>5</v>
      </c>
      <c r="B930" s="576">
        <v>46142.0</v>
      </c>
      <c r="C930" s="91" t="s">
        <v>83</v>
      </c>
      <c r="D930" s="91" t="s">
        <v>155</v>
      </c>
      <c r="E930" s="91" t="s">
        <v>6784</v>
      </c>
      <c r="F930" s="176">
        <v>46120.0</v>
      </c>
      <c r="G930" s="91"/>
      <c r="H930" s="91" t="s">
        <v>6786</v>
      </c>
      <c r="I930" s="91" t="s">
        <v>6790</v>
      </c>
      <c r="J930" s="97" t="s">
        <v>6792</v>
      </c>
      <c r="K930" s="754" t="s">
        <v>6794</v>
      </c>
      <c r="L930" s="97" t="s">
        <v>6794</v>
      </c>
      <c r="M930" s="91" t="s">
        <v>6796</v>
      </c>
      <c r="N930" s="91" t="s">
        <v>6796</v>
      </c>
      <c r="O930" s="183">
        <v>46120.0</v>
      </c>
      <c r="P930" s="176">
        <v>46134.0</v>
      </c>
      <c r="Q930" s="91" t="s">
        <v>124</v>
      </c>
      <c r="R930" s="91" t="s">
        <v>143</v>
      </c>
      <c r="S930" s="179" t="s">
        <v>381</v>
      </c>
      <c r="T930" s="179" t="s">
        <v>145</v>
      </c>
      <c r="U930" s="179" t="s">
        <v>101</v>
      </c>
      <c r="V930" s="91" t="s">
        <v>283</v>
      </c>
      <c r="W930" s="91" t="s">
        <v>392</v>
      </c>
      <c r="X930" s="182"/>
      <c r="Y930" s="184"/>
      <c r="Z930" s="180" t="s">
        <v>6807</v>
      </c>
      <c r="AA930" s="182"/>
      <c r="AB930" s="182"/>
    </row>
    <row r="931" ht="22.5" customHeight="1">
      <c r="A931" s="72">
        <f>COUNTIF('Call &amp; Chat-Lidya'!$I$4:$I$2391,I931)</f>
        <v>4</v>
      </c>
      <c r="B931" s="576">
        <v>46142.0</v>
      </c>
      <c r="C931" s="91" t="s">
        <v>83</v>
      </c>
      <c r="D931" s="91" t="s">
        <v>155</v>
      </c>
      <c r="E931" s="91" t="s">
        <v>3559</v>
      </c>
      <c r="F931" s="176">
        <v>46121.0</v>
      </c>
      <c r="G931" s="91"/>
      <c r="H931" s="91" t="s">
        <v>3560</v>
      </c>
      <c r="I931" s="91" t="s">
        <v>3561</v>
      </c>
      <c r="J931" s="97" t="s">
        <v>1595</v>
      </c>
      <c r="K931" s="97" t="s">
        <v>3562</v>
      </c>
      <c r="L931" s="97" t="s">
        <v>3562</v>
      </c>
      <c r="M931" s="91" t="s">
        <v>3563</v>
      </c>
      <c r="N931" s="91" t="s">
        <v>3564</v>
      </c>
      <c r="O931" s="183">
        <v>46121.0</v>
      </c>
      <c r="P931" s="176">
        <v>46135.0</v>
      </c>
      <c r="Q931" s="91" t="s">
        <v>124</v>
      </c>
      <c r="R931" s="91" t="s">
        <v>143</v>
      </c>
      <c r="S931" s="179" t="s">
        <v>251</v>
      </c>
      <c r="T931" s="179" t="s">
        <v>145</v>
      </c>
      <c r="U931" s="179" t="s">
        <v>101</v>
      </c>
      <c r="V931" s="91" t="s">
        <v>131</v>
      </c>
      <c r="W931" s="182"/>
      <c r="X931" s="182"/>
      <c r="Y931" s="184"/>
      <c r="Z931" s="182"/>
      <c r="AA931" s="182"/>
      <c r="AB931" s="182"/>
    </row>
    <row r="932" ht="22.5" customHeight="1">
      <c r="A932" s="72">
        <f>COUNTIF('Call &amp; Chat-Lidya'!$I$4:$I$2391,I932)</f>
        <v>5</v>
      </c>
      <c r="B932" s="576">
        <v>46142.0</v>
      </c>
      <c r="C932" s="91" t="s">
        <v>83</v>
      </c>
      <c r="D932" s="91" t="s">
        <v>155</v>
      </c>
      <c r="E932" s="91" t="s">
        <v>6841</v>
      </c>
      <c r="F932" s="176">
        <v>46122.0</v>
      </c>
      <c r="G932" s="91"/>
      <c r="H932" s="91" t="s">
        <v>6843</v>
      </c>
      <c r="I932" s="91" t="s">
        <v>6844</v>
      </c>
      <c r="J932" s="97" t="s">
        <v>6847</v>
      </c>
      <c r="K932" s="97" t="s">
        <v>6848</v>
      </c>
      <c r="L932" s="97" t="s">
        <v>6848</v>
      </c>
      <c r="M932" s="91" t="s">
        <v>6849</v>
      </c>
      <c r="N932" s="91" t="s">
        <v>6849</v>
      </c>
      <c r="O932" s="183">
        <v>46122.0</v>
      </c>
      <c r="P932" s="337">
        <v>46136.0</v>
      </c>
      <c r="Q932" s="91" t="s">
        <v>143</v>
      </c>
      <c r="R932" s="91" t="s">
        <v>124</v>
      </c>
      <c r="S932" s="179" t="s">
        <v>251</v>
      </c>
      <c r="T932" s="179" t="s">
        <v>292</v>
      </c>
      <c r="U932" s="179" t="s">
        <v>128</v>
      </c>
      <c r="V932" s="91" t="s">
        <v>664</v>
      </c>
      <c r="W932" s="182"/>
      <c r="X932" s="182"/>
      <c r="Y932" s="184"/>
      <c r="Z932" s="180" t="s">
        <v>6861</v>
      </c>
      <c r="AA932" s="182"/>
      <c r="AB932" s="182"/>
    </row>
    <row r="933" ht="22.5" customHeight="1">
      <c r="A933" s="72">
        <f>COUNTIF('Call &amp; Chat-Lidya'!$I$4:$I$2391,I933)</f>
        <v>4</v>
      </c>
      <c r="B933" s="576">
        <v>46142.0</v>
      </c>
      <c r="C933" s="91" t="s">
        <v>83</v>
      </c>
      <c r="D933" s="91" t="s">
        <v>155</v>
      </c>
      <c r="E933" s="91" t="s">
        <v>3574</v>
      </c>
      <c r="F933" s="176">
        <v>46122.0</v>
      </c>
      <c r="G933" s="91"/>
      <c r="H933" s="91" t="s">
        <v>3576</v>
      </c>
      <c r="I933" s="91" t="s">
        <v>3577</v>
      </c>
      <c r="J933" s="97" t="s">
        <v>3578</v>
      </c>
      <c r="K933" s="97" t="s">
        <v>3579</v>
      </c>
      <c r="L933" s="97" t="s">
        <v>3579</v>
      </c>
      <c r="M933" s="91" t="s">
        <v>3580</v>
      </c>
      <c r="N933" s="91" t="s">
        <v>3580</v>
      </c>
      <c r="O933" s="183">
        <v>46122.0</v>
      </c>
      <c r="P933" s="337">
        <v>46136.0</v>
      </c>
      <c r="Q933" s="91" t="s">
        <v>124</v>
      </c>
      <c r="R933" s="91" t="s">
        <v>143</v>
      </c>
      <c r="S933" s="179" t="s">
        <v>251</v>
      </c>
      <c r="T933" s="179" t="s">
        <v>145</v>
      </c>
      <c r="U933" s="179" t="s">
        <v>101</v>
      </c>
      <c r="V933" s="91" t="s">
        <v>131</v>
      </c>
      <c r="W933" s="182"/>
      <c r="X933" s="182"/>
      <c r="Y933" s="184"/>
      <c r="Z933" s="182"/>
      <c r="AA933" s="182"/>
      <c r="AB933" s="182"/>
    </row>
    <row r="934" ht="22.5" customHeight="1">
      <c r="A934" s="72">
        <f>COUNTIF('Call &amp; Chat-Lidya'!$I$4:$I$2391,I934)</f>
        <v>4</v>
      </c>
      <c r="B934" s="576">
        <v>46142.0</v>
      </c>
      <c r="C934" s="91" t="s">
        <v>83</v>
      </c>
      <c r="D934" s="91" t="s">
        <v>155</v>
      </c>
      <c r="E934" s="91" t="s">
        <v>6881</v>
      </c>
      <c r="F934" s="176">
        <v>46123.0</v>
      </c>
      <c r="G934" s="91"/>
      <c r="H934" s="91" t="s">
        <v>1686</v>
      </c>
      <c r="I934" s="91" t="s">
        <v>6882</v>
      </c>
      <c r="J934" s="97" t="s">
        <v>6883</v>
      </c>
      <c r="K934" s="97" t="s">
        <v>863</v>
      </c>
      <c r="L934" s="97" t="s">
        <v>863</v>
      </c>
      <c r="M934" s="91" t="s">
        <v>6886</v>
      </c>
      <c r="N934" s="91" t="s">
        <v>6886</v>
      </c>
      <c r="O934" s="183">
        <v>46123.0</v>
      </c>
      <c r="P934" s="337">
        <v>46137.0</v>
      </c>
      <c r="Q934" s="91" t="s">
        <v>98</v>
      </c>
      <c r="R934" s="91" t="s">
        <v>143</v>
      </c>
      <c r="S934" s="179" t="s">
        <v>126</v>
      </c>
      <c r="T934" s="179" t="s">
        <v>127</v>
      </c>
      <c r="U934" s="179" t="s">
        <v>128</v>
      </c>
      <c r="V934" s="91" t="s">
        <v>131</v>
      </c>
      <c r="W934" s="182"/>
      <c r="X934" s="182"/>
      <c r="Y934" s="184"/>
      <c r="Z934" s="180" t="s">
        <v>6899</v>
      </c>
      <c r="AA934" s="182"/>
      <c r="AB934" s="182"/>
    </row>
    <row r="935" ht="22.5" customHeight="1">
      <c r="A935" s="72">
        <f>COUNTIF('Call &amp; Chat-Lidya'!$I$4:$I$2391,I935)</f>
        <v>4</v>
      </c>
      <c r="B935" s="576">
        <v>46142.0</v>
      </c>
      <c r="C935" s="91" t="s">
        <v>83</v>
      </c>
      <c r="D935" s="91" t="s">
        <v>155</v>
      </c>
      <c r="E935" s="91" t="s">
        <v>6904</v>
      </c>
      <c r="F935" s="176">
        <v>46123.0</v>
      </c>
      <c r="G935" s="91"/>
      <c r="H935" s="91" t="s">
        <v>6905</v>
      </c>
      <c r="I935" s="91" t="s">
        <v>6907</v>
      </c>
      <c r="J935" s="97" t="s">
        <v>6908</v>
      </c>
      <c r="K935" s="97" t="s">
        <v>6910</v>
      </c>
      <c r="L935" s="97" t="s">
        <v>6910</v>
      </c>
      <c r="M935" s="91" t="s">
        <v>6914</v>
      </c>
      <c r="N935" s="91" t="s">
        <v>6914</v>
      </c>
      <c r="O935" s="183">
        <v>46123.0</v>
      </c>
      <c r="P935" s="337">
        <v>46137.0</v>
      </c>
      <c r="Q935" s="91" t="s">
        <v>98</v>
      </c>
      <c r="R935" s="91" t="s">
        <v>143</v>
      </c>
      <c r="S935" s="179" t="s">
        <v>126</v>
      </c>
      <c r="T935" s="179" t="s">
        <v>350</v>
      </c>
      <c r="U935" s="179" t="s">
        <v>101</v>
      </c>
      <c r="V935" s="91" t="s">
        <v>283</v>
      </c>
      <c r="W935" s="182"/>
      <c r="X935" s="182"/>
      <c r="Y935" s="184"/>
      <c r="Z935" s="180" t="s">
        <v>6922</v>
      </c>
      <c r="AA935" s="182"/>
      <c r="AB935" s="182"/>
    </row>
    <row r="936" ht="22.5" customHeight="1">
      <c r="A936" s="72">
        <f>COUNTIF('Call &amp; Chat-Lidya'!$I$4:$I$2391,I936)</f>
        <v>4</v>
      </c>
      <c r="B936" s="576">
        <v>46142.0</v>
      </c>
      <c r="C936" s="91" t="s">
        <v>83</v>
      </c>
      <c r="D936" s="91" t="s">
        <v>155</v>
      </c>
      <c r="E936" s="91" t="s">
        <v>3584</v>
      </c>
      <c r="F936" s="176">
        <v>46124.0</v>
      </c>
      <c r="G936" s="91"/>
      <c r="H936" s="91" t="s">
        <v>3585</v>
      </c>
      <c r="I936" s="91" t="s">
        <v>3586</v>
      </c>
      <c r="J936" s="97" t="s">
        <v>3588</v>
      </c>
      <c r="K936" s="97" t="s">
        <v>3589</v>
      </c>
      <c r="L936" s="97" t="s">
        <v>3589</v>
      </c>
      <c r="M936" s="91" t="s">
        <v>3590</v>
      </c>
      <c r="N936" s="91" t="s">
        <v>3592</v>
      </c>
      <c r="O936" s="183">
        <v>46124.0</v>
      </c>
      <c r="P936" s="337">
        <v>46138.0</v>
      </c>
      <c r="Q936" s="91" t="s">
        <v>124</v>
      </c>
      <c r="R936" s="91" t="s">
        <v>143</v>
      </c>
      <c r="S936" s="179" t="s">
        <v>251</v>
      </c>
      <c r="T936" s="179" t="s">
        <v>145</v>
      </c>
      <c r="U936" s="179" t="s">
        <v>101</v>
      </c>
      <c r="V936" s="91" t="s">
        <v>131</v>
      </c>
      <c r="W936" s="182"/>
      <c r="X936" s="182"/>
      <c r="Y936" s="184"/>
      <c r="Z936" s="182"/>
      <c r="AA936" s="182"/>
      <c r="AB936" s="182"/>
    </row>
    <row r="937" ht="22.5" customHeight="1">
      <c r="A937" s="72">
        <f>COUNTIF('Call &amp; Chat-Lidya'!$I$4:$I$2391,I937)</f>
        <v>5</v>
      </c>
      <c r="B937" s="576">
        <v>46142.0</v>
      </c>
      <c r="C937" s="91" t="s">
        <v>83</v>
      </c>
      <c r="D937" s="91" t="s">
        <v>155</v>
      </c>
      <c r="E937" s="91" t="s">
        <v>6949</v>
      </c>
      <c r="F937" s="176">
        <v>46126.0</v>
      </c>
      <c r="G937" s="91"/>
      <c r="H937" s="91" t="s">
        <v>2964</v>
      </c>
      <c r="I937" s="91" t="s">
        <v>2965</v>
      </c>
      <c r="J937" s="97" t="s">
        <v>2966</v>
      </c>
      <c r="K937" s="97" t="s">
        <v>2967</v>
      </c>
      <c r="L937" s="97" t="s">
        <v>2967</v>
      </c>
      <c r="M937" s="91" t="s">
        <v>2968</v>
      </c>
      <c r="N937" s="91" t="s">
        <v>2968</v>
      </c>
      <c r="O937" s="183">
        <v>46125.0</v>
      </c>
      <c r="P937" s="176">
        <v>46139.0</v>
      </c>
      <c r="Q937" s="91" t="s">
        <v>124</v>
      </c>
      <c r="R937" s="91" t="s">
        <v>143</v>
      </c>
      <c r="S937" s="179" t="s">
        <v>251</v>
      </c>
      <c r="T937" s="179" t="s">
        <v>145</v>
      </c>
      <c r="U937" s="179" t="s">
        <v>101</v>
      </c>
      <c r="V937" s="91" t="s">
        <v>283</v>
      </c>
      <c r="W937" s="182"/>
      <c r="X937" s="182"/>
      <c r="Y937" s="184"/>
      <c r="Z937" s="182"/>
      <c r="AA937" s="182"/>
      <c r="AB937" s="182"/>
    </row>
    <row r="938" ht="22.5" customHeight="1">
      <c r="A938" s="72">
        <f>COUNTIF('Call &amp; Chat-Lidya'!$I$4:$I$2391,I938)</f>
        <v>4</v>
      </c>
      <c r="B938" s="576">
        <v>46142.0</v>
      </c>
      <c r="C938" s="91" t="s">
        <v>83</v>
      </c>
      <c r="D938" s="91" t="s">
        <v>155</v>
      </c>
      <c r="E938" s="91" t="s">
        <v>3597</v>
      </c>
      <c r="F938" s="176">
        <v>46127.0</v>
      </c>
      <c r="G938" s="91"/>
      <c r="H938" s="91" t="s">
        <v>3598</v>
      </c>
      <c r="I938" s="91" t="s">
        <v>3599</v>
      </c>
      <c r="J938" s="97" t="s">
        <v>3600</v>
      </c>
      <c r="K938" s="97" t="s">
        <v>3601</v>
      </c>
      <c r="L938" s="97" t="s">
        <v>3601</v>
      </c>
      <c r="M938" s="91" t="s">
        <v>3602</v>
      </c>
      <c r="N938" s="91" t="s">
        <v>3602</v>
      </c>
      <c r="O938" s="183">
        <v>46127.0</v>
      </c>
      <c r="P938" s="176">
        <v>46141.0</v>
      </c>
      <c r="Q938" s="91" t="s">
        <v>124</v>
      </c>
      <c r="R938" s="91" t="s">
        <v>143</v>
      </c>
      <c r="S938" s="179" t="s">
        <v>126</v>
      </c>
      <c r="T938" s="179" t="s">
        <v>145</v>
      </c>
      <c r="U938" s="179" t="s">
        <v>101</v>
      </c>
      <c r="V938" s="91" t="s">
        <v>131</v>
      </c>
      <c r="W938" s="182"/>
      <c r="X938" s="182"/>
      <c r="Y938" s="184"/>
      <c r="Z938" s="182"/>
      <c r="AA938" s="182"/>
      <c r="AB938" s="182"/>
    </row>
    <row r="939" ht="22.5" customHeight="1">
      <c r="A939" s="72">
        <f>COUNTIF('Call &amp; Chat-Lidya'!$I$4:$I$2391,I939)</f>
        <v>7</v>
      </c>
      <c r="B939" s="576">
        <v>46142.0</v>
      </c>
      <c r="C939" s="91" t="s">
        <v>83</v>
      </c>
      <c r="D939" s="91" t="s">
        <v>155</v>
      </c>
      <c r="E939" s="91" t="s">
        <v>1761</v>
      </c>
      <c r="F939" s="176">
        <v>46128.0</v>
      </c>
      <c r="G939" s="91"/>
      <c r="H939" s="91" t="s">
        <v>1762</v>
      </c>
      <c r="I939" s="91" t="s">
        <v>1763</v>
      </c>
      <c r="J939" s="97" t="s">
        <v>1764</v>
      </c>
      <c r="K939" s="97" t="s">
        <v>1765</v>
      </c>
      <c r="L939" s="97" t="s">
        <v>1765</v>
      </c>
      <c r="M939" s="91" t="s">
        <v>1766</v>
      </c>
      <c r="N939" s="182"/>
      <c r="O939" s="183">
        <v>46127.0</v>
      </c>
      <c r="P939" s="176">
        <v>46141.0</v>
      </c>
      <c r="Q939" s="91" t="s">
        <v>143</v>
      </c>
      <c r="R939" s="91" t="s">
        <v>213</v>
      </c>
      <c r="S939" s="179" t="s">
        <v>350</v>
      </c>
      <c r="T939" s="179" t="s">
        <v>145</v>
      </c>
      <c r="U939" s="179" t="s">
        <v>101</v>
      </c>
      <c r="V939" s="91" t="s">
        <v>283</v>
      </c>
      <c r="W939" s="182"/>
      <c r="X939" s="182"/>
      <c r="Y939" s="184"/>
      <c r="Z939" s="180" t="s">
        <v>6138</v>
      </c>
      <c r="AA939" s="182"/>
      <c r="AB939" s="182"/>
    </row>
    <row r="940" ht="22.5" customHeight="1">
      <c r="A940" s="72">
        <f>COUNTIF('Call &amp; Chat-Lidya'!$I$4:$I$2391,I940)</f>
        <v>3</v>
      </c>
      <c r="B940" s="576">
        <v>46142.0</v>
      </c>
      <c r="C940" s="91" t="s">
        <v>83</v>
      </c>
      <c r="D940" s="91" t="s">
        <v>155</v>
      </c>
      <c r="E940" s="91" t="s">
        <v>3607</v>
      </c>
      <c r="F940" s="176">
        <v>46128.0</v>
      </c>
      <c r="G940" s="91"/>
      <c r="H940" s="91" t="s">
        <v>3608</v>
      </c>
      <c r="I940" s="91" t="s">
        <v>3609</v>
      </c>
      <c r="J940" s="97" t="s">
        <v>3610</v>
      </c>
      <c r="K940" s="97" t="s">
        <v>3611</v>
      </c>
      <c r="L940" s="97" t="s">
        <v>3611</v>
      </c>
      <c r="M940" s="91" t="s">
        <v>3612</v>
      </c>
      <c r="N940" s="91" t="s">
        <v>3612</v>
      </c>
      <c r="O940" s="183">
        <v>46127.0</v>
      </c>
      <c r="P940" s="176">
        <v>46141.0</v>
      </c>
      <c r="Q940" s="91" t="s">
        <v>124</v>
      </c>
      <c r="R940" s="91" t="s">
        <v>143</v>
      </c>
      <c r="S940" s="179" t="s">
        <v>126</v>
      </c>
      <c r="T940" s="179" t="s">
        <v>145</v>
      </c>
      <c r="U940" s="179" t="s">
        <v>101</v>
      </c>
      <c r="V940" s="91" t="s">
        <v>131</v>
      </c>
      <c r="W940" s="182"/>
      <c r="X940" s="182"/>
      <c r="Y940" s="184"/>
      <c r="Z940" s="182"/>
      <c r="AA940" s="182"/>
      <c r="AB940" s="182"/>
    </row>
    <row r="941" ht="22.5" customHeight="1">
      <c r="A941" s="72">
        <f>COUNTIF('Call &amp; Chat-Lidya'!$I$4:$I$2391,I941)</f>
        <v>3</v>
      </c>
      <c r="B941" s="576">
        <v>46142.0</v>
      </c>
      <c r="C941" s="91" t="s">
        <v>83</v>
      </c>
      <c r="D941" s="91" t="s">
        <v>155</v>
      </c>
      <c r="E941" s="91" t="s">
        <v>6998</v>
      </c>
      <c r="F941" s="176">
        <v>46129.0</v>
      </c>
      <c r="G941" s="91"/>
      <c r="H941" s="91" t="s">
        <v>6999</v>
      </c>
      <c r="I941" s="91" t="s">
        <v>7000</v>
      </c>
      <c r="J941" s="97" t="s">
        <v>7001</v>
      </c>
      <c r="K941" s="97" t="s">
        <v>7002</v>
      </c>
      <c r="L941" s="97" t="s">
        <v>7002</v>
      </c>
      <c r="M941" s="91" t="s">
        <v>7003</v>
      </c>
      <c r="N941" s="91" t="s">
        <v>7004</v>
      </c>
      <c r="O941" s="183">
        <v>46129.0</v>
      </c>
      <c r="P941" s="176">
        <v>46143.0</v>
      </c>
      <c r="Q941" s="91" t="s">
        <v>124</v>
      </c>
      <c r="R941" s="91" t="s">
        <v>143</v>
      </c>
      <c r="S941" s="179" t="s">
        <v>251</v>
      </c>
      <c r="T941" s="179" t="s">
        <v>145</v>
      </c>
      <c r="U941" s="179" t="s">
        <v>101</v>
      </c>
      <c r="V941" s="91" t="s">
        <v>283</v>
      </c>
      <c r="W941" s="91" t="s">
        <v>342</v>
      </c>
      <c r="X941" s="182"/>
      <c r="Y941" s="184"/>
      <c r="Z941" s="182"/>
      <c r="AA941" s="182"/>
      <c r="AB941" s="182"/>
    </row>
    <row r="942" ht="22.5" customHeight="1">
      <c r="A942" s="72">
        <f>COUNTIF('Call &amp; Chat-Lidya'!$I$4:$I$2391,I942)</f>
        <v>3</v>
      </c>
      <c r="B942" s="576">
        <v>46142.0</v>
      </c>
      <c r="C942" s="91" t="s">
        <v>83</v>
      </c>
      <c r="D942" s="91" t="s">
        <v>155</v>
      </c>
      <c r="E942" s="91" t="s">
        <v>3119</v>
      </c>
      <c r="F942" s="176">
        <v>46129.0</v>
      </c>
      <c r="G942" s="91"/>
      <c r="H942" s="91" t="s">
        <v>7008</v>
      </c>
      <c r="I942" s="91" t="s">
        <v>7009</v>
      </c>
      <c r="J942" s="97" t="s">
        <v>7010</v>
      </c>
      <c r="K942" s="97" t="s">
        <v>7011</v>
      </c>
      <c r="L942" s="97" t="s">
        <v>7011</v>
      </c>
      <c r="M942" s="91" t="s">
        <v>7012</v>
      </c>
      <c r="N942" s="91" t="s">
        <v>7012</v>
      </c>
      <c r="O942" s="183">
        <v>46129.0</v>
      </c>
      <c r="P942" s="176">
        <v>46143.0</v>
      </c>
      <c r="Q942" s="91" t="s">
        <v>124</v>
      </c>
      <c r="R942" s="91" t="s">
        <v>143</v>
      </c>
      <c r="S942" s="179" t="s">
        <v>251</v>
      </c>
      <c r="T942" s="179" t="s">
        <v>350</v>
      </c>
      <c r="U942" s="179" t="s">
        <v>101</v>
      </c>
      <c r="V942" s="91" t="s">
        <v>283</v>
      </c>
      <c r="W942" s="182"/>
      <c r="X942" s="182"/>
      <c r="Y942" s="184"/>
      <c r="Z942" s="182"/>
      <c r="AA942" s="182"/>
      <c r="AB942" s="182"/>
    </row>
    <row r="943" ht="22.5" customHeight="1">
      <c r="A943" s="72">
        <f>COUNTIF('Call &amp; Chat-Lidya'!$I$4:$I$2391,I943)</f>
        <v>2</v>
      </c>
      <c r="B943" s="576">
        <v>46142.0</v>
      </c>
      <c r="C943" s="91" t="s">
        <v>83</v>
      </c>
      <c r="D943" s="91" t="s">
        <v>155</v>
      </c>
      <c r="E943" s="91" t="s">
        <v>3126</v>
      </c>
      <c r="F943" s="176">
        <v>46129.0</v>
      </c>
      <c r="G943" s="91"/>
      <c r="H943" s="91" t="s">
        <v>7021</v>
      </c>
      <c r="I943" s="91" t="s">
        <v>7023</v>
      </c>
      <c r="J943" s="97" t="s">
        <v>7025</v>
      </c>
      <c r="K943" s="97" t="s">
        <v>6762</v>
      </c>
      <c r="L943" s="97" t="s">
        <v>6762</v>
      </c>
      <c r="M943" s="91" t="s">
        <v>7026</v>
      </c>
      <c r="N943" s="91" t="s">
        <v>7027</v>
      </c>
      <c r="O943" s="183">
        <v>46129.0</v>
      </c>
      <c r="P943" s="176">
        <v>46143.0</v>
      </c>
      <c r="Q943" s="91" t="s">
        <v>143</v>
      </c>
      <c r="R943" s="91" t="s">
        <v>124</v>
      </c>
      <c r="S943" s="179" t="s">
        <v>126</v>
      </c>
      <c r="T943" s="179" t="s">
        <v>292</v>
      </c>
      <c r="U943" s="179" t="s">
        <v>128</v>
      </c>
      <c r="V943" s="91" t="s">
        <v>664</v>
      </c>
      <c r="W943" s="182"/>
      <c r="X943" s="182"/>
      <c r="Y943" s="184"/>
      <c r="Z943" s="180" t="s">
        <v>7029</v>
      </c>
      <c r="AA943" s="182"/>
      <c r="AB943" s="182"/>
    </row>
    <row r="944" ht="22.5" customHeight="1">
      <c r="A944" s="72">
        <f>COUNTIF('Call &amp; Chat-Lidya'!$I$4:$I$2391,I944)</f>
        <v>2</v>
      </c>
      <c r="B944" s="576">
        <v>46142.0</v>
      </c>
      <c r="C944" s="91" t="s">
        <v>83</v>
      </c>
      <c r="D944" s="91" t="s">
        <v>155</v>
      </c>
      <c r="E944" s="91" t="s">
        <v>7033</v>
      </c>
      <c r="F944" s="176">
        <v>46130.0</v>
      </c>
      <c r="G944" s="91"/>
      <c r="H944" s="91" t="s">
        <v>7036</v>
      </c>
      <c r="I944" s="91" t="s">
        <v>7037</v>
      </c>
      <c r="J944" s="97" t="s">
        <v>7038</v>
      </c>
      <c r="K944" s="97" t="s">
        <v>7039</v>
      </c>
      <c r="L944" s="97" t="s">
        <v>7039</v>
      </c>
      <c r="M944" s="91" t="s">
        <v>7040</v>
      </c>
      <c r="N944" s="91" t="s">
        <v>7040</v>
      </c>
      <c r="O944" s="183">
        <v>46130.0</v>
      </c>
      <c r="P944" s="176">
        <v>46144.0</v>
      </c>
      <c r="Q944" s="91" t="s">
        <v>124</v>
      </c>
      <c r="R944" s="91" t="s">
        <v>143</v>
      </c>
      <c r="S944" s="179" t="s">
        <v>350</v>
      </c>
      <c r="T944" s="179" t="s">
        <v>145</v>
      </c>
      <c r="U944" s="179" t="s">
        <v>101</v>
      </c>
      <c r="V944" s="91" t="s">
        <v>283</v>
      </c>
      <c r="W944" s="182"/>
      <c r="X944" s="182"/>
      <c r="Y944" s="184"/>
      <c r="Z944" s="180" t="s">
        <v>7043</v>
      </c>
      <c r="AA944" s="182"/>
      <c r="AB944" s="182"/>
    </row>
    <row r="945" ht="22.5" customHeight="1">
      <c r="A945" s="72">
        <f>COUNTIF('Call &amp; Chat-Lidya'!$I$4:$I$2391,I945)</f>
        <v>2</v>
      </c>
      <c r="B945" s="576">
        <v>46142.0</v>
      </c>
      <c r="C945" s="91" t="s">
        <v>83</v>
      </c>
      <c r="D945" s="91" t="s">
        <v>155</v>
      </c>
      <c r="E945" s="91" t="s">
        <v>3145</v>
      </c>
      <c r="F945" s="176">
        <v>46132.0</v>
      </c>
      <c r="G945" s="91"/>
      <c r="H945" s="91" t="s">
        <v>7048</v>
      </c>
      <c r="I945" s="91" t="s">
        <v>7049</v>
      </c>
      <c r="J945" s="97" t="s">
        <v>7050</v>
      </c>
      <c r="K945" s="97" t="s">
        <v>7051</v>
      </c>
      <c r="L945" s="97" t="s">
        <v>7051</v>
      </c>
      <c r="M945" s="91" t="s">
        <v>7052</v>
      </c>
      <c r="N945" s="91" t="s">
        <v>7052</v>
      </c>
      <c r="O945" s="183">
        <v>46132.0</v>
      </c>
      <c r="P945" s="176">
        <v>46146.0</v>
      </c>
      <c r="Q945" s="91" t="s">
        <v>124</v>
      </c>
      <c r="R945" s="91" t="s">
        <v>143</v>
      </c>
      <c r="S945" s="179" t="s">
        <v>381</v>
      </c>
      <c r="T945" s="179" t="s">
        <v>145</v>
      </c>
      <c r="U945" s="179" t="s">
        <v>101</v>
      </c>
      <c r="V945" s="91" t="s">
        <v>283</v>
      </c>
      <c r="W945" s="91" t="s">
        <v>392</v>
      </c>
      <c r="X945" s="182"/>
      <c r="Y945" s="184"/>
      <c r="Z945" s="180" t="s">
        <v>7055</v>
      </c>
      <c r="AA945" s="182"/>
      <c r="AB945" s="182"/>
    </row>
    <row r="946" ht="22.5" customHeight="1">
      <c r="A946" s="72">
        <f>COUNTIF('Call &amp; Chat-Lidya'!$I$4:$I$2391,I946)</f>
        <v>1</v>
      </c>
      <c r="B946" s="576">
        <v>46142.0</v>
      </c>
      <c r="C946" s="91" t="s">
        <v>83</v>
      </c>
      <c r="D946" s="91" t="s">
        <v>155</v>
      </c>
      <c r="E946" s="91" t="s">
        <v>3154</v>
      </c>
      <c r="F946" s="176">
        <v>46133.0</v>
      </c>
      <c r="G946" s="91"/>
      <c r="H946" s="91" t="s">
        <v>7063</v>
      </c>
      <c r="I946" s="91" t="s">
        <v>7065</v>
      </c>
      <c r="J946" s="97" t="s">
        <v>7067</v>
      </c>
      <c r="K946" s="97" t="s">
        <v>7068</v>
      </c>
      <c r="L946" s="97" t="s">
        <v>7068</v>
      </c>
      <c r="M946" s="91" t="s">
        <v>7070</v>
      </c>
      <c r="N946" s="91" t="s">
        <v>7070</v>
      </c>
      <c r="O946" s="183">
        <v>46133.0</v>
      </c>
      <c r="P946" s="176">
        <v>46147.0</v>
      </c>
      <c r="Q946" s="91" t="s">
        <v>124</v>
      </c>
      <c r="R946" s="91" t="s">
        <v>143</v>
      </c>
      <c r="S946" s="179" t="s">
        <v>251</v>
      </c>
      <c r="T946" s="179" t="s">
        <v>145</v>
      </c>
      <c r="U946" s="179" t="s">
        <v>101</v>
      </c>
      <c r="V946" s="91" t="s">
        <v>283</v>
      </c>
      <c r="W946" s="91" t="s">
        <v>342</v>
      </c>
      <c r="X946" s="182"/>
      <c r="Y946" s="184"/>
      <c r="Z946" s="182"/>
      <c r="AA946" s="182"/>
      <c r="AB946" s="182"/>
    </row>
    <row r="947" ht="22.5" customHeight="1">
      <c r="A947" s="72">
        <f>COUNTIF('Call &amp; Chat-Lidya'!$I$4:$I$2391,I947)</f>
        <v>1</v>
      </c>
      <c r="B947" s="576">
        <v>46142.0</v>
      </c>
      <c r="C947" s="91" t="s">
        <v>83</v>
      </c>
      <c r="D947" s="91" t="s">
        <v>155</v>
      </c>
      <c r="E947" s="91" t="s">
        <v>3168</v>
      </c>
      <c r="F947" s="176">
        <v>46134.0</v>
      </c>
      <c r="G947" s="91"/>
      <c r="H947" s="91" t="s">
        <v>7086</v>
      </c>
      <c r="I947" s="91" t="s">
        <v>7087</v>
      </c>
      <c r="J947" s="97" t="s">
        <v>7089</v>
      </c>
      <c r="K947" s="97" t="s">
        <v>7090</v>
      </c>
      <c r="L947" s="97" t="s">
        <v>7090</v>
      </c>
      <c r="M947" s="91" t="s">
        <v>7091</v>
      </c>
      <c r="N947" s="91" t="s">
        <v>7092</v>
      </c>
      <c r="O947" s="183">
        <v>46133.0</v>
      </c>
      <c r="P947" s="176">
        <v>46147.0</v>
      </c>
      <c r="Q947" s="91" t="s">
        <v>124</v>
      </c>
      <c r="R947" s="91" t="s">
        <v>124</v>
      </c>
      <c r="S947" s="179" t="s">
        <v>292</v>
      </c>
      <c r="T947" s="179" t="s">
        <v>145</v>
      </c>
      <c r="U947" s="179" t="s">
        <v>101</v>
      </c>
      <c r="V947" s="91" t="s">
        <v>283</v>
      </c>
      <c r="W947" s="91" t="s">
        <v>392</v>
      </c>
      <c r="X947" s="182"/>
      <c r="Y947" s="184"/>
      <c r="Z947" s="180" t="s">
        <v>7098</v>
      </c>
      <c r="AA947" s="182"/>
      <c r="AB947" s="182"/>
    </row>
    <row r="948" ht="22.5" customHeight="1">
      <c r="A948" s="72">
        <f>COUNTIF('Call &amp; Chat-Lidya'!$I$4:$I$2391,I948)</f>
        <v>2</v>
      </c>
      <c r="B948" s="176">
        <v>46142.0</v>
      </c>
      <c r="C948" s="91" t="s">
        <v>83</v>
      </c>
      <c r="D948" s="91" t="s">
        <v>155</v>
      </c>
      <c r="E948" s="91" t="s">
        <v>3242</v>
      </c>
      <c r="F948" s="176">
        <v>46134.0</v>
      </c>
      <c r="G948" s="91"/>
      <c r="H948" s="91" t="s">
        <v>4323</v>
      </c>
      <c r="I948" s="91" t="s">
        <v>2143</v>
      </c>
      <c r="J948" s="97" t="s">
        <v>2144</v>
      </c>
      <c r="K948" s="97" t="s">
        <v>2145</v>
      </c>
      <c r="L948" s="97" t="s">
        <v>2145</v>
      </c>
      <c r="M948" s="91" t="s">
        <v>4324</v>
      </c>
      <c r="N948" s="91" t="s">
        <v>2146</v>
      </c>
      <c r="O948" s="183">
        <v>46121.0</v>
      </c>
      <c r="P948" s="176">
        <v>46135.0</v>
      </c>
      <c r="Q948" s="91" t="s">
        <v>222</v>
      </c>
      <c r="R948" s="91" t="s">
        <v>124</v>
      </c>
      <c r="S948" s="179" t="s">
        <v>251</v>
      </c>
      <c r="T948" s="179" t="s">
        <v>292</v>
      </c>
      <c r="U948" s="179" t="s">
        <v>101</v>
      </c>
      <c r="V948" s="91" t="s">
        <v>664</v>
      </c>
      <c r="W948" s="182"/>
      <c r="X948" s="182"/>
      <c r="Y948" s="184"/>
      <c r="Z948" s="180" t="s">
        <v>7122</v>
      </c>
      <c r="AA948" s="182"/>
      <c r="AB948" s="182"/>
    </row>
    <row r="949" ht="22.5" customHeight="1">
      <c r="A949" s="72">
        <f>COUNTIF('Call &amp; Chat-Lidya'!$I$4:$I$2391,I949)</f>
        <v>1</v>
      </c>
      <c r="B949" s="576">
        <v>46142.0</v>
      </c>
      <c r="C949" s="91" t="s">
        <v>83</v>
      </c>
      <c r="D949" s="91" t="s">
        <v>155</v>
      </c>
      <c r="E949" s="91" t="s">
        <v>1753</v>
      </c>
      <c r="F949" s="176">
        <v>46134.0</v>
      </c>
      <c r="G949" s="91"/>
      <c r="H949" s="91" t="s">
        <v>7132</v>
      </c>
      <c r="I949" s="91" t="s">
        <v>4347</v>
      </c>
      <c r="J949" s="97" t="s">
        <v>4348</v>
      </c>
      <c r="K949" s="97" t="s">
        <v>4349</v>
      </c>
      <c r="L949" s="97" t="s">
        <v>4349</v>
      </c>
      <c r="M949" s="91" t="s">
        <v>4350</v>
      </c>
      <c r="N949" s="91" t="s">
        <v>4350</v>
      </c>
      <c r="O949" s="183">
        <v>46128.0</v>
      </c>
      <c r="P949" s="176">
        <v>46142.0</v>
      </c>
      <c r="Q949" s="91" t="s">
        <v>124</v>
      </c>
      <c r="R949" s="91" t="s">
        <v>143</v>
      </c>
      <c r="S949" s="179" t="s">
        <v>350</v>
      </c>
      <c r="T949" s="179" t="s">
        <v>145</v>
      </c>
      <c r="U949" s="179" t="s">
        <v>101</v>
      </c>
      <c r="V949" s="91" t="s">
        <v>283</v>
      </c>
      <c r="W949" s="182"/>
      <c r="X949" s="182"/>
      <c r="Y949" s="184"/>
      <c r="Z949" s="180" t="s">
        <v>364</v>
      </c>
      <c r="AA949" s="182"/>
      <c r="AB949" s="182"/>
    </row>
    <row r="950" ht="22.5" customHeight="1">
      <c r="A950" s="72">
        <f>COUNTIF('Call &amp; Chat-Lidya'!$I$4:$I$2391,I950)</f>
        <v>8</v>
      </c>
      <c r="B950" s="576">
        <v>46142.0</v>
      </c>
      <c r="C950" s="91" t="s">
        <v>83</v>
      </c>
      <c r="D950" s="91" t="s">
        <v>155</v>
      </c>
      <c r="E950" s="91" t="s">
        <v>1706</v>
      </c>
      <c r="F950" s="176">
        <v>46134.0</v>
      </c>
      <c r="G950" s="91"/>
      <c r="H950" s="91" t="s">
        <v>1708</v>
      </c>
      <c r="I950" s="91" t="s">
        <v>1709</v>
      </c>
      <c r="J950" s="97" t="s">
        <v>1711</v>
      </c>
      <c r="K950" s="97" t="s">
        <v>1712</v>
      </c>
      <c r="L950" s="97" t="s">
        <v>1712</v>
      </c>
      <c r="M950" s="91" t="s">
        <v>1713</v>
      </c>
      <c r="N950" s="91" t="s">
        <v>1714</v>
      </c>
      <c r="O950" s="183">
        <v>46129.0</v>
      </c>
      <c r="P950" s="176">
        <v>46143.0</v>
      </c>
      <c r="Q950" s="91" t="s">
        <v>124</v>
      </c>
      <c r="R950" s="91" t="s">
        <v>143</v>
      </c>
      <c r="S950" s="179" t="s">
        <v>251</v>
      </c>
      <c r="T950" s="179" t="s">
        <v>145</v>
      </c>
      <c r="U950" s="179" t="s">
        <v>128</v>
      </c>
      <c r="V950" s="91" t="s">
        <v>131</v>
      </c>
      <c r="W950" s="182"/>
      <c r="X950" s="182"/>
      <c r="Y950" s="184"/>
      <c r="Z950" s="182"/>
      <c r="AA950" s="182"/>
      <c r="AB950" s="182"/>
    </row>
    <row r="951" ht="22.5" customHeight="1">
      <c r="A951" s="72">
        <f>COUNTIF('Call &amp; Chat-Lidya'!$I$4:$I$2391,I951)</f>
        <v>2</v>
      </c>
      <c r="B951" s="576">
        <v>46142.0</v>
      </c>
      <c r="C951" s="91" t="s">
        <v>83</v>
      </c>
      <c r="D951" s="91" t="s">
        <v>155</v>
      </c>
      <c r="E951" s="91" t="s">
        <v>2373</v>
      </c>
      <c r="F951" s="176">
        <v>46134.0</v>
      </c>
      <c r="G951" s="91"/>
      <c r="H951" s="91" t="s">
        <v>2377</v>
      </c>
      <c r="I951" s="91" t="s">
        <v>2379</v>
      </c>
      <c r="J951" s="97" t="s">
        <v>2380</v>
      </c>
      <c r="K951" s="97" t="s">
        <v>2381</v>
      </c>
      <c r="L951" s="97" t="s">
        <v>2381</v>
      </c>
      <c r="M951" s="91" t="s">
        <v>2382</v>
      </c>
      <c r="N951" s="91" t="s">
        <v>2382</v>
      </c>
      <c r="O951" s="183">
        <v>46129.0</v>
      </c>
      <c r="P951" s="176">
        <v>46143.0</v>
      </c>
      <c r="Q951" s="91" t="s">
        <v>124</v>
      </c>
      <c r="R951" s="91" t="s">
        <v>143</v>
      </c>
      <c r="S951" s="179" t="s">
        <v>251</v>
      </c>
      <c r="T951" s="179" t="s">
        <v>145</v>
      </c>
      <c r="U951" s="179" t="s">
        <v>101</v>
      </c>
      <c r="V951" s="91" t="s">
        <v>131</v>
      </c>
      <c r="W951" s="182"/>
      <c r="X951" s="182"/>
      <c r="Y951" s="184"/>
      <c r="Z951" s="182"/>
      <c r="AA951" s="182"/>
      <c r="AB951" s="182"/>
    </row>
    <row r="952" ht="22.5" customHeight="1">
      <c r="A952" s="72">
        <f>COUNTIF('Call &amp; Chat-Lidya'!$I$4:$I$2391,I952)</f>
        <v>3</v>
      </c>
      <c r="B952" s="576">
        <v>46142.0</v>
      </c>
      <c r="C952" s="91" t="s">
        <v>83</v>
      </c>
      <c r="D952" s="91" t="s">
        <v>155</v>
      </c>
      <c r="E952" s="91" t="s">
        <v>2070</v>
      </c>
      <c r="F952" s="176">
        <v>46134.0</v>
      </c>
      <c r="G952" s="91"/>
      <c r="H952" s="91" t="s">
        <v>2071</v>
      </c>
      <c r="I952" s="91" t="s">
        <v>2072</v>
      </c>
      <c r="J952" s="97" t="s">
        <v>2073</v>
      </c>
      <c r="K952" s="97" t="s">
        <v>2074</v>
      </c>
      <c r="L952" s="97" t="s">
        <v>2074</v>
      </c>
      <c r="M952" s="91" t="s">
        <v>2075</v>
      </c>
      <c r="N952" s="91" t="s">
        <v>2075</v>
      </c>
      <c r="O952" s="183">
        <v>46130.0</v>
      </c>
      <c r="P952" s="176">
        <v>46144.0</v>
      </c>
      <c r="Q952" s="91" t="s">
        <v>143</v>
      </c>
      <c r="R952" s="91" t="s">
        <v>143</v>
      </c>
      <c r="S952" s="179" t="s">
        <v>381</v>
      </c>
      <c r="T952" s="179" t="s">
        <v>145</v>
      </c>
      <c r="U952" s="179" t="s">
        <v>101</v>
      </c>
      <c r="V952" s="91" t="s">
        <v>1043</v>
      </c>
      <c r="W952" s="91" t="s">
        <v>342</v>
      </c>
      <c r="X952" s="182"/>
      <c r="Y952" s="184"/>
      <c r="Z952" s="180" t="s">
        <v>5248</v>
      </c>
      <c r="AA952" s="182"/>
      <c r="AB952" s="182"/>
    </row>
    <row r="953" ht="22.5" customHeight="1">
      <c r="A953" s="72">
        <f>COUNTIF('Call &amp; Chat-Lidya'!$I$4:$I$2391,I953)</f>
        <v>8</v>
      </c>
      <c r="B953" s="176">
        <v>46142.0</v>
      </c>
      <c r="C953" s="91" t="s">
        <v>83</v>
      </c>
      <c r="D953" s="91" t="s">
        <v>155</v>
      </c>
      <c r="E953" s="91" t="s">
        <v>6648</v>
      </c>
      <c r="F953" s="176">
        <v>46139.0</v>
      </c>
      <c r="G953" s="91"/>
      <c r="H953" s="91" t="s">
        <v>1731</v>
      </c>
      <c r="I953" s="91" t="s">
        <v>1732</v>
      </c>
      <c r="J953" s="97" t="s">
        <v>1733</v>
      </c>
      <c r="K953" s="97" t="s">
        <v>1735</v>
      </c>
      <c r="L953" s="97" t="s">
        <v>1735</v>
      </c>
      <c r="M953" s="91" t="s">
        <v>1736</v>
      </c>
      <c r="N953" s="91" t="s">
        <v>1736</v>
      </c>
      <c r="O953" s="183">
        <v>46139.0</v>
      </c>
      <c r="P953" s="176">
        <v>46153.0</v>
      </c>
      <c r="Q953" s="91" t="s">
        <v>124</v>
      </c>
      <c r="R953" s="91" t="s">
        <v>213</v>
      </c>
      <c r="S953" s="179" t="s">
        <v>251</v>
      </c>
      <c r="T953" s="179" t="s">
        <v>381</v>
      </c>
      <c r="U953" s="179" t="s">
        <v>101</v>
      </c>
      <c r="V953" s="91" t="s">
        <v>341</v>
      </c>
      <c r="W953" s="182"/>
      <c r="X953" s="182"/>
      <c r="Y953" s="184"/>
      <c r="Z953" s="180" t="s">
        <v>7181</v>
      </c>
      <c r="AA953" s="182"/>
      <c r="AB953" s="182"/>
    </row>
    <row r="954" ht="22.5" customHeight="1">
      <c r="A954" s="72">
        <f>COUNTIF('Call &amp; Chat-Lidya'!$I$4:$I$2391,I954)</f>
        <v>6</v>
      </c>
      <c r="B954" s="176">
        <v>46142.0</v>
      </c>
      <c r="C954" s="91" t="s">
        <v>83</v>
      </c>
      <c r="D954" s="91" t="s">
        <v>155</v>
      </c>
      <c r="E954" s="91" t="s">
        <v>1971</v>
      </c>
      <c r="F954" s="176">
        <v>46141.0</v>
      </c>
      <c r="G954" s="91"/>
      <c r="H954" s="91" t="s">
        <v>851</v>
      </c>
      <c r="I954" s="91" t="s">
        <v>1973</v>
      </c>
      <c r="J954" s="97" t="s">
        <v>1974</v>
      </c>
      <c r="K954" s="97" t="s">
        <v>1976</v>
      </c>
      <c r="L954" s="97" t="s">
        <v>1976</v>
      </c>
      <c r="M954" s="91" t="s">
        <v>1977</v>
      </c>
      <c r="N954" s="91" t="s">
        <v>1977</v>
      </c>
      <c r="O954" s="183">
        <v>46141.0</v>
      </c>
      <c r="P954" s="176">
        <v>46155.0</v>
      </c>
      <c r="Q954" s="91" t="s">
        <v>124</v>
      </c>
      <c r="R954" s="91" t="s">
        <v>213</v>
      </c>
      <c r="S954" s="179" t="s">
        <v>100</v>
      </c>
      <c r="T954" s="179" t="s">
        <v>381</v>
      </c>
      <c r="U954" s="179" t="s">
        <v>101</v>
      </c>
      <c r="V954" s="91" t="s">
        <v>1043</v>
      </c>
      <c r="W954" s="182"/>
      <c r="X954" s="182"/>
      <c r="Y954" s="184"/>
      <c r="Z954" s="97" t="s">
        <v>7195</v>
      </c>
      <c r="AA954" s="182"/>
      <c r="AB954" s="182"/>
    </row>
    <row r="955" ht="22.5" customHeight="1">
      <c r="A955" s="72">
        <f>COUNTIF('Call &amp; Chat-Lidya'!$I$4:$I$2391,I955)</f>
        <v>1</v>
      </c>
      <c r="B955" s="176">
        <v>46142.0</v>
      </c>
      <c r="C955" s="91" t="s">
        <v>83</v>
      </c>
      <c r="D955" s="91" t="s">
        <v>155</v>
      </c>
      <c r="E955" s="91" t="s">
        <v>5748</v>
      </c>
      <c r="F955" s="176">
        <v>46141.0</v>
      </c>
      <c r="G955" s="91"/>
      <c r="H955" s="91" t="s">
        <v>7201</v>
      </c>
      <c r="I955" s="91" t="s">
        <v>7202</v>
      </c>
      <c r="J955" s="97" t="s">
        <v>7204</v>
      </c>
      <c r="K955" s="97" t="s">
        <v>7206</v>
      </c>
      <c r="L955" s="97" t="s">
        <v>7206</v>
      </c>
      <c r="M955" s="91" t="s">
        <v>7207</v>
      </c>
      <c r="N955" s="91" t="s">
        <v>7207</v>
      </c>
      <c r="O955" s="183">
        <v>46141.0</v>
      </c>
      <c r="P955" s="176">
        <v>46155.0</v>
      </c>
      <c r="Q955" s="91" t="s">
        <v>124</v>
      </c>
      <c r="R955" s="91" t="s">
        <v>143</v>
      </c>
      <c r="S955" s="179" t="s">
        <v>251</v>
      </c>
      <c r="T955" s="179" t="s">
        <v>350</v>
      </c>
      <c r="U955" s="179" t="s">
        <v>101</v>
      </c>
      <c r="V955" s="91" t="s">
        <v>283</v>
      </c>
      <c r="W955" s="182"/>
      <c r="X955" s="182"/>
      <c r="Y955" s="184"/>
      <c r="Z955" s="180" t="s">
        <v>7217</v>
      </c>
      <c r="AA955" s="182"/>
      <c r="AB955" s="182"/>
    </row>
    <row r="956" ht="22.5" customHeight="1">
      <c r="A956" s="72">
        <f>COUNTIF('Call &amp; Chat-Lidya'!$I$4:$I$2391,I956)</f>
        <v>2</v>
      </c>
      <c r="B956" s="176">
        <v>46142.0</v>
      </c>
      <c r="C956" s="91" t="s">
        <v>83</v>
      </c>
      <c r="D956" s="91" t="s">
        <v>155</v>
      </c>
      <c r="E956" s="91" t="s">
        <v>2692</v>
      </c>
      <c r="F956" s="176">
        <v>46142.0</v>
      </c>
      <c r="G956" s="91"/>
      <c r="H956" s="91" t="s">
        <v>1825</v>
      </c>
      <c r="I956" s="91" t="s">
        <v>2693</v>
      </c>
      <c r="J956" s="97" t="s">
        <v>2694</v>
      </c>
      <c r="K956" s="97" t="s">
        <v>2695</v>
      </c>
      <c r="L956" s="97" t="s">
        <v>2695</v>
      </c>
      <c r="M956" s="91" t="s">
        <v>2698</v>
      </c>
      <c r="N956" s="91" t="s">
        <v>2698</v>
      </c>
      <c r="O956" s="183">
        <v>46142.0</v>
      </c>
      <c r="P956" s="176">
        <v>46156.0</v>
      </c>
      <c r="Q956" s="91" t="s">
        <v>124</v>
      </c>
      <c r="R956" s="91" t="s">
        <v>143</v>
      </c>
      <c r="S956" s="179" t="s">
        <v>126</v>
      </c>
      <c r="T956" s="179" t="s">
        <v>145</v>
      </c>
      <c r="U956" s="179" t="s">
        <v>101</v>
      </c>
      <c r="V956" s="91" t="s">
        <v>131</v>
      </c>
      <c r="W956" s="182"/>
      <c r="X956" s="182"/>
      <c r="Y956" s="184"/>
      <c r="Z956" s="182"/>
      <c r="AA956" s="182"/>
      <c r="AB956" s="182"/>
    </row>
    <row r="957" ht="22.5" customHeight="1">
      <c r="A957" s="72">
        <f>COUNTIF('Call &amp; Chat-Lidya'!$I$4:$I$2391,I957)</f>
        <v>2</v>
      </c>
      <c r="B957" s="176">
        <v>46142.0</v>
      </c>
      <c r="C957" s="91" t="s">
        <v>83</v>
      </c>
      <c r="D957" s="91" t="s">
        <v>155</v>
      </c>
      <c r="E957" s="91" t="s">
        <v>2707</v>
      </c>
      <c r="F957" s="176">
        <v>46142.0</v>
      </c>
      <c r="G957" s="91"/>
      <c r="H957" s="91" t="s">
        <v>532</v>
      </c>
      <c r="I957" s="91" t="s">
        <v>2708</v>
      </c>
      <c r="J957" s="97" t="s">
        <v>2709</v>
      </c>
      <c r="K957" s="97" t="s">
        <v>2710</v>
      </c>
      <c r="L957" s="97" t="s">
        <v>2710</v>
      </c>
      <c r="M957" s="91" t="s">
        <v>2711</v>
      </c>
      <c r="N957" s="91" t="s">
        <v>2711</v>
      </c>
      <c r="O957" s="183">
        <v>46142.0</v>
      </c>
      <c r="P957" s="176">
        <v>46156.0</v>
      </c>
      <c r="Q957" s="91" t="s">
        <v>124</v>
      </c>
      <c r="R957" s="91" t="s">
        <v>143</v>
      </c>
      <c r="S957" s="179" t="s">
        <v>251</v>
      </c>
      <c r="T957" s="179" t="s">
        <v>145</v>
      </c>
      <c r="U957" s="179" t="s">
        <v>101</v>
      </c>
      <c r="V957" s="91" t="s">
        <v>131</v>
      </c>
      <c r="W957" s="182"/>
      <c r="X957" s="182"/>
      <c r="Y957" s="184"/>
      <c r="Z957" s="182"/>
      <c r="AA957" s="182"/>
      <c r="AB957" s="182"/>
    </row>
    <row r="958" ht="22.5" customHeight="1">
      <c r="A958" s="72">
        <f>COUNTIF('Call &amp; Chat-Lidya'!$I$4:$I$2391,I958)</f>
        <v>2</v>
      </c>
      <c r="B958" s="176">
        <v>46142.0</v>
      </c>
      <c r="C958" s="91" t="s">
        <v>83</v>
      </c>
      <c r="D958" s="91" t="s">
        <v>155</v>
      </c>
      <c r="E958" s="91" t="s">
        <v>2483</v>
      </c>
      <c r="F958" s="176">
        <v>46142.0</v>
      </c>
      <c r="G958" s="91"/>
      <c r="H958" s="91" t="s">
        <v>2484</v>
      </c>
      <c r="I958" s="91" t="s">
        <v>2485</v>
      </c>
      <c r="J958" s="97" t="s">
        <v>2486</v>
      </c>
      <c r="K958" s="97" t="s">
        <v>2487</v>
      </c>
      <c r="L958" s="97" t="s">
        <v>2487</v>
      </c>
      <c r="M958" s="91" t="s">
        <v>2488</v>
      </c>
      <c r="N958" s="91" t="s">
        <v>2488</v>
      </c>
      <c r="O958" s="183">
        <v>46142.0</v>
      </c>
      <c r="P958" s="176">
        <v>46156.0</v>
      </c>
      <c r="Q958" s="91" t="s">
        <v>124</v>
      </c>
      <c r="R958" s="91" t="s">
        <v>143</v>
      </c>
      <c r="S958" s="179" t="s">
        <v>381</v>
      </c>
      <c r="T958" s="179" t="s">
        <v>145</v>
      </c>
      <c r="U958" s="179" t="s">
        <v>101</v>
      </c>
      <c r="V958" s="91" t="s">
        <v>283</v>
      </c>
      <c r="W958" s="97" t="s">
        <v>392</v>
      </c>
      <c r="X958" s="182"/>
      <c r="Y958" s="184"/>
      <c r="Z958" s="180" t="s">
        <v>2499</v>
      </c>
      <c r="AA958" s="182"/>
      <c r="AB958" s="182"/>
    </row>
    <row r="959" ht="22.5" customHeight="1">
      <c r="A959" s="72">
        <f>COUNTIF('Call &amp; Chat-Lidya'!$I$4:$I$2391,I959)</f>
        <v>1</v>
      </c>
      <c r="B959" s="176">
        <v>46141.0</v>
      </c>
      <c r="C959" s="91" t="s">
        <v>83</v>
      </c>
      <c r="D959" s="91" t="s">
        <v>155</v>
      </c>
      <c r="E959" s="91" t="s">
        <v>2816</v>
      </c>
      <c r="F959" s="176">
        <v>46134.0</v>
      </c>
      <c r="G959" s="91"/>
      <c r="H959" s="91" t="s">
        <v>4364</v>
      </c>
      <c r="I959" s="91" t="s">
        <v>4365</v>
      </c>
      <c r="J959" s="97" t="s">
        <v>4366</v>
      </c>
      <c r="K959" s="97" t="s">
        <v>4367</v>
      </c>
      <c r="L959" s="97" t="s">
        <v>4367</v>
      </c>
      <c r="M959" s="91" t="s">
        <v>4368</v>
      </c>
      <c r="N959" s="91" t="s">
        <v>4369</v>
      </c>
      <c r="O959" s="183">
        <v>46130.0</v>
      </c>
      <c r="P959" s="176">
        <v>46144.0</v>
      </c>
      <c r="Q959" s="91" t="s">
        <v>143</v>
      </c>
      <c r="R959" s="91" t="s">
        <v>143</v>
      </c>
      <c r="S959" s="179" t="s">
        <v>350</v>
      </c>
      <c r="T959" s="179" t="s">
        <v>145</v>
      </c>
      <c r="U959" s="179" t="s">
        <v>101</v>
      </c>
      <c r="V959" s="91" t="s">
        <v>283</v>
      </c>
      <c r="W959" s="182"/>
      <c r="X959" s="182"/>
      <c r="Y959" s="184"/>
      <c r="Z959" s="180" t="s">
        <v>364</v>
      </c>
      <c r="AA959" s="756"/>
      <c r="AB959" s="756"/>
    </row>
    <row r="960" ht="22.5" customHeight="1">
      <c r="A960" s="72">
        <f>COUNTIF('Call &amp; Chat-Lidya'!$I$4:$I$2391,I960)</f>
        <v>1</v>
      </c>
      <c r="B960" s="176">
        <v>46141.0</v>
      </c>
      <c r="C960" s="91" t="s">
        <v>83</v>
      </c>
      <c r="D960" s="91" t="s">
        <v>155</v>
      </c>
      <c r="E960" s="91" t="s">
        <v>2830</v>
      </c>
      <c r="F960" s="176">
        <v>46134.0</v>
      </c>
      <c r="G960" s="91"/>
      <c r="H960" s="91" t="s">
        <v>4379</v>
      </c>
      <c r="I960" s="91" t="s">
        <v>4380</v>
      </c>
      <c r="J960" s="97" t="s">
        <v>4381</v>
      </c>
      <c r="K960" s="97" t="s">
        <v>4382</v>
      </c>
      <c r="L960" s="97" t="s">
        <v>4382</v>
      </c>
      <c r="M960" s="91" t="s">
        <v>4384</v>
      </c>
      <c r="N960" s="91" t="s">
        <v>4368</v>
      </c>
      <c r="O960" s="183">
        <v>46131.0</v>
      </c>
      <c r="P960" s="176">
        <v>46145.0</v>
      </c>
      <c r="Q960" s="91" t="s">
        <v>256</v>
      </c>
      <c r="R960" s="91" t="s">
        <v>124</v>
      </c>
      <c r="S960" s="179" t="s">
        <v>126</v>
      </c>
      <c r="T960" s="179" t="s">
        <v>195</v>
      </c>
      <c r="U960" s="179" t="s">
        <v>128</v>
      </c>
      <c r="V960" s="91" t="s">
        <v>302</v>
      </c>
      <c r="W960" s="182"/>
      <c r="X960" s="182"/>
      <c r="Y960" s="184"/>
      <c r="Z960" s="182"/>
      <c r="AA960" s="182"/>
      <c r="AB960" s="182"/>
    </row>
    <row r="961" ht="22.5" customHeight="1">
      <c r="A961" s="72">
        <f>COUNTIF('Call &amp; Chat-Lidya'!$I$4:$I$2391,I961)</f>
        <v>13</v>
      </c>
      <c r="B961" s="176">
        <v>46141.0</v>
      </c>
      <c r="C961" s="91" t="s">
        <v>83</v>
      </c>
      <c r="D961" s="91" t="s">
        <v>155</v>
      </c>
      <c r="E961" s="91" t="s">
        <v>761</v>
      </c>
      <c r="F961" s="176">
        <v>46134.0</v>
      </c>
      <c r="G961" s="91"/>
      <c r="H961" s="91" t="s">
        <v>762</v>
      </c>
      <c r="I961" s="91" t="s">
        <v>763</v>
      </c>
      <c r="J961" s="97" t="s">
        <v>764</v>
      </c>
      <c r="K961" s="97" t="s">
        <v>765</v>
      </c>
      <c r="L961" s="97" t="s">
        <v>765</v>
      </c>
      <c r="M961" s="91" t="s">
        <v>766</v>
      </c>
      <c r="N961" s="91" t="s">
        <v>766</v>
      </c>
      <c r="O961" s="183">
        <v>46132.0</v>
      </c>
      <c r="P961" s="176">
        <v>46146.0</v>
      </c>
      <c r="Q961" s="91" t="s">
        <v>98</v>
      </c>
      <c r="R961" s="91" t="s">
        <v>143</v>
      </c>
      <c r="S961" s="179" t="s">
        <v>126</v>
      </c>
      <c r="T961" s="83" t="s">
        <v>350</v>
      </c>
      <c r="U961" s="179" t="s">
        <v>101</v>
      </c>
      <c r="V961" s="76" t="s">
        <v>283</v>
      </c>
      <c r="W961" s="182"/>
      <c r="X961" s="182"/>
      <c r="Y961" s="184"/>
      <c r="Z961" s="88" t="s">
        <v>7271</v>
      </c>
      <c r="AA961" s="182"/>
      <c r="AB961" s="182"/>
    </row>
    <row r="962" ht="22.5" customHeight="1">
      <c r="A962" s="72">
        <f>COUNTIF('Call &amp; Chat-Lidya'!$I$4:$I$2391,I962)</f>
        <v>2</v>
      </c>
      <c r="B962" s="176">
        <v>46141.0</v>
      </c>
      <c r="C962" s="91" t="s">
        <v>83</v>
      </c>
      <c r="D962" s="91" t="s">
        <v>155</v>
      </c>
      <c r="E962" s="91" t="s">
        <v>2390</v>
      </c>
      <c r="F962" s="176">
        <v>46134.0</v>
      </c>
      <c r="G962" s="91"/>
      <c r="H962" s="91" t="s">
        <v>2393</v>
      </c>
      <c r="I962" s="91" t="s">
        <v>2394</v>
      </c>
      <c r="J962" s="97" t="s">
        <v>2396</v>
      </c>
      <c r="K962" s="97" t="s">
        <v>2397</v>
      </c>
      <c r="L962" s="97" t="s">
        <v>2397</v>
      </c>
      <c r="M962" s="91" t="s">
        <v>2398</v>
      </c>
      <c r="N962" s="91" t="s">
        <v>2399</v>
      </c>
      <c r="O962" s="183">
        <v>46133.0</v>
      </c>
      <c r="P962" s="176">
        <v>46147.0</v>
      </c>
      <c r="Q962" s="91" t="s">
        <v>124</v>
      </c>
      <c r="R962" s="91" t="s">
        <v>143</v>
      </c>
      <c r="S962" s="179" t="s">
        <v>126</v>
      </c>
      <c r="T962" s="179" t="s">
        <v>145</v>
      </c>
      <c r="U962" s="179" t="s">
        <v>101</v>
      </c>
      <c r="V962" s="91" t="s">
        <v>131</v>
      </c>
      <c r="W962" s="182"/>
      <c r="X962" s="182"/>
      <c r="Y962" s="184"/>
      <c r="Z962" s="182"/>
      <c r="AA962" s="182"/>
      <c r="AB962" s="182"/>
    </row>
    <row r="963" ht="22.5" customHeight="1">
      <c r="A963" s="72">
        <f>COUNTIF('Call &amp; Chat-Lidya'!$I$4:$I$2391,I963)</f>
        <v>1</v>
      </c>
      <c r="B963" s="176">
        <v>46141.0</v>
      </c>
      <c r="C963" s="91" t="s">
        <v>83</v>
      </c>
      <c r="D963" s="91" t="s">
        <v>155</v>
      </c>
      <c r="E963" s="91" t="s">
        <v>2857</v>
      </c>
      <c r="F963" s="176">
        <v>46134.0</v>
      </c>
      <c r="G963" s="91"/>
      <c r="H963" s="91" t="s">
        <v>4292</v>
      </c>
      <c r="I963" s="91" t="s">
        <v>4296</v>
      </c>
      <c r="J963" s="97" t="s">
        <v>4297</v>
      </c>
      <c r="K963" s="97" t="s">
        <v>4298</v>
      </c>
      <c r="L963" s="97" t="s">
        <v>4298</v>
      </c>
      <c r="M963" s="91" t="s">
        <v>4299</v>
      </c>
      <c r="N963" s="91" t="s">
        <v>4299</v>
      </c>
      <c r="O963" s="183">
        <v>46133.0</v>
      </c>
      <c r="P963" s="176">
        <v>46147.0</v>
      </c>
      <c r="Q963" s="91" t="s">
        <v>124</v>
      </c>
      <c r="R963" s="91" t="s">
        <v>143</v>
      </c>
      <c r="S963" s="179" t="s">
        <v>251</v>
      </c>
      <c r="T963" s="179" t="s">
        <v>292</v>
      </c>
      <c r="U963" s="179" t="s">
        <v>101</v>
      </c>
      <c r="V963" s="91" t="s">
        <v>283</v>
      </c>
      <c r="W963" s="182"/>
      <c r="X963" s="182"/>
      <c r="Y963" s="184"/>
      <c r="Z963" s="180" t="s">
        <v>7304</v>
      </c>
      <c r="AA963" s="182"/>
      <c r="AB963" s="182"/>
    </row>
    <row r="964" ht="22.5" customHeight="1">
      <c r="A964" s="72">
        <f>COUNTIF('Call &amp; Chat-Lidya'!$I$4:$I$2391,I964)</f>
        <v>2</v>
      </c>
      <c r="B964" s="176">
        <v>46141.0</v>
      </c>
      <c r="C964" s="91" t="s">
        <v>83</v>
      </c>
      <c r="D964" s="91" t="s">
        <v>155</v>
      </c>
      <c r="E964" s="91" t="s">
        <v>2406</v>
      </c>
      <c r="F964" s="176">
        <v>46134.0</v>
      </c>
      <c r="G964" s="91"/>
      <c r="H964" s="91" t="s">
        <v>2410</v>
      </c>
      <c r="I964" s="91" t="s">
        <v>2411</v>
      </c>
      <c r="J964" s="97" t="s">
        <v>2412</v>
      </c>
      <c r="K964" s="97" t="s">
        <v>2413</v>
      </c>
      <c r="L964" s="97" t="s">
        <v>2413</v>
      </c>
      <c r="M964" s="91" t="s">
        <v>2414</v>
      </c>
      <c r="N964" s="91" t="s">
        <v>2415</v>
      </c>
      <c r="O964" s="183">
        <v>46133.0</v>
      </c>
      <c r="P964" s="176">
        <v>46147.0</v>
      </c>
      <c r="Q964" s="91" t="s">
        <v>213</v>
      </c>
      <c r="R964" s="91" t="s">
        <v>143</v>
      </c>
      <c r="S964" s="179" t="s">
        <v>126</v>
      </c>
      <c r="T964" s="179" t="s">
        <v>145</v>
      </c>
      <c r="U964" s="179" t="s">
        <v>101</v>
      </c>
      <c r="V964" s="91" t="s">
        <v>131</v>
      </c>
      <c r="W964" s="182"/>
      <c r="X964" s="182"/>
      <c r="Y964" s="184"/>
      <c r="Z964" s="182"/>
      <c r="AA964" s="182"/>
      <c r="AB964" s="182"/>
    </row>
    <row r="965" ht="22.5" customHeight="1">
      <c r="A965" s="72">
        <f>COUNTIF('Call &amp; Chat-Lidya'!$I$4:$I$2391,I965)</f>
        <v>2</v>
      </c>
      <c r="B965" s="176">
        <v>46141.0</v>
      </c>
      <c r="C965" s="91" t="s">
        <v>83</v>
      </c>
      <c r="D965" s="91" t="s">
        <v>155</v>
      </c>
      <c r="E965" s="91" t="s">
        <v>2424</v>
      </c>
      <c r="F965" s="176">
        <v>46134.0</v>
      </c>
      <c r="G965" s="91"/>
      <c r="H965" s="91" t="s">
        <v>2425</v>
      </c>
      <c r="I965" s="91" t="s">
        <v>2426</v>
      </c>
      <c r="J965" s="97" t="s">
        <v>2427</v>
      </c>
      <c r="K965" s="97" t="s">
        <v>2428</v>
      </c>
      <c r="L965" s="97" t="s">
        <v>2428</v>
      </c>
      <c r="M965" s="91" t="s">
        <v>2429</v>
      </c>
      <c r="N965" s="91" t="s">
        <v>2430</v>
      </c>
      <c r="O965" s="183">
        <v>46134.0</v>
      </c>
      <c r="P965" s="176">
        <v>46148.0</v>
      </c>
      <c r="Q965" s="91" t="s">
        <v>213</v>
      </c>
      <c r="R965" s="76" t="s">
        <v>124</v>
      </c>
      <c r="S965" s="179" t="s">
        <v>126</v>
      </c>
      <c r="T965" s="179" t="s">
        <v>145</v>
      </c>
      <c r="U965" s="179" t="s">
        <v>101</v>
      </c>
      <c r="V965" s="91" t="s">
        <v>131</v>
      </c>
      <c r="W965" s="182"/>
      <c r="X965" s="182"/>
      <c r="Y965" s="184"/>
      <c r="Z965" s="182"/>
      <c r="AA965" s="182"/>
      <c r="AB965" s="182"/>
    </row>
    <row r="966" ht="22.5" customHeight="1">
      <c r="A966" s="72">
        <f>COUNTIF('Call &amp; Chat-Lidya'!$I$4:$I$2391,I966)</f>
        <v>2</v>
      </c>
      <c r="B966" s="176">
        <v>46141.0</v>
      </c>
      <c r="C966" s="91" t="s">
        <v>83</v>
      </c>
      <c r="D966" s="91" t="s">
        <v>155</v>
      </c>
      <c r="E966" s="91" t="s">
        <v>2438</v>
      </c>
      <c r="F966" s="176">
        <v>46134.0</v>
      </c>
      <c r="G966" s="91"/>
      <c r="H966" s="91" t="s">
        <v>2439</v>
      </c>
      <c r="I966" s="91" t="s">
        <v>2440</v>
      </c>
      <c r="J966" s="97" t="s">
        <v>2441</v>
      </c>
      <c r="K966" s="97" t="s">
        <v>2442</v>
      </c>
      <c r="L966" s="97" t="s">
        <v>2442</v>
      </c>
      <c r="M966" s="91" t="s">
        <v>2443</v>
      </c>
      <c r="N966" s="91" t="s">
        <v>2443</v>
      </c>
      <c r="O966" s="183">
        <v>46134.0</v>
      </c>
      <c r="P966" s="176">
        <v>46148.0</v>
      </c>
      <c r="Q966" s="91" t="s">
        <v>124</v>
      </c>
      <c r="R966" s="91" t="s">
        <v>143</v>
      </c>
      <c r="S966" s="179" t="s">
        <v>251</v>
      </c>
      <c r="T966" s="179" t="s">
        <v>145</v>
      </c>
      <c r="U966" s="179" t="s">
        <v>101</v>
      </c>
      <c r="V966" s="91" t="s">
        <v>131</v>
      </c>
      <c r="W966" s="182"/>
      <c r="X966" s="182"/>
      <c r="Y966" s="184"/>
      <c r="Z966" s="182"/>
      <c r="AA966" s="182"/>
      <c r="AB966" s="182"/>
    </row>
    <row r="967" ht="22.5" customHeight="1">
      <c r="A967" s="72">
        <f>COUNTIF('Call &amp; Chat-Lidya'!$I$4:$I$2391,I967)</f>
        <v>1</v>
      </c>
      <c r="B967" s="176">
        <v>46141.0</v>
      </c>
      <c r="C967" s="91" t="s">
        <v>83</v>
      </c>
      <c r="D967" s="91" t="s">
        <v>155</v>
      </c>
      <c r="E967" s="91" t="s">
        <v>2902</v>
      </c>
      <c r="F967" s="176">
        <v>46134.0</v>
      </c>
      <c r="G967" s="91"/>
      <c r="H967" s="91" t="s">
        <v>7333</v>
      </c>
      <c r="I967" s="91" t="s">
        <v>7334</v>
      </c>
      <c r="J967" s="97" t="s">
        <v>7336</v>
      </c>
      <c r="K967" s="97" t="s">
        <v>7337</v>
      </c>
      <c r="L967" s="97" t="s">
        <v>7337</v>
      </c>
      <c r="M967" s="91" t="s">
        <v>7338</v>
      </c>
      <c r="N967" s="91" t="s">
        <v>7339</v>
      </c>
      <c r="O967" s="183">
        <v>46134.0</v>
      </c>
      <c r="P967" s="176">
        <v>46148.0</v>
      </c>
      <c r="Q967" s="91" t="s">
        <v>143</v>
      </c>
      <c r="R967" s="91" t="s">
        <v>143</v>
      </c>
      <c r="S967" s="179" t="s">
        <v>350</v>
      </c>
      <c r="T967" s="179" t="s">
        <v>145</v>
      </c>
      <c r="U967" s="179" t="s">
        <v>101</v>
      </c>
      <c r="V967" s="91" t="s">
        <v>283</v>
      </c>
      <c r="W967" s="182"/>
      <c r="X967" s="182"/>
      <c r="Y967" s="184"/>
      <c r="Z967" s="180" t="s">
        <v>7340</v>
      </c>
      <c r="AA967" s="182"/>
      <c r="AB967" s="182"/>
    </row>
    <row r="968" ht="22.5" customHeight="1">
      <c r="A968" s="72">
        <f>COUNTIF('Call &amp; Chat-Lidya'!$I$4:$I$2391,I968)</f>
        <v>2</v>
      </c>
      <c r="B968" s="176">
        <v>46141.0</v>
      </c>
      <c r="C968" s="91" t="s">
        <v>83</v>
      </c>
      <c r="D968" s="91" t="s">
        <v>155</v>
      </c>
      <c r="E968" s="91" t="s">
        <v>2452</v>
      </c>
      <c r="F968" s="176">
        <v>46135.0</v>
      </c>
      <c r="G968" s="91"/>
      <c r="H968" s="91" t="s">
        <v>2029</v>
      </c>
      <c r="I968" s="91" t="s">
        <v>2453</v>
      </c>
      <c r="J968" s="97" t="s">
        <v>2454</v>
      </c>
      <c r="K968" s="97" t="s">
        <v>2455</v>
      </c>
      <c r="L968" s="97" t="s">
        <v>2455</v>
      </c>
      <c r="M968" s="91" t="s">
        <v>2456</v>
      </c>
      <c r="N968" s="91" t="s">
        <v>2456</v>
      </c>
      <c r="O968" s="183">
        <v>46135.0</v>
      </c>
      <c r="P968" s="176">
        <v>46149.0</v>
      </c>
      <c r="Q968" s="91" t="s">
        <v>124</v>
      </c>
      <c r="R968" s="91" t="s">
        <v>143</v>
      </c>
      <c r="S968" s="179" t="s">
        <v>251</v>
      </c>
      <c r="T968" s="179" t="s">
        <v>145</v>
      </c>
      <c r="U968" s="179" t="s">
        <v>101</v>
      </c>
      <c r="V968" s="91" t="s">
        <v>131</v>
      </c>
      <c r="W968" s="182"/>
      <c r="X968" s="182"/>
      <c r="Y968" s="184"/>
      <c r="Z968" s="182"/>
      <c r="AA968" s="182"/>
      <c r="AB968" s="182"/>
    </row>
    <row r="969" ht="22.5" customHeight="1">
      <c r="A969" s="72">
        <f>COUNTIF('Call &amp; Chat-Lidya'!$I$4:$I$2391,I969)</f>
        <v>5</v>
      </c>
      <c r="B969" s="176">
        <v>46141.0</v>
      </c>
      <c r="C969" s="91" t="s">
        <v>83</v>
      </c>
      <c r="D969" s="91" t="s">
        <v>155</v>
      </c>
      <c r="E969" s="91" t="s">
        <v>2028</v>
      </c>
      <c r="F969" s="176">
        <v>46135.0</v>
      </c>
      <c r="G969" s="91"/>
      <c r="H969" s="91" t="s">
        <v>2029</v>
      </c>
      <c r="I969" s="91" t="s">
        <v>2030</v>
      </c>
      <c r="J969" s="97" t="s">
        <v>2032</v>
      </c>
      <c r="K969" s="97" t="s">
        <v>2033</v>
      </c>
      <c r="L969" s="97" t="s">
        <v>2033</v>
      </c>
      <c r="M969" s="91" t="s">
        <v>2034</v>
      </c>
      <c r="N969" s="182"/>
      <c r="O969" s="183">
        <v>46135.0</v>
      </c>
      <c r="P969" s="176">
        <v>46149.0</v>
      </c>
      <c r="Q969" s="91" t="s">
        <v>124</v>
      </c>
      <c r="R969" s="91" t="s">
        <v>213</v>
      </c>
      <c r="S969" s="179" t="s">
        <v>251</v>
      </c>
      <c r="T969" s="179" t="s">
        <v>145</v>
      </c>
      <c r="U969" s="179" t="s">
        <v>101</v>
      </c>
      <c r="V969" s="91" t="s">
        <v>131</v>
      </c>
      <c r="W969" s="182"/>
      <c r="X969" s="182"/>
      <c r="Y969" s="184"/>
      <c r="Z969" s="182"/>
      <c r="AA969" s="182"/>
      <c r="AB969" s="182"/>
    </row>
    <row r="970" ht="22.5" customHeight="1">
      <c r="A970" s="72">
        <f>COUNTIF('Call &amp; Chat-Lidya'!$I$4:$I$2391,I970)</f>
        <v>2</v>
      </c>
      <c r="B970" s="176">
        <v>46141.0</v>
      </c>
      <c r="C970" s="91" t="s">
        <v>83</v>
      </c>
      <c r="D970" s="91" t="s">
        <v>155</v>
      </c>
      <c r="E970" s="91" t="s">
        <v>1768</v>
      </c>
      <c r="F970" s="176">
        <v>46135.0</v>
      </c>
      <c r="G970" s="91"/>
      <c r="H970" s="91" t="s">
        <v>2467</v>
      </c>
      <c r="I970" s="91" t="s">
        <v>2468</v>
      </c>
      <c r="J970" s="97" t="s">
        <v>2470</v>
      </c>
      <c r="K970" s="97" t="s">
        <v>2472</v>
      </c>
      <c r="L970" s="97" t="s">
        <v>2472</v>
      </c>
      <c r="M970" s="91" t="s">
        <v>2473</v>
      </c>
      <c r="N970" s="91" t="s">
        <v>2473</v>
      </c>
      <c r="O970" s="183">
        <v>46135.0</v>
      </c>
      <c r="P970" s="176">
        <v>46149.0</v>
      </c>
      <c r="Q970" s="91" t="s">
        <v>143</v>
      </c>
      <c r="R970" s="91" t="s">
        <v>143</v>
      </c>
      <c r="S970" s="179" t="s">
        <v>251</v>
      </c>
      <c r="T970" s="179" t="s">
        <v>145</v>
      </c>
      <c r="U970" s="179" t="s">
        <v>101</v>
      </c>
      <c r="V970" s="91" t="s">
        <v>131</v>
      </c>
      <c r="W970" s="182"/>
      <c r="X970" s="182"/>
      <c r="Y970" s="184"/>
      <c r="Z970" s="182"/>
      <c r="AA970" s="182"/>
      <c r="AB970" s="182"/>
    </row>
    <row r="971" ht="22.5" customHeight="1">
      <c r="A971" s="72">
        <f>COUNTIF('Call &amp; Chat-Lidya'!$I$4:$I$2391,I971)</f>
        <v>6</v>
      </c>
      <c r="B971" s="176">
        <v>46141.0</v>
      </c>
      <c r="C971" s="91" t="s">
        <v>83</v>
      </c>
      <c r="D971" s="91" t="s">
        <v>155</v>
      </c>
      <c r="E971" s="91" t="s">
        <v>1783</v>
      </c>
      <c r="F971" s="176">
        <v>46135.0</v>
      </c>
      <c r="G971" s="91"/>
      <c r="H971" s="91" t="s">
        <v>2147</v>
      </c>
      <c r="I971" s="91" t="s">
        <v>2008</v>
      </c>
      <c r="J971" s="97" t="s">
        <v>2009</v>
      </c>
      <c r="K971" s="97" t="s">
        <v>2010</v>
      </c>
      <c r="L971" s="97" t="s">
        <v>2010</v>
      </c>
      <c r="M971" s="91" t="s">
        <v>2011</v>
      </c>
      <c r="N971" s="91" t="s">
        <v>2011</v>
      </c>
      <c r="O971" s="183">
        <v>46135.0</v>
      </c>
      <c r="P971" s="176">
        <v>46149.0</v>
      </c>
      <c r="Q971" s="91" t="s">
        <v>98</v>
      </c>
      <c r="R971" s="91" t="s">
        <v>213</v>
      </c>
      <c r="S971" s="179" t="s">
        <v>100</v>
      </c>
      <c r="T971" s="179" t="s">
        <v>145</v>
      </c>
      <c r="U971" s="179" t="s">
        <v>101</v>
      </c>
      <c r="V971" s="91" t="s">
        <v>341</v>
      </c>
      <c r="W971" s="182"/>
      <c r="X971" s="182"/>
      <c r="Y971" s="184"/>
      <c r="Z971" s="180" t="s">
        <v>7378</v>
      </c>
      <c r="AA971" s="182"/>
      <c r="AB971" s="182"/>
    </row>
    <row r="972" ht="22.5" customHeight="1">
      <c r="A972" s="72">
        <f>COUNTIF('Call &amp; Chat-Lidya'!$I$4:$I$2391,I972)</f>
        <v>1</v>
      </c>
      <c r="B972" s="176">
        <v>46141.0</v>
      </c>
      <c r="C972" s="91" t="s">
        <v>83</v>
      </c>
      <c r="D972" s="91" t="s">
        <v>155</v>
      </c>
      <c r="E972" s="91" t="s">
        <v>1797</v>
      </c>
      <c r="F972" s="176">
        <v>46136.0</v>
      </c>
      <c r="G972" s="91"/>
      <c r="H972" s="91" t="s">
        <v>7379</v>
      </c>
      <c r="I972" s="91" t="s">
        <v>7380</v>
      </c>
      <c r="J972" s="97" t="s">
        <v>7381</v>
      </c>
      <c r="K972" s="97" t="s">
        <v>7382</v>
      </c>
      <c r="L972" s="97" t="s">
        <v>7382</v>
      </c>
      <c r="M972" s="91" t="s">
        <v>7383</v>
      </c>
      <c r="N972" s="91" t="s">
        <v>7383</v>
      </c>
      <c r="O972" s="183">
        <v>46135.0</v>
      </c>
      <c r="P972" s="176">
        <v>46150.0</v>
      </c>
      <c r="Q972" s="91" t="s">
        <v>124</v>
      </c>
      <c r="R972" s="91" t="s">
        <v>143</v>
      </c>
      <c r="S972" s="179" t="s">
        <v>350</v>
      </c>
      <c r="T972" s="179" t="s">
        <v>145</v>
      </c>
      <c r="U972" s="179" t="s">
        <v>101</v>
      </c>
      <c r="V972" s="91" t="s">
        <v>283</v>
      </c>
      <c r="W972" s="91" t="s">
        <v>392</v>
      </c>
      <c r="X972" s="182"/>
      <c r="Y972" s="184"/>
      <c r="Z972" s="182"/>
      <c r="AA972" s="182"/>
      <c r="AB972" s="182"/>
    </row>
    <row r="973" ht="22.5" customHeight="1">
      <c r="A973" s="72">
        <f>COUNTIF('Call &amp; Chat-Lidya'!$I$4:$I$2391,I973)</f>
        <v>1</v>
      </c>
      <c r="B973" s="176">
        <v>46141.0</v>
      </c>
      <c r="C973" s="91" t="s">
        <v>83</v>
      </c>
      <c r="D973" s="91" t="s">
        <v>155</v>
      </c>
      <c r="E973" s="91" t="s">
        <v>4331</v>
      </c>
      <c r="F973" s="176">
        <v>46136.0</v>
      </c>
      <c r="G973" s="91"/>
      <c r="H973" s="91" t="s">
        <v>7393</v>
      </c>
      <c r="I973" s="91" t="s">
        <v>7395</v>
      </c>
      <c r="J973" s="97" t="s">
        <v>7396</v>
      </c>
      <c r="K973" s="97" t="s">
        <v>3715</v>
      </c>
      <c r="L973" s="97" t="s">
        <v>3715</v>
      </c>
      <c r="M973" s="91" t="s">
        <v>7401</v>
      </c>
      <c r="N973" s="91" t="s">
        <v>7401</v>
      </c>
      <c r="O973" s="183">
        <v>46136.0</v>
      </c>
      <c r="P973" s="176">
        <v>46150.0</v>
      </c>
      <c r="Q973" s="91" t="s">
        <v>124</v>
      </c>
      <c r="R973" s="91" t="s">
        <v>143</v>
      </c>
      <c r="S973" s="179" t="s">
        <v>350</v>
      </c>
      <c r="T973" s="179" t="s">
        <v>145</v>
      </c>
      <c r="U973" s="179" t="s">
        <v>101</v>
      </c>
      <c r="V973" s="91" t="s">
        <v>283</v>
      </c>
      <c r="W973" s="182"/>
      <c r="X973" s="182"/>
      <c r="Y973" s="184"/>
      <c r="Z973" s="180" t="s">
        <v>7340</v>
      </c>
      <c r="AA973" s="182"/>
      <c r="AB973" s="182"/>
    </row>
    <row r="974" ht="22.5" customHeight="1">
      <c r="A974" s="72">
        <f>COUNTIF('Call &amp; Chat-Lidya'!$I$4:$I$2391,I974)</f>
        <v>1</v>
      </c>
      <c r="B974" s="176">
        <v>46141.0</v>
      </c>
      <c r="C974" s="91" t="s">
        <v>83</v>
      </c>
      <c r="D974" s="91" t="s">
        <v>155</v>
      </c>
      <c r="E974" s="91" t="s">
        <v>4333</v>
      </c>
      <c r="F974" s="176">
        <v>46136.0</v>
      </c>
      <c r="G974" s="91"/>
      <c r="H974" s="91" t="s">
        <v>7415</v>
      </c>
      <c r="I974" s="91" t="s">
        <v>7416</v>
      </c>
      <c r="J974" s="97" t="s">
        <v>7417</v>
      </c>
      <c r="K974" s="97" t="s">
        <v>7418</v>
      </c>
      <c r="L974" s="97" t="s">
        <v>7418</v>
      </c>
      <c r="M974" s="91" t="s">
        <v>7419</v>
      </c>
      <c r="N974" s="182"/>
      <c r="O974" s="183">
        <v>46136.0</v>
      </c>
      <c r="P974" s="176">
        <v>46150.0</v>
      </c>
      <c r="Q974" s="91" t="s">
        <v>124</v>
      </c>
      <c r="R974" s="91" t="s">
        <v>124</v>
      </c>
      <c r="S974" s="179" t="s">
        <v>292</v>
      </c>
      <c r="T974" s="179" t="s">
        <v>145</v>
      </c>
      <c r="U974" s="179" t="s">
        <v>101</v>
      </c>
      <c r="V974" s="91" t="s">
        <v>873</v>
      </c>
      <c r="W974" s="182"/>
      <c r="X974" s="182"/>
      <c r="Y974" s="184"/>
      <c r="Z974" s="180" t="s">
        <v>7427</v>
      </c>
      <c r="AA974" s="182"/>
      <c r="AB974" s="182"/>
    </row>
    <row r="975" ht="22.5" customHeight="1">
      <c r="A975" s="72">
        <f>COUNTIF('Call &amp; Chat-Lidya'!$I$4:$I$2391,I975)</f>
        <v>3</v>
      </c>
      <c r="B975" s="176">
        <v>46141.0</v>
      </c>
      <c r="C975" s="91" t="s">
        <v>83</v>
      </c>
      <c r="D975" s="91" t="s">
        <v>155</v>
      </c>
      <c r="E975" s="91" t="s">
        <v>6298</v>
      </c>
      <c r="F975" s="176">
        <v>46139.0</v>
      </c>
      <c r="G975" s="91"/>
      <c r="H975" s="91" t="s">
        <v>7438</v>
      </c>
      <c r="I975" s="91" t="s">
        <v>7440</v>
      </c>
      <c r="J975" s="97" t="s">
        <v>7442</v>
      </c>
      <c r="K975" s="97" t="s">
        <v>7444</v>
      </c>
      <c r="L975" s="97" t="s">
        <v>7444</v>
      </c>
      <c r="M975" s="91" t="s">
        <v>7445</v>
      </c>
      <c r="N975" s="91" t="s">
        <v>7445</v>
      </c>
      <c r="O975" s="183">
        <v>46069.0</v>
      </c>
      <c r="P975" s="176">
        <v>46083.0</v>
      </c>
      <c r="Q975" s="91" t="s">
        <v>143</v>
      </c>
      <c r="R975" s="91" t="s">
        <v>124</v>
      </c>
      <c r="S975" s="179" t="s">
        <v>126</v>
      </c>
      <c r="T975" s="179" t="s">
        <v>195</v>
      </c>
      <c r="U975" s="179" t="s">
        <v>128</v>
      </c>
      <c r="V975" s="91" t="s">
        <v>131</v>
      </c>
      <c r="W975" s="182"/>
      <c r="X975" s="182"/>
      <c r="Y975" s="184"/>
      <c r="Z975" s="182"/>
      <c r="AA975" s="182"/>
      <c r="AB975" s="182"/>
    </row>
    <row r="976" ht="22.5" customHeight="1">
      <c r="A976" s="72">
        <f>COUNTIF('Call &amp; Chat-Lidya'!$I$4:$I$2391,I976)</f>
        <v>1</v>
      </c>
      <c r="B976" s="176">
        <v>46141.0</v>
      </c>
      <c r="C976" s="91" t="s">
        <v>83</v>
      </c>
      <c r="D976" s="91" t="s">
        <v>155</v>
      </c>
      <c r="E976" s="91" t="s">
        <v>6306</v>
      </c>
      <c r="F976" s="176">
        <v>46139.0</v>
      </c>
      <c r="G976" s="91"/>
      <c r="H976" s="91" t="s">
        <v>7453</v>
      </c>
      <c r="I976" s="91" t="s">
        <v>7455</v>
      </c>
      <c r="J976" s="97" t="s">
        <v>7457</v>
      </c>
      <c r="K976" s="97" t="s">
        <v>7270</v>
      </c>
      <c r="L976" s="97" t="s">
        <v>7270</v>
      </c>
      <c r="M976" s="91" t="s">
        <v>7463</v>
      </c>
      <c r="N976" s="91" t="s">
        <v>7463</v>
      </c>
      <c r="O976" s="183">
        <v>46073.0</v>
      </c>
      <c r="P976" s="176">
        <v>46087.0</v>
      </c>
      <c r="Q976" s="91" t="s">
        <v>124</v>
      </c>
      <c r="R976" s="91" t="s">
        <v>143</v>
      </c>
      <c r="S976" s="179" t="s">
        <v>251</v>
      </c>
      <c r="T976" s="179" t="s">
        <v>195</v>
      </c>
      <c r="U976" s="179" t="s">
        <v>128</v>
      </c>
      <c r="V976" s="91" t="s">
        <v>131</v>
      </c>
      <c r="W976" s="182"/>
      <c r="X976" s="182"/>
      <c r="Y976" s="184"/>
      <c r="Z976" s="182"/>
      <c r="AA976" s="182"/>
      <c r="AB976" s="182"/>
    </row>
    <row r="977" ht="22.5" customHeight="1">
      <c r="A977" s="72">
        <f>COUNTIF('Call &amp; Chat-Lidya'!$I$4:$I$2391,I977)</f>
        <v>2</v>
      </c>
      <c r="B977" s="176">
        <v>46141.0</v>
      </c>
      <c r="C977" s="91" t="s">
        <v>83</v>
      </c>
      <c r="D977" s="91" t="s">
        <v>155</v>
      </c>
      <c r="E977" s="91" t="s">
        <v>2148</v>
      </c>
      <c r="F977" s="176">
        <v>46139.0</v>
      </c>
      <c r="G977" s="91"/>
      <c r="H977" s="91" t="s">
        <v>2150</v>
      </c>
      <c r="I977" s="91" t="s">
        <v>2151</v>
      </c>
      <c r="J977" s="97" t="s">
        <v>2153</v>
      </c>
      <c r="K977" s="97" t="s">
        <v>2154</v>
      </c>
      <c r="L977" s="97" t="s">
        <v>2154</v>
      </c>
      <c r="M977" s="91" t="s">
        <v>2155</v>
      </c>
      <c r="N977" s="91" t="s">
        <v>2155</v>
      </c>
      <c r="O977" s="183">
        <v>46074.0</v>
      </c>
      <c r="P977" s="176">
        <v>46088.0</v>
      </c>
      <c r="Q977" s="91" t="s">
        <v>143</v>
      </c>
      <c r="R977" s="91" t="s">
        <v>143</v>
      </c>
      <c r="S977" s="179" t="s">
        <v>126</v>
      </c>
      <c r="T977" s="179" t="s">
        <v>145</v>
      </c>
      <c r="U977" s="179" t="s">
        <v>101</v>
      </c>
      <c r="V977" s="91" t="s">
        <v>131</v>
      </c>
      <c r="W977" s="182"/>
      <c r="X977" s="182"/>
      <c r="Y977" s="184"/>
      <c r="Z977" s="182"/>
      <c r="AA977" s="182"/>
      <c r="AB977" s="182"/>
    </row>
    <row r="978" ht="22.5" customHeight="1">
      <c r="A978" s="72">
        <f>COUNTIF('Call &amp; Chat-Lidya'!$I$4:$I$2391,I978)</f>
        <v>2</v>
      </c>
      <c r="B978" s="176">
        <v>46141.0</v>
      </c>
      <c r="C978" s="91" t="s">
        <v>83</v>
      </c>
      <c r="D978" s="91" t="s">
        <v>155</v>
      </c>
      <c r="E978" s="91" t="s">
        <v>2162</v>
      </c>
      <c r="F978" s="176">
        <v>46139.0</v>
      </c>
      <c r="G978" s="91"/>
      <c r="H978" s="91" t="s">
        <v>2164</v>
      </c>
      <c r="I978" s="91" t="s">
        <v>2166</v>
      </c>
      <c r="J978" s="97" t="s">
        <v>2167</v>
      </c>
      <c r="K978" s="97" t="s">
        <v>2169</v>
      </c>
      <c r="L978" s="97" t="s">
        <v>2169</v>
      </c>
      <c r="M978" s="91" t="s">
        <v>2170</v>
      </c>
      <c r="N978" s="91" t="s">
        <v>2170</v>
      </c>
      <c r="O978" s="183">
        <v>46078.0</v>
      </c>
      <c r="P978" s="176">
        <v>46092.0</v>
      </c>
      <c r="Q978" s="91" t="s">
        <v>124</v>
      </c>
      <c r="R978" s="91" t="s">
        <v>143</v>
      </c>
      <c r="S978" s="179" t="s">
        <v>251</v>
      </c>
      <c r="T978" s="179" t="s">
        <v>145</v>
      </c>
      <c r="U978" s="179" t="s">
        <v>101</v>
      </c>
      <c r="V978" s="91" t="s">
        <v>131</v>
      </c>
      <c r="W978" s="182"/>
      <c r="X978" s="182"/>
      <c r="Y978" s="184"/>
      <c r="Z978" s="182"/>
      <c r="AA978" s="182"/>
      <c r="AB978" s="182"/>
    </row>
    <row r="979" ht="22.5" customHeight="1">
      <c r="A979" s="72">
        <f>COUNTIF('Call &amp; Chat-Lidya'!$I$4:$I$2391,I979)</f>
        <v>3</v>
      </c>
      <c r="B979" s="176">
        <v>46141.0</v>
      </c>
      <c r="C979" s="91" t="s">
        <v>83</v>
      </c>
      <c r="D979" s="91" t="s">
        <v>155</v>
      </c>
      <c r="E979" s="91" t="s">
        <v>2079</v>
      </c>
      <c r="F979" s="176">
        <v>46139.0</v>
      </c>
      <c r="G979" s="91"/>
      <c r="H979" s="91" t="s">
        <v>2080</v>
      </c>
      <c r="I979" s="91" t="s">
        <v>2081</v>
      </c>
      <c r="J979" s="97" t="s">
        <v>2083</v>
      </c>
      <c r="K979" s="97" t="s">
        <v>2084</v>
      </c>
      <c r="L979" s="97" t="s">
        <v>2086</v>
      </c>
      <c r="M979" s="91" t="s">
        <v>2087</v>
      </c>
      <c r="N979" s="91" t="s">
        <v>2089</v>
      </c>
      <c r="O979" s="183">
        <v>46079.0</v>
      </c>
      <c r="P979" s="176">
        <v>46093.0</v>
      </c>
      <c r="Q979" s="91" t="s">
        <v>124</v>
      </c>
      <c r="R979" s="91" t="s">
        <v>143</v>
      </c>
      <c r="S979" s="179" t="s">
        <v>126</v>
      </c>
      <c r="T979" s="179" t="s">
        <v>145</v>
      </c>
      <c r="U979" s="179" t="s">
        <v>101</v>
      </c>
      <c r="V979" s="91" t="s">
        <v>131</v>
      </c>
      <c r="W979" s="182"/>
      <c r="X979" s="182"/>
      <c r="Y979" s="184"/>
      <c r="Z979" s="182"/>
      <c r="AA979" s="182"/>
      <c r="AB979" s="182"/>
    </row>
    <row r="980" ht="22.5" customHeight="1">
      <c r="A980" s="72">
        <f>COUNTIF('Call &amp; Chat-Lidya'!$I$4:$I$2391,I980)</f>
        <v>1</v>
      </c>
      <c r="B980" s="176">
        <v>46141.0</v>
      </c>
      <c r="C980" s="91" t="s">
        <v>83</v>
      </c>
      <c r="D980" s="91" t="s">
        <v>155</v>
      </c>
      <c r="E980" s="91" t="s">
        <v>2121</v>
      </c>
      <c r="F980" s="176">
        <v>46139.0</v>
      </c>
      <c r="G980" s="91"/>
      <c r="H980" s="91" t="s">
        <v>7517</v>
      </c>
      <c r="I980" s="91" t="s">
        <v>7518</v>
      </c>
      <c r="J980" s="97" t="s">
        <v>7520</v>
      </c>
      <c r="K980" s="97" t="s">
        <v>7523</v>
      </c>
      <c r="L980" s="97" t="s">
        <v>7523</v>
      </c>
      <c r="M980" s="91" t="s">
        <v>7526</v>
      </c>
      <c r="N980" s="91" t="s">
        <v>7526</v>
      </c>
      <c r="O980" s="183">
        <v>46080.0</v>
      </c>
      <c r="P980" s="176">
        <v>46094.0</v>
      </c>
      <c r="Q980" s="91" t="s">
        <v>143</v>
      </c>
      <c r="R980" s="91" t="s">
        <v>143</v>
      </c>
      <c r="S980" s="179" t="s">
        <v>126</v>
      </c>
      <c r="T980" s="179" t="s">
        <v>195</v>
      </c>
      <c r="U980" s="179" t="s">
        <v>128</v>
      </c>
      <c r="V980" s="91" t="s">
        <v>131</v>
      </c>
      <c r="W980" s="182"/>
      <c r="X980" s="182"/>
      <c r="Y980" s="184"/>
      <c r="Z980" s="182"/>
      <c r="AA980" s="182"/>
      <c r="AB980" s="182"/>
    </row>
    <row r="981" ht="22.5" customHeight="1">
      <c r="A981" s="72">
        <f>COUNTIF('Call &amp; Chat-Lidya'!$I$4:$I$2391,I981)</f>
        <v>1</v>
      </c>
      <c r="B981" s="176">
        <v>46141.0</v>
      </c>
      <c r="C981" s="91" t="s">
        <v>83</v>
      </c>
      <c r="D981" s="91" t="s">
        <v>155</v>
      </c>
      <c r="E981" s="91" t="s">
        <v>1077</v>
      </c>
      <c r="F981" s="176">
        <v>46139.0</v>
      </c>
      <c r="G981" s="91"/>
      <c r="H981" s="91" t="s">
        <v>7535</v>
      </c>
      <c r="I981" s="91" t="s">
        <v>7536</v>
      </c>
      <c r="J981" s="97" t="s">
        <v>7537</v>
      </c>
      <c r="K981" s="97" t="s">
        <v>7538</v>
      </c>
      <c r="L981" s="97" t="s">
        <v>7538</v>
      </c>
      <c r="M981" s="91" t="s">
        <v>7539</v>
      </c>
      <c r="N981" s="182"/>
      <c r="O981" s="183">
        <v>46081.0</v>
      </c>
      <c r="P981" s="176">
        <v>46095.0</v>
      </c>
      <c r="Q981" s="91" t="s">
        <v>124</v>
      </c>
      <c r="R981" s="91" t="s">
        <v>124</v>
      </c>
      <c r="S981" s="179" t="s">
        <v>292</v>
      </c>
      <c r="T981" s="179" t="s">
        <v>127</v>
      </c>
      <c r="U981" s="179" t="s">
        <v>128</v>
      </c>
      <c r="V981" s="91" t="s">
        <v>873</v>
      </c>
      <c r="W981" s="182"/>
      <c r="X981" s="182"/>
      <c r="Y981" s="184"/>
      <c r="Z981" s="180" t="s">
        <v>7546</v>
      </c>
      <c r="AA981" s="182"/>
      <c r="AB981" s="182"/>
    </row>
    <row r="982" ht="22.5" customHeight="1">
      <c r="A982" s="72">
        <f>COUNTIF('Call &amp; Chat-Lidya'!$I$4:$I$2391,I982)</f>
        <v>1</v>
      </c>
      <c r="B982" s="176">
        <v>46141.0</v>
      </c>
      <c r="C982" s="91" t="s">
        <v>83</v>
      </c>
      <c r="D982" s="91" t="s">
        <v>155</v>
      </c>
      <c r="E982" s="91" t="s">
        <v>1060</v>
      </c>
      <c r="F982" s="176">
        <v>46139.0</v>
      </c>
      <c r="G982" s="91"/>
      <c r="H982" s="91" t="s">
        <v>7547</v>
      </c>
      <c r="I982" s="91" t="s">
        <v>7548</v>
      </c>
      <c r="J982" s="97" t="s">
        <v>7549</v>
      </c>
      <c r="K982" s="97" t="s">
        <v>7550</v>
      </c>
      <c r="L982" s="97" t="s">
        <v>7550</v>
      </c>
      <c r="M982" s="91" t="s">
        <v>7551</v>
      </c>
      <c r="N982" s="91" t="s">
        <v>7551</v>
      </c>
      <c r="O982" s="183">
        <v>46081.0</v>
      </c>
      <c r="P982" s="176">
        <v>46095.0</v>
      </c>
      <c r="Q982" s="91" t="s">
        <v>124</v>
      </c>
      <c r="R982" s="91" t="s">
        <v>124</v>
      </c>
      <c r="S982" s="179" t="s">
        <v>126</v>
      </c>
      <c r="T982" s="179" t="s">
        <v>195</v>
      </c>
      <c r="U982" s="179" t="s">
        <v>128</v>
      </c>
      <c r="V982" s="91" t="s">
        <v>131</v>
      </c>
      <c r="W982" s="182"/>
      <c r="X982" s="182"/>
      <c r="Y982" s="184"/>
      <c r="Z982" s="182"/>
      <c r="AA982" s="182"/>
      <c r="AB982" s="182"/>
    </row>
    <row r="983" ht="22.5" customHeight="1">
      <c r="A983" s="72">
        <f>COUNTIF('Call &amp; Chat-Lidya'!$I$4:$I$2391,I983)</f>
        <v>1</v>
      </c>
      <c r="B983" s="176">
        <v>46141.0</v>
      </c>
      <c r="C983" s="91" t="s">
        <v>83</v>
      </c>
      <c r="D983" s="91" t="s">
        <v>155</v>
      </c>
      <c r="E983" s="91" t="s">
        <v>6357</v>
      </c>
      <c r="F983" s="176">
        <v>46139.0</v>
      </c>
      <c r="G983" s="91"/>
      <c r="H983" s="91" t="s">
        <v>7558</v>
      </c>
      <c r="I983" s="91" t="s">
        <v>7559</v>
      </c>
      <c r="J983" s="97" t="s">
        <v>7560</v>
      </c>
      <c r="K983" s="97" t="s">
        <v>7561</v>
      </c>
      <c r="L983" s="97" t="s">
        <v>7561</v>
      </c>
      <c r="M983" s="91" t="s">
        <v>7562</v>
      </c>
      <c r="N983" s="91" t="s">
        <v>7562</v>
      </c>
      <c r="O983" s="183">
        <v>46081.0</v>
      </c>
      <c r="P983" s="176">
        <v>46095.0</v>
      </c>
      <c r="Q983" s="91" t="s">
        <v>124</v>
      </c>
      <c r="R983" s="91" t="s">
        <v>143</v>
      </c>
      <c r="S983" s="179" t="s">
        <v>292</v>
      </c>
      <c r="T983" s="179" t="s">
        <v>145</v>
      </c>
      <c r="U983" s="179" t="s">
        <v>101</v>
      </c>
      <c r="V983" s="91" t="s">
        <v>283</v>
      </c>
      <c r="W983" s="182"/>
      <c r="X983" s="182"/>
      <c r="Y983" s="184"/>
      <c r="Z983" s="180" t="s">
        <v>7568</v>
      </c>
      <c r="AA983" s="182"/>
      <c r="AB983" s="182"/>
    </row>
    <row r="984" ht="22.5" customHeight="1">
      <c r="A984" s="72">
        <f>COUNTIF('Call &amp; Chat-Lidya'!$I$4:$I$2391,I984)</f>
        <v>3</v>
      </c>
      <c r="B984" s="176">
        <v>46141.0</v>
      </c>
      <c r="C984" s="91" t="s">
        <v>83</v>
      </c>
      <c r="D984" s="91" t="s">
        <v>155</v>
      </c>
      <c r="E984" s="91" t="s">
        <v>2126</v>
      </c>
      <c r="F984" s="176">
        <v>46139.0</v>
      </c>
      <c r="G984" s="91"/>
      <c r="H984" s="91" t="s">
        <v>2127</v>
      </c>
      <c r="I984" s="91" t="s">
        <v>2128</v>
      </c>
      <c r="J984" s="97" t="s">
        <v>2129</v>
      </c>
      <c r="K984" s="97" t="s">
        <v>2130</v>
      </c>
      <c r="L984" s="97" t="s">
        <v>2130</v>
      </c>
      <c r="M984" s="91" t="s">
        <v>2131</v>
      </c>
      <c r="N984" s="91" t="s">
        <v>2133</v>
      </c>
      <c r="O984" s="183">
        <v>46085.0</v>
      </c>
      <c r="P984" s="176">
        <v>46099.0</v>
      </c>
      <c r="Q984" s="91" t="s">
        <v>124</v>
      </c>
      <c r="R984" s="91" t="s">
        <v>143</v>
      </c>
      <c r="S984" s="179" t="s">
        <v>251</v>
      </c>
      <c r="T984" s="179" t="s">
        <v>145</v>
      </c>
      <c r="U984" s="179" t="s">
        <v>101</v>
      </c>
      <c r="V984" s="91" t="s">
        <v>131</v>
      </c>
      <c r="W984" s="182"/>
      <c r="X984" s="182"/>
      <c r="Y984" s="184"/>
      <c r="Z984" s="182"/>
      <c r="AA984" s="182"/>
      <c r="AB984" s="182"/>
    </row>
    <row r="985" ht="22.5" customHeight="1">
      <c r="A985" s="72">
        <f>COUNTIF('Call &amp; Chat-Lidya'!$I$4:$I$2391,I985)</f>
        <v>2</v>
      </c>
      <c r="B985" s="176">
        <v>46141.0</v>
      </c>
      <c r="C985" s="91" t="s">
        <v>83</v>
      </c>
      <c r="D985" s="91" t="s">
        <v>155</v>
      </c>
      <c r="E985" s="91" t="s">
        <v>2516</v>
      </c>
      <c r="F985" s="176">
        <v>46139.0</v>
      </c>
      <c r="G985" s="91"/>
      <c r="H985" s="91" t="s">
        <v>2522</v>
      </c>
      <c r="I985" s="91" t="s">
        <v>2523</v>
      </c>
      <c r="J985" s="97" t="s">
        <v>2524</v>
      </c>
      <c r="K985" s="97" t="s">
        <v>2525</v>
      </c>
      <c r="L985" s="97" t="s">
        <v>2525</v>
      </c>
      <c r="M985" s="91" t="s">
        <v>2526</v>
      </c>
      <c r="N985" s="182"/>
      <c r="O985" s="183">
        <v>46085.0</v>
      </c>
      <c r="P985" s="176">
        <v>46099.0</v>
      </c>
      <c r="Q985" s="91" t="s">
        <v>124</v>
      </c>
      <c r="R985" s="91" t="s">
        <v>143</v>
      </c>
      <c r="S985" s="179" t="s">
        <v>251</v>
      </c>
      <c r="T985" s="179" t="s">
        <v>145</v>
      </c>
      <c r="U985" s="179" t="s">
        <v>101</v>
      </c>
      <c r="V985" s="91" t="s">
        <v>131</v>
      </c>
      <c r="W985" s="182"/>
      <c r="X985" s="182"/>
      <c r="Y985" s="184"/>
      <c r="Z985" s="182"/>
      <c r="AA985" s="182"/>
      <c r="AB985" s="182"/>
    </row>
    <row r="986" ht="22.5" customHeight="1">
      <c r="A986" s="72">
        <f>COUNTIF('Call &amp; Chat-Lidya'!$I$4:$I$2391,I986)</f>
        <v>2</v>
      </c>
      <c r="B986" s="176">
        <v>46141.0</v>
      </c>
      <c r="C986" s="91" t="s">
        <v>83</v>
      </c>
      <c r="D986" s="91" t="s">
        <v>155</v>
      </c>
      <c r="E986" s="91" t="s">
        <v>1685</v>
      </c>
      <c r="F986" s="176">
        <v>46139.0</v>
      </c>
      <c r="G986" s="91"/>
      <c r="H986" s="91" t="s">
        <v>2527</v>
      </c>
      <c r="I986" s="91" t="s">
        <v>2528</v>
      </c>
      <c r="J986" s="97" t="s">
        <v>2529</v>
      </c>
      <c r="K986" s="97" t="s">
        <v>2531</v>
      </c>
      <c r="L986" s="97" t="s">
        <v>2531</v>
      </c>
      <c r="M986" s="91" t="s">
        <v>2532</v>
      </c>
      <c r="N986" s="182"/>
      <c r="O986" s="183">
        <v>46085.0</v>
      </c>
      <c r="P986" s="176">
        <v>46099.0</v>
      </c>
      <c r="Q986" s="91" t="s">
        <v>143</v>
      </c>
      <c r="R986" s="91" t="s">
        <v>143</v>
      </c>
      <c r="S986" s="179" t="s">
        <v>251</v>
      </c>
      <c r="T986" s="179" t="s">
        <v>145</v>
      </c>
      <c r="U986" s="179" t="s">
        <v>101</v>
      </c>
      <c r="V986" s="91" t="s">
        <v>131</v>
      </c>
      <c r="W986" s="182"/>
      <c r="X986" s="182"/>
      <c r="Y986" s="184"/>
      <c r="Z986" s="182"/>
      <c r="AA986" s="182"/>
      <c r="AB986" s="182"/>
    </row>
    <row r="987" ht="22.5" customHeight="1">
      <c r="A987" s="72">
        <f>COUNTIF('Call &amp; Chat-Lidya'!$I$4:$I$2391,I987)</f>
        <v>2</v>
      </c>
      <c r="B987" s="176">
        <v>46141.0</v>
      </c>
      <c r="C987" s="91" t="s">
        <v>83</v>
      </c>
      <c r="D987" s="91" t="s">
        <v>155</v>
      </c>
      <c r="E987" s="91" t="s">
        <v>2541</v>
      </c>
      <c r="F987" s="176">
        <v>46139.0</v>
      </c>
      <c r="G987" s="91"/>
      <c r="H987" s="91" t="s">
        <v>2542</v>
      </c>
      <c r="I987" s="91" t="s">
        <v>2543</v>
      </c>
      <c r="J987" s="97" t="s">
        <v>2544</v>
      </c>
      <c r="K987" s="97" t="s">
        <v>2545</v>
      </c>
      <c r="L987" s="97" t="s">
        <v>2545</v>
      </c>
      <c r="M987" s="91" t="s">
        <v>2546</v>
      </c>
      <c r="N987" s="91" t="s">
        <v>2546</v>
      </c>
      <c r="O987" s="183">
        <v>46086.0</v>
      </c>
      <c r="P987" s="176">
        <v>46100.0</v>
      </c>
      <c r="Q987" s="91" t="s">
        <v>124</v>
      </c>
      <c r="R987" s="91" t="s">
        <v>143</v>
      </c>
      <c r="S987" s="179" t="s">
        <v>126</v>
      </c>
      <c r="T987" s="179" t="s">
        <v>145</v>
      </c>
      <c r="U987" s="179" t="s">
        <v>101</v>
      </c>
      <c r="V987" s="91" t="s">
        <v>131</v>
      </c>
      <c r="W987" s="182"/>
      <c r="X987" s="182"/>
      <c r="Y987" s="184"/>
      <c r="Z987" s="182"/>
      <c r="AA987" s="182"/>
      <c r="AB987" s="182"/>
    </row>
    <row r="988" ht="22.5" customHeight="1">
      <c r="A988" s="72">
        <f>COUNTIF('Call &amp; Chat-Lidya'!$I$4:$I$2391,I988)</f>
        <v>2</v>
      </c>
      <c r="B988" s="176">
        <v>46141.0</v>
      </c>
      <c r="C988" s="91" t="s">
        <v>83</v>
      </c>
      <c r="D988" s="91" t="s">
        <v>155</v>
      </c>
      <c r="E988" s="91" t="s">
        <v>2549</v>
      </c>
      <c r="F988" s="176">
        <v>46139.0</v>
      </c>
      <c r="G988" s="91"/>
      <c r="H988" s="91" t="s">
        <v>2550</v>
      </c>
      <c r="I988" s="91" t="s">
        <v>2551</v>
      </c>
      <c r="J988" s="97" t="s">
        <v>2552</v>
      </c>
      <c r="K988" s="97" t="s">
        <v>2553</v>
      </c>
      <c r="L988" s="97" t="s">
        <v>2553</v>
      </c>
      <c r="M988" s="91" t="s">
        <v>2554</v>
      </c>
      <c r="N988" s="182"/>
      <c r="O988" s="183">
        <v>46087.0</v>
      </c>
      <c r="P988" s="176">
        <v>46101.0</v>
      </c>
      <c r="Q988" s="91" t="s">
        <v>213</v>
      </c>
      <c r="R988" s="91" t="s">
        <v>143</v>
      </c>
      <c r="S988" s="179" t="s">
        <v>126</v>
      </c>
      <c r="T988" s="179" t="s">
        <v>145</v>
      </c>
      <c r="U988" s="179" t="s">
        <v>101</v>
      </c>
      <c r="V988" s="91" t="s">
        <v>131</v>
      </c>
      <c r="W988" s="182"/>
      <c r="X988" s="182"/>
      <c r="Y988" s="184"/>
      <c r="Z988" s="182"/>
      <c r="AA988" s="182"/>
      <c r="AB988" s="182"/>
    </row>
    <row r="989" ht="22.5" customHeight="1">
      <c r="A989" s="72">
        <f>COUNTIF('Call &amp; Chat-Lidya'!$I$4:$I$2391,I989)</f>
        <v>2</v>
      </c>
      <c r="B989" s="176">
        <v>46141.0</v>
      </c>
      <c r="C989" s="91" t="s">
        <v>83</v>
      </c>
      <c r="D989" s="91" t="s">
        <v>155</v>
      </c>
      <c r="E989" s="91" t="s">
        <v>2561</v>
      </c>
      <c r="F989" s="176">
        <v>46139.0</v>
      </c>
      <c r="G989" s="91"/>
      <c r="H989" s="91" t="s">
        <v>2562</v>
      </c>
      <c r="I989" s="91" t="s">
        <v>2563</v>
      </c>
      <c r="J989" s="97" t="s">
        <v>2564</v>
      </c>
      <c r="K989" s="97" t="s">
        <v>2565</v>
      </c>
      <c r="L989" s="97" t="s">
        <v>2565</v>
      </c>
      <c r="M989" s="91" t="s">
        <v>2566</v>
      </c>
      <c r="N989" s="91" t="s">
        <v>2566</v>
      </c>
      <c r="O989" s="183">
        <v>46087.0</v>
      </c>
      <c r="P989" s="176">
        <v>46101.0</v>
      </c>
      <c r="Q989" s="91" t="s">
        <v>124</v>
      </c>
      <c r="R989" s="91" t="s">
        <v>143</v>
      </c>
      <c r="S989" s="179" t="s">
        <v>251</v>
      </c>
      <c r="T989" s="179" t="s">
        <v>145</v>
      </c>
      <c r="U989" s="179" t="s">
        <v>101</v>
      </c>
      <c r="V989" s="91" t="s">
        <v>131</v>
      </c>
      <c r="W989" s="182"/>
      <c r="X989" s="182"/>
      <c r="Y989" s="184"/>
      <c r="Z989" s="182"/>
      <c r="AA989" s="182"/>
      <c r="AB989" s="182"/>
    </row>
    <row r="990" ht="22.5" customHeight="1">
      <c r="A990" s="72">
        <f>COUNTIF('Call &amp; Chat-Lidya'!$I$4:$I$2391,I990)</f>
        <v>2</v>
      </c>
      <c r="B990" s="176">
        <v>46141.0</v>
      </c>
      <c r="C990" s="91" t="s">
        <v>83</v>
      </c>
      <c r="D990" s="91" t="s">
        <v>155</v>
      </c>
      <c r="E990" s="91" t="s">
        <v>3250</v>
      </c>
      <c r="F990" s="176">
        <v>46139.0</v>
      </c>
      <c r="G990" s="91"/>
      <c r="H990" s="91" t="s">
        <v>3251</v>
      </c>
      <c r="I990" s="91" t="s">
        <v>3252</v>
      </c>
      <c r="J990" s="97" t="s">
        <v>3253</v>
      </c>
      <c r="K990" s="97" t="s">
        <v>3254</v>
      </c>
      <c r="L990" s="97" t="s">
        <v>3254</v>
      </c>
      <c r="M990" s="91" t="s">
        <v>3255</v>
      </c>
      <c r="N990" s="91" t="s">
        <v>3255</v>
      </c>
      <c r="O990" s="183">
        <v>46087.0</v>
      </c>
      <c r="P990" s="176">
        <v>46101.0</v>
      </c>
      <c r="Q990" s="91" t="s">
        <v>124</v>
      </c>
      <c r="R990" s="91" t="s">
        <v>143</v>
      </c>
      <c r="S990" s="179" t="s">
        <v>126</v>
      </c>
      <c r="T990" s="179" t="s">
        <v>145</v>
      </c>
      <c r="U990" s="179" t="s">
        <v>101</v>
      </c>
      <c r="V990" s="91" t="s">
        <v>131</v>
      </c>
      <c r="W990" s="182"/>
      <c r="X990" s="182"/>
      <c r="Y990" s="184"/>
      <c r="Z990" s="182"/>
      <c r="AA990" s="182"/>
      <c r="AB990" s="182"/>
    </row>
    <row r="991" ht="22.5" customHeight="1">
      <c r="A991" s="72">
        <f>COUNTIF('Call &amp; Chat-Lidya'!$I$4:$I$2391,I991)</f>
        <v>2</v>
      </c>
      <c r="B991" s="176">
        <v>46141.0</v>
      </c>
      <c r="C991" s="91" t="s">
        <v>83</v>
      </c>
      <c r="D991" s="91" t="s">
        <v>155</v>
      </c>
      <c r="E991" s="91" t="s">
        <v>3265</v>
      </c>
      <c r="F991" s="176">
        <v>46139.0</v>
      </c>
      <c r="G991" s="91"/>
      <c r="H991" s="91" t="s">
        <v>3266</v>
      </c>
      <c r="I991" s="91" t="s">
        <v>3267</v>
      </c>
      <c r="J991" s="97" t="s">
        <v>3268</v>
      </c>
      <c r="K991" s="97" t="s">
        <v>3269</v>
      </c>
      <c r="L991" s="97" t="s">
        <v>3269</v>
      </c>
      <c r="M991" s="91" t="s">
        <v>3270</v>
      </c>
      <c r="N991" s="91" t="s">
        <v>3270</v>
      </c>
      <c r="O991" s="183">
        <v>46089.0</v>
      </c>
      <c r="P991" s="176">
        <v>46103.0</v>
      </c>
      <c r="Q991" s="91" t="s">
        <v>124</v>
      </c>
      <c r="R991" s="91" t="s">
        <v>143</v>
      </c>
      <c r="S991" s="179" t="s">
        <v>126</v>
      </c>
      <c r="T991" s="179" t="s">
        <v>145</v>
      </c>
      <c r="U991" s="179" t="s">
        <v>101</v>
      </c>
      <c r="V991" s="91" t="s">
        <v>131</v>
      </c>
      <c r="W991" s="182"/>
      <c r="X991" s="182"/>
      <c r="Y991" s="184"/>
      <c r="Z991" s="182"/>
      <c r="AA991" s="182"/>
      <c r="AB991" s="182"/>
    </row>
    <row r="992" ht="22.5" customHeight="1">
      <c r="A992" s="72">
        <f>COUNTIF('Call &amp; Chat-Lidya'!$I$4:$I$2391,I992)</f>
        <v>1</v>
      </c>
      <c r="B992" s="176">
        <v>46141.0</v>
      </c>
      <c r="C992" s="91" t="s">
        <v>83</v>
      </c>
      <c r="D992" s="91" t="s">
        <v>155</v>
      </c>
      <c r="E992" s="91" t="s">
        <v>6456</v>
      </c>
      <c r="F992" s="176">
        <v>46139.0</v>
      </c>
      <c r="G992" s="91"/>
      <c r="H992" s="91" t="s">
        <v>7656</v>
      </c>
      <c r="I992" s="91" t="s">
        <v>7658</v>
      </c>
      <c r="J992" s="97" t="s">
        <v>7659</v>
      </c>
      <c r="K992" s="97" t="s">
        <v>7660</v>
      </c>
      <c r="L992" s="97" t="s">
        <v>7660</v>
      </c>
      <c r="M992" s="91" t="s">
        <v>7662</v>
      </c>
      <c r="N992" s="91" t="s">
        <v>7663</v>
      </c>
      <c r="O992" s="183">
        <v>46090.0</v>
      </c>
      <c r="P992" s="176">
        <v>46104.0</v>
      </c>
      <c r="Q992" s="91" t="s">
        <v>124</v>
      </c>
      <c r="R992" s="91" t="s">
        <v>143</v>
      </c>
      <c r="S992" s="179" t="s">
        <v>251</v>
      </c>
      <c r="T992" s="179" t="s">
        <v>195</v>
      </c>
      <c r="U992" s="179" t="s">
        <v>128</v>
      </c>
      <c r="V992" s="91" t="s">
        <v>131</v>
      </c>
      <c r="W992" s="182"/>
      <c r="X992" s="182"/>
      <c r="Y992" s="184"/>
      <c r="Z992" s="182"/>
      <c r="AA992" s="182"/>
      <c r="AB992" s="182"/>
    </row>
    <row r="993" ht="22.5" customHeight="1">
      <c r="A993" s="72">
        <f>COUNTIF('Call &amp; Chat-Lidya'!$I$4:$I$2391,I993)</f>
        <v>2</v>
      </c>
      <c r="B993" s="176">
        <v>46141.0</v>
      </c>
      <c r="C993" s="91" t="s">
        <v>83</v>
      </c>
      <c r="D993" s="91" t="s">
        <v>155</v>
      </c>
      <c r="E993" s="91" t="s">
        <v>3110</v>
      </c>
      <c r="F993" s="176">
        <v>46139.0</v>
      </c>
      <c r="G993" s="91"/>
      <c r="H993" s="91" t="s">
        <v>3275</v>
      </c>
      <c r="I993" s="91" t="s">
        <v>3276</v>
      </c>
      <c r="J993" s="97" t="s">
        <v>3277</v>
      </c>
      <c r="K993" s="97" t="s">
        <v>3278</v>
      </c>
      <c r="L993" s="97" t="s">
        <v>3278</v>
      </c>
      <c r="M993" s="91" t="s">
        <v>3279</v>
      </c>
      <c r="N993" s="91" t="s">
        <v>3279</v>
      </c>
      <c r="O993" s="183">
        <v>46090.0</v>
      </c>
      <c r="P993" s="176">
        <v>46104.0</v>
      </c>
      <c r="Q993" s="91" t="s">
        <v>124</v>
      </c>
      <c r="R993" s="91" t="s">
        <v>143</v>
      </c>
      <c r="S993" s="179" t="s">
        <v>350</v>
      </c>
      <c r="T993" s="179" t="s">
        <v>145</v>
      </c>
      <c r="U993" s="179" t="s">
        <v>101</v>
      </c>
      <c r="V993" s="91" t="s">
        <v>131</v>
      </c>
      <c r="W993" s="182"/>
      <c r="X993" s="182"/>
      <c r="Y993" s="184"/>
      <c r="Z993" s="180" t="s">
        <v>7690</v>
      </c>
      <c r="AA993" s="182"/>
      <c r="AB993" s="182"/>
    </row>
    <row r="994" ht="22.5" customHeight="1">
      <c r="A994" s="72">
        <f>COUNTIF('Call &amp; Chat-Lidya'!$I$4:$I$2391,I994)</f>
        <v>1</v>
      </c>
      <c r="B994" s="176">
        <v>46141.0</v>
      </c>
      <c r="C994" s="91" t="s">
        <v>83</v>
      </c>
      <c r="D994" s="91" t="s">
        <v>155</v>
      </c>
      <c r="E994" s="91" t="s">
        <v>3143</v>
      </c>
      <c r="F994" s="176">
        <v>46139.0</v>
      </c>
      <c r="G994" s="91"/>
      <c r="H994" s="91" t="s">
        <v>7697</v>
      </c>
      <c r="I994" s="91" t="s">
        <v>7699</v>
      </c>
      <c r="J994" s="97" t="s">
        <v>7701</v>
      </c>
      <c r="K994" s="97" t="s">
        <v>7702</v>
      </c>
      <c r="L994" s="97" t="s">
        <v>7702</v>
      </c>
      <c r="M994" s="91" t="s">
        <v>7703</v>
      </c>
      <c r="N994" s="91" t="s">
        <v>7704</v>
      </c>
      <c r="O994" s="183">
        <v>46090.0</v>
      </c>
      <c r="P994" s="176">
        <v>46104.0</v>
      </c>
      <c r="Q994" s="91" t="s">
        <v>315</v>
      </c>
      <c r="R994" s="91" t="s">
        <v>124</v>
      </c>
      <c r="S994" s="179" t="s">
        <v>292</v>
      </c>
      <c r="T994" s="179" t="s">
        <v>145</v>
      </c>
      <c r="U994" s="179" t="s">
        <v>101</v>
      </c>
      <c r="V994" s="91" t="s">
        <v>664</v>
      </c>
      <c r="W994" s="182"/>
      <c r="X994" s="182"/>
      <c r="Y994" s="184"/>
      <c r="Z994" s="180" t="s">
        <v>7705</v>
      </c>
      <c r="AA994" s="182"/>
      <c r="AB994" s="182"/>
    </row>
    <row r="995" ht="22.5" customHeight="1">
      <c r="A995" s="72">
        <f>COUNTIF('Call &amp; Chat-Lidya'!$I$4:$I$2391,I995)</f>
        <v>2</v>
      </c>
      <c r="B995" s="176">
        <v>46141.0</v>
      </c>
      <c r="C995" s="91" t="s">
        <v>83</v>
      </c>
      <c r="D995" s="91" t="s">
        <v>155</v>
      </c>
      <c r="E995" s="91" t="s">
        <v>2575</v>
      </c>
      <c r="F995" s="176">
        <v>46139.0</v>
      </c>
      <c r="G995" s="91"/>
      <c r="H995" s="91" t="s">
        <v>2577</v>
      </c>
      <c r="I995" s="91" t="s">
        <v>2578</v>
      </c>
      <c r="J995" s="97" t="s">
        <v>2579</v>
      </c>
      <c r="K995" s="97" t="s">
        <v>2580</v>
      </c>
      <c r="L995" s="97" t="s">
        <v>2580</v>
      </c>
      <c r="M995" s="91" t="s">
        <v>2581</v>
      </c>
      <c r="N995" s="91" t="s">
        <v>2581</v>
      </c>
      <c r="O995" s="183">
        <v>46091.0</v>
      </c>
      <c r="P995" s="176">
        <v>46105.0</v>
      </c>
      <c r="Q995" s="91" t="s">
        <v>124</v>
      </c>
      <c r="R995" s="91" t="s">
        <v>143</v>
      </c>
      <c r="S995" s="179" t="s">
        <v>126</v>
      </c>
      <c r="T995" s="179" t="s">
        <v>145</v>
      </c>
      <c r="U995" s="179" t="s">
        <v>101</v>
      </c>
      <c r="V995" s="91" t="s">
        <v>131</v>
      </c>
      <c r="W995" s="182"/>
      <c r="X995" s="182"/>
      <c r="Y995" s="184"/>
      <c r="Z995" s="182"/>
      <c r="AA995" s="182"/>
      <c r="AB995" s="182"/>
    </row>
    <row r="996" ht="22.5" customHeight="1">
      <c r="A996" s="72">
        <f>COUNTIF('Call &amp; Chat-Lidya'!$I$4:$I$2391,I996)</f>
        <v>1</v>
      </c>
      <c r="B996" s="176">
        <v>46141.0</v>
      </c>
      <c r="C996" s="91" t="s">
        <v>83</v>
      </c>
      <c r="D996" s="91" t="s">
        <v>155</v>
      </c>
      <c r="E996" s="91" t="s">
        <v>1866</v>
      </c>
      <c r="F996" s="176">
        <v>46139.0</v>
      </c>
      <c r="G996" s="91"/>
      <c r="H996" s="91" t="s">
        <v>7732</v>
      </c>
      <c r="I996" s="91" t="s">
        <v>7733</v>
      </c>
      <c r="J996" s="97" t="s">
        <v>2188</v>
      </c>
      <c r="K996" s="97" t="s">
        <v>7734</v>
      </c>
      <c r="L996" s="97" t="s">
        <v>7734</v>
      </c>
      <c r="M996" s="91" t="s">
        <v>7735</v>
      </c>
      <c r="N996" s="91" t="s">
        <v>7736</v>
      </c>
      <c r="O996" s="183">
        <v>46092.0</v>
      </c>
      <c r="P996" s="176">
        <v>46106.0</v>
      </c>
      <c r="Q996" s="91" t="s">
        <v>124</v>
      </c>
      <c r="R996" s="91" t="s">
        <v>143</v>
      </c>
      <c r="S996" s="179" t="s">
        <v>350</v>
      </c>
      <c r="T996" s="179" t="s">
        <v>145</v>
      </c>
      <c r="U996" s="179" t="s">
        <v>101</v>
      </c>
      <c r="V996" s="91" t="s">
        <v>283</v>
      </c>
      <c r="W996" s="182"/>
      <c r="X996" s="182"/>
      <c r="Y996" s="184"/>
      <c r="Z996" s="180" t="s">
        <v>7690</v>
      </c>
      <c r="AA996" s="182"/>
      <c r="AB996" s="182"/>
    </row>
    <row r="997" ht="22.5" customHeight="1">
      <c r="A997" s="72">
        <f>COUNTIF('Call &amp; Chat-Lidya'!$I$4:$I$2391,I997)</f>
        <v>2</v>
      </c>
      <c r="B997" s="176">
        <v>46141.0</v>
      </c>
      <c r="C997" s="91" t="s">
        <v>83</v>
      </c>
      <c r="D997" s="91" t="s">
        <v>155</v>
      </c>
      <c r="E997" s="91" t="s">
        <v>2584</v>
      </c>
      <c r="F997" s="176">
        <v>46139.0</v>
      </c>
      <c r="G997" s="91"/>
      <c r="H997" s="91" t="s">
        <v>2585</v>
      </c>
      <c r="I997" s="91" t="s">
        <v>2586</v>
      </c>
      <c r="J997" s="97" t="s">
        <v>2587</v>
      </c>
      <c r="K997" s="97" t="s">
        <v>2588</v>
      </c>
      <c r="L997" s="97" t="s">
        <v>2588</v>
      </c>
      <c r="M997" s="91" t="s">
        <v>2589</v>
      </c>
      <c r="N997" s="91" t="s">
        <v>2589</v>
      </c>
      <c r="O997" s="183">
        <v>46094.0</v>
      </c>
      <c r="P997" s="176">
        <v>46108.0</v>
      </c>
      <c r="Q997" s="91" t="s">
        <v>135</v>
      </c>
      <c r="R997" s="91" t="s">
        <v>143</v>
      </c>
      <c r="S997" s="179" t="s">
        <v>126</v>
      </c>
      <c r="T997" s="179" t="s">
        <v>145</v>
      </c>
      <c r="U997" s="179" t="s">
        <v>101</v>
      </c>
      <c r="V997" s="91" t="s">
        <v>131</v>
      </c>
      <c r="W997" s="182"/>
      <c r="X997" s="182"/>
      <c r="Y997" s="184"/>
      <c r="Z997" s="182"/>
      <c r="AA997" s="182"/>
      <c r="AB997" s="182"/>
    </row>
    <row r="998" ht="22.5" customHeight="1">
      <c r="A998" s="72">
        <f>COUNTIF('Call &amp; Chat-Lidya'!$I$4:$I$2391,I998)</f>
        <v>1</v>
      </c>
      <c r="B998" s="176">
        <v>46141.0</v>
      </c>
      <c r="C998" s="91" t="s">
        <v>83</v>
      </c>
      <c r="D998" s="91" t="s">
        <v>155</v>
      </c>
      <c r="E998" s="91" t="s">
        <v>6714</v>
      </c>
      <c r="F998" s="176">
        <v>46141.0</v>
      </c>
      <c r="G998" s="91"/>
      <c r="H998" s="91" t="s">
        <v>7749</v>
      </c>
      <c r="I998" s="91" t="s">
        <v>7750</v>
      </c>
      <c r="J998" s="97" t="s">
        <v>7752</v>
      </c>
      <c r="K998" s="97" t="s">
        <v>7754</v>
      </c>
      <c r="L998" s="97" t="s">
        <v>7754</v>
      </c>
      <c r="M998" s="91" t="s">
        <v>7755</v>
      </c>
      <c r="N998" s="91" t="s">
        <v>7755</v>
      </c>
      <c r="O998" s="183">
        <v>45365.0</v>
      </c>
      <c r="P998" s="176">
        <v>45834.0</v>
      </c>
      <c r="Q998" s="91" t="s">
        <v>213</v>
      </c>
      <c r="R998" s="91" t="s">
        <v>124</v>
      </c>
      <c r="S998" s="179" t="s">
        <v>126</v>
      </c>
      <c r="T998" s="179" t="s">
        <v>127</v>
      </c>
      <c r="U998" s="179" t="s">
        <v>128</v>
      </c>
      <c r="V998" s="91" t="s">
        <v>131</v>
      </c>
      <c r="W998" s="182"/>
      <c r="X998" s="182"/>
      <c r="Y998" s="184"/>
      <c r="Z998" s="180" t="s">
        <v>6063</v>
      </c>
      <c r="AA998" s="182"/>
      <c r="AB998" s="182"/>
    </row>
    <row r="999" ht="22.5" customHeight="1">
      <c r="A999" s="72">
        <f>COUNTIF('Call &amp; Chat-Lidya'!$I$4:$I$2391,I999)</f>
        <v>1</v>
      </c>
      <c r="B999" s="176">
        <v>46141.0</v>
      </c>
      <c r="C999" s="91" t="s">
        <v>83</v>
      </c>
      <c r="D999" s="91" t="s">
        <v>155</v>
      </c>
      <c r="E999" s="91" t="s">
        <v>6728</v>
      </c>
      <c r="F999" s="176">
        <v>46141.0</v>
      </c>
      <c r="G999" s="91"/>
      <c r="H999" s="91" t="s">
        <v>7768</v>
      </c>
      <c r="I999" s="91" t="s">
        <v>7769</v>
      </c>
      <c r="J999" s="97" t="s">
        <v>7770</v>
      </c>
      <c r="K999" s="97" t="s">
        <v>7771</v>
      </c>
      <c r="L999" s="97" t="s">
        <v>7771</v>
      </c>
      <c r="M999" s="91" t="s">
        <v>7773</v>
      </c>
      <c r="N999" s="91" t="s">
        <v>7774</v>
      </c>
      <c r="O999" s="183">
        <v>45373.0</v>
      </c>
      <c r="P999" s="176">
        <v>45834.0</v>
      </c>
      <c r="Q999" s="91" t="s">
        <v>124</v>
      </c>
      <c r="R999" s="91" t="s">
        <v>124</v>
      </c>
      <c r="S999" s="179" t="s">
        <v>292</v>
      </c>
      <c r="T999" s="179" t="s">
        <v>145</v>
      </c>
      <c r="U999" s="179" t="s">
        <v>101</v>
      </c>
      <c r="V999" s="91" t="s">
        <v>283</v>
      </c>
      <c r="W999" s="182"/>
      <c r="X999" s="182"/>
      <c r="Y999" s="184"/>
      <c r="Z999" s="180" t="s">
        <v>7780</v>
      </c>
      <c r="AA999" s="182"/>
      <c r="AB999" s="182"/>
    </row>
    <row r="1000" ht="22.5" customHeight="1">
      <c r="A1000" s="72">
        <f>COUNTIF('Call &amp; Chat-Lidya'!$I$4:$I$2391,I1000)</f>
        <v>1</v>
      </c>
      <c r="B1000" s="176">
        <v>46141.0</v>
      </c>
      <c r="C1000" s="91" t="s">
        <v>83</v>
      </c>
      <c r="D1000" s="91" t="s">
        <v>155</v>
      </c>
      <c r="E1000" s="91" t="s">
        <v>3617</v>
      </c>
      <c r="F1000" s="176">
        <v>46141.0</v>
      </c>
      <c r="G1000" s="91"/>
      <c r="H1000" s="91" t="s">
        <v>3618</v>
      </c>
      <c r="I1000" s="91" t="s">
        <v>3619</v>
      </c>
      <c r="J1000" s="97" t="s">
        <v>3620</v>
      </c>
      <c r="K1000" s="97" t="s">
        <v>3621</v>
      </c>
      <c r="L1000" s="97" t="s">
        <v>3621</v>
      </c>
      <c r="M1000" s="91" t="s">
        <v>3622</v>
      </c>
      <c r="N1000" s="91" t="s">
        <v>3623</v>
      </c>
      <c r="O1000" s="183">
        <v>45386.0</v>
      </c>
      <c r="P1000" s="176">
        <v>46150.0</v>
      </c>
      <c r="Q1000" s="91" t="s">
        <v>3624</v>
      </c>
      <c r="R1000" s="91" t="s">
        <v>98</v>
      </c>
      <c r="S1000" s="179" t="s">
        <v>350</v>
      </c>
      <c r="T1000" s="179" t="s">
        <v>145</v>
      </c>
      <c r="U1000" s="179" t="s">
        <v>101</v>
      </c>
      <c r="V1000" s="91" t="s">
        <v>105</v>
      </c>
      <c r="W1000" s="182"/>
      <c r="X1000" s="182"/>
      <c r="Y1000" s="184"/>
      <c r="Z1000" s="180" t="s">
        <v>3627</v>
      </c>
      <c r="AA1000" s="182"/>
      <c r="AB1000" s="182"/>
    </row>
    <row r="1001" ht="22.5" customHeight="1">
      <c r="A1001" s="72">
        <f>COUNTIF('Call &amp; Chat-Lidya'!$I$4:$I$2391,I1001)</f>
        <v>1</v>
      </c>
      <c r="B1001" s="176">
        <v>46141.0</v>
      </c>
      <c r="C1001" s="91" t="s">
        <v>83</v>
      </c>
      <c r="D1001" s="91" t="s">
        <v>155</v>
      </c>
      <c r="E1001" s="91" t="s">
        <v>6748</v>
      </c>
      <c r="F1001" s="176">
        <v>46141.0</v>
      </c>
      <c r="G1001" s="91"/>
      <c r="H1001" s="91" t="s">
        <v>7800</v>
      </c>
      <c r="I1001" s="91" t="s">
        <v>7801</v>
      </c>
      <c r="J1001" s="97" t="s">
        <v>7802</v>
      </c>
      <c r="K1001" s="97" t="s">
        <v>7804</v>
      </c>
      <c r="L1001" s="97" t="s">
        <v>7804</v>
      </c>
      <c r="M1001" s="91" t="s">
        <v>7808</v>
      </c>
      <c r="N1001" s="182"/>
      <c r="O1001" s="183">
        <v>45389.0</v>
      </c>
      <c r="P1001" s="176">
        <v>45834.0</v>
      </c>
      <c r="Q1001" s="91" t="s">
        <v>124</v>
      </c>
      <c r="R1001" s="91" t="s">
        <v>143</v>
      </c>
      <c r="S1001" s="179" t="s">
        <v>126</v>
      </c>
      <c r="T1001" s="179" t="s">
        <v>145</v>
      </c>
      <c r="U1001" s="179" t="s">
        <v>101</v>
      </c>
      <c r="V1001" s="91" t="s">
        <v>131</v>
      </c>
      <c r="W1001" s="182"/>
      <c r="X1001" s="182"/>
      <c r="Y1001" s="184"/>
      <c r="Z1001" s="182"/>
      <c r="AA1001" s="182"/>
      <c r="AB1001" s="182"/>
    </row>
    <row r="1002" ht="22.5" customHeight="1">
      <c r="A1002" s="72">
        <f>COUNTIF('Call &amp; Chat-Lidya'!$I$4:$I$2391,I1002)</f>
        <v>1</v>
      </c>
      <c r="B1002" s="176">
        <v>46141.0</v>
      </c>
      <c r="C1002" s="91" t="s">
        <v>83</v>
      </c>
      <c r="D1002" s="91" t="s">
        <v>155</v>
      </c>
      <c r="E1002" s="91" t="s">
        <v>6758</v>
      </c>
      <c r="F1002" s="176">
        <v>46141.0</v>
      </c>
      <c r="G1002" s="91"/>
      <c r="H1002" s="91" t="s">
        <v>7820</v>
      </c>
      <c r="I1002" s="91" t="s">
        <v>7821</v>
      </c>
      <c r="J1002" s="97" t="s">
        <v>7822</v>
      </c>
      <c r="K1002" s="97" t="s">
        <v>7822</v>
      </c>
      <c r="L1002" s="97" t="s">
        <v>7822</v>
      </c>
      <c r="M1002" s="91" t="s">
        <v>7823</v>
      </c>
      <c r="N1002" s="91" t="s">
        <v>7823</v>
      </c>
      <c r="O1002" s="183">
        <v>45390.0</v>
      </c>
      <c r="P1002" s="176">
        <v>45834.0</v>
      </c>
      <c r="Q1002" s="91" t="s">
        <v>213</v>
      </c>
      <c r="R1002" s="91" t="s">
        <v>143</v>
      </c>
      <c r="S1002" s="179" t="s">
        <v>126</v>
      </c>
      <c r="T1002" s="179" t="s">
        <v>145</v>
      </c>
      <c r="U1002" s="179" t="s">
        <v>101</v>
      </c>
      <c r="V1002" s="91" t="s">
        <v>131</v>
      </c>
      <c r="W1002" s="182"/>
      <c r="X1002" s="182"/>
      <c r="Y1002" s="184"/>
      <c r="Z1002" s="182"/>
      <c r="AA1002" s="182"/>
      <c r="AB1002" s="182"/>
    </row>
    <row r="1003" ht="22.5" customHeight="1">
      <c r="A1003" s="72">
        <f>COUNTIF('Call &amp; Chat-Lidya'!$I$4:$I$2391,I1003)</f>
        <v>1</v>
      </c>
      <c r="B1003" s="176">
        <v>46141.0</v>
      </c>
      <c r="C1003" s="91" t="s">
        <v>83</v>
      </c>
      <c r="D1003" s="91" t="s">
        <v>155</v>
      </c>
      <c r="E1003" s="91" t="s">
        <v>6767</v>
      </c>
      <c r="F1003" s="176">
        <v>46141.0</v>
      </c>
      <c r="G1003" s="91"/>
      <c r="H1003" s="91" t="s">
        <v>7832</v>
      </c>
      <c r="I1003" s="91" t="s">
        <v>7833</v>
      </c>
      <c r="J1003" s="97" t="s">
        <v>7834</v>
      </c>
      <c r="K1003" s="97" t="s">
        <v>7835</v>
      </c>
      <c r="L1003" s="97" t="s">
        <v>7835</v>
      </c>
      <c r="M1003" s="91" t="s">
        <v>7836</v>
      </c>
      <c r="N1003" s="91" t="s">
        <v>7836</v>
      </c>
      <c r="O1003" s="183">
        <v>45390.0</v>
      </c>
      <c r="P1003" s="176">
        <v>45834.0</v>
      </c>
      <c r="Q1003" s="91" t="s">
        <v>98</v>
      </c>
      <c r="R1003" s="91" t="s">
        <v>124</v>
      </c>
      <c r="S1003" s="179" t="s">
        <v>126</v>
      </c>
      <c r="T1003" s="179" t="s">
        <v>127</v>
      </c>
      <c r="U1003" s="179" t="s">
        <v>128</v>
      </c>
      <c r="V1003" s="91" t="s">
        <v>131</v>
      </c>
      <c r="W1003" s="182"/>
      <c r="X1003" s="182"/>
      <c r="Y1003" s="184"/>
      <c r="Z1003" s="180" t="s">
        <v>6899</v>
      </c>
      <c r="AA1003" s="182"/>
      <c r="AB1003" s="182"/>
    </row>
    <row r="1004" ht="22.5" customHeight="1">
      <c r="A1004" s="72">
        <f>COUNTIF('Call &amp; Chat-Lidya'!$I$4:$I$2391,I1004)</f>
        <v>1</v>
      </c>
      <c r="B1004" s="176">
        <v>46141.0</v>
      </c>
      <c r="C1004" s="91" t="s">
        <v>83</v>
      </c>
      <c r="D1004" s="91" t="s">
        <v>155</v>
      </c>
      <c r="E1004" s="91" t="s">
        <v>4343</v>
      </c>
      <c r="F1004" s="176">
        <v>46141.0</v>
      </c>
      <c r="G1004" s="91"/>
      <c r="H1004" s="91" t="s">
        <v>7845</v>
      </c>
      <c r="I1004" s="91" t="s">
        <v>7846</v>
      </c>
      <c r="J1004" s="97" t="s">
        <v>7848</v>
      </c>
      <c r="K1004" s="97" t="s">
        <v>7849</v>
      </c>
      <c r="L1004" s="97" t="s">
        <v>7849</v>
      </c>
      <c r="M1004" s="91" t="s">
        <v>7850</v>
      </c>
      <c r="N1004" s="91" t="s">
        <v>7851</v>
      </c>
      <c r="O1004" s="183">
        <v>45405.0</v>
      </c>
      <c r="P1004" s="176">
        <v>45834.0</v>
      </c>
      <c r="Q1004" s="91" t="s">
        <v>186</v>
      </c>
      <c r="R1004" s="91" t="s">
        <v>143</v>
      </c>
      <c r="S1004" s="179" t="s">
        <v>251</v>
      </c>
      <c r="T1004" s="179" t="s">
        <v>145</v>
      </c>
      <c r="U1004" s="179" t="s">
        <v>101</v>
      </c>
      <c r="V1004" s="91" t="s">
        <v>131</v>
      </c>
      <c r="W1004" s="182"/>
      <c r="X1004" s="182"/>
      <c r="Y1004" s="184"/>
      <c r="Z1004" s="182"/>
      <c r="AA1004" s="182"/>
      <c r="AB1004" s="182"/>
    </row>
    <row r="1005" ht="22.5" customHeight="1">
      <c r="A1005" s="72">
        <f>COUNTIF('Call &amp; Chat-Lidya'!$I$4:$I$2391,I1005)</f>
        <v>1</v>
      </c>
      <c r="B1005" s="176">
        <v>46141.0</v>
      </c>
      <c r="C1005" s="91" t="s">
        <v>83</v>
      </c>
      <c r="D1005" s="91" t="s">
        <v>155</v>
      </c>
      <c r="E1005" s="91" t="s">
        <v>5696</v>
      </c>
      <c r="F1005" s="176">
        <v>46140.0</v>
      </c>
      <c r="G1005" s="91"/>
      <c r="H1005" s="91" t="s">
        <v>7861</v>
      </c>
      <c r="I1005" s="91" t="s">
        <v>7862</v>
      </c>
      <c r="J1005" s="97" t="s">
        <v>7863</v>
      </c>
      <c r="K1005" s="97" t="s">
        <v>7864</v>
      </c>
      <c r="L1005" s="97" t="s">
        <v>7864</v>
      </c>
      <c r="M1005" s="91" t="s">
        <v>7867</v>
      </c>
      <c r="N1005" s="182"/>
      <c r="O1005" s="183">
        <v>46140.0</v>
      </c>
      <c r="P1005" s="176">
        <v>46154.0</v>
      </c>
      <c r="Q1005" s="91" t="s">
        <v>124</v>
      </c>
      <c r="R1005" s="91" t="s">
        <v>143</v>
      </c>
      <c r="S1005" s="179" t="s">
        <v>350</v>
      </c>
      <c r="T1005" s="179" t="s">
        <v>145</v>
      </c>
      <c r="U1005" s="179" t="s">
        <v>101</v>
      </c>
      <c r="V1005" s="91" t="s">
        <v>283</v>
      </c>
      <c r="W1005" s="97" t="s">
        <v>694</v>
      </c>
      <c r="X1005" s="182"/>
      <c r="Y1005" s="184"/>
      <c r="Z1005" s="180" t="s">
        <v>7869</v>
      </c>
      <c r="AA1005" s="182"/>
      <c r="AB1005" s="182"/>
    </row>
    <row r="1006" ht="22.5" customHeight="1">
      <c r="A1006" s="72">
        <f>COUNTIF('Call &amp; Chat-Lidya'!$I$4:$I$2391,I1006)</f>
        <v>2</v>
      </c>
      <c r="B1006" s="176">
        <v>46141.0</v>
      </c>
      <c r="C1006" s="91" t="s">
        <v>83</v>
      </c>
      <c r="D1006" s="91" t="s">
        <v>155</v>
      </c>
      <c r="E1006" s="91" t="s">
        <v>2668</v>
      </c>
      <c r="F1006" s="176">
        <v>46141.0</v>
      </c>
      <c r="G1006" s="91"/>
      <c r="H1006" s="91" t="s">
        <v>2669</v>
      </c>
      <c r="I1006" s="91" t="s">
        <v>2670</v>
      </c>
      <c r="J1006" s="97" t="s">
        <v>2672</v>
      </c>
      <c r="K1006" s="97" t="s">
        <v>2673</v>
      </c>
      <c r="L1006" s="97" t="s">
        <v>2673</v>
      </c>
      <c r="M1006" s="91" t="s">
        <v>2674</v>
      </c>
      <c r="N1006" s="91" t="s">
        <v>2674</v>
      </c>
      <c r="O1006" s="183">
        <v>46141.0</v>
      </c>
      <c r="P1006" s="176">
        <v>46155.0</v>
      </c>
      <c r="Q1006" s="91" t="s">
        <v>124</v>
      </c>
      <c r="R1006" s="91" t="s">
        <v>143</v>
      </c>
      <c r="S1006" s="179" t="s">
        <v>126</v>
      </c>
      <c r="T1006" s="179" t="s">
        <v>145</v>
      </c>
      <c r="U1006" s="179" t="s">
        <v>101</v>
      </c>
      <c r="V1006" s="91" t="s">
        <v>131</v>
      </c>
      <c r="W1006" s="182"/>
      <c r="X1006" s="182"/>
      <c r="Y1006" s="184"/>
      <c r="Z1006" s="182"/>
      <c r="AA1006" s="182"/>
      <c r="AB1006" s="182"/>
    </row>
    <row r="1007" ht="22.5" customHeight="1">
      <c r="A1007" s="72">
        <f>COUNTIF('Call &amp; Chat-Lidya'!$I$4:$I$2391,I1007)</f>
        <v>1</v>
      </c>
      <c r="B1007" s="176">
        <v>46141.0</v>
      </c>
      <c r="C1007" s="91" t="s">
        <v>83</v>
      </c>
      <c r="D1007" s="91" t="s">
        <v>155</v>
      </c>
      <c r="E1007" s="91" t="s">
        <v>5715</v>
      </c>
      <c r="F1007" s="176">
        <v>46141.0</v>
      </c>
      <c r="G1007" s="91"/>
      <c r="H1007" s="91" t="s">
        <v>7885</v>
      </c>
      <c r="I1007" s="91" t="s">
        <v>6255</v>
      </c>
      <c r="J1007" s="97" t="s">
        <v>7886</v>
      </c>
      <c r="K1007" s="97" t="s">
        <v>6256</v>
      </c>
      <c r="L1007" s="97" t="s">
        <v>7887</v>
      </c>
      <c r="M1007" s="91" t="s">
        <v>7888</v>
      </c>
      <c r="N1007" s="91" t="s">
        <v>7889</v>
      </c>
      <c r="O1007" s="183">
        <v>46141.0</v>
      </c>
      <c r="P1007" s="176">
        <v>46077.0</v>
      </c>
      <c r="Q1007" s="91" t="s">
        <v>124</v>
      </c>
      <c r="R1007" s="91" t="s">
        <v>143</v>
      </c>
      <c r="S1007" s="179" t="s">
        <v>350</v>
      </c>
      <c r="T1007" s="179" t="s">
        <v>145</v>
      </c>
      <c r="U1007" s="179" t="s">
        <v>101</v>
      </c>
      <c r="V1007" s="91" t="s">
        <v>283</v>
      </c>
      <c r="W1007" s="97" t="s">
        <v>342</v>
      </c>
      <c r="X1007" s="182"/>
      <c r="Y1007" s="184"/>
      <c r="Z1007" s="180" t="s">
        <v>7894</v>
      </c>
      <c r="AA1007" s="182"/>
      <c r="AB1007" s="182"/>
    </row>
    <row r="1008" ht="22.5" customHeight="1">
      <c r="A1008" s="72">
        <f>COUNTIF('Call &amp; Chat-Lidya'!$I$4:$I$2391,I1008)</f>
        <v>2</v>
      </c>
      <c r="B1008" s="176">
        <v>46141.0</v>
      </c>
      <c r="C1008" s="91" t="s">
        <v>83</v>
      </c>
      <c r="D1008" s="91" t="s">
        <v>155</v>
      </c>
      <c r="E1008" s="91" t="s">
        <v>2679</v>
      </c>
      <c r="F1008" s="176">
        <v>46141.0</v>
      </c>
      <c r="G1008" s="91"/>
      <c r="H1008" s="91" t="s">
        <v>2681</v>
      </c>
      <c r="I1008" s="91" t="s">
        <v>2683</v>
      </c>
      <c r="J1008" s="97" t="s">
        <v>2685</v>
      </c>
      <c r="K1008" s="97" t="s">
        <v>2687</v>
      </c>
      <c r="L1008" s="97" t="s">
        <v>2687</v>
      </c>
      <c r="M1008" s="91" t="s">
        <v>2689</v>
      </c>
      <c r="N1008" s="91" t="s">
        <v>2689</v>
      </c>
      <c r="O1008" s="183">
        <v>46141.0</v>
      </c>
      <c r="P1008" s="176">
        <v>46155.0</v>
      </c>
      <c r="Q1008" s="91" t="s">
        <v>124</v>
      </c>
      <c r="R1008" s="91" t="s">
        <v>143</v>
      </c>
      <c r="S1008" s="179" t="s">
        <v>126</v>
      </c>
      <c r="T1008" s="179" t="s">
        <v>145</v>
      </c>
      <c r="U1008" s="179" t="s">
        <v>101</v>
      </c>
      <c r="V1008" s="91" t="s">
        <v>131</v>
      </c>
      <c r="W1008" s="182"/>
      <c r="X1008" s="182"/>
      <c r="Y1008" s="184"/>
      <c r="Z1008" s="182"/>
      <c r="AA1008" s="182"/>
      <c r="AB1008" s="182"/>
    </row>
    <row r="1009" ht="22.5" customHeight="1">
      <c r="A1009" s="72">
        <f>COUNTIF('Call &amp; Chat-Lidya'!$I$4:$I$2391,I1009)</f>
        <v>3</v>
      </c>
      <c r="B1009" s="176">
        <v>46141.0</v>
      </c>
      <c r="C1009" s="91" t="s">
        <v>83</v>
      </c>
      <c r="D1009" s="91" t="s">
        <v>155</v>
      </c>
      <c r="E1009" s="182"/>
      <c r="F1009" s="560"/>
      <c r="G1009" s="182"/>
      <c r="H1009" s="182"/>
      <c r="I1009" s="91" t="s">
        <v>2098</v>
      </c>
      <c r="J1009" s="97" t="s">
        <v>2099</v>
      </c>
      <c r="K1009" s="180" t="s">
        <v>7920</v>
      </c>
      <c r="L1009" s="91" t="s">
        <v>2101</v>
      </c>
      <c r="M1009" s="182"/>
      <c r="N1009" s="182"/>
      <c r="O1009" s="92">
        <v>45247.0</v>
      </c>
      <c r="P1009" s="74">
        <v>46531.0</v>
      </c>
      <c r="Q1009" s="76" t="s">
        <v>124</v>
      </c>
      <c r="R1009" s="76" t="s">
        <v>213</v>
      </c>
      <c r="S1009" s="193" t="s">
        <v>99</v>
      </c>
      <c r="T1009" s="193" t="s">
        <v>100</v>
      </c>
      <c r="U1009" s="179" t="s">
        <v>101</v>
      </c>
      <c r="V1009" s="88" t="s">
        <v>341</v>
      </c>
      <c r="W1009" s="182"/>
      <c r="X1009" s="182"/>
      <c r="Y1009" s="184"/>
      <c r="Z1009" s="88" t="s">
        <v>7923</v>
      </c>
      <c r="AA1009" s="182"/>
      <c r="AB1009" s="182"/>
    </row>
    <row r="1010" ht="22.5" customHeight="1">
      <c r="A1010" s="72">
        <f>COUNTIF('Call &amp; Chat-Lidya'!$I$4:$I$2391,I1010)</f>
        <v>8</v>
      </c>
      <c r="B1010" s="176">
        <v>46141.0</v>
      </c>
      <c r="C1010" s="91" t="s">
        <v>83</v>
      </c>
      <c r="D1010" s="91" t="s">
        <v>155</v>
      </c>
      <c r="E1010" s="91" t="s">
        <v>6648</v>
      </c>
      <c r="F1010" s="176">
        <v>46139.0</v>
      </c>
      <c r="G1010" s="91"/>
      <c r="H1010" s="91" t="s">
        <v>1731</v>
      </c>
      <c r="I1010" s="91" t="s">
        <v>1732</v>
      </c>
      <c r="J1010" s="97" t="s">
        <v>1733</v>
      </c>
      <c r="K1010" s="97" t="s">
        <v>1735</v>
      </c>
      <c r="L1010" s="97" t="s">
        <v>1735</v>
      </c>
      <c r="M1010" s="91" t="s">
        <v>1736</v>
      </c>
      <c r="N1010" s="91" t="s">
        <v>1736</v>
      </c>
      <c r="O1010" s="183">
        <v>46139.0</v>
      </c>
      <c r="P1010" s="176">
        <v>46153.0</v>
      </c>
      <c r="Q1010" s="91" t="s">
        <v>124</v>
      </c>
      <c r="R1010" s="91" t="s">
        <v>143</v>
      </c>
      <c r="S1010" s="179" t="s">
        <v>251</v>
      </c>
      <c r="T1010" s="179" t="s">
        <v>381</v>
      </c>
      <c r="U1010" s="179" t="s">
        <v>101</v>
      </c>
      <c r="V1010" s="91" t="s">
        <v>283</v>
      </c>
      <c r="W1010" s="182"/>
      <c r="X1010" s="182"/>
      <c r="Y1010" s="184"/>
      <c r="Z1010" s="89" t="s">
        <v>7940</v>
      </c>
      <c r="AA1010" s="182"/>
      <c r="AB1010" s="182"/>
    </row>
    <row r="1011" ht="22.5" customHeight="1">
      <c r="A1011" s="72">
        <f>COUNTIF('Call &amp; Chat-Lidya'!$I$4:$I$2391,I1011)</f>
        <v>6</v>
      </c>
      <c r="B1011" s="176">
        <v>46141.0</v>
      </c>
      <c r="C1011" s="91" t="s">
        <v>83</v>
      </c>
      <c r="D1011" s="91" t="s">
        <v>155</v>
      </c>
      <c r="E1011" s="91" t="s">
        <v>1971</v>
      </c>
      <c r="F1011" s="176">
        <v>46141.0</v>
      </c>
      <c r="G1011" s="91"/>
      <c r="H1011" s="91" t="s">
        <v>851</v>
      </c>
      <c r="I1011" s="91" t="s">
        <v>1973</v>
      </c>
      <c r="J1011" s="97" t="s">
        <v>1974</v>
      </c>
      <c r="K1011" s="97" t="s">
        <v>1976</v>
      </c>
      <c r="L1011" s="97" t="s">
        <v>1976</v>
      </c>
      <c r="M1011" s="91" t="s">
        <v>1977</v>
      </c>
      <c r="N1011" s="91" t="s">
        <v>1977</v>
      </c>
      <c r="O1011" s="183">
        <v>46141.0</v>
      </c>
      <c r="P1011" s="74">
        <v>46155.0</v>
      </c>
      <c r="Q1011" s="76" t="s">
        <v>124</v>
      </c>
      <c r="R1011" s="76" t="s">
        <v>213</v>
      </c>
      <c r="S1011" s="83" t="s">
        <v>100</v>
      </c>
      <c r="T1011" s="83" t="s">
        <v>381</v>
      </c>
      <c r="U1011" s="179" t="s">
        <v>101</v>
      </c>
      <c r="V1011" s="76" t="s">
        <v>1043</v>
      </c>
      <c r="W1011" s="97"/>
      <c r="X1011" s="97"/>
      <c r="Y1011" s="98"/>
      <c r="Z1011" s="88" t="s">
        <v>7195</v>
      </c>
      <c r="AA1011" s="97"/>
      <c r="AB1011" s="97"/>
    </row>
    <row r="1012" ht="22.5" customHeight="1">
      <c r="A1012" s="72">
        <f>COUNTIF('Call &amp; Chat-Lidya'!$I$4:$I$2391,I1012)</f>
        <v>2</v>
      </c>
      <c r="B1012" s="74">
        <v>46141.0</v>
      </c>
      <c r="C1012" s="91" t="s">
        <v>83</v>
      </c>
      <c r="D1012" s="91" t="s">
        <v>155</v>
      </c>
      <c r="E1012" s="91" t="s">
        <v>1738</v>
      </c>
      <c r="F1012" s="176">
        <v>46134.0</v>
      </c>
      <c r="G1012" s="91"/>
      <c r="H1012" s="91" t="s">
        <v>4344</v>
      </c>
      <c r="I1012" s="91" t="s">
        <v>2191</v>
      </c>
      <c r="J1012" s="97" t="s">
        <v>2193</v>
      </c>
      <c r="K1012" s="97" t="s">
        <v>2194</v>
      </c>
      <c r="L1012" s="97" t="s">
        <v>2194</v>
      </c>
      <c r="M1012" s="91" t="s">
        <v>2195</v>
      </c>
      <c r="N1012" s="91" t="s">
        <v>2195</v>
      </c>
      <c r="O1012" s="183">
        <v>46126.0</v>
      </c>
      <c r="P1012" s="176">
        <v>46140.0</v>
      </c>
      <c r="Q1012" s="91" t="s">
        <v>278</v>
      </c>
      <c r="R1012" s="76" t="s">
        <v>213</v>
      </c>
      <c r="S1012" s="83" t="s">
        <v>100</v>
      </c>
      <c r="T1012" s="83" t="s">
        <v>100</v>
      </c>
      <c r="U1012" s="179" t="s">
        <v>101</v>
      </c>
      <c r="V1012" s="76" t="s">
        <v>341</v>
      </c>
      <c r="W1012" s="182"/>
      <c r="X1012" s="182"/>
      <c r="Y1012" s="184"/>
      <c r="Z1012" s="89" t="s">
        <v>7971</v>
      </c>
      <c r="AA1012" s="182"/>
      <c r="AB1012" s="182"/>
    </row>
    <row r="1013" ht="22.5" customHeight="1">
      <c r="A1013" s="72">
        <f>COUNTIF('Call &amp; Chat-Lidya'!$I$4:$I$2391,I1013)</f>
        <v>7</v>
      </c>
      <c r="B1013" s="176">
        <v>46140.0</v>
      </c>
      <c r="C1013" s="91" t="s">
        <v>83</v>
      </c>
      <c r="D1013" s="91" t="s">
        <v>155</v>
      </c>
      <c r="E1013" s="91" t="s">
        <v>3631</v>
      </c>
      <c r="F1013" s="176">
        <v>46120.0</v>
      </c>
      <c r="G1013" s="91"/>
      <c r="H1013" s="91" t="s">
        <v>3632</v>
      </c>
      <c r="I1013" s="91" t="s">
        <v>2102</v>
      </c>
      <c r="J1013" s="97" t="s">
        <v>2103</v>
      </c>
      <c r="K1013" s="97" t="s">
        <v>2104</v>
      </c>
      <c r="L1013" s="97" t="s">
        <v>2104</v>
      </c>
      <c r="M1013" s="91" t="s">
        <v>2105</v>
      </c>
      <c r="N1013" s="91" t="s">
        <v>3634</v>
      </c>
      <c r="O1013" s="183">
        <v>46069.0</v>
      </c>
      <c r="P1013" s="176">
        <v>46148.0</v>
      </c>
      <c r="Q1013" s="91" t="s">
        <v>3326</v>
      </c>
      <c r="R1013" s="91" t="s">
        <v>98</v>
      </c>
      <c r="S1013" s="179" t="s">
        <v>100</v>
      </c>
      <c r="T1013" s="179" t="s">
        <v>381</v>
      </c>
      <c r="U1013" s="179" t="s">
        <v>101</v>
      </c>
      <c r="V1013" s="91" t="s">
        <v>105</v>
      </c>
      <c r="W1013" s="97" t="s">
        <v>694</v>
      </c>
      <c r="X1013" s="182"/>
      <c r="Y1013" s="184"/>
      <c r="Z1013" s="89" t="s">
        <v>6418</v>
      </c>
      <c r="AA1013" s="182"/>
      <c r="AB1013" s="182"/>
    </row>
    <row r="1014" ht="22.5" customHeight="1">
      <c r="A1014" s="72">
        <f>COUNTIF('Call &amp; Chat-Lidya'!$I$4:$I$2391,I1014)</f>
        <v>7</v>
      </c>
      <c r="B1014" s="176">
        <v>46140.0</v>
      </c>
      <c r="C1014" s="91" t="s">
        <v>83</v>
      </c>
      <c r="D1014" s="91" t="s">
        <v>155</v>
      </c>
      <c r="E1014" s="91" t="s">
        <v>2049</v>
      </c>
      <c r="F1014" s="176">
        <v>46126.0</v>
      </c>
      <c r="G1014" s="91"/>
      <c r="H1014" s="91" t="s">
        <v>2052</v>
      </c>
      <c r="I1014" s="91" t="s">
        <v>2053</v>
      </c>
      <c r="J1014" s="97" t="s">
        <v>2054</v>
      </c>
      <c r="K1014" s="97" t="s">
        <v>2055</v>
      </c>
      <c r="L1014" s="97" t="s">
        <v>2055</v>
      </c>
      <c r="M1014" s="91" t="s">
        <v>2056</v>
      </c>
      <c r="N1014" s="91" t="s">
        <v>2056</v>
      </c>
      <c r="O1014" s="183">
        <v>46126.0</v>
      </c>
      <c r="P1014" s="176">
        <v>46140.0</v>
      </c>
      <c r="Q1014" s="91" t="s">
        <v>143</v>
      </c>
      <c r="R1014" s="91" t="s">
        <v>213</v>
      </c>
      <c r="S1014" s="179" t="s">
        <v>251</v>
      </c>
      <c r="T1014" s="179" t="s">
        <v>145</v>
      </c>
      <c r="U1014" s="179" t="s">
        <v>101</v>
      </c>
      <c r="V1014" s="91" t="s">
        <v>1043</v>
      </c>
      <c r="W1014" s="182"/>
      <c r="X1014" s="182"/>
      <c r="Y1014" s="184"/>
      <c r="Z1014" s="182"/>
      <c r="AA1014" s="182"/>
      <c r="AB1014" s="182"/>
    </row>
    <row r="1015" ht="22.5" customHeight="1">
      <c r="A1015" s="72">
        <f>COUNTIF('Call &amp; Chat-Lidya'!$I$4:$I$2391,I1015)</f>
        <v>2</v>
      </c>
      <c r="B1015" s="176">
        <v>46140.0</v>
      </c>
      <c r="C1015" s="91" t="s">
        <v>83</v>
      </c>
      <c r="D1015" s="91" t="s">
        <v>155</v>
      </c>
      <c r="E1015" s="91" t="s">
        <v>2180</v>
      </c>
      <c r="F1015" s="176">
        <v>46129.0</v>
      </c>
      <c r="G1015" s="91"/>
      <c r="H1015" s="91" t="s">
        <v>2185</v>
      </c>
      <c r="I1015" s="91" t="s">
        <v>2186</v>
      </c>
      <c r="J1015" s="97" t="s">
        <v>2188</v>
      </c>
      <c r="K1015" s="97" t="s">
        <v>253</v>
      </c>
      <c r="L1015" s="97" t="s">
        <v>253</v>
      </c>
      <c r="M1015" s="91" t="s">
        <v>2190</v>
      </c>
      <c r="N1015" s="91" t="s">
        <v>2190</v>
      </c>
      <c r="O1015" s="183">
        <v>46055.0</v>
      </c>
      <c r="P1015" s="176">
        <v>46069.0</v>
      </c>
      <c r="Q1015" s="91" t="s">
        <v>124</v>
      </c>
      <c r="R1015" s="91" t="s">
        <v>143</v>
      </c>
      <c r="S1015" s="179" t="s">
        <v>251</v>
      </c>
      <c r="T1015" s="179" t="s">
        <v>145</v>
      </c>
      <c r="U1015" s="179" t="s">
        <v>101</v>
      </c>
      <c r="V1015" s="91" t="s">
        <v>131</v>
      </c>
      <c r="W1015" s="182"/>
      <c r="X1015" s="182"/>
      <c r="Y1015" s="184"/>
      <c r="Z1015" s="182"/>
      <c r="AA1015" s="182"/>
      <c r="AB1015" s="182"/>
    </row>
    <row r="1016" ht="22.5" customHeight="1">
      <c r="A1016" s="72">
        <f>COUNTIF('Call &amp; Chat-Lidya'!$I$4:$I$2391,I1016)</f>
        <v>2</v>
      </c>
      <c r="B1016" s="176">
        <v>46140.0</v>
      </c>
      <c r="C1016" s="91" t="s">
        <v>83</v>
      </c>
      <c r="D1016" s="91" t="s">
        <v>155</v>
      </c>
      <c r="E1016" s="91" t="s">
        <v>2202</v>
      </c>
      <c r="F1016" s="176">
        <v>46129.0</v>
      </c>
      <c r="G1016" s="91"/>
      <c r="H1016" s="91" t="s">
        <v>2206</v>
      </c>
      <c r="I1016" s="91" t="s">
        <v>2207</v>
      </c>
      <c r="J1016" s="97" t="s">
        <v>2208</v>
      </c>
      <c r="K1016" s="97" t="s">
        <v>2209</v>
      </c>
      <c r="L1016" s="97" t="s">
        <v>2209</v>
      </c>
      <c r="M1016" s="182"/>
      <c r="N1016" s="91" t="s">
        <v>2210</v>
      </c>
      <c r="O1016" s="183">
        <v>46057.0</v>
      </c>
      <c r="P1016" s="176">
        <v>46071.0</v>
      </c>
      <c r="Q1016" s="91" t="s">
        <v>124</v>
      </c>
      <c r="R1016" s="91" t="s">
        <v>143</v>
      </c>
      <c r="S1016" s="179" t="s">
        <v>350</v>
      </c>
      <c r="T1016" s="179" t="s">
        <v>145</v>
      </c>
      <c r="U1016" s="179" t="s">
        <v>101</v>
      </c>
      <c r="V1016" s="91" t="s">
        <v>131</v>
      </c>
      <c r="W1016" s="182"/>
      <c r="X1016" s="182"/>
      <c r="Y1016" s="184"/>
      <c r="Z1016" s="180" t="s">
        <v>7987</v>
      </c>
      <c r="AA1016" s="182"/>
      <c r="AB1016" s="182"/>
    </row>
    <row r="1017" ht="22.5" customHeight="1">
      <c r="A1017" s="72">
        <f>COUNTIF('Call &amp; Chat-Lidya'!$I$4:$I$2391,I1017)</f>
        <v>2</v>
      </c>
      <c r="B1017" s="176">
        <v>46140.0</v>
      </c>
      <c r="C1017" s="91" t="s">
        <v>83</v>
      </c>
      <c r="D1017" s="91" t="s">
        <v>155</v>
      </c>
      <c r="E1017" s="91" t="s">
        <v>1660</v>
      </c>
      <c r="F1017" s="176">
        <v>46129.0</v>
      </c>
      <c r="G1017" s="91"/>
      <c r="H1017" s="91" t="s">
        <v>2220</v>
      </c>
      <c r="I1017" s="91" t="s">
        <v>2221</v>
      </c>
      <c r="J1017" s="97" t="s">
        <v>2223</v>
      </c>
      <c r="K1017" s="97" t="s">
        <v>2224</v>
      </c>
      <c r="L1017" s="97" t="s">
        <v>2224</v>
      </c>
      <c r="M1017" s="91" t="s">
        <v>2225</v>
      </c>
      <c r="N1017" s="91" t="s">
        <v>2225</v>
      </c>
      <c r="O1017" s="183">
        <v>46058.0</v>
      </c>
      <c r="P1017" s="176">
        <v>46072.0</v>
      </c>
      <c r="Q1017" s="91" t="s">
        <v>124</v>
      </c>
      <c r="R1017" s="91" t="s">
        <v>143</v>
      </c>
      <c r="S1017" s="179" t="s">
        <v>251</v>
      </c>
      <c r="T1017" s="179" t="s">
        <v>145</v>
      </c>
      <c r="U1017" s="179" t="s">
        <v>101</v>
      </c>
      <c r="V1017" s="91" t="s">
        <v>131</v>
      </c>
      <c r="W1017" s="182"/>
      <c r="X1017" s="182"/>
      <c r="Y1017" s="184"/>
      <c r="Z1017" s="182"/>
      <c r="AA1017" s="182"/>
      <c r="AB1017" s="182"/>
    </row>
    <row r="1018" ht="22.5" customHeight="1">
      <c r="A1018" s="72">
        <f>COUNTIF('Call &amp; Chat-Lidya'!$I$4:$I$2391,I1018)</f>
        <v>2</v>
      </c>
      <c r="B1018" s="176">
        <v>46140.0</v>
      </c>
      <c r="C1018" s="91" t="s">
        <v>83</v>
      </c>
      <c r="D1018" s="91" t="s">
        <v>155</v>
      </c>
      <c r="E1018" s="91" t="s">
        <v>1672</v>
      </c>
      <c r="F1018" s="176">
        <v>46129.0</v>
      </c>
      <c r="G1018" s="91"/>
      <c r="H1018" s="91" t="s">
        <v>2235</v>
      </c>
      <c r="I1018" s="91" t="s">
        <v>2236</v>
      </c>
      <c r="J1018" s="97" t="s">
        <v>2237</v>
      </c>
      <c r="K1018" s="97" t="s">
        <v>2238</v>
      </c>
      <c r="L1018" s="471" t="s">
        <v>2238</v>
      </c>
      <c r="M1018" s="91" t="s">
        <v>2239</v>
      </c>
      <c r="N1018" s="91" t="s">
        <v>2239</v>
      </c>
      <c r="O1018" s="183">
        <v>46059.0</v>
      </c>
      <c r="P1018" s="176">
        <v>46073.0</v>
      </c>
      <c r="Q1018" s="91" t="s">
        <v>124</v>
      </c>
      <c r="R1018" s="91" t="s">
        <v>143</v>
      </c>
      <c r="S1018" s="179" t="s">
        <v>126</v>
      </c>
      <c r="T1018" s="179" t="s">
        <v>145</v>
      </c>
      <c r="U1018" s="179" t="s">
        <v>101</v>
      </c>
      <c r="V1018" s="91" t="s">
        <v>131</v>
      </c>
      <c r="W1018" s="182"/>
      <c r="X1018" s="182"/>
      <c r="Y1018" s="184"/>
      <c r="Z1018" s="182"/>
      <c r="AA1018" s="182"/>
      <c r="AB1018" s="182"/>
    </row>
    <row r="1019" ht="22.5" customHeight="1">
      <c r="A1019" s="72">
        <f>COUNTIF('Call &amp; Chat-Lidya'!$I$4:$I$2391,I1019)</f>
        <v>8</v>
      </c>
      <c r="B1019" s="176">
        <v>46140.0</v>
      </c>
      <c r="C1019" s="91" t="s">
        <v>83</v>
      </c>
      <c r="D1019" s="91" t="s">
        <v>155</v>
      </c>
      <c r="E1019" s="91" t="s">
        <v>989</v>
      </c>
      <c r="F1019" s="176">
        <v>46131.0</v>
      </c>
      <c r="G1019" s="91"/>
      <c r="H1019" s="91" t="s">
        <v>990</v>
      </c>
      <c r="I1019" s="91" t="s">
        <v>991</v>
      </c>
      <c r="J1019" s="97" t="s">
        <v>992</v>
      </c>
      <c r="K1019" s="97" t="s">
        <v>993</v>
      </c>
      <c r="L1019" s="97" t="s">
        <v>993</v>
      </c>
      <c r="M1019" s="91" t="s">
        <v>994</v>
      </c>
      <c r="N1019" s="91" t="s">
        <v>994</v>
      </c>
      <c r="O1019" s="183">
        <v>46131.0</v>
      </c>
      <c r="P1019" s="176">
        <v>46145.0</v>
      </c>
      <c r="Q1019" s="91" t="s">
        <v>124</v>
      </c>
      <c r="R1019" s="91" t="s">
        <v>213</v>
      </c>
      <c r="S1019" s="179" t="s">
        <v>100</v>
      </c>
      <c r="T1019" s="179" t="s">
        <v>145</v>
      </c>
      <c r="U1019" s="179" t="s">
        <v>101</v>
      </c>
      <c r="V1019" s="91" t="s">
        <v>341</v>
      </c>
      <c r="W1019" s="91" t="s">
        <v>342</v>
      </c>
      <c r="X1019" s="182"/>
      <c r="Y1019" s="184"/>
      <c r="Z1019" s="180" t="s">
        <v>8015</v>
      </c>
      <c r="AA1019" s="182"/>
      <c r="AB1019" s="182"/>
    </row>
    <row r="1020" ht="22.5" customHeight="1">
      <c r="A1020" s="72">
        <f>COUNTIF('Call &amp; Chat-Lidya'!$I$4:$I$2391,I1020)</f>
        <v>1</v>
      </c>
      <c r="B1020" s="176">
        <v>46140.0</v>
      </c>
      <c r="C1020" s="91" t="s">
        <v>83</v>
      </c>
      <c r="D1020" s="91" t="s">
        <v>155</v>
      </c>
      <c r="E1020" s="91" t="s">
        <v>3172</v>
      </c>
      <c r="F1020" s="176">
        <v>46134.0</v>
      </c>
      <c r="G1020" s="91"/>
      <c r="H1020" s="91" t="s">
        <v>4303</v>
      </c>
      <c r="I1020" s="91" t="s">
        <v>4304</v>
      </c>
      <c r="J1020" s="97" t="s">
        <v>4305</v>
      </c>
      <c r="K1020" s="97" t="s">
        <v>4306</v>
      </c>
      <c r="L1020" s="97" t="s">
        <v>4306</v>
      </c>
      <c r="M1020" s="91" t="s">
        <v>4307</v>
      </c>
      <c r="N1020" s="91" t="s">
        <v>4308</v>
      </c>
      <c r="O1020" s="183">
        <v>46114.0</v>
      </c>
      <c r="P1020" s="176">
        <v>46128.0</v>
      </c>
      <c r="Q1020" s="91" t="s">
        <v>143</v>
      </c>
      <c r="R1020" s="91" t="s">
        <v>143</v>
      </c>
      <c r="S1020" s="179" t="s">
        <v>350</v>
      </c>
      <c r="T1020" s="179" t="s">
        <v>145</v>
      </c>
      <c r="U1020" s="179" t="s">
        <v>101</v>
      </c>
      <c r="V1020" s="91" t="s">
        <v>283</v>
      </c>
      <c r="W1020" s="91" t="s">
        <v>342</v>
      </c>
      <c r="X1020" s="182"/>
      <c r="Y1020" s="184"/>
      <c r="Z1020" s="180" t="s">
        <v>8025</v>
      </c>
      <c r="AA1020" s="182"/>
      <c r="AB1020" s="182"/>
    </row>
    <row r="1021" ht="22.5" customHeight="1">
      <c r="A1021" s="72">
        <f>COUNTIF('Call &amp; Chat-Lidya'!$I$4:$I$2391,I1021)</f>
        <v>2</v>
      </c>
      <c r="B1021" s="176">
        <v>46140.0</v>
      </c>
      <c r="C1021" s="91" t="s">
        <v>83</v>
      </c>
      <c r="D1021" s="91" t="s">
        <v>155</v>
      </c>
      <c r="E1021" s="91" t="s">
        <v>2177</v>
      </c>
      <c r="F1021" s="176">
        <v>46134.0</v>
      </c>
      <c r="G1021" s="91"/>
      <c r="H1021" s="91" t="s">
        <v>2181</v>
      </c>
      <c r="I1021" s="91" t="s">
        <v>2182</v>
      </c>
      <c r="J1021" s="97" t="s">
        <v>2183</v>
      </c>
      <c r="K1021" s="97" t="s">
        <v>2184</v>
      </c>
      <c r="L1021" s="97" t="s">
        <v>2184</v>
      </c>
      <c r="M1021" s="91" t="s">
        <v>2187</v>
      </c>
      <c r="N1021" s="91" t="s">
        <v>2189</v>
      </c>
      <c r="O1021" s="183">
        <v>46115.0</v>
      </c>
      <c r="P1021" s="176">
        <v>46129.0</v>
      </c>
      <c r="Q1021" s="91" t="s">
        <v>124</v>
      </c>
      <c r="R1021" s="91" t="s">
        <v>143</v>
      </c>
      <c r="S1021" s="179" t="s">
        <v>251</v>
      </c>
      <c r="T1021" s="179" t="s">
        <v>145</v>
      </c>
      <c r="U1021" s="179" t="s">
        <v>101</v>
      </c>
      <c r="V1021" s="91" t="s">
        <v>131</v>
      </c>
      <c r="W1021" s="182"/>
      <c r="X1021" s="182"/>
      <c r="Y1021" s="184"/>
      <c r="Z1021" s="180" t="s">
        <v>2192</v>
      </c>
      <c r="AA1021" s="182"/>
      <c r="AB1021" s="182"/>
    </row>
    <row r="1022" ht="22.5" customHeight="1">
      <c r="A1022" s="72">
        <f>COUNTIF('Call &amp; Chat-Lidya'!$I$4:$I$2391,I1022)</f>
        <v>1</v>
      </c>
      <c r="B1022" s="176">
        <v>46140.0</v>
      </c>
      <c r="C1022" s="91" t="s">
        <v>83</v>
      </c>
      <c r="D1022" s="91" t="s">
        <v>155</v>
      </c>
      <c r="E1022" s="91" t="s">
        <v>3185</v>
      </c>
      <c r="F1022" s="176">
        <v>46134.0</v>
      </c>
      <c r="G1022" s="91"/>
      <c r="H1022" s="91" t="s">
        <v>4312</v>
      </c>
      <c r="I1022" s="91" t="s">
        <v>4313</v>
      </c>
      <c r="J1022" s="97" t="s">
        <v>4314</v>
      </c>
      <c r="K1022" s="97" t="s">
        <v>4315</v>
      </c>
      <c r="L1022" s="97" t="s">
        <v>4315</v>
      </c>
      <c r="M1022" s="91" t="s">
        <v>4316</v>
      </c>
      <c r="N1022" s="91" t="s">
        <v>4316</v>
      </c>
      <c r="O1022" s="183">
        <v>46116.0</v>
      </c>
      <c r="P1022" s="176">
        <v>46130.0</v>
      </c>
      <c r="Q1022" s="91" t="s">
        <v>115</v>
      </c>
      <c r="R1022" s="91" t="s">
        <v>143</v>
      </c>
      <c r="S1022" s="179" t="s">
        <v>350</v>
      </c>
      <c r="T1022" s="179" t="s">
        <v>145</v>
      </c>
      <c r="U1022" s="179" t="s">
        <v>101</v>
      </c>
      <c r="V1022" s="91" t="s">
        <v>283</v>
      </c>
      <c r="W1022" s="182"/>
      <c r="X1022" s="182"/>
      <c r="Y1022" s="184"/>
      <c r="Z1022" s="180" t="s">
        <v>8046</v>
      </c>
      <c r="AA1022" s="182"/>
      <c r="AB1022" s="182"/>
    </row>
    <row r="1023" ht="22.5" customHeight="1">
      <c r="A1023" s="72">
        <f>COUNTIF('Call &amp; Chat-Lidya'!$I$4:$I$2391,I1023)</f>
        <v>2</v>
      </c>
      <c r="B1023" s="176">
        <v>46140.0</v>
      </c>
      <c r="C1023" s="91" t="s">
        <v>83</v>
      </c>
      <c r="D1023" s="91" t="s">
        <v>155</v>
      </c>
      <c r="E1023" s="91" t="s">
        <v>2197</v>
      </c>
      <c r="F1023" s="176">
        <v>46134.0</v>
      </c>
      <c r="G1023" s="91"/>
      <c r="H1023" s="91" t="s">
        <v>2198</v>
      </c>
      <c r="I1023" s="91" t="s">
        <v>2200</v>
      </c>
      <c r="J1023" s="97" t="s">
        <v>2201</v>
      </c>
      <c r="K1023" s="97" t="s">
        <v>2203</v>
      </c>
      <c r="L1023" s="97" t="s">
        <v>2203</v>
      </c>
      <c r="M1023" s="91" t="s">
        <v>2204</v>
      </c>
      <c r="N1023" s="91" t="s">
        <v>2205</v>
      </c>
      <c r="O1023" s="183">
        <v>46118.0</v>
      </c>
      <c r="P1023" s="176">
        <v>46132.0</v>
      </c>
      <c r="Q1023" s="91" t="s">
        <v>124</v>
      </c>
      <c r="R1023" s="91" t="s">
        <v>143</v>
      </c>
      <c r="S1023" s="179" t="s">
        <v>126</v>
      </c>
      <c r="T1023" s="179" t="s">
        <v>145</v>
      </c>
      <c r="U1023" s="179" t="s">
        <v>101</v>
      </c>
      <c r="V1023" s="91" t="s">
        <v>131</v>
      </c>
      <c r="W1023" s="182"/>
      <c r="X1023" s="182"/>
      <c r="Y1023" s="184"/>
      <c r="Z1023" s="182"/>
      <c r="AA1023" s="182"/>
      <c r="AB1023" s="182"/>
    </row>
    <row r="1024" ht="22.5" customHeight="1">
      <c r="A1024" s="72">
        <f>COUNTIF('Call &amp; Chat-Lidya'!$I$4:$I$2391,I1024)</f>
        <v>2</v>
      </c>
      <c r="B1024" s="176">
        <v>46140.0</v>
      </c>
      <c r="C1024" s="91" t="s">
        <v>83</v>
      </c>
      <c r="D1024" s="91" t="s">
        <v>155</v>
      </c>
      <c r="E1024" s="91" t="s">
        <v>2215</v>
      </c>
      <c r="F1024" s="176">
        <v>46134.0</v>
      </c>
      <c r="G1024" s="91"/>
      <c r="H1024" s="91" t="s">
        <v>2216</v>
      </c>
      <c r="I1024" s="91" t="s">
        <v>2217</v>
      </c>
      <c r="J1024" s="97" t="s">
        <v>2218</v>
      </c>
      <c r="K1024" s="97" t="s">
        <v>2219</v>
      </c>
      <c r="L1024" s="97" t="s">
        <v>2219</v>
      </c>
      <c r="M1024" s="91" t="s">
        <v>2222</v>
      </c>
      <c r="N1024" s="91" t="s">
        <v>2222</v>
      </c>
      <c r="O1024" s="183">
        <v>46118.0</v>
      </c>
      <c r="P1024" s="176">
        <v>46132.0</v>
      </c>
      <c r="Q1024" s="91" t="s">
        <v>124</v>
      </c>
      <c r="R1024" s="91" t="s">
        <v>143</v>
      </c>
      <c r="S1024" s="179" t="s">
        <v>251</v>
      </c>
      <c r="T1024" s="179" t="s">
        <v>145</v>
      </c>
      <c r="U1024" s="179" t="s">
        <v>101</v>
      </c>
      <c r="V1024" s="91" t="s">
        <v>131</v>
      </c>
      <c r="W1024" s="182"/>
      <c r="X1024" s="182"/>
      <c r="Y1024" s="184"/>
      <c r="Z1024" s="182"/>
      <c r="AA1024" s="182"/>
      <c r="AB1024" s="182"/>
    </row>
    <row r="1025" ht="22.5" customHeight="1">
      <c r="A1025" s="72">
        <f>COUNTIF('Call &amp; Chat-Lidya'!$I$4:$I$2391,I1025)</f>
        <v>2</v>
      </c>
      <c r="B1025" s="176">
        <v>46140.0</v>
      </c>
      <c r="C1025" s="91" t="s">
        <v>83</v>
      </c>
      <c r="D1025" s="91" t="s">
        <v>155</v>
      </c>
      <c r="E1025" s="91" t="s">
        <v>2227</v>
      </c>
      <c r="F1025" s="176">
        <v>46134.0</v>
      </c>
      <c r="G1025" s="91"/>
      <c r="H1025" s="91" t="s">
        <v>2228</v>
      </c>
      <c r="I1025" s="91" t="s">
        <v>2229</v>
      </c>
      <c r="J1025" s="97" t="s">
        <v>2230</v>
      </c>
      <c r="K1025" s="97" t="s">
        <v>2231</v>
      </c>
      <c r="L1025" s="97" t="s">
        <v>2231</v>
      </c>
      <c r="M1025" s="91" t="s">
        <v>2232</v>
      </c>
      <c r="N1025" s="91" t="s">
        <v>2233</v>
      </c>
      <c r="O1025" s="183">
        <v>46118.0</v>
      </c>
      <c r="P1025" s="176">
        <v>46132.0</v>
      </c>
      <c r="Q1025" s="91" t="s">
        <v>124</v>
      </c>
      <c r="R1025" s="91" t="s">
        <v>143</v>
      </c>
      <c r="S1025" s="179" t="s">
        <v>251</v>
      </c>
      <c r="T1025" s="179" t="s">
        <v>145</v>
      </c>
      <c r="U1025" s="179" t="s">
        <v>101</v>
      </c>
      <c r="V1025" s="91" t="s">
        <v>131</v>
      </c>
      <c r="W1025" s="182"/>
      <c r="X1025" s="182"/>
      <c r="Y1025" s="184"/>
      <c r="Z1025" s="182"/>
      <c r="AA1025" s="182"/>
      <c r="AB1025" s="182"/>
    </row>
    <row r="1026" ht="22.5" customHeight="1">
      <c r="A1026" s="72">
        <f>COUNTIF('Call &amp; Chat-Lidya'!$I$4:$I$2391,I1026)</f>
        <v>2</v>
      </c>
      <c r="B1026" s="176">
        <v>46140.0</v>
      </c>
      <c r="C1026" s="91" t="s">
        <v>83</v>
      </c>
      <c r="D1026" s="91" t="s">
        <v>155</v>
      </c>
      <c r="E1026" s="91" t="s">
        <v>2240</v>
      </c>
      <c r="F1026" s="176">
        <v>46134.0</v>
      </c>
      <c r="G1026" s="91"/>
      <c r="H1026" s="91" t="s">
        <v>2241</v>
      </c>
      <c r="I1026" s="91" t="s">
        <v>2242</v>
      </c>
      <c r="J1026" s="97" t="s">
        <v>2243</v>
      </c>
      <c r="K1026" s="97" t="s">
        <v>2244</v>
      </c>
      <c r="L1026" s="97" t="s">
        <v>2244</v>
      </c>
      <c r="M1026" s="91" t="s">
        <v>2245</v>
      </c>
      <c r="N1026" s="91" t="s">
        <v>2246</v>
      </c>
      <c r="O1026" s="183">
        <v>46118.0</v>
      </c>
      <c r="P1026" s="176">
        <v>46132.0</v>
      </c>
      <c r="Q1026" s="91" t="s">
        <v>143</v>
      </c>
      <c r="R1026" s="91" t="s">
        <v>143</v>
      </c>
      <c r="S1026" s="179" t="s">
        <v>126</v>
      </c>
      <c r="T1026" s="179" t="s">
        <v>145</v>
      </c>
      <c r="U1026" s="179" t="s">
        <v>101</v>
      </c>
      <c r="V1026" s="91" t="s">
        <v>131</v>
      </c>
      <c r="W1026" s="182"/>
      <c r="X1026" s="182"/>
      <c r="Y1026" s="184"/>
      <c r="Z1026" s="182"/>
      <c r="AA1026" s="182"/>
      <c r="AB1026" s="182"/>
    </row>
    <row r="1027" ht="22.5" customHeight="1">
      <c r="A1027" s="72">
        <f>COUNTIF('Call &amp; Chat-Lidya'!$I$4:$I$2391,I1027)</f>
        <v>2</v>
      </c>
      <c r="B1027" s="176">
        <v>46140.0</v>
      </c>
      <c r="C1027" s="91" t="s">
        <v>83</v>
      </c>
      <c r="D1027" s="91" t="s">
        <v>155</v>
      </c>
      <c r="E1027" s="91" t="s">
        <v>2257</v>
      </c>
      <c r="F1027" s="176">
        <v>46134.0</v>
      </c>
      <c r="G1027" s="91"/>
      <c r="H1027" s="91" t="s">
        <v>2258</v>
      </c>
      <c r="I1027" s="91" t="s">
        <v>2259</v>
      </c>
      <c r="J1027" s="97" t="s">
        <v>2260</v>
      </c>
      <c r="K1027" s="97" t="s">
        <v>2261</v>
      </c>
      <c r="L1027" s="97" t="s">
        <v>2261</v>
      </c>
      <c r="M1027" s="91" t="s">
        <v>2262</v>
      </c>
      <c r="N1027" s="91" t="s">
        <v>2263</v>
      </c>
      <c r="O1027" s="183">
        <v>46119.0</v>
      </c>
      <c r="P1027" s="176">
        <v>46133.0</v>
      </c>
      <c r="Q1027" s="91" t="s">
        <v>124</v>
      </c>
      <c r="R1027" s="91" t="s">
        <v>143</v>
      </c>
      <c r="S1027" s="179" t="s">
        <v>251</v>
      </c>
      <c r="T1027" s="179" t="s">
        <v>145</v>
      </c>
      <c r="U1027" s="179" t="s">
        <v>101</v>
      </c>
      <c r="V1027" s="91" t="s">
        <v>131</v>
      </c>
      <c r="W1027" s="182"/>
      <c r="X1027" s="182"/>
      <c r="Y1027" s="184"/>
      <c r="Z1027" s="182"/>
      <c r="AA1027" s="182"/>
      <c r="AB1027" s="182"/>
    </row>
    <row r="1028" ht="22.5" customHeight="1">
      <c r="A1028" s="72">
        <f>COUNTIF('Call &amp; Chat-Lidya'!$I$4:$I$2391,I1028)</f>
        <v>2</v>
      </c>
      <c r="B1028" s="176">
        <v>46140.0</v>
      </c>
      <c r="C1028" s="91" t="s">
        <v>83</v>
      </c>
      <c r="D1028" s="91" t="s">
        <v>155</v>
      </c>
      <c r="E1028" s="91" t="s">
        <v>2274</v>
      </c>
      <c r="F1028" s="176">
        <v>46134.0</v>
      </c>
      <c r="G1028" s="91"/>
      <c r="H1028" s="91" t="s">
        <v>2276</v>
      </c>
      <c r="I1028" s="91" t="s">
        <v>2277</v>
      </c>
      <c r="J1028" s="97" t="s">
        <v>2278</v>
      </c>
      <c r="K1028" s="97" t="s">
        <v>2279</v>
      </c>
      <c r="L1028" s="97" t="s">
        <v>2280</v>
      </c>
      <c r="M1028" s="91" t="s">
        <v>2281</v>
      </c>
      <c r="N1028" s="91" t="s">
        <v>2281</v>
      </c>
      <c r="O1028" s="183">
        <v>46119.0</v>
      </c>
      <c r="P1028" s="176">
        <v>46133.0</v>
      </c>
      <c r="Q1028" s="91" t="s">
        <v>124</v>
      </c>
      <c r="R1028" s="91" t="s">
        <v>143</v>
      </c>
      <c r="S1028" s="179" t="s">
        <v>126</v>
      </c>
      <c r="T1028" s="179" t="s">
        <v>145</v>
      </c>
      <c r="U1028" s="179" t="s">
        <v>101</v>
      </c>
      <c r="V1028" s="91" t="s">
        <v>131</v>
      </c>
      <c r="W1028" s="182"/>
      <c r="X1028" s="182"/>
      <c r="Y1028" s="184"/>
      <c r="Z1028" s="182"/>
      <c r="AA1028" s="182"/>
      <c r="AB1028" s="182"/>
    </row>
    <row r="1029" ht="22.5" customHeight="1">
      <c r="A1029" s="72">
        <f>COUNTIF('Call &amp; Chat-Lidya'!$I$4:$I$2391,I1029)</f>
        <v>2</v>
      </c>
      <c r="B1029" s="176">
        <v>46140.0</v>
      </c>
      <c r="C1029" s="91" t="s">
        <v>83</v>
      </c>
      <c r="D1029" s="91" t="s">
        <v>155</v>
      </c>
      <c r="E1029" s="91" t="s">
        <v>2294</v>
      </c>
      <c r="F1029" s="176">
        <v>46134.0</v>
      </c>
      <c r="G1029" s="91"/>
      <c r="H1029" s="91" t="s">
        <v>2297</v>
      </c>
      <c r="I1029" s="91" t="s">
        <v>2298</v>
      </c>
      <c r="J1029" s="97" t="s">
        <v>2300</v>
      </c>
      <c r="K1029" s="97" t="s">
        <v>2085</v>
      </c>
      <c r="L1029" s="97" t="s">
        <v>2085</v>
      </c>
      <c r="M1029" s="91" t="s">
        <v>2301</v>
      </c>
      <c r="N1029" s="91" t="s">
        <v>2301</v>
      </c>
      <c r="O1029" s="183">
        <v>46120.0</v>
      </c>
      <c r="P1029" s="176">
        <v>46134.0</v>
      </c>
      <c r="Q1029" s="91" t="s">
        <v>591</v>
      </c>
      <c r="R1029" s="91" t="s">
        <v>143</v>
      </c>
      <c r="S1029" s="179" t="s">
        <v>251</v>
      </c>
      <c r="T1029" s="179" t="s">
        <v>145</v>
      </c>
      <c r="U1029" s="179" t="s">
        <v>101</v>
      </c>
      <c r="V1029" s="91" t="s">
        <v>131</v>
      </c>
      <c r="W1029" s="182"/>
      <c r="X1029" s="182"/>
      <c r="Y1029" s="184"/>
      <c r="Z1029" s="182"/>
      <c r="AA1029" s="182"/>
      <c r="AB1029" s="182"/>
    </row>
    <row r="1030" ht="22.5" customHeight="1">
      <c r="A1030" s="72">
        <f>COUNTIF('Call &amp; Chat-Lidya'!$I$4:$I$2391,I1030)</f>
        <v>2</v>
      </c>
      <c r="B1030" s="176">
        <v>46140.0</v>
      </c>
      <c r="C1030" s="91" t="s">
        <v>83</v>
      </c>
      <c r="D1030" s="91" t="s">
        <v>155</v>
      </c>
      <c r="E1030" s="91" t="s">
        <v>3242</v>
      </c>
      <c r="F1030" s="176">
        <v>46134.0</v>
      </c>
      <c r="G1030" s="91"/>
      <c r="H1030" s="91" t="s">
        <v>4323</v>
      </c>
      <c r="I1030" s="91" t="s">
        <v>2143</v>
      </c>
      <c r="J1030" s="97" t="s">
        <v>2144</v>
      </c>
      <c r="K1030" s="97" t="s">
        <v>2145</v>
      </c>
      <c r="L1030" s="97" t="s">
        <v>2145</v>
      </c>
      <c r="M1030" s="91" t="s">
        <v>4324</v>
      </c>
      <c r="N1030" s="91" t="s">
        <v>2146</v>
      </c>
      <c r="O1030" s="183">
        <v>46121.0</v>
      </c>
      <c r="P1030" s="176">
        <v>46135.0</v>
      </c>
      <c r="Q1030" s="91" t="s">
        <v>222</v>
      </c>
      <c r="R1030" s="91" t="s">
        <v>143</v>
      </c>
      <c r="S1030" s="179" t="s">
        <v>251</v>
      </c>
      <c r="T1030" s="179" t="s">
        <v>292</v>
      </c>
      <c r="U1030" s="179" t="s">
        <v>101</v>
      </c>
      <c r="V1030" s="91" t="s">
        <v>664</v>
      </c>
      <c r="W1030" s="182"/>
      <c r="X1030" s="182"/>
      <c r="Y1030" s="184"/>
      <c r="Z1030" s="180" t="s">
        <v>8100</v>
      </c>
      <c r="AA1030" s="182"/>
      <c r="AB1030" s="182"/>
    </row>
    <row r="1031" ht="22.5" customHeight="1">
      <c r="A1031" s="72">
        <f>COUNTIF('Call &amp; Chat-Lidya'!$I$4:$I$2391,I1031)</f>
        <v>1</v>
      </c>
      <c r="B1031" s="176">
        <v>46140.0</v>
      </c>
      <c r="C1031" s="91" t="s">
        <v>83</v>
      </c>
      <c r="D1031" s="91" t="s">
        <v>155</v>
      </c>
      <c r="E1031" s="91" t="s">
        <v>3259</v>
      </c>
      <c r="F1031" s="176">
        <v>46134.0</v>
      </c>
      <c r="G1031" s="91"/>
      <c r="H1031" s="91" t="s">
        <v>4326</v>
      </c>
      <c r="I1031" s="91" t="s">
        <v>4327</v>
      </c>
      <c r="J1031" s="97" t="s">
        <v>4328</v>
      </c>
      <c r="K1031" s="97" t="s">
        <v>4329</v>
      </c>
      <c r="L1031" s="97" t="s">
        <v>4329</v>
      </c>
      <c r="M1031" s="91" t="s">
        <v>4330</v>
      </c>
      <c r="N1031" s="91" t="s">
        <v>4330</v>
      </c>
      <c r="O1031" s="183">
        <v>46122.0</v>
      </c>
      <c r="P1031" s="176">
        <v>46136.0</v>
      </c>
      <c r="Q1031" s="91" t="s">
        <v>124</v>
      </c>
      <c r="R1031" s="91" t="s">
        <v>124</v>
      </c>
      <c r="S1031" s="179" t="s">
        <v>350</v>
      </c>
      <c r="T1031" s="179" t="s">
        <v>145</v>
      </c>
      <c r="U1031" s="179" t="s">
        <v>101</v>
      </c>
      <c r="V1031" s="91" t="s">
        <v>283</v>
      </c>
      <c r="W1031" s="182"/>
      <c r="X1031" s="182"/>
      <c r="Y1031" s="184"/>
      <c r="Z1031" s="180" t="s">
        <v>8105</v>
      </c>
      <c r="AA1031" s="182"/>
      <c r="AB1031" s="182"/>
    </row>
    <row r="1032" ht="22.5" customHeight="1">
      <c r="A1032" s="72">
        <f>COUNTIF('Call &amp; Chat-Lidya'!$I$4:$I$2391,I1032)</f>
        <v>2</v>
      </c>
      <c r="B1032" s="176">
        <v>46140.0</v>
      </c>
      <c r="C1032" s="91" t="s">
        <v>83</v>
      </c>
      <c r="D1032" s="91" t="s">
        <v>155</v>
      </c>
      <c r="E1032" s="91" t="s">
        <v>2311</v>
      </c>
      <c r="F1032" s="176">
        <v>46134.0</v>
      </c>
      <c r="G1032" s="91"/>
      <c r="H1032" s="91" t="s">
        <v>2314</v>
      </c>
      <c r="I1032" s="91" t="s">
        <v>2316</v>
      </c>
      <c r="J1032" s="97" t="s">
        <v>2318</v>
      </c>
      <c r="K1032" s="97" t="s">
        <v>2319</v>
      </c>
      <c r="L1032" s="97" t="s">
        <v>2319</v>
      </c>
      <c r="M1032" s="91" t="s">
        <v>2320</v>
      </c>
      <c r="N1032" s="91" t="s">
        <v>2320</v>
      </c>
      <c r="O1032" s="183">
        <v>46124.0</v>
      </c>
      <c r="P1032" s="176">
        <v>46138.0</v>
      </c>
      <c r="Q1032" s="91" t="s">
        <v>521</v>
      </c>
      <c r="R1032" s="91" t="s">
        <v>143</v>
      </c>
      <c r="S1032" s="179" t="s">
        <v>251</v>
      </c>
      <c r="T1032" s="179" t="s">
        <v>145</v>
      </c>
      <c r="U1032" s="179" t="s">
        <v>101</v>
      </c>
      <c r="V1032" s="91" t="s">
        <v>131</v>
      </c>
      <c r="W1032" s="182"/>
      <c r="X1032" s="182"/>
      <c r="Y1032" s="184"/>
      <c r="Z1032" s="182"/>
      <c r="AA1032" s="182"/>
      <c r="AB1032" s="182"/>
    </row>
    <row r="1033" ht="22.5" customHeight="1">
      <c r="A1033" s="72">
        <f>COUNTIF('Call &amp; Chat-Lidya'!$I$4:$I$2391,I1033)</f>
        <v>2</v>
      </c>
      <c r="B1033" s="176">
        <v>46140.0</v>
      </c>
      <c r="C1033" s="91" t="s">
        <v>83</v>
      </c>
      <c r="D1033" s="91" t="s">
        <v>155</v>
      </c>
      <c r="E1033" s="91" t="s">
        <v>2748</v>
      </c>
      <c r="F1033" s="176">
        <v>46134.0</v>
      </c>
      <c r="G1033" s="91"/>
      <c r="H1033" s="91" t="s">
        <v>2749</v>
      </c>
      <c r="I1033" s="91" t="s">
        <v>2171</v>
      </c>
      <c r="J1033" s="97" t="s">
        <v>2172</v>
      </c>
      <c r="K1033" s="97" t="s">
        <v>2174</v>
      </c>
      <c r="L1033" s="97" t="s">
        <v>2174</v>
      </c>
      <c r="M1033" s="91" t="s">
        <v>2176</v>
      </c>
      <c r="N1033" s="91" t="s">
        <v>2176</v>
      </c>
      <c r="O1033" s="183">
        <v>46125.0</v>
      </c>
      <c r="P1033" s="176">
        <v>46139.0</v>
      </c>
      <c r="Q1033" s="91" t="s">
        <v>143</v>
      </c>
      <c r="R1033" s="91" t="s">
        <v>143</v>
      </c>
      <c r="S1033" s="179" t="s">
        <v>381</v>
      </c>
      <c r="T1033" s="179" t="s">
        <v>145</v>
      </c>
      <c r="U1033" s="179" t="s">
        <v>101</v>
      </c>
      <c r="V1033" s="91" t="s">
        <v>283</v>
      </c>
      <c r="W1033" s="182"/>
      <c r="X1033" s="182"/>
      <c r="Y1033" s="184"/>
      <c r="Z1033" s="180" t="s">
        <v>8109</v>
      </c>
      <c r="AA1033" s="182"/>
      <c r="AB1033" s="182"/>
    </row>
    <row r="1034" ht="22.5" customHeight="1">
      <c r="A1034" s="72">
        <f>COUNTIF('Call &amp; Chat-Lidya'!$I$4:$I$2391,I1034)</f>
        <v>2</v>
      </c>
      <c r="B1034" s="176">
        <v>46140.0</v>
      </c>
      <c r="C1034" s="91" t="s">
        <v>83</v>
      </c>
      <c r="D1034" s="91" t="s">
        <v>155</v>
      </c>
      <c r="E1034" s="91" t="s">
        <v>2328</v>
      </c>
      <c r="F1034" s="176">
        <v>46134.0</v>
      </c>
      <c r="G1034" s="91"/>
      <c r="H1034" s="91" t="s">
        <v>2329</v>
      </c>
      <c r="I1034" s="91" t="s">
        <v>2330</v>
      </c>
      <c r="J1034" s="97" t="s">
        <v>2331</v>
      </c>
      <c r="K1034" s="97" t="s">
        <v>2332</v>
      </c>
      <c r="L1034" s="97" t="s">
        <v>2332</v>
      </c>
      <c r="M1034" s="91" t="s">
        <v>2333</v>
      </c>
      <c r="N1034" s="91" t="s">
        <v>2334</v>
      </c>
      <c r="O1034" s="183">
        <v>46126.0</v>
      </c>
      <c r="P1034" s="176">
        <v>46140.0</v>
      </c>
      <c r="Q1034" s="91" t="s">
        <v>124</v>
      </c>
      <c r="R1034" s="91" t="s">
        <v>143</v>
      </c>
      <c r="S1034" s="179" t="s">
        <v>126</v>
      </c>
      <c r="T1034" s="179" t="s">
        <v>145</v>
      </c>
      <c r="U1034" s="179" t="s">
        <v>101</v>
      </c>
      <c r="V1034" s="91" t="s">
        <v>131</v>
      </c>
      <c r="W1034" s="182"/>
      <c r="X1034" s="182"/>
      <c r="Y1034" s="184"/>
      <c r="Z1034" s="182"/>
      <c r="AA1034" s="182"/>
      <c r="AB1034" s="182"/>
    </row>
    <row r="1035" ht="22.5" customHeight="1">
      <c r="A1035" s="72">
        <f>COUNTIF('Call &amp; Chat-Lidya'!$I$4:$I$2391,I1035)</f>
        <v>2</v>
      </c>
      <c r="B1035" s="176">
        <v>46140.0</v>
      </c>
      <c r="C1035" s="91" t="s">
        <v>83</v>
      </c>
      <c r="D1035" s="91" t="s">
        <v>155</v>
      </c>
      <c r="E1035" s="91" t="s">
        <v>2345</v>
      </c>
      <c r="F1035" s="176">
        <v>46134.0</v>
      </c>
      <c r="G1035" s="91"/>
      <c r="H1035" s="91" t="s">
        <v>2346</v>
      </c>
      <c r="I1035" s="91" t="s">
        <v>2347</v>
      </c>
      <c r="J1035" s="97" t="s">
        <v>2348</v>
      </c>
      <c r="K1035" s="97" t="s">
        <v>2349</v>
      </c>
      <c r="L1035" s="97" t="s">
        <v>2349</v>
      </c>
      <c r="M1035" s="91" t="s">
        <v>2350</v>
      </c>
      <c r="N1035" s="182"/>
      <c r="O1035" s="183">
        <v>46126.0</v>
      </c>
      <c r="P1035" s="176">
        <v>46140.0</v>
      </c>
      <c r="Q1035" s="91" t="s">
        <v>143</v>
      </c>
      <c r="R1035" s="91" t="s">
        <v>143</v>
      </c>
      <c r="S1035" s="179" t="s">
        <v>251</v>
      </c>
      <c r="T1035" s="179" t="s">
        <v>145</v>
      </c>
      <c r="U1035" s="179" t="s">
        <v>101</v>
      </c>
      <c r="V1035" s="91" t="s">
        <v>131</v>
      </c>
      <c r="W1035" s="182"/>
      <c r="X1035" s="182"/>
      <c r="Y1035" s="184"/>
      <c r="Z1035" s="182"/>
      <c r="AA1035" s="182"/>
      <c r="AB1035" s="182"/>
    </row>
    <row r="1036" ht="22.5" customHeight="1">
      <c r="A1036" s="72">
        <f>COUNTIF('Call &amp; Chat-Lidya'!$I$4:$I$2391,I1036)</f>
        <v>2</v>
      </c>
      <c r="B1036" s="176">
        <v>46140.0</v>
      </c>
      <c r="C1036" s="91" t="s">
        <v>83</v>
      </c>
      <c r="D1036" s="91" t="s">
        <v>155</v>
      </c>
      <c r="E1036" s="91" t="s">
        <v>1738</v>
      </c>
      <c r="F1036" s="176">
        <v>46134.0</v>
      </c>
      <c r="G1036" s="91"/>
      <c r="H1036" s="91" t="s">
        <v>4344</v>
      </c>
      <c r="I1036" s="91" t="s">
        <v>2191</v>
      </c>
      <c r="J1036" s="97" t="s">
        <v>2193</v>
      </c>
      <c r="K1036" s="97" t="s">
        <v>2194</v>
      </c>
      <c r="L1036" s="97" t="s">
        <v>2194</v>
      </c>
      <c r="M1036" s="91" t="s">
        <v>2195</v>
      </c>
      <c r="N1036" s="91" t="s">
        <v>2195</v>
      </c>
      <c r="O1036" s="183">
        <v>46126.0</v>
      </c>
      <c r="P1036" s="176">
        <v>46140.0</v>
      </c>
      <c r="Q1036" s="91" t="s">
        <v>278</v>
      </c>
      <c r="R1036" s="91" t="s">
        <v>143</v>
      </c>
      <c r="S1036" s="179" t="s">
        <v>350</v>
      </c>
      <c r="T1036" s="179" t="s">
        <v>145</v>
      </c>
      <c r="U1036" s="179" t="s">
        <v>101</v>
      </c>
      <c r="V1036" s="91" t="s">
        <v>283</v>
      </c>
      <c r="W1036" s="182"/>
      <c r="X1036" s="182"/>
      <c r="Y1036" s="184"/>
      <c r="Z1036" s="180" t="s">
        <v>8120</v>
      </c>
      <c r="AA1036" s="182"/>
      <c r="AB1036" s="182"/>
    </row>
    <row r="1037" ht="22.5" customHeight="1">
      <c r="A1037" s="72">
        <f>COUNTIF('Call &amp; Chat-Lidya'!$I$4:$I$2391,I1037)</f>
        <v>2</v>
      </c>
      <c r="B1037" s="176">
        <v>46140.0</v>
      </c>
      <c r="C1037" s="91" t="s">
        <v>83</v>
      </c>
      <c r="D1037" s="91" t="s">
        <v>155</v>
      </c>
      <c r="E1037" s="91" t="s">
        <v>2359</v>
      </c>
      <c r="F1037" s="176">
        <v>46134.0</v>
      </c>
      <c r="G1037" s="91"/>
      <c r="H1037" s="91" t="s">
        <v>2363</v>
      </c>
      <c r="I1037" s="91" t="s">
        <v>2211</v>
      </c>
      <c r="J1037" s="97" t="s">
        <v>2212</v>
      </c>
      <c r="K1037" s="97" t="s">
        <v>2213</v>
      </c>
      <c r="L1037" s="97" t="s">
        <v>2213</v>
      </c>
      <c r="M1037" s="91" t="s">
        <v>2214</v>
      </c>
      <c r="N1037" s="91" t="s">
        <v>2367</v>
      </c>
      <c r="O1037" s="183">
        <v>46129.0</v>
      </c>
      <c r="P1037" s="176">
        <v>46143.0</v>
      </c>
      <c r="Q1037" s="91" t="s">
        <v>143</v>
      </c>
      <c r="R1037" s="91" t="s">
        <v>143</v>
      </c>
      <c r="S1037" s="179" t="s">
        <v>350</v>
      </c>
      <c r="T1037" s="179" t="s">
        <v>145</v>
      </c>
      <c r="U1037" s="179" t="s">
        <v>101</v>
      </c>
      <c r="V1037" s="91" t="s">
        <v>131</v>
      </c>
      <c r="W1037" s="182"/>
      <c r="X1037" s="182"/>
      <c r="Y1037" s="184"/>
      <c r="Z1037" s="182"/>
      <c r="AA1037" s="182"/>
      <c r="AB1037" s="182"/>
    </row>
    <row r="1038" ht="22.5" customHeight="1">
      <c r="A1038" s="72">
        <f>COUNTIF('Call &amp; Chat-Lidya'!$I$4:$I$2391,I1038)</f>
        <v>6</v>
      </c>
      <c r="B1038" s="176">
        <v>46140.0</v>
      </c>
      <c r="C1038" s="91" t="s">
        <v>83</v>
      </c>
      <c r="D1038" s="91" t="s">
        <v>155</v>
      </c>
      <c r="E1038" s="91" t="s">
        <v>1528</v>
      </c>
      <c r="F1038" s="176">
        <v>46134.0</v>
      </c>
      <c r="G1038" s="91"/>
      <c r="H1038" s="91" t="s">
        <v>1529</v>
      </c>
      <c r="I1038" s="91" t="s">
        <v>1530</v>
      </c>
      <c r="J1038" s="97" t="s">
        <v>1531</v>
      </c>
      <c r="K1038" s="97" t="s">
        <v>1532</v>
      </c>
      <c r="L1038" s="97" t="s">
        <v>1532</v>
      </c>
      <c r="M1038" s="91" t="s">
        <v>1533</v>
      </c>
      <c r="N1038" s="91" t="s">
        <v>1533</v>
      </c>
      <c r="O1038" s="183">
        <v>46134.0</v>
      </c>
      <c r="P1038" s="176">
        <v>46148.0</v>
      </c>
      <c r="Q1038" s="91" t="s">
        <v>124</v>
      </c>
      <c r="R1038" s="91" t="s">
        <v>213</v>
      </c>
      <c r="S1038" s="179" t="s">
        <v>99</v>
      </c>
      <c r="T1038" s="179" t="s">
        <v>145</v>
      </c>
      <c r="U1038" s="179" t="s">
        <v>101</v>
      </c>
      <c r="V1038" s="91" t="s">
        <v>131</v>
      </c>
      <c r="W1038" s="182"/>
      <c r="X1038" s="182"/>
      <c r="Y1038" s="184"/>
      <c r="Z1038" s="182"/>
      <c r="AA1038" s="182"/>
      <c r="AB1038" s="182"/>
    </row>
    <row r="1039" ht="22.5" customHeight="1">
      <c r="A1039" s="72">
        <f>COUNTIF('Call &amp; Chat-Lidya'!$I$4:$I$2391,I1039)</f>
        <v>3</v>
      </c>
      <c r="B1039" s="176">
        <v>46140.0</v>
      </c>
      <c r="C1039" s="91" t="s">
        <v>83</v>
      </c>
      <c r="D1039" s="91" t="s">
        <v>155</v>
      </c>
      <c r="E1039" s="91" t="s">
        <v>4341</v>
      </c>
      <c r="F1039" s="176">
        <v>46139.0</v>
      </c>
      <c r="G1039" s="91"/>
      <c r="H1039" s="91" t="s">
        <v>8146</v>
      </c>
      <c r="I1039" s="91" t="s">
        <v>8147</v>
      </c>
      <c r="J1039" s="97" t="s">
        <v>8148</v>
      </c>
      <c r="K1039" s="97" t="s">
        <v>8149</v>
      </c>
      <c r="L1039" s="97" t="s">
        <v>8149</v>
      </c>
      <c r="M1039" s="91" t="s">
        <v>8150</v>
      </c>
      <c r="N1039" s="91" t="s">
        <v>8150</v>
      </c>
      <c r="O1039" s="183">
        <v>46064.0</v>
      </c>
      <c r="P1039" s="176">
        <v>46078.0</v>
      </c>
      <c r="Q1039" s="91" t="s">
        <v>143</v>
      </c>
      <c r="R1039" s="91" t="s">
        <v>124</v>
      </c>
      <c r="S1039" s="179" t="s">
        <v>350</v>
      </c>
      <c r="T1039" s="179" t="s">
        <v>145</v>
      </c>
      <c r="U1039" s="179" t="s">
        <v>101</v>
      </c>
      <c r="V1039" s="91" t="s">
        <v>283</v>
      </c>
      <c r="W1039" s="182"/>
      <c r="X1039" s="182"/>
      <c r="Y1039" s="184"/>
      <c r="Z1039" s="180" t="s">
        <v>8151</v>
      </c>
      <c r="AA1039" s="182"/>
      <c r="AB1039" s="182"/>
    </row>
    <row r="1040" ht="22.5" customHeight="1">
      <c r="A1040" s="72">
        <f>COUNTIF('Call &amp; Chat-Lidya'!$I$4:$I$2391,I1040)</f>
        <v>3</v>
      </c>
      <c r="B1040" s="176">
        <v>46140.0</v>
      </c>
      <c r="C1040" s="91" t="s">
        <v>83</v>
      </c>
      <c r="D1040" s="91" t="s">
        <v>155</v>
      </c>
      <c r="E1040" s="91" t="s">
        <v>3636</v>
      </c>
      <c r="F1040" s="176">
        <v>46139.0</v>
      </c>
      <c r="G1040" s="91"/>
      <c r="H1040" s="91" t="s">
        <v>3637</v>
      </c>
      <c r="I1040" s="91" t="s">
        <v>3638</v>
      </c>
      <c r="J1040" s="97" t="s">
        <v>3639</v>
      </c>
      <c r="K1040" s="97" t="s">
        <v>3640</v>
      </c>
      <c r="L1040" s="97" t="s">
        <v>3640</v>
      </c>
      <c r="M1040" s="91" t="s">
        <v>3641</v>
      </c>
      <c r="N1040" s="91" t="s">
        <v>3641</v>
      </c>
      <c r="O1040" s="183">
        <v>46064.0</v>
      </c>
      <c r="P1040" s="176">
        <v>46078.0</v>
      </c>
      <c r="Q1040" s="91" t="s">
        <v>124</v>
      </c>
      <c r="R1040" s="91" t="s">
        <v>143</v>
      </c>
      <c r="S1040" s="179" t="s">
        <v>251</v>
      </c>
      <c r="T1040" s="179" t="s">
        <v>145</v>
      </c>
      <c r="U1040" s="179" t="s">
        <v>101</v>
      </c>
      <c r="V1040" s="91" t="s">
        <v>131</v>
      </c>
      <c r="W1040" s="182"/>
      <c r="X1040" s="182"/>
      <c r="Y1040" s="184"/>
      <c r="Z1040" s="182"/>
      <c r="AA1040" s="182"/>
      <c r="AB1040" s="182"/>
    </row>
    <row r="1041" ht="22.5" customHeight="1">
      <c r="A1041" s="72">
        <f>COUNTIF('Call &amp; Chat-Lidya'!$I$4:$I$2391,I1041)</f>
        <v>3</v>
      </c>
      <c r="B1041" s="176">
        <v>46140.0</v>
      </c>
      <c r="C1041" s="91" t="s">
        <v>83</v>
      </c>
      <c r="D1041" s="91" t="s">
        <v>155</v>
      </c>
      <c r="E1041" s="91" t="s">
        <v>4342</v>
      </c>
      <c r="F1041" s="176">
        <v>46139.0</v>
      </c>
      <c r="G1041" s="91"/>
      <c r="H1041" s="91" t="s">
        <v>8161</v>
      </c>
      <c r="I1041" s="91" t="s">
        <v>8162</v>
      </c>
      <c r="J1041" s="97" t="s">
        <v>8163</v>
      </c>
      <c r="K1041" s="97" t="s">
        <v>8164</v>
      </c>
      <c r="L1041" s="97" t="s">
        <v>8164</v>
      </c>
      <c r="M1041" s="91" t="s">
        <v>8165</v>
      </c>
      <c r="N1041" s="91" t="s">
        <v>8165</v>
      </c>
      <c r="O1041" s="183">
        <v>46064.0</v>
      </c>
      <c r="P1041" s="176">
        <v>46078.0</v>
      </c>
      <c r="Q1041" s="91" t="s">
        <v>124</v>
      </c>
      <c r="R1041" s="91" t="s">
        <v>124</v>
      </c>
      <c r="S1041" s="179" t="s">
        <v>292</v>
      </c>
      <c r="T1041" s="179" t="s">
        <v>127</v>
      </c>
      <c r="U1041" s="179" t="s">
        <v>128</v>
      </c>
      <c r="V1041" s="91" t="s">
        <v>664</v>
      </c>
      <c r="W1041" s="182"/>
      <c r="X1041" s="182"/>
      <c r="Y1041" s="184"/>
      <c r="Z1041" s="180" t="s">
        <v>8169</v>
      </c>
      <c r="AA1041" s="182"/>
      <c r="AB1041" s="182"/>
    </row>
    <row r="1042" ht="22.5" customHeight="1">
      <c r="A1042" s="72">
        <f>COUNTIF('Call &amp; Chat-Lidya'!$I$4:$I$2391,I1042)</f>
        <v>3</v>
      </c>
      <c r="B1042" s="176">
        <v>46140.0</v>
      </c>
      <c r="C1042" s="91" t="s">
        <v>83</v>
      </c>
      <c r="D1042" s="91" t="s">
        <v>155</v>
      </c>
      <c r="E1042" s="91" t="s">
        <v>3647</v>
      </c>
      <c r="F1042" s="176">
        <v>46139.0</v>
      </c>
      <c r="G1042" s="91"/>
      <c r="H1042" s="91" t="s">
        <v>3648</v>
      </c>
      <c r="I1042" s="91" t="s">
        <v>3649</v>
      </c>
      <c r="J1042" s="97" t="s">
        <v>3650</v>
      </c>
      <c r="K1042" s="97" t="s">
        <v>3652</v>
      </c>
      <c r="L1042" s="97" t="s">
        <v>3652</v>
      </c>
      <c r="M1042" s="91" t="s">
        <v>3653</v>
      </c>
      <c r="N1042" s="91" t="s">
        <v>3653</v>
      </c>
      <c r="O1042" s="183">
        <v>46065.0</v>
      </c>
      <c r="P1042" s="176">
        <v>46079.0</v>
      </c>
      <c r="Q1042" s="91" t="s">
        <v>95</v>
      </c>
      <c r="R1042" s="91" t="s">
        <v>143</v>
      </c>
      <c r="S1042" s="179" t="s">
        <v>251</v>
      </c>
      <c r="T1042" s="179" t="s">
        <v>145</v>
      </c>
      <c r="U1042" s="179" t="s">
        <v>101</v>
      </c>
      <c r="V1042" s="91" t="s">
        <v>131</v>
      </c>
      <c r="W1042" s="182"/>
      <c r="X1042" s="182"/>
      <c r="Y1042" s="184"/>
      <c r="Z1042" s="182"/>
      <c r="AA1042" s="182"/>
      <c r="AB1042" s="182"/>
    </row>
    <row r="1043" ht="22.5" customHeight="1">
      <c r="A1043" s="72">
        <f>COUNTIF('Call &amp; Chat-Lidya'!$I$4:$I$2391,I1043)</f>
        <v>3</v>
      </c>
      <c r="B1043" s="176">
        <v>46140.0</v>
      </c>
      <c r="C1043" s="91" t="s">
        <v>83</v>
      </c>
      <c r="D1043" s="91" t="s">
        <v>155</v>
      </c>
      <c r="E1043" s="91" t="s">
        <v>2247</v>
      </c>
      <c r="F1043" s="176">
        <v>46139.0</v>
      </c>
      <c r="G1043" s="91"/>
      <c r="H1043" s="91" t="s">
        <v>2250</v>
      </c>
      <c r="I1043" s="91" t="s">
        <v>2251</v>
      </c>
      <c r="J1043" s="97" t="s">
        <v>2252</v>
      </c>
      <c r="K1043" s="97" t="s">
        <v>2253</v>
      </c>
      <c r="L1043" s="97" t="s">
        <v>2253</v>
      </c>
      <c r="M1043" s="91" t="s">
        <v>2255</v>
      </c>
      <c r="N1043" s="91" t="s">
        <v>2255</v>
      </c>
      <c r="O1043" s="183">
        <v>46066.0</v>
      </c>
      <c r="P1043" s="176">
        <v>46080.0</v>
      </c>
      <c r="Q1043" s="91" t="s">
        <v>124</v>
      </c>
      <c r="R1043" s="91" t="s">
        <v>143</v>
      </c>
      <c r="S1043" s="179" t="s">
        <v>251</v>
      </c>
      <c r="T1043" s="179" t="s">
        <v>145</v>
      </c>
      <c r="U1043" s="179" t="s">
        <v>101</v>
      </c>
      <c r="V1043" s="91" t="s">
        <v>131</v>
      </c>
      <c r="W1043" s="182"/>
      <c r="X1043" s="182"/>
      <c r="Y1043" s="184"/>
      <c r="Z1043" s="182"/>
      <c r="AA1043" s="182"/>
      <c r="AB1043" s="182"/>
    </row>
    <row r="1044" ht="22.5" customHeight="1">
      <c r="A1044" s="72">
        <f>COUNTIF('Call &amp; Chat-Lidya'!$I$4:$I$2391,I1044)</f>
        <v>3</v>
      </c>
      <c r="B1044" s="176">
        <v>46140.0</v>
      </c>
      <c r="C1044" s="91" t="s">
        <v>83</v>
      </c>
      <c r="D1044" s="91" t="s">
        <v>155</v>
      </c>
      <c r="E1044" s="91" t="s">
        <v>3654</v>
      </c>
      <c r="F1044" s="176">
        <v>46139.0</v>
      </c>
      <c r="G1044" s="91"/>
      <c r="H1044" s="91" t="s">
        <v>3655</v>
      </c>
      <c r="I1044" s="91" t="s">
        <v>3656</v>
      </c>
      <c r="J1044" s="97" t="s">
        <v>3657</v>
      </c>
      <c r="K1044" s="97" t="s">
        <v>3658</v>
      </c>
      <c r="L1044" s="97" t="s">
        <v>3658</v>
      </c>
      <c r="M1044" s="91" t="s">
        <v>3659</v>
      </c>
      <c r="N1044" s="91" t="s">
        <v>3659</v>
      </c>
      <c r="O1044" s="183">
        <v>46066.0</v>
      </c>
      <c r="P1044" s="176">
        <v>46080.0</v>
      </c>
      <c r="Q1044" s="91" t="s">
        <v>461</v>
      </c>
      <c r="R1044" s="91" t="s">
        <v>143</v>
      </c>
      <c r="S1044" s="179" t="s">
        <v>251</v>
      </c>
      <c r="T1044" s="179" t="s">
        <v>145</v>
      </c>
      <c r="U1044" s="179" t="s">
        <v>101</v>
      </c>
      <c r="V1044" s="91" t="s">
        <v>131</v>
      </c>
      <c r="W1044" s="182"/>
      <c r="X1044" s="182"/>
      <c r="Y1044" s="184"/>
      <c r="Z1044" s="182"/>
      <c r="AA1044" s="182"/>
      <c r="AB1044" s="182"/>
    </row>
    <row r="1045" ht="22.5" customHeight="1">
      <c r="A1045" s="72">
        <f>COUNTIF('Call &amp; Chat-Lidya'!$I$4:$I$2391,I1045)</f>
        <v>6</v>
      </c>
      <c r="B1045" s="176">
        <v>46140.0</v>
      </c>
      <c r="C1045" s="91" t="s">
        <v>83</v>
      </c>
      <c r="D1045" s="91" t="s">
        <v>155</v>
      </c>
      <c r="E1045" s="91" t="s">
        <v>3660</v>
      </c>
      <c r="F1045" s="176">
        <v>46139.0</v>
      </c>
      <c r="G1045" s="91"/>
      <c r="H1045" s="91" t="s">
        <v>3661</v>
      </c>
      <c r="I1045" s="91" t="s">
        <v>1024</v>
      </c>
      <c r="J1045" s="97" t="s">
        <v>1025</v>
      </c>
      <c r="K1045" s="97" t="s">
        <v>1026</v>
      </c>
      <c r="L1045" s="97" t="s">
        <v>1026</v>
      </c>
      <c r="M1045" s="91" t="s">
        <v>1027</v>
      </c>
      <c r="N1045" s="91" t="s">
        <v>1027</v>
      </c>
      <c r="O1045" s="183">
        <v>46067.0</v>
      </c>
      <c r="P1045" s="176">
        <v>46081.0</v>
      </c>
      <c r="Q1045" s="91" t="s">
        <v>124</v>
      </c>
      <c r="R1045" s="91" t="s">
        <v>143</v>
      </c>
      <c r="S1045" s="179" t="s">
        <v>126</v>
      </c>
      <c r="T1045" s="179" t="s">
        <v>145</v>
      </c>
      <c r="U1045" s="179" t="s">
        <v>101</v>
      </c>
      <c r="V1045" s="91" t="s">
        <v>131</v>
      </c>
      <c r="W1045" s="182"/>
      <c r="X1045" s="182"/>
      <c r="Y1045" s="184"/>
      <c r="Z1045" s="182"/>
      <c r="AA1045" s="182"/>
      <c r="AB1045" s="182"/>
    </row>
    <row r="1046" ht="22.5" customHeight="1">
      <c r="A1046" s="72">
        <f>COUNTIF('Call &amp; Chat-Lidya'!$I$4:$I$2391,I1046)</f>
        <v>8</v>
      </c>
      <c r="B1046" s="176">
        <v>46140.0</v>
      </c>
      <c r="C1046" s="91" t="s">
        <v>83</v>
      </c>
      <c r="D1046" s="91" t="s">
        <v>155</v>
      </c>
      <c r="E1046" s="91" t="s">
        <v>6648</v>
      </c>
      <c r="F1046" s="176">
        <v>46139.0</v>
      </c>
      <c r="G1046" s="91"/>
      <c r="H1046" s="91" t="s">
        <v>1731</v>
      </c>
      <c r="I1046" s="91" t="s">
        <v>1732</v>
      </c>
      <c r="J1046" s="97" t="s">
        <v>1733</v>
      </c>
      <c r="K1046" s="97" t="s">
        <v>1735</v>
      </c>
      <c r="L1046" s="97" t="s">
        <v>1735</v>
      </c>
      <c r="M1046" s="91" t="s">
        <v>1736</v>
      </c>
      <c r="N1046" s="91" t="s">
        <v>1736</v>
      </c>
      <c r="O1046" s="183">
        <v>46139.0</v>
      </c>
      <c r="P1046" s="176">
        <v>46153.0</v>
      </c>
      <c r="Q1046" s="91" t="s">
        <v>124</v>
      </c>
      <c r="R1046" s="91" t="s">
        <v>143</v>
      </c>
      <c r="S1046" s="179" t="s">
        <v>251</v>
      </c>
      <c r="T1046" s="179" t="s">
        <v>381</v>
      </c>
      <c r="U1046" s="179" t="s">
        <v>101</v>
      </c>
      <c r="V1046" s="91" t="s">
        <v>283</v>
      </c>
      <c r="W1046" s="182"/>
      <c r="X1046" s="182"/>
      <c r="Y1046" s="184"/>
      <c r="Z1046" s="180" t="s">
        <v>8220</v>
      </c>
      <c r="AA1046" s="182"/>
      <c r="AB1046" s="182"/>
    </row>
    <row r="1047" ht="22.5" customHeight="1">
      <c r="A1047" s="72">
        <f>COUNTIF('Call &amp; Chat-Lidya'!$I$4:$I$2391,I1047)</f>
        <v>2</v>
      </c>
      <c r="B1047" s="176">
        <v>46140.0</v>
      </c>
      <c r="C1047" s="91" t="s">
        <v>83</v>
      </c>
      <c r="D1047" s="91" t="s">
        <v>155</v>
      </c>
      <c r="E1047" s="91" t="s">
        <v>2652</v>
      </c>
      <c r="F1047" s="176">
        <v>46140.0</v>
      </c>
      <c r="G1047" s="91"/>
      <c r="H1047" s="91" t="s">
        <v>2654</v>
      </c>
      <c r="I1047" s="91" t="s">
        <v>2655</v>
      </c>
      <c r="J1047" s="97" t="s">
        <v>2656</v>
      </c>
      <c r="K1047" s="97" t="s">
        <v>2658</v>
      </c>
      <c r="L1047" s="97" t="s">
        <v>2658</v>
      </c>
      <c r="M1047" s="91" t="s">
        <v>2661</v>
      </c>
      <c r="N1047" s="91" t="s">
        <v>2661</v>
      </c>
      <c r="O1047" s="183">
        <v>46140.0</v>
      </c>
      <c r="P1047" s="176">
        <v>46154.0</v>
      </c>
      <c r="Q1047" s="91" t="s">
        <v>124</v>
      </c>
      <c r="R1047" s="91" t="s">
        <v>143</v>
      </c>
      <c r="S1047" s="179" t="s">
        <v>251</v>
      </c>
      <c r="T1047" s="179" t="s">
        <v>350</v>
      </c>
      <c r="U1047" s="179" t="s">
        <v>101</v>
      </c>
      <c r="V1047" s="91" t="s">
        <v>131</v>
      </c>
      <c r="W1047" s="182"/>
      <c r="X1047" s="182"/>
      <c r="Y1047" s="184"/>
      <c r="Z1047" s="182"/>
      <c r="AA1047" s="182"/>
      <c r="AB1047" s="182"/>
    </row>
    <row r="1048" ht="22.5" customHeight="1">
      <c r="A1048" s="72">
        <f>COUNTIF('Call &amp; Chat-Lidya'!$I$4:$I$2391,I1048)</f>
        <v>10</v>
      </c>
      <c r="B1048" s="176">
        <v>46140.0</v>
      </c>
      <c r="C1048" s="91" t="s">
        <v>83</v>
      </c>
      <c r="D1048" s="91" t="s">
        <v>125</v>
      </c>
      <c r="E1048" s="91" t="s">
        <v>1715</v>
      </c>
      <c r="F1048" s="178">
        <v>46108.0</v>
      </c>
      <c r="G1048" s="91"/>
      <c r="H1048" s="91" t="s">
        <v>1719</v>
      </c>
      <c r="I1048" s="91" t="s">
        <v>1720</v>
      </c>
      <c r="J1048" s="97" t="s">
        <v>1722</v>
      </c>
      <c r="K1048" s="97" t="s">
        <v>1722</v>
      </c>
      <c r="L1048" s="313" t="s">
        <v>1722</v>
      </c>
      <c r="M1048" s="91" t="s">
        <v>1726</v>
      </c>
      <c r="N1048" s="91" t="s">
        <v>1726</v>
      </c>
      <c r="O1048" s="183">
        <v>46108.0</v>
      </c>
      <c r="P1048" s="337">
        <v>46122.0</v>
      </c>
      <c r="Q1048" s="91" t="s">
        <v>143</v>
      </c>
      <c r="R1048" s="91" t="s">
        <v>213</v>
      </c>
      <c r="S1048" s="83" t="s">
        <v>350</v>
      </c>
      <c r="T1048" s="179" t="s">
        <v>145</v>
      </c>
      <c r="U1048" s="179" t="s">
        <v>101</v>
      </c>
      <c r="V1048" s="91" t="s">
        <v>664</v>
      </c>
      <c r="W1048" s="182"/>
      <c r="X1048" s="182"/>
      <c r="Y1048" s="182"/>
      <c r="Z1048" s="180" t="s">
        <v>5378</v>
      </c>
      <c r="AA1048" s="182"/>
      <c r="AB1048" s="182"/>
    </row>
    <row r="1049" ht="22.5" customHeight="1">
      <c r="A1049" s="72">
        <f>COUNTIF('Call &amp; Chat-Lidya'!$I$4:$I$2391,I1049)</f>
        <v>1</v>
      </c>
      <c r="B1049" s="488">
        <v>46140.0</v>
      </c>
      <c r="C1049" s="91" t="s">
        <v>83</v>
      </c>
      <c r="D1049" s="91" t="s">
        <v>155</v>
      </c>
      <c r="E1049" s="182"/>
      <c r="F1049" s="560"/>
      <c r="G1049" s="182"/>
      <c r="H1049" s="182"/>
      <c r="I1049" s="767" t="s">
        <v>2137</v>
      </c>
      <c r="J1049" s="113" t="s">
        <v>2138</v>
      </c>
      <c r="K1049" s="768" t="s">
        <v>2139</v>
      </c>
      <c r="L1049" s="91" t="s">
        <v>2140</v>
      </c>
      <c r="M1049" s="182"/>
      <c r="N1049" s="182"/>
      <c r="O1049" s="769"/>
      <c r="P1049" s="336"/>
      <c r="Q1049" s="182"/>
      <c r="R1049" s="91" t="s">
        <v>213</v>
      </c>
      <c r="S1049" s="179" t="s">
        <v>251</v>
      </c>
      <c r="T1049" s="179" t="s">
        <v>145</v>
      </c>
      <c r="U1049" s="179" t="s">
        <v>101</v>
      </c>
      <c r="V1049" s="91" t="s">
        <v>131</v>
      </c>
      <c r="W1049" s="182"/>
      <c r="X1049" s="182"/>
      <c r="Y1049" s="184"/>
      <c r="Z1049" s="88"/>
      <c r="AA1049" s="182"/>
      <c r="AB1049" s="182"/>
    </row>
    <row r="1050" ht="22.5" customHeight="1">
      <c r="A1050" s="72">
        <f>COUNTIF('Call &amp; Chat-Lidya'!$I$4:$I$2391,I1050)</f>
        <v>1</v>
      </c>
      <c r="B1050" s="488">
        <v>46140.0</v>
      </c>
      <c r="C1050" s="91" t="s">
        <v>83</v>
      </c>
      <c r="D1050" s="91" t="s">
        <v>155</v>
      </c>
      <c r="E1050" s="182"/>
      <c r="F1050" s="560"/>
      <c r="G1050" s="182"/>
      <c r="H1050" s="182"/>
      <c r="I1050" s="767" t="s">
        <v>2157</v>
      </c>
      <c r="J1050" s="113" t="s">
        <v>2158</v>
      </c>
      <c r="K1050" s="113" t="s">
        <v>2159</v>
      </c>
      <c r="L1050" s="91" t="s">
        <v>2160</v>
      </c>
      <c r="M1050" s="182"/>
      <c r="N1050" s="182"/>
      <c r="O1050" s="769"/>
      <c r="P1050" s="336"/>
      <c r="Q1050" s="182"/>
      <c r="R1050" s="91" t="s">
        <v>213</v>
      </c>
      <c r="S1050" s="179" t="s">
        <v>251</v>
      </c>
      <c r="T1050" s="179" t="s">
        <v>145</v>
      </c>
      <c r="U1050" s="179" t="s">
        <v>101</v>
      </c>
      <c r="V1050" s="91" t="s">
        <v>131</v>
      </c>
      <c r="W1050" s="182"/>
      <c r="X1050" s="182"/>
      <c r="Y1050" s="184"/>
      <c r="Z1050" s="88"/>
      <c r="AA1050" s="182"/>
      <c r="AB1050" s="182"/>
    </row>
    <row r="1051" ht="22.5" customHeight="1">
      <c r="A1051" s="72">
        <f>COUNTIF('Call &amp; Chat-Lidya'!$I$4:$I$2391,I1051)</f>
        <v>3</v>
      </c>
      <c r="B1051" s="488">
        <v>46140.0</v>
      </c>
      <c r="C1051" s="91" t="s">
        <v>83</v>
      </c>
      <c r="D1051" s="91" t="s">
        <v>155</v>
      </c>
      <c r="E1051" s="182"/>
      <c r="F1051" s="560"/>
      <c r="G1051" s="182"/>
      <c r="H1051" s="182"/>
      <c r="I1051" s="767" t="s">
        <v>2098</v>
      </c>
      <c r="J1051" s="113" t="s">
        <v>2099</v>
      </c>
      <c r="K1051" s="770" t="s">
        <v>7920</v>
      </c>
      <c r="L1051" s="91" t="s">
        <v>2101</v>
      </c>
      <c r="M1051" s="182"/>
      <c r="N1051" s="182"/>
      <c r="O1051" s="769"/>
      <c r="P1051" s="336"/>
      <c r="Q1051" s="182"/>
      <c r="R1051" s="91" t="s">
        <v>213</v>
      </c>
      <c r="S1051" s="193" t="s">
        <v>99</v>
      </c>
      <c r="T1051" s="193" t="s">
        <v>100</v>
      </c>
      <c r="U1051" s="179" t="s">
        <v>101</v>
      </c>
      <c r="V1051" s="97" t="s">
        <v>341</v>
      </c>
      <c r="W1051" s="182"/>
      <c r="X1051" s="182"/>
      <c r="Y1051" s="184"/>
      <c r="Z1051" s="88" t="s">
        <v>8305</v>
      </c>
      <c r="AA1051" s="182"/>
      <c r="AB1051" s="182"/>
    </row>
    <row r="1052" ht="22.5" customHeight="1">
      <c r="A1052" s="72">
        <f>COUNTIF('Call &amp; Chat-Lidya'!$I$4:$I$2391,I1052)</f>
        <v>26</v>
      </c>
      <c r="B1052" s="488">
        <v>46140.0</v>
      </c>
      <c r="C1052" s="91" t="s">
        <v>83</v>
      </c>
      <c r="D1052" s="91" t="s">
        <v>155</v>
      </c>
      <c r="E1052" s="182"/>
      <c r="F1052" s="560"/>
      <c r="G1052" s="182"/>
      <c r="H1052" s="182"/>
      <c r="I1052" s="76" t="s">
        <v>2116</v>
      </c>
      <c r="J1052" s="88" t="s">
        <v>2117</v>
      </c>
      <c r="K1052" s="88" t="s">
        <v>2117</v>
      </c>
      <c r="L1052" s="76" t="s">
        <v>2116</v>
      </c>
      <c r="M1052" s="182"/>
      <c r="N1052" s="182"/>
      <c r="O1052" s="769"/>
      <c r="P1052" s="336"/>
      <c r="Q1052" s="182"/>
      <c r="R1052" s="91" t="s">
        <v>213</v>
      </c>
      <c r="S1052" s="179" t="s">
        <v>251</v>
      </c>
      <c r="T1052" s="179" t="s">
        <v>145</v>
      </c>
      <c r="U1052" s="179" t="s">
        <v>101</v>
      </c>
      <c r="V1052" s="91" t="s">
        <v>131</v>
      </c>
      <c r="W1052" s="182"/>
      <c r="X1052" s="182"/>
      <c r="Y1052" s="184"/>
      <c r="Z1052" s="88"/>
      <c r="AA1052" s="182"/>
      <c r="AB1052" s="182"/>
    </row>
    <row r="1053" ht="22.5" customHeight="1">
      <c r="A1053" s="72">
        <f>COUNTIF('Call &amp; Chat-Lidya'!$I$4:$I$2391,I1053)</f>
        <v>2</v>
      </c>
      <c r="B1053" s="576">
        <v>46139.0</v>
      </c>
      <c r="C1053" s="91" t="s">
        <v>83</v>
      </c>
      <c r="D1053" s="91" t="s">
        <v>155</v>
      </c>
      <c r="E1053" s="91" t="s">
        <v>1715</v>
      </c>
      <c r="F1053" s="176">
        <v>46137.0</v>
      </c>
      <c r="G1053" s="91"/>
      <c r="H1053" s="91" t="s">
        <v>2590</v>
      </c>
      <c r="I1053" s="91" t="s">
        <v>2591</v>
      </c>
      <c r="J1053" s="97" t="s">
        <v>2592</v>
      </c>
      <c r="K1053" s="97" t="s">
        <v>2593</v>
      </c>
      <c r="L1053" s="313" t="s">
        <v>2593</v>
      </c>
      <c r="M1053" s="91" t="s">
        <v>2594</v>
      </c>
      <c r="N1053" s="91" t="s">
        <v>2594</v>
      </c>
      <c r="O1053" s="183">
        <v>46137.0</v>
      </c>
      <c r="P1053" s="176">
        <v>46151.0</v>
      </c>
      <c r="Q1053" s="91" t="s">
        <v>95</v>
      </c>
      <c r="R1053" s="91" t="s">
        <v>143</v>
      </c>
      <c r="S1053" s="179" t="s">
        <v>126</v>
      </c>
      <c r="T1053" s="179" t="s">
        <v>145</v>
      </c>
      <c r="U1053" s="179" t="s">
        <v>101</v>
      </c>
      <c r="V1053" s="91" t="s">
        <v>131</v>
      </c>
      <c r="W1053" s="182"/>
      <c r="X1053" s="182"/>
      <c r="Y1053" s="184"/>
      <c r="Z1053" s="182"/>
      <c r="AA1053" s="182"/>
      <c r="AB1053" s="182"/>
    </row>
    <row r="1054" ht="22.5" customHeight="1">
      <c r="A1054" s="72">
        <f>COUNTIF('Call &amp; Chat-Lidya'!$I$4:$I$2391,I1054)</f>
        <v>2</v>
      </c>
      <c r="B1054" s="576">
        <v>46139.0</v>
      </c>
      <c r="C1054" s="91" t="s">
        <v>83</v>
      </c>
      <c r="D1054" s="91" t="s">
        <v>155</v>
      </c>
      <c r="E1054" s="91" t="s">
        <v>2596</v>
      </c>
      <c r="F1054" s="176">
        <v>46137.0</v>
      </c>
      <c r="G1054" s="91"/>
      <c r="H1054" s="91" t="s">
        <v>2598</v>
      </c>
      <c r="I1054" s="91" t="s">
        <v>2599</v>
      </c>
      <c r="J1054" s="97" t="s">
        <v>2600</v>
      </c>
      <c r="K1054" s="97" t="s">
        <v>2601</v>
      </c>
      <c r="L1054" s="313" t="s">
        <v>2601</v>
      </c>
      <c r="M1054" s="91" t="s">
        <v>2602</v>
      </c>
      <c r="N1054" s="91" t="s">
        <v>2602</v>
      </c>
      <c r="O1054" s="183">
        <v>46137.0</v>
      </c>
      <c r="P1054" s="176">
        <v>46151.0</v>
      </c>
      <c r="Q1054" s="91" t="s">
        <v>124</v>
      </c>
      <c r="R1054" s="91" t="s">
        <v>143</v>
      </c>
      <c r="S1054" s="179" t="s">
        <v>126</v>
      </c>
      <c r="T1054" s="179" t="s">
        <v>145</v>
      </c>
      <c r="U1054" s="179" t="s">
        <v>101</v>
      </c>
      <c r="V1054" s="91" t="s">
        <v>131</v>
      </c>
      <c r="W1054" s="182"/>
      <c r="X1054" s="182"/>
      <c r="Y1054" s="184"/>
      <c r="Z1054" s="182"/>
      <c r="AA1054" s="182"/>
      <c r="AB1054" s="182"/>
    </row>
    <row r="1055" ht="22.5" customHeight="1">
      <c r="A1055" s="72">
        <f>COUNTIF('Call &amp; Chat-Lidya'!$I$4:$I$2391,I1055)</f>
        <v>2</v>
      </c>
      <c r="B1055" s="576">
        <v>46139.0</v>
      </c>
      <c r="C1055" s="91" t="s">
        <v>83</v>
      </c>
      <c r="D1055" s="91" t="s">
        <v>155</v>
      </c>
      <c r="E1055" s="91" t="s">
        <v>2603</v>
      </c>
      <c r="F1055" s="176">
        <v>46137.0</v>
      </c>
      <c r="G1055" s="91"/>
      <c r="H1055" s="91" t="s">
        <v>2604</v>
      </c>
      <c r="I1055" s="91" t="s">
        <v>2605</v>
      </c>
      <c r="J1055" s="97" t="s">
        <v>2606</v>
      </c>
      <c r="K1055" s="97" t="s">
        <v>253</v>
      </c>
      <c r="L1055" s="313" t="s">
        <v>253</v>
      </c>
      <c r="M1055" s="91" t="s">
        <v>2607</v>
      </c>
      <c r="N1055" s="91" t="s">
        <v>2608</v>
      </c>
      <c r="O1055" s="183">
        <v>46137.0</v>
      </c>
      <c r="P1055" s="176">
        <v>46151.0</v>
      </c>
      <c r="Q1055" s="91" t="s">
        <v>124</v>
      </c>
      <c r="R1055" s="91" t="s">
        <v>143</v>
      </c>
      <c r="S1055" s="179" t="s">
        <v>126</v>
      </c>
      <c r="T1055" s="179" t="s">
        <v>145</v>
      </c>
      <c r="U1055" s="179" t="s">
        <v>101</v>
      </c>
      <c r="V1055" s="91" t="s">
        <v>131</v>
      </c>
      <c r="W1055" s="182"/>
      <c r="X1055" s="182"/>
      <c r="Y1055" s="184"/>
      <c r="Z1055" s="182"/>
      <c r="AA1055" s="182"/>
      <c r="AB1055" s="182"/>
    </row>
    <row r="1056" ht="22.5" customHeight="1">
      <c r="A1056" s="72">
        <f>COUNTIF('Call &amp; Chat-Lidya'!$I$4:$I$2391,I1056)</f>
        <v>2</v>
      </c>
      <c r="B1056" s="576">
        <v>46139.0</v>
      </c>
      <c r="C1056" s="91" t="s">
        <v>83</v>
      </c>
      <c r="D1056" s="91" t="s">
        <v>155</v>
      </c>
      <c r="E1056" s="91" t="s">
        <v>2611</v>
      </c>
      <c r="F1056" s="176">
        <v>46138.0</v>
      </c>
      <c r="G1056" s="91"/>
      <c r="H1056" s="91" t="s">
        <v>2612</v>
      </c>
      <c r="I1056" s="91" t="s">
        <v>2613</v>
      </c>
      <c r="J1056" s="97" t="s">
        <v>2614</v>
      </c>
      <c r="K1056" s="97" t="s">
        <v>2615</v>
      </c>
      <c r="L1056" s="313" t="s">
        <v>2615</v>
      </c>
      <c r="M1056" s="91" t="s">
        <v>2616</v>
      </c>
      <c r="N1056" s="91" t="s">
        <v>2616</v>
      </c>
      <c r="O1056" s="183">
        <v>46138.0</v>
      </c>
      <c r="P1056" s="176">
        <v>46152.0</v>
      </c>
      <c r="Q1056" s="91" t="s">
        <v>143</v>
      </c>
      <c r="R1056" s="91" t="s">
        <v>143</v>
      </c>
      <c r="S1056" s="179" t="s">
        <v>251</v>
      </c>
      <c r="T1056" s="179" t="s">
        <v>145</v>
      </c>
      <c r="U1056" s="179" t="s">
        <v>101</v>
      </c>
      <c r="V1056" s="91" t="s">
        <v>131</v>
      </c>
      <c r="W1056" s="182"/>
      <c r="X1056" s="182"/>
      <c r="Y1056" s="184"/>
      <c r="Z1056" s="182"/>
      <c r="AA1056" s="182"/>
      <c r="AB1056" s="182"/>
    </row>
    <row r="1057" ht="22.5" customHeight="1">
      <c r="A1057" s="72">
        <f>COUNTIF('Call &amp; Chat-Lidya'!$I$4:$I$2391,I1057)</f>
        <v>2</v>
      </c>
      <c r="B1057" s="576">
        <v>46139.0</v>
      </c>
      <c r="C1057" s="91" t="s">
        <v>83</v>
      </c>
      <c r="D1057" s="91" t="s">
        <v>155</v>
      </c>
      <c r="E1057" s="91" t="s">
        <v>2623</v>
      </c>
      <c r="F1057" s="176">
        <v>46138.0</v>
      </c>
      <c r="G1057" s="91"/>
      <c r="H1057" s="91" t="s">
        <v>2624</v>
      </c>
      <c r="I1057" s="91" t="s">
        <v>2625</v>
      </c>
      <c r="J1057" s="97" t="s">
        <v>2626</v>
      </c>
      <c r="K1057" s="97" t="s">
        <v>2112</v>
      </c>
      <c r="L1057" s="313" t="s">
        <v>2112</v>
      </c>
      <c r="M1057" s="91" t="s">
        <v>2627</v>
      </c>
      <c r="N1057" s="91" t="s">
        <v>2627</v>
      </c>
      <c r="O1057" s="183">
        <v>46138.0</v>
      </c>
      <c r="P1057" s="176">
        <v>46152.0</v>
      </c>
      <c r="Q1057" s="91" t="s">
        <v>143</v>
      </c>
      <c r="R1057" s="91" t="s">
        <v>143</v>
      </c>
      <c r="S1057" s="179" t="s">
        <v>126</v>
      </c>
      <c r="T1057" s="179" t="s">
        <v>145</v>
      </c>
      <c r="U1057" s="179" t="s">
        <v>101</v>
      </c>
      <c r="V1057" s="91" t="s">
        <v>131</v>
      </c>
      <c r="W1057" s="182"/>
      <c r="X1057" s="182"/>
      <c r="Y1057" s="184"/>
      <c r="Z1057" s="182"/>
      <c r="AA1057" s="182"/>
      <c r="AB1057" s="182"/>
    </row>
    <row r="1058" ht="22.5" customHeight="1">
      <c r="A1058" s="72">
        <f>COUNTIF('Call &amp; Chat-Lidya'!$I$4:$I$2391,I1058)</f>
        <v>3</v>
      </c>
      <c r="B1058" s="576">
        <v>46139.0</v>
      </c>
      <c r="C1058" s="91" t="s">
        <v>83</v>
      </c>
      <c r="D1058" s="91" t="s">
        <v>155</v>
      </c>
      <c r="E1058" s="91" t="s">
        <v>2092</v>
      </c>
      <c r="F1058" s="176">
        <v>46138.0</v>
      </c>
      <c r="G1058" s="91"/>
      <c r="H1058" s="91" t="s">
        <v>2093</v>
      </c>
      <c r="I1058" s="91" t="s">
        <v>2094</v>
      </c>
      <c r="J1058" s="97" t="s">
        <v>2095</v>
      </c>
      <c r="K1058" s="97" t="s">
        <v>2096</v>
      </c>
      <c r="L1058" s="313" t="s">
        <v>2096</v>
      </c>
      <c r="M1058" s="91" t="s">
        <v>2097</v>
      </c>
      <c r="N1058" s="91" t="s">
        <v>2097</v>
      </c>
      <c r="O1058" s="183">
        <v>46138.0</v>
      </c>
      <c r="P1058" s="176">
        <v>46152.0</v>
      </c>
      <c r="Q1058" s="91" t="s">
        <v>213</v>
      </c>
      <c r="R1058" s="91" t="s">
        <v>143</v>
      </c>
      <c r="S1058" s="179" t="s">
        <v>251</v>
      </c>
      <c r="T1058" s="179" t="s">
        <v>145</v>
      </c>
      <c r="U1058" s="179" t="s">
        <v>101</v>
      </c>
      <c r="V1058" s="91" t="s">
        <v>131</v>
      </c>
      <c r="W1058" s="182"/>
      <c r="X1058" s="182"/>
      <c r="Y1058" s="184"/>
      <c r="Z1058" s="182"/>
      <c r="AA1058" s="182"/>
      <c r="AB1058" s="182"/>
    </row>
    <row r="1059" ht="22.5" customHeight="1">
      <c r="A1059" s="72">
        <f>COUNTIF('Call &amp; Chat-Lidya'!$I$4:$I$2391,I1059)</f>
        <v>2</v>
      </c>
      <c r="B1059" s="576">
        <v>46139.0</v>
      </c>
      <c r="C1059" s="91" t="s">
        <v>83</v>
      </c>
      <c r="D1059" s="91" t="s">
        <v>155</v>
      </c>
      <c r="E1059" s="91" t="s">
        <v>2629</v>
      </c>
      <c r="F1059" s="176">
        <v>46138.0</v>
      </c>
      <c r="G1059" s="91"/>
      <c r="H1059" s="91" t="s">
        <v>2631</v>
      </c>
      <c r="I1059" s="91" t="s">
        <v>2632</v>
      </c>
      <c r="J1059" s="97" t="s">
        <v>2633</v>
      </c>
      <c r="K1059" s="97" t="s">
        <v>2634</v>
      </c>
      <c r="L1059" s="313" t="s">
        <v>2634</v>
      </c>
      <c r="M1059" s="91" t="s">
        <v>2635</v>
      </c>
      <c r="N1059" s="91" t="s">
        <v>2636</v>
      </c>
      <c r="O1059" s="183">
        <v>46138.0</v>
      </c>
      <c r="P1059" s="176">
        <v>46152.0</v>
      </c>
      <c r="Q1059" s="91" t="s">
        <v>124</v>
      </c>
      <c r="R1059" s="91" t="s">
        <v>143</v>
      </c>
      <c r="S1059" s="179" t="s">
        <v>251</v>
      </c>
      <c r="T1059" s="179" t="s">
        <v>145</v>
      </c>
      <c r="U1059" s="179" t="s">
        <v>101</v>
      </c>
      <c r="V1059" s="91" t="s">
        <v>131</v>
      </c>
      <c r="W1059" s="182"/>
      <c r="X1059" s="182"/>
      <c r="Y1059" s="184"/>
      <c r="Z1059" s="182"/>
      <c r="AA1059" s="182"/>
      <c r="AB1059" s="182"/>
    </row>
    <row r="1060" ht="22.5" customHeight="1">
      <c r="A1060" s="72">
        <f>COUNTIF('Call &amp; Chat-Lidya'!$I$4:$I$2391,I1060)</f>
        <v>1</v>
      </c>
      <c r="B1060" s="576">
        <v>46139.0</v>
      </c>
      <c r="C1060" s="91" t="s">
        <v>83</v>
      </c>
      <c r="D1060" s="91" t="s">
        <v>155</v>
      </c>
      <c r="E1060" s="91" t="s">
        <v>6611</v>
      </c>
      <c r="F1060" s="176">
        <v>46138.0</v>
      </c>
      <c r="G1060" s="91"/>
      <c r="H1060" s="91" t="s">
        <v>8411</v>
      </c>
      <c r="I1060" s="91" t="s">
        <v>8413</v>
      </c>
      <c r="J1060" s="97" t="s">
        <v>8414</v>
      </c>
      <c r="K1060" s="97" t="s">
        <v>4315</v>
      </c>
      <c r="L1060" s="313" t="s">
        <v>4315</v>
      </c>
      <c r="M1060" s="91" t="s">
        <v>8415</v>
      </c>
      <c r="N1060" s="91" t="s">
        <v>8415</v>
      </c>
      <c r="O1060" s="183">
        <v>46138.0</v>
      </c>
      <c r="P1060" s="176">
        <v>46152.0</v>
      </c>
      <c r="Q1060" s="91" t="s">
        <v>124</v>
      </c>
      <c r="R1060" s="91" t="s">
        <v>143</v>
      </c>
      <c r="S1060" s="179" t="s">
        <v>350</v>
      </c>
      <c r="T1060" s="179" t="s">
        <v>145</v>
      </c>
      <c r="U1060" s="179" t="s">
        <v>101</v>
      </c>
      <c r="V1060" s="91" t="s">
        <v>283</v>
      </c>
      <c r="W1060" s="182"/>
      <c r="X1060" s="182"/>
      <c r="Y1060" s="184"/>
      <c r="Z1060" s="180" t="s">
        <v>8421</v>
      </c>
      <c r="AA1060" s="182"/>
      <c r="AB1060" s="182"/>
    </row>
    <row r="1061" ht="22.5" customHeight="1">
      <c r="A1061" s="72">
        <f>COUNTIF('Call &amp; Chat-Lidya'!$I$4:$I$2391,I1061)</f>
        <v>1</v>
      </c>
      <c r="B1061" s="576">
        <v>46139.0</v>
      </c>
      <c r="C1061" s="91" t="s">
        <v>83</v>
      </c>
      <c r="D1061" s="91" t="s">
        <v>155</v>
      </c>
      <c r="E1061" s="91" t="s">
        <v>6629</v>
      </c>
      <c r="F1061" s="176">
        <v>46138.0</v>
      </c>
      <c r="G1061" s="91"/>
      <c r="H1061" s="91" t="s">
        <v>8430</v>
      </c>
      <c r="I1061" s="91" t="s">
        <v>8432</v>
      </c>
      <c r="J1061" s="97" t="s">
        <v>8434</v>
      </c>
      <c r="K1061" s="97" t="s">
        <v>253</v>
      </c>
      <c r="L1061" s="313" t="s">
        <v>253</v>
      </c>
      <c r="M1061" s="91" t="s">
        <v>8437</v>
      </c>
      <c r="N1061" s="91" t="s">
        <v>8437</v>
      </c>
      <c r="O1061" s="183">
        <v>46138.0</v>
      </c>
      <c r="P1061" s="176">
        <v>46152.0</v>
      </c>
      <c r="Q1061" s="91" t="s">
        <v>143</v>
      </c>
      <c r="R1061" s="91" t="s">
        <v>143</v>
      </c>
      <c r="S1061" s="179" t="s">
        <v>126</v>
      </c>
      <c r="T1061" s="179" t="s">
        <v>195</v>
      </c>
      <c r="U1061" s="179" t="s">
        <v>128</v>
      </c>
      <c r="V1061" s="91" t="s">
        <v>131</v>
      </c>
      <c r="W1061" s="182"/>
      <c r="X1061" s="182"/>
      <c r="Y1061" s="184"/>
      <c r="Z1061" s="182"/>
      <c r="AA1061" s="182"/>
      <c r="AB1061" s="182"/>
    </row>
    <row r="1062" ht="22.5" customHeight="1">
      <c r="A1062" s="72">
        <f>COUNTIF('Call &amp; Chat-Lidya'!$I$4:$I$2391,I1062)</f>
        <v>8</v>
      </c>
      <c r="B1062" s="576">
        <v>46139.0</v>
      </c>
      <c r="C1062" s="91" t="s">
        <v>83</v>
      </c>
      <c r="D1062" s="91" t="s">
        <v>155</v>
      </c>
      <c r="E1062" s="91" t="s">
        <v>6648</v>
      </c>
      <c r="F1062" s="176">
        <v>46139.0</v>
      </c>
      <c r="G1062" s="91"/>
      <c r="H1062" s="91" t="s">
        <v>1731</v>
      </c>
      <c r="I1062" s="91" t="s">
        <v>1732</v>
      </c>
      <c r="J1062" s="97" t="s">
        <v>1733</v>
      </c>
      <c r="K1062" s="97" t="s">
        <v>1735</v>
      </c>
      <c r="L1062" s="313" t="s">
        <v>1735</v>
      </c>
      <c r="M1062" s="91" t="s">
        <v>1736</v>
      </c>
      <c r="N1062" s="91" t="s">
        <v>1736</v>
      </c>
      <c r="O1062" s="183">
        <v>46139.0</v>
      </c>
      <c r="P1062" s="176">
        <v>46153.0</v>
      </c>
      <c r="Q1062" s="91" t="s">
        <v>124</v>
      </c>
      <c r="R1062" s="91" t="s">
        <v>143</v>
      </c>
      <c r="S1062" s="179" t="s">
        <v>251</v>
      </c>
      <c r="T1062" s="179" t="s">
        <v>381</v>
      </c>
      <c r="U1062" s="179" t="s">
        <v>101</v>
      </c>
      <c r="V1062" s="91" t="s">
        <v>283</v>
      </c>
      <c r="W1062" s="182"/>
      <c r="X1062" s="182"/>
      <c r="Y1062" s="184"/>
      <c r="Z1062" s="180" t="s">
        <v>8444</v>
      </c>
      <c r="AA1062" s="182"/>
      <c r="AB1062" s="182"/>
    </row>
    <row r="1063" ht="22.5" customHeight="1">
      <c r="A1063" s="72">
        <f>COUNTIF('Call &amp; Chat-Lidya'!$I$4:$I$2391,I1063)</f>
        <v>5</v>
      </c>
      <c r="B1063" s="576">
        <v>46139.0</v>
      </c>
      <c r="C1063" s="91" t="s">
        <v>83</v>
      </c>
      <c r="D1063" s="91" t="s">
        <v>155</v>
      </c>
      <c r="E1063" s="91" t="s">
        <v>2041</v>
      </c>
      <c r="F1063" s="176">
        <v>46139.0</v>
      </c>
      <c r="G1063" s="91"/>
      <c r="H1063" s="91" t="s">
        <v>2042</v>
      </c>
      <c r="I1063" s="91" t="s">
        <v>2043</v>
      </c>
      <c r="J1063" s="97" t="s">
        <v>2044</v>
      </c>
      <c r="K1063" s="97" t="s">
        <v>2045</v>
      </c>
      <c r="L1063" s="313" t="s">
        <v>2045</v>
      </c>
      <c r="M1063" s="91" t="s">
        <v>2046</v>
      </c>
      <c r="N1063" s="182"/>
      <c r="O1063" s="183">
        <v>46139.0</v>
      </c>
      <c r="P1063" s="176">
        <v>46153.0</v>
      </c>
      <c r="Q1063" s="91" t="s">
        <v>143</v>
      </c>
      <c r="R1063" s="91" t="s">
        <v>213</v>
      </c>
      <c r="S1063" s="179" t="s">
        <v>381</v>
      </c>
      <c r="T1063" s="179" t="s">
        <v>145</v>
      </c>
      <c r="U1063" s="179" t="s">
        <v>101</v>
      </c>
      <c r="V1063" s="91" t="s">
        <v>664</v>
      </c>
      <c r="W1063" s="97" t="s">
        <v>342</v>
      </c>
      <c r="X1063" s="182"/>
      <c r="Y1063" s="184"/>
      <c r="Z1063" s="180" t="s">
        <v>8470</v>
      </c>
      <c r="AA1063" s="182"/>
      <c r="AB1063" s="182"/>
    </row>
    <row r="1064" ht="22.5" customHeight="1">
      <c r="A1064" s="72">
        <f>COUNTIF('Call &amp; Chat-Lidya'!$I$4:$I$2391,I1064)</f>
        <v>2</v>
      </c>
      <c r="B1064" s="576">
        <v>46139.0</v>
      </c>
      <c r="C1064" s="91" t="s">
        <v>83</v>
      </c>
      <c r="D1064" s="91" t="s">
        <v>155</v>
      </c>
      <c r="E1064" s="91" t="s">
        <v>2642</v>
      </c>
      <c r="F1064" s="176">
        <v>46139.0</v>
      </c>
      <c r="G1064" s="91"/>
      <c r="H1064" s="91" t="s">
        <v>2643</v>
      </c>
      <c r="I1064" s="91" t="s">
        <v>2645</v>
      </c>
      <c r="J1064" s="97" t="s">
        <v>2646</v>
      </c>
      <c r="K1064" s="97" t="s">
        <v>1933</v>
      </c>
      <c r="L1064" s="313" t="s">
        <v>1933</v>
      </c>
      <c r="M1064" s="91" t="s">
        <v>2647</v>
      </c>
      <c r="N1064" s="91" t="s">
        <v>2647</v>
      </c>
      <c r="O1064" s="183">
        <v>46139.0</v>
      </c>
      <c r="P1064" s="176">
        <v>46153.0</v>
      </c>
      <c r="Q1064" s="91" t="s">
        <v>143</v>
      </c>
      <c r="R1064" s="91" t="s">
        <v>143</v>
      </c>
      <c r="S1064" s="179" t="s">
        <v>126</v>
      </c>
      <c r="T1064" s="179" t="s">
        <v>145</v>
      </c>
      <c r="U1064" s="179" t="s">
        <v>101</v>
      </c>
      <c r="V1064" s="91" t="s">
        <v>131</v>
      </c>
      <c r="W1064" s="182"/>
      <c r="X1064" s="182"/>
      <c r="Y1064" s="184"/>
      <c r="Z1064" s="182"/>
      <c r="AA1064" s="182"/>
      <c r="AB1064" s="182"/>
    </row>
    <row r="1065" ht="22.5" customHeight="1">
      <c r="A1065" s="72">
        <f>COUNTIF('Call &amp; Chat-Lidya'!$I$4:$I$2391,I1065)</f>
        <v>3</v>
      </c>
      <c r="B1065" s="576">
        <v>46139.0</v>
      </c>
      <c r="C1065" s="91" t="s">
        <v>83</v>
      </c>
      <c r="D1065" s="91" t="s">
        <v>155</v>
      </c>
      <c r="E1065" s="76"/>
      <c r="F1065" s="178"/>
      <c r="G1065" s="91"/>
      <c r="H1065" s="91"/>
      <c r="I1065" s="76" t="s">
        <v>2098</v>
      </c>
      <c r="J1065" s="88" t="s">
        <v>2099</v>
      </c>
      <c r="K1065" s="89" t="s">
        <v>7920</v>
      </c>
      <c r="L1065" s="76" t="s">
        <v>2101</v>
      </c>
      <c r="M1065" s="91"/>
      <c r="N1065" s="91"/>
      <c r="O1065" s="183"/>
      <c r="P1065" s="74"/>
      <c r="Q1065" s="76"/>
      <c r="R1065" s="76" t="s">
        <v>213</v>
      </c>
      <c r="S1065" s="96" t="s">
        <v>99</v>
      </c>
      <c r="T1065" s="96" t="s">
        <v>100</v>
      </c>
      <c r="U1065" s="83" t="s">
        <v>101</v>
      </c>
      <c r="V1065" s="88" t="s">
        <v>341</v>
      </c>
      <c r="W1065" s="175"/>
      <c r="X1065" s="97"/>
      <c r="Y1065" s="98"/>
      <c r="Z1065" s="96" t="s">
        <v>8496</v>
      </c>
      <c r="AA1065" s="97"/>
      <c r="AB1065" s="97"/>
    </row>
    <row r="1066" ht="22.5" customHeight="1">
      <c r="A1066" s="72">
        <f>COUNTIF('Call &amp; Chat-Lidya'!$I$4:$I$2391,I1066)</f>
        <v>5</v>
      </c>
      <c r="B1066" s="488">
        <v>46132.0</v>
      </c>
      <c r="C1066" s="91" t="s">
        <v>83</v>
      </c>
      <c r="D1066" s="91" t="s">
        <v>155</v>
      </c>
      <c r="E1066" s="76" t="s">
        <v>304</v>
      </c>
      <c r="F1066" s="178">
        <v>46113.0</v>
      </c>
      <c r="G1066" s="91"/>
      <c r="H1066" s="91" t="s">
        <v>3513</v>
      </c>
      <c r="I1066" s="91" t="s">
        <v>3514</v>
      </c>
      <c r="J1066" s="97" t="s">
        <v>3515</v>
      </c>
      <c r="K1066" s="180" t="s">
        <v>3517</v>
      </c>
      <c r="L1066" s="181" t="s">
        <v>3517</v>
      </c>
      <c r="M1066" s="91" t="s">
        <v>3519</v>
      </c>
      <c r="N1066" s="91" t="s">
        <v>3520</v>
      </c>
      <c r="O1066" s="183">
        <v>46113.0</v>
      </c>
      <c r="P1066" s="74">
        <v>46127.0</v>
      </c>
      <c r="Q1066" s="76" t="s">
        <v>98</v>
      </c>
      <c r="R1066" s="76" t="s">
        <v>143</v>
      </c>
      <c r="S1066" s="96" t="s">
        <v>126</v>
      </c>
      <c r="T1066" s="96" t="s">
        <v>145</v>
      </c>
      <c r="U1066" s="83" t="s">
        <v>101</v>
      </c>
      <c r="V1066" s="88" t="s">
        <v>131</v>
      </c>
      <c r="W1066" s="175"/>
      <c r="X1066" s="97"/>
      <c r="Y1066" s="98"/>
      <c r="Z1066" s="96" t="s">
        <v>3524</v>
      </c>
      <c r="AA1066" s="97"/>
      <c r="AB1066" s="97"/>
    </row>
    <row r="1067" ht="22.5" customHeight="1">
      <c r="A1067" s="72">
        <f>COUNTIF('Call &amp; Chat-Lidya'!$I$4:$I$2391,I1067)</f>
        <v>5</v>
      </c>
      <c r="B1067" s="488">
        <v>46132.0</v>
      </c>
      <c r="C1067" s="91" t="s">
        <v>83</v>
      </c>
      <c r="D1067" s="91" t="s">
        <v>155</v>
      </c>
      <c r="E1067" s="76" t="s">
        <v>308</v>
      </c>
      <c r="F1067" s="178">
        <v>46113.0</v>
      </c>
      <c r="G1067" s="75"/>
      <c r="H1067" s="75" t="s">
        <v>6678</v>
      </c>
      <c r="I1067" s="75" t="s">
        <v>6681</v>
      </c>
      <c r="J1067" s="353" t="s">
        <v>6683</v>
      </c>
      <c r="K1067" s="773" t="s">
        <v>6685</v>
      </c>
      <c r="L1067" s="774" t="s">
        <v>6685</v>
      </c>
      <c r="M1067" s="75" t="s">
        <v>6686</v>
      </c>
      <c r="N1067" s="75" t="s">
        <v>6686</v>
      </c>
      <c r="O1067" s="164">
        <v>46113.0</v>
      </c>
      <c r="P1067" s="74">
        <v>46127.0</v>
      </c>
      <c r="Q1067" s="75" t="s">
        <v>124</v>
      </c>
      <c r="R1067" s="75" t="s">
        <v>143</v>
      </c>
      <c r="S1067" s="354" t="s">
        <v>126</v>
      </c>
      <c r="T1067" s="354" t="s">
        <v>195</v>
      </c>
      <c r="U1067" s="166" t="s">
        <v>128</v>
      </c>
      <c r="V1067" s="353" t="s">
        <v>302</v>
      </c>
      <c r="W1067" s="175"/>
      <c r="X1067" s="175"/>
      <c r="Y1067" s="435"/>
      <c r="Z1067" s="96" t="s">
        <v>3537</v>
      </c>
      <c r="AA1067" s="175"/>
      <c r="AB1067" s="175"/>
    </row>
    <row r="1068" ht="22.5" customHeight="1">
      <c r="A1068" s="72">
        <f>COUNTIF('Call &amp; Chat-Lidya'!$I$4:$I$2391,I1068)</f>
        <v>5</v>
      </c>
      <c r="B1068" s="488">
        <v>46132.0</v>
      </c>
      <c r="C1068" s="94" t="s">
        <v>83</v>
      </c>
      <c r="D1068" s="94" t="s">
        <v>155</v>
      </c>
      <c r="E1068" s="76" t="s">
        <v>3525</v>
      </c>
      <c r="F1068" s="157">
        <v>46118.0</v>
      </c>
      <c r="G1068" s="75"/>
      <c r="H1068" s="75" t="s">
        <v>3526</v>
      </c>
      <c r="I1068" s="75" t="s">
        <v>3527</v>
      </c>
      <c r="J1068" s="353" t="s">
        <v>3529</v>
      </c>
      <c r="K1068" s="354" t="s">
        <v>3531</v>
      </c>
      <c r="L1068" s="354" t="s">
        <v>3531</v>
      </c>
      <c r="M1068" s="75" t="s">
        <v>3533</v>
      </c>
      <c r="N1068" s="75" t="s">
        <v>3535</v>
      </c>
      <c r="O1068" s="164">
        <v>46114.0</v>
      </c>
      <c r="P1068" s="458">
        <v>46128.0</v>
      </c>
      <c r="Q1068" s="75" t="s">
        <v>143</v>
      </c>
      <c r="R1068" s="75" t="s">
        <v>143</v>
      </c>
      <c r="S1068" s="166" t="s">
        <v>126</v>
      </c>
      <c r="T1068" s="166" t="s">
        <v>145</v>
      </c>
      <c r="U1068" s="166" t="s">
        <v>101</v>
      </c>
      <c r="V1068" s="166" t="s">
        <v>131</v>
      </c>
      <c r="W1068" s="175"/>
      <c r="X1068" s="75"/>
      <c r="Y1068" s="166"/>
      <c r="Z1068" s="96" t="s">
        <v>3537</v>
      </c>
      <c r="AA1068" s="357"/>
      <c r="AB1068" s="357"/>
    </row>
    <row r="1069" ht="22.5" customHeight="1">
      <c r="A1069" s="72">
        <f>COUNTIF('Call &amp; Chat-Lidya'!$I$4:$I$2391,I1069)</f>
        <v>7</v>
      </c>
      <c r="B1069" s="488">
        <v>46132.0</v>
      </c>
      <c r="C1069" s="94" t="s">
        <v>83</v>
      </c>
      <c r="D1069" s="94" t="s">
        <v>155</v>
      </c>
      <c r="E1069" s="76" t="s">
        <v>2717</v>
      </c>
      <c r="F1069" s="157">
        <v>46118.0</v>
      </c>
      <c r="G1069" s="75"/>
      <c r="H1069" s="75" t="s">
        <v>2718</v>
      </c>
      <c r="I1069" s="75" t="s">
        <v>2719</v>
      </c>
      <c r="J1069" s="353" t="s">
        <v>2720</v>
      </c>
      <c r="K1069" s="354" t="s">
        <v>2721</v>
      </c>
      <c r="L1069" s="354" t="s">
        <v>2721</v>
      </c>
      <c r="M1069" s="75" t="s">
        <v>2724</v>
      </c>
      <c r="N1069" s="75" t="s">
        <v>2724</v>
      </c>
      <c r="O1069" s="164">
        <v>46115.0</v>
      </c>
      <c r="P1069" s="458">
        <v>46129.0</v>
      </c>
      <c r="Q1069" s="75" t="s">
        <v>98</v>
      </c>
      <c r="R1069" s="75" t="s">
        <v>143</v>
      </c>
      <c r="S1069" s="166" t="s">
        <v>126</v>
      </c>
      <c r="T1069" s="166" t="s">
        <v>145</v>
      </c>
      <c r="U1069" s="166" t="s">
        <v>101</v>
      </c>
      <c r="V1069" s="166" t="s">
        <v>1043</v>
      </c>
      <c r="W1069" s="175"/>
      <c r="X1069" s="75"/>
      <c r="Y1069" s="166"/>
      <c r="Z1069" s="96" t="s">
        <v>3537</v>
      </c>
      <c r="AA1069" s="357"/>
      <c r="AB1069" s="357"/>
    </row>
    <row r="1070" ht="22.5" customHeight="1">
      <c r="A1070" s="72">
        <f>COUNTIF('Call &amp; Chat-Lidya'!$I$4:$I$2391,I1070)</f>
        <v>5</v>
      </c>
      <c r="B1070" s="488">
        <v>46132.0</v>
      </c>
      <c r="C1070" s="94" t="s">
        <v>83</v>
      </c>
      <c r="D1070" s="94" t="s">
        <v>155</v>
      </c>
      <c r="E1070" s="76" t="s">
        <v>3538</v>
      </c>
      <c r="F1070" s="157">
        <v>46118.0</v>
      </c>
      <c r="G1070" s="75"/>
      <c r="H1070" s="75" t="s">
        <v>3539</v>
      </c>
      <c r="I1070" s="75" t="s">
        <v>3540</v>
      </c>
      <c r="J1070" s="353" t="s">
        <v>3541</v>
      </c>
      <c r="K1070" s="354" t="s">
        <v>3543</v>
      </c>
      <c r="L1070" s="354" t="s">
        <v>3543</v>
      </c>
      <c r="M1070" s="75" t="s">
        <v>3545</v>
      </c>
      <c r="N1070" s="75" t="s">
        <v>3545</v>
      </c>
      <c r="O1070" s="164">
        <v>46115.0</v>
      </c>
      <c r="P1070" s="458">
        <v>46129.0</v>
      </c>
      <c r="Q1070" s="75" t="s">
        <v>124</v>
      </c>
      <c r="R1070" s="75" t="s">
        <v>143</v>
      </c>
      <c r="S1070" s="166" t="s">
        <v>251</v>
      </c>
      <c r="T1070" s="166" t="s">
        <v>145</v>
      </c>
      <c r="U1070" s="166" t="s">
        <v>101</v>
      </c>
      <c r="V1070" s="166" t="s">
        <v>131</v>
      </c>
      <c r="W1070" s="175"/>
      <c r="X1070" s="75"/>
      <c r="Y1070" s="166"/>
      <c r="Z1070" s="357"/>
      <c r="AA1070" s="357"/>
      <c r="AB1070" s="357"/>
    </row>
    <row r="1071" ht="22.5" customHeight="1">
      <c r="A1071" s="72">
        <f>COUNTIF('Call &amp; Chat-Lidya'!$I$4:$I$2391,I1071)</f>
        <v>14</v>
      </c>
      <c r="B1071" s="488">
        <v>46132.0</v>
      </c>
      <c r="C1071" s="94" t="s">
        <v>83</v>
      </c>
      <c r="D1071" s="94" t="s">
        <v>155</v>
      </c>
      <c r="E1071" s="76" t="s">
        <v>1015</v>
      </c>
      <c r="F1071" s="157">
        <v>46118.0</v>
      </c>
      <c r="G1071" s="75"/>
      <c r="H1071" s="75" t="s">
        <v>1017</v>
      </c>
      <c r="I1071" s="75" t="s">
        <v>1018</v>
      </c>
      <c r="J1071" s="353" t="s">
        <v>1019</v>
      </c>
      <c r="K1071" s="354" t="s">
        <v>1020</v>
      </c>
      <c r="L1071" s="354" t="s">
        <v>1020</v>
      </c>
      <c r="M1071" s="75" t="s">
        <v>1021</v>
      </c>
      <c r="N1071" s="75" t="s">
        <v>1021</v>
      </c>
      <c r="O1071" s="164">
        <v>46117.0</v>
      </c>
      <c r="P1071" s="458">
        <v>46131.0</v>
      </c>
      <c r="Q1071" s="75" t="s">
        <v>213</v>
      </c>
      <c r="R1071" s="75" t="s">
        <v>143</v>
      </c>
      <c r="S1071" s="166" t="s">
        <v>381</v>
      </c>
      <c r="T1071" s="166" t="s">
        <v>145</v>
      </c>
      <c r="U1071" s="166" t="s">
        <v>101</v>
      </c>
      <c r="V1071" s="166" t="s">
        <v>1043</v>
      </c>
      <c r="W1071" s="353" t="s">
        <v>694</v>
      </c>
      <c r="X1071" s="75"/>
      <c r="Y1071" s="166"/>
      <c r="Z1071" s="357" t="s">
        <v>6745</v>
      </c>
      <c r="AA1071" s="357"/>
      <c r="AB1071" s="357"/>
    </row>
    <row r="1072" ht="22.5" customHeight="1">
      <c r="A1072" s="72">
        <f>COUNTIF('Call &amp; Chat-Lidya'!$I$4:$I$2391,I1072)</f>
        <v>5</v>
      </c>
      <c r="B1072" s="488">
        <v>46132.0</v>
      </c>
      <c r="C1072" s="94" t="s">
        <v>83</v>
      </c>
      <c r="D1072" s="94" t="s">
        <v>155</v>
      </c>
      <c r="E1072" s="76" t="s">
        <v>6746</v>
      </c>
      <c r="F1072" s="157">
        <v>46118.0</v>
      </c>
      <c r="G1072" s="75"/>
      <c r="H1072" s="75" t="s">
        <v>6747</v>
      </c>
      <c r="I1072" s="75" t="s">
        <v>6749</v>
      </c>
      <c r="J1072" s="353" t="s">
        <v>6750</v>
      </c>
      <c r="K1072" s="354" t="s">
        <v>6752</v>
      </c>
      <c r="L1072" s="354" t="s">
        <v>6752</v>
      </c>
      <c r="M1072" s="75" t="s">
        <v>6754</v>
      </c>
      <c r="N1072" s="75" t="s">
        <v>6756</v>
      </c>
      <c r="O1072" s="164">
        <v>46118.0</v>
      </c>
      <c r="P1072" s="458">
        <v>46132.0</v>
      </c>
      <c r="Q1072" s="75" t="s">
        <v>124</v>
      </c>
      <c r="R1072" s="75" t="s">
        <v>143</v>
      </c>
      <c r="S1072" s="166" t="s">
        <v>99</v>
      </c>
      <c r="T1072" s="166" t="s">
        <v>145</v>
      </c>
      <c r="U1072" s="166" t="s">
        <v>101</v>
      </c>
      <c r="V1072" s="166" t="s">
        <v>283</v>
      </c>
      <c r="W1072" s="75" t="s">
        <v>509</v>
      </c>
      <c r="X1072" s="75"/>
      <c r="Y1072" s="166"/>
      <c r="Z1072" s="357"/>
      <c r="AA1072" s="357"/>
      <c r="AB1072" s="357"/>
    </row>
    <row r="1073" ht="22.5" customHeight="1">
      <c r="A1073" s="72">
        <f>COUNTIF('Call &amp; Chat-Lidya'!$I$4:$I$2391,I1073)</f>
        <v>4</v>
      </c>
      <c r="B1073" s="488">
        <v>46132.0</v>
      </c>
      <c r="C1073" s="94" t="s">
        <v>83</v>
      </c>
      <c r="D1073" s="94" t="s">
        <v>155</v>
      </c>
      <c r="E1073" s="76" t="s">
        <v>8461</v>
      </c>
      <c r="F1073" s="157">
        <v>46119.0</v>
      </c>
      <c r="G1073" s="75"/>
      <c r="H1073" s="75" t="s">
        <v>8588</v>
      </c>
      <c r="I1073" s="75" t="s">
        <v>8590</v>
      </c>
      <c r="J1073" s="353" t="s">
        <v>8592</v>
      </c>
      <c r="K1073" s="354" t="s">
        <v>8593</v>
      </c>
      <c r="L1073" s="354" t="s">
        <v>8593</v>
      </c>
      <c r="M1073" s="75" t="s">
        <v>8595</v>
      </c>
      <c r="N1073" s="94"/>
      <c r="O1073" s="164">
        <v>46119.0</v>
      </c>
      <c r="P1073" s="458">
        <v>46133.0</v>
      </c>
      <c r="Q1073" s="75" t="s">
        <v>124</v>
      </c>
      <c r="R1073" s="75" t="s">
        <v>143</v>
      </c>
      <c r="S1073" s="166" t="s">
        <v>251</v>
      </c>
      <c r="T1073" s="166" t="s">
        <v>350</v>
      </c>
      <c r="U1073" s="166" t="s">
        <v>101</v>
      </c>
      <c r="V1073" s="166" t="s">
        <v>664</v>
      </c>
      <c r="W1073" s="175"/>
      <c r="X1073" s="75"/>
      <c r="Y1073" s="166"/>
      <c r="Z1073" s="357" t="s">
        <v>8598</v>
      </c>
      <c r="AA1073" s="357"/>
      <c r="AB1073" s="357"/>
    </row>
    <row r="1074" ht="22.5" customHeight="1">
      <c r="A1074" s="72">
        <f>COUNTIF('Call &amp; Chat-Lidya'!$I$4:$I$2391,I1074)</f>
        <v>4</v>
      </c>
      <c r="B1074" s="488">
        <v>46132.0</v>
      </c>
      <c r="C1074" s="94" t="s">
        <v>83</v>
      </c>
      <c r="D1074" s="94" t="s">
        <v>155</v>
      </c>
      <c r="E1074" s="76" t="s">
        <v>3549</v>
      </c>
      <c r="F1074" s="157">
        <v>46119.0</v>
      </c>
      <c r="G1074" s="75"/>
      <c r="H1074" s="75" t="s">
        <v>3550</v>
      </c>
      <c r="I1074" s="75" t="s">
        <v>3551</v>
      </c>
      <c r="J1074" s="353" t="s">
        <v>3552</v>
      </c>
      <c r="K1074" s="354" t="s">
        <v>3553</v>
      </c>
      <c r="L1074" s="354" t="s">
        <v>3553</v>
      </c>
      <c r="M1074" s="75" t="s">
        <v>3554</v>
      </c>
      <c r="N1074" s="75" t="s">
        <v>3554</v>
      </c>
      <c r="O1074" s="164">
        <v>46119.0</v>
      </c>
      <c r="P1074" s="458">
        <v>46133.0</v>
      </c>
      <c r="Q1074" s="75" t="s">
        <v>124</v>
      </c>
      <c r="R1074" s="75" t="s">
        <v>143</v>
      </c>
      <c r="S1074" s="166" t="s">
        <v>251</v>
      </c>
      <c r="T1074" s="166" t="s">
        <v>145</v>
      </c>
      <c r="U1074" s="166" t="s">
        <v>101</v>
      </c>
      <c r="V1074" s="166" t="s">
        <v>131</v>
      </c>
      <c r="W1074" s="175"/>
      <c r="X1074" s="75"/>
      <c r="Y1074" s="166"/>
      <c r="Z1074" s="395"/>
      <c r="AA1074" s="357"/>
      <c r="AB1074" s="357"/>
    </row>
    <row r="1075" ht="22.5" customHeight="1">
      <c r="A1075" s="72">
        <f>COUNTIF('Call &amp; Chat-Lidya'!$I$4:$I$2391,I1075)</f>
        <v>5</v>
      </c>
      <c r="B1075" s="488">
        <v>46132.0</v>
      </c>
      <c r="C1075" s="94" t="s">
        <v>83</v>
      </c>
      <c r="D1075" s="94" t="s">
        <v>155</v>
      </c>
      <c r="E1075" s="76" t="s">
        <v>6766</v>
      </c>
      <c r="F1075" s="157">
        <v>46120.0</v>
      </c>
      <c r="G1075" s="75"/>
      <c r="H1075" s="75" t="s">
        <v>6770</v>
      </c>
      <c r="I1075" s="75" t="s">
        <v>6772</v>
      </c>
      <c r="J1075" s="353" t="s">
        <v>6774</v>
      </c>
      <c r="K1075" s="354" t="s">
        <v>4088</v>
      </c>
      <c r="L1075" s="354" t="s">
        <v>4088</v>
      </c>
      <c r="M1075" s="75" t="s">
        <v>6777</v>
      </c>
      <c r="N1075" s="75" t="s">
        <v>6777</v>
      </c>
      <c r="O1075" s="164">
        <v>46120.0</v>
      </c>
      <c r="P1075" s="74">
        <v>46134.0</v>
      </c>
      <c r="Q1075" s="75" t="s">
        <v>124</v>
      </c>
      <c r="R1075" s="75" t="s">
        <v>143</v>
      </c>
      <c r="S1075" s="166" t="s">
        <v>251</v>
      </c>
      <c r="T1075" s="166" t="s">
        <v>350</v>
      </c>
      <c r="U1075" s="166" t="s">
        <v>101</v>
      </c>
      <c r="V1075" s="166" t="s">
        <v>283</v>
      </c>
      <c r="W1075" s="94"/>
      <c r="X1075" s="75"/>
      <c r="Y1075" s="166"/>
      <c r="Z1075" s="357" t="s">
        <v>6778</v>
      </c>
      <c r="AA1075" s="357"/>
      <c r="AB1075" s="357"/>
    </row>
    <row r="1076" ht="22.5" customHeight="1">
      <c r="A1076" s="72">
        <f>COUNTIF('Call &amp; Chat-Lidya'!$I$4:$I$2391,I1076)</f>
        <v>5</v>
      </c>
      <c r="B1076" s="488">
        <v>46132.0</v>
      </c>
      <c r="C1076" s="94" t="s">
        <v>83</v>
      </c>
      <c r="D1076" s="94" t="s">
        <v>155</v>
      </c>
      <c r="E1076" s="76" t="s">
        <v>6784</v>
      </c>
      <c r="F1076" s="157">
        <v>46120.0</v>
      </c>
      <c r="G1076" s="75"/>
      <c r="H1076" s="75" t="s">
        <v>6786</v>
      </c>
      <c r="I1076" s="75" t="s">
        <v>6790</v>
      </c>
      <c r="J1076" s="353" t="s">
        <v>6792</v>
      </c>
      <c r="K1076" s="354" t="s">
        <v>6794</v>
      </c>
      <c r="L1076" s="354" t="s">
        <v>6794</v>
      </c>
      <c r="M1076" s="75" t="s">
        <v>6796</v>
      </c>
      <c r="N1076" s="75" t="s">
        <v>6796</v>
      </c>
      <c r="O1076" s="164">
        <v>46120.0</v>
      </c>
      <c r="P1076" s="74">
        <v>46134.0</v>
      </c>
      <c r="Q1076" s="75" t="s">
        <v>124</v>
      </c>
      <c r="R1076" s="75" t="s">
        <v>143</v>
      </c>
      <c r="S1076" s="166" t="s">
        <v>381</v>
      </c>
      <c r="T1076" s="166" t="s">
        <v>145</v>
      </c>
      <c r="U1076" s="166" t="s">
        <v>101</v>
      </c>
      <c r="V1076" s="166" t="s">
        <v>283</v>
      </c>
      <c r="W1076" s="75" t="s">
        <v>392</v>
      </c>
      <c r="X1076" s="75"/>
      <c r="Y1076" s="166"/>
      <c r="Z1076" s="357" t="s">
        <v>6807</v>
      </c>
      <c r="AA1076" s="357"/>
      <c r="AB1076" s="357"/>
    </row>
    <row r="1077" ht="22.5" customHeight="1">
      <c r="A1077" s="72">
        <f>COUNTIF('Call &amp; Chat-Lidya'!$I$4:$I$2391,I1077)</f>
        <v>4</v>
      </c>
      <c r="B1077" s="488">
        <v>46132.0</v>
      </c>
      <c r="C1077" s="94" t="s">
        <v>83</v>
      </c>
      <c r="D1077" s="94" t="s">
        <v>155</v>
      </c>
      <c r="E1077" s="76" t="s">
        <v>7762</v>
      </c>
      <c r="F1077" s="157">
        <v>46120.0</v>
      </c>
      <c r="G1077" s="75"/>
      <c r="H1077" s="75" t="s">
        <v>8628</v>
      </c>
      <c r="I1077" s="75" t="s">
        <v>8630</v>
      </c>
      <c r="J1077" s="353" t="s">
        <v>8632</v>
      </c>
      <c r="K1077" s="354" t="s">
        <v>8634</v>
      </c>
      <c r="L1077" s="354" t="s">
        <v>8634</v>
      </c>
      <c r="M1077" s="75" t="s">
        <v>8639</v>
      </c>
      <c r="N1077" s="75" t="s">
        <v>8639</v>
      </c>
      <c r="O1077" s="164">
        <v>46120.0</v>
      </c>
      <c r="P1077" s="74">
        <v>46134.0</v>
      </c>
      <c r="Q1077" s="75" t="s">
        <v>213</v>
      </c>
      <c r="R1077" s="75" t="s">
        <v>124</v>
      </c>
      <c r="S1077" s="166" t="s">
        <v>292</v>
      </c>
      <c r="T1077" s="166" t="s">
        <v>127</v>
      </c>
      <c r="U1077" s="166" t="s">
        <v>128</v>
      </c>
      <c r="V1077" s="166" t="s">
        <v>873</v>
      </c>
      <c r="W1077" s="353" t="s">
        <v>342</v>
      </c>
      <c r="X1077" s="75"/>
      <c r="Y1077" s="166"/>
      <c r="Z1077" s="357" t="s">
        <v>8642</v>
      </c>
      <c r="AA1077" s="357"/>
      <c r="AB1077" s="357"/>
    </row>
    <row r="1078" ht="22.5" customHeight="1">
      <c r="A1078" s="72">
        <f>COUNTIF('Call &amp; Chat-Lidya'!$I$4:$I$2391,I1078)</f>
        <v>4</v>
      </c>
      <c r="B1078" s="488">
        <v>46132.0</v>
      </c>
      <c r="C1078" s="94" t="s">
        <v>83</v>
      </c>
      <c r="D1078" s="94" t="s">
        <v>155</v>
      </c>
      <c r="E1078" s="76" t="s">
        <v>3559</v>
      </c>
      <c r="F1078" s="157">
        <v>46121.0</v>
      </c>
      <c r="G1078" s="75"/>
      <c r="H1078" s="75" t="s">
        <v>3560</v>
      </c>
      <c r="I1078" s="75" t="s">
        <v>3561</v>
      </c>
      <c r="J1078" s="353" t="s">
        <v>1595</v>
      </c>
      <c r="K1078" s="354" t="s">
        <v>3562</v>
      </c>
      <c r="L1078" s="354" t="s">
        <v>3562</v>
      </c>
      <c r="M1078" s="75" t="s">
        <v>3563</v>
      </c>
      <c r="N1078" s="75" t="s">
        <v>3564</v>
      </c>
      <c r="O1078" s="164">
        <v>46121.0</v>
      </c>
      <c r="P1078" s="74">
        <v>46135.0</v>
      </c>
      <c r="Q1078" s="75" t="s">
        <v>124</v>
      </c>
      <c r="R1078" s="75" t="s">
        <v>143</v>
      </c>
      <c r="S1078" s="166" t="s">
        <v>251</v>
      </c>
      <c r="T1078" s="166" t="s">
        <v>145</v>
      </c>
      <c r="U1078" s="166" t="s">
        <v>101</v>
      </c>
      <c r="V1078" s="166" t="s">
        <v>131</v>
      </c>
      <c r="W1078" s="353"/>
      <c r="X1078" s="75"/>
      <c r="Y1078" s="166"/>
      <c r="Z1078" s="357"/>
      <c r="AA1078" s="357"/>
      <c r="AB1078" s="357"/>
    </row>
    <row r="1079" ht="22.5" customHeight="1">
      <c r="A1079" s="72">
        <f>COUNTIF('Call &amp; Chat-Lidya'!$I$4:$I$2391,I1079)</f>
        <v>4</v>
      </c>
      <c r="B1079" s="488">
        <v>46132.0</v>
      </c>
      <c r="C1079" s="94" t="s">
        <v>83</v>
      </c>
      <c r="D1079" s="94" t="s">
        <v>155</v>
      </c>
      <c r="E1079" s="76" t="s">
        <v>7803</v>
      </c>
      <c r="F1079" s="157">
        <v>46122.0</v>
      </c>
      <c r="G1079" s="75"/>
      <c r="H1079" s="75" t="s">
        <v>8651</v>
      </c>
      <c r="I1079" s="75" t="s">
        <v>8652</v>
      </c>
      <c r="J1079" s="353" t="s">
        <v>8653</v>
      </c>
      <c r="K1079" s="354" t="s">
        <v>8654</v>
      </c>
      <c r="L1079" s="354" t="s">
        <v>8654</v>
      </c>
      <c r="M1079" s="75" t="s">
        <v>8655</v>
      </c>
      <c r="N1079" s="94"/>
      <c r="O1079" s="164">
        <v>46121.0</v>
      </c>
      <c r="P1079" s="458">
        <v>46135.0</v>
      </c>
      <c r="Q1079" s="75" t="s">
        <v>143</v>
      </c>
      <c r="R1079" s="75" t="s">
        <v>143</v>
      </c>
      <c r="S1079" s="166" t="s">
        <v>251</v>
      </c>
      <c r="T1079" s="166" t="s">
        <v>350</v>
      </c>
      <c r="U1079" s="166" t="s">
        <v>101</v>
      </c>
      <c r="V1079" s="166" t="s">
        <v>664</v>
      </c>
      <c r="W1079" s="94"/>
      <c r="X1079" s="75"/>
      <c r="Y1079" s="166"/>
      <c r="Z1079" s="357" t="s">
        <v>8661</v>
      </c>
      <c r="AA1079" s="357"/>
      <c r="AB1079" s="357"/>
    </row>
    <row r="1080" ht="22.5" customHeight="1">
      <c r="A1080" s="72">
        <f>COUNTIF('Call &amp; Chat-Lidya'!$I$4:$I$2391,I1080)</f>
        <v>5</v>
      </c>
      <c r="B1080" s="488">
        <v>46132.0</v>
      </c>
      <c r="C1080" s="94" t="s">
        <v>83</v>
      </c>
      <c r="D1080" s="94" t="s">
        <v>155</v>
      </c>
      <c r="E1080" s="76" t="s">
        <v>6841</v>
      </c>
      <c r="F1080" s="157">
        <v>46122.0</v>
      </c>
      <c r="G1080" s="75"/>
      <c r="H1080" s="75" t="s">
        <v>6843</v>
      </c>
      <c r="I1080" s="75" t="s">
        <v>6844</v>
      </c>
      <c r="J1080" s="353" t="s">
        <v>6847</v>
      </c>
      <c r="K1080" s="354" t="s">
        <v>6848</v>
      </c>
      <c r="L1080" s="354" t="s">
        <v>6848</v>
      </c>
      <c r="M1080" s="75" t="s">
        <v>6849</v>
      </c>
      <c r="N1080" s="75" t="s">
        <v>6849</v>
      </c>
      <c r="O1080" s="164">
        <v>46122.0</v>
      </c>
      <c r="P1080" s="458">
        <v>46136.0</v>
      </c>
      <c r="Q1080" s="75" t="s">
        <v>143</v>
      </c>
      <c r="R1080" s="75" t="s">
        <v>124</v>
      </c>
      <c r="S1080" s="166" t="s">
        <v>251</v>
      </c>
      <c r="T1080" s="166" t="s">
        <v>195</v>
      </c>
      <c r="U1080" s="166" t="s">
        <v>128</v>
      </c>
      <c r="V1080" s="166" t="s">
        <v>664</v>
      </c>
      <c r="W1080" s="175"/>
      <c r="X1080" s="75"/>
      <c r="Y1080" s="166"/>
      <c r="Z1080" s="357" t="s">
        <v>8665</v>
      </c>
      <c r="AA1080" s="357"/>
      <c r="AB1080" s="357"/>
    </row>
    <row r="1081" ht="22.5" customHeight="1">
      <c r="A1081" s="72">
        <f>COUNTIF('Call &amp; Chat-Lidya'!$I$4:$I$2391,I1081)</f>
        <v>4</v>
      </c>
      <c r="B1081" s="488">
        <v>46132.0</v>
      </c>
      <c r="C1081" s="94" t="s">
        <v>83</v>
      </c>
      <c r="D1081" s="94" t="s">
        <v>155</v>
      </c>
      <c r="E1081" s="76" t="s">
        <v>3574</v>
      </c>
      <c r="F1081" s="157">
        <v>46122.0</v>
      </c>
      <c r="G1081" s="75"/>
      <c r="H1081" s="75" t="s">
        <v>3576</v>
      </c>
      <c r="I1081" s="75" t="s">
        <v>3577</v>
      </c>
      <c r="J1081" s="353" t="s">
        <v>3578</v>
      </c>
      <c r="K1081" s="354" t="s">
        <v>3579</v>
      </c>
      <c r="L1081" s="354" t="s">
        <v>3579</v>
      </c>
      <c r="M1081" s="75" t="s">
        <v>3580</v>
      </c>
      <c r="N1081" s="75" t="s">
        <v>3580</v>
      </c>
      <c r="O1081" s="164">
        <v>46122.0</v>
      </c>
      <c r="P1081" s="458">
        <v>46136.0</v>
      </c>
      <c r="Q1081" s="75" t="s">
        <v>124</v>
      </c>
      <c r="R1081" s="75" t="s">
        <v>143</v>
      </c>
      <c r="S1081" s="166" t="s">
        <v>251</v>
      </c>
      <c r="T1081" s="166" t="s">
        <v>145</v>
      </c>
      <c r="U1081" s="166" t="s">
        <v>101</v>
      </c>
      <c r="V1081" s="166" t="s">
        <v>131</v>
      </c>
      <c r="W1081" s="175"/>
      <c r="X1081" s="75"/>
      <c r="Y1081" s="166"/>
      <c r="Z1081" s="357"/>
      <c r="AA1081" s="357"/>
      <c r="AB1081" s="357"/>
    </row>
    <row r="1082" ht="22.5" customHeight="1">
      <c r="A1082" s="72">
        <f>COUNTIF('Call &amp; Chat-Lidya'!$I$4:$I$2391,I1082)</f>
        <v>4</v>
      </c>
      <c r="B1082" s="488">
        <v>46132.0</v>
      </c>
      <c r="C1082" s="94" t="s">
        <v>83</v>
      </c>
      <c r="D1082" s="94" t="s">
        <v>155</v>
      </c>
      <c r="E1082" s="76" t="s">
        <v>6881</v>
      </c>
      <c r="F1082" s="157">
        <v>46123.0</v>
      </c>
      <c r="G1082" s="75"/>
      <c r="H1082" s="75" t="s">
        <v>1686</v>
      </c>
      <c r="I1082" s="75" t="s">
        <v>6882</v>
      </c>
      <c r="J1082" s="353" t="s">
        <v>6883</v>
      </c>
      <c r="K1082" s="354" t="s">
        <v>863</v>
      </c>
      <c r="L1082" s="354" t="s">
        <v>863</v>
      </c>
      <c r="M1082" s="75" t="s">
        <v>6886</v>
      </c>
      <c r="N1082" s="75" t="s">
        <v>6886</v>
      </c>
      <c r="O1082" s="164">
        <v>46123.0</v>
      </c>
      <c r="P1082" s="458">
        <v>46137.0</v>
      </c>
      <c r="Q1082" s="75" t="s">
        <v>98</v>
      </c>
      <c r="R1082" s="75" t="s">
        <v>143</v>
      </c>
      <c r="S1082" s="166" t="s">
        <v>126</v>
      </c>
      <c r="T1082" s="166" t="s">
        <v>145</v>
      </c>
      <c r="U1082" s="166" t="s">
        <v>101</v>
      </c>
      <c r="V1082" s="166" t="s">
        <v>131</v>
      </c>
      <c r="W1082" s="175"/>
      <c r="X1082" s="75"/>
      <c r="Y1082" s="166"/>
      <c r="Z1082" s="357"/>
      <c r="AA1082" s="357"/>
      <c r="AB1082" s="357"/>
    </row>
    <row r="1083" ht="22.5" customHeight="1">
      <c r="A1083" s="72">
        <f>COUNTIF('Call &amp; Chat-Lidya'!$I$4:$I$2391,I1083)</f>
        <v>4</v>
      </c>
      <c r="B1083" s="488">
        <v>46132.0</v>
      </c>
      <c r="C1083" s="94" t="s">
        <v>83</v>
      </c>
      <c r="D1083" s="94" t="s">
        <v>155</v>
      </c>
      <c r="E1083" s="76" t="s">
        <v>6904</v>
      </c>
      <c r="F1083" s="157">
        <v>46123.0</v>
      </c>
      <c r="G1083" s="75"/>
      <c r="H1083" s="75" t="s">
        <v>6905</v>
      </c>
      <c r="I1083" s="75" t="s">
        <v>6907</v>
      </c>
      <c r="J1083" s="353" t="s">
        <v>6908</v>
      </c>
      <c r="K1083" s="354" t="s">
        <v>6910</v>
      </c>
      <c r="L1083" s="354" t="s">
        <v>6910</v>
      </c>
      <c r="M1083" s="75" t="s">
        <v>6914</v>
      </c>
      <c r="N1083" s="75" t="s">
        <v>6914</v>
      </c>
      <c r="O1083" s="164">
        <v>46123.0</v>
      </c>
      <c r="P1083" s="458">
        <v>46137.0</v>
      </c>
      <c r="Q1083" s="75" t="s">
        <v>98</v>
      </c>
      <c r="R1083" s="75" t="s">
        <v>143</v>
      </c>
      <c r="S1083" s="166" t="s">
        <v>126</v>
      </c>
      <c r="T1083" s="166" t="s">
        <v>350</v>
      </c>
      <c r="U1083" s="166" t="s">
        <v>101</v>
      </c>
      <c r="V1083" s="166" t="s">
        <v>283</v>
      </c>
      <c r="W1083" s="175"/>
      <c r="X1083" s="75"/>
      <c r="Y1083" s="166"/>
      <c r="Z1083" s="357" t="s">
        <v>6922</v>
      </c>
      <c r="AA1083" s="357"/>
      <c r="AB1083" s="357"/>
    </row>
    <row r="1084" ht="22.5" customHeight="1">
      <c r="A1084" s="72">
        <f>COUNTIF('Call &amp; Chat-Lidya'!$I$4:$I$2391,I1084)</f>
        <v>4</v>
      </c>
      <c r="B1084" s="488">
        <v>46132.0</v>
      </c>
      <c r="C1084" s="94" t="s">
        <v>83</v>
      </c>
      <c r="D1084" s="94" t="s">
        <v>155</v>
      </c>
      <c r="E1084" s="76" t="s">
        <v>3584</v>
      </c>
      <c r="F1084" s="157">
        <v>46124.0</v>
      </c>
      <c r="G1084" s="75"/>
      <c r="H1084" s="75" t="s">
        <v>3585</v>
      </c>
      <c r="I1084" s="75" t="s">
        <v>3586</v>
      </c>
      <c r="J1084" s="353" t="s">
        <v>3588</v>
      </c>
      <c r="K1084" s="354" t="s">
        <v>3589</v>
      </c>
      <c r="L1084" s="354" t="s">
        <v>3589</v>
      </c>
      <c r="M1084" s="75" t="s">
        <v>3590</v>
      </c>
      <c r="N1084" s="75" t="s">
        <v>3592</v>
      </c>
      <c r="O1084" s="164">
        <v>46124.0</v>
      </c>
      <c r="P1084" s="458">
        <v>46138.0</v>
      </c>
      <c r="Q1084" s="75" t="s">
        <v>124</v>
      </c>
      <c r="R1084" s="75" t="s">
        <v>143</v>
      </c>
      <c r="S1084" s="166" t="s">
        <v>251</v>
      </c>
      <c r="T1084" s="166" t="s">
        <v>145</v>
      </c>
      <c r="U1084" s="166" t="s">
        <v>101</v>
      </c>
      <c r="V1084" s="166" t="s">
        <v>131</v>
      </c>
      <c r="W1084" s="175"/>
      <c r="X1084" s="75"/>
      <c r="Y1084" s="166"/>
      <c r="Z1084" s="357"/>
      <c r="AA1084" s="357"/>
      <c r="AB1084" s="357"/>
    </row>
    <row r="1085" ht="22.5" customHeight="1">
      <c r="A1085" s="72">
        <f>COUNTIF('Call &amp; Chat-Lidya'!$I$4:$I$2391,I1085)</f>
        <v>5</v>
      </c>
      <c r="B1085" s="488">
        <v>46132.0</v>
      </c>
      <c r="C1085" s="94" t="s">
        <v>83</v>
      </c>
      <c r="D1085" s="94" t="s">
        <v>155</v>
      </c>
      <c r="E1085" s="76" t="s">
        <v>6949</v>
      </c>
      <c r="F1085" s="157">
        <v>46126.0</v>
      </c>
      <c r="G1085" s="75"/>
      <c r="H1085" s="75" t="s">
        <v>2964</v>
      </c>
      <c r="I1085" s="75" t="s">
        <v>2965</v>
      </c>
      <c r="J1085" s="353" t="s">
        <v>2966</v>
      </c>
      <c r="K1085" s="354" t="s">
        <v>2967</v>
      </c>
      <c r="L1085" s="354" t="s">
        <v>2967</v>
      </c>
      <c r="M1085" s="75" t="s">
        <v>2968</v>
      </c>
      <c r="N1085" s="75" t="s">
        <v>2968</v>
      </c>
      <c r="O1085" s="164">
        <v>46125.0</v>
      </c>
      <c r="P1085" s="74">
        <v>46139.0</v>
      </c>
      <c r="Q1085" s="75" t="s">
        <v>124</v>
      </c>
      <c r="R1085" s="75" t="s">
        <v>143</v>
      </c>
      <c r="S1085" s="166" t="s">
        <v>251</v>
      </c>
      <c r="T1085" s="166" t="s">
        <v>350</v>
      </c>
      <c r="U1085" s="166" t="s">
        <v>101</v>
      </c>
      <c r="V1085" s="166" t="s">
        <v>283</v>
      </c>
      <c r="W1085" s="175"/>
      <c r="X1085" s="75"/>
      <c r="Y1085" s="166"/>
      <c r="Z1085" s="357" t="s">
        <v>8723</v>
      </c>
      <c r="AA1085" s="357"/>
      <c r="AB1085" s="357"/>
    </row>
    <row r="1086" ht="22.5" customHeight="1">
      <c r="A1086" s="72">
        <f>COUNTIF('Call &amp; Chat-Lidya'!$I$4:$I$2391,I1086)</f>
        <v>7</v>
      </c>
      <c r="B1086" s="488">
        <v>46132.0</v>
      </c>
      <c r="C1086" s="94" t="s">
        <v>83</v>
      </c>
      <c r="D1086" s="94" t="s">
        <v>155</v>
      </c>
      <c r="E1086" s="76" t="s">
        <v>2049</v>
      </c>
      <c r="F1086" s="157">
        <v>46126.0</v>
      </c>
      <c r="G1086" s="75"/>
      <c r="H1086" s="75" t="s">
        <v>2052</v>
      </c>
      <c r="I1086" s="75" t="s">
        <v>2053</v>
      </c>
      <c r="J1086" s="353" t="s">
        <v>2054</v>
      </c>
      <c r="K1086" s="354" t="s">
        <v>2055</v>
      </c>
      <c r="L1086" s="354" t="s">
        <v>2055</v>
      </c>
      <c r="M1086" s="75" t="s">
        <v>2056</v>
      </c>
      <c r="N1086" s="75" t="s">
        <v>2056</v>
      </c>
      <c r="O1086" s="164">
        <v>46126.0</v>
      </c>
      <c r="P1086" s="74">
        <v>46140.0</v>
      </c>
      <c r="Q1086" s="75" t="s">
        <v>143</v>
      </c>
      <c r="R1086" s="75" t="s">
        <v>213</v>
      </c>
      <c r="S1086" s="166" t="s">
        <v>251</v>
      </c>
      <c r="T1086" s="166" t="s">
        <v>145</v>
      </c>
      <c r="U1086" s="166" t="s">
        <v>101</v>
      </c>
      <c r="V1086" s="166" t="s">
        <v>1043</v>
      </c>
      <c r="W1086" s="175"/>
      <c r="X1086" s="75"/>
      <c r="Y1086" s="166"/>
      <c r="Z1086" s="357"/>
      <c r="AA1086" s="357"/>
      <c r="AB1086" s="357"/>
    </row>
    <row r="1087" ht="22.5" customHeight="1">
      <c r="A1087" s="72">
        <f>COUNTIF('Call &amp; Chat-Lidya'!$I$4:$I$2391,I1087)</f>
        <v>4</v>
      </c>
      <c r="B1087" s="488">
        <v>46132.0</v>
      </c>
      <c r="C1087" s="94" t="s">
        <v>83</v>
      </c>
      <c r="D1087" s="94" t="s">
        <v>155</v>
      </c>
      <c r="E1087" s="76" t="s">
        <v>3597</v>
      </c>
      <c r="F1087" s="157">
        <v>46127.0</v>
      </c>
      <c r="G1087" s="75"/>
      <c r="H1087" s="75" t="s">
        <v>3598</v>
      </c>
      <c r="I1087" s="75" t="s">
        <v>3599</v>
      </c>
      <c r="J1087" s="353" t="s">
        <v>3600</v>
      </c>
      <c r="K1087" s="354" t="s">
        <v>3601</v>
      </c>
      <c r="L1087" s="354" t="s">
        <v>3601</v>
      </c>
      <c r="M1087" s="75" t="s">
        <v>3602</v>
      </c>
      <c r="N1087" s="75" t="s">
        <v>3602</v>
      </c>
      <c r="O1087" s="164">
        <v>46127.0</v>
      </c>
      <c r="P1087" s="74">
        <v>46141.0</v>
      </c>
      <c r="Q1087" s="75" t="s">
        <v>124</v>
      </c>
      <c r="R1087" s="75" t="s">
        <v>143</v>
      </c>
      <c r="S1087" s="166" t="s">
        <v>126</v>
      </c>
      <c r="T1087" s="166" t="s">
        <v>145</v>
      </c>
      <c r="U1087" s="166" t="s">
        <v>101</v>
      </c>
      <c r="V1087" s="166" t="s">
        <v>131</v>
      </c>
      <c r="W1087" s="175"/>
      <c r="X1087" s="75"/>
      <c r="Y1087" s="166"/>
      <c r="Z1087" s="395"/>
      <c r="AA1087" s="357"/>
      <c r="AB1087" s="357"/>
    </row>
    <row r="1088" ht="22.5" customHeight="1">
      <c r="A1088" s="72">
        <f>COUNTIF('Call &amp; Chat-Lidya'!$I$4:$I$2391,I1088)</f>
        <v>7</v>
      </c>
      <c r="B1088" s="488">
        <v>46132.0</v>
      </c>
      <c r="C1088" s="94" t="s">
        <v>83</v>
      </c>
      <c r="D1088" s="94" t="s">
        <v>155</v>
      </c>
      <c r="E1088" s="76" t="s">
        <v>1761</v>
      </c>
      <c r="F1088" s="157">
        <v>46128.0</v>
      </c>
      <c r="G1088" s="75"/>
      <c r="H1088" s="75" t="s">
        <v>1762</v>
      </c>
      <c r="I1088" s="75" t="s">
        <v>1763</v>
      </c>
      <c r="J1088" s="353" t="s">
        <v>1764</v>
      </c>
      <c r="K1088" s="354" t="s">
        <v>1765</v>
      </c>
      <c r="L1088" s="354" t="s">
        <v>1765</v>
      </c>
      <c r="M1088" s="75" t="s">
        <v>1766</v>
      </c>
      <c r="N1088" s="94"/>
      <c r="O1088" s="164">
        <v>46127.0</v>
      </c>
      <c r="P1088" s="74">
        <v>46141.0</v>
      </c>
      <c r="Q1088" s="75" t="s">
        <v>143</v>
      </c>
      <c r="R1088" s="75" t="s">
        <v>213</v>
      </c>
      <c r="S1088" s="166" t="s">
        <v>251</v>
      </c>
      <c r="T1088" s="166" t="s">
        <v>381</v>
      </c>
      <c r="U1088" s="166" t="s">
        <v>101</v>
      </c>
      <c r="V1088" s="166" t="s">
        <v>341</v>
      </c>
      <c r="W1088" s="175"/>
      <c r="X1088" s="75"/>
      <c r="Y1088" s="166"/>
      <c r="Z1088" s="357" t="s">
        <v>8737</v>
      </c>
      <c r="AA1088" s="357"/>
      <c r="AB1088" s="357"/>
    </row>
    <row r="1089" ht="22.5" customHeight="1">
      <c r="A1089" s="72">
        <f>COUNTIF('Call &amp; Chat-Lidya'!$I$4:$I$2391,I1089)</f>
        <v>3</v>
      </c>
      <c r="B1089" s="488">
        <v>46132.0</v>
      </c>
      <c r="C1089" s="94" t="s">
        <v>83</v>
      </c>
      <c r="D1089" s="94" t="s">
        <v>155</v>
      </c>
      <c r="E1089" s="76" t="s">
        <v>3607</v>
      </c>
      <c r="F1089" s="157">
        <v>46128.0</v>
      </c>
      <c r="G1089" s="75"/>
      <c r="H1089" s="75" t="s">
        <v>3608</v>
      </c>
      <c r="I1089" s="75" t="s">
        <v>3609</v>
      </c>
      <c r="J1089" s="353" t="s">
        <v>3610</v>
      </c>
      <c r="K1089" s="354" t="s">
        <v>3611</v>
      </c>
      <c r="L1089" s="354" t="s">
        <v>3611</v>
      </c>
      <c r="M1089" s="75" t="s">
        <v>3612</v>
      </c>
      <c r="N1089" s="75" t="s">
        <v>3612</v>
      </c>
      <c r="O1089" s="164">
        <v>46127.0</v>
      </c>
      <c r="P1089" s="74">
        <v>46141.0</v>
      </c>
      <c r="Q1089" s="75" t="s">
        <v>124</v>
      </c>
      <c r="R1089" s="75" t="s">
        <v>143</v>
      </c>
      <c r="S1089" s="166" t="s">
        <v>251</v>
      </c>
      <c r="T1089" s="166" t="s">
        <v>145</v>
      </c>
      <c r="U1089" s="166" t="s">
        <v>101</v>
      </c>
      <c r="V1089" s="166" t="s">
        <v>131</v>
      </c>
      <c r="W1089" s="175"/>
      <c r="X1089" s="75"/>
      <c r="Y1089" s="166"/>
      <c r="Z1089" s="395"/>
      <c r="AA1089" s="357"/>
      <c r="AB1089" s="357"/>
    </row>
    <row r="1090" ht="22.5" customHeight="1">
      <c r="A1090" s="72">
        <f>COUNTIF('Call &amp; Chat-Lidya'!$I$4:$I$2391,I1090)</f>
        <v>3</v>
      </c>
      <c r="B1090" s="488">
        <v>46132.0</v>
      </c>
      <c r="C1090" s="94" t="s">
        <v>83</v>
      </c>
      <c r="D1090" s="94" t="s">
        <v>155</v>
      </c>
      <c r="E1090" s="76" t="s">
        <v>6998</v>
      </c>
      <c r="F1090" s="157">
        <v>46129.0</v>
      </c>
      <c r="G1090" s="75"/>
      <c r="H1090" s="75" t="s">
        <v>6999</v>
      </c>
      <c r="I1090" s="75" t="s">
        <v>7000</v>
      </c>
      <c r="J1090" s="353" t="s">
        <v>7001</v>
      </c>
      <c r="K1090" s="354" t="s">
        <v>7002</v>
      </c>
      <c r="L1090" s="354" t="s">
        <v>7002</v>
      </c>
      <c r="M1090" s="75" t="s">
        <v>7003</v>
      </c>
      <c r="N1090" s="75" t="s">
        <v>7004</v>
      </c>
      <c r="O1090" s="164">
        <v>46129.0</v>
      </c>
      <c r="P1090" s="74">
        <v>46143.0</v>
      </c>
      <c r="Q1090" s="75" t="s">
        <v>124</v>
      </c>
      <c r="R1090" s="75" t="s">
        <v>143</v>
      </c>
      <c r="S1090" s="166" t="s">
        <v>381</v>
      </c>
      <c r="T1090" s="166" t="s">
        <v>145</v>
      </c>
      <c r="U1090" s="166" t="s">
        <v>101</v>
      </c>
      <c r="V1090" s="166" t="s">
        <v>283</v>
      </c>
      <c r="W1090" s="353" t="s">
        <v>342</v>
      </c>
      <c r="X1090" s="75"/>
      <c r="Y1090" s="166"/>
      <c r="Z1090" s="357" t="s">
        <v>8758</v>
      </c>
      <c r="AA1090" s="357"/>
      <c r="AB1090" s="357"/>
    </row>
    <row r="1091" ht="22.5" customHeight="1">
      <c r="A1091" s="72">
        <f>COUNTIF('Call &amp; Chat-Lidya'!$I$4:$I$2391,I1091)</f>
        <v>3</v>
      </c>
      <c r="B1091" s="488">
        <v>46132.0</v>
      </c>
      <c r="C1091" s="94" t="s">
        <v>83</v>
      </c>
      <c r="D1091" s="94" t="s">
        <v>155</v>
      </c>
      <c r="E1091" s="76" t="s">
        <v>3119</v>
      </c>
      <c r="F1091" s="157">
        <v>46129.0</v>
      </c>
      <c r="G1091" s="75"/>
      <c r="H1091" s="75" t="s">
        <v>7008</v>
      </c>
      <c r="I1091" s="75" t="s">
        <v>7009</v>
      </c>
      <c r="J1091" s="353" t="s">
        <v>7010</v>
      </c>
      <c r="K1091" s="354" t="s">
        <v>7011</v>
      </c>
      <c r="L1091" s="354" t="s">
        <v>7011</v>
      </c>
      <c r="M1091" s="75" t="s">
        <v>7012</v>
      </c>
      <c r="N1091" s="75" t="s">
        <v>7012</v>
      </c>
      <c r="O1091" s="164">
        <v>46129.0</v>
      </c>
      <c r="P1091" s="74">
        <v>46143.0</v>
      </c>
      <c r="Q1091" s="75" t="s">
        <v>124</v>
      </c>
      <c r="R1091" s="75" t="s">
        <v>143</v>
      </c>
      <c r="S1091" s="166" t="s">
        <v>251</v>
      </c>
      <c r="T1091" s="166" t="s">
        <v>350</v>
      </c>
      <c r="U1091" s="166" t="s">
        <v>101</v>
      </c>
      <c r="V1091" s="166" t="s">
        <v>283</v>
      </c>
      <c r="W1091" s="175"/>
      <c r="X1091" s="75"/>
      <c r="Y1091" s="166"/>
      <c r="Z1091" s="357" t="s">
        <v>8764</v>
      </c>
      <c r="AA1091" s="357"/>
      <c r="AB1091" s="357"/>
    </row>
    <row r="1092" ht="22.5" customHeight="1">
      <c r="A1092" s="72">
        <f>COUNTIF('Call &amp; Chat-Lidya'!$I$4:$I$2391,I1092)</f>
        <v>2</v>
      </c>
      <c r="B1092" s="488">
        <v>46132.0</v>
      </c>
      <c r="C1092" s="94" t="s">
        <v>83</v>
      </c>
      <c r="D1092" s="94" t="s">
        <v>155</v>
      </c>
      <c r="E1092" s="76" t="s">
        <v>3126</v>
      </c>
      <c r="F1092" s="157">
        <v>46129.0</v>
      </c>
      <c r="G1092" s="75"/>
      <c r="H1092" s="75" t="s">
        <v>7021</v>
      </c>
      <c r="I1092" s="75" t="s">
        <v>7023</v>
      </c>
      <c r="J1092" s="353" t="s">
        <v>7025</v>
      </c>
      <c r="K1092" s="354" t="s">
        <v>6762</v>
      </c>
      <c r="L1092" s="354" t="s">
        <v>6762</v>
      </c>
      <c r="M1092" s="75" t="s">
        <v>7026</v>
      </c>
      <c r="N1092" s="75" t="s">
        <v>7027</v>
      </c>
      <c r="O1092" s="164">
        <v>46129.0</v>
      </c>
      <c r="P1092" s="74">
        <v>46143.0</v>
      </c>
      <c r="Q1092" s="75" t="s">
        <v>143</v>
      </c>
      <c r="R1092" s="75" t="s">
        <v>124</v>
      </c>
      <c r="S1092" s="166" t="s">
        <v>251</v>
      </c>
      <c r="T1092" s="166" t="s">
        <v>292</v>
      </c>
      <c r="U1092" s="166" t="s">
        <v>128</v>
      </c>
      <c r="V1092" s="166" t="s">
        <v>664</v>
      </c>
      <c r="W1092" s="175"/>
      <c r="X1092" s="75"/>
      <c r="Y1092" s="166"/>
      <c r="Z1092" s="357" t="s">
        <v>7029</v>
      </c>
      <c r="AA1092" s="357"/>
      <c r="AB1092" s="357"/>
    </row>
    <row r="1093" ht="22.5" customHeight="1">
      <c r="A1093" s="72">
        <f>COUNTIF('Call &amp; Chat-Lidya'!$I$4:$I$2391,I1093)</f>
        <v>2</v>
      </c>
      <c r="B1093" s="488">
        <v>46132.0</v>
      </c>
      <c r="C1093" s="94" t="s">
        <v>83</v>
      </c>
      <c r="D1093" s="94" t="s">
        <v>155</v>
      </c>
      <c r="E1093" s="76" t="s">
        <v>7033</v>
      </c>
      <c r="F1093" s="157">
        <v>46130.0</v>
      </c>
      <c r="G1093" s="75"/>
      <c r="H1093" s="75" t="s">
        <v>7036</v>
      </c>
      <c r="I1093" s="75" t="s">
        <v>7037</v>
      </c>
      <c r="J1093" s="353" t="s">
        <v>7038</v>
      </c>
      <c r="K1093" s="354" t="s">
        <v>7039</v>
      </c>
      <c r="L1093" s="354" t="s">
        <v>7039</v>
      </c>
      <c r="M1093" s="75" t="s">
        <v>7040</v>
      </c>
      <c r="N1093" s="75" t="s">
        <v>7040</v>
      </c>
      <c r="O1093" s="164">
        <v>46130.0</v>
      </c>
      <c r="P1093" s="74">
        <v>46144.0</v>
      </c>
      <c r="Q1093" s="75" t="s">
        <v>124</v>
      </c>
      <c r="R1093" s="75" t="s">
        <v>124</v>
      </c>
      <c r="S1093" s="166" t="s">
        <v>126</v>
      </c>
      <c r="T1093" s="166" t="s">
        <v>145</v>
      </c>
      <c r="U1093" s="166" t="s">
        <v>101</v>
      </c>
      <c r="V1093" s="166" t="s">
        <v>131</v>
      </c>
      <c r="W1093" s="175"/>
      <c r="X1093" s="75"/>
      <c r="Y1093" s="166"/>
      <c r="Z1093" s="395"/>
      <c r="AA1093" s="357"/>
      <c r="AB1093" s="357"/>
    </row>
    <row r="1094" ht="22.5" customHeight="1">
      <c r="A1094" s="72">
        <f>COUNTIF('Call &amp; Chat-Lidya'!$I$4:$I$2391,I1094)</f>
        <v>8</v>
      </c>
      <c r="B1094" s="488">
        <v>46132.0</v>
      </c>
      <c r="C1094" s="94" t="s">
        <v>83</v>
      </c>
      <c r="D1094" s="94" t="s">
        <v>155</v>
      </c>
      <c r="E1094" s="76" t="s">
        <v>989</v>
      </c>
      <c r="F1094" s="157">
        <v>46131.0</v>
      </c>
      <c r="G1094" s="75"/>
      <c r="H1094" s="75" t="s">
        <v>990</v>
      </c>
      <c r="I1094" s="75" t="s">
        <v>991</v>
      </c>
      <c r="J1094" s="353" t="s">
        <v>992</v>
      </c>
      <c r="K1094" s="354" t="s">
        <v>993</v>
      </c>
      <c r="L1094" s="354" t="s">
        <v>993</v>
      </c>
      <c r="M1094" s="75" t="s">
        <v>994</v>
      </c>
      <c r="N1094" s="75" t="s">
        <v>994</v>
      </c>
      <c r="O1094" s="164">
        <v>46131.0</v>
      </c>
      <c r="P1094" s="74">
        <v>46145.0</v>
      </c>
      <c r="Q1094" s="75" t="s">
        <v>124</v>
      </c>
      <c r="R1094" s="75" t="s">
        <v>213</v>
      </c>
      <c r="S1094" s="166" t="s">
        <v>100</v>
      </c>
      <c r="T1094" s="166" t="s">
        <v>350</v>
      </c>
      <c r="U1094" s="166" t="s">
        <v>101</v>
      </c>
      <c r="V1094" s="166" t="s">
        <v>341</v>
      </c>
      <c r="W1094" s="353" t="s">
        <v>342</v>
      </c>
      <c r="X1094" s="75"/>
      <c r="Y1094" s="166"/>
      <c r="Z1094" s="357" t="s">
        <v>8799</v>
      </c>
      <c r="AA1094" s="357"/>
      <c r="AB1094" s="357"/>
    </row>
    <row r="1095" ht="22.5" customHeight="1">
      <c r="A1095" s="72">
        <f>COUNTIF('Call &amp; Chat-Lidya'!$I$4:$I$2391,I1095)</f>
        <v>2</v>
      </c>
      <c r="B1095" s="488">
        <v>46132.0</v>
      </c>
      <c r="C1095" s="94" t="s">
        <v>83</v>
      </c>
      <c r="D1095" s="94" t="s">
        <v>155</v>
      </c>
      <c r="E1095" s="76" t="s">
        <v>3145</v>
      </c>
      <c r="F1095" s="157">
        <v>46132.0</v>
      </c>
      <c r="G1095" s="75"/>
      <c r="H1095" s="75" t="s">
        <v>7048</v>
      </c>
      <c r="I1095" s="75" t="s">
        <v>7049</v>
      </c>
      <c r="J1095" s="353" t="s">
        <v>7050</v>
      </c>
      <c r="K1095" s="354" t="s">
        <v>7051</v>
      </c>
      <c r="L1095" s="354" t="s">
        <v>7051</v>
      </c>
      <c r="M1095" s="75" t="s">
        <v>7052</v>
      </c>
      <c r="N1095" s="75" t="s">
        <v>7052</v>
      </c>
      <c r="O1095" s="164">
        <v>46132.0</v>
      </c>
      <c r="P1095" s="74">
        <v>46146.0</v>
      </c>
      <c r="Q1095" s="75" t="s">
        <v>124</v>
      </c>
      <c r="R1095" s="75" t="s">
        <v>143</v>
      </c>
      <c r="S1095" s="166" t="s">
        <v>381</v>
      </c>
      <c r="T1095" s="166" t="s">
        <v>145</v>
      </c>
      <c r="U1095" s="166" t="s">
        <v>101</v>
      </c>
      <c r="V1095" s="166" t="s">
        <v>283</v>
      </c>
      <c r="W1095" s="353" t="s">
        <v>392</v>
      </c>
      <c r="X1095" s="75"/>
      <c r="Y1095" s="166"/>
      <c r="Z1095" s="357" t="s">
        <v>8822</v>
      </c>
      <c r="AA1095" s="357"/>
      <c r="AB1095" s="357"/>
    </row>
    <row r="1096" ht="22.5" customHeight="1">
      <c r="A1096" s="72">
        <f>COUNTIF('Call &amp; Chat-Lidya'!$I$4:$I$2391,I1096)</f>
        <v>7</v>
      </c>
      <c r="B1096" s="576">
        <v>46129.0</v>
      </c>
      <c r="C1096" s="91" t="s">
        <v>83</v>
      </c>
      <c r="D1096" s="91" t="s">
        <v>155</v>
      </c>
      <c r="E1096" s="91" t="s">
        <v>294</v>
      </c>
      <c r="F1096" s="178">
        <v>46057.0</v>
      </c>
      <c r="G1096" s="91"/>
      <c r="H1096" s="91" t="s">
        <v>1748</v>
      </c>
      <c r="I1096" s="91" t="s">
        <v>1749</v>
      </c>
      <c r="J1096" s="97" t="s">
        <v>1750</v>
      </c>
      <c r="K1096" s="97" t="s">
        <v>1751</v>
      </c>
      <c r="L1096" s="313" t="s">
        <v>1751</v>
      </c>
      <c r="M1096" s="91" t="s">
        <v>1752</v>
      </c>
      <c r="N1096" s="91" t="s">
        <v>1752</v>
      </c>
      <c r="O1096" s="183">
        <v>46056.0</v>
      </c>
      <c r="P1096" s="176">
        <v>46070.0</v>
      </c>
      <c r="Q1096" s="91" t="s">
        <v>213</v>
      </c>
      <c r="R1096" s="91">
        <v>2.0</v>
      </c>
      <c r="S1096" s="179" t="s">
        <v>251</v>
      </c>
      <c r="T1096" s="179" t="s">
        <v>145</v>
      </c>
      <c r="U1096" s="179" t="s">
        <v>101</v>
      </c>
      <c r="V1096" s="91" t="s">
        <v>131</v>
      </c>
      <c r="W1096" s="91" t="s">
        <v>509</v>
      </c>
      <c r="X1096" s="91" t="s">
        <v>1035</v>
      </c>
      <c r="Y1096" s="184"/>
      <c r="Z1096" s="182"/>
      <c r="AA1096" s="182"/>
      <c r="AB1096" s="182"/>
    </row>
    <row r="1097" ht="22.5" customHeight="1">
      <c r="A1097" s="72">
        <f>COUNTIF('Call &amp; Chat-Lidya'!$I$4:$I$2391,I1097)</f>
        <v>1</v>
      </c>
      <c r="B1097" s="576">
        <v>46129.0</v>
      </c>
      <c r="C1097" s="91" t="s">
        <v>83</v>
      </c>
      <c r="D1097" s="91" t="s">
        <v>155</v>
      </c>
      <c r="E1097" s="91" t="s">
        <v>8848</v>
      </c>
      <c r="F1097" s="176">
        <v>46129.0</v>
      </c>
      <c r="G1097" s="91"/>
      <c r="H1097" s="91" t="s">
        <v>8851</v>
      </c>
      <c r="I1097" s="91" t="s">
        <v>8853</v>
      </c>
      <c r="J1097" s="97" t="s">
        <v>8855</v>
      </c>
      <c r="K1097" s="97" t="s">
        <v>8856</v>
      </c>
      <c r="L1097" s="313" t="s">
        <v>8856</v>
      </c>
      <c r="M1097" s="91" t="s">
        <v>8857</v>
      </c>
      <c r="N1097" s="91" t="s">
        <v>8857</v>
      </c>
      <c r="O1097" s="183">
        <v>45722.0</v>
      </c>
      <c r="P1097" s="176">
        <v>45834.0</v>
      </c>
      <c r="Q1097" s="91" t="s">
        <v>143</v>
      </c>
      <c r="R1097" s="91" t="s">
        <v>143</v>
      </c>
      <c r="S1097" s="179" t="s">
        <v>126</v>
      </c>
      <c r="T1097" s="179" t="s">
        <v>127</v>
      </c>
      <c r="U1097" s="179" t="s">
        <v>101</v>
      </c>
      <c r="V1097" s="91" t="s">
        <v>131</v>
      </c>
      <c r="W1097" s="182"/>
      <c r="X1097" s="182"/>
      <c r="Y1097" s="184"/>
      <c r="Z1097" s="182"/>
      <c r="AA1097" s="182"/>
      <c r="AB1097" s="182"/>
    </row>
    <row r="1098" ht="22.5" customHeight="1">
      <c r="A1098" s="72">
        <f>COUNTIF('Call &amp; Chat-Lidya'!$I$4:$I$2391,I1098)</f>
        <v>1</v>
      </c>
      <c r="B1098" s="576">
        <v>46129.0</v>
      </c>
      <c r="C1098" s="91" t="s">
        <v>83</v>
      </c>
      <c r="D1098" s="91" t="s">
        <v>155</v>
      </c>
      <c r="E1098" s="91" t="s">
        <v>8872</v>
      </c>
      <c r="F1098" s="176">
        <v>46129.0</v>
      </c>
      <c r="G1098" s="91"/>
      <c r="H1098" s="91" t="s">
        <v>8876</v>
      </c>
      <c r="I1098" s="91" t="s">
        <v>8878</v>
      </c>
      <c r="J1098" s="97" t="s">
        <v>8879</v>
      </c>
      <c r="K1098" s="97" t="s">
        <v>8880</v>
      </c>
      <c r="L1098" s="313" t="s">
        <v>8880</v>
      </c>
      <c r="M1098" s="91" t="s">
        <v>8882</v>
      </c>
      <c r="N1098" s="91" t="s">
        <v>8882</v>
      </c>
      <c r="O1098" s="183">
        <v>45723.0</v>
      </c>
      <c r="P1098" s="176">
        <v>45834.0</v>
      </c>
      <c r="Q1098" s="91" t="s">
        <v>213</v>
      </c>
      <c r="R1098" s="91" t="s">
        <v>143</v>
      </c>
      <c r="S1098" s="179" t="s">
        <v>126</v>
      </c>
      <c r="T1098" s="179" t="s">
        <v>127</v>
      </c>
      <c r="U1098" s="179" t="s">
        <v>101</v>
      </c>
      <c r="V1098" s="91" t="s">
        <v>131</v>
      </c>
      <c r="W1098" s="182"/>
      <c r="X1098" s="182"/>
      <c r="Y1098" s="184"/>
      <c r="Z1098" s="182"/>
      <c r="AA1098" s="182"/>
      <c r="AB1098" s="182"/>
    </row>
    <row r="1099" ht="22.5" customHeight="1">
      <c r="A1099" s="72">
        <f>COUNTIF('Call &amp; Chat-Lidya'!$I$4:$I$2391,I1099)</f>
        <v>3</v>
      </c>
      <c r="B1099" s="576">
        <v>46129.0</v>
      </c>
      <c r="C1099" s="91" t="s">
        <v>83</v>
      </c>
      <c r="D1099" s="91" t="s">
        <v>155</v>
      </c>
      <c r="E1099" s="91" t="s">
        <v>8902</v>
      </c>
      <c r="F1099" s="176">
        <v>46129.0</v>
      </c>
      <c r="G1099" s="91"/>
      <c r="H1099" s="91" t="s">
        <v>8904</v>
      </c>
      <c r="I1099" s="91" t="s">
        <v>8905</v>
      </c>
      <c r="J1099" s="97" t="s">
        <v>8906</v>
      </c>
      <c r="K1099" s="97" t="s">
        <v>8907</v>
      </c>
      <c r="L1099" s="313" t="s">
        <v>8907</v>
      </c>
      <c r="M1099" s="182"/>
      <c r="N1099" s="91" t="s">
        <v>8909</v>
      </c>
      <c r="O1099" s="183">
        <v>45723.0</v>
      </c>
      <c r="P1099" s="176">
        <v>45834.0</v>
      </c>
      <c r="Q1099" s="91" t="s">
        <v>143</v>
      </c>
      <c r="R1099" s="91" t="s">
        <v>143</v>
      </c>
      <c r="S1099" s="179" t="s">
        <v>350</v>
      </c>
      <c r="T1099" s="179" t="s">
        <v>145</v>
      </c>
      <c r="U1099" s="179" t="s">
        <v>101</v>
      </c>
      <c r="V1099" s="91" t="s">
        <v>131</v>
      </c>
      <c r="W1099" s="182"/>
      <c r="X1099" s="182"/>
      <c r="Y1099" s="184"/>
      <c r="Z1099" s="180" t="s">
        <v>364</v>
      </c>
      <c r="AA1099" s="182"/>
      <c r="AB1099" s="182"/>
    </row>
    <row r="1100" ht="22.5" customHeight="1">
      <c r="A1100" s="72">
        <f>COUNTIF('Call &amp; Chat-Lidya'!$I$4:$I$2391,I1100)</f>
        <v>2</v>
      </c>
      <c r="B1100" s="576">
        <v>46129.0</v>
      </c>
      <c r="C1100" s="91" t="s">
        <v>83</v>
      </c>
      <c r="D1100" s="91" t="s">
        <v>155</v>
      </c>
      <c r="E1100" s="91" t="s">
        <v>8920</v>
      </c>
      <c r="F1100" s="176">
        <v>46129.0</v>
      </c>
      <c r="G1100" s="91"/>
      <c r="H1100" s="91" t="s">
        <v>8925</v>
      </c>
      <c r="I1100" s="91" t="s">
        <v>8926</v>
      </c>
      <c r="J1100" s="97" t="s">
        <v>8927</v>
      </c>
      <c r="K1100" s="97" t="s">
        <v>8928</v>
      </c>
      <c r="L1100" s="313" t="s">
        <v>8928</v>
      </c>
      <c r="M1100" s="91" t="s">
        <v>8929</v>
      </c>
      <c r="N1100" s="91" t="s">
        <v>8929</v>
      </c>
      <c r="O1100" s="183">
        <v>45732.0</v>
      </c>
      <c r="P1100" s="176">
        <v>45834.0</v>
      </c>
      <c r="Q1100" s="91" t="s">
        <v>143</v>
      </c>
      <c r="R1100" s="91" t="s">
        <v>143</v>
      </c>
      <c r="S1100" s="179" t="s">
        <v>251</v>
      </c>
      <c r="T1100" s="179" t="s">
        <v>145</v>
      </c>
      <c r="U1100" s="179" t="s">
        <v>101</v>
      </c>
      <c r="V1100" s="91" t="s">
        <v>131</v>
      </c>
      <c r="W1100" s="182"/>
      <c r="X1100" s="182"/>
      <c r="Y1100" s="184"/>
      <c r="Z1100" s="182"/>
      <c r="AA1100" s="182"/>
      <c r="AB1100" s="182"/>
    </row>
    <row r="1101" ht="22.5" customHeight="1">
      <c r="A1101" s="72">
        <f>COUNTIF('Call &amp; Chat-Lidya'!$I$4:$I$2391,I1101)</f>
        <v>1</v>
      </c>
      <c r="B1101" s="576">
        <v>46129.0</v>
      </c>
      <c r="C1101" s="91" t="s">
        <v>83</v>
      </c>
      <c r="D1101" s="91" t="s">
        <v>155</v>
      </c>
      <c r="E1101" s="91" t="s">
        <v>8941</v>
      </c>
      <c r="F1101" s="176">
        <v>46129.0</v>
      </c>
      <c r="G1101" s="91"/>
      <c r="H1101" s="91" t="s">
        <v>3128</v>
      </c>
      <c r="I1101" s="91" t="s">
        <v>8943</v>
      </c>
      <c r="J1101" s="97" t="s">
        <v>8944</v>
      </c>
      <c r="K1101" s="97" t="s">
        <v>8945</v>
      </c>
      <c r="L1101" s="313" t="s">
        <v>8945</v>
      </c>
      <c r="M1101" s="91" t="s">
        <v>8947</v>
      </c>
      <c r="N1101" s="91" t="s">
        <v>8947</v>
      </c>
      <c r="O1101" s="183">
        <v>45761.0</v>
      </c>
      <c r="P1101" s="176">
        <v>45834.0</v>
      </c>
      <c r="Q1101" s="91" t="s">
        <v>213</v>
      </c>
      <c r="R1101" s="91" t="s">
        <v>143</v>
      </c>
      <c r="S1101" s="179" t="s">
        <v>126</v>
      </c>
      <c r="T1101" s="179" t="s">
        <v>145</v>
      </c>
      <c r="U1101" s="179" t="s">
        <v>101</v>
      </c>
      <c r="V1101" s="91" t="s">
        <v>131</v>
      </c>
      <c r="W1101" s="182"/>
      <c r="X1101" s="182"/>
      <c r="Y1101" s="184"/>
      <c r="Z1101" s="182"/>
      <c r="AA1101" s="182"/>
      <c r="AB1101" s="182"/>
    </row>
    <row r="1102" ht="22.5" customHeight="1">
      <c r="A1102" s="72">
        <f>COUNTIF('Call &amp; Chat-Lidya'!$I$4:$I$2391,I1102)</f>
        <v>1</v>
      </c>
      <c r="B1102" s="576">
        <v>46129.0</v>
      </c>
      <c r="C1102" s="91" t="s">
        <v>83</v>
      </c>
      <c r="D1102" s="91" t="s">
        <v>155</v>
      </c>
      <c r="E1102" s="91" t="s">
        <v>8955</v>
      </c>
      <c r="F1102" s="176">
        <v>46129.0</v>
      </c>
      <c r="G1102" s="91"/>
      <c r="H1102" s="91" t="s">
        <v>8957</v>
      </c>
      <c r="I1102" s="91" t="s">
        <v>8959</v>
      </c>
      <c r="J1102" s="97" t="s">
        <v>8960</v>
      </c>
      <c r="K1102" s="97" t="s">
        <v>8961</v>
      </c>
      <c r="L1102" s="313" t="s">
        <v>8961</v>
      </c>
      <c r="M1102" s="91" t="s">
        <v>8962</v>
      </c>
      <c r="N1102" s="91" t="s">
        <v>8962</v>
      </c>
      <c r="O1102" s="183">
        <v>45959.0</v>
      </c>
      <c r="P1102" s="176">
        <v>45973.0</v>
      </c>
      <c r="Q1102" s="91" t="s">
        <v>124</v>
      </c>
      <c r="R1102" s="91" t="s">
        <v>143</v>
      </c>
      <c r="S1102" s="179" t="s">
        <v>251</v>
      </c>
      <c r="T1102" s="179" t="s">
        <v>127</v>
      </c>
      <c r="U1102" s="179" t="s">
        <v>128</v>
      </c>
      <c r="V1102" s="91" t="s">
        <v>131</v>
      </c>
      <c r="W1102" s="182"/>
      <c r="X1102" s="182"/>
      <c r="Y1102" s="184"/>
      <c r="Z1102" s="180" t="s">
        <v>132</v>
      </c>
      <c r="AA1102" s="182"/>
      <c r="AB1102" s="182"/>
    </row>
    <row r="1103" ht="22.5" customHeight="1">
      <c r="A1103" s="72">
        <f>COUNTIF('Call &amp; Chat-Lidya'!$I$4:$I$2391,I1103)</f>
        <v>1</v>
      </c>
      <c r="B1103" s="576">
        <v>46129.0</v>
      </c>
      <c r="C1103" s="91" t="s">
        <v>83</v>
      </c>
      <c r="D1103" s="91" t="s">
        <v>155</v>
      </c>
      <c r="E1103" s="91" t="s">
        <v>8969</v>
      </c>
      <c r="F1103" s="176">
        <v>46129.0</v>
      </c>
      <c r="G1103" s="91"/>
      <c r="H1103" s="91" t="s">
        <v>8970</v>
      </c>
      <c r="I1103" s="91" t="s">
        <v>8972</v>
      </c>
      <c r="J1103" s="97" t="s">
        <v>8973</v>
      </c>
      <c r="K1103" s="97" t="s">
        <v>8974</v>
      </c>
      <c r="L1103" s="313" t="s">
        <v>8975</v>
      </c>
      <c r="M1103" s="91" t="s">
        <v>8977</v>
      </c>
      <c r="N1103" s="91" t="s">
        <v>8977</v>
      </c>
      <c r="O1103" s="183">
        <v>45960.0</v>
      </c>
      <c r="P1103" s="176">
        <v>45974.0</v>
      </c>
      <c r="Q1103" s="91" t="s">
        <v>124</v>
      </c>
      <c r="R1103" s="91" t="s">
        <v>143</v>
      </c>
      <c r="S1103" s="179" t="s">
        <v>126</v>
      </c>
      <c r="T1103" s="179" t="s">
        <v>145</v>
      </c>
      <c r="U1103" s="179" t="s">
        <v>101</v>
      </c>
      <c r="V1103" s="91" t="s">
        <v>131</v>
      </c>
      <c r="W1103" s="182"/>
      <c r="X1103" s="182"/>
      <c r="Y1103" s="184"/>
      <c r="Z1103" s="182"/>
      <c r="AA1103" s="182"/>
      <c r="AB1103" s="182"/>
    </row>
    <row r="1104" ht="22.5" customHeight="1">
      <c r="A1104" s="72">
        <f>COUNTIF('Call &amp; Chat-Lidya'!$I$4:$I$2391,I1104)</f>
        <v>1</v>
      </c>
      <c r="B1104" s="576">
        <v>46129.0</v>
      </c>
      <c r="C1104" s="91" t="s">
        <v>83</v>
      </c>
      <c r="D1104" s="91" t="s">
        <v>155</v>
      </c>
      <c r="E1104" s="91" t="s">
        <v>8994</v>
      </c>
      <c r="F1104" s="176">
        <v>46129.0</v>
      </c>
      <c r="G1104" s="91"/>
      <c r="H1104" s="91" t="s">
        <v>8995</v>
      </c>
      <c r="I1104" s="91" t="s">
        <v>8996</v>
      </c>
      <c r="J1104" s="97" t="s">
        <v>8998</v>
      </c>
      <c r="K1104" s="97" t="s">
        <v>8999</v>
      </c>
      <c r="L1104" s="313" t="s">
        <v>9001</v>
      </c>
      <c r="M1104" s="91" t="s">
        <v>9003</v>
      </c>
      <c r="N1104" s="91" t="s">
        <v>9003</v>
      </c>
      <c r="O1104" s="183">
        <v>45961.0</v>
      </c>
      <c r="P1104" s="176">
        <v>45975.0</v>
      </c>
      <c r="Q1104" s="91" t="s">
        <v>124</v>
      </c>
      <c r="R1104" s="91" t="s">
        <v>143</v>
      </c>
      <c r="S1104" s="179" t="s">
        <v>251</v>
      </c>
      <c r="T1104" s="179" t="s">
        <v>145</v>
      </c>
      <c r="U1104" s="179" t="s">
        <v>101</v>
      </c>
      <c r="V1104" s="91" t="s">
        <v>131</v>
      </c>
      <c r="W1104" s="182"/>
      <c r="X1104" s="182"/>
      <c r="Y1104" s="184"/>
      <c r="Z1104" s="182"/>
      <c r="AA1104" s="182"/>
      <c r="AB1104" s="182"/>
    </row>
    <row r="1105" ht="22.5" customHeight="1">
      <c r="A1105" s="72">
        <f>COUNTIF('Call &amp; Chat-Lidya'!$I$4:$I$2391,I1105)</f>
        <v>1</v>
      </c>
      <c r="B1105" s="576">
        <v>46129.0</v>
      </c>
      <c r="C1105" s="91" t="s">
        <v>83</v>
      </c>
      <c r="D1105" s="91" t="s">
        <v>155</v>
      </c>
      <c r="E1105" s="91" t="s">
        <v>9007</v>
      </c>
      <c r="F1105" s="176">
        <v>46129.0</v>
      </c>
      <c r="G1105" s="91"/>
      <c r="H1105" s="91" t="s">
        <v>9008</v>
      </c>
      <c r="I1105" s="91" t="s">
        <v>9009</v>
      </c>
      <c r="J1105" s="97" t="s">
        <v>9012</v>
      </c>
      <c r="K1105" s="97" t="s">
        <v>9013</v>
      </c>
      <c r="L1105" s="313" t="s">
        <v>9013</v>
      </c>
      <c r="M1105" s="91" t="s">
        <v>9015</v>
      </c>
      <c r="N1105" s="91" t="s">
        <v>9016</v>
      </c>
      <c r="O1105" s="183">
        <v>45961.0</v>
      </c>
      <c r="P1105" s="176">
        <v>45975.0</v>
      </c>
      <c r="Q1105" s="91" t="s">
        <v>124</v>
      </c>
      <c r="R1105" s="91" t="s">
        <v>143</v>
      </c>
      <c r="S1105" s="179" t="s">
        <v>126</v>
      </c>
      <c r="T1105" s="179" t="s">
        <v>127</v>
      </c>
      <c r="U1105" s="179" t="s">
        <v>128</v>
      </c>
      <c r="V1105" s="91" t="s">
        <v>131</v>
      </c>
      <c r="W1105" s="182"/>
      <c r="X1105" s="182"/>
      <c r="Y1105" s="184"/>
      <c r="Z1105" s="180" t="s">
        <v>132</v>
      </c>
      <c r="AA1105" s="182"/>
      <c r="AB1105" s="182"/>
    </row>
    <row r="1106" ht="22.5" customHeight="1">
      <c r="A1106" s="72">
        <f>COUNTIF('Call &amp; Chat-Lidya'!$I$4:$I$2391,I1106)</f>
        <v>1</v>
      </c>
      <c r="B1106" s="576">
        <v>46129.0</v>
      </c>
      <c r="C1106" s="91" t="s">
        <v>83</v>
      </c>
      <c r="D1106" s="91" t="s">
        <v>155</v>
      </c>
      <c r="E1106" s="91" t="s">
        <v>9021</v>
      </c>
      <c r="F1106" s="176">
        <v>46129.0</v>
      </c>
      <c r="G1106" s="91"/>
      <c r="H1106" s="91" t="s">
        <v>9023</v>
      </c>
      <c r="I1106" s="91" t="s">
        <v>9024</v>
      </c>
      <c r="J1106" s="97" t="s">
        <v>9025</v>
      </c>
      <c r="K1106" s="97" t="s">
        <v>154</v>
      </c>
      <c r="L1106" s="313" t="s">
        <v>154</v>
      </c>
      <c r="M1106" s="91" t="s">
        <v>1519</v>
      </c>
      <c r="N1106" s="91" t="s">
        <v>9028</v>
      </c>
      <c r="O1106" s="183">
        <v>45962.0</v>
      </c>
      <c r="P1106" s="176">
        <v>45976.0</v>
      </c>
      <c r="Q1106" s="91" t="s">
        <v>95</v>
      </c>
      <c r="R1106" s="91" t="s">
        <v>124</v>
      </c>
      <c r="S1106" s="179" t="s">
        <v>292</v>
      </c>
      <c r="T1106" s="179" t="s">
        <v>127</v>
      </c>
      <c r="U1106" s="179" t="s">
        <v>128</v>
      </c>
      <c r="V1106" s="91" t="s">
        <v>283</v>
      </c>
      <c r="W1106" s="182"/>
      <c r="X1106" s="182"/>
      <c r="Y1106" s="184"/>
      <c r="Z1106" s="180" t="s">
        <v>9030</v>
      </c>
      <c r="AA1106" s="182"/>
      <c r="AB1106" s="182"/>
    </row>
    <row r="1107" ht="22.5" customHeight="1">
      <c r="A1107" s="72">
        <f>COUNTIF('Call &amp; Chat-Lidya'!$I$4:$I$2391,I1107)</f>
        <v>1</v>
      </c>
      <c r="B1107" s="576">
        <v>46129.0</v>
      </c>
      <c r="C1107" s="91" t="s">
        <v>83</v>
      </c>
      <c r="D1107" s="91" t="s">
        <v>155</v>
      </c>
      <c r="E1107" s="91" t="s">
        <v>9034</v>
      </c>
      <c r="F1107" s="176">
        <v>46129.0</v>
      </c>
      <c r="G1107" s="91"/>
      <c r="H1107" s="91" t="s">
        <v>9035</v>
      </c>
      <c r="I1107" s="91" t="s">
        <v>9036</v>
      </c>
      <c r="J1107" s="97" t="s">
        <v>9038</v>
      </c>
      <c r="K1107" s="97" t="s">
        <v>9039</v>
      </c>
      <c r="L1107" s="313" t="s">
        <v>9039</v>
      </c>
      <c r="M1107" s="91" t="s">
        <v>9040</v>
      </c>
      <c r="N1107" s="91" t="s">
        <v>9040</v>
      </c>
      <c r="O1107" s="183">
        <v>45966.0</v>
      </c>
      <c r="P1107" s="176">
        <v>45980.0</v>
      </c>
      <c r="Q1107" s="91" t="s">
        <v>98</v>
      </c>
      <c r="R1107" s="91" t="s">
        <v>143</v>
      </c>
      <c r="S1107" s="179" t="s">
        <v>251</v>
      </c>
      <c r="T1107" s="179" t="s">
        <v>145</v>
      </c>
      <c r="U1107" s="179" t="s">
        <v>101</v>
      </c>
      <c r="V1107" s="91" t="s">
        <v>131</v>
      </c>
      <c r="W1107" s="182"/>
      <c r="X1107" s="182"/>
      <c r="Y1107" s="184"/>
      <c r="Z1107" s="182"/>
      <c r="AA1107" s="182"/>
      <c r="AB1107" s="182"/>
    </row>
    <row r="1108" ht="22.5" customHeight="1">
      <c r="A1108" s="72">
        <f>COUNTIF('Call &amp; Chat-Lidya'!$I$4:$I$2391,I1108)</f>
        <v>1</v>
      </c>
      <c r="B1108" s="576">
        <v>46129.0</v>
      </c>
      <c r="C1108" s="91" t="s">
        <v>83</v>
      </c>
      <c r="D1108" s="91" t="s">
        <v>155</v>
      </c>
      <c r="E1108" s="91" t="s">
        <v>9048</v>
      </c>
      <c r="F1108" s="176">
        <v>46129.0</v>
      </c>
      <c r="G1108" s="91"/>
      <c r="H1108" s="91" t="s">
        <v>9049</v>
      </c>
      <c r="I1108" s="91" t="s">
        <v>9050</v>
      </c>
      <c r="J1108" s="97" t="s">
        <v>9052</v>
      </c>
      <c r="K1108" s="97" t="s">
        <v>1094</v>
      </c>
      <c r="L1108" s="313" t="s">
        <v>1094</v>
      </c>
      <c r="M1108" s="91" t="s">
        <v>9053</v>
      </c>
      <c r="N1108" s="91" t="s">
        <v>9053</v>
      </c>
      <c r="O1108" s="183">
        <v>45969.0</v>
      </c>
      <c r="P1108" s="176">
        <v>45983.0</v>
      </c>
      <c r="Q1108" s="91" t="s">
        <v>213</v>
      </c>
      <c r="R1108" s="91" t="s">
        <v>143</v>
      </c>
      <c r="S1108" s="179" t="s">
        <v>251</v>
      </c>
      <c r="T1108" s="179" t="s">
        <v>145</v>
      </c>
      <c r="U1108" s="179" t="s">
        <v>101</v>
      </c>
      <c r="V1108" s="91" t="s">
        <v>131</v>
      </c>
      <c r="W1108" s="182"/>
      <c r="X1108" s="182"/>
      <c r="Y1108" s="184"/>
      <c r="Z1108" s="182"/>
      <c r="AA1108" s="182"/>
      <c r="AB1108" s="182"/>
    </row>
    <row r="1109" ht="22.5" customHeight="1">
      <c r="A1109" s="72">
        <f>COUNTIF('Call &amp; Chat-Lidya'!$I$4:$I$2391,I1109)</f>
        <v>2</v>
      </c>
      <c r="B1109" s="576">
        <v>46129.0</v>
      </c>
      <c r="C1109" s="91" t="s">
        <v>83</v>
      </c>
      <c r="D1109" s="91" t="s">
        <v>155</v>
      </c>
      <c r="E1109" s="91" t="s">
        <v>9058</v>
      </c>
      <c r="F1109" s="176">
        <v>46129.0</v>
      </c>
      <c r="G1109" s="91"/>
      <c r="H1109" s="91" t="s">
        <v>9059</v>
      </c>
      <c r="I1109" s="91" t="s">
        <v>9060</v>
      </c>
      <c r="J1109" s="97" t="s">
        <v>9061</v>
      </c>
      <c r="K1109" s="97" t="s">
        <v>9062</v>
      </c>
      <c r="L1109" s="313" t="s">
        <v>9062</v>
      </c>
      <c r="M1109" s="91" t="s">
        <v>9063</v>
      </c>
      <c r="N1109" s="182"/>
      <c r="O1109" s="183">
        <v>45973.0</v>
      </c>
      <c r="P1109" s="176">
        <v>45987.0</v>
      </c>
      <c r="Q1109" s="91" t="s">
        <v>124</v>
      </c>
      <c r="R1109" s="91" t="s">
        <v>143</v>
      </c>
      <c r="S1109" s="179" t="s">
        <v>126</v>
      </c>
      <c r="T1109" s="179" t="s">
        <v>145</v>
      </c>
      <c r="U1109" s="179" t="s">
        <v>101</v>
      </c>
      <c r="V1109" s="91" t="s">
        <v>131</v>
      </c>
      <c r="W1109" s="182"/>
      <c r="X1109" s="182"/>
      <c r="Y1109" s="184"/>
      <c r="Z1109" s="182"/>
      <c r="AA1109" s="182"/>
      <c r="AB1109" s="182"/>
    </row>
    <row r="1110" ht="22.5" customHeight="1">
      <c r="A1110" s="72">
        <f>COUNTIF('Call &amp; Chat-Lidya'!$I$4:$I$2391,I1110)</f>
        <v>1</v>
      </c>
      <c r="B1110" s="576">
        <v>46129.0</v>
      </c>
      <c r="C1110" s="91" t="s">
        <v>83</v>
      </c>
      <c r="D1110" s="91" t="s">
        <v>155</v>
      </c>
      <c r="E1110" s="91" t="s">
        <v>9066</v>
      </c>
      <c r="F1110" s="176">
        <v>46129.0</v>
      </c>
      <c r="G1110" s="91"/>
      <c r="H1110" s="91" t="s">
        <v>9067</v>
      </c>
      <c r="I1110" s="91" t="s">
        <v>9068</v>
      </c>
      <c r="J1110" s="97" t="s">
        <v>9069</v>
      </c>
      <c r="K1110" s="97" t="s">
        <v>9070</v>
      </c>
      <c r="L1110" s="313" t="s">
        <v>9070</v>
      </c>
      <c r="M1110" s="91" t="s">
        <v>9072</v>
      </c>
      <c r="N1110" s="91" t="s">
        <v>9072</v>
      </c>
      <c r="O1110" s="183">
        <v>45977.0</v>
      </c>
      <c r="P1110" s="176">
        <v>45991.0</v>
      </c>
      <c r="Q1110" s="91" t="s">
        <v>124</v>
      </c>
      <c r="R1110" s="91" t="s">
        <v>143</v>
      </c>
      <c r="S1110" s="179" t="s">
        <v>126</v>
      </c>
      <c r="T1110" s="179" t="s">
        <v>145</v>
      </c>
      <c r="U1110" s="179" t="s">
        <v>101</v>
      </c>
      <c r="V1110" s="91" t="s">
        <v>131</v>
      </c>
      <c r="W1110" s="182"/>
      <c r="X1110" s="182"/>
      <c r="Y1110" s="184"/>
      <c r="Z1110" s="182"/>
      <c r="AA1110" s="182"/>
      <c r="AB1110" s="182"/>
    </row>
    <row r="1111" ht="22.5" customHeight="1">
      <c r="A1111" s="72">
        <f>COUNTIF('Call &amp; Chat-Lidya'!$I$4:$I$2391,I1111)</f>
        <v>1</v>
      </c>
      <c r="B1111" s="576">
        <v>46129.0</v>
      </c>
      <c r="C1111" s="91" t="s">
        <v>83</v>
      </c>
      <c r="D1111" s="91" t="s">
        <v>155</v>
      </c>
      <c r="E1111" s="91" t="s">
        <v>9075</v>
      </c>
      <c r="F1111" s="176">
        <v>46129.0</v>
      </c>
      <c r="G1111" s="91"/>
      <c r="H1111" s="91" t="s">
        <v>9076</v>
      </c>
      <c r="I1111" s="91" t="s">
        <v>9077</v>
      </c>
      <c r="J1111" s="97" t="s">
        <v>9078</v>
      </c>
      <c r="K1111" s="97" t="s">
        <v>9079</v>
      </c>
      <c r="L1111" s="313" t="s">
        <v>9079</v>
      </c>
      <c r="M1111" s="91" t="s">
        <v>9080</v>
      </c>
      <c r="N1111" s="91" t="s">
        <v>9081</v>
      </c>
      <c r="O1111" s="183">
        <v>45977.0</v>
      </c>
      <c r="P1111" s="176">
        <v>45991.0</v>
      </c>
      <c r="Q1111" s="91" t="s">
        <v>98</v>
      </c>
      <c r="R1111" s="91" t="s">
        <v>143</v>
      </c>
      <c r="S1111" s="179" t="s">
        <v>251</v>
      </c>
      <c r="T1111" s="179" t="s">
        <v>145</v>
      </c>
      <c r="U1111" s="179" t="s">
        <v>101</v>
      </c>
      <c r="V1111" s="91" t="s">
        <v>131</v>
      </c>
      <c r="W1111" s="182"/>
      <c r="X1111" s="182"/>
      <c r="Y1111" s="184"/>
      <c r="Z1111" s="182"/>
      <c r="AA1111" s="182"/>
      <c r="AB1111" s="182"/>
    </row>
    <row r="1112" ht="22.5" customHeight="1">
      <c r="A1112" s="72">
        <f>COUNTIF('Call &amp; Chat-Lidya'!$I$4:$I$2391,I1112)</f>
        <v>1</v>
      </c>
      <c r="B1112" s="576">
        <v>46129.0</v>
      </c>
      <c r="C1112" s="91" t="s">
        <v>83</v>
      </c>
      <c r="D1112" s="91" t="s">
        <v>155</v>
      </c>
      <c r="E1112" s="91" t="s">
        <v>9083</v>
      </c>
      <c r="F1112" s="176">
        <v>46129.0</v>
      </c>
      <c r="G1112" s="91"/>
      <c r="H1112" s="91" t="s">
        <v>9084</v>
      </c>
      <c r="I1112" s="91" t="s">
        <v>9085</v>
      </c>
      <c r="J1112" s="97" t="s">
        <v>9086</v>
      </c>
      <c r="K1112" s="97" t="s">
        <v>7696</v>
      </c>
      <c r="L1112" s="313" t="s">
        <v>7696</v>
      </c>
      <c r="M1112" s="91" t="s">
        <v>9087</v>
      </c>
      <c r="N1112" s="91" t="s">
        <v>9088</v>
      </c>
      <c r="O1112" s="183">
        <v>45978.0</v>
      </c>
      <c r="P1112" s="176">
        <v>45992.0</v>
      </c>
      <c r="Q1112" s="91" t="s">
        <v>124</v>
      </c>
      <c r="R1112" s="91" t="s">
        <v>143</v>
      </c>
      <c r="S1112" s="179" t="s">
        <v>126</v>
      </c>
      <c r="T1112" s="179" t="s">
        <v>127</v>
      </c>
      <c r="U1112" s="179" t="s">
        <v>128</v>
      </c>
      <c r="V1112" s="91" t="s">
        <v>131</v>
      </c>
      <c r="W1112" s="182"/>
      <c r="X1112" s="182"/>
      <c r="Y1112" s="184"/>
      <c r="Z1112" s="180" t="s">
        <v>132</v>
      </c>
      <c r="AA1112" s="182"/>
      <c r="AB1112" s="182"/>
    </row>
    <row r="1113" ht="22.5" customHeight="1">
      <c r="A1113" s="72">
        <f>COUNTIF('Call &amp; Chat-Lidya'!$I$4:$I$2391,I1113)</f>
        <v>1</v>
      </c>
      <c r="B1113" s="576">
        <v>46129.0</v>
      </c>
      <c r="C1113" s="91" t="s">
        <v>83</v>
      </c>
      <c r="D1113" s="91" t="s">
        <v>155</v>
      </c>
      <c r="E1113" s="91" t="s">
        <v>9090</v>
      </c>
      <c r="F1113" s="176">
        <v>46129.0</v>
      </c>
      <c r="G1113" s="91"/>
      <c r="H1113" s="91" t="s">
        <v>9091</v>
      </c>
      <c r="I1113" s="91" t="s">
        <v>9093</v>
      </c>
      <c r="J1113" s="97" t="s">
        <v>9094</v>
      </c>
      <c r="K1113" s="97" t="s">
        <v>9095</v>
      </c>
      <c r="L1113" s="313" t="s">
        <v>9095</v>
      </c>
      <c r="M1113" s="91" t="s">
        <v>9096</v>
      </c>
      <c r="N1113" s="91" t="s">
        <v>9096</v>
      </c>
      <c r="O1113" s="183">
        <v>45978.0</v>
      </c>
      <c r="P1113" s="176">
        <v>45992.0</v>
      </c>
      <c r="Q1113" s="91" t="s">
        <v>143</v>
      </c>
      <c r="R1113" s="91" t="s">
        <v>143</v>
      </c>
      <c r="S1113" s="179" t="s">
        <v>126</v>
      </c>
      <c r="T1113" s="179" t="s">
        <v>145</v>
      </c>
      <c r="U1113" s="179" t="s">
        <v>101</v>
      </c>
      <c r="V1113" s="91" t="s">
        <v>131</v>
      </c>
      <c r="W1113" s="182"/>
      <c r="X1113" s="182"/>
      <c r="Y1113" s="184"/>
      <c r="Z1113" s="182"/>
      <c r="AA1113" s="182"/>
      <c r="AB1113" s="182"/>
    </row>
    <row r="1114" ht="22.5" customHeight="1">
      <c r="A1114" s="72">
        <f>COUNTIF('Call &amp; Chat-Lidya'!$I$4:$I$2391,I1114)</f>
        <v>1</v>
      </c>
      <c r="B1114" s="576">
        <v>46129.0</v>
      </c>
      <c r="C1114" s="91" t="s">
        <v>83</v>
      </c>
      <c r="D1114" s="91" t="s">
        <v>155</v>
      </c>
      <c r="E1114" s="91" t="s">
        <v>9099</v>
      </c>
      <c r="F1114" s="176">
        <v>46129.0</v>
      </c>
      <c r="G1114" s="91"/>
      <c r="H1114" s="91" t="s">
        <v>9100</v>
      </c>
      <c r="I1114" s="91" t="s">
        <v>9101</v>
      </c>
      <c r="J1114" s="97" t="s">
        <v>9102</v>
      </c>
      <c r="K1114" s="97" t="s">
        <v>1670</v>
      </c>
      <c r="L1114" s="313" t="s">
        <v>1670</v>
      </c>
      <c r="M1114" s="91" t="s">
        <v>9104</v>
      </c>
      <c r="N1114" s="91" t="s">
        <v>9104</v>
      </c>
      <c r="O1114" s="183">
        <v>45981.0</v>
      </c>
      <c r="P1114" s="176">
        <v>45995.0</v>
      </c>
      <c r="Q1114" s="91" t="s">
        <v>143</v>
      </c>
      <c r="R1114" s="91" t="s">
        <v>143</v>
      </c>
      <c r="S1114" s="179" t="s">
        <v>126</v>
      </c>
      <c r="T1114" s="179" t="s">
        <v>145</v>
      </c>
      <c r="U1114" s="179" t="s">
        <v>101</v>
      </c>
      <c r="V1114" s="91" t="s">
        <v>131</v>
      </c>
      <c r="W1114" s="182"/>
      <c r="X1114" s="182"/>
      <c r="Y1114" s="184"/>
      <c r="Z1114" s="182"/>
      <c r="AA1114" s="182"/>
      <c r="AB1114" s="182"/>
    </row>
    <row r="1115" ht="22.5" customHeight="1">
      <c r="A1115" s="72">
        <f>COUNTIF('Call &amp; Chat-Lidya'!$I$4:$I$2391,I1115)</f>
        <v>1</v>
      </c>
      <c r="B1115" s="576">
        <v>46129.0</v>
      </c>
      <c r="C1115" s="91" t="s">
        <v>83</v>
      </c>
      <c r="D1115" s="91" t="s">
        <v>155</v>
      </c>
      <c r="E1115" s="91" t="s">
        <v>9107</v>
      </c>
      <c r="F1115" s="176">
        <v>46129.0</v>
      </c>
      <c r="G1115" s="91"/>
      <c r="H1115" s="91" t="s">
        <v>9108</v>
      </c>
      <c r="I1115" s="91" t="s">
        <v>9109</v>
      </c>
      <c r="J1115" s="97" t="s">
        <v>9110</v>
      </c>
      <c r="K1115" s="97" t="s">
        <v>9111</v>
      </c>
      <c r="L1115" s="313" t="s">
        <v>9111</v>
      </c>
      <c r="M1115" s="91" t="s">
        <v>9113</v>
      </c>
      <c r="N1115" s="91" t="s">
        <v>9113</v>
      </c>
      <c r="O1115" s="183">
        <v>45982.0</v>
      </c>
      <c r="P1115" s="176">
        <v>45996.0</v>
      </c>
      <c r="Q1115" s="91" t="s">
        <v>124</v>
      </c>
      <c r="R1115" s="91" t="s">
        <v>143</v>
      </c>
      <c r="S1115" s="179" t="s">
        <v>126</v>
      </c>
      <c r="T1115" s="179" t="s">
        <v>145</v>
      </c>
      <c r="U1115" s="179" t="s">
        <v>101</v>
      </c>
      <c r="V1115" s="91" t="s">
        <v>131</v>
      </c>
      <c r="W1115" s="182"/>
      <c r="X1115" s="182"/>
      <c r="Y1115" s="184"/>
      <c r="Z1115" s="182"/>
      <c r="AA1115" s="182"/>
      <c r="AB1115" s="182"/>
    </row>
    <row r="1116" ht="22.5" customHeight="1">
      <c r="A1116" s="72">
        <f>COUNTIF('Call &amp; Chat-Lidya'!$I$4:$I$2391,I1116)</f>
        <v>1</v>
      </c>
      <c r="B1116" s="576">
        <v>46129.0</v>
      </c>
      <c r="C1116" s="91" t="s">
        <v>83</v>
      </c>
      <c r="D1116" s="91" t="s">
        <v>155</v>
      </c>
      <c r="E1116" s="91" t="s">
        <v>9116</v>
      </c>
      <c r="F1116" s="176">
        <v>46129.0</v>
      </c>
      <c r="G1116" s="91"/>
      <c r="H1116" s="91" t="s">
        <v>9117</v>
      </c>
      <c r="I1116" s="91" t="s">
        <v>9118</v>
      </c>
      <c r="J1116" s="97" t="s">
        <v>9119</v>
      </c>
      <c r="K1116" s="97" t="s">
        <v>9120</v>
      </c>
      <c r="L1116" s="313" t="s">
        <v>9120</v>
      </c>
      <c r="M1116" s="91" t="s">
        <v>9121</v>
      </c>
      <c r="N1116" s="91" t="s">
        <v>9122</v>
      </c>
      <c r="O1116" s="183">
        <v>46036.0</v>
      </c>
      <c r="P1116" s="176">
        <v>46050.0</v>
      </c>
      <c r="Q1116" s="91" t="s">
        <v>143</v>
      </c>
      <c r="R1116" s="91" t="s">
        <v>143</v>
      </c>
      <c r="S1116" s="179" t="s">
        <v>126</v>
      </c>
      <c r="T1116" s="179" t="s">
        <v>145</v>
      </c>
      <c r="U1116" s="179" t="s">
        <v>101</v>
      </c>
      <c r="V1116" s="91" t="s">
        <v>131</v>
      </c>
      <c r="W1116" s="182"/>
      <c r="X1116" s="182"/>
      <c r="Y1116" s="184"/>
      <c r="Z1116" s="182"/>
      <c r="AA1116" s="182"/>
      <c r="AB1116" s="182"/>
    </row>
    <row r="1117" ht="22.5" customHeight="1">
      <c r="A1117" s="72">
        <f>COUNTIF('Call &amp; Chat-Lidya'!$I$4:$I$2391,I1117)</f>
        <v>1</v>
      </c>
      <c r="B1117" s="576">
        <v>46129.0</v>
      </c>
      <c r="C1117" s="91" t="s">
        <v>83</v>
      </c>
      <c r="D1117" s="91" t="s">
        <v>155</v>
      </c>
      <c r="E1117" s="91" t="s">
        <v>9127</v>
      </c>
      <c r="F1117" s="176">
        <v>46129.0</v>
      </c>
      <c r="G1117" s="91"/>
      <c r="H1117" s="91" t="s">
        <v>9128</v>
      </c>
      <c r="I1117" s="91" t="s">
        <v>9129</v>
      </c>
      <c r="J1117" s="97" t="s">
        <v>9130</v>
      </c>
      <c r="K1117" s="97" t="s">
        <v>9131</v>
      </c>
      <c r="L1117" s="313" t="s">
        <v>5796</v>
      </c>
      <c r="M1117" s="91" t="s">
        <v>9132</v>
      </c>
      <c r="N1117" s="91" t="s">
        <v>9133</v>
      </c>
      <c r="O1117" s="183">
        <v>46037.0</v>
      </c>
      <c r="P1117" s="176">
        <v>46051.0</v>
      </c>
      <c r="Q1117" s="91" t="s">
        <v>175</v>
      </c>
      <c r="R1117" s="91" t="s">
        <v>143</v>
      </c>
      <c r="S1117" s="179" t="s">
        <v>126</v>
      </c>
      <c r="T1117" s="179" t="s">
        <v>145</v>
      </c>
      <c r="U1117" s="179" t="s">
        <v>101</v>
      </c>
      <c r="V1117" s="91" t="s">
        <v>131</v>
      </c>
      <c r="W1117" s="182"/>
      <c r="X1117" s="182"/>
      <c r="Y1117" s="184"/>
      <c r="Z1117" s="182"/>
      <c r="AA1117" s="182"/>
      <c r="AB1117" s="182"/>
    </row>
    <row r="1118" ht="22.5" customHeight="1">
      <c r="A1118" s="72">
        <f>COUNTIF('Call &amp; Chat-Lidya'!$I$4:$I$2391,I1118)</f>
        <v>1</v>
      </c>
      <c r="B1118" s="576">
        <v>46129.0</v>
      </c>
      <c r="C1118" s="91" t="s">
        <v>83</v>
      </c>
      <c r="D1118" s="91" t="s">
        <v>155</v>
      </c>
      <c r="E1118" s="91" t="s">
        <v>9137</v>
      </c>
      <c r="F1118" s="176">
        <v>46129.0</v>
      </c>
      <c r="G1118" s="91"/>
      <c r="H1118" s="91" t="s">
        <v>9139</v>
      </c>
      <c r="I1118" s="91" t="s">
        <v>9140</v>
      </c>
      <c r="J1118" s="97" t="s">
        <v>9141</v>
      </c>
      <c r="K1118" s="97" t="s">
        <v>9142</v>
      </c>
      <c r="L1118" s="313" t="s">
        <v>9142</v>
      </c>
      <c r="M1118" s="91" t="s">
        <v>9143</v>
      </c>
      <c r="N1118" s="91" t="s">
        <v>9144</v>
      </c>
      <c r="O1118" s="183">
        <v>46038.0</v>
      </c>
      <c r="P1118" s="176">
        <v>46052.0</v>
      </c>
      <c r="Q1118" s="91" t="s">
        <v>124</v>
      </c>
      <c r="R1118" s="91" t="s">
        <v>124</v>
      </c>
      <c r="S1118" s="179" t="s">
        <v>126</v>
      </c>
      <c r="T1118" s="179" t="s">
        <v>127</v>
      </c>
      <c r="U1118" s="179" t="s">
        <v>128</v>
      </c>
      <c r="V1118" s="91" t="s">
        <v>131</v>
      </c>
      <c r="W1118" s="182"/>
      <c r="X1118" s="182"/>
      <c r="Y1118" s="184"/>
      <c r="Z1118" s="180" t="s">
        <v>132</v>
      </c>
      <c r="AA1118" s="182"/>
      <c r="AB1118" s="182"/>
    </row>
    <row r="1119" ht="22.5" customHeight="1">
      <c r="A1119" s="72">
        <f>COUNTIF('Call &amp; Chat-Lidya'!$I$4:$I$2391,I1119)</f>
        <v>1</v>
      </c>
      <c r="B1119" s="576">
        <v>46129.0</v>
      </c>
      <c r="C1119" s="91" t="s">
        <v>83</v>
      </c>
      <c r="D1119" s="91" t="s">
        <v>155</v>
      </c>
      <c r="E1119" s="91" t="s">
        <v>1022</v>
      </c>
      <c r="F1119" s="176">
        <v>46129.0</v>
      </c>
      <c r="G1119" s="91"/>
      <c r="H1119" s="91" t="s">
        <v>9147</v>
      </c>
      <c r="I1119" s="91" t="s">
        <v>9148</v>
      </c>
      <c r="J1119" s="97" t="s">
        <v>9149</v>
      </c>
      <c r="K1119" s="97" t="s">
        <v>9149</v>
      </c>
      <c r="L1119" s="313" t="s">
        <v>9149</v>
      </c>
      <c r="M1119" s="91" t="s">
        <v>9150</v>
      </c>
      <c r="N1119" s="91" t="s">
        <v>9151</v>
      </c>
      <c r="O1119" s="183">
        <v>46039.0</v>
      </c>
      <c r="P1119" s="176">
        <v>46053.0</v>
      </c>
      <c r="Q1119" s="91" t="s">
        <v>143</v>
      </c>
      <c r="R1119" s="91" t="s">
        <v>124</v>
      </c>
      <c r="S1119" s="179" t="s">
        <v>126</v>
      </c>
      <c r="T1119" s="179" t="s">
        <v>127</v>
      </c>
      <c r="U1119" s="179" t="s">
        <v>128</v>
      </c>
      <c r="V1119" s="91" t="s">
        <v>131</v>
      </c>
      <c r="W1119" s="182"/>
      <c r="X1119" s="182"/>
      <c r="Y1119" s="184"/>
      <c r="Z1119" s="180" t="s">
        <v>132</v>
      </c>
      <c r="AA1119" s="182"/>
      <c r="AB1119" s="182"/>
    </row>
    <row r="1120" ht="22.5" customHeight="1">
      <c r="A1120" s="72">
        <f>COUNTIF('Call &amp; Chat-Lidya'!$I$4:$I$2391,I1120)</f>
        <v>1</v>
      </c>
      <c r="B1120" s="576">
        <v>46129.0</v>
      </c>
      <c r="C1120" s="91" t="s">
        <v>83</v>
      </c>
      <c r="D1120" s="91" t="s">
        <v>155</v>
      </c>
      <c r="E1120" s="91" t="s">
        <v>9155</v>
      </c>
      <c r="F1120" s="176">
        <v>46129.0</v>
      </c>
      <c r="G1120" s="91"/>
      <c r="H1120" s="91" t="s">
        <v>9157</v>
      </c>
      <c r="I1120" s="91" t="s">
        <v>9158</v>
      </c>
      <c r="J1120" s="97" t="s">
        <v>9159</v>
      </c>
      <c r="K1120" s="97" t="s">
        <v>9160</v>
      </c>
      <c r="L1120" s="313" t="s">
        <v>9160</v>
      </c>
      <c r="M1120" s="91" t="s">
        <v>9161</v>
      </c>
      <c r="N1120" s="91" t="s">
        <v>9162</v>
      </c>
      <c r="O1120" s="183">
        <v>46039.0</v>
      </c>
      <c r="P1120" s="176">
        <v>46053.0</v>
      </c>
      <c r="Q1120" s="91" t="s">
        <v>143</v>
      </c>
      <c r="R1120" s="91" t="s">
        <v>124</v>
      </c>
      <c r="S1120" s="179" t="s">
        <v>126</v>
      </c>
      <c r="T1120" s="179" t="s">
        <v>127</v>
      </c>
      <c r="U1120" s="179" t="s">
        <v>128</v>
      </c>
      <c r="V1120" s="91" t="s">
        <v>131</v>
      </c>
      <c r="W1120" s="182"/>
      <c r="X1120" s="182"/>
      <c r="Y1120" s="184"/>
      <c r="Z1120" s="180" t="s">
        <v>132</v>
      </c>
      <c r="AA1120" s="182"/>
      <c r="AB1120" s="182"/>
    </row>
    <row r="1121" ht="22.5" customHeight="1">
      <c r="A1121" s="72">
        <f>COUNTIF('Call &amp; Chat-Lidya'!$I$4:$I$2391,I1121)</f>
        <v>1</v>
      </c>
      <c r="B1121" s="576">
        <v>46129.0</v>
      </c>
      <c r="C1121" s="91" t="s">
        <v>83</v>
      </c>
      <c r="D1121" s="91" t="s">
        <v>155</v>
      </c>
      <c r="E1121" s="91" t="s">
        <v>9167</v>
      </c>
      <c r="F1121" s="176">
        <v>46129.0</v>
      </c>
      <c r="G1121" s="91"/>
      <c r="H1121" s="91" t="s">
        <v>9168</v>
      </c>
      <c r="I1121" s="91" t="s">
        <v>9169</v>
      </c>
      <c r="J1121" s="97" t="s">
        <v>9170</v>
      </c>
      <c r="K1121" s="97" t="s">
        <v>9171</v>
      </c>
      <c r="L1121" s="313" t="s">
        <v>9171</v>
      </c>
      <c r="M1121" s="91" t="s">
        <v>9172</v>
      </c>
      <c r="N1121" s="91" t="s">
        <v>9172</v>
      </c>
      <c r="O1121" s="183">
        <v>46043.0</v>
      </c>
      <c r="P1121" s="176">
        <v>46057.0</v>
      </c>
      <c r="Q1121" s="91" t="s">
        <v>124</v>
      </c>
      <c r="R1121" s="91" t="s">
        <v>143</v>
      </c>
      <c r="S1121" s="179" t="s">
        <v>126</v>
      </c>
      <c r="T1121" s="179" t="s">
        <v>145</v>
      </c>
      <c r="U1121" s="179" t="s">
        <v>101</v>
      </c>
      <c r="V1121" s="91" t="s">
        <v>131</v>
      </c>
      <c r="W1121" s="182"/>
      <c r="X1121" s="182"/>
      <c r="Y1121" s="184"/>
      <c r="Z1121" s="182"/>
      <c r="AA1121" s="182"/>
      <c r="AB1121" s="182"/>
    </row>
    <row r="1122" ht="22.5" customHeight="1">
      <c r="A1122" s="72">
        <f>COUNTIF('Call &amp; Chat-Lidya'!$I$4:$I$2391,I1122)</f>
        <v>1</v>
      </c>
      <c r="B1122" s="576">
        <v>46129.0</v>
      </c>
      <c r="C1122" s="91" t="s">
        <v>83</v>
      </c>
      <c r="D1122" s="91" t="s">
        <v>155</v>
      </c>
      <c r="E1122" s="91" t="s">
        <v>9175</v>
      </c>
      <c r="F1122" s="176">
        <v>46129.0</v>
      </c>
      <c r="G1122" s="91"/>
      <c r="H1122" s="91" t="s">
        <v>9176</v>
      </c>
      <c r="I1122" s="91" t="s">
        <v>9177</v>
      </c>
      <c r="J1122" s="97" t="s">
        <v>9178</v>
      </c>
      <c r="K1122" s="97" t="s">
        <v>9179</v>
      </c>
      <c r="L1122" s="313" t="s">
        <v>9179</v>
      </c>
      <c r="M1122" s="91" t="s">
        <v>9180</v>
      </c>
      <c r="N1122" s="91" t="s">
        <v>9180</v>
      </c>
      <c r="O1122" s="183">
        <v>46052.0</v>
      </c>
      <c r="P1122" s="176">
        <v>46066.0</v>
      </c>
      <c r="Q1122" s="91" t="s">
        <v>98</v>
      </c>
      <c r="R1122" s="91" t="s">
        <v>124</v>
      </c>
      <c r="S1122" s="179" t="s">
        <v>126</v>
      </c>
      <c r="T1122" s="179" t="s">
        <v>127</v>
      </c>
      <c r="U1122" s="179" t="s">
        <v>128</v>
      </c>
      <c r="V1122" s="91" t="s">
        <v>131</v>
      </c>
      <c r="W1122" s="182"/>
      <c r="X1122" s="182"/>
      <c r="Y1122" s="184"/>
      <c r="Z1122" s="180" t="s">
        <v>132</v>
      </c>
      <c r="AA1122" s="182"/>
      <c r="AB1122" s="182"/>
    </row>
    <row r="1123" ht="22.5" customHeight="1">
      <c r="A1123" s="72">
        <f>COUNTIF('Call &amp; Chat-Lidya'!$I$4:$I$2391,I1123)</f>
        <v>1</v>
      </c>
      <c r="B1123" s="576">
        <v>46129.0</v>
      </c>
      <c r="C1123" s="91" t="s">
        <v>83</v>
      </c>
      <c r="D1123" s="91" t="s">
        <v>155</v>
      </c>
      <c r="E1123" s="91" t="s">
        <v>6064</v>
      </c>
      <c r="F1123" s="176">
        <v>46129.0</v>
      </c>
      <c r="G1123" s="91"/>
      <c r="H1123" s="91" t="s">
        <v>9194</v>
      </c>
      <c r="I1123" s="91" t="s">
        <v>9195</v>
      </c>
      <c r="J1123" s="97" t="s">
        <v>9196</v>
      </c>
      <c r="K1123" s="97" t="s">
        <v>9197</v>
      </c>
      <c r="L1123" s="313" t="s">
        <v>9197</v>
      </c>
      <c r="M1123" s="91" t="s">
        <v>9198</v>
      </c>
      <c r="N1123" s="91" t="s">
        <v>9199</v>
      </c>
      <c r="O1123" s="183">
        <v>46053.0</v>
      </c>
      <c r="P1123" s="176">
        <v>46067.0</v>
      </c>
      <c r="Q1123" s="91" t="s">
        <v>124</v>
      </c>
      <c r="R1123" s="91" t="s">
        <v>124</v>
      </c>
      <c r="S1123" s="179" t="s">
        <v>126</v>
      </c>
      <c r="T1123" s="179" t="s">
        <v>127</v>
      </c>
      <c r="U1123" s="179" t="s">
        <v>128</v>
      </c>
      <c r="V1123" s="91" t="s">
        <v>131</v>
      </c>
      <c r="W1123" s="182"/>
      <c r="X1123" s="182"/>
      <c r="Y1123" s="184"/>
      <c r="Z1123" s="180" t="s">
        <v>132</v>
      </c>
      <c r="AA1123" s="182"/>
      <c r="AB1123" s="182"/>
    </row>
    <row r="1124" ht="22.5" customHeight="1">
      <c r="A1124" s="72">
        <f>COUNTIF('Call &amp; Chat-Lidya'!$I$4:$I$2391,I1124)</f>
        <v>2</v>
      </c>
      <c r="B1124" s="576">
        <v>46129.0</v>
      </c>
      <c r="C1124" s="91" t="s">
        <v>83</v>
      </c>
      <c r="D1124" s="91" t="s">
        <v>155</v>
      </c>
      <c r="E1124" s="91" t="s">
        <v>9212</v>
      </c>
      <c r="F1124" s="176">
        <v>46129.0</v>
      </c>
      <c r="G1124" s="91"/>
      <c r="H1124" s="91" t="s">
        <v>9215</v>
      </c>
      <c r="I1124" s="91" t="s">
        <v>9216</v>
      </c>
      <c r="J1124" s="97" t="s">
        <v>9217</v>
      </c>
      <c r="K1124" s="97" t="s">
        <v>9218</v>
      </c>
      <c r="L1124" s="313" t="s">
        <v>9218</v>
      </c>
      <c r="M1124" s="91" t="s">
        <v>9219</v>
      </c>
      <c r="N1124" s="91" t="s">
        <v>9220</v>
      </c>
      <c r="O1124" s="183">
        <v>46053.0</v>
      </c>
      <c r="P1124" s="176">
        <v>46067.0</v>
      </c>
      <c r="Q1124" s="91" t="s">
        <v>124</v>
      </c>
      <c r="R1124" s="91" t="s">
        <v>143</v>
      </c>
      <c r="S1124" s="179" t="s">
        <v>126</v>
      </c>
      <c r="T1124" s="179" t="s">
        <v>145</v>
      </c>
      <c r="U1124" s="179" t="s">
        <v>101</v>
      </c>
      <c r="V1124" s="91" t="s">
        <v>131</v>
      </c>
      <c r="W1124" s="182"/>
      <c r="X1124" s="182"/>
      <c r="Y1124" s="184"/>
      <c r="Z1124" s="182"/>
      <c r="AA1124" s="182"/>
      <c r="AB1124" s="182"/>
    </row>
    <row r="1125" ht="22.5" customHeight="1">
      <c r="A1125" s="72">
        <f>COUNTIF('Call &amp; Chat-Lidya'!$I$4:$I$2391,I1125)</f>
        <v>3</v>
      </c>
      <c r="B1125" s="576">
        <v>46129.0</v>
      </c>
      <c r="C1125" s="91" t="s">
        <v>83</v>
      </c>
      <c r="D1125" s="91" t="s">
        <v>155</v>
      </c>
      <c r="E1125" s="91" t="s">
        <v>6998</v>
      </c>
      <c r="F1125" s="176">
        <v>46129.0</v>
      </c>
      <c r="G1125" s="91"/>
      <c r="H1125" s="91" t="s">
        <v>6999</v>
      </c>
      <c r="I1125" s="91" t="s">
        <v>7000</v>
      </c>
      <c r="J1125" s="97" t="s">
        <v>7001</v>
      </c>
      <c r="K1125" s="97" t="s">
        <v>7002</v>
      </c>
      <c r="L1125" s="313" t="s">
        <v>7002</v>
      </c>
      <c r="M1125" s="91" t="s">
        <v>7003</v>
      </c>
      <c r="N1125" s="91" t="s">
        <v>7004</v>
      </c>
      <c r="O1125" s="183">
        <v>46129.0</v>
      </c>
      <c r="P1125" s="176">
        <v>46143.0</v>
      </c>
      <c r="Q1125" s="91" t="s">
        <v>124</v>
      </c>
      <c r="R1125" s="91" t="s">
        <v>143</v>
      </c>
      <c r="S1125" s="179" t="s">
        <v>381</v>
      </c>
      <c r="T1125" s="179" t="s">
        <v>145</v>
      </c>
      <c r="U1125" s="179" t="s">
        <v>101</v>
      </c>
      <c r="V1125" s="91" t="s">
        <v>283</v>
      </c>
      <c r="W1125" s="97" t="s">
        <v>342</v>
      </c>
      <c r="X1125" s="182"/>
      <c r="Y1125" s="184"/>
      <c r="Z1125" s="180" t="s">
        <v>8758</v>
      </c>
      <c r="AA1125" s="182"/>
      <c r="AB1125" s="182"/>
    </row>
    <row r="1126" ht="22.5" customHeight="1">
      <c r="A1126" s="72">
        <f>COUNTIF('Call &amp; Chat-Lidya'!$I$4:$I$2391,I1126)</f>
        <v>3</v>
      </c>
      <c r="B1126" s="576">
        <v>46129.0</v>
      </c>
      <c r="C1126" s="91" t="s">
        <v>83</v>
      </c>
      <c r="D1126" s="91" t="s">
        <v>155</v>
      </c>
      <c r="E1126" s="91" t="s">
        <v>3119</v>
      </c>
      <c r="F1126" s="176">
        <v>46129.0</v>
      </c>
      <c r="G1126" s="91"/>
      <c r="H1126" s="91" t="s">
        <v>7008</v>
      </c>
      <c r="I1126" s="91" t="s">
        <v>7009</v>
      </c>
      <c r="J1126" s="97" t="s">
        <v>7010</v>
      </c>
      <c r="K1126" s="97" t="s">
        <v>7011</v>
      </c>
      <c r="L1126" s="313" t="s">
        <v>7011</v>
      </c>
      <c r="M1126" s="91" t="s">
        <v>7012</v>
      </c>
      <c r="N1126" s="91" t="s">
        <v>7012</v>
      </c>
      <c r="O1126" s="183">
        <v>46129.0</v>
      </c>
      <c r="P1126" s="176">
        <v>46143.0</v>
      </c>
      <c r="Q1126" s="91" t="s">
        <v>124</v>
      </c>
      <c r="R1126" s="91" t="s">
        <v>143</v>
      </c>
      <c r="S1126" s="179" t="s">
        <v>251</v>
      </c>
      <c r="T1126" s="179" t="s">
        <v>350</v>
      </c>
      <c r="U1126" s="179" t="s">
        <v>101</v>
      </c>
      <c r="V1126" s="91" t="s">
        <v>283</v>
      </c>
      <c r="W1126" s="182"/>
      <c r="X1126" s="182"/>
      <c r="Y1126" s="184"/>
      <c r="Z1126" s="180" t="s">
        <v>8764</v>
      </c>
      <c r="AA1126" s="182"/>
      <c r="AB1126" s="182"/>
    </row>
    <row r="1127" ht="22.5" customHeight="1">
      <c r="A1127" s="72">
        <f>COUNTIF('Call &amp; Chat-Lidya'!$I$4:$I$2391,I1127)</f>
        <v>12</v>
      </c>
      <c r="B1127" s="576">
        <v>46129.0</v>
      </c>
      <c r="C1127" s="91" t="s">
        <v>83</v>
      </c>
      <c r="D1127" s="91" t="s">
        <v>125</v>
      </c>
      <c r="E1127" s="91" t="s">
        <v>1660</v>
      </c>
      <c r="F1127" s="178">
        <v>46084.0</v>
      </c>
      <c r="G1127" s="91"/>
      <c r="H1127" s="91" t="s">
        <v>1661</v>
      </c>
      <c r="I1127" s="91" t="s">
        <v>1662</v>
      </c>
      <c r="J1127" s="97" t="s">
        <v>1663</v>
      </c>
      <c r="K1127" s="97" t="s">
        <v>1664</v>
      </c>
      <c r="L1127" s="313" t="s">
        <v>1665</v>
      </c>
      <c r="M1127" s="91" t="s">
        <v>1667</v>
      </c>
      <c r="N1127" s="182"/>
      <c r="O1127" s="183">
        <v>46061.0</v>
      </c>
      <c r="P1127" s="176">
        <v>46075.0</v>
      </c>
      <c r="Q1127" s="91" t="s">
        <v>485</v>
      </c>
      <c r="R1127" s="91">
        <v>2.0</v>
      </c>
      <c r="S1127" s="179" t="s">
        <v>126</v>
      </c>
      <c r="T1127" s="179" t="s">
        <v>145</v>
      </c>
      <c r="U1127" s="179" t="s">
        <v>101</v>
      </c>
      <c r="V1127" s="91" t="s">
        <v>131</v>
      </c>
      <c r="W1127" s="182"/>
      <c r="X1127" s="91" t="s">
        <v>1035</v>
      </c>
      <c r="Y1127" s="184"/>
      <c r="Z1127" s="182"/>
      <c r="AA1127" s="182"/>
      <c r="AB1127" s="182"/>
    </row>
    <row r="1128" ht="22.5" customHeight="1">
      <c r="A1128" s="72">
        <f>COUNTIF('Call &amp; Chat-Lidya'!$I$4:$I$2391,I1128)</f>
        <v>12</v>
      </c>
      <c r="B1128" s="576">
        <v>46129.0</v>
      </c>
      <c r="C1128" s="91" t="s">
        <v>83</v>
      </c>
      <c r="D1128" s="91" t="s">
        <v>125</v>
      </c>
      <c r="E1128" s="91" t="s">
        <v>1672</v>
      </c>
      <c r="F1128" s="178">
        <v>46084.0</v>
      </c>
      <c r="G1128" s="91"/>
      <c r="H1128" s="91" t="s">
        <v>1673</v>
      </c>
      <c r="I1128" s="91" t="s">
        <v>1674</v>
      </c>
      <c r="J1128" s="97" t="s">
        <v>1675</v>
      </c>
      <c r="K1128" s="97" t="s">
        <v>1676</v>
      </c>
      <c r="L1128" s="313" t="s">
        <v>1676</v>
      </c>
      <c r="M1128" s="91" t="s">
        <v>1677</v>
      </c>
      <c r="N1128" s="91" t="s">
        <v>1678</v>
      </c>
      <c r="O1128" s="183">
        <v>46078.0</v>
      </c>
      <c r="P1128" s="176">
        <v>46092.0</v>
      </c>
      <c r="Q1128" s="91" t="s">
        <v>858</v>
      </c>
      <c r="R1128" s="91">
        <v>2.0</v>
      </c>
      <c r="S1128" s="179" t="s">
        <v>251</v>
      </c>
      <c r="T1128" s="179" t="s">
        <v>145</v>
      </c>
      <c r="U1128" s="179" t="s">
        <v>101</v>
      </c>
      <c r="V1128" s="91" t="s">
        <v>131</v>
      </c>
      <c r="W1128" s="182"/>
      <c r="X1128" s="182"/>
      <c r="Y1128" s="184"/>
      <c r="Z1128" s="182"/>
      <c r="AA1128" s="182"/>
      <c r="AB1128" s="182"/>
    </row>
    <row r="1129" ht="22.5" customHeight="1">
      <c r="A1129" s="72">
        <f>COUNTIF('Call &amp; Chat-Lidya'!$I$4:$I$2391,I1129)</f>
        <v>9</v>
      </c>
      <c r="B1129" s="576">
        <v>46129.0</v>
      </c>
      <c r="C1129" s="91" t="s">
        <v>83</v>
      </c>
      <c r="D1129" s="91" t="s">
        <v>125</v>
      </c>
      <c r="E1129" s="91" t="s">
        <v>1685</v>
      </c>
      <c r="F1129" s="178">
        <v>46083.0</v>
      </c>
      <c r="G1129" s="182"/>
      <c r="H1129" s="182"/>
      <c r="I1129" s="91" t="s">
        <v>1686</v>
      </c>
      <c r="J1129" s="97" t="s">
        <v>1687</v>
      </c>
      <c r="K1129" s="97" t="s">
        <v>1688</v>
      </c>
      <c r="L1129" s="313" t="s">
        <v>1688</v>
      </c>
      <c r="M1129" s="91" t="s">
        <v>1689</v>
      </c>
      <c r="N1129" s="182"/>
      <c r="O1129" s="183">
        <v>45315.0</v>
      </c>
      <c r="P1129" s="176">
        <v>45834.0</v>
      </c>
      <c r="Q1129" s="91" t="s">
        <v>124</v>
      </c>
      <c r="R1129" s="91">
        <v>2.0</v>
      </c>
      <c r="S1129" s="193" t="s">
        <v>251</v>
      </c>
      <c r="T1129" s="193" t="s">
        <v>145</v>
      </c>
      <c r="U1129" s="179" t="s">
        <v>101</v>
      </c>
      <c r="V1129" s="97" t="s">
        <v>131</v>
      </c>
      <c r="W1129" s="182"/>
      <c r="X1129" s="182"/>
      <c r="Y1129" s="182"/>
      <c r="Z1129" s="182"/>
      <c r="AA1129" s="182"/>
      <c r="AB1129" s="182"/>
    </row>
    <row r="1130" ht="22.5" customHeight="1">
      <c r="A1130" s="72">
        <f>COUNTIF('Call &amp; Chat-Lidya'!$I$4:$I$2391,I1130)</f>
        <v>26</v>
      </c>
      <c r="B1130" s="576">
        <v>46129.0</v>
      </c>
      <c r="C1130" s="91" t="s">
        <v>83</v>
      </c>
      <c r="D1130" s="91" t="s">
        <v>125</v>
      </c>
      <c r="E1130" s="91" t="s">
        <v>2541</v>
      </c>
      <c r="F1130" s="178">
        <v>46083.0</v>
      </c>
      <c r="G1130" s="182"/>
      <c r="H1130" s="182"/>
      <c r="I1130" s="91" t="s">
        <v>2116</v>
      </c>
      <c r="J1130" s="97" t="s">
        <v>3141</v>
      </c>
      <c r="K1130" s="97" t="s">
        <v>3141</v>
      </c>
      <c r="L1130" s="97" t="s">
        <v>2116</v>
      </c>
      <c r="M1130" s="91" t="s">
        <v>2116</v>
      </c>
      <c r="N1130" s="91" t="s">
        <v>2116</v>
      </c>
      <c r="O1130" s="331" t="s">
        <v>2116</v>
      </c>
      <c r="P1130" s="91" t="s">
        <v>2116</v>
      </c>
      <c r="Q1130" s="91" t="s">
        <v>124</v>
      </c>
      <c r="R1130" s="91">
        <v>2.0</v>
      </c>
      <c r="S1130" s="179" t="s">
        <v>99</v>
      </c>
      <c r="T1130" s="179" t="s">
        <v>145</v>
      </c>
      <c r="U1130" s="179" t="s">
        <v>101</v>
      </c>
      <c r="V1130" s="91" t="s">
        <v>131</v>
      </c>
      <c r="W1130" s="91" t="s">
        <v>509</v>
      </c>
      <c r="X1130" s="182"/>
      <c r="Y1130" s="182"/>
      <c r="Z1130" s="182"/>
      <c r="AA1130" s="182"/>
      <c r="AB1130" s="182"/>
    </row>
    <row r="1131" ht="22.5" customHeight="1">
      <c r="A1131" s="72">
        <f>COUNTIF('Call &amp; Chat-Lidya'!$I$4:$I$2391,I1131)</f>
        <v>26</v>
      </c>
      <c r="B1131" s="576">
        <v>46129.0</v>
      </c>
      <c r="C1131" s="91" t="s">
        <v>83</v>
      </c>
      <c r="D1131" s="91" t="s">
        <v>104</v>
      </c>
      <c r="E1131" s="91" t="s">
        <v>3143</v>
      </c>
      <c r="F1131" s="178">
        <v>46078.0</v>
      </c>
      <c r="G1131" s="182"/>
      <c r="H1131" s="182"/>
      <c r="I1131" s="91" t="s">
        <v>2116</v>
      </c>
      <c r="J1131" s="97" t="s">
        <v>3150</v>
      </c>
      <c r="K1131" s="97" t="s">
        <v>2116</v>
      </c>
      <c r="L1131" s="97" t="s">
        <v>2116</v>
      </c>
      <c r="M1131" s="91" t="s">
        <v>2116</v>
      </c>
      <c r="N1131" s="91" t="s">
        <v>2116</v>
      </c>
      <c r="O1131" s="562"/>
      <c r="P1131" s="182"/>
      <c r="Q1131" s="91" t="s">
        <v>124</v>
      </c>
      <c r="R1131" s="91">
        <v>2.0</v>
      </c>
      <c r="S1131" s="179" t="s">
        <v>251</v>
      </c>
      <c r="T1131" s="179" t="s">
        <v>145</v>
      </c>
      <c r="U1131" s="179" t="s">
        <v>101</v>
      </c>
      <c r="V1131" s="91" t="s">
        <v>131</v>
      </c>
      <c r="W1131" s="182"/>
      <c r="X1131" s="182"/>
      <c r="Y1131" s="182"/>
      <c r="Z1131" s="182"/>
      <c r="AA1131" s="180" t="s">
        <v>3152</v>
      </c>
      <c r="AB1131" s="180"/>
    </row>
    <row r="1132" ht="22.5" customHeight="1">
      <c r="A1132" s="72">
        <f>COUNTIF('Call &amp; Chat-Lidya'!$I$4:$I$2391,I1132)</f>
        <v>26</v>
      </c>
      <c r="B1132" s="576">
        <v>46129.0</v>
      </c>
      <c r="C1132" s="91" t="s">
        <v>83</v>
      </c>
      <c r="D1132" s="91" t="s">
        <v>104</v>
      </c>
      <c r="E1132" s="91" t="s">
        <v>2575</v>
      </c>
      <c r="F1132" s="178">
        <v>46078.0</v>
      </c>
      <c r="G1132" s="182"/>
      <c r="H1132" s="182"/>
      <c r="I1132" s="91" t="s">
        <v>2116</v>
      </c>
      <c r="J1132" s="97" t="s">
        <v>3155</v>
      </c>
      <c r="K1132" s="97" t="s">
        <v>2116</v>
      </c>
      <c r="L1132" s="97" t="s">
        <v>2116</v>
      </c>
      <c r="M1132" s="91" t="s">
        <v>2116</v>
      </c>
      <c r="N1132" s="91" t="s">
        <v>2116</v>
      </c>
      <c r="O1132" s="562"/>
      <c r="P1132" s="182"/>
      <c r="Q1132" s="91" t="s">
        <v>124</v>
      </c>
      <c r="R1132" s="91">
        <v>2.0</v>
      </c>
      <c r="S1132" s="83" t="s">
        <v>350</v>
      </c>
      <c r="T1132" s="179" t="s">
        <v>145</v>
      </c>
      <c r="U1132" s="179" t="s">
        <v>101</v>
      </c>
      <c r="V1132" s="91" t="s">
        <v>283</v>
      </c>
      <c r="W1132" s="182"/>
      <c r="X1132" s="182"/>
      <c r="Y1132" s="182"/>
      <c r="Z1132" s="97" t="s">
        <v>3161</v>
      </c>
      <c r="AA1132" s="180" t="s">
        <v>3162</v>
      </c>
      <c r="AB1132" s="180"/>
    </row>
    <row r="1133" ht="22.5" customHeight="1">
      <c r="A1133" s="72">
        <f>COUNTIF('Call &amp; Chat-Lidya'!$I$4:$I$2391,I1133)</f>
        <v>7</v>
      </c>
      <c r="B1133" s="576">
        <v>46129.0</v>
      </c>
      <c r="C1133" s="91" t="s">
        <v>83</v>
      </c>
      <c r="D1133" s="91" t="s">
        <v>104</v>
      </c>
      <c r="E1133" s="91" t="s">
        <v>1866</v>
      </c>
      <c r="F1133" s="178">
        <v>46078.0</v>
      </c>
      <c r="G1133" s="91"/>
      <c r="H1133" s="91" t="s">
        <v>1867</v>
      </c>
      <c r="I1133" s="91" t="s">
        <v>1869</v>
      </c>
      <c r="J1133" s="97" t="s">
        <v>1870</v>
      </c>
      <c r="K1133" s="97" t="s">
        <v>1871</v>
      </c>
      <c r="L1133" s="313" t="s">
        <v>1871</v>
      </c>
      <c r="M1133" s="91">
        <f>6281804786923</f>
        <v>6281804786923</v>
      </c>
      <c r="N1133" s="91" t="s">
        <v>1872</v>
      </c>
      <c r="O1133" s="183">
        <v>45979.0</v>
      </c>
      <c r="P1133" s="176">
        <v>45993.0</v>
      </c>
      <c r="Q1133" s="91" t="s">
        <v>657</v>
      </c>
      <c r="R1133" s="97">
        <v>2.0</v>
      </c>
      <c r="S1133" s="179" t="s">
        <v>251</v>
      </c>
      <c r="T1133" s="193" t="s">
        <v>145</v>
      </c>
      <c r="U1133" s="179" t="s">
        <v>101</v>
      </c>
      <c r="V1133" s="91" t="s">
        <v>131</v>
      </c>
      <c r="W1133" s="182"/>
      <c r="X1133" s="182"/>
      <c r="Y1133" s="182"/>
      <c r="Z1133" s="182"/>
      <c r="AA1133" s="182"/>
      <c r="AB1133" s="182"/>
    </row>
    <row r="1134" ht="22.5" customHeight="1">
      <c r="A1134" s="72">
        <f>COUNTIF('Call &amp; Chat-Lidya'!$I$4:$I$2391,I1134)</f>
        <v>8</v>
      </c>
      <c r="B1134" s="576">
        <v>46129.0</v>
      </c>
      <c r="C1134" s="91" t="s">
        <v>83</v>
      </c>
      <c r="D1134" s="91" t="s">
        <v>104</v>
      </c>
      <c r="E1134" s="91" t="s">
        <v>1366</v>
      </c>
      <c r="F1134" s="176">
        <v>46075.0</v>
      </c>
      <c r="G1134" s="91"/>
      <c r="H1134" s="91" t="s">
        <v>1878</v>
      </c>
      <c r="I1134" s="91" t="s">
        <v>1879</v>
      </c>
      <c r="J1134" s="97" t="s">
        <v>1880</v>
      </c>
      <c r="K1134" s="97" t="s">
        <v>1881</v>
      </c>
      <c r="L1134" s="313" t="s">
        <v>1881</v>
      </c>
      <c r="M1134" s="91" t="s">
        <v>1882</v>
      </c>
      <c r="N1134" s="91" t="s">
        <v>1882</v>
      </c>
      <c r="O1134" s="183">
        <v>46075.0</v>
      </c>
      <c r="P1134" s="176">
        <v>46089.0</v>
      </c>
      <c r="Q1134" s="91" t="s">
        <v>98</v>
      </c>
      <c r="R1134" s="97">
        <v>2.0</v>
      </c>
      <c r="S1134" s="179" t="s">
        <v>251</v>
      </c>
      <c r="T1134" s="179" t="s">
        <v>145</v>
      </c>
      <c r="U1134" s="179" t="s">
        <v>101</v>
      </c>
      <c r="V1134" s="91" t="s">
        <v>131</v>
      </c>
      <c r="W1134" s="91" t="s">
        <v>509</v>
      </c>
      <c r="X1134" s="91" t="s">
        <v>1035</v>
      </c>
      <c r="Y1134" s="184"/>
      <c r="Z1134" s="182"/>
      <c r="AA1134" s="182"/>
      <c r="AB1134" s="182"/>
    </row>
    <row r="1135" ht="22.5" customHeight="1">
      <c r="A1135" s="72">
        <f>COUNTIF('Call &amp; Chat-Lidya'!$I$4:$I$2391,I1135)</f>
        <v>7</v>
      </c>
      <c r="B1135" s="576">
        <v>46129.0</v>
      </c>
      <c r="C1135" s="91" t="s">
        <v>83</v>
      </c>
      <c r="D1135" s="91" t="s">
        <v>104</v>
      </c>
      <c r="E1135" s="91" t="s">
        <v>1889</v>
      </c>
      <c r="F1135" s="178">
        <v>46069.0</v>
      </c>
      <c r="G1135" s="91"/>
      <c r="H1135" s="91" t="s">
        <v>1890</v>
      </c>
      <c r="I1135" s="91" t="s">
        <v>1891</v>
      </c>
      <c r="J1135" s="97" t="s">
        <v>1892</v>
      </c>
      <c r="K1135" s="97" t="s">
        <v>1893</v>
      </c>
      <c r="L1135" s="313" t="s">
        <v>1893</v>
      </c>
      <c r="M1135" s="91" t="s">
        <v>1894</v>
      </c>
      <c r="N1135" s="91" t="s">
        <v>1895</v>
      </c>
      <c r="O1135" s="183">
        <v>46069.0</v>
      </c>
      <c r="P1135" s="176">
        <v>46083.0</v>
      </c>
      <c r="Q1135" s="91" t="s">
        <v>124</v>
      </c>
      <c r="R1135" s="97">
        <v>2.0</v>
      </c>
      <c r="S1135" s="179" t="s">
        <v>99</v>
      </c>
      <c r="T1135" s="179" t="s">
        <v>145</v>
      </c>
      <c r="U1135" s="179" t="s">
        <v>101</v>
      </c>
      <c r="V1135" s="91" t="s">
        <v>131</v>
      </c>
      <c r="W1135" s="91" t="s">
        <v>509</v>
      </c>
      <c r="X1135" s="91" t="s">
        <v>1035</v>
      </c>
      <c r="Y1135" s="184"/>
      <c r="Z1135" s="182"/>
      <c r="AA1135" s="182"/>
      <c r="AB1135" s="182"/>
    </row>
    <row r="1136" ht="22.5" customHeight="1">
      <c r="A1136" s="72">
        <f>COUNTIF('Call &amp; Chat-Lidya'!$I$4:$I$2391,I1136)</f>
        <v>7</v>
      </c>
      <c r="B1136" s="576">
        <v>46129.0</v>
      </c>
      <c r="C1136" s="91" t="s">
        <v>83</v>
      </c>
      <c r="D1136" s="91" t="s">
        <v>55</v>
      </c>
      <c r="E1136" s="91" t="s">
        <v>5315</v>
      </c>
      <c r="F1136" s="178">
        <v>46050.0</v>
      </c>
      <c r="G1136" s="91"/>
      <c r="H1136" s="91" t="s">
        <v>1904</v>
      </c>
      <c r="I1136" s="91" t="s">
        <v>1905</v>
      </c>
      <c r="J1136" s="97" t="s">
        <v>1906</v>
      </c>
      <c r="K1136" s="97" t="s">
        <v>1907</v>
      </c>
      <c r="L1136" s="313" t="s">
        <v>1907</v>
      </c>
      <c r="M1136" s="91" t="s">
        <v>1908</v>
      </c>
      <c r="N1136" s="91" t="s">
        <v>1908</v>
      </c>
      <c r="O1136" s="183">
        <v>46050.0</v>
      </c>
      <c r="P1136" s="176">
        <v>46064.0</v>
      </c>
      <c r="Q1136" s="91" t="s">
        <v>124</v>
      </c>
      <c r="R1136" s="97">
        <v>2.0</v>
      </c>
      <c r="S1136" s="179" t="s">
        <v>99</v>
      </c>
      <c r="T1136" s="179" t="s">
        <v>145</v>
      </c>
      <c r="U1136" s="179" t="s">
        <v>128</v>
      </c>
      <c r="V1136" s="91" t="s">
        <v>131</v>
      </c>
      <c r="W1136" s="91" t="s">
        <v>694</v>
      </c>
      <c r="X1136" s="91" t="s">
        <v>1035</v>
      </c>
      <c r="Y1136" s="182"/>
      <c r="Z1136" s="182"/>
      <c r="AA1136" s="182"/>
      <c r="AB1136" s="182"/>
    </row>
    <row r="1137" ht="22.5" customHeight="1">
      <c r="A1137" s="72">
        <f>COUNTIF('Call &amp; Chat-Lidya'!$I$4:$I$2391,I1137)</f>
        <v>8</v>
      </c>
      <c r="B1137" s="576">
        <v>46129.0</v>
      </c>
      <c r="C1137" s="91" t="s">
        <v>83</v>
      </c>
      <c r="D1137" s="91" t="s">
        <v>55</v>
      </c>
      <c r="E1137" s="91" t="s">
        <v>5392</v>
      </c>
      <c r="F1137" s="178">
        <v>46027.0</v>
      </c>
      <c r="G1137" s="91"/>
      <c r="H1137" s="91" t="s">
        <v>1915</v>
      </c>
      <c r="I1137" s="91" t="s">
        <v>1916</v>
      </c>
      <c r="J1137" s="97" t="s">
        <v>1917</v>
      </c>
      <c r="K1137" s="97" t="s">
        <v>1918</v>
      </c>
      <c r="L1137" s="313" t="s">
        <v>1918</v>
      </c>
      <c r="M1137" s="91" t="s">
        <v>1920</v>
      </c>
      <c r="N1137" s="91" t="s">
        <v>1920</v>
      </c>
      <c r="O1137" s="183">
        <v>46026.0</v>
      </c>
      <c r="P1137" s="176">
        <v>46040.0</v>
      </c>
      <c r="Q1137" s="91" t="s">
        <v>213</v>
      </c>
      <c r="R1137" s="97">
        <v>2.0</v>
      </c>
      <c r="S1137" s="179" t="s">
        <v>126</v>
      </c>
      <c r="T1137" s="179" t="s">
        <v>145</v>
      </c>
      <c r="U1137" s="179" t="s">
        <v>101</v>
      </c>
      <c r="V1137" s="91" t="s">
        <v>131</v>
      </c>
      <c r="W1137" s="182"/>
      <c r="X1137" s="182"/>
      <c r="Y1137" s="182"/>
      <c r="Z1137" s="182"/>
      <c r="AA1137" s="182"/>
      <c r="AB1137" s="182"/>
    </row>
    <row r="1138" ht="22.5" customHeight="1">
      <c r="A1138" s="72">
        <f>COUNTIF('Call &amp; Chat-Lidya'!$I$4:$I$2391,I1138)</f>
        <v>5</v>
      </c>
      <c r="B1138" s="576">
        <v>46128.0</v>
      </c>
      <c r="C1138" s="91" t="s">
        <v>83</v>
      </c>
      <c r="D1138" s="91" t="s">
        <v>155</v>
      </c>
      <c r="E1138" s="91" t="s">
        <v>6841</v>
      </c>
      <c r="F1138" s="176">
        <v>46122.0</v>
      </c>
      <c r="G1138" s="91"/>
      <c r="H1138" s="91" t="s">
        <v>6843</v>
      </c>
      <c r="I1138" s="91" t="s">
        <v>6844</v>
      </c>
      <c r="J1138" s="97" t="s">
        <v>6847</v>
      </c>
      <c r="K1138" s="97" t="s">
        <v>6848</v>
      </c>
      <c r="L1138" s="313" t="s">
        <v>6848</v>
      </c>
      <c r="M1138" s="91" t="s">
        <v>6849</v>
      </c>
      <c r="N1138" s="91" t="s">
        <v>6849</v>
      </c>
      <c r="O1138" s="183">
        <v>46122.0</v>
      </c>
      <c r="P1138" s="793">
        <v>46136.0</v>
      </c>
      <c r="Q1138" s="91" t="s">
        <v>143</v>
      </c>
      <c r="R1138" s="91" t="s">
        <v>213</v>
      </c>
      <c r="S1138" s="83" t="s">
        <v>292</v>
      </c>
      <c r="T1138" s="179" t="s">
        <v>195</v>
      </c>
      <c r="U1138" s="179" t="s">
        <v>128</v>
      </c>
      <c r="V1138" s="91" t="s">
        <v>664</v>
      </c>
      <c r="W1138" s="182"/>
      <c r="X1138" s="182"/>
      <c r="Y1138" s="184"/>
      <c r="Z1138" s="180" t="s">
        <v>8665</v>
      </c>
      <c r="AA1138" s="182"/>
      <c r="AB1138" s="182"/>
    </row>
    <row r="1139" ht="22.5" customHeight="1">
      <c r="A1139" s="72">
        <f>COUNTIF('Call &amp; Chat-Lidya'!$I$4:$I$2391,I1139)</f>
        <v>1</v>
      </c>
      <c r="B1139" s="576">
        <v>46128.0</v>
      </c>
      <c r="C1139" s="91" t="s">
        <v>83</v>
      </c>
      <c r="D1139" s="91" t="s">
        <v>155</v>
      </c>
      <c r="E1139" s="91" t="s">
        <v>7117</v>
      </c>
      <c r="F1139" s="176">
        <v>46126.0</v>
      </c>
      <c r="G1139" s="91"/>
      <c r="H1139" s="91" t="s">
        <v>9325</v>
      </c>
      <c r="I1139" s="91" t="s">
        <v>9326</v>
      </c>
      <c r="J1139" s="97" t="s">
        <v>9327</v>
      </c>
      <c r="K1139" s="97" t="s">
        <v>9328</v>
      </c>
      <c r="L1139" s="313" t="s">
        <v>9328</v>
      </c>
      <c r="M1139" s="91" t="s">
        <v>9329</v>
      </c>
      <c r="N1139" s="91" t="s">
        <v>9329</v>
      </c>
      <c r="O1139" s="183">
        <v>45333.0</v>
      </c>
      <c r="P1139" s="176">
        <v>45834.0</v>
      </c>
      <c r="Q1139" s="91" t="s">
        <v>124</v>
      </c>
      <c r="R1139" s="91" t="s">
        <v>143</v>
      </c>
      <c r="S1139" s="179" t="s">
        <v>126</v>
      </c>
      <c r="T1139" s="179" t="s">
        <v>127</v>
      </c>
      <c r="U1139" s="179" t="s">
        <v>101</v>
      </c>
      <c r="V1139" s="91" t="s">
        <v>131</v>
      </c>
      <c r="W1139" s="182"/>
      <c r="X1139" s="182"/>
      <c r="Y1139" s="184"/>
      <c r="Z1139" s="182"/>
      <c r="AA1139" s="182"/>
      <c r="AB1139" s="182"/>
    </row>
    <row r="1140" ht="22.5" customHeight="1">
      <c r="A1140" s="72">
        <f>COUNTIF('Call &amp; Chat-Lidya'!$I$4:$I$2391,I1140)</f>
        <v>1</v>
      </c>
      <c r="B1140" s="576">
        <v>46128.0</v>
      </c>
      <c r="C1140" s="91" t="s">
        <v>83</v>
      </c>
      <c r="D1140" s="91" t="s">
        <v>155</v>
      </c>
      <c r="E1140" s="91" t="s">
        <v>7137</v>
      </c>
      <c r="F1140" s="176">
        <v>46126.0</v>
      </c>
      <c r="G1140" s="91"/>
      <c r="H1140" s="91" t="s">
        <v>9337</v>
      </c>
      <c r="I1140" s="91" t="s">
        <v>353</v>
      </c>
      <c r="J1140" s="97" t="s">
        <v>9338</v>
      </c>
      <c r="K1140" s="97" t="s">
        <v>253</v>
      </c>
      <c r="L1140" s="313" t="s">
        <v>253</v>
      </c>
      <c r="M1140" s="91" t="s">
        <v>9339</v>
      </c>
      <c r="N1140" s="91" t="s">
        <v>9339</v>
      </c>
      <c r="O1140" s="183">
        <v>45333.0</v>
      </c>
      <c r="P1140" s="176">
        <v>45834.0</v>
      </c>
      <c r="Q1140" s="91" t="s">
        <v>143</v>
      </c>
      <c r="R1140" s="91" t="s">
        <v>143</v>
      </c>
      <c r="S1140" s="179" t="s">
        <v>251</v>
      </c>
      <c r="T1140" s="179" t="s">
        <v>127</v>
      </c>
      <c r="U1140" s="179" t="s">
        <v>101</v>
      </c>
      <c r="V1140" s="91" t="s">
        <v>131</v>
      </c>
      <c r="W1140" s="182"/>
      <c r="X1140" s="182"/>
      <c r="Y1140" s="184"/>
      <c r="Z1140" s="182"/>
      <c r="AA1140" s="182"/>
      <c r="AB1140" s="182"/>
    </row>
    <row r="1141" ht="22.5" customHeight="1">
      <c r="A1141" s="72">
        <f>COUNTIF('Call &amp; Chat-Lidya'!$I$4:$I$2391,I1141)</f>
        <v>1</v>
      </c>
      <c r="B1141" s="576">
        <v>46128.0</v>
      </c>
      <c r="C1141" s="91" t="s">
        <v>83</v>
      </c>
      <c r="D1141" s="91" t="s">
        <v>155</v>
      </c>
      <c r="E1141" s="91" t="s">
        <v>7153</v>
      </c>
      <c r="F1141" s="176">
        <v>46126.0</v>
      </c>
      <c r="G1141" s="91"/>
      <c r="H1141" s="91" t="s">
        <v>9341</v>
      </c>
      <c r="I1141" s="91" t="s">
        <v>684</v>
      </c>
      <c r="J1141" s="97" t="s">
        <v>9342</v>
      </c>
      <c r="K1141" s="97" t="s">
        <v>9344</v>
      </c>
      <c r="L1141" s="313" t="s">
        <v>9344</v>
      </c>
      <c r="M1141" s="91" t="s">
        <v>9347</v>
      </c>
      <c r="N1141" s="91" t="s">
        <v>9347</v>
      </c>
      <c r="O1141" s="183">
        <v>45338.0</v>
      </c>
      <c r="P1141" s="176">
        <v>45834.0</v>
      </c>
      <c r="Q1141" s="91" t="s">
        <v>213</v>
      </c>
      <c r="R1141" s="91" t="s">
        <v>124</v>
      </c>
      <c r="S1141" s="179" t="s">
        <v>292</v>
      </c>
      <c r="T1141" s="179" t="s">
        <v>127</v>
      </c>
      <c r="U1141" s="179" t="s">
        <v>128</v>
      </c>
      <c r="V1141" s="91" t="s">
        <v>873</v>
      </c>
      <c r="W1141" s="182"/>
      <c r="X1141" s="182"/>
      <c r="Y1141" s="184"/>
      <c r="Z1141" s="180" t="s">
        <v>9350</v>
      </c>
      <c r="AA1141" s="182"/>
      <c r="AB1141" s="182"/>
    </row>
    <row r="1142" ht="22.5" customHeight="1">
      <c r="A1142" s="72">
        <f>COUNTIF('Call &amp; Chat-Lidya'!$I$4:$I$2391,I1142)</f>
        <v>1</v>
      </c>
      <c r="B1142" s="576">
        <v>46128.0</v>
      </c>
      <c r="C1142" s="91" t="s">
        <v>83</v>
      </c>
      <c r="D1142" s="91" t="s">
        <v>155</v>
      </c>
      <c r="E1142" s="91" t="s">
        <v>7168</v>
      </c>
      <c r="F1142" s="176">
        <v>46126.0</v>
      </c>
      <c r="G1142" s="91"/>
      <c r="H1142" s="91" t="s">
        <v>9355</v>
      </c>
      <c r="I1142" s="91" t="s">
        <v>9356</v>
      </c>
      <c r="J1142" s="97" t="s">
        <v>9357</v>
      </c>
      <c r="K1142" s="97" t="s">
        <v>1219</v>
      </c>
      <c r="L1142" s="313" t="s">
        <v>1219</v>
      </c>
      <c r="M1142" s="91" t="s">
        <v>9358</v>
      </c>
      <c r="N1142" s="91" t="s">
        <v>9358</v>
      </c>
      <c r="O1142" s="183">
        <v>45342.0</v>
      </c>
      <c r="P1142" s="176">
        <v>45834.0</v>
      </c>
      <c r="Q1142" s="91" t="s">
        <v>124</v>
      </c>
      <c r="R1142" s="91" t="s">
        <v>143</v>
      </c>
      <c r="S1142" s="179" t="s">
        <v>126</v>
      </c>
      <c r="T1142" s="179" t="s">
        <v>127</v>
      </c>
      <c r="U1142" s="179" t="s">
        <v>101</v>
      </c>
      <c r="V1142" s="91" t="s">
        <v>131</v>
      </c>
      <c r="W1142" s="182"/>
      <c r="X1142" s="182"/>
      <c r="Y1142" s="184"/>
      <c r="Z1142" s="182"/>
      <c r="AA1142" s="182"/>
      <c r="AB1142" s="182"/>
    </row>
    <row r="1143" ht="22.5" customHeight="1">
      <c r="A1143" s="72">
        <f>COUNTIF('Call &amp; Chat-Lidya'!$I$4:$I$2391,I1143)</f>
        <v>1</v>
      </c>
      <c r="B1143" s="576">
        <v>46128.0</v>
      </c>
      <c r="C1143" s="91" t="s">
        <v>83</v>
      </c>
      <c r="D1143" s="91" t="s">
        <v>155</v>
      </c>
      <c r="E1143" s="91" t="s">
        <v>7209</v>
      </c>
      <c r="F1143" s="176">
        <v>46126.0</v>
      </c>
      <c r="G1143" s="91"/>
      <c r="H1143" s="91" t="s">
        <v>9365</v>
      </c>
      <c r="I1143" s="91" t="s">
        <v>9366</v>
      </c>
      <c r="J1143" s="97" t="s">
        <v>9367</v>
      </c>
      <c r="K1143" s="97" t="s">
        <v>2807</v>
      </c>
      <c r="L1143" s="313" t="s">
        <v>2807</v>
      </c>
      <c r="M1143" s="91" t="s">
        <v>9368</v>
      </c>
      <c r="N1143" s="91" t="s">
        <v>9369</v>
      </c>
      <c r="O1143" s="183">
        <v>45343.0</v>
      </c>
      <c r="P1143" s="176">
        <v>45834.0</v>
      </c>
      <c r="Q1143" s="91" t="s">
        <v>86</v>
      </c>
      <c r="R1143" s="91" t="s">
        <v>143</v>
      </c>
      <c r="S1143" s="179" t="s">
        <v>251</v>
      </c>
      <c r="T1143" s="179" t="s">
        <v>127</v>
      </c>
      <c r="U1143" s="179" t="s">
        <v>101</v>
      </c>
      <c r="V1143" s="91" t="s">
        <v>131</v>
      </c>
      <c r="W1143" s="182"/>
      <c r="X1143" s="182"/>
      <c r="Y1143" s="184"/>
      <c r="Z1143" s="182"/>
      <c r="AA1143" s="182"/>
      <c r="AB1143" s="182"/>
    </row>
    <row r="1144" ht="22.5" customHeight="1">
      <c r="A1144" s="72">
        <f>COUNTIF('Call &amp; Chat-Lidya'!$I$4:$I$2391,I1144)</f>
        <v>1</v>
      </c>
      <c r="B1144" s="576">
        <v>46128.0</v>
      </c>
      <c r="C1144" s="91" t="s">
        <v>83</v>
      </c>
      <c r="D1144" s="91" t="s">
        <v>155</v>
      </c>
      <c r="E1144" s="91" t="s">
        <v>7222</v>
      </c>
      <c r="F1144" s="176">
        <v>46126.0</v>
      </c>
      <c r="G1144" s="91"/>
      <c r="H1144" s="91" t="s">
        <v>9376</v>
      </c>
      <c r="I1144" s="91" t="s">
        <v>9378</v>
      </c>
      <c r="J1144" s="97" t="s">
        <v>9380</v>
      </c>
      <c r="K1144" s="97" t="s">
        <v>9383</v>
      </c>
      <c r="L1144" s="313" t="s">
        <v>9383</v>
      </c>
      <c r="M1144" s="91" t="s">
        <v>9386</v>
      </c>
      <c r="N1144" s="91" t="s">
        <v>9387</v>
      </c>
      <c r="O1144" s="183">
        <v>45344.0</v>
      </c>
      <c r="P1144" s="176">
        <v>45834.0</v>
      </c>
      <c r="Q1144" s="91" t="s">
        <v>98</v>
      </c>
      <c r="R1144" s="91" t="s">
        <v>143</v>
      </c>
      <c r="S1144" s="179" t="s">
        <v>126</v>
      </c>
      <c r="T1144" s="179" t="s">
        <v>127</v>
      </c>
      <c r="U1144" s="179" t="s">
        <v>101</v>
      </c>
      <c r="V1144" s="91" t="s">
        <v>131</v>
      </c>
      <c r="W1144" s="182"/>
      <c r="X1144" s="182"/>
      <c r="Y1144" s="184"/>
      <c r="Z1144" s="182"/>
      <c r="AA1144" s="182"/>
      <c r="AB1144" s="182"/>
    </row>
    <row r="1145" ht="22.5" customHeight="1">
      <c r="A1145" s="72">
        <f>COUNTIF('Call &amp; Chat-Lidya'!$I$4:$I$2391,I1145)</f>
        <v>1</v>
      </c>
      <c r="B1145" s="576">
        <v>46128.0</v>
      </c>
      <c r="C1145" s="91" t="s">
        <v>83</v>
      </c>
      <c r="D1145" s="91" t="s">
        <v>155</v>
      </c>
      <c r="E1145" s="91" t="s">
        <v>7229</v>
      </c>
      <c r="F1145" s="176">
        <v>46126.0</v>
      </c>
      <c r="G1145" s="91"/>
      <c r="H1145" s="91" t="s">
        <v>9395</v>
      </c>
      <c r="I1145" s="91" t="s">
        <v>9397</v>
      </c>
      <c r="J1145" s="97" t="s">
        <v>9398</v>
      </c>
      <c r="K1145" s="97" t="s">
        <v>9399</v>
      </c>
      <c r="L1145" s="313" t="s">
        <v>9399</v>
      </c>
      <c r="M1145" s="91" t="s">
        <v>9400</v>
      </c>
      <c r="N1145" s="91" t="s">
        <v>9400</v>
      </c>
      <c r="O1145" s="183">
        <v>45346.0</v>
      </c>
      <c r="P1145" s="176">
        <v>45834.0</v>
      </c>
      <c r="Q1145" s="91" t="s">
        <v>95</v>
      </c>
      <c r="R1145" s="91" t="s">
        <v>143</v>
      </c>
      <c r="S1145" s="179" t="s">
        <v>126</v>
      </c>
      <c r="T1145" s="179" t="s">
        <v>127</v>
      </c>
      <c r="U1145" s="179" t="s">
        <v>101</v>
      </c>
      <c r="V1145" s="91" t="s">
        <v>131</v>
      </c>
      <c r="W1145" s="182"/>
      <c r="X1145" s="182"/>
      <c r="Y1145" s="184"/>
      <c r="Z1145" s="182"/>
      <c r="AA1145" s="182"/>
      <c r="AB1145" s="182"/>
    </row>
    <row r="1146" ht="22.5" customHeight="1">
      <c r="A1146" s="72">
        <f>COUNTIF('Call &amp; Chat-Lidya'!$I$4:$I$2391,I1146)</f>
        <v>1</v>
      </c>
      <c r="B1146" s="576">
        <v>46128.0</v>
      </c>
      <c r="C1146" s="91" t="s">
        <v>83</v>
      </c>
      <c r="D1146" s="91" t="s">
        <v>155</v>
      </c>
      <c r="E1146" s="91" t="s">
        <v>7239</v>
      </c>
      <c r="F1146" s="176">
        <v>46126.0</v>
      </c>
      <c r="G1146" s="91"/>
      <c r="H1146" s="91" t="s">
        <v>9406</v>
      </c>
      <c r="I1146" s="91" t="s">
        <v>9407</v>
      </c>
      <c r="J1146" s="97" t="s">
        <v>9409</v>
      </c>
      <c r="K1146" s="97" t="s">
        <v>9412</v>
      </c>
      <c r="L1146" s="313" t="s">
        <v>9412</v>
      </c>
      <c r="M1146" s="91" t="s">
        <v>9415</v>
      </c>
      <c r="N1146" s="91" t="s">
        <v>9417</v>
      </c>
      <c r="O1146" s="183">
        <v>45346.0</v>
      </c>
      <c r="P1146" s="176">
        <v>45834.0</v>
      </c>
      <c r="Q1146" s="91" t="s">
        <v>124</v>
      </c>
      <c r="R1146" s="91" t="s">
        <v>124</v>
      </c>
      <c r="S1146" s="179" t="s">
        <v>126</v>
      </c>
      <c r="T1146" s="179" t="s">
        <v>127</v>
      </c>
      <c r="U1146" s="179" t="s">
        <v>128</v>
      </c>
      <c r="V1146" s="91" t="s">
        <v>131</v>
      </c>
      <c r="W1146" s="182"/>
      <c r="X1146" s="182"/>
      <c r="Y1146" s="184"/>
      <c r="Z1146" s="180" t="s">
        <v>533</v>
      </c>
      <c r="AA1146" s="182"/>
      <c r="AB1146" s="182"/>
    </row>
    <row r="1147" ht="22.5" customHeight="1">
      <c r="A1147" s="72">
        <f>COUNTIF('Call &amp; Chat-Lidya'!$I$4:$I$2391,I1147)</f>
        <v>1</v>
      </c>
      <c r="B1147" s="576">
        <v>46128.0</v>
      </c>
      <c r="C1147" s="91" t="s">
        <v>83</v>
      </c>
      <c r="D1147" s="91" t="s">
        <v>155</v>
      </c>
      <c r="E1147" s="91" t="s">
        <v>7251</v>
      </c>
      <c r="F1147" s="176">
        <v>46126.0</v>
      </c>
      <c r="G1147" s="91"/>
      <c r="H1147" s="91" t="s">
        <v>9423</v>
      </c>
      <c r="I1147" s="91" t="s">
        <v>9424</v>
      </c>
      <c r="J1147" s="97" t="s">
        <v>9425</v>
      </c>
      <c r="K1147" s="97" t="s">
        <v>9427</v>
      </c>
      <c r="L1147" s="313" t="s">
        <v>9427</v>
      </c>
      <c r="M1147" s="91" t="s">
        <v>9428</v>
      </c>
      <c r="N1147" s="91" t="s">
        <v>9429</v>
      </c>
      <c r="O1147" s="183">
        <v>45346.0</v>
      </c>
      <c r="P1147" s="176">
        <v>45834.0</v>
      </c>
      <c r="Q1147" s="91" t="s">
        <v>835</v>
      </c>
      <c r="R1147" s="91" t="s">
        <v>124</v>
      </c>
      <c r="S1147" s="179" t="s">
        <v>126</v>
      </c>
      <c r="T1147" s="179" t="s">
        <v>127</v>
      </c>
      <c r="U1147" s="179" t="s">
        <v>128</v>
      </c>
      <c r="V1147" s="91" t="s">
        <v>131</v>
      </c>
      <c r="W1147" s="182"/>
      <c r="X1147" s="182"/>
      <c r="Y1147" s="184"/>
      <c r="Z1147" s="180" t="s">
        <v>533</v>
      </c>
      <c r="AA1147" s="182"/>
      <c r="AB1147" s="182"/>
    </row>
    <row r="1148" ht="22.5" customHeight="1">
      <c r="A1148" s="72">
        <f>COUNTIF('Call &amp; Chat-Lidya'!$I$4:$I$2391,I1148)</f>
        <v>1</v>
      </c>
      <c r="B1148" s="576">
        <v>46128.0</v>
      </c>
      <c r="C1148" s="91" t="s">
        <v>83</v>
      </c>
      <c r="D1148" s="91" t="s">
        <v>155</v>
      </c>
      <c r="E1148" s="91" t="s">
        <v>7259</v>
      </c>
      <c r="F1148" s="176">
        <v>46126.0</v>
      </c>
      <c r="G1148" s="91"/>
      <c r="H1148" s="91" t="s">
        <v>9436</v>
      </c>
      <c r="I1148" s="767" t="s">
        <v>9437</v>
      </c>
      <c r="J1148" s="113" t="s">
        <v>9438</v>
      </c>
      <c r="K1148" s="113" t="s">
        <v>9439</v>
      </c>
      <c r="L1148" s="768" t="s">
        <v>9439</v>
      </c>
      <c r="M1148" s="91" t="s">
        <v>9441</v>
      </c>
      <c r="N1148" s="182"/>
      <c r="O1148" s="183">
        <v>45346.0</v>
      </c>
      <c r="P1148" s="176">
        <v>45834.0</v>
      </c>
      <c r="Q1148" s="91" t="s">
        <v>124</v>
      </c>
      <c r="R1148" s="91" t="s">
        <v>124</v>
      </c>
      <c r="S1148" s="179" t="s">
        <v>292</v>
      </c>
      <c r="T1148" s="179" t="s">
        <v>292</v>
      </c>
      <c r="U1148" s="179" t="s">
        <v>128</v>
      </c>
      <c r="V1148" s="91" t="s">
        <v>664</v>
      </c>
      <c r="W1148" s="182"/>
      <c r="X1148" s="182"/>
      <c r="Y1148" s="184"/>
      <c r="Z1148" s="180" t="s">
        <v>9446</v>
      </c>
      <c r="AA1148" s="182"/>
      <c r="AB1148" s="182"/>
    </row>
    <row r="1149" ht="22.5" customHeight="1">
      <c r="A1149" s="72">
        <f>COUNTIF('Call &amp; Chat-Lidya'!$I$4:$I$2391,I1149)</f>
        <v>1</v>
      </c>
      <c r="B1149" s="576">
        <v>46128.0</v>
      </c>
      <c r="C1149" s="91" t="s">
        <v>83</v>
      </c>
      <c r="D1149" s="91" t="s">
        <v>155</v>
      </c>
      <c r="E1149" s="91" t="s">
        <v>7273</v>
      </c>
      <c r="F1149" s="176">
        <v>46126.0</v>
      </c>
      <c r="G1149" s="91"/>
      <c r="H1149" s="91" t="s">
        <v>9453</v>
      </c>
      <c r="I1149" s="91" t="s">
        <v>9454</v>
      </c>
      <c r="J1149" s="97" t="s">
        <v>9455</v>
      </c>
      <c r="K1149" s="97" t="s">
        <v>9456</v>
      </c>
      <c r="L1149" s="313" t="s">
        <v>9456</v>
      </c>
      <c r="M1149" s="91" t="s">
        <v>9457</v>
      </c>
      <c r="N1149" s="91" t="s">
        <v>9457</v>
      </c>
      <c r="O1149" s="183">
        <v>45349.0</v>
      </c>
      <c r="P1149" s="176">
        <v>45834.0</v>
      </c>
      <c r="Q1149" s="91" t="s">
        <v>143</v>
      </c>
      <c r="R1149" s="91" t="s">
        <v>143</v>
      </c>
      <c r="S1149" s="179" t="s">
        <v>126</v>
      </c>
      <c r="T1149" s="179" t="s">
        <v>127</v>
      </c>
      <c r="U1149" s="179" t="s">
        <v>101</v>
      </c>
      <c r="V1149" s="91" t="s">
        <v>131</v>
      </c>
      <c r="W1149" s="182"/>
      <c r="X1149" s="182"/>
      <c r="Y1149" s="184"/>
      <c r="Z1149" s="182"/>
      <c r="AA1149" s="182"/>
      <c r="AB1149" s="182"/>
    </row>
    <row r="1150" ht="22.5" customHeight="1">
      <c r="A1150" s="72">
        <f>COUNTIF('Call &amp; Chat-Lidya'!$I$4:$I$2391,I1150)</f>
        <v>1</v>
      </c>
      <c r="B1150" s="576">
        <v>46128.0</v>
      </c>
      <c r="C1150" s="91" t="s">
        <v>83</v>
      </c>
      <c r="D1150" s="91" t="s">
        <v>155</v>
      </c>
      <c r="E1150" s="91" t="s">
        <v>7285</v>
      </c>
      <c r="F1150" s="176">
        <v>46126.0</v>
      </c>
      <c r="G1150" s="91"/>
      <c r="H1150" s="91" t="s">
        <v>9466</v>
      </c>
      <c r="I1150" s="91" t="s">
        <v>9467</v>
      </c>
      <c r="J1150" s="97" t="s">
        <v>9468</v>
      </c>
      <c r="K1150" s="97" t="s">
        <v>9469</v>
      </c>
      <c r="L1150" s="313" t="s">
        <v>9469</v>
      </c>
      <c r="M1150" s="91" t="s">
        <v>9470</v>
      </c>
      <c r="N1150" s="91" t="s">
        <v>9470</v>
      </c>
      <c r="O1150" s="183">
        <v>45352.0</v>
      </c>
      <c r="P1150" s="176">
        <v>45834.0</v>
      </c>
      <c r="Q1150" s="91" t="s">
        <v>124</v>
      </c>
      <c r="R1150" s="91" t="s">
        <v>143</v>
      </c>
      <c r="S1150" s="179" t="s">
        <v>251</v>
      </c>
      <c r="T1150" s="179" t="s">
        <v>127</v>
      </c>
      <c r="U1150" s="179" t="s">
        <v>101</v>
      </c>
      <c r="V1150" s="91" t="s">
        <v>131</v>
      </c>
      <c r="W1150" s="182"/>
      <c r="X1150" s="182"/>
      <c r="Y1150" s="184"/>
      <c r="Z1150" s="182"/>
      <c r="AA1150" s="182"/>
      <c r="AB1150" s="182"/>
    </row>
    <row r="1151" ht="22.5" customHeight="1">
      <c r="A1151" s="72">
        <f>COUNTIF('Call &amp; Chat-Lidya'!$I$4:$I$2391,I1151)</f>
        <v>1</v>
      </c>
      <c r="B1151" s="576">
        <v>46128.0</v>
      </c>
      <c r="C1151" s="91" t="s">
        <v>83</v>
      </c>
      <c r="D1151" s="91" t="s">
        <v>155</v>
      </c>
      <c r="E1151" s="91" t="s">
        <v>7296</v>
      </c>
      <c r="F1151" s="176">
        <v>46126.0</v>
      </c>
      <c r="G1151" s="91"/>
      <c r="H1151" s="91" t="s">
        <v>9481</v>
      </c>
      <c r="I1151" s="91" t="s">
        <v>9482</v>
      </c>
      <c r="J1151" s="97" t="s">
        <v>9483</v>
      </c>
      <c r="K1151" s="97" t="s">
        <v>154</v>
      </c>
      <c r="L1151" s="313" t="s">
        <v>154</v>
      </c>
      <c r="M1151" s="91" t="s">
        <v>9484</v>
      </c>
      <c r="N1151" s="182"/>
      <c r="O1151" s="183">
        <v>45352.0</v>
      </c>
      <c r="P1151" s="176">
        <v>45834.0</v>
      </c>
      <c r="Q1151" s="91" t="s">
        <v>213</v>
      </c>
      <c r="R1151" s="91" t="s">
        <v>143</v>
      </c>
      <c r="S1151" s="179" t="s">
        <v>126</v>
      </c>
      <c r="T1151" s="179" t="s">
        <v>127</v>
      </c>
      <c r="U1151" s="179" t="s">
        <v>101</v>
      </c>
      <c r="V1151" s="91" t="s">
        <v>131</v>
      </c>
      <c r="W1151" s="182"/>
      <c r="X1151" s="182"/>
      <c r="Y1151" s="184"/>
      <c r="Z1151" s="182"/>
      <c r="AA1151" s="182"/>
      <c r="AB1151" s="182"/>
    </row>
    <row r="1152" ht="22.5" customHeight="1">
      <c r="A1152" s="72">
        <f>COUNTIF('Call &amp; Chat-Lidya'!$I$4:$I$2391,I1152)</f>
        <v>1</v>
      </c>
      <c r="B1152" s="576">
        <v>46128.0</v>
      </c>
      <c r="C1152" s="91" t="s">
        <v>83</v>
      </c>
      <c r="D1152" s="91" t="s">
        <v>155</v>
      </c>
      <c r="E1152" s="91" t="s">
        <v>7307</v>
      </c>
      <c r="F1152" s="176">
        <v>46126.0</v>
      </c>
      <c r="G1152" s="91"/>
      <c r="H1152" s="91" t="s">
        <v>9493</v>
      </c>
      <c r="I1152" s="91" t="s">
        <v>9494</v>
      </c>
      <c r="J1152" s="97" t="s">
        <v>9495</v>
      </c>
      <c r="K1152" s="97" t="s">
        <v>9496</v>
      </c>
      <c r="L1152" s="313" t="s">
        <v>9496</v>
      </c>
      <c r="M1152" s="91" t="s">
        <v>9497</v>
      </c>
      <c r="N1152" s="91" t="s">
        <v>9497</v>
      </c>
      <c r="O1152" s="183">
        <v>45355.0</v>
      </c>
      <c r="P1152" s="176">
        <v>45834.0</v>
      </c>
      <c r="Q1152" s="91" t="s">
        <v>124</v>
      </c>
      <c r="R1152" s="91" t="s">
        <v>143</v>
      </c>
      <c r="S1152" s="179" t="s">
        <v>251</v>
      </c>
      <c r="T1152" s="179" t="s">
        <v>127</v>
      </c>
      <c r="U1152" s="179" t="s">
        <v>101</v>
      </c>
      <c r="V1152" s="91" t="s">
        <v>131</v>
      </c>
      <c r="W1152" s="182"/>
      <c r="X1152" s="182"/>
      <c r="Y1152" s="184"/>
      <c r="Z1152" s="182"/>
      <c r="AA1152" s="182"/>
      <c r="AB1152" s="182"/>
    </row>
    <row r="1153" ht="22.5" customHeight="1">
      <c r="A1153" s="72">
        <f>COUNTIF('Call &amp; Chat-Lidya'!$I$4:$I$2391,I1153)</f>
        <v>1</v>
      </c>
      <c r="B1153" s="576">
        <v>46128.0</v>
      </c>
      <c r="C1153" s="91" t="s">
        <v>83</v>
      </c>
      <c r="D1153" s="91" t="s">
        <v>155</v>
      </c>
      <c r="E1153" s="91" t="s">
        <v>7341</v>
      </c>
      <c r="F1153" s="176">
        <v>46126.0</v>
      </c>
      <c r="G1153" s="91"/>
      <c r="H1153" s="91" t="s">
        <v>9503</v>
      </c>
      <c r="I1153" s="91" t="s">
        <v>9504</v>
      </c>
      <c r="J1153" s="97" t="s">
        <v>9505</v>
      </c>
      <c r="K1153" s="97" t="s">
        <v>9506</v>
      </c>
      <c r="L1153" s="313" t="s">
        <v>9506</v>
      </c>
      <c r="M1153" s="91" t="s">
        <v>9507</v>
      </c>
      <c r="N1153" s="91" t="s">
        <v>9507</v>
      </c>
      <c r="O1153" s="183">
        <v>45362.0</v>
      </c>
      <c r="P1153" s="176">
        <v>45834.0</v>
      </c>
      <c r="Q1153" s="91" t="s">
        <v>124</v>
      </c>
      <c r="R1153" s="91" t="s">
        <v>143</v>
      </c>
      <c r="S1153" s="179" t="s">
        <v>350</v>
      </c>
      <c r="T1153" s="179" t="s">
        <v>145</v>
      </c>
      <c r="U1153" s="179" t="s">
        <v>101</v>
      </c>
      <c r="V1153" s="91" t="s">
        <v>283</v>
      </c>
      <c r="W1153" s="182"/>
      <c r="X1153" s="182"/>
      <c r="Y1153" s="184"/>
      <c r="Z1153" s="180" t="s">
        <v>9509</v>
      </c>
      <c r="AA1153" s="182"/>
      <c r="AB1153" s="182"/>
    </row>
    <row r="1154" ht="22.5" customHeight="1">
      <c r="A1154" s="72">
        <f>COUNTIF('Call &amp; Chat-Lidya'!$I$4:$I$2391,I1154)</f>
        <v>1</v>
      </c>
      <c r="B1154" s="576">
        <v>46128.0</v>
      </c>
      <c r="C1154" s="91" t="s">
        <v>83</v>
      </c>
      <c r="D1154" s="91" t="s">
        <v>155</v>
      </c>
      <c r="E1154" s="91" t="s">
        <v>7348</v>
      </c>
      <c r="F1154" s="176">
        <v>46126.0</v>
      </c>
      <c r="G1154" s="91"/>
      <c r="H1154" s="91" t="s">
        <v>9510</v>
      </c>
      <c r="I1154" s="91" t="s">
        <v>9512</v>
      </c>
      <c r="J1154" s="97" t="s">
        <v>6235</v>
      </c>
      <c r="K1154" s="97" t="s">
        <v>9513</v>
      </c>
      <c r="L1154" s="313" t="s">
        <v>9513</v>
      </c>
      <c r="M1154" s="91" t="s">
        <v>9514</v>
      </c>
      <c r="N1154" s="182"/>
      <c r="O1154" s="183">
        <v>45363.0</v>
      </c>
      <c r="P1154" s="176">
        <v>45834.0</v>
      </c>
      <c r="Q1154" s="91" t="s">
        <v>213</v>
      </c>
      <c r="R1154" s="91" t="s">
        <v>143</v>
      </c>
      <c r="S1154" s="179" t="s">
        <v>126</v>
      </c>
      <c r="T1154" s="179" t="s">
        <v>127</v>
      </c>
      <c r="U1154" s="179" t="s">
        <v>101</v>
      </c>
      <c r="V1154" s="91" t="s">
        <v>131</v>
      </c>
      <c r="W1154" s="182"/>
      <c r="X1154" s="182"/>
      <c r="Y1154" s="184"/>
      <c r="Z1154" s="182"/>
      <c r="AA1154" s="182"/>
      <c r="AB1154" s="182"/>
    </row>
    <row r="1155" ht="22.5" customHeight="1">
      <c r="A1155" s="72">
        <f>COUNTIF('Call &amp; Chat-Lidya'!$I$4:$I$2391,I1155)</f>
        <v>1</v>
      </c>
      <c r="B1155" s="576">
        <v>46128.0</v>
      </c>
      <c r="C1155" s="91" t="s">
        <v>83</v>
      </c>
      <c r="D1155" s="91" t="s">
        <v>155</v>
      </c>
      <c r="E1155" s="91" t="s">
        <v>7362</v>
      </c>
      <c r="F1155" s="176">
        <v>46126.0</v>
      </c>
      <c r="G1155" s="91"/>
      <c r="H1155" s="91" t="s">
        <v>9515</v>
      </c>
      <c r="I1155" s="91" t="s">
        <v>9517</v>
      </c>
      <c r="J1155" s="97" t="s">
        <v>9518</v>
      </c>
      <c r="K1155" s="97" t="s">
        <v>9519</v>
      </c>
      <c r="L1155" s="313" t="s">
        <v>9519</v>
      </c>
      <c r="M1155" s="91" t="s">
        <v>9521</v>
      </c>
      <c r="N1155" s="91" t="s">
        <v>9521</v>
      </c>
      <c r="O1155" s="183">
        <v>45363.0</v>
      </c>
      <c r="P1155" s="176">
        <v>45834.0</v>
      </c>
      <c r="Q1155" s="91" t="s">
        <v>124</v>
      </c>
      <c r="R1155" s="91" t="s">
        <v>143</v>
      </c>
      <c r="S1155" s="179" t="s">
        <v>251</v>
      </c>
      <c r="T1155" s="179" t="s">
        <v>127</v>
      </c>
      <c r="U1155" s="179" t="s">
        <v>101</v>
      </c>
      <c r="V1155" s="91" t="s">
        <v>131</v>
      </c>
      <c r="W1155" s="182"/>
      <c r="X1155" s="182"/>
      <c r="Y1155" s="184"/>
      <c r="Z1155" s="182"/>
      <c r="AA1155" s="182"/>
      <c r="AB1155" s="182"/>
    </row>
    <row r="1156" ht="22.5" customHeight="1">
      <c r="A1156" s="72">
        <f>COUNTIF('Call &amp; Chat-Lidya'!$I$4:$I$2391,I1156)</f>
        <v>1</v>
      </c>
      <c r="B1156" s="576">
        <v>46128.0</v>
      </c>
      <c r="C1156" s="91" t="s">
        <v>83</v>
      </c>
      <c r="D1156" s="91" t="s">
        <v>155</v>
      </c>
      <c r="E1156" s="91" t="s">
        <v>7368</v>
      </c>
      <c r="F1156" s="176">
        <v>46126.0</v>
      </c>
      <c r="G1156" s="91"/>
      <c r="H1156" s="91" t="s">
        <v>9524</v>
      </c>
      <c r="I1156" s="91" t="s">
        <v>9525</v>
      </c>
      <c r="J1156" s="97" t="s">
        <v>9526</v>
      </c>
      <c r="K1156" s="97" t="s">
        <v>9527</v>
      </c>
      <c r="L1156" s="313" t="s">
        <v>9527</v>
      </c>
      <c r="M1156" s="91" t="s">
        <v>9528</v>
      </c>
      <c r="N1156" s="182"/>
      <c r="O1156" s="183">
        <v>45366.0</v>
      </c>
      <c r="P1156" s="176">
        <v>45834.0</v>
      </c>
      <c r="Q1156" s="91" t="s">
        <v>124</v>
      </c>
      <c r="R1156" s="91" t="s">
        <v>124</v>
      </c>
      <c r="S1156" s="179" t="s">
        <v>126</v>
      </c>
      <c r="T1156" s="179" t="s">
        <v>127</v>
      </c>
      <c r="U1156" s="179" t="s">
        <v>128</v>
      </c>
      <c r="V1156" s="91" t="s">
        <v>131</v>
      </c>
      <c r="W1156" s="182"/>
      <c r="X1156" s="182"/>
      <c r="Y1156" s="184"/>
      <c r="Z1156" s="180" t="s">
        <v>533</v>
      </c>
      <c r="AA1156" s="182"/>
      <c r="AB1156" s="182"/>
    </row>
    <row r="1157" ht="22.5" customHeight="1">
      <c r="A1157" s="72">
        <f>COUNTIF('Call &amp; Chat-Lidya'!$I$4:$I$2391,I1157)</f>
        <v>1</v>
      </c>
      <c r="B1157" s="576">
        <v>46128.0</v>
      </c>
      <c r="C1157" s="91" t="s">
        <v>83</v>
      </c>
      <c r="D1157" s="91" t="s">
        <v>155</v>
      </c>
      <c r="E1157" s="91" t="s">
        <v>7384</v>
      </c>
      <c r="F1157" s="176">
        <v>46126.0</v>
      </c>
      <c r="G1157" s="91"/>
      <c r="H1157" s="91" t="s">
        <v>9534</v>
      </c>
      <c r="I1157" s="91" t="s">
        <v>9535</v>
      </c>
      <c r="J1157" s="97" t="s">
        <v>9536</v>
      </c>
      <c r="K1157" s="97" t="s">
        <v>9537</v>
      </c>
      <c r="L1157" s="313" t="s">
        <v>9537</v>
      </c>
      <c r="M1157" s="91" t="s">
        <v>9538</v>
      </c>
      <c r="N1157" s="91" t="s">
        <v>9539</v>
      </c>
      <c r="O1157" s="183">
        <v>45375.0</v>
      </c>
      <c r="P1157" s="176">
        <v>45834.0</v>
      </c>
      <c r="Q1157" s="91" t="s">
        <v>8507</v>
      </c>
      <c r="R1157" s="91" t="s">
        <v>143</v>
      </c>
      <c r="S1157" s="179" t="s">
        <v>126</v>
      </c>
      <c r="T1157" s="179" t="s">
        <v>127</v>
      </c>
      <c r="U1157" s="179" t="s">
        <v>101</v>
      </c>
      <c r="V1157" s="91" t="s">
        <v>131</v>
      </c>
      <c r="W1157" s="182"/>
      <c r="X1157" s="182"/>
      <c r="Y1157" s="184"/>
      <c r="Z1157" s="182"/>
      <c r="AA1157" s="182"/>
      <c r="AB1157" s="182"/>
    </row>
    <row r="1158" ht="22.5" customHeight="1">
      <c r="A1158" s="72">
        <f>COUNTIF('Call &amp; Chat-Lidya'!$I$4:$I$2391,I1158)</f>
        <v>1</v>
      </c>
      <c r="B1158" s="576">
        <v>46128.0</v>
      </c>
      <c r="C1158" s="91" t="s">
        <v>83</v>
      </c>
      <c r="D1158" s="91" t="s">
        <v>155</v>
      </c>
      <c r="E1158" s="91" t="s">
        <v>7394</v>
      </c>
      <c r="F1158" s="176">
        <v>46126.0</v>
      </c>
      <c r="G1158" s="91"/>
      <c r="H1158" s="91" t="s">
        <v>9549</v>
      </c>
      <c r="I1158" s="91" t="s">
        <v>9550</v>
      </c>
      <c r="J1158" s="97" t="s">
        <v>9552</v>
      </c>
      <c r="K1158" s="97" t="s">
        <v>9553</v>
      </c>
      <c r="L1158" s="313" t="s">
        <v>9553</v>
      </c>
      <c r="M1158" s="91" t="s">
        <v>9554</v>
      </c>
      <c r="N1158" s="91" t="s">
        <v>9554</v>
      </c>
      <c r="O1158" s="183">
        <v>45380.0</v>
      </c>
      <c r="P1158" s="176">
        <v>45834.0</v>
      </c>
      <c r="Q1158" s="91" t="s">
        <v>285</v>
      </c>
      <c r="R1158" s="91" t="s">
        <v>143</v>
      </c>
      <c r="S1158" s="179" t="s">
        <v>251</v>
      </c>
      <c r="T1158" s="179" t="s">
        <v>127</v>
      </c>
      <c r="U1158" s="179" t="s">
        <v>101</v>
      </c>
      <c r="V1158" s="91" t="s">
        <v>131</v>
      </c>
      <c r="W1158" s="182"/>
      <c r="X1158" s="182"/>
      <c r="Y1158" s="184"/>
      <c r="Z1158" s="182"/>
      <c r="AA1158" s="182"/>
      <c r="AB1158" s="182"/>
    </row>
    <row r="1159" ht="22.5" customHeight="1">
      <c r="A1159" s="72">
        <f>COUNTIF('Call &amp; Chat-Lidya'!$I$4:$I$2391,I1159)</f>
        <v>1</v>
      </c>
      <c r="B1159" s="576">
        <v>46128.0</v>
      </c>
      <c r="C1159" s="91" t="s">
        <v>83</v>
      </c>
      <c r="D1159" s="91" t="s">
        <v>155</v>
      </c>
      <c r="E1159" s="91" t="s">
        <v>7408</v>
      </c>
      <c r="F1159" s="176">
        <v>46126.0</v>
      </c>
      <c r="G1159" s="91"/>
      <c r="H1159" s="91" t="s">
        <v>9560</v>
      </c>
      <c r="I1159" s="91" t="s">
        <v>9561</v>
      </c>
      <c r="J1159" s="97" t="s">
        <v>9563</v>
      </c>
      <c r="K1159" s="97" t="s">
        <v>7486</v>
      </c>
      <c r="L1159" s="313" t="s">
        <v>7486</v>
      </c>
      <c r="M1159" s="91" t="s">
        <v>9564</v>
      </c>
      <c r="N1159" s="91" t="s">
        <v>9564</v>
      </c>
      <c r="O1159" s="183">
        <v>45380.0</v>
      </c>
      <c r="P1159" s="176">
        <v>45834.0</v>
      </c>
      <c r="Q1159" s="91" t="s">
        <v>143</v>
      </c>
      <c r="R1159" s="91" t="s">
        <v>143</v>
      </c>
      <c r="S1159" s="179" t="s">
        <v>251</v>
      </c>
      <c r="T1159" s="179" t="s">
        <v>127</v>
      </c>
      <c r="U1159" s="179" t="s">
        <v>101</v>
      </c>
      <c r="V1159" s="91" t="s">
        <v>131</v>
      </c>
      <c r="W1159" s="182"/>
      <c r="X1159" s="182"/>
      <c r="Y1159" s="184"/>
      <c r="Z1159" s="182"/>
      <c r="AA1159" s="182"/>
      <c r="AB1159" s="182"/>
    </row>
    <row r="1160" ht="22.5" customHeight="1">
      <c r="A1160" s="72">
        <f>COUNTIF('Call &amp; Chat-Lidya'!$I$4:$I$2391,I1160)</f>
        <v>1</v>
      </c>
      <c r="B1160" s="576">
        <v>46128.0</v>
      </c>
      <c r="C1160" s="91" t="s">
        <v>83</v>
      </c>
      <c r="D1160" s="91" t="s">
        <v>155</v>
      </c>
      <c r="E1160" s="91" t="s">
        <v>7425</v>
      </c>
      <c r="F1160" s="176">
        <v>46126.0</v>
      </c>
      <c r="G1160" s="91"/>
      <c r="H1160" s="91" t="s">
        <v>9575</v>
      </c>
      <c r="I1160" s="91" t="s">
        <v>9576</v>
      </c>
      <c r="J1160" s="97" t="s">
        <v>9578</v>
      </c>
      <c r="K1160" s="97" t="s">
        <v>9579</v>
      </c>
      <c r="L1160" s="313" t="s">
        <v>9579</v>
      </c>
      <c r="M1160" s="91" t="s">
        <v>9580</v>
      </c>
      <c r="N1160" s="91" t="s">
        <v>9580</v>
      </c>
      <c r="O1160" s="183">
        <v>45380.0</v>
      </c>
      <c r="P1160" s="176">
        <v>45834.0</v>
      </c>
      <c r="Q1160" s="91" t="s">
        <v>124</v>
      </c>
      <c r="R1160" s="91" t="s">
        <v>143</v>
      </c>
      <c r="S1160" s="179" t="s">
        <v>251</v>
      </c>
      <c r="T1160" s="179" t="s">
        <v>127</v>
      </c>
      <c r="U1160" s="179" t="s">
        <v>101</v>
      </c>
      <c r="V1160" s="91" t="s">
        <v>131</v>
      </c>
      <c r="W1160" s="182"/>
      <c r="X1160" s="182"/>
      <c r="Y1160" s="184"/>
      <c r="Z1160" s="182"/>
      <c r="AA1160" s="182"/>
      <c r="AB1160" s="182"/>
    </row>
    <row r="1161" ht="22.5" customHeight="1">
      <c r="A1161" s="72">
        <f>COUNTIF('Call &amp; Chat-Lidya'!$I$4:$I$2391,I1161)</f>
        <v>1</v>
      </c>
      <c r="B1161" s="576">
        <v>46128.0</v>
      </c>
      <c r="C1161" s="91" t="s">
        <v>83</v>
      </c>
      <c r="D1161" s="91" t="s">
        <v>155</v>
      </c>
      <c r="E1161" s="91" t="s">
        <v>7447</v>
      </c>
      <c r="F1161" s="176">
        <v>46126.0</v>
      </c>
      <c r="G1161" s="91"/>
      <c r="H1161" s="91" t="s">
        <v>9588</v>
      </c>
      <c r="I1161" s="91" t="s">
        <v>9589</v>
      </c>
      <c r="J1161" s="97" t="s">
        <v>9590</v>
      </c>
      <c r="K1161" s="97" t="s">
        <v>9592</v>
      </c>
      <c r="L1161" s="313" t="s">
        <v>9592</v>
      </c>
      <c r="M1161" s="91" t="s">
        <v>9593</v>
      </c>
      <c r="N1161" s="91" t="s">
        <v>9593</v>
      </c>
      <c r="O1161" s="183">
        <v>45381.0</v>
      </c>
      <c r="P1161" s="176">
        <v>45834.0</v>
      </c>
      <c r="Q1161" s="91" t="s">
        <v>616</v>
      </c>
      <c r="R1161" s="91" t="s">
        <v>143</v>
      </c>
      <c r="S1161" s="179" t="s">
        <v>126</v>
      </c>
      <c r="T1161" s="179" t="s">
        <v>127</v>
      </c>
      <c r="U1161" s="179" t="s">
        <v>101</v>
      </c>
      <c r="V1161" s="91" t="s">
        <v>131</v>
      </c>
      <c r="W1161" s="182"/>
      <c r="X1161" s="182"/>
      <c r="Y1161" s="184"/>
      <c r="Z1161" s="182"/>
      <c r="AA1161" s="182"/>
      <c r="AB1161" s="182"/>
    </row>
    <row r="1162" ht="22.5" customHeight="1">
      <c r="A1162" s="72">
        <f>COUNTIF('Call &amp; Chat-Lidya'!$I$4:$I$2391,I1162)</f>
        <v>1</v>
      </c>
      <c r="B1162" s="576">
        <v>46128.0</v>
      </c>
      <c r="C1162" s="91" t="s">
        <v>83</v>
      </c>
      <c r="D1162" s="91" t="s">
        <v>155</v>
      </c>
      <c r="E1162" s="91" t="s">
        <v>7454</v>
      </c>
      <c r="F1162" s="176">
        <v>46126.0</v>
      </c>
      <c r="G1162" s="91"/>
      <c r="H1162" s="91" t="s">
        <v>9599</v>
      </c>
      <c r="I1162" s="91" t="s">
        <v>9600</v>
      </c>
      <c r="J1162" s="97" t="s">
        <v>5347</v>
      </c>
      <c r="K1162" s="97" t="s">
        <v>5347</v>
      </c>
      <c r="L1162" s="313" t="s">
        <v>9602</v>
      </c>
      <c r="M1162" s="91" t="s">
        <v>9604</v>
      </c>
      <c r="N1162" s="91" t="s">
        <v>9607</v>
      </c>
      <c r="O1162" s="183">
        <v>45382.0</v>
      </c>
      <c r="P1162" s="176">
        <v>45834.0</v>
      </c>
      <c r="Q1162" s="91" t="s">
        <v>124</v>
      </c>
      <c r="R1162" s="91" t="s">
        <v>124</v>
      </c>
      <c r="S1162" s="179" t="s">
        <v>292</v>
      </c>
      <c r="T1162" s="179" t="s">
        <v>127</v>
      </c>
      <c r="U1162" s="179" t="s">
        <v>128</v>
      </c>
      <c r="V1162" s="91" t="s">
        <v>664</v>
      </c>
      <c r="W1162" s="182"/>
      <c r="X1162" s="182"/>
      <c r="Y1162" s="184"/>
      <c r="Z1162" s="180" t="s">
        <v>9615</v>
      </c>
      <c r="AA1162" s="182"/>
      <c r="AB1162" s="182"/>
    </row>
    <row r="1163" ht="22.5" customHeight="1">
      <c r="A1163" s="72">
        <f>COUNTIF('Call &amp; Chat-Lidya'!$I$4:$I$2391,I1163)</f>
        <v>7</v>
      </c>
      <c r="B1163" s="576">
        <v>46128.0</v>
      </c>
      <c r="C1163" s="91" t="s">
        <v>83</v>
      </c>
      <c r="D1163" s="91" t="s">
        <v>155</v>
      </c>
      <c r="E1163" s="91" t="s">
        <v>2049</v>
      </c>
      <c r="F1163" s="176">
        <v>46126.0</v>
      </c>
      <c r="G1163" s="91"/>
      <c r="H1163" s="91" t="s">
        <v>2052</v>
      </c>
      <c r="I1163" s="91" t="s">
        <v>2053</v>
      </c>
      <c r="J1163" s="97" t="s">
        <v>2054</v>
      </c>
      <c r="K1163" s="97" t="s">
        <v>2055</v>
      </c>
      <c r="L1163" s="313" t="s">
        <v>2055</v>
      </c>
      <c r="M1163" s="91" t="s">
        <v>2056</v>
      </c>
      <c r="N1163" s="91" t="s">
        <v>2056</v>
      </c>
      <c r="O1163" s="183">
        <v>46126.0</v>
      </c>
      <c r="P1163" s="176">
        <v>46140.0</v>
      </c>
      <c r="Q1163" s="91" t="s">
        <v>143</v>
      </c>
      <c r="R1163" s="91" t="s">
        <v>213</v>
      </c>
      <c r="S1163" s="179" t="s">
        <v>251</v>
      </c>
      <c r="T1163" s="179" t="s">
        <v>145</v>
      </c>
      <c r="U1163" s="179" t="s">
        <v>101</v>
      </c>
      <c r="V1163" s="91" t="s">
        <v>1043</v>
      </c>
      <c r="W1163" s="182"/>
      <c r="X1163" s="182"/>
      <c r="Y1163" s="184"/>
      <c r="Z1163" s="182"/>
      <c r="AA1163" s="182"/>
      <c r="AB1163" s="182"/>
    </row>
    <row r="1164" ht="22.5" customHeight="1">
      <c r="A1164" s="72">
        <f>COUNTIF('Call &amp; Chat-Lidya'!$I$4:$I$2391,I1164)</f>
        <v>3</v>
      </c>
      <c r="B1164" s="576">
        <v>46128.0</v>
      </c>
      <c r="C1164" s="91" t="s">
        <v>83</v>
      </c>
      <c r="D1164" s="91" t="s">
        <v>155</v>
      </c>
      <c r="E1164" s="91" t="s">
        <v>2303</v>
      </c>
      <c r="F1164" s="176">
        <v>46127.0</v>
      </c>
      <c r="G1164" s="91"/>
      <c r="H1164" s="91" t="s">
        <v>2304</v>
      </c>
      <c r="I1164" s="91" t="s">
        <v>2305</v>
      </c>
      <c r="J1164" s="97" t="s">
        <v>2306</v>
      </c>
      <c r="K1164" s="97" t="s">
        <v>2307</v>
      </c>
      <c r="L1164" s="313" t="s">
        <v>2307</v>
      </c>
      <c r="M1164" s="91" t="s">
        <v>2308</v>
      </c>
      <c r="N1164" s="91" t="s">
        <v>2309</v>
      </c>
      <c r="O1164" s="183">
        <v>46071.0</v>
      </c>
      <c r="P1164" s="176">
        <v>46085.0</v>
      </c>
      <c r="Q1164" s="91" t="s">
        <v>461</v>
      </c>
      <c r="R1164" s="91" t="s">
        <v>143</v>
      </c>
      <c r="S1164" s="179" t="s">
        <v>251</v>
      </c>
      <c r="T1164" s="179" t="s">
        <v>145</v>
      </c>
      <c r="U1164" s="179" t="s">
        <v>101</v>
      </c>
      <c r="V1164" s="91" t="s">
        <v>131</v>
      </c>
      <c r="W1164" s="182"/>
      <c r="X1164" s="182"/>
      <c r="Y1164" s="184"/>
      <c r="Z1164" s="182"/>
      <c r="AA1164" s="182"/>
      <c r="AB1164" s="182"/>
    </row>
    <row r="1165" ht="22.5" customHeight="1">
      <c r="A1165" s="72">
        <f>COUNTIF('Call &amp; Chat-Lidya'!$I$4:$I$2391,I1165)</f>
        <v>2</v>
      </c>
      <c r="B1165" s="576">
        <v>46128.0</v>
      </c>
      <c r="C1165" s="91" t="s">
        <v>83</v>
      </c>
      <c r="D1165" s="91" t="s">
        <v>155</v>
      </c>
      <c r="E1165" s="91" t="s">
        <v>2322</v>
      </c>
      <c r="F1165" s="176">
        <v>46127.0</v>
      </c>
      <c r="G1165" s="91"/>
      <c r="H1165" s="91" t="s">
        <v>2324</v>
      </c>
      <c r="I1165" s="91" t="s">
        <v>2325</v>
      </c>
      <c r="J1165" s="97" t="s">
        <v>2326</v>
      </c>
      <c r="K1165" s="97" t="s">
        <v>2326</v>
      </c>
      <c r="L1165" s="313" t="s">
        <v>2326</v>
      </c>
      <c r="M1165" s="91" t="s">
        <v>2327</v>
      </c>
      <c r="N1165" s="182"/>
      <c r="O1165" s="183">
        <v>46071.0</v>
      </c>
      <c r="P1165" s="176">
        <v>46085.0</v>
      </c>
      <c r="Q1165" s="91" t="s">
        <v>143</v>
      </c>
      <c r="R1165" s="91" t="s">
        <v>143</v>
      </c>
      <c r="S1165" s="179" t="s">
        <v>126</v>
      </c>
      <c r="T1165" s="179" t="s">
        <v>145</v>
      </c>
      <c r="U1165" s="179" t="s">
        <v>101</v>
      </c>
      <c r="V1165" s="91" t="s">
        <v>131</v>
      </c>
      <c r="W1165" s="182"/>
      <c r="X1165" s="182"/>
      <c r="Y1165" s="184"/>
      <c r="Z1165" s="182"/>
      <c r="AA1165" s="182"/>
      <c r="AB1165" s="182"/>
    </row>
    <row r="1166" ht="22.5" customHeight="1">
      <c r="A1166" s="72">
        <f>COUNTIF('Call &amp; Chat-Lidya'!$I$4:$I$2391,I1166)</f>
        <v>2</v>
      </c>
      <c r="B1166" s="576">
        <v>46128.0</v>
      </c>
      <c r="C1166" s="91" t="s">
        <v>83</v>
      </c>
      <c r="D1166" s="91" t="s">
        <v>155</v>
      </c>
      <c r="E1166" s="91" t="s">
        <v>2335</v>
      </c>
      <c r="F1166" s="176">
        <v>46127.0</v>
      </c>
      <c r="G1166" s="91"/>
      <c r="H1166" s="91" t="s">
        <v>2336</v>
      </c>
      <c r="I1166" s="91" t="s">
        <v>2338</v>
      </c>
      <c r="J1166" s="97" t="s">
        <v>2340</v>
      </c>
      <c r="K1166" s="97" t="s">
        <v>2341</v>
      </c>
      <c r="L1166" s="313" t="s">
        <v>2341</v>
      </c>
      <c r="M1166" s="91" t="s">
        <v>2344</v>
      </c>
      <c r="N1166" s="91" t="s">
        <v>2344</v>
      </c>
      <c r="O1166" s="183">
        <v>46071.0</v>
      </c>
      <c r="P1166" s="176">
        <v>46085.0</v>
      </c>
      <c r="Q1166" s="91" t="s">
        <v>124</v>
      </c>
      <c r="R1166" s="91" t="s">
        <v>143</v>
      </c>
      <c r="S1166" s="179" t="s">
        <v>350</v>
      </c>
      <c r="T1166" s="179" t="s">
        <v>145</v>
      </c>
      <c r="U1166" s="179" t="s">
        <v>101</v>
      </c>
      <c r="V1166" s="91" t="s">
        <v>131</v>
      </c>
      <c r="W1166" s="182"/>
      <c r="X1166" s="182"/>
      <c r="Y1166" s="184"/>
      <c r="Z1166" s="180" t="s">
        <v>9668</v>
      </c>
      <c r="AA1166" s="182"/>
      <c r="AB1166" s="182"/>
    </row>
    <row r="1167" ht="22.5" customHeight="1">
      <c r="A1167" s="72">
        <f>COUNTIF('Call &amp; Chat-Lidya'!$I$4:$I$2391,I1167)</f>
        <v>2</v>
      </c>
      <c r="B1167" s="576">
        <v>46128.0</v>
      </c>
      <c r="C1167" s="91" t="s">
        <v>83</v>
      </c>
      <c r="D1167" s="91" t="s">
        <v>155</v>
      </c>
      <c r="E1167" s="91" t="s">
        <v>2356</v>
      </c>
      <c r="F1167" s="176">
        <v>46127.0</v>
      </c>
      <c r="G1167" s="91"/>
      <c r="H1167" s="91" t="s">
        <v>2358</v>
      </c>
      <c r="I1167" s="91" t="s">
        <v>2360</v>
      </c>
      <c r="J1167" s="97" t="s">
        <v>2361</v>
      </c>
      <c r="K1167" s="97" t="s">
        <v>2362</v>
      </c>
      <c r="L1167" s="313" t="s">
        <v>2362</v>
      </c>
      <c r="M1167" s="91" t="s">
        <v>2364</v>
      </c>
      <c r="N1167" s="91" t="s">
        <v>2365</v>
      </c>
      <c r="O1167" s="183">
        <v>46073.0</v>
      </c>
      <c r="P1167" s="176">
        <v>46087.0</v>
      </c>
      <c r="Q1167" s="91" t="s">
        <v>124</v>
      </c>
      <c r="R1167" s="91" t="s">
        <v>143</v>
      </c>
      <c r="S1167" s="179" t="s">
        <v>251</v>
      </c>
      <c r="T1167" s="179" t="s">
        <v>145</v>
      </c>
      <c r="U1167" s="179" t="s">
        <v>101</v>
      </c>
      <c r="V1167" s="91" t="s">
        <v>131</v>
      </c>
      <c r="W1167" s="182"/>
      <c r="X1167" s="182"/>
      <c r="Y1167" s="184"/>
      <c r="Z1167" s="182"/>
      <c r="AA1167" s="182"/>
      <c r="AB1167" s="182"/>
    </row>
    <row r="1168" ht="22.5" customHeight="1">
      <c r="A1168" s="72">
        <f>COUNTIF('Call &amp; Chat-Lidya'!$I$4:$I$2391,I1168)</f>
        <v>2</v>
      </c>
      <c r="B1168" s="576">
        <v>46128.0</v>
      </c>
      <c r="C1168" s="91" t="s">
        <v>83</v>
      </c>
      <c r="D1168" s="91" t="s">
        <v>155</v>
      </c>
      <c r="E1168" s="91" t="s">
        <v>2368</v>
      </c>
      <c r="F1168" s="176">
        <v>46127.0</v>
      </c>
      <c r="G1168" s="91"/>
      <c r="H1168" s="91" t="s">
        <v>2369</v>
      </c>
      <c r="I1168" s="91" t="s">
        <v>2370</v>
      </c>
      <c r="J1168" s="97" t="s">
        <v>2371</v>
      </c>
      <c r="K1168" s="97" t="s">
        <v>2372</v>
      </c>
      <c r="L1168" s="313" t="s">
        <v>2372</v>
      </c>
      <c r="M1168" s="91" t="s">
        <v>2374</v>
      </c>
      <c r="N1168" s="91" t="s">
        <v>2374</v>
      </c>
      <c r="O1168" s="183">
        <v>46075.0</v>
      </c>
      <c r="P1168" s="176">
        <v>46089.0</v>
      </c>
      <c r="Q1168" s="91" t="s">
        <v>124</v>
      </c>
      <c r="R1168" s="91" t="s">
        <v>143</v>
      </c>
      <c r="S1168" s="179" t="s">
        <v>126</v>
      </c>
      <c r="T1168" s="179" t="s">
        <v>145</v>
      </c>
      <c r="U1168" s="179" t="s">
        <v>101</v>
      </c>
      <c r="V1168" s="91" t="s">
        <v>131</v>
      </c>
      <c r="W1168" s="182"/>
      <c r="X1168" s="182"/>
      <c r="Y1168" s="184"/>
      <c r="Z1168" s="182"/>
      <c r="AA1168" s="182"/>
      <c r="AB1168" s="182"/>
    </row>
    <row r="1169" ht="22.5" customHeight="1">
      <c r="A1169" s="72">
        <f>COUNTIF('Call &amp; Chat-Lidya'!$I$4:$I$2391,I1169)</f>
        <v>2</v>
      </c>
      <c r="B1169" s="576">
        <v>46128.0</v>
      </c>
      <c r="C1169" s="91" t="s">
        <v>83</v>
      </c>
      <c r="D1169" s="91" t="s">
        <v>155</v>
      </c>
      <c r="E1169" s="91" t="s">
        <v>2384</v>
      </c>
      <c r="F1169" s="176">
        <v>46127.0</v>
      </c>
      <c r="G1169" s="91"/>
      <c r="H1169" s="91" t="s">
        <v>2385</v>
      </c>
      <c r="I1169" s="91" t="s">
        <v>2386</v>
      </c>
      <c r="J1169" s="97" t="s">
        <v>2387</v>
      </c>
      <c r="K1169" s="97" t="s">
        <v>2388</v>
      </c>
      <c r="L1169" s="313" t="s">
        <v>2388</v>
      </c>
      <c r="M1169" s="91" t="s">
        <v>2389</v>
      </c>
      <c r="N1169" s="182"/>
      <c r="O1169" s="183">
        <v>46075.0</v>
      </c>
      <c r="P1169" s="176">
        <v>46089.0</v>
      </c>
      <c r="Q1169" s="91" t="s">
        <v>124</v>
      </c>
      <c r="R1169" s="91" t="s">
        <v>143</v>
      </c>
      <c r="S1169" s="179" t="s">
        <v>126</v>
      </c>
      <c r="T1169" s="179" t="s">
        <v>145</v>
      </c>
      <c r="U1169" s="179" t="s">
        <v>101</v>
      </c>
      <c r="V1169" s="91" t="s">
        <v>131</v>
      </c>
      <c r="W1169" s="182"/>
      <c r="X1169" s="182"/>
      <c r="Y1169" s="184"/>
      <c r="Z1169" s="182"/>
      <c r="AA1169" s="182"/>
      <c r="AB1169" s="182"/>
    </row>
    <row r="1170" ht="22.5" customHeight="1">
      <c r="A1170" s="72">
        <f>COUNTIF('Call &amp; Chat-Lidya'!$I$4:$I$2391,I1170)</f>
        <v>1</v>
      </c>
      <c r="B1170" s="576">
        <v>46128.0</v>
      </c>
      <c r="C1170" s="91" t="s">
        <v>83</v>
      </c>
      <c r="D1170" s="91" t="s">
        <v>155</v>
      </c>
      <c r="E1170" s="91" t="s">
        <v>9705</v>
      </c>
      <c r="F1170" s="176">
        <v>46127.0</v>
      </c>
      <c r="G1170" s="91"/>
      <c r="H1170" s="91" t="s">
        <v>9706</v>
      </c>
      <c r="I1170" s="91" t="s">
        <v>9707</v>
      </c>
      <c r="J1170" s="97" t="s">
        <v>9708</v>
      </c>
      <c r="K1170" s="97" t="s">
        <v>9709</v>
      </c>
      <c r="L1170" s="313" t="s">
        <v>9709</v>
      </c>
      <c r="M1170" s="91" t="s">
        <v>9710</v>
      </c>
      <c r="N1170" s="91" t="s">
        <v>9711</v>
      </c>
      <c r="O1170" s="183">
        <v>46077.0</v>
      </c>
      <c r="P1170" s="176">
        <v>46091.0</v>
      </c>
      <c r="Q1170" s="91" t="s">
        <v>124</v>
      </c>
      <c r="R1170" s="91" t="s">
        <v>124</v>
      </c>
      <c r="S1170" s="179" t="s">
        <v>126</v>
      </c>
      <c r="T1170" s="179" t="s">
        <v>127</v>
      </c>
      <c r="U1170" s="179" t="s">
        <v>128</v>
      </c>
      <c r="V1170" s="91" t="s">
        <v>131</v>
      </c>
      <c r="W1170" s="182"/>
      <c r="X1170" s="182"/>
      <c r="Y1170" s="184"/>
      <c r="Z1170" s="180" t="s">
        <v>533</v>
      </c>
      <c r="AA1170" s="182"/>
      <c r="AB1170" s="182"/>
    </row>
    <row r="1171" ht="22.5" customHeight="1">
      <c r="A1171" s="72">
        <f>COUNTIF('Call &amp; Chat-Lidya'!$I$4:$I$2391,I1171)</f>
        <v>1</v>
      </c>
      <c r="B1171" s="576">
        <v>46128.0</v>
      </c>
      <c r="C1171" s="91" t="s">
        <v>83</v>
      </c>
      <c r="D1171" s="91" t="s">
        <v>155</v>
      </c>
      <c r="E1171" s="91" t="s">
        <v>9719</v>
      </c>
      <c r="F1171" s="176">
        <v>46127.0</v>
      </c>
      <c r="G1171" s="91"/>
      <c r="H1171" s="91" t="s">
        <v>9723</v>
      </c>
      <c r="I1171" s="91" t="s">
        <v>9724</v>
      </c>
      <c r="J1171" s="97" t="s">
        <v>9725</v>
      </c>
      <c r="K1171" s="97" t="s">
        <v>9726</v>
      </c>
      <c r="L1171" s="313" t="s">
        <v>9726</v>
      </c>
      <c r="M1171" s="91" t="s">
        <v>9727</v>
      </c>
      <c r="N1171" s="91" t="s">
        <v>9728</v>
      </c>
      <c r="O1171" s="183">
        <v>46077.0</v>
      </c>
      <c r="P1171" s="176">
        <v>46091.0</v>
      </c>
      <c r="Q1171" s="91" t="s">
        <v>124</v>
      </c>
      <c r="R1171" s="91" t="s">
        <v>143</v>
      </c>
      <c r="S1171" s="179" t="s">
        <v>126</v>
      </c>
      <c r="T1171" s="179" t="s">
        <v>127</v>
      </c>
      <c r="U1171" s="179" t="s">
        <v>128</v>
      </c>
      <c r="V1171" s="91" t="s">
        <v>131</v>
      </c>
      <c r="W1171" s="182"/>
      <c r="X1171" s="182"/>
      <c r="Y1171" s="184"/>
      <c r="Z1171" s="180" t="s">
        <v>533</v>
      </c>
      <c r="AA1171" s="182"/>
      <c r="AB1171" s="182"/>
    </row>
    <row r="1172" ht="22.5" customHeight="1">
      <c r="A1172" s="72">
        <f>COUNTIF('Call &amp; Chat-Lidya'!$I$4:$I$2391,I1172)</f>
        <v>3</v>
      </c>
      <c r="B1172" s="576">
        <v>46128.0</v>
      </c>
      <c r="C1172" s="91" t="s">
        <v>83</v>
      </c>
      <c r="D1172" s="91" t="s">
        <v>155</v>
      </c>
      <c r="E1172" s="91" t="s">
        <v>3668</v>
      </c>
      <c r="F1172" s="176">
        <v>46127.0</v>
      </c>
      <c r="G1172" s="91"/>
      <c r="H1172" s="91" t="s">
        <v>3672</v>
      </c>
      <c r="I1172" s="91" t="s">
        <v>3673</v>
      </c>
      <c r="J1172" s="97" t="s">
        <v>3674</v>
      </c>
      <c r="K1172" s="97" t="s">
        <v>3675</v>
      </c>
      <c r="L1172" s="313" t="s">
        <v>3675</v>
      </c>
      <c r="M1172" s="182"/>
      <c r="N1172" s="91" t="s">
        <v>3676</v>
      </c>
      <c r="O1172" s="183">
        <v>46057.0</v>
      </c>
      <c r="P1172" s="176">
        <v>46071.0</v>
      </c>
      <c r="Q1172" s="91" t="s">
        <v>124</v>
      </c>
      <c r="R1172" s="91" t="s">
        <v>143</v>
      </c>
      <c r="S1172" s="179" t="s">
        <v>251</v>
      </c>
      <c r="T1172" s="179" t="s">
        <v>145</v>
      </c>
      <c r="U1172" s="179" t="s">
        <v>101</v>
      </c>
      <c r="V1172" s="91" t="s">
        <v>131</v>
      </c>
      <c r="W1172" s="182"/>
      <c r="X1172" s="182"/>
      <c r="Y1172" s="184"/>
      <c r="Z1172" s="182"/>
      <c r="AA1172" s="182"/>
      <c r="AB1172" s="182"/>
    </row>
    <row r="1173" ht="22.5" customHeight="1">
      <c r="A1173" s="72">
        <f>COUNTIF('Call &amp; Chat-Lidya'!$I$4:$I$2391,I1173)</f>
        <v>3</v>
      </c>
      <c r="B1173" s="576">
        <v>46128.0</v>
      </c>
      <c r="C1173" s="91" t="s">
        <v>83</v>
      </c>
      <c r="D1173" s="91" t="s">
        <v>155</v>
      </c>
      <c r="E1173" s="91" t="s">
        <v>3682</v>
      </c>
      <c r="F1173" s="176">
        <v>46127.0</v>
      </c>
      <c r="G1173" s="91"/>
      <c r="H1173" s="91" t="s">
        <v>3685</v>
      </c>
      <c r="I1173" s="91" t="s">
        <v>3686</v>
      </c>
      <c r="J1173" s="97" t="s">
        <v>3687</v>
      </c>
      <c r="K1173" s="97" t="s">
        <v>3688</v>
      </c>
      <c r="L1173" s="313" t="s">
        <v>3688</v>
      </c>
      <c r="M1173" s="91" t="s">
        <v>3689</v>
      </c>
      <c r="N1173" s="91" t="s">
        <v>3690</v>
      </c>
      <c r="O1173" s="183">
        <v>46057.0</v>
      </c>
      <c r="P1173" s="176">
        <v>46071.0</v>
      </c>
      <c r="Q1173" s="91" t="s">
        <v>124</v>
      </c>
      <c r="R1173" s="91" t="s">
        <v>143</v>
      </c>
      <c r="S1173" s="179" t="s">
        <v>126</v>
      </c>
      <c r="T1173" s="179" t="s">
        <v>145</v>
      </c>
      <c r="U1173" s="179" t="s">
        <v>101</v>
      </c>
      <c r="V1173" s="91" t="s">
        <v>131</v>
      </c>
      <c r="W1173" s="182"/>
      <c r="X1173" s="182"/>
      <c r="Y1173" s="184"/>
      <c r="Z1173" s="182"/>
      <c r="AA1173" s="182"/>
      <c r="AB1173" s="182"/>
    </row>
    <row r="1174" ht="22.5" customHeight="1">
      <c r="A1174" s="72">
        <f>COUNTIF('Call &amp; Chat-Lidya'!$I$4:$I$2391,I1174)</f>
        <v>3</v>
      </c>
      <c r="B1174" s="576">
        <v>46128.0</v>
      </c>
      <c r="C1174" s="91" t="s">
        <v>83</v>
      </c>
      <c r="D1174" s="91" t="s">
        <v>155</v>
      </c>
      <c r="E1174" s="91" t="s">
        <v>3693</v>
      </c>
      <c r="F1174" s="176">
        <v>46127.0</v>
      </c>
      <c r="G1174" s="91"/>
      <c r="H1174" s="91" t="s">
        <v>3694</v>
      </c>
      <c r="I1174" s="91" t="s">
        <v>3695</v>
      </c>
      <c r="J1174" s="97" t="s">
        <v>3696</v>
      </c>
      <c r="K1174" s="97" t="s">
        <v>3697</v>
      </c>
      <c r="L1174" s="313" t="s">
        <v>3697</v>
      </c>
      <c r="M1174" s="91" t="s">
        <v>3698</v>
      </c>
      <c r="N1174" s="91" t="s">
        <v>3698</v>
      </c>
      <c r="O1174" s="183">
        <v>46058.0</v>
      </c>
      <c r="P1174" s="176">
        <v>46072.0</v>
      </c>
      <c r="Q1174" s="91" t="s">
        <v>124</v>
      </c>
      <c r="R1174" s="91" t="s">
        <v>143</v>
      </c>
      <c r="S1174" s="179" t="s">
        <v>126</v>
      </c>
      <c r="T1174" s="179" t="s">
        <v>145</v>
      </c>
      <c r="U1174" s="179" t="s">
        <v>101</v>
      </c>
      <c r="V1174" s="91" t="s">
        <v>131</v>
      </c>
      <c r="W1174" s="182"/>
      <c r="X1174" s="182"/>
      <c r="Y1174" s="184"/>
      <c r="Z1174" s="182"/>
      <c r="AA1174" s="182"/>
      <c r="AB1174" s="182"/>
    </row>
    <row r="1175" ht="22.5" customHeight="1">
      <c r="A1175" s="72">
        <f>COUNTIF('Call &amp; Chat-Lidya'!$I$4:$I$2391,I1175)</f>
        <v>3</v>
      </c>
      <c r="B1175" s="576">
        <v>46128.0</v>
      </c>
      <c r="C1175" s="91" t="s">
        <v>83</v>
      </c>
      <c r="D1175" s="91" t="s">
        <v>155</v>
      </c>
      <c r="E1175" s="91" t="s">
        <v>3699</v>
      </c>
      <c r="F1175" s="176">
        <v>46127.0</v>
      </c>
      <c r="G1175" s="91"/>
      <c r="H1175" s="91" t="s">
        <v>3701</v>
      </c>
      <c r="I1175" s="91" t="s">
        <v>3702</v>
      </c>
      <c r="J1175" s="97" t="s">
        <v>3703</v>
      </c>
      <c r="K1175" s="97" t="s">
        <v>3703</v>
      </c>
      <c r="L1175" s="313" t="s">
        <v>3703</v>
      </c>
      <c r="M1175" s="91" t="s">
        <v>3704</v>
      </c>
      <c r="N1175" s="91" t="s">
        <v>3705</v>
      </c>
      <c r="O1175" s="183">
        <v>46058.0</v>
      </c>
      <c r="P1175" s="176">
        <v>46072.0</v>
      </c>
      <c r="Q1175" s="91" t="s">
        <v>124</v>
      </c>
      <c r="R1175" s="91" t="s">
        <v>143</v>
      </c>
      <c r="S1175" s="179" t="s">
        <v>126</v>
      </c>
      <c r="T1175" s="179" t="s">
        <v>145</v>
      </c>
      <c r="U1175" s="179" t="s">
        <v>101</v>
      </c>
      <c r="V1175" s="91" t="s">
        <v>131</v>
      </c>
      <c r="W1175" s="182"/>
      <c r="X1175" s="182"/>
      <c r="Y1175" s="184"/>
      <c r="Z1175" s="182"/>
      <c r="AA1175" s="182"/>
      <c r="AB1175" s="182"/>
    </row>
    <row r="1176" ht="22.5" customHeight="1">
      <c r="A1176" s="72">
        <f>COUNTIF('Call &amp; Chat-Lidya'!$I$4:$I$2391,I1176)</f>
        <v>3</v>
      </c>
      <c r="B1176" s="576">
        <v>46128.0</v>
      </c>
      <c r="C1176" s="91" t="s">
        <v>83</v>
      </c>
      <c r="D1176" s="91" t="s">
        <v>155</v>
      </c>
      <c r="E1176" s="91" t="s">
        <v>3708</v>
      </c>
      <c r="F1176" s="176">
        <v>46127.0</v>
      </c>
      <c r="G1176" s="91"/>
      <c r="H1176" s="91" t="s">
        <v>3709</v>
      </c>
      <c r="I1176" s="91" t="s">
        <v>3710</v>
      </c>
      <c r="J1176" s="97" t="s">
        <v>3711</v>
      </c>
      <c r="K1176" s="97" t="s">
        <v>3711</v>
      </c>
      <c r="L1176" s="313" t="s">
        <v>3711</v>
      </c>
      <c r="M1176" s="91" t="s">
        <v>3712</v>
      </c>
      <c r="N1176" s="91" t="s">
        <v>3712</v>
      </c>
      <c r="O1176" s="183">
        <v>46059.0</v>
      </c>
      <c r="P1176" s="176">
        <v>46073.0</v>
      </c>
      <c r="Q1176" s="91" t="s">
        <v>143</v>
      </c>
      <c r="R1176" s="91" t="s">
        <v>143</v>
      </c>
      <c r="S1176" s="179" t="s">
        <v>126</v>
      </c>
      <c r="T1176" s="179" t="s">
        <v>145</v>
      </c>
      <c r="U1176" s="179" t="s">
        <v>101</v>
      </c>
      <c r="V1176" s="91" t="s">
        <v>131</v>
      </c>
      <c r="W1176" s="182"/>
      <c r="X1176" s="182"/>
      <c r="Y1176" s="184"/>
      <c r="Z1176" s="182"/>
      <c r="AA1176" s="182"/>
      <c r="AB1176" s="182"/>
    </row>
    <row r="1177" ht="22.5" customHeight="1">
      <c r="A1177" s="72">
        <f>COUNTIF('Call &amp; Chat-Lidya'!$I$4:$I$2391,I1177)</f>
        <v>3</v>
      </c>
      <c r="B1177" s="576">
        <v>46128.0</v>
      </c>
      <c r="C1177" s="91" t="s">
        <v>83</v>
      </c>
      <c r="D1177" s="91" t="s">
        <v>155</v>
      </c>
      <c r="E1177" s="91" t="s">
        <v>3718</v>
      </c>
      <c r="F1177" s="176">
        <v>46127.0</v>
      </c>
      <c r="G1177" s="91"/>
      <c r="H1177" s="91" t="s">
        <v>3719</v>
      </c>
      <c r="I1177" s="91" t="s">
        <v>3720</v>
      </c>
      <c r="J1177" s="97" t="s">
        <v>3721</v>
      </c>
      <c r="K1177" s="97" t="s">
        <v>3722</v>
      </c>
      <c r="L1177" s="313" t="s">
        <v>3722</v>
      </c>
      <c r="M1177" s="91" t="s">
        <v>3723</v>
      </c>
      <c r="N1177" s="91" t="s">
        <v>3724</v>
      </c>
      <c r="O1177" s="183">
        <v>46059.0</v>
      </c>
      <c r="P1177" s="176">
        <v>46073.0</v>
      </c>
      <c r="Q1177" s="91" t="s">
        <v>202</v>
      </c>
      <c r="R1177" s="91" t="s">
        <v>143</v>
      </c>
      <c r="S1177" s="179" t="s">
        <v>126</v>
      </c>
      <c r="T1177" s="179" t="s">
        <v>145</v>
      </c>
      <c r="U1177" s="179" t="s">
        <v>101</v>
      </c>
      <c r="V1177" s="91" t="s">
        <v>131</v>
      </c>
      <c r="W1177" s="182"/>
      <c r="X1177" s="182"/>
      <c r="Y1177" s="184"/>
      <c r="Z1177" s="182"/>
      <c r="AA1177" s="182"/>
      <c r="AB1177" s="182"/>
    </row>
    <row r="1178" ht="22.5" customHeight="1">
      <c r="A1178" s="72">
        <f>COUNTIF('Call &amp; Chat-Lidya'!$I$4:$I$2391,I1178)</f>
        <v>3</v>
      </c>
      <c r="B1178" s="576">
        <v>46128.0</v>
      </c>
      <c r="C1178" s="91" t="s">
        <v>83</v>
      </c>
      <c r="D1178" s="91" t="s">
        <v>155</v>
      </c>
      <c r="E1178" s="91" t="s">
        <v>2403</v>
      </c>
      <c r="F1178" s="176">
        <v>46127.0</v>
      </c>
      <c r="G1178" s="91"/>
      <c r="H1178" s="91" t="s">
        <v>2404</v>
      </c>
      <c r="I1178" s="91" t="s">
        <v>2405</v>
      </c>
      <c r="J1178" s="97" t="s">
        <v>2407</v>
      </c>
      <c r="K1178" s="97" t="s">
        <v>2408</v>
      </c>
      <c r="L1178" s="313" t="s">
        <v>2408</v>
      </c>
      <c r="M1178" s="91" t="s">
        <v>2409</v>
      </c>
      <c r="N1178" s="91" t="s">
        <v>2409</v>
      </c>
      <c r="O1178" s="183">
        <v>46059.0</v>
      </c>
      <c r="P1178" s="176">
        <v>46073.0</v>
      </c>
      <c r="Q1178" s="91" t="s">
        <v>143</v>
      </c>
      <c r="R1178" s="91" t="s">
        <v>143</v>
      </c>
      <c r="S1178" s="179" t="s">
        <v>126</v>
      </c>
      <c r="T1178" s="179" t="s">
        <v>145</v>
      </c>
      <c r="U1178" s="179" t="s">
        <v>101</v>
      </c>
      <c r="V1178" s="91" t="s">
        <v>131</v>
      </c>
      <c r="W1178" s="182"/>
      <c r="X1178" s="182"/>
      <c r="Y1178" s="184"/>
      <c r="Z1178" s="182"/>
      <c r="AA1178" s="182"/>
      <c r="AB1178" s="182"/>
    </row>
    <row r="1179" ht="22.5" customHeight="1">
      <c r="A1179" s="72">
        <f>COUNTIF('Call &amp; Chat-Lidya'!$I$4:$I$2391,I1179)</f>
        <v>3</v>
      </c>
      <c r="B1179" s="576">
        <v>46128.0</v>
      </c>
      <c r="C1179" s="91" t="s">
        <v>83</v>
      </c>
      <c r="D1179" s="91" t="s">
        <v>155</v>
      </c>
      <c r="E1179" s="91" t="s">
        <v>3728</v>
      </c>
      <c r="F1179" s="176">
        <v>46127.0</v>
      </c>
      <c r="G1179" s="91"/>
      <c r="H1179" s="91" t="s">
        <v>3729</v>
      </c>
      <c r="I1179" s="91" t="s">
        <v>3730</v>
      </c>
      <c r="J1179" s="97" t="s">
        <v>3731</v>
      </c>
      <c r="K1179" s="97" t="s">
        <v>3732</v>
      </c>
      <c r="L1179" s="313" t="s">
        <v>3732</v>
      </c>
      <c r="M1179" s="182"/>
      <c r="N1179" s="91" t="s">
        <v>3733</v>
      </c>
      <c r="O1179" s="183">
        <v>46059.0</v>
      </c>
      <c r="P1179" s="176">
        <v>46073.0</v>
      </c>
      <c r="Q1179" s="91" t="s">
        <v>124</v>
      </c>
      <c r="R1179" s="91" t="s">
        <v>143</v>
      </c>
      <c r="S1179" s="179" t="s">
        <v>350</v>
      </c>
      <c r="T1179" s="179" t="s">
        <v>145</v>
      </c>
      <c r="U1179" s="179" t="s">
        <v>101</v>
      </c>
      <c r="V1179" s="91" t="s">
        <v>131</v>
      </c>
      <c r="W1179" s="182"/>
      <c r="X1179" s="182"/>
      <c r="Y1179" s="184"/>
      <c r="Z1179" s="180" t="s">
        <v>3738</v>
      </c>
      <c r="AA1179" s="182"/>
      <c r="AB1179" s="182"/>
    </row>
    <row r="1180" ht="22.5" customHeight="1">
      <c r="A1180" s="72">
        <f>COUNTIF('Call &amp; Chat-Lidya'!$I$4:$I$2391,I1180)</f>
        <v>3</v>
      </c>
      <c r="B1180" s="576">
        <v>46128.0</v>
      </c>
      <c r="C1180" s="91" t="s">
        <v>83</v>
      </c>
      <c r="D1180" s="91" t="s">
        <v>155</v>
      </c>
      <c r="E1180" s="91" t="s">
        <v>3740</v>
      </c>
      <c r="F1180" s="176">
        <v>46127.0</v>
      </c>
      <c r="G1180" s="91"/>
      <c r="H1180" s="91" t="s">
        <v>3743</v>
      </c>
      <c r="I1180" s="91" t="s">
        <v>3744</v>
      </c>
      <c r="J1180" s="97" t="s">
        <v>3747</v>
      </c>
      <c r="K1180" s="97" t="s">
        <v>3748</v>
      </c>
      <c r="L1180" s="313" t="s">
        <v>3748</v>
      </c>
      <c r="M1180" s="91" t="s">
        <v>3749</v>
      </c>
      <c r="N1180" s="91" t="s">
        <v>3749</v>
      </c>
      <c r="O1180" s="183">
        <v>46060.0</v>
      </c>
      <c r="P1180" s="176">
        <v>46074.0</v>
      </c>
      <c r="Q1180" s="91" t="s">
        <v>124</v>
      </c>
      <c r="R1180" s="91" t="s">
        <v>143</v>
      </c>
      <c r="S1180" s="179" t="s">
        <v>126</v>
      </c>
      <c r="T1180" s="179" t="s">
        <v>145</v>
      </c>
      <c r="U1180" s="179" t="s">
        <v>101</v>
      </c>
      <c r="V1180" s="91" t="s">
        <v>131</v>
      </c>
      <c r="W1180" s="182"/>
      <c r="X1180" s="182"/>
      <c r="Y1180" s="184"/>
      <c r="Z1180" s="182"/>
      <c r="AA1180" s="182"/>
      <c r="AB1180" s="182"/>
    </row>
    <row r="1181" ht="22.5" customHeight="1">
      <c r="A1181" s="72">
        <f>COUNTIF('Call &amp; Chat-Lidya'!$I$4:$I$2391,I1181)</f>
        <v>4</v>
      </c>
      <c r="B1181" s="576">
        <v>46128.0</v>
      </c>
      <c r="C1181" s="91" t="s">
        <v>83</v>
      </c>
      <c r="D1181" s="91" t="s">
        <v>155</v>
      </c>
      <c r="E1181" s="91" t="s">
        <v>9806</v>
      </c>
      <c r="F1181" s="176">
        <v>46127.0</v>
      </c>
      <c r="G1181" s="91"/>
      <c r="H1181" s="91" t="s">
        <v>9807</v>
      </c>
      <c r="I1181" s="91" t="s">
        <v>3430</v>
      </c>
      <c r="J1181" s="97" t="s">
        <v>9808</v>
      </c>
      <c r="K1181" s="97" t="s">
        <v>3432</v>
      </c>
      <c r="L1181" s="313" t="s">
        <v>3432</v>
      </c>
      <c r="M1181" s="91" t="s">
        <v>3433</v>
      </c>
      <c r="N1181" s="91" t="s">
        <v>3434</v>
      </c>
      <c r="O1181" s="183">
        <v>46065.0</v>
      </c>
      <c r="P1181" s="176">
        <v>46079.0</v>
      </c>
      <c r="Q1181" s="91" t="s">
        <v>124</v>
      </c>
      <c r="R1181" s="91" t="s">
        <v>124</v>
      </c>
      <c r="S1181" s="179" t="s">
        <v>292</v>
      </c>
      <c r="T1181" s="179" t="s">
        <v>127</v>
      </c>
      <c r="U1181" s="179" t="s">
        <v>128</v>
      </c>
      <c r="V1181" s="91" t="s">
        <v>1050</v>
      </c>
      <c r="W1181" s="97" t="s">
        <v>694</v>
      </c>
      <c r="X1181" s="182"/>
      <c r="Y1181" s="184"/>
      <c r="Z1181" s="180" t="s">
        <v>9814</v>
      </c>
      <c r="AA1181" s="182"/>
      <c r="AB1181" s="182"/>
    </row>
    <row r="1182" ht="22.5" customHeight="1">
      <c r="A1182" s="72">
        <f>COUNTIF('Call &amp; Chat-Lidya'!$I$4:$I$2391,I1182)</f>
        <v>2</v>
      </c>
      <c r="B1182" s="576">
        <v>46128.0</v>
      </c>
      <c r="C1182" s="91" t="s">
        <v>83</v>
      </c>
      <c r="D1182" s="91" t="s">
        <v>155</v>
      </c>
      <c r="E1182" s="91" t="s">
        <v>2418</v>
      </c>
      <c r="F1182" s="176">
        <v>46127.0</v>
      </c>
      <c r="G1182" s="91"/>
      <c r="H1182" s="91" t="s">
        <v>2419</v>
      </c>
      <c r="I1182" s="91" t="s">
        <v>2420</v>
      </c>
      <c r="J1182" s="97" t="s">
        <v>2421</v>
      </c>
      <c r="K1182" s="97" t="s">
        <v>2422</v>
      </c>
      <c r="L1182" s="313" t="s">
        <v>2422</v>
      </c>
      <c r="M1182" s="91" t="s">
        <v>2423</v>
      </c>
      <c r="N1182" s="91" t="s">
        <v>2423</v>
      </c>
      <c r="O1182" s="183">
        <v>46071.0</v>
      </c>
      <c r="P1182" s="176">
        <v>46085.0</v>
      </c>
      <c r="Q1182" s="91" t="s">
        <v>143</v>
      </c>
      <c r="R1182" s="91" t="s">
        <v>143</v>
      </c>
      <c r="S1182" s="179" t="s">
        <v>251</v>
      </c>
      <c r="T1182" s="179" t="s">
        <v>145</v>
      </c>
      <c r="U1182" s="179" t="s">
        <v>101</v>
      </c>
      <c r="V1182" s="91" t="s">
        <v>131</v>
      </c>
      <c r="W1182" s="182"/>
      <c r="X1182" s="182"/>
      <c r="Y1182" s="184"/>
      <c r="Z1182" s="182"/>
      <c r="AA1182" s="182"/>
      <c r="AB1182" s="182"/>
    </row>
    <row r="1183" ht="22.5" customHeight="1">
      <c r="A1183" s="72">
        <f>COUNTIF('Call &amp; Chat-Lidya'!$I$4:$I$2391,I1183)</f>
        <v>1</v>
      </c>
      <c r="B1183" s="576">
        <v>46128.0</v>
      </c>
      <c r="C1183" s="91" t="s">
        <v>83</v>
      </c>
      <c r="D1183" s="91" t="s">
        <v>155</v>
      </c>
      <c r="E1183" s="91" t="s">
        <v>9821</v>
      </c>
      <c r="F1183" s="176">
        <v>46127.0</v>
      </c>
      <c r="G1183" s="91"/>
      <c r="H1183" s="91" t="s">
        <v>9822</v>
      </c>
      <c r="I1183" s="91" t="s">
        <v>9824</v>
      </c>
      <c r="J1183" s="97" t="s">
        <v>9826</v>
      </c>
      <c r="K1183" s="97" t="s">
        <v>9828</v>
      </c>
      <c r="L1183" s="313" t="s">
        <v>9828</v>
      </c>
      <c r="M1183" s="91" t="s">
        <v>9831</v>
      </c>
      <c r="N1183" s="91" t="s">
        <v>9832</v>
      </c>
      <c r="O1183" s="183">
        <v>46071.0</v>
      </c>
      <c r="P1183" s="176">
        <v>46085.0</v>
      </c>
      <c r="Q1183" s="91" t="s">
        <v>124</v>
      </c>
      <c r="R1183" s="91" t="s">
        <v>124</v>
      </c>
      <c r="S1183" s="179" t="s">
        <v>126</v>
      </c>
      <c r="T1183" s="179" t="s">
        <v>127</v>
      </c>
      <c r="U1183" s="179" t="s">
        <v>128</v>
      </c>
      <c r="V1183" s="91" t="s">
        <v>131</v>
      </c>
      <c r="W1183" s="182"/>
      <c r="X1183" s="182"/>
      <c r="Y1183" s="184"/>
      <c r="Z1183" s="180" t="s">
        <v>533</v>
      </c>
      <c r="AA1183" s="182"/>
      <c r="AB1183" s="182"/>
    </row>
    <row r="1184" ht="22.5" customHeight="1">
      <c r="A1184" s="72">
        <f>COUNTIF('Call &amp; Chat-Lidya'!$I$4:$I$2391,I1184)</f>
        <v>2</v>
      </c>
      <c r="B1184" s="576">
        <v>46128.0</v>
      </c>
      <c r="C1184" s="91" t="s">
        <v>83</v>
      </c>
      <c r="D1184" s="91" t="s">
        <v>155</v>
      </c>
      <c r="E1184" s="91" t="s">
        <v>2431</v>
      </c>
      <c r="F1184" s="176">
        <v>46127.0</v>
      </c>
      <c r="G1184" s="91"/>
      <c r="H1184" s="91" t="s">
        <v>2432</v>
      </c>
      <c r="I1184" s="91" t="s">
        <v>2433</v>
      </c>
      <c r="J1184" s="97" t="s">
        <v>2434</v>
      </c>
      <c r="K1184" s="97" t="s">
        <v>2435</v>
      </c>
      <c r="L1184" s="313" t="s">
        <v>2435</v>
      </c>
      <c r="M1184" s="91" t="s">
        <v>2436</v>
      </c>
      <c r="N1184" s="182"/>
      <c r="O1184" s="183">
        <v>46071.0</v>
      </c>
      <c r="P1184" s="176">
        <v>46085.0</v>
      </c>
      <c r="Q1184" s="91" t="s">
        <v>143</v>
      </c>
      <c r="R1184" s="91" t="s">
        <v>143</v>
      </c>
      <c r="S1184" s="179" t="s">
        <v>251</v>
      </c>
      <c r="T1184" s="179" t="s">
        <v>145</v>
      </c>
      <c r="U1184" s="179" t="s">
        <v>101</v>
      </c>
      <c r="V1184" s="91" t="s">
        <v>131</v>
      </c>
      <c r="W1184" s="182"/>
      <c r="X1184" s="182"/>
      <c r="Y1184" s="184"/>
      <c r="Z1184" s="182"/>
      <c r="AA1184" s="182"/>
      <c r="AB1184" s="182"/>
    </row>
    <row r="1185" ht="22.5" customHeight="1">
      <c r="A1185" s="72">
        <f>COUNTIF('Call &amp; Chat-Lidya'!$I$4:$I$2391,I1185)</f>
        <v>2</v>
      </c>
      <c r="B1185" s="576">
        <v>46128.0</v>
      </c>
      <c r="C1185" s="91" t="s">
        <v>83</v>
      </c>
      <c r="D1185" s="91" t="s">
        <v>155</v>
      </c>
      <c r="E1185" s="91" t="s">
        <v>2444</v>
      </c>
      <c r="F1185" s="176">
        <v>46127.0</v>
      </c>
      <c r="G1185" s="91"/>
      <c r="H1185" s="91" t="s">
        <v>1910</v>
      </c>
      <c r="I1185" s="91" t="s">
        <v>2445</v>
      </c>
      <c r="J1185" s="97" t="s">
        <v>2446</v>
      </c>
      <c r="K1185" s="97" t="s">
        <v>2447</v>
      </c>
      <c r="L1185" s="313" t="s">
        <v>2447</v>
      </c>
      <c r="M1185" s="91" t="s">
        <v>2448</v>
      </c>
      <c r="N1185" s="182"/>
      <c r="O1185" s="183">
        <v>46071.0</v>
      </c>
      <c r="P1185" s="176">
        <v>46085.0</v>
      </c>
      <c r="Q1185" s="91" t="s">
        <v>143</v>
      </c>
      <c r="R1185" s="91" t="s">
        <v>143</v>
      </c>
      <c r="S1185" s="179" t="s">
        <v>251</v>
      </c>
      <c r="T1185" s="179" t="s">
        <v>145</v>
      </c>
      <c r="U1185" s="179" t="s">
        <v>101</v>
      </c>
      <c r="V1185" s="91" t="s">
        <v>131</v>
      </c>
      <c r="W1185" s="182"/>
      <c r="X1185" s="182"/>
      <c r="Y1185" s="184"/>
      <c r="Z1185" s="182"/>
      <c r="AA1185" s="182"/>
      <c r="AB1185" s="182"/>
    </row>
    <row r="1186" ht="22.5" customHeight="1">
      <c r="A1186" s="72">
        <f>COUNTIF('Call &amp; Chat-Lidya'!$I$4:$I$2391,I1186)</f>
        <v>1</v>
      </c>
      <c r="B1186" s="576">
        <v>46128.0</v>
      </c>
      <c r="C1186" s="91" t="s">
        <v>83</v>
      </c>
      <c r="D1186" s="91" t="s">
        <v>155</v>
      </c>
      <c r="E1186" s="91" t="s">
        <v>5682</v>
      </c>
      <c r="F1186" s="176">
        <v>46127.0</v>
      </c>
      <c r="G1186" s="91"/>
      <c r="H1186" s="91" t="s">
        <v>9856</v>
      </c>
      <c r="I1186" s="91" t="s">
        <v>9859</v>
      </c>
      <c r="J1186" s="97" t="s">
        <v>9860</v>
      </c>
      <c r="K1186" s="97" t="s">
        <v>9860</v>
      </c>
      <c r="L1186" s="313" t="s">
        <v>9860</v>
      </c>
      <c r="M1186" s="91" t="s">
        <v>9861</v>
      </c>
      <c r="N1186" s="91" t="s">
        <v>9861</v>
      </c>
      <c r="O1186" s="183">
        <v>46072.0</v>
      </c>
      <c r="P1186" s="176">
        <v>46086.0</v>
      </c>
      <c r="Q1186" s="91" t="s">
        <v>143</v>
      </c>
      <c r="R1186" s="91" t="s">
        <v>143</v>
      </c>
      <c r="S1186" s="179" t="s">
        <v>292</v>
      </c>
      <c r="T1186" s="179" t="s">
        <v>127</v>
      </c>
      <c r="U1186" s="179" t="s">
        <v>128</v>
      </c>
      <c r="V1186" s="91" t="s">
        <v>664</v>
      </c>
      <c r="W1186" s="97" t="s">
        <v>694</v>
      </c>
      <c r="X1186" s="182"/>
      <c r="Y1186" s="184"/>
      <c r="Z1186" s="180" t="s">
        <v>9862</v>
      </c>
      <c r="AA1186" s="182"/>
      <c r="AB1186" s="182"/>
    </row>
    <row r="1187" ht="22.5" customHeight="1">
      <c r="A1187" s="72">
        <f>COUNTIF('Call &amp; Chat-Lidya'!$I$4:$I$2391,I1187)</f>
        <v>2</v>
      </c>
      <c r="B1187" s="576">
        <v>46128.0</v>
      </c>
      <c r="C1187" s="91" t="s">
        <v>83</v>
      </c>
      <c r="D1187" s="91" t="s">
        <v>155</v>
      </c>
      <c r="E1187" s="91" t="s">
        <v>2457</v>
      </c>
      <c r="F1187" s="176">
        <v>46127.0</v>
      </c>
      <c r="G1187" s="91"/>
      <c r="H1187" s="91" t="s">
        <v>2458</v>
      </c>
      <c r="I1187" s="91" t="s">
        <v>2459</v>
      </c>
      <c r="J1187" s="97" t="s">
        <v>2460</v>
      </c>
      <c r="K1187" s="97" t="s">
        <v>2461</v>
      </c>
      <c r="L1187" s="313" t="s">
        <v>2461</v>
      </c>
      <c r="M1187" s="91" t="s">
        <v>2463</v>
      </c>
      <c r="N1187" s="91" t="s">
        <v>2463</v>
      </c>
      <c r="O1187" s="183">
        <v>46072.0</v>
      </c>
      <c r="P1187" s="176">
        <v>46086.0</v>
      </c>
      <c r="Q1187" s="91" t="s">
        <v>124</v>
      </c>
      <c r="R1187" s="91" t="s">
        <v>143</v>
      </c>
      <c r="S1187" s="179" t="s">
        <v>126</v>
      </c>
      <c r="T1187" s="179" t="s">
        <v>145</v>
      </c>
      <c r="U1187" s="179" t="s">
        <v>101</v>
      </c>
      <c r="V1187" s="91" t="s">
        <v>131</v>
      </c>
      <c r="W1187" s="182"/>
      <c r="X1187" s="182"/>
      <c r="Y1187" s="184"/>
      <c r="Z1187" s="182"/>
      <c r="AA1187" s="182"/>
      <c r="AB1187" s="182"/>
    </row>
    <row r="1188" ht="22.5" customHeight="1">
      <c r="A1188" s="72">
        <f>COUNTIF('Call &amp; Chat-Lidya'!$I$4:$I$2391,I1188)</f>
        <v>2</v>
      </c>
      <c r="B1188" s="576">
        <v>46128.0</v>
      </c>
      <c r="C1188" s="91" t="s">
        <v>83</v>
      </c>
      <c r="D1188" s="91" t="s">
        <v>155</v>
      </c>
      <c r="E1188" s="91" t="s">
        <v>2475</v>
      </c>
      <c r="F1188" s="176">
        <v>46127.0</v>
      </c>
      <c r="G1188" s="91"/>
      <c r="H1188" s="91" t="s">
        <v>2477</v>
      </c>
      <c r="I1188" s="91" t="s">
        <v>2478</v>
      </c>
      <c r="J1188" s="97" t="s">
        <v>2479</v>
      </c>
      <c r="K1188" s="97" t="s">
        <v>1392</v>
      </c>
      <c r="L1188" s="313" t="s">
        <v>1392</v>
      </c>
      <c r="M1188" s="91" t="s">
        <v>2480</v>
      </c>
      <c r="N1188" s="91" t="s">
        <v>2481</v>
      </c>
      <c r="O1188" s="183">
        <v>46073.0</v>
      </c>
      <c r="P1188" s="176">
        <v>46087.0</v>
      </c>
      <c r="Q1188" s="91" t="s">
        <v>124</v>
      </c>
      <c r="R1188" s="91" t="s">
        <v>143</v>
      </c>
      <c r="S1188" s="179" t="s">
        <v>126</v>
      </c>
      <c r="T1188" s="179" t="s">
        <v>145</v>
      </c>
      <c r="U1188" s="179" t="s">
        <v>101</v>
      </c>
      <c r="V1188" s="91" t="s">
        <v>131</v>
      </c>
      <c r="W1188" s="182"/>
      <c r="X1188" s="182"/>
      <c r="Y1188" s="184"/>
      <c r="Z1188" s="182"/>
      <c r="AA1188" s="182"/>
      <c r="AB1188" s="182"/>
    </row>
    <row r="1189" ht="22.5" customHeight="1">
      <c r="A1189" s="72">
        <f>COUNTIF('Call &amp; Chat-Lidya'!$I$4:$I$2391,I1189)</f>
        <v>4</v>
      </c>
      <c r="B1189" s="576">
        <v>46128.0</v>
      </c>
      <c r="C1189" s="91" t="s">
        <v>83</v>
      </c>
      <c r="D1189" s="91" t="s">
        <v>155</v>
      </c>
      <c r="E1189" s="91" t="s">
        <v>3597</v>
      </c>
      <c r="F1189" s="176">
        <v>46127.0</v>
      </c>
      <c r="G1189" s="91"/>
      <c r="H1189" s="91" t="s">
        <v>3598</v>
      </c>
      <c r="I1189" s="91" t="s">
        <v>3599</v>
      </c>
      <c r="J1189" s="97" t="s">
        <v>3600</v>
      </c>
      <c r="K1189" s="97" t="s">
        <v>3601</v>
      </c>
      <c r="L1189" s="313" t="s">
        <v>3601</v>
      </c>
      <c r="M1189" s="91" t="s">
        <v>3602</v>
      </c>
      <c r="N1189" s="91" t="s">
        <v>3602</v>
      </c>
      <c r="O1189" s="183">
        <v>46127.0</v>
      </c>
      <c r="P1189" s="176">
        <v>46141.0</v>
      </c>
      <c r="Q1189" s="91" t="s">
        <v>124</v>
      </c>
      <c r="R1189" s="91" t="s">
        <v>143</v>
      </c>
      <c r="S1189" s="179" t="s">
        <v>126</v>
      </c>
      <c r="T1189" s="179" t="s">
        <v>145</v>
      </c>
      <c r="U1189" s="179" t="s">
        <v>101</v>
      </c>
      <c r="V1189" s="91" t="s">
        <v>131</v>
      </c>
      <c r="W1189" s="182"/>
      <c r="X1189" s="182"/>
      <c r="Y1189" s="184"/>
      <c r="Z1189" s="182"/>
      <c r="AA1189" s="182"/>
      <c r="AB1189" s="182"/>
    </row>
    <row r="1190" ht="22.5" customHeight="1">
      <c r="A1190" s="72">
        <f>COUNTIF('Call &amp; Chat-Lidya'!$I$4:$I$2391,I1190)</f>
        <v>7</v>
      </c>
      <c r="B1190" s="576">
        <v>46128.0</v>
      </c>
      <c r="C1190" s="91" t="s">
        <v>83</v>
      </c>
      <c r="D1190" s="91" t="s">
        <v>155</v>
      </c>
      <c r="E1190" s="91" t="s">
        <v>1761</v>
      </c>
      <c r="F1190" s="176">
        <v>46128.0</v>
      </c>
      <c r="G1190" s="91"/>
      <c r="H1190" s="91" t="s">
        <v>1762</v>
      </c>
      <c r="I1190" s="91" t="s">
        <v>1763</v>
      </c>
      <c r="J1190" s="97" t="s">
        <v>1764</v>
      </c>
      <c r="K1190" s="97" t="s">
        <v>1765</v>
      </c>
      <c r="L1190" s="313" t="s">
        <v>1765</v>
      </c>
      <c r="M1190" s="91" t="s">
        <v>1766</v>
      </c>
      <c r="N1190" s="182"/>
      <c r="O1190" s="183">
        <v>46127.0</v>
      </c>
      <c r="P1190" s="176">
        <v>46141.0</v>
      </c>
      <c r="Q1190" s="91" t="s">
        <v>143</v>
      </c>
      <c r="R1190" s="91" t="s">
        <v>213</v>
      </c>
      <c r="S1190" s="179" t="s">
        <v>251</v>
      </c>
      <c r="T1190" s="179" t="s">
        <v>381</v>
      </c>
      <c r="U1190" s="179" t="s">
        <v>101</v>
      </c>
      <c r="V1190" s="91" t="s">
        <v>341</v>
      </c>
      <c r="W1190" s="182"/>
      <c r="X1190" s="182"/>
      <c r="Y1190" s="184"/>
      <c r="Z1190" s="180" t="s">
        <v>8737</v>
      </c>
      <c r="AA1190" s="182"/>
      <c r="AB1190" s="182"/>
    </row>
    <row r="1191" ht="22.5" customHeight="1">
      <c r="A1191" s="72">
        <f>COUNTIF('Call &amp; Chat-Lidya'!$I$4:$I$2391,I1191)</f>
        <v>3</v>
      </c>
      <c r="B1191" s="576">
        <v>46128.0</v>
      </c>
      <c r="C1191" s="91" t="s">
        <v>83</v>
      </c>
      <c r="D1191" s="91" t="s">
        <v>155</v>
      </c>
      <c r="E1191" s="91" t="s">
        <v>3607</v>
      </c>
      <c r="F1191" s="176">
        <v>46128.0</v>
      </c>
      <c r="G1191" s="91"/>
      <c r="H1191" s="91" t="s">
        <v>3608</v>
      </c>
      <c r="I1191" s="91" t="s">
        <v>3609</v>
      </c>
      <c r="J1191" s="97" t="s">
        <v>3610</v>
      </c>
      <c r="K1191" s="97" t="s">
        <v>3611</v>
      </c>
      <c r="L1191" s="313" t="s">
        <v>3611</v>
      </c>
      <c r="M1191" s="91" t="s">
        <v>3612</v>
      </c>
      <c r="N1191" s="91" t="s">
        <v>3612</v>
      </c>
      <c r="O1191" s="183">
        <v>46127.0</v>
      </c>
      <c r="P1191" s="176">
        <v>46141.0</v>
      </c>
      <c r="Q1191" s="91" t="s">
        <v>124</v>
      </c>
      <c r="R1191" s="91" t="s">
        <v>143</v>
      </c>
      <c r="S1191" s="179" t="s">
        <v>251</v>
      </c>
      <c r="T1191" s="179" t="s">
        <v>145</v>
      </c>
      <c r="U1191" s="179" t="s">
        <v>101</v>
      </c>
      <c r="V1191" s="91" t="s">
        <v>131</v>
      </c>
      <c r="W1191" s="182"/>
      <c r="X1191" s="182"/>
      <c r="Y1191" s="184"/>
      <c r="Z1191" s="182"/>
      <c r="AA1191" s="182"/>
      <c r="AB1191" s="182"/>
    </row>
    <row r="1192" ht="22.5" customHeight="1">
      <c r="A1192" s="72">
        <f>COUNTIF('Call &amp; Chat-Lidya'!$I$4:$I$2391,I1192)</f>
        <v>12</v>
      </c>
      <c r="B1192" s="576">
        <v>46128.0</v>
      </c>
      <c r="C1192" s="91" t="s">
        <v>83</v>
      </c>
      <c r="D1192" s="91" t="s">
        <v>125</v>
      </c>
      <c r="E1192" s="91" t="s">
        <v>1660</v>
      </c>
      <c r="F1192" s="178">
        <v>46084.0</v>
      </c>
      <c r="G1192" s="91"/>
      <c r="H1192" s="91" t="s">
        <v>1661</v>
      </c>
      <c r="I1192" s="412" t="s">
        <v>1662</v>
      </c>
      <c r="J1192" s="97" t="s">
        <v>1663</v>
      </c>
      <c r="K1192" s="97" t="s">
        <v>1664</v>
      </c>
      <c r="L1192" s="313" t="s">
        <v>1665</v>
      </c>
      <c r="M1192" s="91" t="s">
        <v>1667</v>
      </c>
      <c r="N1192" s="182"/>
      <c r="O1192" s="183">
        <v>46061.0</v>
      </c>
      <c r="P1192" s="176">
        <v>46075.0</v>
      </c>
      <c r="Q1192" s="91" t="s">
        <v>485</v>
      </c>
      <c r="R1192" s="91">
        <v>2.0</v>
      </c>
      <c r="S1192" s="179" t="s">
        <v>251</v>
      </c>
      <c r="T1192" s="179" t="s">
        <v>145</v>
      </c>
      <c r="U1192" s="179" t="s">
        <v>101</v>
      </c>
      <c r="V1192" s="91" t="s">
        <v>131</v>
      </c>
      <c r="W1192" s="182"/>
      <c r="X1192" s="91" t="s">
        <v>1035</v>
      </c>
      <c r="Y1192" s="184"/>
      <c r="Z1192" s="182"/>
      <c r="AA1192" s="182"/>
      <c r="AB1192" s="182"/>
    </row>
    <row r="1193" ht="22.5" customHeight="1">
      <c r="A1193" s="72">
        <f>COUNTIF('Call &amp; Chat-Lidya'!$I$4:$I$2391,I1193)</f>
        <v>12</v>
      </c>
      <c r="B1193" s="576">
        <v>46128.0</v>
      </c>
      <c r="C1193" s="91" t="s">
        <v>83</v>
      </c>
      <c r="D1193" s="91" t="s">
        <v>125</v>
      </c>
      <c r="E1193" s="91" t="s">
        <v>1672</v>
      </c>
      <c r="F1193" s="178">
        <v>46084.0</v>
      </c>
      <c r="G1193" s="91"/>
      <c r="H1193" s="91" t="s">
        <v>1673</v>
      </c>
      <c r="I1193" s="412" t="s">
        <v>1674</v>
      </c>
      <c r="J1193" s="97" t="s">
        <v>1675</v>
      </c>
      <c r="K1193" s="97" t="s">
        <v>1676</v>
      </c>
      <c r="L1193" s="313" t="s">
        <v>1676</v>
      </c>
      <c r="M1193" s="91" t="s">
        <v>1677</v>
      </c>
      <c r="N1193" s="91" t="s">
        <v>1678</v>
      </c>
      <c r="O1193" s="183">
        <v>46078.0</v>
      </c>
      <c r="P1193" s="176">
        <v>46092.0</v>
      </c>
      <c r="Q1193" s="91" t="s">
        <v>858</v>
      </c>
      <c r="R1193" s="91">
        <v>2.0</v>
      </c>
      <c r="S1193" s="179" t="s">
        <v>251</v>
      </c>
      <c r="T1193" s="179" t="s">
        <v>145</v>
      </c>
      <c r="U1193" s="179" t="s">
        <v>101</v>
      </c>
      <c r="V1193" s="91" t="s">
        <v>131</v>
      </c>
      <c r="W1193" s="182"/>
      <c r="X1193" s="182"/>
      <c r="Y1193" s="184"/>
      <c r="Z1193" s="182"/>
      <c r="AA1193" s="182"/>
      <c r="AB1193" s="182"/>
    </row>
    <row r="1194" ht="22.5" customHeight="1">
      <c r="A1194" s="72">
        <f>COUNTIF('Call &amp; Chat-Lidya'!$I$4:$I$2391,I1194)</f>
        <v>9</v>
      </c>
      <c r="B1194" s="576">
        <v>46128.0</v>
      </c>
      <c r="C1194" s="91" t="s">
        <v>83</v>
      </c>
      <c r="D1194" s="91" t="s">
        <v>125</v>
      </c>
      <c r="E1194" s="91" t="s">
        <v>1685</v>
      </c>
      <c r="F1194" s="178">
        <v>46083.0</v>
      </c>
      <c r="G1194" s="182"/>
      <c r="H1194" s="182"/>
      <c r="I1194" s="412" t="s">
        <v>1686</v>
      </c>
      <c r="J1194" s="97" t="s">
        <v>1687</v>
      </c>
      <c r="K1194" s="97" t="s">
        <v>1688</v>
      </c>
      <c r="L1194" s="313" t="s">
        <v>1688</v>
      </c>
      <c r="M1194" s="91" t="s">
        <v>1689</v>
      </c>
      <c r="N1194" s="182"/>
      <c r="O1194" s="183">
        <v>45315.0</v>
      </c>
      <c r="P1194" s="176">
        <v>45834.0</v>
      </c>
      <c r="Q1194" s="91" t="s">
        <v>124</v>
      </c>
      <c r="R1194" s="91">
        <v>2.0</v>
      </c>
      <c r="S1194" s="193" t="s">
        <v>251</v>
      </c>
      <c r="T1194" s="193" t="s">
        <v>145</v>
      </c>
      <c r="U1194" s="179" t="s">
        <v>101</v>
      </c>
      <c r="V1194" s="97" t="s">
        <v>131</v>
      </c>
      <c r="W1194" s="182"/>
      <c r="X1194" s="182"/>
      <c r="Y1194" s="182"/>
      <c r="Z1194" s="182"/>
      <c r="AA1194" s="182"/>
      <c r="AB1194" s="182"/>
    </row>
    <row r="1195" ht="22.5" customHeight="1">
      <c r="A1195" s="72">
        <f>COUNTIF('Call &amp; Chat-Lidya'!$I$4:$I$2391,I1195)</f>
        <v>10</v>
      </c>
      <c r="B1195" s="576">
        <v>46128.0</v>
      </c>
      <c r="C1195" s="91" t="s">
        <v>83</v>
      </c>
      <c r="D1195" s="91" t="s">
        <v>125</v>
      </c>
      <c r="E1195" s="91" t="s">
        <v>1715</v>
      </c>
      <c r="F1195" s="178">
        <v>46108.0</v>
      </c>
      <c r="G1195" s="91"/>
      <c r="H1195" s="91" t="s">
        <v>1719</v>
      </c>
      <c r="I1195" s="91" t="s">
        <v>1720</v>
      </c>
      <c r="J1195" s="97" t="s">
        <v>1722</v>
      </c>
      <c r="K1195" s="97" t="s">
        <v>1722</v>
      </c>
      <c r="L1195" s="313" t="s">
        <v>1722</v>
      </c>
      <c r="M1195" s="91" t="s">
        <v>1726</v>
      </c>
      <c r="N1195" s="91" t="s">
        <v>1726</v>
      </c>
      <c r="O1195" s="183">
        <v>46108.0</v>
      </c>
      <c r="P1195" s="337">
        <v>46122.0</v>
      </c>
      <c r="Q1195" s="91" t="s">
        <v>143</v>
      </c>
      <c r="R1195" s="91">
        <v>2.0</v>
      </c>
      <c r="S1195" s="179" t="s">
        <v>100</v>
      </c>
      <c r="T1195" s="179" t="s">
        <v>145</v>
      </c>
      <c r="U1195" s="179" t="s">
        <v>101</v>
      </c>
      <c r="V1195" s="91" t="s">
        <v>664</v>
      </c>
      <c r="W1195" s="182"/>
      <c r="X1195" s="182"/>
      <c r="Y1195" s="182"/>
      <c r="Z1195" s="180" t="s">
        <v>5378</v>
      </c>
      <c r="AA1195" s="182"/>
      <c r="AB1195" s="182"/>
    </row>
    <row r="1196" ht="22.5" customHeight="1">
      <c r="A1196" s="72">
        <f>COUNTIF('Call &amp; Chat-Lidya'!$I$4:$I$2391,I1196)</f>
        <v>26</v>
      </c>
      <c r="B1196" s="576">
        <v>46128.0</v>
      </c>
      <c r="C1196" s="91" t="s">
        <v>83</v>
      </c>
      <c r="D1196" s="91" t="s">
        <v>155</v>
      </c>
      <c r="E1196" s="91"/>
      <c r="F1196" s="176"/>
      <c r="G1196" s="91"/>
      <c r="H1196" s="91"/>
      <c r="I1196" s="76" t="s">
        <v>2116</v>
      </c>
      <c r="J1196" s="88" t="s">
        <v>2117</v>
      </c>
      <c r="K1196" s="88" t="s">
        <v>2117</v>
      </c>
      <c r="L1196" s="76" t="s">
        <v>2116</v>
      </c>
      <c r="M1196" s="91"/>
      <c r="N1196" s="91"/>
      <c r="O1196" s="183"/>
      <c r="P1196" s="176"/>
      <c r="Q1196" s="91"/>
      <c r="R1196" s="76" t="s">
        <v>213</v>
      </c>
      <c r="S1196" s="83" t="s">
        <v>99</v>
      </c>
      <c r="T1196" s="179" t="s">
        <v>145</v>
      </c>
      <c r="U1196" s="179" t="s">
        <v>101</v>
      </c>
      <c r="V1196" s="91" t="s">
        <v>131</v>
      </c>
      <c r="W1196" s="182"/>
      <c r="X1196" s="182"/>
      <c r="Y1196" s="184"/>
      <c r="Z1196" s="182"/>
      <c r="AA1196" s="182"/>
      <c r="AB1196" s="182"/>
    </row>
    <row r="1197" ht="22.5" customHeight="1">
      <c r="A1197" s="72">
        <f>COUNTIF('Call &amp; Chat-Lidya'!$I$4:$I$2391,I1197)</f>
        <v>0</v>
      </c>
      <c r="B1197" s="488">
        <v>46128.0</v>
      </c>
      <c r="C1197" s="182"/>
      <c r="D1197" s="182"/>
      <c r="E1197" s="182"/>
      <c r="F1197" s="560"/>
      <c r="G1197" s="182"/>
      <c r="H1197" s="182"/>
      <c r="I1197" s="561"/>
      <c r="J1197" s="370" t="s">
        <v>1217</v>
      </c>
      <c r="K1197" s="370" t="s">
        <v>1217</v>
      </c>
      <c r="L1197" s="370" t="s">
        <v>1217</v>
      </c>
      <c r="M1197" s="371" t="s">
        <v>1221</v>
      </c>
      <c r="N1197" s="182"/>
      <c r="O1197" s="562"/>
      <c r="P1197" s="336"/>
      <c r="Q1197" s="182"/>
      <c r="R1197" s="182"/>
      <c r="S1197" s="185"/>
      <c r="T1197" s="193" t="s">
        <v>145</v>
      </c>
      <c r="U1197" s="179" t="s">
        <v>101</v>
      </c>
      <c r="V1197" s="91" t="s">
        <v>131</v>
      </c>
      <c r="W1197" s="182"/>
      <c r="X1197" s="182"/>
      <c r="Y1197" s="182"/>
      <c r="Z1197" s="88" t="s">
        <v>9928</v>
      </c>
      <c r="AA1197" s="184"/>
      <c r="AB1197" s="184"/>
    </row>
    <row r="1198" ht="22.5" customHeight="1">
      <c r="A1198" s="72">
        <f>COUNTIF('Call &amp; Chat-Lidya'!$I$4:$I$2391,I1198)</f>
        <v>1</v>
      </c>
      <c r="B1198" s="576">
        <v>46127.0</v>
      </c>
      <c r="C1198" s="91" t="s">
        <v>83</v>
      </c>
      <c r="D1198" s="91" t="s">
        <v>155</v>
      </c>
      <c r="E1198" s="91" t="s">
        <v>7813</v>
      </c>
      <c r="F1198" s="176">
        <v>46125.0</v>
      </c>
      <c r="G1198" s="91"/>
      <c r="H1198" s="91" t="s">
        <v>9929</v>
      </c>
      <c r="I1198" s="91" t="s">
        <v>9930</v>
      </c>
      <c r="J1198" s="97" t="s">
        <v>9931</v>
      </c>
      <c r="K1198" s="97" t="s">
        <v>9932</v>
      </c>
      <c r="L1198" s="313" t="s">
        <v>9932</v>
      </c>
      <c r="M1198" s="91" t="s">
        <v>9933</v>
      </c>
      <c r="N1198" s="91" t="s">
        <v>9933</v>
      </c>
      <c r="O1198" s="183">
        <v>45290.0</v>
      </c>
      <c r="P1198" s="176">
        <v>45834.0</v>
      </c>
      <c r="Q1198" s="91" t="s">
        <v>124</v>
      </c>
      <c r="R1198" s="91" t="s">
        <v>143</v>
      </c>
      <c r="S1198" s="179" t="s">
        <v>251</v>
      </c>
      <c r="T1198" s="179" t="s">
        <v>127</v>
      </c>
      <c r="U1198" s="185"/>
      <c r="V1198" s="91" t="s">
        <v>131</v>
      </c>
      <c r="W1198" s="182"/>
      <c r="X1198" s="182"/>
      <c r="Y1198" s="184"/>
      <c r="Z1198" s="182"/>
      <c r="AA1198" s="182"/>
      <c r="AB1198" s="182"/>
    </row>
    <row r="1199" ht="22.5" customHeight="1">
      <c r="A1199" s="72">
        <f>COUNTIF('Call &amp; Chat-Lidya'!$I$4:$I$2391,I1199)</f>
        <v>1</v>
      </c>
      <c r="B1199" s="576">
        <v>46127.0</v>
      </c>
      <c r="C1199" s="91" t="s">
        <v>83</v>
      </c>
      <c r="D1199" s="91" t="s">
        <v>155</v>
      </c>
      <c r="E1199" s="91" t="s">
        <v>7824</v>
      </c>
      <c r="F1199" s="176">
        <v>46125.0</v>
      </c>
      <c r="G1199" s="91"/>
      <c r="H1199" s="91" t="s">
        <v>9935</v>
      </c>
      <c r="I1199" s="91" t="s">
        <v>426</v>
      </c>
      <c r="J1199" s="97" t="s">
        <v>9936</v>
      </c>
      <c r="K1199" s="97" t="s">
        <v>9937</v>
      </c>
      <c r="L1199" s="313" t="s">
        <v>9937</v>
      </c>
      <c r="M1199" s="91" t="s">
        <v>9938</v>
      </c>
      <c r="N1199" s="91" t="s">
        <v>9939</v>
      </c>
      <c r="O1199" s="183">
        <v>45291.0</v>
      </c>
      <c r="P1199" s="176">
        <v>45834.0</v>
      </c>
      <c r="Q1199" s="91" t="s">
        <v>124</v>
      </c>
      <c r="R1199" s="91" t="s">
        <v>124</v>
      </c>
      <c r="S1199" s="179" t="s">
        <v>126</v>
      </c>
      <c r="T1199" s="179" t="s">
        <v>127</v>
      </c>
      <c r="U1199" s="179" t="s">
        <v>128</v>
      </c>
      <c r="V1199" s="91" t="s">
        <v>131</v>
      </c>
      <c r="W1199" s="182"/>
      <c r="X1199" s="182"/>
      <c r="Y1199" s="184"/>
      <c r="Z1199" s="180" t="s">
        <v>533</v>
      </c>
      <c r="AA1199" s="182"/>
      <c r="AB1199" s="182"/>
    </row>
    <row r="1200" ht="22.5" customHeight="1">
      <c r="A1200" s="72">
        <f>COUNTIF('Call &amp; Chat-Lidya'!$I$4:$I$2391,I1200)</f>
        <v>1</v>
      </c>
      <c r="B1200" s="576">
        <v>46127.0</v>
      </c>
      <c r="C1200" s="91" t="s">
        <v>83</v>
      </c>
      <c r="D1200" s="91" t="s">
        <v>155</v>
      </c>
      <c r="E1200" s="91" t="s">
        <v>7838</v>
      </c>
      <c r="F1200" s="176">
        <v>46125.0</v>
      </c>
      <c r="G1200" s="91"/>
      <c r="H1200" s="91" t="s">
        <v>9942</v>
      </c>
      <c r="I1200" s="91" t="s">
        <v>1017</v>
      </c>
      <c r="J1200" s="97" t="s">
        <v>9943</v>
      </c>
      <c r="K1200" s="97" t="s">
        <v>9944</v>
      </c>
      <c r="L1200" s="313" t="s">
        <v>9944</v>
      </c>
      <c r="M1200" s="91" t="s">
        <v>9945</v>
      </c>
      <c r="N1200" s="91" t="s">
        <v>9946</v>
      </c>
      <c r="O1200" s="183">
        <v>45291.0</v>
      </c>
      <c r="P1200" s="176">
        <v>45834.0</v>
      </c>
      <c r="Q1200" s="91" t="s">
        <v>143</v>
      </c>
      <c r="R1200" s="91" t="s">
        <v>143</v>
      </c>
      <c r="S1200" s="179" t="s">
        <v>126</v>
      </c>
      <c r="T1200" s="179" t="s">
        <v>127</v>
      </c>
      <c r="U1200" s="185"/>
      <c r="V1200" s="91" t="s">
        <v>131</v>
      </c>
      <c r="W1200" s="182"/>
      <c r="X1200" s="182"/>
      <c r="Y1200" s="184"/>
      <c r="Z1200" s="182"/>
      <c r="AA1200" s="182"/>
      <c r="AB1200" s="182"/>
    </row>
    <row r="1201" ht="22.5" customHeight="1">
      <c r="A1201" s="72">
        <f>COUNTIF('Call &amp; Chat-Lidya'!$I$4:$I$2391,I1201)</f>
        <v>3</v>
      </c>
      <c r="B1201" s="576">
        <v>46127.0</v>
      </c>
      <c r="C1201" s="91" t="s">
        <v>83</v>
      </c>
      <c r="D1201" s="91" t="s">
        <v>155</v>
      </c>
      <c r="E1201" s="91" t="s">
        <v>7853</v>
      </c>
      <c r="F1201" s="176">
        <v>46125.0</v>
      </c>
      <c r="G1201" s="91"/>
      <c r="H1201" s="91" t="s">
        <v>9949</v>
      </c>
      <c r="I1201" s="91" t="s">
        <v>2749</v>
      </c>
      <c r="J1201" s="97" t="s">
        <v>9950</v>
      </c>
      <c r="K1201" s="97" t="s">
        <v>9951</v>
      </c>
      <c r="L1201" s="313" t="s">
        <v>9951</v>
      </c>
      <c r="M1201" s="91" t="s">
        <v>9953</v>
      </c>
      <c r="N1201" s="91" t="s">
        <v>9954</v>
      </c>
      <c r="O1201" s="183">
        <v>45299.0</v>
      </c>
      <c r="P1201" s="176">
        <v>45834.0</v>
      </c>
      <c r="Q1201" s="91" t="s">
        <v>143</v>
      </c>
      <c r="R1201" s="91" t="s">
        <v>143</v>
      </c>
      <c r="S1201" s="179" t="s">
        <v>126</v>
      </c>
      <c r="T1201" s="179" t="s">
        <v>127</v>
      </c>
      <c r="U1201" s="185"/>
      <c r="V1201" s="91" t="s">
        <v>131</v>
      </c>
      <c r="W1201" s="182"/>
      <c r="X1201" s="182"/>
      <c r="Y1201" s="184"/>
      <c r="Z1201" s="182"/>
      <c r="AA1201" s="182"/>
      <c r="AB1201" s="182"/>
    </row>
    <row r="1202" ht="22.5" customHeight="1">
      <c r="A1202" s="72">
        <f>COUNTIF('Call &amp; Chat-Lidya'!$I$4:$I$2391,I1202)</f>
        <v>1</v>
      </c>
      <c r="B1202" s="576">
        <v>46127.0</v>
      </c>
      <c r="C1202" s="91" t="s">
        <v>83</v>
      </c>
      <c r="D1202" s="91" t="s">
        <v>155</v>
      </c>
      <c r="E1202" s="91" t="s">
        <v>7871</v>
      </c>
      <c r="F1202" s="176">
        <v>46125.0</v>
      </c>
      <c r="G1202" s="91"/>
      <c r="H1202" s="91" t="s">
        <v>9956</v>
      </c>
      <c r="I1202" s="91" t="s">
        <v>556</v>
      </c>
      <c r="J1202" s="97" t="s">
        <v>9957</v>
      </c>
      <c r="K1202" s="97" t="s">
        <v>9958</v>
      </c>
      <c r="L1202" s="313" t="s">
        <v>9958</v>
      </c>
      <c r="M1202" s="91" t="s">
        <v>9959</v>
      </c>
      <c r="N1202" s="91" t="s">
        <v>9959</v>
      </c>
      <c r="O1202" s="183">
        <v>45301.0</v>
      </c>
      <c r="P1202" s="176">
        <v>45834.0</v>
      </c>
      <c r="Q1202" s="91" t="s">
        <v>124</v>
      </c>
      <c r="R1202" s="91" t="s">
        <v>124</v>
      </c>
      <c r="S1202" s="179" t="s">
        <v>126</v>
      </c>
      <c r="T1202" s="179" t="s">
        <v>127</v>
      </c>
      <c r="U1202" s="179" t="s">
        <v>128</v>
      </c>
      <c r="V1202" s="91" t="s">
        <v>131</v>
      </c>
      <c r="W1202" s="182"/>
      <c r="X1202" s="182"/>
      <c r="Y1202" s="184"/>
      <c r="Z1202" s="180" t="s">
        <v>533</v>
      </c>
      <c r="AA1202" s="182"/>
      <c r="AB1202" s="182"/>
    </row>
    <row r="1203" ht="22.5" customHeight="1">
      <c r="A1203" s="72">
        <f>COUNTIF('Call &amp; Chat-Lidya'!$I$4:$I$2391,I1203)</f>
        <v>1</v>
      </c>
      <c r="B1203" s="576">
        <v>46127.0</v>
      </c>
      <c r="C1203" s="91" t="s">
        <v>83</v>
      </c>
      <c r="D1203" s="91" t="s">
        <v>155</v>
      </c>
      <c r="E1203" s="91" t="s">
        <v>7878</v>
      </c>
      <c r="F1203" s="176">
        <v>46125.0</v>
      </c>
      <c r="G1203" s="91"/>
      <c r="H1203" s="91" t="s">
        <v>9961</v>
      </c>
      <c r="I1203" s="91" t="s">
        <v>2071</v>
      </c>
      <c r="J1203" s="97" t="s">
        <v>9962</v>
      </c>
      <c r="K1203" s="97" t="s">
        <v>9963</v>
      </c>
      <c r="L1203" s="313" t="s">
        <v>9963</v>
      </c>
      <c r="M1203" s="91" t="s">
        <v>9964</v>
      </c>
      <c r="N1203" s="91" t="s">
        <v>9965</v>
      </c>
      <c r="O1203" s="183">
        <v>45301.0</v>
      </c>
      <c r="P1203" s="176">
        <v>45834.0</v>
      </c>
      <c r="Q1203" s="91" t="s">
        <v>213</v>
      </c>
      <c r="R1203" s="91" t="s">
        <v>143</v>
      </c>
      <c r="S1203" s="179" t="s">
        <v>126</v>
      </c>
      <c r="T1203" s="179" t="s">
        <v>127</v>
      </c>
      <c r="U1203" s="185"/>
      <c r="V1203" s="91" t="s">
        <v>131</v>
      </c>
      <c r="W1203" s="182"/>
      <c r="X1203" s="182"/>
      <c r="Y1203" s="184"/>
      <c r="Z1203" s="182"/>
      <c r="AA1203" s="182"/>
      <c r="AB1203" s="182"/>
    </row>
    <row r="1204" ht="22.5" customHeight="1">
      <c r="A1204" s="72">
        <f>COUNTIF('Call &amp; Chat-Lidya'!$I$4:$I$2391,I1204)</f>
        <v>1</v>
      </c>
      <c r="B1204" s="576">
        <v>46127.0</v>
      </c>
      <c r="C1204" s="91" t="s">
        <v>83</v>
      </c>
      <c r="D1204" s="91" t="s">
        <v>155</v>
      </c>
      <c r="E1204" s="91" t="s">
        <v>7891</v>
      </c>
      <c r="F1204" s="176">
        <v>46125.0</v>
      </c>
      <c r="G1204" s="91"/>
      <c r="H1204" s="91" t="s">
        <v>9972</v>
      </c>
      <c r="I1204" s="91" t="s">
        <v>7036</v>
      </c>
      <c r="J1204" s="97" t="s">
        <v>9973</v>
      </c>
      <c r="K1204" s="97" t="s">
        <v>9973</v>
      </c>
      <c r="L1204" s="313" t="s">
        <v>9973</v>
      </c>
      <c r="M1204" s="91" t="s">
        <v>9974</v>
      </c>
      <c r="N1204" s="91" t="s">
        <v>9974</v>
      </c>
      <c r="O1204" s="183">
        <v>45302.0</v>
      </c>
      <c r="P1204" s="176">
        <v>45834.0</v>
      </c>
      <c r="Q1204" s="91" t="s">
        <v>143</v>
      </c>
      <c r="R1204" s="91" t="s">
        <v>124</v>
      </c>
      <c r="S1204" s="179" t="s">
        <v>126</v>
      </c>
      <c r="T1204" s="179" t="s">
        <v>127</v>
      </c>
      <c r="U1204" s="179" t="s">
        <v>128</v>
      </c>
      <c r="V1204" s="91" t="s">
        <v>131</v>
      </c>
      <c r="W1204" s="182"/>
      <c r="X1204" s="182"/>
      <c r="Y1204" s="184"/>
      <c r="Z1204" s="180" t="s">
        <v>533</v>
      </c>
      <c r="AA1204" s="182"/>
      <c r="AB1204" s="182"/>
    </row>
    <row r="1205" ht="22.5" customHeight="1">
      <c r="A1205" s="72">
        <f>COUNTIF('Call &amp; Chat-Lidya'!$I$4:$I$2391,I1205)</f>
        <v>1</v>
      </c>
      <c r="B1205" s="576">
        <v>46127.0</v>
      </c>
      <c r="C1205" s="91" t="s">
        <v>83</v>
      </c>
      <c r="D1205" s="91" t="s">
        <v>155</v>
      </c>
      <c r="E1205" s="91" t="s">
        <v>3313</v>
      </c>
      <c r="F1205" s="176">
        <v>46125.0</v>
      </c>
      <c r="G1205" s="91"/>
      <c r="H1205" s="91" t="s">
        <v>9981</v>
      </c>
      <c r="I1205" s="91" t="s">
        <v>9982</v>
      </c>
      <c r="J1205" s="97" t="s">
        <v>9983</v>
      </c>
      <c r="K1205" s="97" t="s">
        <v>9984</v>
      </c>
      <c r="L1205" s="313" t="s">
        <v>9984</v>
      </c>
      <c r="M1205" s="91" t="s">
        <v>9985</v>
      </c>
      <c r="N1205" s="182"/>
      <c r="O1205" s="183">
        <v>45302.0</v>
      </c>
      <c r="P1205" s="176">
        <v>45834.0</v>
      </c>
      <c r="Q1205" s="91" t="s">
        <v>124</v>
      </c>
      <c r="R1205" s="91" t="s">
        <v>143</v>
      </c>
      <c r="S1205" s="179" t="s">
        <v>126</v>
      </c>
      <c r="T1205" s="179" t="s">
        <v>127</v>
      </c>
      <c r="U1205" s="185"/>
      <c r="V1205" s="91" t="s">
        <v>131</v>
      </c>
      <c r="W1205" s="182"/>
      <c r="X1205" s="182"/>
      <c r="Y1205" s="184"/>
      <c r="Z1205" s="182"/>
      <c r="AA1205" s="182"/>
      <c r="AB1205" s="182"/>
    </row>
    <row r="1206" ht="22.5" customHeight="1">
      <c r="A1206" s="72">
        <f>COUNTIF('Call &amp; Chat-Lidya'!$I$4:$I$2391,I1206)</f>
        <v>1</v>
      </c>
      <c r="B1206" s="576">
        <v>46127.0</v>
      </c>
      <c r="C1206" s="91" t="s">
        <v>83</v>
      </c>
      <c r="D1206" s="91" t="s">
        <v>155</v>
      </c>
      <c r="E1206" s="91" t="s">
        <v>7913</v>
      </c>
      <c r="F1206" s="176">
        <v>46125.0</v>
      </c>
      <c r="G1206" s="91"/>
      <c r="H1206" s="91" t="s">
        <v>9989</v>
      </c>
      <c r="I1206" s="91" t="s">
        <v>990</v>
      </c>
      <c r="J1206" s="97" t="s">
        <v>9990</v>
      </c>
      <c r="K1206" s="97" t="s">
        <v>2342</v>
      </c>
      <c r="L1206" s="313" t="s">
        <v>2342</v>
      </c>
      <c r="M1206" s="91" t="s">
        <v>9991</v>
      </c>
      <c r="N1206" s="91" t="s">
        <v>9991</v>
      </c>
      <c r="O1206" s="183">
        <v>45302.0</v>
      </c>
      <c r="P1206" s="176">
        <v>45834.0</v>
      </c>
      <c r="Q1206" s="91" t="s">
        <v>124</v>
      </c>
      <c r="R1206" s="91" t="s">
        <v>143</v>
      </c>
      <c r="S1206" s="179" t="s">
        <v>251</v>
      </c>
      <c r="T1206" s="179" t="s">
        <v>127</v>
      </c>
      <c r="U1206" s="185"/>
      <c r="V1206" s="91" t="s">
        <v>131</v>
      </c>
      <c r="W1206" s="182"/>
      <c r="X1206" s="182"/>
      <c r="Y1206" s="184"/>
      <c r="Z1206" s="182"/>
      <c r="AA1206" s="182"/>
      <c r="AB1206" s="182"/>
    </row>
    <row r="1207" ht="22.5" customHeight="1">
      <c r="A1207" s="72">
        <f>COUNTIF('Call &amp; Chat-Lidya'!$I$4:$I$2391,I1207)</f>
        <v>1</v>
      </c>
      <c r="B1207" s="576">
        <v>46127.0</v>
      </c>
      <c r="C1207" s="91" t="s">
        <v>83</v>
      </c>
      <c r="D1207" s="91" t="s">
        <v>155</v>
      </c>
      <c r="E1207" s="91" t="s">
        <v>7925</v>
      </c>
      <c r="F1207" s="176">
        <v>46125.0</v>
      </c>
      <c r="G1207" s="91"/>
      <c r="H1207" s="91" t="s">
        <v>9996</v>
      </c>
      <c r="I1207" s="91" t="s">
        <v>4706</v>
      </c>
      <c r="J1207" s="97" t="s">
        <v>9997</v>
      </c>
      <c r="K1207" s="97" t="s">
        <v>9998</v>
      </c>
      <c r="L1207" s="313" t="s">
        <v>9998</v>
      </c>
      <c r="M1207" s="91" t="s">
        <v>9999</v>
      </c>
      <c r="N1207" s="91" t="s">
        <v>9999</v>
      </c>
      <c r="O1207" s="183">
        <v>45302.0</v>
      </c>
      <c r="P1207" s="176">
        <v>45834.0</v>
      </c>
      <c r="Q1207" s="91" t="s">
        <v>124</v>
      </c>
      <c r="R1207" s="91" t="s">
        <v>143</v>
      </c>
      <c r="S1207" s="179" t="s">
        <v>126</v>
      </c>
      <c r="T1207" s="179" t="s">
        <v>127</v>
      </c>
      <c r="U1207" s="179" t="s">
        <v>128</v>
      </c>
      <c r="V1207" s="91" t="s">
        <v>131</v>
      </c>
      <c r="W1207" s="182"/>
      <c r="X1207" s="182"/>
      <c r="Y1207" s="184"/>
      <c r="Z1207" s="180" t="s">
        <v>533</v>
      </c>
      <c r="AA1207" s="182"/>
      <c r="AB1207" s="182"/>
    </row>
    <row r="1208" ht="22.5" customHeight="1">
      <c r="A1208" s="72">
        <f>COUNTIF('Call &amp; Chat-Lidya'!$I$4:$I$2391,I1208)</f>
        <v>2</v>
      </c>
      <c r="B1208" s="576">
        <v>46127.0</v>
      </c>
      <c r="C1208" s="91" t="s">
        <v>83</v>
      </c>
      <c r="D1208" s="91" t="s">
        <v>155</v>
      </c>
      <c r="E1208" s="91" t="s">
        <v>2502</v>
      </c>
      <c r="F1208" s="176">
        <v>46125.0</v>
      </c>
      <c r="G1208" s="91"/>
      <c r="H1208" s="91" t="s">
        <v>2505</v>
      </c>
      <c r="I1208" s="91" t="s">
        <v>1174</v>
      </c>
      <c r="J1208" s="97" t="s">
        <v>2507</v>
      </c>
      <c r="K1208" s="97" t="s">
        <v>2508</v>
      </c>
      <c r="L1208" s="313" t="s">
        <v>2508</v>
      </c>
      <c r="M1208" s="91" t="s">
        <v>2511</v>
      </c>
      <c r="N1208" s="91" t="s">
        <v>2511</v>
      </c>
      <c r="O1208" s="183">
        <v>45311.0</v>
      </c>
      <c r="P1208" s="176">
        <v>45834.0</v>
      </c>
      <c r="Q1208" s="91" t="s">
        <v>86</v>
      </c>
      <c r="R1208" s="91" t="s">
        <v>143</v>
      </c>
      <c r="S1208" s="179" t="s">
        <v>126</v>
      </c>
      <c r="T1208" s="179" t="s">
        <v>127</v>
      </c>
      <c r="U1208" s="185"/>
      <c r="V1208" s="91" t="s">
        <v>131</v>
      </c>
      <c r="W1208" s="182"/>
      <c r="X1208" s="182"/>
      <c r="Y1208" s="184"/>
      <c r="Z1208" s="182"/>
      <c r="AA1208" s="182"/>
      <c r="AB1208" s="182"/>
    </row>
    <row r="1209" ht="22.5" customHeight="1">
      <c r="A1209" s="72">
        <f>COUNTIF('Call &amp; Chat-Lidya'!$I$4:$I$2391,I1209)</f>
        <v>1</v>
      </c>
      <c r="B1209" s="576">
        <v>46127.0</v>
      </c>
      <c r="C1209" s="91" t="s">
        <v>83</v>
      </c>
      <c r="D1209" s="91" t="s">
        <v>155</v>
      </c>
      <c r="E1209" s="91" t="s">
        <v>7952</v>
      </c>
      <c r="F1209" s="176">
        <v>46125.0</v>
      </c>
      <c r="G1209" s="91"/>
      <c r="H1209" s="91" t="s">
        <v>10004</v>
      </c>
      <c r="I1209" s="91" t="s">
        <v>1228</v>
      </c>
      <c r="J1209" s="97" t="s">
        <v>10005</v>
      </c>
      <c r="K1209" s="97" t="s">
        <v>10006</v>
      </c>
      <c r="L1209" s="313" t="s">
        <v>10006</v>
      </c>
      <c r="M1209" s="91" t="s">
        <v>10007</v>
      </c>
      <c r="N1209" s="182"/>
      <c r="O1209" s="183">
        <v>45313.0</v>
      </c>
      <c r="P1209" s="176">
        <v>45834.0</v>
      </c>
      <c r="Q1209" s="91" t="s">
        <v>124</v>
      </c>
      <c r="R1209" s="497" t="s">
        <v>143</v>
      </c>
      <c r="S1209" s="179" t="s">
        <v>126</v>
      </c>
      <c r="T1209" s="179" t="s">
        <v>127</v>
      </c>
      <c r="U1209" s="185"/>
      <c r="V1209" s="91" t="s">
        <v>131</v>
      </c>
      <c r="W1209" s="182"/>
      <c r="X1209" s="182"/>
      <c r="Y1209" s="184"/>
      <c r="Z1209" s="182"/>
      <c r="AA1209" s="182"/>
      <c r="AB1209" s="182"/>
    </row>
    <row r="1210" ht="22.5" customHeight="1">
      <c r="A1210" s="72">
        <f>COUNTIF('Call &amp; Chat-Lidya'!$I$4:$I$2391,I1210)</f>
        <v>1</v>
      </c>
      <c r="B1210" s="576">
        <v>46127.0</v>
      </c>
      <c r="C1210" s="91" t="s">
        <v>83</v>
      </c>
      <c r="D1210" s="91" t="s">
        <v>155</v>
      </c>
      <c r="E1210" s="91" t="s">
        <v>7161</v>
      </c>
      <c r="F1210" s="176">
        <v>46126.0</v>
      </c>
      <c r="G1210" s="91"/>
      <c r="H1210" s="91" t="s">
        <v>10011</v>
      </c>
      <c r="I1210" s="91" t="s">
        <v>10012</v>
      </c>
      <c r="J1210" s="97" t="s">
        <v>10013</v>
      </c>
      <c r="K1210" s="97" t="s">
        <v>10014</v>
      </c>
      <c r="L1210" s="313" t="s">
        <v>10014</v>
      </c>
      <c r="M1210" s="91" t="s">
        <v>10015</v>
      </c>
      <c r="N1210" s="182"/>
      <c r="O1210" s="183">
        <v>45339.0</v>
      </c>
      <c r="P1210" s="176">
        <v>45834.0</v>
      </c>
      <c r="Q1210" s="91" t="s">
        <v>222</v>
      </c>
      <c r="R1210" s="91" t="s">
        <v>143</v>
      </c>
      <c r="S1210" s="179" t="s">
        <v>251</v>
      </c>
      <c r="T1210" s="179" t="s">
        <v>127</v>
      </c>
      <c r="U1210" s="185"/>
      <c r="V1210" s="91" t="s">
        <v>131</v>
      </c>
      <c r="W1210" s="182"/>
      <c r="X1210" s="182"/>
      <c r="Y1210" s="184"/>
      <c r="Z1210" s="182"/>
      <c r="AA1210" s="182"/>
      <c r="AB1210" s="182"/>
    </row>
    <row r="1211" ht="22.5" customHeight="1">
      <c r="A1211" s="72">
        <f>COUNTIF('Call &amp; Chat-Lidya'!$I$4:$I$2391,I1211)</f>
        <v>3</v>
      </c>
      <c r="B1211" s="576">
        <v>46127.0</v>
      </c>
      <c r="C1211" s="91" t="s">
        <v>83</v>
      </c>
      <c r="D1211" s="91" t="s">
        <v>155</v>
      </c>
      <c r="E1211" s="91" t="s">
        <v>7176</v>
      </c>
      <c r="F1211" s="176">
        <v>46126.0</v>
      </c>
      <c r="G1211" s="91"/>
      <c r="H1211" s="91" t="s">
        <v>10018</v>
      </c>
      <c r="I1211" s="91" t="s">
        <v>10019</v>
      </c>
      <c r="J1211" s="97" t="s">
        <v>10020</v>
      </c>
      <c r="K1211" s="97" t="s">
        <v>10021</v>
      </c>
      <c r="L1211" s="313" t="s">
        <v>10021</v>
      </c>
      <c r="M1211" s="91" t="s">
        <v>10022</v>
      </c>
      <c r="N1211" s="91" t="s">
        <v>10022</v>
      </c>
      <c r="O1211" s="183">
        <v>45343.0</v>
      </c>
      <c r="P1211" s="176">
        <v>45834.0</v>
      </c>
      <c r="Q1211" s="91" t="s">
        <v>95</v>
      </c>
      <c r="R1211" s="91" t="s">
        <v>143</v>
      </c>
      <c r="S1211" s="179" t="s">
        <v>251</v>
      </c>
      <c r="T1211" s="179" t="s">
        <v>127</v>
      </c>
      <c r="U1211" s="185"/>
      <c r="V1211" s="91" t="s">
        <v>131</v>
      </c>
      <c r="W1211" s="182"/>
      <c r="X1211" s="182"/>
      <c r="Y1211" s="184"/>
      <c r="Z1211" s="182"/>
      <c r="AA1211" s="182"/>
      <c r="AB1211" s="182"/>
    </row>
    <row r="1212" ht="22.5" customHeight="1">
      <c r="A1212" s="72">
        <f>COUNTIF('Call &amp; Chat-Lidya'!$I$4:$I$2391,I1212)</f>
        <v>3</v>
      </c>
      <c r="B1212" s="576">
        <v>46127.0</v>
      </c>
      <c r="C1212" s="91" t="s">
        <v>83</v>
      </c>
      <c r="D1212" s="91" t="s">
        <v>155</v>
      </c>
      <c r="E1212" s="91" t="s">
        <v>7188</v>
      </c>
      <c r="F1212" s="176">
        <v>46126.0</v>
      </c>
      <c r="G1212" s="91"/>
      <c r="H1212" s="91" t="s">
        <v>10024</v>
      </c>
      <c r="I1212" s="91" t="s">
        <v>10025</v>
      </c>
      <c r="J1212" s="97" t="s">
        <v>10026</v>
      </c>
      <c r="K1212" s="97" t="s">
        <v>10027</v>
      </c>
      <c r="L1212" s="313" t="s">
        <v>10027</v>
      </c>
      <c r="M1212" s="91" t="s">
        <v>10028</v>
      </c>
      <c r="N1212" s="182"/>
      <c r="O1212" s="183">
        <v>45343.0</v>
      </c>
      <c r="P1212" s="176">
        <v>45834.0</v>
      </c>
      <c r="Q1212" s="91" t="s">
        <v>143</v>
      </c>
      <c r="R1212" s="91" t="s">
        <v>143</v>
      </c>
      <c r="S1212" s="179" t="s">
        <v>251</v>
      </c>
      <c r="T1212" s="179" t="s">
        <v>127</v>
      </c>
      <c r="U1212" s="185"/>
      <c r="V1212" s="91" t="s">
        <v>131</v>
      </c>
      <c r="W1212" s="182"/>
      <c r="X1212" s="182"/>
      <c r="Y1212" s="184"/>
      <c r="Z1212" s="182"/>
      <c r="AA1212" s="182"/>
      <c r="AB1212" s="182"/>
    </row>
    <row r="1213" ht="22.5" customHeight="1">
      <c r="A1213" s="72">
        <f>COUNTIF('Call &amp; Chat-Lidya'!$I$4:$I$2391,I1213)</f>
        <v>3</v>
      </c>
      <c r="B1213" s="576">
        <v>46127.0</v>
      </c>
      <c r="C1213" s="91" t="s">
        <v>83</v>
      </c>
      <c r="D1213" s="91" t="s">
        <v>155</v>
      </c>
      <c r="E1213" s="91" t="s">
        <v>3809</v>
      </c>
      <c r="F1213" s="176">
        <v>46126.0</v>
      </c>
      <c r="G1213" s="91"/>
      <c r="H1213" s="91" t="s">
        <v>10032</v>
      </c>
      <c r="I1213" s="91" t="s">
        <v>10033</v>
      </c>
      <c r="J1213" s="97" t="s">
        <v>10034</v>
      </c>
      <c r="K1213" s="97" t="s">
        <v>10035</v>
      </c>
      <c r="L1213" s="313" t="s">
        <v>10035</v>
      </c>
      <c r="M1213" s="91" t="s">
        <v>10036</v>
      </c>
      <c r="N1213" s="91" t="s">
        <v>10036</v>
      </c>
      <c r="O1213" s="183">
        <v>45361.0</v>
      </c>
      <c r="P1213" s="176">
        <v>45834.0</v>
      </c>
      <c r="Q1213" s="91" t="s">
        <v>213</v>
      </c>
      <c r="R1213" s="91" t="s">
        <v>143</v>
      </c>
      <c r="S1213" s="179" t="s">
        <v>126</v>
      </c>
      <c r="T1213" s="179" t="s">
        <v>127</v>
      </c>
      <c r="U1213" s="185"/>
      <c r="V1213" s="91" t="s">
        <v>131</v>
      </c>
      <c r="W1213" s="182"/>
      <c r="X1213" s="182"/>
      <c r="Y1213" s="184"/>
      <c r="Z1213" s="182"/>
      <c r="AA1213" s="182"/>
      <c r="AB1213" s="182"/>
    </row>
    <row r="1214" ht="22.5" customHeight="1">
      <c r="A1214" s="72">
        <f>COUNTIF('Call &amp; Chat-Lidya'!$I$4:$I$2391,I1214)</f>
        <v>2</v>
      </c>
      <c r="B1214" s="576">
        <v>46127.0</v>
      </c>
      <c r="C1214" s="91" t="s">
        <v>83</v>
      </c>
      <c r="D1214" s="91" t="s">
        <v>155</v>
      </c>
      <c r="E1214" s="91" t="s">
        <v>7321</v>
      </c>
      <c r="F1214" s="176">
        <v>46126.0</v>
      </c>
      <c r="G1214" s="91"/>
      <c r="H1214" s="91" t="s">
        <v>10041</v>
      </c>
      <c r="I1214" s="91" t="s">
        <v>10042</v>
      </c>
      <c r="J1214" s="97" t="s">
        <v>10043</v>
      </c>
      <c r="K1214" s="97" t="s">
        <v>10044</v>
      </c>
      <c r="L1214" s="313" t="s">
        <v>10044</v>
      </c>
      <c r="M1214" s="91" t="s">
        <v>10045</v>
      </c>
      <c r="N1214" s="91" t="s">
        <v>10045</v>
      </c>
      <c r="O1214" s="183">
        <v>45362.0</v>
      </c>
      <c r="P1214" s="176">
        <v>45834.0</v>
      </c>
      <c r="Q1214" s="91" t="s">
        <v>95</v>
      </c>
      <c r="R1214" s="91" t="s">
        <v>143</v>
      </c>
      <c r="S1214" s="179" t="s">
        <v>350</v>
      </c>
      <c r="T1214" s="179" t="s">
        <v>145</v>
      </c>
      <c r="U1214" s="179" t="s">
        <v>101</v>
      </c>
      <c r="V1214" s="91" t="s">
        <v>131</v>
      </c>
      <c r="W1214" s="182"/>
      <c r="X1214" s="182"/>
      <c r="Y1214" s="184"/>
      <c r="Z1214" s="180" t="s">
        <v>364</v>
      </c>
      <c r="AA1214" s="182"/>
      <c r="AB1214" s="182"/>
    </row>
    <row r="1215" ht="22.5" customHeight="1">
      <c r="A1215" s="72">
        <f>COUNTIF('Call &amp; Chat-Lidya'!$I$4:$I$2391,I1215)</f>
        <v>2</v>
      </c>
      <c r="B1215" s="576">
        <v>46127.0</v>
      </c>
      <c r="C1215" s="91" t="s">
        <v>83</v>
      </c>
      <c r="D1215" s="91" t="s">
        <v>155</v>
      </c>
      <c r="E1215" s="91" t="s">
        <v>7327</v>
      </c>
      <c r="F1215" s="176">
        <v>46126.0</v>
      </c>
      <c r="G1215" s="91"/>
      <c r="H1215" s="91" t="s">
        <v>10048</v>
      </c>
      <c r="I1215" s="91" t="s">
        <v>10049</v>
      </c>
      <c r="J1215" s="97" t="s">
        <v>10050</v>
      </c>
      <c r="K1215" s="97" t="s">
        <v>10051</v>
      </c>
      <c r="L1215" s="313" t="s">
        <v>10051</v>
      </c>
      <c r="M1215" s="91" t="s">
        <v>10052</v>
      </c>
      <c r="N1215" s="182"/>
      <c r="O1215" s="183">
        <v>45362.0</v>
      </c>
      <c r="P1215" s="176">
        <v>45834.0</v>
      </c>
      <c r="Q1215" s="91" t="s">
        <v>143</v>
      </c>
      <c r="R1215" s="91" t="s">
        <v>143</v>
      </c>
      <c r="S1215" s="179" t="s">
        <v>251</v>
      </c>
      <c r="T1215" s="179" t="s">
        <v>127</v>
      </c>
      <c r="U1215" s="185"/>
      <c r="V1215" s="91" t="s">
        <v>131</v>
      </c>
      <c r="W1215" s="182"/>
      <c r="X1215" s="182"/>
      <c r="Y1215" s="184"/>
      <c r="Z1215" s="182"/>
      <c r="AA1215" s="182"/>
      <c r="AB1215" s="182"/>
    </row>
    <row r="1216" ht="22.5" customHeight="1">
      <c r="A1216" s="72">
        <f>COUNTIF('Call &amp; Chat-Lidya'!$I$4:$I$2391,I1216)</f>
        <v>2</v>
      </c>
      <c r="B1216" s="576">
        <v>46127.0</v>
      </c>
      <c r="C1216" s="91" t="s">
        <v>83</v>
      </c>
      <c r="D1216" s="91" t="s">
        <v>155</v>
      </c>
      <c r="E1216" s="91" t="s">
        <v>7374</v>
      </c>
      <c r="F1216" s="176">
        <v>46126.0</v>
      </c>
      <c r="G1216" s="91"/>
      <c r="H1216" s="91" t="s">
        <v>10053</v>
      </c>
      <c r="I1216" s="91" t="s">
        <v>10054</v>
      </c>
      <c r="J1216" s="97" t="s">
        <v>10055</v>
      </c>
      <c r="K1216" s="97" t="s">
        <v>10056</v>
      </c>
      <c r="L1216" s="313" t="s">
        <v>10056</v>
      </c>
      <c r="M1216" s="91" t="s">
        <v>10057</v>
      </c>
      <c r="N1216" s="91" t="s">
        <v>10057</v>
      </c>
      <c r="O1216" s="183">
        <v>45368.0</v>
      </c>
      <c r="P1216" s="176">
        <v>45834.0</v>
      </c>
      <c r="Q1216" s="91" t="s">
        <v>124</v>
      </c>
      <c r="R1216" s="91" t="s">
        <v>143</v>
      </c>
      <c r="S1216" s="179" t="s">
        <v>350</v>
      </c>
      <c r="T1216" s="179" t="s">
        <v>350</v>
      </c>
      <c r="U1216" s="179" t="s">
        <v>101</v>
      </c>
      <c r="V1216" s="91" t="s">
        <v>131</v>
      </c>
      <c r="W1216" s="182"/>
      <c r="X1216" s="182"/>
      <c r="Y1216" s="184"/>
      <c r="Z1216" s="180" t="s">
        <v>10059</v>
      </c>
      <c r="AA1216" s="182"/>
      <c r="AB1216" s="182"/>
    </row>
    <row r="1217" ht="22.5" customHeight="1">
      <c r="A1217" s="72">
        <f>COUNTIF('Call &amp; Chat-Lidya'!$I$4:$I$2391,I1217)</f>
        <v>3</v>
      </c>
      <c r="B1217" s="576">
        <v>46127.0</v>
      </c>
      <c r="C1217" s="91" t="s">
        <v>83</v>
      </c>
      <c r="D1217" s="91" t="s">
        <v>155</v>
      </c>
      <c r="E1217" s="91" t="s">
        <v>2489</v>
      </c>
      <c r="F1217" s="176">
        <v>46127.0</v>
      </c>
      <c r="G1217" s="91"/>
      <c r="H1217" s="91" t="s">
        <v>2491</v>
      </c>
      <c r="I1217" s="91" t="s">
        <v>2493</v>
      </c>
      <c r="J1217" s="97" t="s">
        <v>2494</v>
      </c>
      <c r="K1217" s="97" t="s">
        <v>2495</v>
      </c>
      <c r="L1217" s="313" t="s">
        <v>2495</v>
      </c>
      <c r="M1217" s="91" t="s">
        <v>2498</v>
      </c>
      <c r="N1217" s="91" t="s">
        <v>2498</v>
      </c>
      <c r="O1217" s="183">
        <v>46060.0</v>
      </c>
      <c r="P1217" s="176">
        <v>46074.0</v>
      </c>
      <c r="Q1217" s="91" t="s">
        <v>124</v>
      </c>
      <c r="R1217" s="91" t="s">
        <v>143</v>
      </c>
      <c r="S1217" s="179" t="s">
        <v>126</v>
      </c>
      <c r="T1217" s="179" t="s">
        <v>145</v>
      </c>
      <c r="U1217" s="179" t="s">
        <v>101</v>
      </c>
      <c r="V1217" s="91" t="s">
        <v>131</v>
      </c>
      <c r="W1217" s="182"/>
      <c r="X1217" s="182"/>
      <c r="Y1217" s="184"/>
      <c r="Z1217" s="182"/>
      <c r="AA1217" s="182"/>
      <c r="AB1217" s="182"/>
    </row>
    <row r="1218" ht="22.5" customHeight="1">
      <c r="A1218" s="72">
        <f>COUNTIF('Call &amp; Chat-Lidya'!$I$4:$I$2391,I1218)</f>
        <v>4</v>
      </c>
      <c r="B1218" s="576">
        <v>46127.0</v>
      </c>
      <c r="C1218" s="91" t="s">
        <v>83</v>
      </c>
      <c r="D1218" s="91" t="s">
        <v>155</v>
      </c>
      <c r="E1218" s="91" t="s">
        <v>3754</v>
      </c>
      <c r="F1218" s="176">
        <v>46127.0</v>
      </c>
      <c r="G1218" s="91"/>
      <c r="H1218" s="91" t="s">
        <v>3758</v>
      </c>
      <c r="I1218" s="91" t="s">
        <v>3760</v>
      </c>
      <c r="J1218" s="97" t="s">
        <v>3761</v>
      </c>
      <c r="K1218" s="97" t="s">
        <v>3762</v>
      </c>
      <c r="L1218" s="313" t="s">
        <v>3762</v>
      </c>
      <c r="M1218" s="91" t="s">
        <v>3763</v>
      </c>
      <c r="N1218" s="91" t="s">
        <v>3764</v>
      </c>
      <c r="O1218" s="183">
        <v>46061.0</v>
      </c>
      <c r="P1218" s="176">
        <v>46075.0</v>
      </c>
      <c r="Q1218" s="91" t="s">
        <v>143</v>
      </c>
      <c r="R1218" s="91" t="s">
        <v>143</v>
      </c>
      <c r="S1218" s="179" t="s">
        <v>126</v>
      </c>
      <c r="T1218" s="179" t="s">
        <v>127</v>
      </c>
      <c r="U1218" s="185"/>
      <c r="V1218" s="91" t="s">
        <v>131</v>
      </c>
      <c r="W1218" s="182"/>
      <c r="X1218" s="182"/>
      <c r="Y1218" s="184"/>
      <c r="Z1218" s="182"/>
      <c r="AA1218" s="182"/>
      <c r="AB1218" s="182"/>
    </row>
    <row r="1219" ht="22.5" customHeight="1">
      <c r="A1219" s="72">
        <f>COUNTIF('Call &amp; Chat-Lidya'!$I$4:$I$2391,I1219)</f>
        <v>3</v>
      </c>
      <c r="B1219" s="576">
        <v>46127.0</v>
      </c>
      <c r="C1219" s="91" t="s">
        <v>83</v>
      </c>
      <c r="D1219" s="91" t="s">
        <v>155</v>
      </c>
      <c r="E1219" s="91" t="s">
        <v>3770</v>
      </c>
      <c r="F1219" s="176">
        <v>46127.0</v>
      </c>
      <c r="G1219" s="91"/>
      <c r="H1219" s="91" t="s">
        <v>3771</v>
      </c>
      <c r="I1219" s="91" t="s">
        <v>3773</v>
      </c>
      <c r="J1219" s="97" t="s">
        <v>3774</v>
      </c>
      <c r="K1219" s="97" t="s">
        <v>154</v>
      </c>
      <c r="L1219" s="313" t="s">
        <v>154</v>
      </c>
      <c r="M1219" s="91" t="s">
        <v>3775</v>
      </c>
      <c r="N1219" s="91" t="s">
        <v>3775</v>
      </c>
      <c r="O1219" s="183">
        <v>46062.0</v>
      </c>
      <c r="P1219" s="176">
        <v>46076.0</v>
      </c>
      <c r="Q1219" s="91" t="s">
        <v>124</v>
      </c>
      <c r="R1219" s="91" t="s">
        <v>143</v>
      </c>
      <c r="S1219" s="179" t="s">
        <v>251</v>
      </c>
      <c r="T1219" s="179" t="s">
        <v>127</v>
      </c>
      <c r="U1219" s="185"/>
      <c r="V1219" s="91" t="s">
        <v>131</v>
      </c>
      <c r="W1219" s="182"/>
      <c r="X1219" s="182"/>
      <c r="Y1219" s="184"/>
      <c r="Z1219" s="182"/>
      <c r="AA1219" s="182"/>
      <c r="AB1219" s="182"/>
    </row>
    <row r="1220" ht="22.5" customHeight="1">
      <c r="A1220" s="72">
        <f>COUNTIF('Call &amp; Chat-Lidya'!$I$4:$I$2391,I1220)</f>
        <v>3</v>
      </c>
      <c r="B1220" s="576">
        <v>46127.0</v>
      </c>
      <c r="C1220" s="91" t="s">
        <v>83</v>
      </c>
      <c r="D1220" s="91" t="s">
        <v>155</v>
      </c>
      <c r="E1220" s="91" t="s">
        <v>3281</v>
      </c>
      <c r="F1220" s="176">
        <v>46127.0</v>
      </c>
      <c r="G1220" s="91"/>
      <c r="H1220" s="91" t="s">
        <v>3780</v>
      </c>
      <c r="I1220" s="91" t="s">
        <v>3781</v>
      </c>
      <c r="J1220" s="97" t="s">
        <v>3782</v>
      </c>
      <c r="K1220" s="814" t="s">
        <v>3783</v>
      </c>
      <c r="L1220" s="815" t="s">
        <v>3783</v>
      </c>
      <c r="M1220" s="91" t="s">
        <v>3784</v>
      </c>
      <c r="N1220" s="91" t="s">
        <v>3784</v>
      </c>
      <c r="O1220" s="183">
        <v>46063.0</v>
      </c>
      <c r="P1220" s="176">
        <v>46077.0</v>
      </c>
      <c r="Q1220" s="91" t="s">
        <v>143</v>
      </c>
      <c r="R1220" s="91" t="s">
        <v>143</v>
      </c>
      <c r="S1220" s="179" t="s">
        <v>251</v>
      </c>
      <c r="T1220" s="179" t="s">
        <v>127</v>
      </c>
      <c r="U1220" s="185"/>
      <c r="V1220" s="91" t="s">
        <v>131</v>
      </c>
      <c r="W1220" s="182"/>
      <c r="X1220" s="182"/>
      <c r="Y1220" s="184"/>
      <c r="Z1220" s="182"/>
      <c r="AA1220" s="182"/>
      <c r="AB1220" s="182"/>
    </row>
    <row r="1221" ht="22.5" customHeight="1">
      <c r="A1221" s="72">
        <f>COUNTIF('Call &amp; Chat-Lidya'!$I$4:$I$2391,I1221)</f>
        <v>3</v>
      </c>
      <c r="B1221" s="576">
        <v>46127.0</v>
      </c>
      <c r="C1221" s="91" t="s">
        <v>83</v>
      </c>
      <c r="D1221" s="91" t="s">
        <v>155</v>
      </c>
      <c r="E1221" s="91" t="s">
        <v>3785</v>
      </c>
      <c r="F1221" s="176">
        <v>46127.0</v>
      </c>
      <c r="G1221" s="91"/>
      <c r="H1221" s="91" t="s">
        <v>3786</v>
      </c>
      <c r="I1221" s="91" t="s">
        <v>3787</v>
      </c>
      <c r="J1221" s="97" t="s">
        <v>3788</v>
      </c>
      <c r="K1221" s="97" t="s">
        <v>3789</v>
      </c>
      <c r="L1221" s="313" t="s">
        <v>3789</v>
      </c>
      <c r="M1221" s="91" t="s">
        <v>3790</v>
      </c>
      <c r="N1221" s="91" t="s">
        <v>3790</v>
      </c>
      <c r="O1221" s="183">
        <v>46065.0</v>
      </c>
      <c r="P1221" s="176">
        <v>46079.0</v>
      </c>
      <c r="Q1221" s="91" t="s">
        <v>213</v>
      </c>
      <c r="R1221" s="91" t="s">
        <v>143</v>
      </c>
      <c r="S1221" s="179" t="s">
        <v>251</v>
      </c>
      <c r="T1221" s="179" t="s">
        <v>127</v>
      </c>
      <c r="U1221" s="185"/>
      <c r="V1221" s="91" t="s">
        <v>131</v>
      </c>
      <c r="W1221" s="182"/>
      <c r="X1221" s="182"/>
      <c r="Y1221" s="184"/>
      <c r="Z1221" s="182"/>
      <c r="AA1221" s="182"/>
      <c r="AB1221" s="182"/>
    </row>
    <row r="1222" ht="22.5" customHeight="1">
      <c r="A1222" s="72">
        <f>COUNTIF('Call &amp; Chat-Lidya'!$I$4:$I$2391,I1222)</f>
        <v>3</v>
      </c>
      <c r="B1222" s="576">
        <v>46127.0</v>
      </c>
      <c r="C1222" s="91" t="s">
        <v>83</v>
      </c>
      <c r="D1222" s="91" t="s">
        <v>155</v>
      </c>
      <c r="E1222" s="91" t="s">
        <v>3791</v>
      </c>
      <c r="F1222" s="176">
        <v>46127.0</v>
      </c>
      <c r="G1222" s="91"/>
      <c r="H1222" s="91" t="s">
        <v>3792</v>
      </c>
      <c r="I1222" s="91" t="s">
        <v>3793</v>
      </c>
      <c r="J1222" s="97" t="s">
        <v>3794</v>
      </c>
      <c r="K1222" s="97" t="s">
        <v>3795</v>
      </c>
      <c r="L1222" s="313" t="s">
        <v>3795</v>
      </c>
      <c r="M1222" s="91" t="s">
        <v>3796</v>
      </c>
      <c r="N1222" s="91" t="s">
        <v>3796</v>
      </c>
      <c r="O1222" s="183">
        <v>46066.0</v>
      </c>
      <c r="P1222" s="176">
        <v>46080.0</v>
      </c>
      <c r="Q1222" s="91" t="s">
        <v>124</v>
      </c>
      <c r="R1222" s="91" t="s">
        <v>143</v>
      </c>
      <c r="S1222" s="179" t="s">
        <v>251</v>
      </c>
      <c r="T1222" s="179" t="s">
        <v>127</v>
      </c>
      <c r="U1222" s="185"/>
      <c r="V1222" s="91" t="s">
        <v>131</v>
      </c>
      <c r="W1222" s="182"/>
      <c r="X1222" s="182"/>
      <c r="Y1222" s="184"/>
      <c r="Z1222" s="182"/>
      <c r="AA1222" s="182"/>
      <c r="AB1222" s="182"/>
    </row>
    <row r="1223" ht="22.5" customHeight="1">
      <c r="A1223" s="72">
        <f>COUNTIF('Call &amp; Chat-Lidya'!$I$4:$I$2391,I1223)</f>
        <v>3</v>
      </c>
      <c r="B1223" s="576">
        <v>46127.0</v>
      </c>
      <c r="C1223" s="91" t="s">
        <v>83</v>
      </c>
      <c r="D1223" s="91" t="s">
        <v>155</v>
      </c>
      <c r="E1223" s="91" t="s">
        <v>3797</v>
      </c>
      <c r="F1223" s="176">
        <v>46127.0</v>
      </c>
      <c r="G1223" s="91"/>
      <c r="H1223" s="91" t="s">
        <v>3798</v>
      </c>
      <c r="I1223" s="91" t="s">
        <v>3799</v>
      </c>
      <c r="J1223" s="97" t="s">
        <v>3800</v>
      </c>
      <c r="K1223" s="97" t="s">
        <v>3801</v>
      </c>
      <c r="L1223" s="313" t="s">
        <v>3801</v>
      </c>
      <c r="M1223" s="91" t="s">
        <v>3802</v>
      </c>
      <c r="N1223" s="91" t="s">
        <v>3802</v>
      </c>
      <c r="O1223" s="183">
        <v>46066.0</v>
      </c>
      <c r="P1223" s="176">
        <v>46080.0</v>
      </c>
      <c r="Q1223" s="91" t="s">
        <v>124</v>
      </c>
      <c r="R1223" s="91" t="s">
        <v>143</v>
      </c>
      <c r="S1223" s="179" t="s">
        <v>251</v>
      </c>
      <c r="T1223" s="179" t="s">
        <v>127</v>
      </c>
      <c r="U1223" s="185"/>
      <c r="V1223" s="91" t="s">
        <v>131</v>
      </c>
      <c r="W1223" s="182"/>
      <c r="X1223" s="182"/>
      <c r="Y1223" s="184"/>
      <c r="Z1223" s="182"/>
      <c r="AA1223" s="182"/>
      <c r="AB1223" s="182"/>
    </row>
    <row r="1224" ht="22.5" customHeight="1">
      <c r="A1224" s="72">
        <f>COUNTIF('Call &amp; Chat-Lidya'!$I$4:$I$2391,I1224)</f>
        <v>3</v>
      </c>
      <c r="B1224" s="576">
        <v>46127.0</v>
      </c>
      <c r="C1224" s="91" t="s">
        <v>83</v>
      </c>
      <c r="D1224" s="91" t="s">
        <v>155</v>
      </c>
      <c r="E1224" s="91" t="s">
        <v>2504</v>
      </c>
      <c r="F1224" s="176">
        <v>46127.0</v>
      </c>
      <c r="G1224" s="91"/>
      <c r="H1224" s="91" t="s">
        <v>2509</v>
      </c>
      <c r="I1224" s="91" t="s">
        <v>2510</v>
      </c>
      <c r="J1224" s="97" t="s">
        <v>143</v>
      </c>
      <c r="K1224" s="97" t="s">
        <v>2512</v>
      </c>
      <c r="L1224" s="313" t="s">
        <v>2513</v>
      </c>
      <c r="M1224" s="91" t="s">
        <v>2514</v>
      </c>
      <c r="N1224" s="91" t="s">
        <v>314</v>
      </c>
      <c r="O1224" s="183">
        <v>46067.0</v>
      </c>
      <c r="P1224" s="176">
        <v>46081.0</v>
      </c>
      <c r="Q1224" s="91" t="s">
        <v>163</v>
      </c>
      <c r="R1224" s="91" t="s">
        <v>143</v>
      </c>
      <c r="S1224" s="179" t="s">
        <v>251</v>
      </c>
      <c r="T1224" s="179" t="s">
        <v>127</v>
      </c>
      <c r="U1224" s="185"/>
      <c r="V1224" s="91" t="s">
        <v>131</v>
      </c>
      <c r="W1224" s="182"/>
      <c r="X1224" s="182"/>
      <c r="Y1224" s="184"/>
      <c r="Z1224" s="182"/>
      <c r="AA1224" s="182"/>
      <c r="AB1224" s="182"/>
    </row>
    <row r="1225" ht="22.5" customHeight="1">
      <c r="A1225" s="72">
        <f>COUNTIF('Call &amp; Chat-Lidya'!$I$4:$I$2391,I1225)</f>
        <v>7</v>
      </c>
      <c r="B1225" s="576">
        <v>46127.0</v>
      </c>
      <c r="C1225" s="91" t="s">
        <v>83</v>
      </c>
      <c r="D1225" s="91" t="s">
        <v>155</v>
      </c>
      <c r="E1225" s="91" t="s">
        <v>3320</v>
      </c>
      <c r="F1225" s="176">
        <v>46127.0</v>
      </c>
      <c r="G1225" s="91"/>
      <c r="H1225" s="91" t="s">
        <v>3632</v>
      </c>
      <c r="I1225" s="91" t="s">
        <v>2102</v>
      </c>
      <c r="J1225" s="97" t="s">
        <v>2103</v>
      </c>
      <c r="K1225" s="97" t="s">
        <v>2104</v>
      </c>
      <c r="L1225" s="313" t="s">
        <v>2104</v>
      </c>
      <c r="M1225" s="91" t="s">
        <v>2105</v>
      </c>
      <c r="N1225" s="91" t="s">
        <v>3634</v>
      </c>
      <c r="O1225" s="183">
        <v>46069.0</v>
      </c>
      <c r="P1225" s="176">
        <v>46148.0</v>
      </c>
      <c r="Q1225" s="91" t="s">
        <v>3809</v>
      </c>
      <c r="R1225" s="91" t="s">
        <v>98</v>
      </c>
      <c r="S1225" s="179" t="s">
        <v>350</v>
      </c>
      <c r="T1225" s="179" t="s">
        <v>127</v>
      </c>
      <c r="U1225" s="185"/>
      <c r="V1225" s="91" t="s">
        <v>105</v>
      </c>
      <c r="W1225" s="182"/>
      <c r="X1225" s="182"/>
      <c r="Y1225" s="184"/>
      <c r="Z1225" s="588" t="s">
        <v>3810</v>
      </c>
      <c r="AA1225" s="182"/>
      <c r="AB1225" s="182"/>
    </row>
    <row r="1226" ht="22.5" customHeight="1">
      <c r="A1226" s="72">
        <f>COUNTIF('Call &amp; Chat-Lidya'!$I$4:$I$2391,I1226)</f>
        <v>3</v>
      </c>
      <c r="B1226" s="576">
        <v>46127.0</v>
      </c>
      <c r="C1226" s="91" t="s">
        <v>83</v>
      </c>
      <c r="D1226" s="91" t="s">
        <v>155</v>
      </c>
      <c r="E1226" s="91" t="s">
        <v>3803</v>
      </c>
      <c r="F1226" s="176">
        <v>46127.0</v>
      </c>
      <c r="G1226" s="91"/>
      <c r="H1226" s="91" t="s">
        <v>3804</v>
      </c>
      <c r="I1226" s="91" t="s">
        <v>3805</v>
      </c>
      <c r="J1226" s="97" t="s">
        <v>3806</v>
      </c>
      <c r="K1226" s="97" t="s">
        <v>3807</v>
      </c>
      <c r="L1226" s="313" t="s">
        <v>3807</v>
      </c>
      <c r="M1226" s="91" t="s">
        <v>3808</v>
      </c>
      <c r="N1226" s="91" t="s">
        <v>3808</v>
      </c>
      <c r="O1226" s="183">
        <v>46069.0</v>
      </c>
      <c r="P1226" s="176">
        <v>46083.0</v>
      </c>
      <c r="Q1226" s="91" t="s">
        <v>124</v>
      </c>
      <c r="R1226" s="91" t="s">
        <v>143</v>
      </c>
      <c r="S1226" s="179" t="s">
        <v>126</v>
      </c>
      <c r="T1226" s="179" t="s">
        <v>127</v>
      </c>
      <c r="U1226" s="185"/>
      <c r="V1226" s="91" t="s">
        <v>131</v>
      </c>
      <c r="W1226" s="182"/>
      <c r="X1226" s="182"/>
      <c r="Y1226" s="184"/>
      <c r="Z1226" s="182"/>
      <c r="AA1226" s="182"/>
      <c r="AB1226" s="182"/>
    </row>
    <row r="1227" ht="22.5" customHeight="1">
      <c r="A1227" s="72">
        <f>COUNTIF('Call &amp; Chat-Lidya'!$I$4:$I$2391,I1227)</f>
        <v>3</v>
      </c>
      <c r="B1227" s="576">
        <v>46127.0</v>
      </c>
      <c r="C1227" s="91" t="s">
        <v>83</v>
      </c>
      <c r="D1227" s="91" t="s">
        <v>155</v>
      </c>
      <c r="E1227" s="91" t="s">
        <v>3822</v>
      </c>
      <c r="F1227" s="176">
        <v>46127.0</v>
      </c>
      <c r="G1227" s="91"/>
      <c r="H1227" s="91" t="s">
        <v>3823</v>
      </c>
      <c r="I1227" s="91" t="s">
        <v>3824</v>
      </c>
      <c r="J1227" s="97" t="s">
        <v>3825</v>
      </c>
      <c r="K1227" s="97" t="s">
        <v>1392</v>
      </c>
      <c r="L1227" s="313" t="s">
        <v>1392</v>
      </c>
      <c r="M1227" s="91" t="s">
        <v>3827</v>
      </c>
      <c r="N1227" s="91" t="s">
        <v>3827</v>
      </c>
      <c r="O1227" s="183">
        <v>46069.0</v>
      </c>
      <c r="P1227" s="176">
        <v>46083.0</v>
      </c>
      <c r="Q1227" s="91" t="s">
        <v>124</v>
      </c>
      <c r="R1227" s="91" t="s">
        <v>143</v>
      </c>
      <c r="S1227" s="179" t="s">
        <v>126</v>
      </c>
      <c r="T1227" s="179" t="s">
        <v>127</v>
      </c>
      <c r="U1227" s="185"/>
      <c r="V1227" s="91" t="s">
        <v>131</v>
      </c>
      <c r="W1227" s="182"/>
      <c r="X1227" s="182"/>
      <c r="Y1227" s="184"/>
      <c r="Z1227" s="182"/>
      <c r="AA1227" s="182"/>
      <c r="AB1227" s="182"/>
    </row>
    <row r="1228" ht="22.5" customHeight="1">
      <c r="A1228" s="72">
        <f>COUNTIF('Call &amp; Chat-Lidya'!$I$4:$I$2391,I1228)</f>
        <v>4</v>
      </c>
      <c r="B1228" s="576">
        <v>46127.0</v>
      </c>
      <c r="C1228" s="91" t="s">
        <v>83</v>
      </c>
      <c r="D1228" s="91" t="s">
        <v>155</v>
      </c>
      <c r="E1228" s="91" t="s">
        <v>3597</v>
      </c>
      <c r="F1228" s="176">
        <v>46127.0</v>
      </c>
      <c r="G1228" s="91"/>
      <c r="H1228" s="91" t="s">
        <v>3598</v>
      </c>
      <c r="I1228" s="91" t="s">
        <v>3599</v>
      </c>
      <c r="J1228" s="97" t="s">
        <v>3600</v>
      </c>
      <c r="K1228" s="97" t="s">
        <v>3601</v>
      </c>
      <c r="L1228" s="313" t="s">
        <v>3601</v>
      </c>
      <c r="M1228" s="91" t="s">
        <v>3602</v>
      </c>
      <c r="N1228" s="91" t="s">
        <v>3602</v>
      </c>
      <c r="O1228" s="183">
        <v>46127.0</v>
      </c>
      <c r="P1228" s="176">
        <v>46141.0</v>
      </c>
      <c r="Q1228" s="91" t="s">
        <v>124</v>
      </c>
      <c r="R1228" s="91" t="s">
        <v>143</v>
      </c>
      <c r="S1228" s="179" t="s">
        <v>251</v>
      </c>
      <c r="T1228" s="179" t="s">
        <v>145</v>
      </c>
      <c r="U1228" s="179" t="s">
        <v>101</v>
      </c>
      <c r="V1228" s="91" t="s">
        <v>131</v>
      </c>
      <c r="W1228" s="182"/>
      <c r="X1228" s="182"/>
      <c r="Y1228" s="184"/>
      <c r="Z1228" s="182"/>
      <c r="AA1228" s="182"/>
      <c r="AB1228" s="182"/>
    </row>
    <row r="1229" ht="22.5" customHeight="1">
      <c r="A1229" s="72">
        <f>COUNTIF('Call &amp; Chat-Lidya'!$I$4:$I$2391,I1229)</f>
        <v>7</v>
      </c>
      <c r="B1229" s="488">
        <v>46127.0</v>
      </c>
      <c r="C1229" s="94" t="s">
        <v>83</v>
      </c>
      <c r="D1229" s="94" t="s">
        <v>155</v>
      </c>
      <c r="E1229" s="76" t="s">
        <v>2717</v>
      </c>
      <c r="F1229" s="157">
        <v>46118.0</v>
      </c>
      <c r="G1229" s="75"/>
      <c r="H1229" s="75" t="s">
        <v>2718</v>
      </c>
      <c r="I1229" s="75" t="s">
        <v>2719</v>
      </c>
      <c r="J1229" s="353" t="s">
        <v>2720</v>
      </c>
      <c r="K1229" s="354" t="s">
        <v>2721</v>
      </c>
      <c r="L1229" s="354" t="s">
        <v>2721</v>
      </c>
      <c r="M1229" s="75" t="s">
        <v>2724</v>
      </c>
      <c r="N1229" s="75" t="s">
        <v>2724</v>
      </c>
      <c r="O1229" s="164">
        <v>46115.0</v>
      </c>
      <c r="P1229" s="458">
        <v>46129.0</v>
      </c>
      <c r="Q1229" s="75" t="s">
        <v>98</v>
      </c>
      <c r="R1229" s="75" t="s">
        <v>143</v>
      </c>
      <c r="S1229" s="166" t="s">
        <v>126</v>
      </c>
      <c r="T1229" s="166" t="s">
        <v>350</v>
      </c>
      <c r="U1229" s="166" t="s">
        <v>101</v>
      </c>
      <c r="V1229" s="166" t="s">
        <v>1043</v>
      </c>
      <c r="W1229" s="175"/>
      <c r="X1229" s="75"/>
      <c r="Y1229" s="166"/>
      <c r="Z1229" s="357" t="s">
        <v>10099</v>
      </c>
      <c r="AA1229" s="357"/>
      <c r="AB1229" s="357"/>
    </row>
    <row r="1230" ht="22.5" customHeight="1">
      <c r="A1230" s="72">
        <f>COUNTIF('Call &amp; Chat-Lidya'!$I$4:$I$2391,I1230)</f>
        <v>4</v>
      </c>
      <c r="B1230" s="488">
        <v>46127.0</v>
      </c>
      <c r="C1230" s="94" t="s">
        <v>83</v>
      </c>
      <c r="D1230" s="94" t="s">
        <v>155</v>
      </c>
      <c r="E1230" s="76" t="s">
        <v>7803</v>
      </c>
      <c r="F1230" s="157">
        <v>46122.0</v>
      </c>
      <c r="G1230" s="75"/>
      <c r="H1230" s="75" t="s">
        <v>8651</v>
      </c>
      <c r="I1230" s="75" t="s">
        <v>8652</v>
      </c>
      <c r="J1230" s="353" t="s">
        <v>8653</v>
      </c>
      <c r="K1230" s="354" t="s">
        <v>8654</v>
      </c>
      <c r="L1230" s="354" t="s">
        <v>8654</v>
      </c>
      <c r="M1230" s="75" t="s">
        <v>8655</v>
      </c>
      <c r="N1230" s="94"/>
      <c r="O1230" s="164">
        <v>46121.0</v>
      </c>
      <c r="P1230" s="458">
        <v>46135.0</v>
      </c>
      <c r="Q1230" s="75" t="s">
        <v>143</v>
      </c>
      <c r="R1230" s="773" t="s">
        <v>143</v>
      </c>
      <c r="S1230" s="166" t="s">
        <v>251</v>
      </c>
      <c r="T1230" s="166" t="s">
        <v>350</v>
      </c>
      <c r="U1230" s="166" t="s">
        <v>101</v>
      </c>
      <c r="V1230" s="166" t="s">
        <v>664</v>
      </c>
      <c r="W1230" s="94"/>
      <c r="X1230" s="75"/>
      <c r="Y1230" s="166"/>
      <c r="Z1230" s="357" t="s">
        <v>8661</v>
      </c>
      <c r="AA1230" s="357"/>
      <c r="AB1230" s="357"/>
    </row>
    <row r="1231" ht="22.5" customHeight="1">
      <c r="A1231" s="72">
        <f>COUNTIF('Call &amp; Chat-Lidya'!$I$4:$I$2391,I1231)</f>
        <v>4</v>
      </c>
      <c r="B1231" s="488">
        <v>46127.0</v>
      </c>
      <c r="C1231" s="94" t="s">
        <v>83</v>
      </c>
      <c r="D1231" s="94" t="s">
        <v>155</v>
      </c>
      <c r="E1231" s="76" t="s">
        <v>8461</v>
      </c>
      <c r="F1231" s="157">
        <v>46119.0</v>
      </c>
      <c r="G1231" s="75"/>
      <c r="H1231" s="75" t="s">
        <v>8588</v>
      </c>
      <c r="I1231" s="75" t="s">
        <v>8590</v>
      </c>
      <c r="J1231" s="353" t="s">
        <v>8592</v>
      </c>
      <c r="K1231" s="354" t="s">
        <v>8593</v>
      </c>
      <c r="L1231" s="354" t="s">
        <v>8593</v>
      </c>
      <c r="M1231" s="75" t="s">
        <v>8595</v>
      </c>
      <c r="N1231" s="94"/>
      <c r="O1231" s="164">
        <v>46119.0</v>
      </c>
      <c r="P1231" s="458">
        <v>46133.0</v>
      </c>
      <c r="Q1231" s="75" t="s">
        <v>124</v>
      </c>
      <c r="R1231" s="75" t="s">
        <v>143</v>
      </c>
      <c r="S1231" s="166" t="s">
        <v>251</v>
      </c>
      <c r="T1231" s="166" t="s">
        <v>350</v>
      </c>
      <c r="U1231" s="166" t="s">
        <v>101</v>
      </c>
      <c r="V1231" s="166" t="s">
        <v>664</v>
      </c>
      <c r="W1231" s="175"/>
      <c r="X1231" s="75"/>
      <c r="Y1231" s="166"/>
      <c r="Z1231" s="357" t="s">
        <v>8598</v>
      </c>
      <c r="AA1231" s="357"/>
      <c r="AB1231" s="357"/>
    </row>
    <row r="1232" ht="22.5" customHeight="1">
      <c r="A1232" s="72">
        <f>COUNTIF('Call &amp; Chat-Lidya'!$I$4:$I$2391,I1232)</f>
        <v>4</v>
      </c>
      <c r="B1232" s="488">
        <v>46127.0</v>
      </c>
      <c r="C1232" s="94" t="s">
        <v>83</v>
      </c>
      <c r="D1232" s="94" t="s">
        <v>155</v>
      </c>
      <c r="E1232" s="76"/>
      <c r="F1232" s="157"/>
      <c r="G1232" s="75"/>
      <c r="H1232" s="75"/>
      <c r="I1232" s="91">
        <v>9174.0</v>
      </c>
      <c r="J1232" s="97" t="s">
        <v>4568</v>
      </c>
      <c r="K1232" s="180" t="s">
        <v>10117</v>
      </c>
      <c r="L1232" s="817" t="s">
        <v>10118</v>
      </c>
      <c r="M1232" s="75"/>
      <c r="N1232" s="94"/>
      <c r="O1232" s="164"/>
      <c r="P1232" s="458"/>
      <c r="Q1232" s="75"/>
      <c r="R1232" s="75" t="s">
        <v>98</v>
      </c>
      <c r="S1232" s="166" t="s">
        <v>99</v>
      </c>
      <c r="T1232" s="166" t="s">
        <v>100</v>
      </c>
      <c r="U1232" s="166" t="s">
        <v>101</v>
      </c>
      <c r="V1232" s="166" t="s">
        <v>105</v>
      </c>
      <c r="W1232" s="175"/>
      <c r="X1232" s="75"/>
      <c r="Y1232" s="166"/>
      <c r="Z1232" s="180" t="s">
        <v>10120</v>
      </c>
      <c r="AA1232" s="357"/>
      <c r="AB1232" s="357"/>
    </row>
    <row r="1233" ht="22.5" customHeight="1">
      <c r="A1233" s="72">
        <f>COUNTIF('Call &amp; Chat-Lidya'!$I$4:$I$2391,I1233)</f>
        <v>3</v>
      </c>
      <c r="B1233" s="488">
        <v>46127.0</v>
      </c>
      <c r="C1233" s="94" t="s">
        <v>83</v>
      </c>
      <c r="D1233" s="94" t="s">
        <v>155</v>
      </c>
      <c r="E1233" s="76"/>
      <c r="F1233" s="157"/>
      <c r="G1233" s="75"/>
      <c r="H1233" s="75"/>
      <c r="I1233" s="91">
        <v>16277.0</v>
      </c>
      <c r="J1233" s="97" t="s">
        <v>10124</v>
      </c>
      <c r="K1233" s="180" t="s">
        <v>10125</v>
      </c>
      <c r="L1233" s="558" t="s">
        <v>3148</v>
      </c>
      <c r="M1233" s="75"/>
      <c r="N1233" s="94"/>
      <c r="O1233" s="164"/>
      <c r="P1233" s="458"/>
      <c r="Q1233" s="75"/>
      <c r="R1233" s="75" t="s">
        <v>98</v>
      </c>
      <c r="S1233" s="166" t="s">
        <v>99</v>
      </c>
      <c r="T1233" s="166" t="s">
        <v>145</v>
      </c>
      <c r="U1233" s="166" t="s">
        <v>101</v>
      </c>
      <c r="V1233" s="166" t="s">
        <v>105</v>
      </c>
      <c r="W1233" s="175"/>
      <c r="X1233" s="75"/>
      <c r="Y1233" s="166"/>
      <c r="Z1233" s="180" t="s">
        <v>10127</v>
      </c>
      <c r="AA1233" s="357"/>
      <c r="AB1233" s="357"/>
    </row>
    <row r="1234" ht="22.5" customHeight="1">
      <c r="A1234" s="72">
        <f>COUNTIF('Call &amp; Chat-Lidya'!$I$4:$I$2391,I1234)</f>
        <v>4</v>
      </c>
      <c r="B1234" s="488">
        <v>46127.0</v>
      </c>
      <c r="C1234" s="94" t="s">
        <v>83</v>
      </c>
      <c r="D1234" s="94" t="s">
        <v>155</v>
      </c>
      <c r="E1234" s="76"/>
      <c r="F1234" s="157"/>
      <c r="G1234" s="75"/>
      <c r="H1234" s="75"/>
      <c r="I1234" s="91">
        <v>10394.0</v>
      </c>
      <c r="J1234" s="97" t="s">
        <v>10128</v>
      </c>
      <c r="K1234" s="180" t="s">
        <v>10129</v>
      </c>
      <c r="L1234" s="817" t="s">
        <v>10130</v>
      </c>
      <c r="M1234" s="75"/>
      <c r="N1234" s="94"/>
      <c r="O1234" s="164"/>
      <c r="P1234" s="458"/>
      <c r="Q1234" s="75"/>
      <c r="R1234" s="75" t="s">
        <v>98</v>
      </c>
      <c r="S1234" s="166" t="s">
        <v>99</v>
      </c>
      <c r="T1234" s="166" t="s">
        <v>145</v>
      </c>
      <c r="U1234" s="166" t="s">
        <v>101</v>
      </c>
      <c r="V1234" s="166" t="s">
        <v>105</v>
      </c>
      <c r="W1234" s="175"/>
      <c r="X1234" s="75"/>
      <c r="Y1234" s="166"/>
      <c r="Z1234" s="180" t="s">
        <v>10133</v>
      </c>
      <c r="AA1234" s="357"/>
      <c r="AB1234" s="357"/>
    </row>
    <row r="1235" ht="22.5" customHeight="1">
      <c r="A1235" s="72">
        <f>COUNTIF('Call &amp; Chat-Lidya'!$I$4:$I$2391,I1235)</f>
        <v>5</v>
      </c>
      <c r="B1235" s="576">
        <v>46126.0</v>
      </c>
      <c r="C1235" s="91" t="s">
        <v>83</v>
      </c>
      <c r="D1235" s="91" t="s">
        <v>155</v>
      </c>
      <c r="E1235" s="91" t="s">
        <v>304</v>
      </c>
      <c r="F1235" s="178">
        <v>46113.0</v>
      </c>
      <c r="G1235" s="91"/>
      <c r="H1235" s="91" t="s">
        <v>3513</v>
      </c>
      <c r="I1235" s="91" t="s">
        <v>3514</v>
      </c>
      <c r="J1235" s="97" t="s">
        <v>3515</v>
      </c>
      <c r="K1235" s="180" t="s">
        <v>3517</v>
      </c>
      <c r="L1235" s="181" t="s">
        <v>3517</v>
      </c>
      <c r="M1235" s="91" t="s">
        <v>3519</v>
      </c>
      <c r="N1235" s="91" t="s">
        <v>3520</v>
      </c>
      <c r="O1235" s="183">
        <v>46113.0</v>
      </c>
      <c r="P1235" s="176">
        <v>46127.0</v>
      </c>
      <c r="Q1235" s="91" t="s">
        <v>98</v>
      </c>
      <c r="R1235" s="97" t="s">
        <v>143</v>
      </c>
      <c r="S1235" s="193" t="s">
        <v>126</v>
      </c>
      <c r="T1235" s="193" t="s">
        <v>145</v>
      </c>
      <c r="U1235" s="179" t="s">
        <v>101</v>
      </c>
      <c r="V1235" s="97" t="s">
        <v>131</v>
      </c>
      <c r="W1235" s="182"/>
      <c r="X1235" s="182"/>
      <c r="Y1235" s="184"/>
      <c r="Z1235" s="182"/>
      <c r="AA1235" s="182"/>
      <c r="AB1235" s="182"/>
    </row>
    <row r="1236" ht="22.5" customHeight="1">
      <c r="A1236" s="72">
        <f>COUNTIF('Call &amp; Chat-Lidya'!$I$4:$I$2391,I1236)</f>
        <v>5</v>
      </c>
      <c r="B1236" s="576">
        <v>46126.0</v>
      </c>
      <c r="C1236" s="91" t="s">
        <v>83</v>
      </c>
      <c r="D1236" s="91" t="s">
        <v>155</v>
      </c>
      <c r="E1236" s="91" t="s">
        <v>308</v>
      </c>
      <c r="F1236" s="178">
        <v>46113.0</v>
      </c>
      <c r="G1236" s="91"/>
      <c r="H1236" s="91" t="s">
        <v>6678</v>
      </c>
      <c r="I1236" s="91" t="s">
        <v>6681</v>
      </c>
      <c r="J1236" s="97" t="s">
        <v>6683</v>
      </c>
      <c r="K1236" s="97" t="s">
        <v>6685</v>
      </c>
      <c r="L1236" s="181" t="s">
        <v>6685</v>
      </c>
      <c r="M1236" s="91" t="s">
        <v>6686</v>
      </c>
      <c r="N1236" s="91" t="s">
        <v>6686</v>
      </c>
      <c r="O1236" s="183">
        <v>46113.0</v>
      </c>
      <c r="P1236" s="176">
        <v>46127.0</v>
      </c>
      <c r="Q1236" s="91" t="s">
        <v>124</v>
      </c>
      <c r="R1236" s="97" t="s">
        <v>143</v>
      </c>
      <c r="S1236" s="193" t="s">
        <v>251</v>
      </c>
      <c r="T1236" s="193" t="s">
        <v>145</v>
      </c>
      <c r="U1236" s="179" t="s">
        <v>101</v>
      </c>
      <c r="V1236" s="97" t="s">
        <v>131</v>
      </c>
      <c r="W1236" s="182"/>
      <c r="X1236" s="182"/>
      <c r="Y1236" s="184"/>
      <c r="Z1236" s="182"/>
      <c r="AA1236" s="182"/>
      <c r="AB1236" s="182"/>
    </row>
    <row r="1237" ht="22.5" customHeight="1">
      <c r="A1237" s="72">
        <f>COUNTIF('Call &amp; Chat-Lidya'!$I$4:$I$2391,I1237)</f>
        <v>5</v>
      </c>
      <c r="B1237" s="576">
        <v>46126.0</v>
      </c>
      <c r="C1237" s="91" t="s">
        <v>83</v>
      </c>
      <c r="D1237" s="91" t="s">
        <v>155</v>
      </c>
      <c r="E1237" s="91" t="s">
        <v>3525</v>
      </c>
      <c r="F1237" s="176">
        <v>46118.0</v>
      </c>
      <c r="G1237" s="91"/>
      <c r="H1237" s="91" t="s">
        <v>3526</v>
      </c>
      <c r="I1237" s="91" t="s">
        <v>3527</v>
      </c>
      <c r="J1237" s="97" t="s">
        <v>3529</v>
      </c>
      <c r="K1237" s="193" t="s">
        <v>3531</v>
      </c>
      <c r="L1237" s="193" t="s">
        <v>3531</v>
      </c>
      <c r="M1237" s="91" t="s">
        <v>3533</v>
      </c>
      <c r="N1237" s="91" t="s">
        <v>3535</v>
      </c>
      <c r="O1237" s="183">
        <v>46114.0</v>
      </c>
      <c r="P1237" s="337">
        <v>46128.0</v>
      </c>
      <c r="Q1237" s="91" t="s">
        <v>143</v>
      </c>
      <c r="R1237" s="91" t="s">
        <v>143</v>
      </c>
      <c r="S1237" s="179" t="s">
        <v>126</v>
      </c>
      <c r="T1237" s="179" t="s">
        <v>145</v>
      </c>
      <c r="U1237" s="179" t="s">
        <v>101</v>
      </c>
      <c r="V1237" s="179" t="s">
        <v>131</v>
      </c>
      <c r="W1237" s="182"/>
      <c r="X1237" s="182"/>
      <c r="Y1237" s="185"/>
      <c r="Z1237" s="182"/>
      <c r="AA1237" s="182"/>
      <c r="AB1237" s="182"/>
    </row>
    <row r="1238" ht="22.5" customHeight="1">
      <c r="A1238" s="72">
        <f>COUNTIF('Call &amp; Chat-Lidya'!$I$4:$I$2391,I1238)</f>
        <v>7</v>
      </c>
      <c r="B1238" s="576">
        <v>46126.0</v>
      </c>
      <c r="C1238" s="91" t="s">
        <v>83</v>
      </c>
      <c r="D1238" s="91" t="s">
        <v>155</v>
      </c>
      <c r="E1238" s="91" t="s">
        <v>2717</v>
      </c>
      <c r="F1238" s="176">
        <v>46118.0</v>
      </c>
      <c r="G1238" s="91"/>
      <c r="H1238" s="91" t="s">
        <v>2718</v>
      </c>
      <c r="I1238" s="91" t="s">
        <v>2719</v>
      </c>
      <c r="J1238" s="97" t="s">
        <v>2720</v>
      </c>
      <c r="K1238" s="193" t="s">
        <v>2721</v>
      </c>
      <c r="L1238" s="193" t="s">
        <v>2721</v>
      </c>
      <c r="M1238" s="91" t="s">
        <v>2724</v>
      </c>
      <c r="N1238" s="91" t="s">
        <v>2724</v>
      </c>
      <c r="O1238" s="183">
        <v>46115.0</v>
      </c>
      <c r="P1238" s="337">
        <v>46129.0</v>
      </c>
      <c r="Q1238" s="91" t="s">
        <v>98</v>
      </c>
      <c r="R1238" s="91" t="s">
        <v>143</v>
      </c>
      <c r="S1238" s="179" t="s">
        <v>126</v>
      </c>
      <c r="T1238" s="179" t="s">
        <v>350</v>
      </c>
      <c r="U1238" s="179" t="s">
        <v>101</v>
      </c>
      <c r="V1238" s="179" t="s">
        <v>283</v>
      </c>
      <c r="W1238" s="182"/>
      <c r="X1238" s="182"/>
      <c r="Y1238" s="185"/>
      <c r="Z1238" s="180" t="s">
        <v>10147</v>
      </c>
      <c r="AA1238" s="182"/>
      <c r="AB1238" s="182"/>
    </row>
    <row r="1239" ht="22.5" customHeight="1">
      <c r="A1239" s="72">
        <f>COUNTIF('Call &amp; Chat-Lidya'!$I$4:$I$2391,I1239)</f>
        <v>5</v>
      </c>
      <c r="B1239" s="576">
        <v>46126.0</v>
      </c>
      <c r="C1239" s="91" t="s">
        <v>83</v>
      </c>
      <c r="D1239" s="91" t="s">
        <v>155</v>
      </c>
      <c r="E1239" s="91" t="s">
        <v>3538</v>
      </c>
      <c r="F1239" s="176">
        <v>46118.0</v>
      </c>
      <c r="G1239" s="91"/>
      <c r="H1239" s="91" t="s">
        <v>3539</v>
      </c>
      <c r="I1239" s="91" t="s">
        <v>3540</v>
      </c>
      <c r="J1239" s="97" t="s">
        <v>3541</v>
      </c>
      <c r="K1239" s="193" t="s">
        <v>3543</v>
      </c>
      <c r="L1239" s="193" t="s">
        <v>3543</v>
      </c>
      <c r="M1239" s="91" t="s">
        <v>3545</v>
      </c>
      <c r="N1239" s="91" t="s">
        <v>3545</v>
      </c>
      <c r="O1239" s="183">
        <v>46115.0</v>
      </c>
      <c r="P1239" s="337">
        <v>46129.0</v>
      </c>
      <c r="Q1239" s="91" t="s">
        <v>124</v>
      </c>
      <c r="R1239" s="91" t="s">
        <v>143</v>
      </c>
      <c r="S1239" s="179" t="s">
        <v>251</v>
      </c>
      <c r="T1239" s="179" t="s">
        <v>145</v>
      </c>
      <c r="U1239" s="179" t="s">
        <v>101</v>
      </c>
      <c r="V1239" s="179" t="s">
        <v>131</v>
      </c>
      <c r="W1239" s="182"/>
      <c r="X1239" s="182"/>
      <c r="Y1239" s="185"/>
      <c r="Z1239" s="182"/>
      <c r="AA1239" s="182"/>
      <c r="AB1239" s="182"/>
    </row>
    <row r="1240" ht="22.5" customHeight="1">
      <c r="A1240" s="72">
        <f>COUNTIF('Call &amp; Chat-Lidya'!$I$4:$I$2391,I1240)</f>
        <v>14</v>
      </c>
      <c r="B1240" s="576">
        <v>46126.0</v>
      </c>
      <c r="C1240" s="91" t="s">
        <v>83</v>
      </c>
      <c r="D1240" s="91" t="s">
        <v>155</v>
      </c>
      <c r="E1240" s="91" t="s">
        <v>1015</v>
      </c>
      <c r="F1240" s="176">
        <v>46118.0</v>
      </c>
      <c r="G1240" s="91"/>
      <c r="H1240" s="91" t="s">
        <v>1017</v>
      </c>
      <c r="I1240" s="91" t="s">
        <v>1018</v>
      </c>
      <c r="J1240" s="97" t="s">
        <v>1019</v>
      </c>
      <c r="K1240" s="193" t="s">
        <v>1020</v>
      </c>
      <c r="L1240" s="193" t="s">
        <v>1020</v>
      </c>
      <c r="M1240" s="91" t="s">
        <v>1021</v>
      </c>
      <c r="N1240" s="91" t="s">
        <v>1021</v>
      </c>
      <c r="O1240" s="183">
        <v>46117.0</v>
      </c>
      <c r="P1240" s="337">
        <v>46131.0</v>
      </c>
      <c r="Q1240" s="91" t="s">
        <v>213</v>
      </c>
      <c r="R1240" s="91" t="s">
        <v>143</v>
      </c>
      <c r="S1240" s="179" t="s">
        <v>251</v>
      </c>
      <c r="T1240" s="179" t="s">
        <v>145</v>
      </c>
      <c r="U1240" s="179" t="s">
        <v>101</v>
      </c>
      <c r="V1240" s="179" t="s">
        <v>131</v>
      </c>
      <c r="W1240" s="97" t="s">
        <v>694</v>
      </c>
      <c r="X1240" s="182"/>
      <c r="Y1240" s="185"/>
      <c r="Z1240" s="182"/>
      <c r="AA1240" s="182"/>
      <c r="AB1240" s="182"/>
    </row>
    <row r="1241" ht="22.5" customHeight="1">
      <c r="A1241" s="72">
        <f>COUNTIF('Call &amp; Chat-Lidya'!$I$4:$I$2391,I1241)</f>
        <v>5</v>
      </c>
      <c r="B1241" s="576">
        <v>46126.0</v>
      </c>
      <c r="C1241" s="91" t="s">
        <v>83</v>
      </c>
      <c r="D1241" s="91" t="s">
        <v>155</v>
      </c>
      <c r="E1241" s="91" t="s">
        <v>6746</v>
      </c>
      <c r="F1241" s="176">
        <v>46118.0</v>
      </c>
      <c r="G1241" s="91"/>
      <c r="H1241" s="91" t="s">
        <v>6747</v>
      </c>
      <c r="I1241" s="91" t="s">
        <v>6749</v>
      </c>
      <c r="J1241" s="97" t="s">
        <v>6750</v>
      </c>
      <c r="K1241" s="193" t="s">
        <v>6752</v>
      </c>
      <c r="L1241" s="193" t="s">
        <v>6752</v>
      </c>
      <c r="M1241" s="91" t="s">
        <v>6754</v>
      </c>
      <c r="N1241" s="91" t="s">
        <v>6756</v>
      </c>
      <c r="O1241" s="183">
        <v>46118.0</v>
      </c>
      <c r="P1241" s="337">
        <v>46132.0</v>
      </c>
      <c r="Q1241" s="91" t="s">
        <v>124</v>
      </c>
      <c r="R1241" s="91" t="s">
        <v>143</v>
      </c>
      <c r="S1241" s="179" t="s">
        <v>99</v>
      </c>
      <c r="T1241" s="179" t="s">
        <v>145</v>
      </c>
      <c r="U1241" s="179" t="s">
        <v>101</v>
      </c>
      <c r="V1241" s="179" t="s">
        <v>283</v>
      </c>
      <c r="W1241" s="91" t="s">
        <v>509</v>
      </c>
      <c r="X1241" s="182"/>
      <c r="Y1241" s="185"/>
      <c r="Z1241" s="180" t="s">
        <v>10150</v>
      </c>
      <c r="AA1241" s="182"/>
      <c r="AB1241" s="182"/>
    </row>
    <row r="1242" ht="22.5" customHeight="1">
      <c r="A1242" s="72">
        <f>COUNTIF('Call &amp; Chat-Lidya'!$I$4:$I$2391,I1242)</f>
        <v>4</v>
      </c>
      <c r="B1242" s="576">
        <v>46126.0</v>
      </c>
      <c r="C1242" s="91" t="s">
        <v>83</v>
      </c>
      <c r="D1242" s="91" t="s">
        <v>155</v>
      </c>
      <c r="E1242" s="91" t="s">
        <v>8461</v>
      </c>
      <c r="F1242" s="176">
        <v>46119.0</v>
      </c>
      <c r="G1242" s="91"/>
      <c r="H1242" s="91" t="s">
        <v>8588</v>
      </c>
      <c r="I1242" s="91" t="s">
        <v>8590</v>
      </c>
      <c r="J1242" s="97" t="s">
        <v>8592</v>
      </c>
      <c r="K1242" s="193" t="s">
        <v>8593</v>
      </c>
      <c r="L1242" s="193" t="s">
        <v>8593</v>
      </c>
      <c r="M1242" s="91" t="s">
        <v>8595</v>
      </c>
      <c r="N1242" s="182"/>
      <c r="O1242" s="183">
        <v>46119.0</v>
      </c>
      <c r="P1242" s="337">
        <v>46133.0</v>
      </c>
      <c r="Q1242" s="91" t="s">
        <v>124</v>
      </c>
      <c r="R1242" s="91" t="s">
        <v>143</v>
      </c>
      <c r="S1242" s="179" t="s">
        <v>251</v>
      </c>
      <c r="T1242" s="83" t="s">
        <v>292</v>
      </c>
      <c r="U1242" s="179" t="s">
        <v>101</v>
      </c>
      <c r="V1242" s="83" t="s">
        <v>283</v>
      </c>
      <c r="W1242" s="182"/>
      <c r="X1242" s="182"/>
      <c r="Y1242" s="185"/>
      <c r="Z1242" s="88" t="s">
        <v>10153</v>
      </c>
      <c r="AA1242" s="182"/>
      <c r="AB1242" s="182"/>
    </row>
    <row r="1243" ht="22.5" customHeight="1">
      <c r="A1243" s="72">
        <f>COUNTIF('Call &amp; Chat-Lidya'!$I$4:$I$2391,I1243)</f>
        <v>4</v>
      </c>
      <c r="B1243" s="576">
        <v>46126.0</v>
      </c>
      <c r="C1243" s="91" t="s">
        <v>83</v>
      </c>
      <c r="D1243" s="91" t="s">
        <v>155</v>
      </c>
      <c r="E1243" s="91" t="s">
        <v>3549</v>
      </c>
      <c r="F1243" s="176">
        <v>46119.0</v>
      </c>
      <c r="G1243" s="91"/>
      <c r="H1243" s="91" t="s">
        <v>3550</v>
      </c>
      <c r="I1243" s="91" t="s">
        <v>3551</v>
      </c>
      <c r="J1243" s="97" t="s">
        <v>3552</v>
      </c>
      <c r="K1243" s="193" t="s">
        <v>3553</v>
      </c>
      <c r="L1243" s="193" t="s">
        <v>3553</v>
      </c>
      <c r="M1243" s="91" t="s">
        <v>3554</v>
      </c>
      <c r="N1243" s="91" t="s">
        <v>3554</v>
      </c>
      <c r="O1243" s="183">
        <v>46119.0</v>
      </c>
      <c r="P1243" s="337">
        <v>46133.0</v>
      </c>
      <c r="Q1243" s="91" t="s">
        <v>124</v>
      </c>
      <c r="R1243" s="91" t="s">
        <v>143</v>
      </c>
      <c r="S1243" s="179" t="s">
        <v>251</v>
      </c>
      <c r="T1243" s="179" t="s">
        <v>145</v>
      </c>
      <c r="U1243" s="179" t="s">
        <v>101</v>
      </c>
      <c r="V1243" s="179" t="s">
        <v>131</v>
      </c>
      <c r="W1243" s="182"/>
      <c r="X1243" s="182"/>
      <c r="Y1243" s="185"/>
      <c r="Z1243" s="182"/>
      <c r="AA1243" s="182"/>
      <c r="AB1243" s="182"/>
    </row>
    <row r="1244" ht="22.5" customHeight="1">
      <c r="A1244" s="72">
        <f>COUNTIF('Call &amp; Chat-Lidya'!$I$4:$I$2391,I1244)</f>
        <v>5</v>
      </c>
      <c r="B1244" s="576">
        <v>46126.0</v>
      </c>
      <c r="C1244" s="91" t="s">
        <v>83</v>
      </c>
      <c r="D1244" s="91" t="s">
        <v>155</v>
      </c>
      <c r="E1244" s="91" t="s">
        <v>6766</v>
      </c>
      <c r="F1244" s="176">
        <v>46120.0</v>
      </c>
      <c r="G1244" s="91"/>
      <c r="H1244" s="91" t="s">
        <v>6770</v>
      </c>
      <c r="I1244" s="91" t="s">
        <v>6772</v>
      </c>
      <c r="J1244" s="97" t="s">
        <v>6774</v>
      </c>
      <c r="K1244" s="193" t="s">
        <v>4088</v>
      </c>
      <c r="L1244" s="193" t="s">
        <v>4088</v>
      </c>
      <c r="M1244" s="91" t="s">
        <v>6777</v>
      </c>
      <c r="N1244" s="91" t="s">
        <v>6777</v>
      </c>
      <c r="O1244" s="183">
        <v>46120.0</v>
      </c>
      <c r="P1244" s="176">
        <v>46134.0</v>
      </c>
      <c r="Q1244" s="91" t="s">
        <v>124</v>
      </c>
      <c r="R1244" s="91" t="s">
        <v>143</v>
      </c>
      <c r="S1244" s="179" t="s">
        <v>251</v>
      </c>
      <c r="T1244" s="179" t="s">
        <v>350</v>
      </c>
      <c r="U1244" s="179" t="s">
        <v>101</v>
      </c>
      <c r="V1244" s="179" t="s">
        <v>283</v>
      </c>
      <c r="W1244" s="182"/>
      <c r="X1244" s="182"/>
      <c r="Y1244" s="185"/>
      <c r="Z1244" s="180" t="s">
        <v>6778</v>
      </c>
      <c r="AA1244" s="182"/>
      <c r="AB1244" s="182"/>
    </row>
    <row r="1245" ht="22.5" customHeight="1">
      <c r="A1245" s="72">
        <f>COUNTIF('Call &amp; Chat-Lidya'!$I$4:$I$2391,I1245)</f>
        <v>5</v>
      </c>
      <c r="B1245" s="576">
        <v>46126.0</v>
      </c>
      <c r="C1245" s="91" t="s">
        <v>83</v>
      </c>
      <c r="D1245" s="91" t="s">
        <v>155</v>
      </c>
      <c r="E1245" s="91" t="s">
        <v>6784</v>
      </c>
      <c r="F1245" s="176">
        <v>46120.0</v>
      </c>
      <c r="G1245" s="91"/>
      <c r="H1245" s="91" t="s">
        <v>6786</v>
      </c>
      <c r="I1245" s="91" t="s">
        <v>6790</v>
      </c>
      <c r="J1245" s="97" t="s">
        <v>6792</v>
      </c>
      <c r="K1245" s="193" t="s">
        <v>6794</v>
      </c>
      <c r="L1245" s="193" t="s">
        <v>6794</v>
      </c>
      <c r="M1245" s="91" t="s">
        <v>6796</v>
      </c>
      <c r="N1245" s="91" t="s">
        <v>6796</v>
      </c>
      <c r="O1245" s="183">
        <v>46120.0</v>
      </c>
      <c r="P1245" s="176">
        <v>46134.0</v>
      </c>
      <c r="Q1245" s="91" t="s">
        <v>124</v>
      </c>
      <c r="R1245" s="91" t="s">
        <v>143</v>
      </c>
      <c r="S1245" s="179" t="s">
        <v>381</v>
      </c>
      <c r="T1245" s="179" t="s">
        <v>145</v>
      </c>
      <c r="U1245" s="179" t="s">
        <v>101</v>
      </c>
      <c r="V1245" s="179" t="s">
        <v>283</v>
      </c>
      <c r="W1245" s="91" t="s">
        <v>392</v>
      </c>
      <c r="X1245" s="182"/>
      <c r="Y1245" s="185"/>
      <c r="Z1245" s="180" t="s">
        <v>6807</v>
      </c>
      <c r="AA1245" s="182"/>
      <c r="AB1245" s="182"/>
    </row>
    <row r="1246" ht="22.5" customHeight="1">
      <c r="A1246" s="72">
        <f>COUNTIF('Call &amp; Chat-Lidya'!$I$4:$I$2391,I1246)</f>
        <v>4</v>
      </c>
      <c r="B1246" s="576">
        <v>46126.0</v>
      </c>
      <c r="C1246" s="91" t="s">
        <v>83</v>
      </c>
      <c r="D1246" s="91" t="s">
        <v>155</v>
      </c>
      <c r="E1246" s="91" t="s">
        <v>7762</v>
      </c>
      <c r="F1246" s="176">
        <v>46120.0</v>
      </c>
      <c r="G1246" s="91"/>
      <c r="H1246" s="91" t="s">
        <v>8628</v>
      </c>
      <c r="I1246" s="91" t="s">
        <v>8630</v>
      </c>
      <c r="J1246" s="97" t="s">
        <v>8632</v>
      </c>
      <c r="K1246" s="193" t="s">
        <v>8634</v>
      </c>
      <c r="L1246" s="193" t="s">
        <v>8634</v>
      </c>
      <c r="M1246" s="91" t="s">
        <v>8639</v>
      </c>
      <c r="N1246" s="91" t="s">
        <v>8639</v>
      </c>
      <c r="O1246" s="183">
        <v>46120.0</v>
      </c>
      <c r="P1246" s="176">
        <v>46134.0</v>
      </c>
      <c r="Q1246" s="91" t="s">
        <v>213</v>
      </c>
      <c r="R1246" s="91" t="s">
        <v>124</v>
      </c>
      <c r="S1246" s="179" t="s">
        <v>292</v>
      </c>
      <c r="T1246" s="179" t="s">
        <v>127</v>
      </c>
      <c r="U1246" s="179" t="s">
        <v>128</v>
      </c>
      <c r="V1246" s="179" t="s">
        <v>873</v>
      </c>
      <c r="W1246" s="97" t="s">
        <v>342</v>
      </c>
      <c r="X1246" s="182"/>
      <c r="Y1246" s="185"/>
      <c r="Z1246" s="180" t="s">
        <v>8642</v>
      </c>
      <c r="AA1246" s="182"/>
      <c r="AB1246" s="182"/>
    </row>
    <row r="1247" ht="22.5" customHeight="1">
      <c r="A1247" s="72">
        <f>COUNTIF('Call &amp; Chat-Lidya'!$I$4:$I$2391,I1247)</f>
        <v>4</v>
      </c>
      <c r="B1247" s="576">
        <v>46126.0</v>
      </c>
      <c r="C1247" s="91" t="s">
        <v>83</v>
      </c>
      <c r="D1247" s="91" t="s">
        <v>155</v>
      </c>
      <c r="E1247" s="91" t="s">
        <v>3559</v>
      </c>
      <c r="F1247" s="176">
        <v>46121.0</v>
      </c>
      <c r="G1247" s="91"/>
      <c r="H1247" s="91" t="s">
        <v>3560</v>
      </c>
      <c r="I1247" s="91" t="s">
        <v>3561</v>
      </c>
      <c r="J1247" s="97" t="s">
        <v>1595</v>
      </c>
      <c r="K1247" s="193" t="s">
        <v>3562</v>
      </c>
      <c r="L1247" s="193" t="s">
        <v>3562</v>
      </c>
      <c r="M1247" s="91" t="s">
        <v>3563</v>
      </c>
      <c r="N1247" s="91" t="s">
        <v>3564</v>
      </c>
      <c r="O1247" s="183">
        <v>46121.0</v>
      </c>
      <c r="P1247" s="176">
        <v>46135.0</v>
      </c>
      <c r="Q1247" s="91" t="s">
        <v>124</v>
      </c>
      <c r="R1247" s="91" t="s">
        <v>143</v>
      </c>
      <c r="S1247" s="179" t="s">
        <v>251</v>
      </c>
      <c r="T1247" s="179" t="s">
        <v>145</v>
      </c>
      <c r="U1247" s="179" t="s">
        <v>101</v>
      </c>
      <c r="V1247" s="179" t="s">
        <v>131</v>
      </c>
      <c r="W1247" s="182"/>
      <c r="X1247" s="182"/>
      <c r="Y1247" s="185"/>
      <c r="Z1247" s="182"/>
      <c r="AA1247" s="182"/>
      <c r="AB1247" s="182"/>
    </row>
    <row r="1248" ht="22.5" customHeight="1">
      <c r="A1248" s="72">
        <f>COUNTIF('Call &amp; Chat-Lidya'!$I$4:$I$2391,I1248)</f>
        <v>4</v>
      </c>
      <c r="B1248" s="576">
        <v>46126.0</v>
      </c>
      <c r="C1248" s="91" t="s">
        <v>83</v>
      </c>
      <c r="D1248" s="91" t="s">
        <v>155</v>
      </c>
      <c r="E1248" s="91" t="s">
        <v>7803</v>
      </c>
      <c r="F1248" s="176">
        <v>46122.0</v>
      </c>
      <c r="G1248" s="91"/>
      <c r="H1248" s="91" t="s">
        <v>8651</v>
      </c>
      <c r="I1248" s="91" t="s">
        <v>8652</v>
      </c>
      <c r="J1248" s="97" t="s">
        <v>8653</v>
      </c>
      <c r="K1248" s="193" t="s">
        <v>8654</v>
      </c>
      <c r="L1248" s="193" t="s">
        <v>8654</v>
      </c>
      <c r="M1248" s="91" t="s">
        <v>8655</v>
      </c>
      <c r="N1248" s="182"/>
      <c r="O1248" s="183">
        <v>46121.0</v>
      </c>
      <c r="P1248" s="793">
        <v>46135.0</v>
      </c>
      <c r="Q1248" s="91" t="s">
        <v>143</v>
      </c>
      <c r="R1248" s="97" t="s">
        <v>143</v>
      </c>
      <c r="S1248" s="179" t="s">
        <v>251</v>
      </c>
      <c r="T1248" s="179" t="s">
        <v>145</v>
      </c>
      <c r="U1248" s="179" t="s">
        <v>101</v>
      </c>
      <c r="V1248" s="179" t="s">
        <v>131</v>
      </c>
      <c r="W1248" s="182"/>
      <c r="X1248" s="182"/>
      <c r="Y1248" s="185"/>
      <c r="Z1248" s="182"/>
      <c r="AA1248" s="182"/>
      <c r="AB1248" s="182"/>
    </row>
    <row r="1249" ht="22.5" customHeight="1">
      <c r="A1249" s="72">
        <f>COUNTIF('Call &amp; Chat-Lidya'!$I$4:$I$2391,I1249)</f>
        <v>5</v>
      </c>
      <c r="B1249" s="576">
        <v>46126.0</v>
      </c>
      <c r="C1249" s="91" t="s">
        <v>83</v>
      </c>
      <c r="D1249" s="91" t="s">
        <v>155</v>
      </c>
      <c r="E1249" s="91" t="s">
        <v>6841</v>
      </c>
      <c r="F1249" s="176">
        <v>46122.0</v>
      </c>
      <c r="G1249" s="91"/>
      <c r="H1249" s="91" t="s">
        <v>6843</v>
      </c>
      <c r="I1249" s="91" t="s">
        <v>6844</v>
      </c>
      <c r="J1249" s="97" t="s">
        <v>6847</v>
      </c>
      <c r="K1249" s="193" t="s">
        <v>6848</v>
      </c>
      <c r="L1249" s="193" t="s">
        <v>6848</v>
      </c>
      <c r="M1249" s="91" t="s">
        <v>6849</v>
      </c>
      <c r="N1249" s="91" t="s">
        <v>6849</v>
      </c>
      <c r="O1249" s="183">
        <v>46122.0</v>
      </c>
      <c r="P1249" s="793">
        <v>46136.0</v>
      </c>
      <c r="Q1249" s="91" t="s">
        <v>143</v>
      </c>
      <c r="R1249" s="91" t="s">
        <v>213</v>
      </c>
      <c r="S1249" s="179" t="s">
        <v>251</v>
      </c>
      <c r="T1249" s="179" t="s">
        <v>195</v>
      </c>
      <c r="U1249" s="179" t="s">
        <v>101</v>
      </c>
      <c r="V1249" s="179" t="s">
        <v>131</v>
      </c>
      <c r="W1249" s="182"/>
      <c r="X1249" s="182"/>
      <c r="Y1249" s="185"/>
      <c r="Z1249" s="182"/>
      <c r="AA1249" s="182"/>
      <c r="AB1249" s="182"/>
    </row>
    <row r="1250" ht="22.5" customHeight="1">
      <c r="A1250" s="72">
        <f>COUNTIF('Call &amp; Chat-Lidya'!$I$4:$I$2391,I1250)</f>
        <v>4</v>
      </c>
      <c r="B1250" s="576">
        <v>46126.0</v>
      </c>
      <c r="C1250" s="91" t="s">
        <v>83</v>
      </c>
      <c r="D1250" s="91" t="s">
        <v>155</v>
      </c>
      <c r="E1250" s="91" t="s">
        <v>3574</v>
      </c>
      <c r="F1250" s="176">
        <v>46122.0</v>
      </c>
      <c r="G1250" s="91"/>
      <c r="H1250" s="91" t="s">
        <v>3576</v>
      </c>
      <c r="I1250" s="91" t="s">
        <v>3577</v>
      </c>
      <c r="J1250" s="97" t="s">
        <v>3578</v>
      </c>
      <c r="K1250" s="193" t="s">
        <v>3579</v>
      </c>
      <c r="L1250" s="193" t="s">
        <v>3579</v>
      </c>
      <c r="M1250" s="91" t="s">
        <v>3580</v>
      </c>
      <c r="N1250" s="91" t="s">
        <v>3580</v>
      </c>
      <c r="O1250" s="183">
        <v>46122.0</v>
      </c>
      <c r="P1250" s="793">
        <v>46136.0</v>
      </c>
      <c r="Q1250" s="91" t="s">
        <v>124</v>
      </c>
      <c r="R1250" s="91" t="s">
        <v>143</v>
      </c>
      <c r="S1250" s="179" t="s">
        <v>251</v>
      </c>
      <c r="T1250" s="179" t="s">
        <v>145</v>
      </c>
      <c r="U1250" s="179" t="s">
        <v>101</v>
      </c>
      <c r="V1250" s="179" t="s">
        <v>131</v>
      </c>
      <c r="W1250" s="182"/>
      <c r="X1250" s="182"/>
      <c r="Y1250" s="185"/>
      <c r="Z1250" s="182"/>
      <c r="AA1250" s="182"/>
      <c r="AB1250" s="182"/>
    </row>
    <row r="1251" ht="22.5" customHeight="1">
      <c r="A1251" s="72">
        <f>COUNTIF('Call &amp; Chat-Lidya'!$I$4:$I$2391,I1251)</f>
        <v>4</v>
      </c>
      <c r="B1251" s="576">
        <v>46126.0</v>
      </c>
      <c r="C1251" s="91" t="s">
        <v>83</v>
      </c>
      <c r="D1251" s="91" t="s">
        <v>155</v>
      </c>
      <c r="E1251" s="91" t="s">
        <v>6881</v>
      </c>
      <c r="F1251" s="176">
        <v>46123.0</v>
      </c>
      <c r="G1251" s="91"/>
      <c r="H1251" s="91" t="s">
        <v>1686</v>
      </c>
      <c r="I1251" s="91" t="s">
        <v>6882</v>
      </c>
      <c r="J1251" s="97" t="s">
        <v>6883</v>
      </c>
      <c r="K1251" s="193" t="s">
        <v>863</v>
      </c>
      <c r="L1251" s="193" t="s">
        <v>863</v>
      </c>
      <c r="M1251" s="91" t="s">
        <v>6886</v>
      </c>
      <c r="N1251" s="91" t="s">
        <v>6886</v>
      </c>
      <c r="O1251" s="183">
        <v>46123.0</v>
      </c>
      <c r="P1251" s="337">
        <v>46137.0</v>
      </c>
      <c r="Q1251" s="91" t="s">
        <v>98</v>
      </c>
      <c r="R1251" s="91" t="s">
        <v>143</v>
      </c>
      <c r="S1251" s="179" t="s">
        <v>126</v>
      </c>
      <c r="T1251" s="179" t="s">
        <v>145</v>
      </c>
      <c r="U1251" s="179" t="s">
        <v>101</v>
      </c>
      <c r="V1251" s="179" t="s">
        <v>131</v>
      </c>
      <c r="W1251" s="182"/>
      <c r="X1251" s="182"/>
      <c r="Y1251" s="185"/>
      <c r="Z1251" s="182"/>
      <c r="AA1251" s="182"/>
      <c r="AB1251" s="182"/>
    </row>
    <row r="1252" ht="22.5" customHeight="1">
      <c r="A1252" s="72">
        <f>COUNTIF('Call &amp; Chat-Lidya'!$I$4:$I$2391,I1252)</f>
        <v>4</v>
      </c>
      <c r="B1252" s="576">
        <v>46126.0</v>
      </c>
      <c r="C1252" s="91" t="s">
        <v>83</v>
      </c>
      <c r="D1252" s="91" t="s">
        <v>155</v>
      </c>
      <c r="E1252" s="91" t="s">
        <v>6904</v>
      </c>
      <c r="F1252" s="176">
        <v>46123.0</v>
      </c>
      <c r="G1252" s="91"/>
      <c r="H1252" s="91" t="s">
        <v>6905</v>
      </c>
      <c r="I1252" s="91" t="s">
        <v>6907</v>
      </c>
      <c r="J1252" s="97" t="s">
        <v>6908</v>
      </c>
      <c r="K1252" s="193" t="s">
        <v>6910</v>
      </c>
      <c r="L1252" s="193" t="s">
        <v>6910</v>
      </c>
      <c r="M1252" s="91" t="s">
        <v>6914</v>
      </c>
      <c r="N1252" s="91" t="s">
        <v>6914</v>
      </c>
      <c r="O1252" s="183">
        <v>46123.0</v>
      </c>
      <c r="P1252" s="337">
        <v>46137.0</v>
      </c>
      <c r="Q1252" s="91" t="s">
        <v>98</v>
      </c>
      <c r="R1252" s="91" t="s">
        <v>143</v>
      </c>
      <c r="S1252" s="179" t="s">
        <v>126</v>
      </c>
      <c r="T1252" s="179" t="s">
        <v>350</v>
      </c>
      <c r="U1252" s="179" t="s">
        <v>101</v>
      </c>
      <c r="V1252" s="179" t="s">
        <v>283</v>
      </c>
      <c r="W1252" s="182"/>
      <c r="X1252" s="182"/>
      <c r="Y1252" s="185"/>
      <c r="Z1252" s="180" t="s">
        <v>6922</v>
      </c>
      <c r="AA1252" s="182"/>
      <c r="AB1252" s="182"/>
    </row>
    <row r="1253" ht="22.5" customHeight="1">
      <c r="A1253" s="72">
        <f>COUNTIF('Call &amp; Chat-Lidya'!$I$4:$I$2391,I1253)</f>
        <v>4</v>
      </c>
      <c r="B1253" s="576">
        <v>46126.0</v>
      </c>
      <c r="C1253" s="91" t="s">
        <v>83</v>
      </c>
      <c r="D1253" s="91" t="s">
        <v>155</v>
      </c>
      <c r="E1253" s="91" t="s">
        <v>3584</v>
      </c>
      <c r="F1253" s="176">
        <v>46124.0</v>
      </c>
      <c r="G1253" s="91"/>
      <c r="H1253" s="91" t="s">
        <v>3585</v>
      </c>
      <c r="I1253" s="91" t="s">
        <v>3586</v>
      </c>
      <c r="J1253" s="97" t="s">
        <v>3588</v>
      </c>
      <c r="K1253" s="193" t="s">
        <v>3589</v>
      </c>
      <c r="L1253" s="193" t="s">
        <v>3589</v>
      </c>
      <c r="M1253" s="91" t="s">
        <v>3590</v>
      </c>
      <c r="N1253" s="91" t="s">
        <v>3592</v>
      </c>
      <c r="O1253" s="183">
        <v>46124.0</v>
      </c>
      <c r="P1253" s="337">
        <v>46138.0</v>
      </c>
      <c r="Q1253" s="91" t="s">
        <v>124</v>
      </c>
      <c r="R1253" s="91" t="s">
        <v>143</v>
      </c>
      <c r="S1253" s="179" t="s">
        <v>251</v>
      </c>
      <c r="T1253" s="179" t="s">
        <v>145</v>
      </c>
      <c r="U1253" s="179" t="s">
        <v>101</v>
      </c>
      <c r="V1253" s="179" t="s">
        <v>131</v>
      </c>
      <c r="W1253" s="182"/>
      <c r="X1253" s="182"/>
      <c r="Y1253" s="185"/>
      <c r="Z1253" s="182"/>
      <c r="AA1253" s="182"/>
      <c r="AB1253" s="182"/>
    </row>
    <row r="1254" ht="22.5" customHeight="1">
      <c r="A1254" s="72">
        <f>COUNTIF('Call &amp; Chat-Lidya'!$I$4:$I$2391,I1254)</f>
        <v>5</v>
      </c>
      <c r="B1254" s="576">
        <v>46126.0</v>
      </c>
      <c r="C1254" s="91" t="s">
        <v>83</v>
      </c>
      <c r="D1254" s="91" t="s">
        <v>155</v>
      </c>
      <c r="E1254" s="91" t="s">
        <v>6949</v>
      </c>
      <c r="F1254" s="176">
        <v>46126.0</v>
      </c>
      <c r="G1254" s="91"/>
      <c r="H1254" s="91" t="s">
        <v>2964</v>
      </c>
      <c r="I1254" s="91" t="s">
        <v>2965</v>
      </c>
      <c r="J1254" s="97" t="s">
        <v>2966</v>
      </c>
      <c r="K1254" s="193" t="s">
        <v>2967</v>
      </c>
      <c r="L1254" s="193" t="s">
        <v>2967</v>
      </c>
      <c r="M1254" s="91" t="s">
        <v>2968</v>
      </c>
      <c r="N1254" s="91" t="s">
        <v>2968</v>
      </c>
      <c r="O1254" s="183">
        <v>46125.0</v>
      </c>
      <c r="P1254" s="176">
        <v>46139.0</v>
      </c>
      <c r="Q1254" s="91" t="s">
        <v>124</v>
      </c>
      <c r="R1254" s="91" t="s">
        <v>143</v>
      </c>
      <c r="S1254" s="179" t="s">
        <v>251</v>
      </c>
      <c r="T1254" s="179" t="s">
        <v>350</v>
      </c>
      <c r="U1254" s="179" t="s">
        <v>101</v>
      </c>
      <c r="V1254" s="179" t="s">
        <v>283</v>
      </c>
      <c r="W1254" s="182"/>
      <c r="X1254" s="182"/>
      <c r="Y1254" s="185"/>
      <c r="Z1254" s="180" t="s">
        <v>8723</v>
      </c>
      <c r="AA1254" s="182"/>
      <c r="AB1254" s="182"/>
    </row>
    <row r="1255" ht="22.5" customHeight="1">
      <c r="A1255" s="72">
        <f>COUNTIF('Call &amp; Chat-Lidya'!$I$4:$I$2391,I1255)</f>
        <v>7</v>
      </c>
      <c r="B1255" s="576">
        <v>46126.0</v>
      </c>
      <c r="C1255" s="91" t="s">
        <v>83</v>
      </c>
      <c r="D1255" s="91" t="s">
        <v>155</v>
      </c>
      <c r="E1255" s="91" t="s">
        <v>2049</v>
      </c>
      <c r="F1255" s="176">
        <v>46126.0</v>
      </c>
      <c r="G1255" s="91"/>
      <c r="H1255" s="91" t="s">
        <v>2052</v>
      </c>
      <c r="I1255" s="91" t="s">
        <v>2053</v>
      </c>
      <c r="J1255" s="97" t="s">
        <v>2054</v>
      </c>
      <c r="K1255" s="193" t="s">
        <v>2055</v>
      </c>
      <c r="L1255" s="193" t="s">
        <v>2055</v>
      </c>
      <c r="M1255" s="91" t="s">
        <v>2056</v>
      </c>
      <c r="N1255" s="91" t="s">
        <v>2056</v>
      </c>
      <c r="O1255" s="183">
        <v>46126.0</v>
      </c>
      <c r="P1255" s="176">
        <v>46140.0</v>
      </c>
      <c r="Q1255" s="91" t="s">
        <v>143</v>
      </c>
      <c r="R1255" s="91" t="s">
        <v>213</v>
      </c>
      <c r="S1255" s="179" t="s">
        <v>251</v>
      </c>
      <c r="T1255" s="179" t="s">
        <v>381</v>
      </c>
      <c r="U1255" s="179" t="s">
        <v>101</v>
      </c>
      <c r="V1255" s="179" t="s">
        <v>1043</v>
      </c>
      <c r="W1255" s="182"/>
      <c r="X1255" s="182"/>
      <c r="Y1255" s="185"/>
      <c r="Z1255" s="180" t="s">
        <v>10185</v>
      </c>
      <c r="AA1255" s="182"/>
      <c r="AB1255" s="182"/>
    </row>
    <row r="1256" ht="22.5" customHeight="1">
      <c r="A1256" s="72">
        <f>COUNTIF('Call &amp; Chat-Lidya'!$I$4:$I$2391,I1256)</f>
        <v>26</v>
      </c>
      <c r="B1256" s="576">
        <v>46126.0</v>
      </c>
      <c r="C1256" s="91" t="s">
        <v>83</v>
      </c>
      <c r="D1256" s="91" t="s">
        <v>155</v>
      </c>
      <c r="E1256" s="91"/>
      <c r="F1256" s="176">
        <v>46126.0</v>
      </c>
      <c r="G1256" s="75"/>
      <c r="H1256" s="75"/>
      <c r="I1256" s="75" t="s">
        <v>2116</v>
      </c>
      <c r="J1256" s="353" t="s">
        <v>10186</v>
      </c>
      <c r="K1256" s="353" t="s">
        <v>10186</v>
      </c>
      <c r="L1256" s="773" t="s">
        <v>2116</v>
      </c>
      <c r="M1256" s="75"/>
      <c r="N1256" s="75"/>
      <c r="O1256" s="164"/>
      <c r="P1256" s="819"/>
      <c r="Q1256" s="75"/>
      <c r="R1256" s="75" t="s">
        <v>124</v>
      </c>
      <c r="S1256" s="166" t="s">
        <v>99</v>
      </c>
      <c r="T1256" s="166" t="s">
        <v>381</v>
      </c>
      <c r="U1256" s="166" t="s">
        <v>101</v>
      </c>
      <c r="V1256" s="166" t="s">
        <v>105</v>
      </c>
      <c r="W1256" s="353" t="s">
        <v>694</v>
      </c>
      <c r="X1256" s="75"/>
      <c r="Y1256" s="166"/>
      <c r="Z1256" s="357" t="s">
        <v>10189</v>
      </c>
      <c r="AA1256" s="357"/>
      <c r="AB1256" s="357"/>
    </row>
    <row r="1257" ht="22.5" customHeight="1">
      <c r="A1257" s="72">
        <f>COUNTIF('Call &amp; Chat-Lidya'!$I$4:$I$2391,I1257)</f>
        <v>4</v>
      </c>
      <c r="B1257" s="576">
        <v>46126.0</v>
      </c>
      <c r="C1257" s="91" t="s">
        <v>83</v>
      </c>
      <c r="D1257" s="91" t="s">
        <v>155</v>
      </c>
      <c r="E1257" s="91"/>
      <c r="F1257" s="176">
        <v>46126.0</v>
      </c>
      <c r="G1257" s="75"/>
      <c r="H1257" s="75"/>
      <c r="I1257" s="91">
        <v>9174.0</v>
      </c>
      <c r="J1257" s="97" t="s">
        <v>4568</v>
      </c>
      <c r="K1257" s="180" t="s">
        <v>10117</v>
      </c>
      <c r="L1257" s="817" t="s">
        <v>10118</v>
      </c>
      <c r="M1257" s="75"/>
      <c r="N1257" s="75"/>
      <c r="O1257" s="164"/>
      <c r="P1257" s="819"/>
      <c r="Q1257" s="75"/>
      <c r="R1257" s="75" t="s">
        <v>98</v>
      </c>
      <c r="S1257" s="166" t="s">
        <v>251</v>
      </c>
      <c r="T1257" s="166" t="s">
        <v>100</v>
      </c>
      <c r="U1257" s="166" t="s">
        <v>101</v>
      </c>
      <c r="V1257" s="166" t="s">
        <v>105</v>
      </c>
      <c r="W1257" s="353"/>
      <c r="X1257" s="75"/>
      <c r="Y1257" s="166"/>
      <c r="Z1257" s="89" t="s">
        <v>10192</v>
      </c>
      <c r="AA1257" s="357"/>
      <c r="AB1257" s="357"/>
    </row>
    <row r="1258" ht="22.5" customHeight="1">
      <c r="A1258" s="72">
        <f>COUNTIF('Call &amp; Chat-Lidya'!$I$4:$I$2391,I1258)</f>
        <v>3</v>
      </c>
      <c r="B1258" s="576">
        <v>46126.0</v>
      </c>
      <c r="C1258" s="91" t="s">
        <v>83</v>
      </c>
      <c r="D1258" s="91" t="s">
        <v>155</v>
      </c>
      <c r="E1258" s="91"/>
      <c r="F1258" s="176">
        <v>46126.0</v>
      </c>
      <c r="G1258" s="75"/>
      <c r="H1258" s="75"/>
      <c r="I1258" s="91">
        <v>15129.0</v>
      </c>
      <c r="J1258" s="97" t="s">
        <v>10196</v>
      </c>
      <c r="K1258" s="180" t="s">
        <v>10197</v>
      </c>
      <c r="L1258" s="820" t="s">
        <v>3716</v>
      </c>
      <c r="M1258" s="75"/>
      <c r="N1258" s="75"/>
      <c r="O1258" s="164"/>
      <c r="P1258" s="819"/>
      <c r="Q1258" s="75"/>
      <c r="R1258" s="75" t="s">
        <v>98</v>
      </c>
      <c r="S1258" s="166" t="s">
        <v>99</v>
      </c>
      <c r="T1258" s="166" t="s">
        <v>350</v>
      </c>
      <c r="U1258" s="166" t="s">
        <v>101</v>
      </c>
      <c r="V1258" s="166" t="s">
        <v>105</v>
      </c>
      <c r="W1258" s="353"/>
      <c r="X1258" s="75"/>
      <c r="Y1258" s="166"/>
      <c r="Z1258" s="89" t="s">
        <v>10200</v>
      </c>
      <c r="AA1258" s="357"/>
      <c r="AB1258" s="357"/>
    </row>
    <row r="1259" ht="22.5" customHeight="1">
      <c r="A1259" s="72">
        <f>COUNTIF('Call &amp; Chat-Lidya'!$I$4:$I$2391,I1259)</f>
        <v>3</v>
      </c>
      <c r="B1259" s="576">
        <v>46126.0</v>
      </c>
      <c r="C1259" s="91" t="s">
        <v>83</v>
      </c>
      <c r="D1259" s="91" t="s">
        <v>155</v>
      </c>
      <c r="E1259" s="91"/>
      <c r="F1259" s="176">
        <v>46126.0</v>
      </c>
      <c r="G1259" s="75"/>
      <c r="H1259" s="75"/>
      <c r="I1259" s="91">
        <v>16277.0</v>
      </c>
      <c r="J1259" s="97" t="s">
        <v>10124</v>
      </c>
      <c r="K1259" s="180" t="s">
        <v>10125</v>
      </c>
      <c r="L1259" s="91" t="s">
        <v>3148</v>
      </c>
      <c r="M1259" s="75"/>
      <c r="N1259" s="75"/>
      <c r="O1259" s="164"/>
      <c r="P1259" s="819"/>
      <c r="Q1259" s="75"/>
      <c r="R1259" s="75" t="s">
        <v>98</v>
      </c>
      <c r="S1259" s="166" t="s">
        <v>100</v>
      </c>
      <c r="T1259" s="166" t="s">
        <v>100</v>
      </c>
      <c r="U1259" s="166" t="s">
        <v>101</v>
      </c>
      <c r="V1259" s="166" t="s">
        <v>105</v>
      </c>
      <c r="W1259" s="353"/>
      <c r="X1259" s="75"/>
      <c r="Y1259" s="166"/>
      <c r="Z1259" s="180" t="s">
        <v>10203</v>
      </c>
      <c r="AA1259" s="357"/>
      <c r="AB1259" s="357"/>
    </row>
    <row r="1260" ht="22.5" customHeight="1">
      <c r="A1260" s="72">
        <f>COUNTIF('Call &amp; Chat-Lidya'!$I$4:$I$2391,I1260)</f>
        <v>3</v>
      </c>
      <c r="B1260" s="576">
        <v>46126.0</v>
      </c>
      <c r="C1260" s="91" t="s">
        <v>83</v>
      </c>
      <c r="D1260" s="91" t="s">
        <v>155</v>
      </c>
      <c r="E1260" s="91"/>
      <c r="F1260" s="176">
        <v>46126.0</v>
      </c>
      <c r="G1260" s="75"/>
      <c r="H1260" s="75"/>
      <c r="I1260" s="91">
        <v>11375.0</v>
      </c>
      <c r="J1260" s="97" t="s">
        <v>3863</v>
      </c>
      <c r="K1260" s="180" t="s">
        <v>10205</v>
      </c>
      <c r="L1260" s="821" t="s">
        <v>3865</v>
      </c>
      <c r="M1260" s="75"/>
      <c r="N1260" s="75"/>
      <c r="O1260" s="164"/>
      <c r="P1260" s="819"/>
      <c r="Q1260" s="75"/>
      <c r="R1260" s="75" t="s">
        <v>98</v>
      </c>
      <c r="S1260" s="166" t="s">
        <v>100</v>
      </c>
      <c r="T1260" s="166" t="s">
        <v>100</v>
      </c>
      <c r="U1260" s="166" t="s">
        <v>101</v>
      </c>
      <c r="V1260" s="166" t="s">
        <v>105</v>
      </c>
      <c r="W1260" s="353"/>
      <c r="X1260" s="75"/>
      <c r="Y1260" s="166"/>
      <c r="Z1260" s="180" t="s">
        <v>10208</v>
      </c>
      <c r="AA1260" s="357"/>
      <c r="AB1260" s="357"/>
    </row>
    <row r="1261" ht="22.5" customHeight="1">
      <c r="A1261" s="72">
        <f>COUNTIF('Call &amp; Chat-Lidya'!$I$4:$I$2391,I1261)</f>
        <v>2</v>
      </c>
      <c r="B1261" s="576">
        <v>46126.0</v>
      </c>
      <c r="C1261" s="91" t="s">
        <v>83</v>
      </c>
      <c r="D1261" s="91" t="s">
        <v>155</v>
      </c>
      <c r="E1261" s="91"/>
      <c r="F1261" s="176">
        <v>46126.0</v>
      </c>
      <c r="G1261" s="75"/>
      <c r="H1261" s="75"/>
      <c r="I1261" s="91">
        <v>16575.0</v>
      </c>
      <c r="J1261" s="97" t="s">
        <v>3019</v>
      </c>
      <c r="K1261" s="180" t="s">
        <v>10210</v>
      </c>
      <c r="L1261" s="91" t="s">
        <v>3021</v>
      </c>
      <c r="M1261" s="75"/>
      <c r="N1261" s="75"/>
      <c r="O1261" s="164"/>
      <c r="P1261" s="819"/>
      <c r="Q1261" s="75"/>
      <c r="R1261" s="75" t="s">
        <v>98</v>
      </c>
      <c r="S1261" s="166" t="s">
        <v>251</v>
      </c>
      <c r="T1261" s="166" t="s">
        <v>145</v>
      </c>
      <c r="U1261" s="166" t="s">
        <v>101</v>
      </c>
      <c r="V1261" s="166" t="s">
        <v>105</v>
      </c>
      <c r="W1261" s="353"/>
      <c r="X1261" s="75"/>
      <c r="Y1261" s="166"/>
      <c r="Z1261" s="180" t="s">
        <v>10211</v>
      </c>
      <c r="AA1261" s="357"/>
      <c r="AB1261" s="357"/>
    </row>
    <row r="1262" ht="22.5" customHeight="1">
      <c r="A1262" s="72">
        <f>COUNTIF('Call &amp; Chat-Lidya'!$I$4:$I$2391,I1262)</f>
        <v>4</v>
      </c>
      <c r="B1262" s="576">
        <v>46126.0</v>
      </c>
      <c r="C1262" s="91" t="s">
        <v>83</v>
      </c>
      <c r="D1262" s="91" t="s">
        <v>155</v>
      </c>
      <c r="E1262" s="91"/>
      <c r="F1262" s="176">
        <v>46126.0</v>
      </c>
      <c r="G1262" s="75"/>
      <c r="H1262" s="75"/>
      <c r="I1262" s="91">
        <v>10394.0</v>
      </c>
      <c r="J1262" s="97" t="s">
        <v>10128</v>
      </c>
      <c r="K1262" s="180" t="s">
        <v>10129</v>
      </c>
      <c r="L1262" s="821" t="s">
        <v>10130</v>
      </c>
      <c r="M1262" s="75"/>
      <c r="N1262" s="75"/>
      <c r="O1262" s="164"/>
      <c r="P1262" s="819"/>
      <c r="Q1262" s="75"/>
      <c r="R1262" s="75" t="s">
        <v>98</v>
      </c>
      <c r="S1262" s="166" t="s">
        <v>99</v>
      </c>
      <c r="T1262" s="166" t="s">
        <v>100</v>
      </c>
      <c r="U1262" s="166" t="s">
        <v>101</v>
      </c>
      <c r="V1262" s="166" t="s">
        <v>105</v>
      </c>
      <c r="W1262" s="353"/>
      <c r="X1262" s="75"/>
      <c r="Y1262" s="166"/>
      <c r="Z1262" s="180" t="s">
        <v>10213</v>
      </c>
      <c r="AA1262" s="357"/>
      <c r="AB1262" s="357"/>
    </row>
    <row r="1263" ht="22.5" customHeight="1">
      <c r="A1263" s="72">
        <f>COUNTIF('Call &amp; Chat-Lidya'!$I$4:$I$2391,I1263)</f>
        <v>2</v>
      </c>
      <c r="B1263" s="576">
        <v>46126.0</v>
      </c>
      <c r="C1263" s="91" t="s">
        <v>83</v>
      </c>
      <c r="D1263" s="91" t="s">
        <v>155</v>
      </c>
      <c r="E1263" s="91"/>
      <c r="F1263" s="176">
        <v>46126.0</v>
      </c>
      <c r="G1263" s="75"/>
      <c r="H1263" s="75"/>
      <c r="I1263" s="91">
        <v>14737.0</v>
      </c>
      <c r="J1263" s="97" t="s">
        <v>3852</v>
      </c>
      <c r="K1263" s="180" t="s">
        <v>10215</v>
      </c>
      <c r="L1263" s="550" t="s">
        <v>3854</v>
      </c>
      <c r="M1263" s="75"/>
      <c r="N1263" s="75"/>
      <c r="O1263" s="164"/>
      <c r="P1263" s="819"/>
      <c r="Q1263" s="75"/>
      <c r="R1263" s="75" t="s">
        <v>98</v>
      </c>
      <c r="S1263" s="166" t="s">
        <v>251</v>
      </c>
      <c r="T1263" s="166" t="s">
        <v>145</v>
      </c>
      <c r="U1263" s="166" t="s">
        <v>101</v>
      </c>
      <c r="V1263" s="166" t="s">
        <v>105</v>
      </c>
      <c r="W1263" s="353"/>
      <c r="X1263" s="75"/>
      <c r="Y1263" s="166"/>
      <c r="Z1263" s="180" t="s">
        <v>5896</v>
      </c>
      <c r="AA1263" s="357"/>
      <c r="AB1263" s="357"/>
    </row>
    <row r="1264" ht="22.5" customHeight="1">
      <c r="A1264" s="72">
        <f>COUNTIF('Call &amp; Chat-Lidya'!$I$4:$I$2391,I1264)</f>
        <v>2</v>
      </c>
      <c r="B1264" s="576">
        <v>46126.0</v>
      </c>
      <c r="C1264" s="91" t="s">
        <v>83</v>
      </c>
      <c r="D1264" s="91" t="s">
        <v>155</v>
      </c>
      <c r="E1264" s="91"/>
      <c r="F1264" s="176">
        <v>46126.0</v>
      </c>
      <c r="G1264" s="75"/>
      <c r="H1264" s="75"/>
      <c r="I1264" s="91">
        <v>14538.0</v>
      </c>
      <c r="J1264" s="97" t="s">
        <v>10218</v>
      </c>
      <c r="K1264" s="180" t="s">
        <v>10219</v>
      </c>
      <c r="L1264" s="550" t="s">
        <v>3885</v>
      </c>
      <c r="M1264" s="75"/>
      <c r="N1264" s="75"/>
      <c r="O1264" s="164"/>
      <c r="P1264" s="819"/>
      <c r="Q1264" s="75"/>
      <c r="R1264" s="75" t="s">
        <v>98</v>
      </c>
      <c r="S1264" s="166" t="s">
        <v>251</v>
      </c>
      <c r="T1264" s="166" t="s">
        <v>145</v>
      </c>
      <c r="U1264" s="166" t="s">
        <v>101</v>
      </c>
      <c r="V1264" s="166" t="s">
        <v>105</v>
      </c>
      <c r="W1264" s="353"/>
      <c r="X1264" s="75"/>
      <c r="Y1264" s="166"/>
      <c r="Z1264" s="180" t="s">
        <v>5896</v>
      </c>
      <c r="AA1264" s="357"/>
      <c r="AB1264" s="357"/>
    </row>
    <row r="1265" ht="22.5" customHeight="1">
      <c r="A1265" s="72">
        <f>COUNTIF('Call &amp; Chat-Lidya'!$I$4:$I$2391,I1265)</f>
        <v>5</v>
      </c>
      <c r="B1265" s="488">
        <v>46125.0</v>
      </c>
      <c r="C1265" s="94" t="s">
        <v>83</v>
      </c>
      <c r="D1265" s="94" t="s">
        <v>155</v>
      </c>
      <c r="E1265" s="76" t="s">
        <v>6841</v>
      </c>
      <c r="F1265" s="157">
        <v>46122.0</v>
      </c>
      <c r="G1265" s="75"/>
      <c r="H1265" s="75" t="s">
        <v>6843</v>
      </c>
      <c r="I1265" s="75" t="s">
        <v>6844</v>
      </c>
      <c r="J1265" s="353" t="s">
        <v>6847</v>
      </c>
      <c r="K1265" s="354" t="s">
        <v>6848</v>
      </c>
      <c r="L1265" s="354" t="s">
        <v>6848</v>
      </c>
      <c r="M1265" s="75" t="s">
        <v>6849</v>
      </c>
      <c r="N1265" s="75" t="s">
        <v>6849</v>
      </c>
      <c r="O1265" s="164">
        <v>46122.0</v>
      </c>
      <c r="P1265" s="458">
        <v>46136.0</v>
      </c>
      <c r="Q1265" s="75" t="s">
        <v>143</v>
      </c>
      <c r="R1265" s="75" t="s">
        <v>213</v>
      </c>
      <c r="S1265" s="166" t="s">
        <v>381</v>
      </c>
      <c r="T1265" s="166" t="s">
        <v>195</v>
      </c>
      <c r="U1265" s="166" t="s">
        <v>101</v>
      </c>
      <c r="V1265" s="166" t="s">
        <v>283</v>
      </c>
      <c r="W1265" s="175"/>
      <c r="X1265" s="75"/>
      <c r="Y1265" s="166"/>
      <c r="Z1265" s="357" t="s">
        <v>10225</v>
      </c>
      <c r="AA1265" s="357"/>
      <c r="AB1265" s="357"/>
    </row>
    <row r="1266" ht="22.5" customHeight="1">
      <c r="A1266" s="72">
        <f>COUNTIF('Call &amp; Chat-Lidya'!$I$4:$I$2391,I1266)</f>
        <v>4</v>
      </c>
      <c r="B1266" s="488">
        <v>46125.0</v>
      </c>
      <c r="C1266" s="94" t="s">
        <v>83</v>
      </c>
      <c r="D1266" s="94" t="s">
        <v>155</v>
      </c>
      <c r="E1266" s="76" t="s">
        <v>3574</v>
      </c>
      <c r="F1266" s="157">
        <v>46122.0</v>
      </c>
      <c r="G1266" s="75"/>
      <c r="H1266" s="75" t="s">
        <v>3576</v>
      </c>
      <c r="I1266" s="75" t="s">
        <v>3577</v>
      </c>
      <c r="J1266" s="353" t="s">
        <v>3578</v>
      </c>
      <c r="K1266" s="354" t="s">
        <v>3579</v>
      </c>
      <c r="L1266" s="354" t="s">
        <v>3579</v>
      </c>
      <c r="M1266" s="75" t="s">
        <v>3580</v>
      </c>
      <c r="N1266" s="75" t="s">
        <v>3580</v>
      </c>
      <c r="O1266" s="164">
        <v>46122.0</v>
      </c>
      <c r="P1266" s="458">
        <v>46136.0</v>
      </c>
      <c r="Q1266" s="75" t="s">
        <v>124</v>
      </c>
      <c r="R1266" s="75" t="s">
        <v>143</v>
      </c>
      <c r="S1266" s="166" t="s">
        <v>126</v>
      </c>
      <c r="T1266" s="166" t="s">
        <v>145</v>
      </c>
      <c r="U1266" s="166" t="s">
        <v>101</v>
      </c>
      <c r="V1266" s="166" t="s">
        <v>131</v>
      </c>
      <c r="W1266" s="175"/>
      <c r="X1266" s="75"/>
      <c r="Y1266" s="166"/>
      <c r="Z1266" s="357"/>
      <c r="AA1266" s="357"/>
      <c r="AB1266" s="357"/>
    </row>
    <row r="1267" ht="22.5" customHeight="1">
      <c r="A1267" s="72">
        <f>COUNTIF('Call &amp; Chat-Lidya'!$I$4:$I$2391,I1267)</f>
        <v>4</v>
      </c>
      <c r="B1267" s="488">
        <v>46125.0</v>
      </c>
      <c r="C1267" s="94" t="s">
        <v>83</v>
      </c>
      <c r="D1267" s="94" t="s">
        <v>155</v>
      </c>
      <c r="E1267" s="76" t="s">
        <v>6881</v>
      </c>
      <c r="F1267" s="157">
        <v>46123.0</v>
      </c>
      <c r="G1267" s="75"/>
      <c r="H1267" s="75" t="s">
        <v>1686</v>
      </c>
      <c r="I1267" s="75" t="s">
        <v>6882</v>
      </c>
      <c r="J1267" s="353" t="s">
        <v>6883</v>
      </c>
      <c r="K1267" s="354" t="s">
        <v>863</v>
      </c>
      <c r="L1267" s="354" t="s">
        <v>863</v>
      </c>
      <c r="M1267" s="75" t="s">
        <v>6886</v>
      </c>
      <c r="N1267" s="75" t="s">
        <v>6886</v>
      </c>
      <c r="O1267" s="164">
        <v>46123.0</v>
      </c>
      <c r="P1267" s="458">
        <v>46137.0</v>
      </c>
      <c r="Q1267" s="75" t="s">
        <v>98</v>
      </c>
      <c r="R1267" s="75" t="s">
        <v>143</v>
      </c>
      <c r="S1267" s="166" t="s">
        <v>126</v>
      </c>
      <c r="T1267" s="166" t="s">
        <v>195</v>
      </c>
      <c r="U1267" s="166" t="s">
        <v>101</v>
      </c>
      <c r="V1267" s="166" t="s">
        <v>131</v>
      </c>
      <c r="W1267" s="175"/>
      <c r="X1267" s="75"/>
      <c r="Y1267" s="166"/>
      <c r="Z1267" s="357"/>
      <c r="AA1267" s="357"/>
      <c r="AB1267" s="357"/>
    </row>
    <row r="1268" ht="22.5" customHeight="1">
      <c r="A1268" s="72">
        <f>COUNTIF('Call &amp; Chat-Lidya'!$I$4:$I$2391,I1268)</f>
        <v>4</v>
      </c>
      <c r="B1268" s="488">
        <v>46125.0</v>
      </c>
      <c r="C1268" s="94" t="s">
        <v>83</v>
      </c>
      <c r="D1268" s="94" t="s">
        <v>155</v>
      </c>
      <c r="E1268" s="76" t="s">
        <v>6904</v>
      </c>
      <c r="F1268" s="157">
        <v>46123.0</v>
      </c>
      <c r="G1268" s="75"/>
      <c r="H1268" s="75" t="s">
        <v>6905</v>
      </c>
      <c r="I1268" s="75" t="s">
        <v>6907</v>
      </c>
      <c r="J1268" s="353" t="s">
        <v>6908</v>
      </c>
      <c r="K1268" s="354" t="s">
        <v>6910</v>
      </c>
      <c r="L1268" s="354" t="s">
        <v>6910</v>
      </c>
      <c r="M1268" s="75" t="s">
        <v>6914</v>
      </c>
      <c r="N1268" s="75" t="s">
        <v>6914</v>
      </c>
      <c r="O1268" s="164">
        <v>46123.0</v>
      </c>
      <c r="P1268" s="819">
        <v>46137.0</v>
      </c>
      <c r="Q1268" s="75" t="s">
        <v>213</v>
      </c>
      <c r="R1268" s="75" t="s">
        <v>143</v>
      </c>
      <c r="S1268" s="166" t="s">
        <v>126</v>
      </c>
      <c r="T1268" s="166" t="s">
        <v>350</v>
      </c>
      <c r="U1268" s="166" t="s">
        <v>101</v>
      </c>
      <c r="V1268" s="166" t="s">
        <v>283</v>
      </c>
      <c r="W1268" s="175"/>
      <c r="X1268" s="75"/>
      <c r="Y1268" s="166"/>
      <c r="Z1268" s="357" t="s">
        <v>6922</v>
      </c>
      <c r="AA1268" s="357"/>
      <c r="AB1268" s="357"/>
    </row>
    <row r="1269" ht="22.5" customHeight="1">
      <c r="A1269" s="72">
        <f>COUNTIF('Call &amp; Chat-Lidya'!$I$4:$I$2391,I1269)</f>
        <v>4</v>
      </c>
      <c r="B1269" s="488">
        <v>46125.0</v>
      </c>
      <c r="C1269" s="94" t="s">
        <v>83</v>
      </c>
      <c r="D1269" s="94" t="s">
        <v>155</v>
      </c>
      <c r="E1269" s="76" t="s">
        <v>3584</v>
      </c>
      <c r="F1269" s="157">
        <v>46124.0</v>
      </c>
      <c r="G1269" s="75"/>
      <c r="H1269" s="75" t="s">
        <v>3585</v>
      </c>
      <c r="I1269" s="75" t="s">
        <v>3586</v>
      </c>
      <c r="J1269" s="353" t="s">
        <v>3588</v>
      </c>
      <c r="K1269" s="354" t="s">
        <v>3589</v>
      </c>
      <c r="L1269" s="354" t="s">
        <v>3589</v>
      </c>
      <c r="M1269" s="75" t="s">
        <v>3590</v>
      </c>
      <c r="N1269" s="75" t="s">
        <v>3592</v>
      </c>
      <c r="O1269" s="164">
        <v>46124.0</v>
      </c>
      <c r="P1269" s="819">
        <v>46138.0</v>
      </c>
      <c r="Q1269" s="75" t="s">
        <v>124</v>
      </c>
      <c r="R1269" s="75" t="s">
        <v>143</v>
      </c>
      <c r="S1269" s="166" t="s">
        <v>251</v>
      </c>
      <c r="T1269" s="166" t="s">
        <v>145</v>
      </c>
      <c r="U1269" s="166" t="s">
        <v>101</v>
      </c>
      <c r="V1269" s="166" t="s">
        <v>131</v>
      </c>
      <c r="W1269" s="175"/>
      <c r="X1269" s="75"/>
      <c r="Y1269" s="166"/>
      <c r="Z1269" s="357"/>
      <c r="AA1269" s="357"/>
      <c r="AB1269" s="357"/>
    </row>
    <row r="1270" ht="22.5" customHeight="1">
      <c r="A1270" s="72">
        <f>COUNTIF('Call &amp; Chat-Lidya'!$I$4:$I$2391,I1270)</f>
        <v>5</v>
      </c>
      <c r="B1270" s="488">
        <v>46125.0</v>
      </c>
      <c r="C1270" s="94" t="s">
        <v>83</v>
      </c>
      <c r="D1270" s="94" t="s">
        <v>155</v>
      </c>
      <c r="E1270" s="76" t="s">
        <v>6949</v>
      </c>
      <c r="F1270" s="157">
        <v>46126.0</v>
      </c>
      <c r="G1270" s="75"/>
      <c r="H1270" s="75" t="s">
        <v>2964</v>
      </c>
      <c r="I1270" s="75" t="s">
        <v>2965</v>
      </c>
      <c r="J1270" s="353" t="s">
        <v>2966</v>
      </c>
      <c r="K1270" s="354" t="s">
        <v>2967</v>
      </c>
      <c r="L1270" s="354" t="s">
        <v>2967</v>
      </c>
      <c r="M1270" s="75" t="s">
        <v>2968</v>
      </c>
      <c r="N1270" s="75" t="s">
        <v>2968</v>
      </c>
      <c r="O1270" s="164">
        <v>46125.0</v>
      </c>
      <c r="P1270" s="74">
        <v>46139.0</v>
      </c>
      <c r="Q1270" s="75" t="s">
        <v>124</v>
      </c>
      <c r="R1270" s="75" t="s">
        <v>143</v>
      </c>
      <c r="S1270" s="166" t="s">
        <v>251</v>
      </c>
      <c r="T1270" s="166" t="s">
        <v>350</v>
      </c>
      <c r="U1270" s="166" t="s">
        <v>101</v>
      </c>
      <c r="V1270" s="166" t="s">
        <v>283</v>
      </c>
      <c r="W1270" s="175"/>
      <c r="X1270" s="75"/>
      <c r="Y1270" s="166"/>
      <c r="Z1270" s="357" t="s">
        <v>8723</v>
      </c>
      <c r="AA1270" s="357"/>
      <c r="AB1270" s="357"/>
    </row>
    <row r="1271" ht="22.5" customHeight="1">
      <c r="A1271" s="72">
        <f>COUNTIF('Call &amp; Chat-Lidya'!$I$4:$I$2391,I1271)</f>
        <v>1</v>
      </c>
      <c r="B1271" s="576">
        <v>46125.0</v>
      </c>
      <c r="C1271" s="91" t="s">
        <v>83</v>
      </c>
      <c r="D1271" s="91" t="s">
        <v>155</v>
      </c>
      <c r="E1271" s="91" t="s">
        <v>7964</v>
      </c>
      <c r="F1271" s="176">
        <v>46125.0</v>
      </c>
      <c r="G1271" s="91"/>
      <c r="H1271" s="91" t="s">
        <v>10235</v>
      </c>
      <c r="I1271" s="91" t="s">
        <v>2570</v>
      </c>
      <c r="J1271" s="97" t="s">
        <v>10236</v>
      </c>
      <c r="K1271" s="193" t="s">
        <v>10238</v>
      </c>
      <c r="L1271" s="193" t="s">
        <v>10238</v>
      </c>
      <c r="M1271" s="91" t="s">
        <v>10240</v>
      </c>
      <c r="N1271" s="182"/>
      <c r="O1271" s="183">
        <v>45313.0</v>
      </c>
      <c r="P1271" s="559">
        <v>45834.0</v>
      </c>
      <c r="Q1271" s="91" t="s">
        <v>124</v>
      </c>
      <c r="R1271" s="91" t="s">
        <v>143</v>
      </c>
      <c r="S1271" s="179" t="s">
        <v>350</v>
      </c>
      <c r="T1271" s="179" t="s">
        <v>127</v>
      </c>
      <c r="U1271" s="179" t="s">
        <v>101</v>
      </c>
      <c r="V1271" s="179" t="s">
        <v>131</v>
      </c>
      <c r="W1271" s="182"/>
      <c r="X1271" s="182"/>
      <c r="Y1271" s="185"/>
      <c r="Z1271" s="180" t="s">
        <v>10242</v>
      </c>
      <c r="AA1271" s="182"/>
      <c r="AB1271" s="182"/>
    </row>
    <row r="1272" ht="22.5" customHeight="1">
      <c r="A1272" s="72">
        <f>COUNTIF('Call &amp; Chat-Lidya'!$I$4:$I$2391,I1272)</f>
        <v>1</v>
      </c>
      <c r="B1272" s="576">
        <v>46125.0</v>
      </c>
      <c r="C1272" s="91" t="s">
        <v>83</v>
      </c>
      <c r="D1272" s="91" t="s">
        <v>155</v>
      </c>
      <c r="E1272" s="91" t="s">
        <v>7972</v>
      </c>
      <c r="F1272" s="176">
        <v>46125.0</v>
      </c>
      <c r="G1272" s="91"/>
      <c r="H1272" s="91" t="s">
        <v>10245</v>
      </c>
      <c r="I1272" s="91" t="s">
        <v>1276</v>
      </c>
      <c r="J1272" s="97" t="s">
        <v>10246</v>
      </c>
      <c r="K1272" s="193" t="s">
        <v>10248</v>
      </c>
      <c r="L1272" s="193" t="s">
        <v>10248</v>
      </c>
      <c r="M1272" s="91" t="s">
        <v>10249</v>
      </c>
      <c r="N1272" s="91" t="s">
        <v>10250</v>
      </c>
      <c r="O1272" s="183">
        <v>45318.0</v>
      </c>
      <c r="P1272" s="559">
        <v>45834.0</v>
      </c>
      <c r="Q1272" s="91" t="s">
        <v>124</v>
      </c>
      <c r="R1272" s="91" t="s">
        <v>143</v>
      </c>
      <c r="S1272" s="179" t="s">
        <v>350</v>
      </c>
      <c r="T1272" s="179" t="s">
        <v>127</v>
      </c>
      <c r="U1272" s="179" t="s">
        <v>101</v>
      </c>
      <c r="V1272" s="179" t="s">
        <v>131</v>
      </c>
      <c r="W1272" s="182"/>
      <c r="X1272" s="182"/>
      <c r="Y1272" s="185"/>
      <c r="Z1272" s="180" t="s">
        <v>10242</v>
      </c>
      <c r="AA1272" s="182"/>
      <c r="AB1272" s="182"/>
    </row>
    <row r="1273" ht="22.5" customHeight="1">
      <c r="A1273" s="72">
        <f>COUNTIF('Call &amp; Chat-Lidya'!$I$4:$I$2391,I1273)</f>
        <v>1</v>
      </c>
      <c r="B1273" s="576">
        <v>46125.0</v>
      </c>
      <c r="C1273" s="91" t="s">
        <v>83</v>
      </c>
      <c r="D1273" s="91" t="s">
        <v>155</v>
      </c>
      <c r="E1273" s="91" t="s">
        <v>7979</v>
      </c>
      <c r="F1273" s="176">
        <v>46125.0</v>
      </c>
      <c r="G1273" s="91"/>
      <c r="H1273" s="91" t="s">
        <v>10255</v>
      </c>
      <c r="I1273" s="91" t="s">
        <v>10257</v>
      </c>
      <c r="J1273" s="97" t="s">
        <v>10258</v>
      </c>
      <c r="K1273" s="193" t="s">
        <v>10259</v>
      </c>
      <c r="L1273" s="193" t="s">
        <v>10259</v>
      </c>
      <c r="M1273" s="91" t="s">
        <v>10260</v>
      </c>
      <c r="N1273" s="91" t="s">
        <v>10260</v>
      </c>
      <c r="O1273" s="183">
        <v>45319.0</v>
      </c>
      <c r="P1273" s="559">
        <v>45834.0</v>
      </c>
      <c r="Q1273" s="91" t="s">
        <v>124</v>
      </c>
      <c r="R1273" s="182"/>
      <c r="S1273" s="179" t="s">
        <v>126</v>
      </c>
      <c r="T1273" s="179" t="s">
        <v>127</v>
      </c>
      <c r="U1273" s="179" t="s">
        <v>101</v>
      </c>
      <c r="V1273" s="179" t="s">
        <v>131</v>
      </c>
      <c r="W1273" s="182"/>
      <c r="X1273" s="182"/>
      <c r="Y1273" s="185"/>
      <c r="Z1273" s="182"/>
      <c r="AA1273" s="182"/>
      <c r="AB1273" s="182"/>
    </row>
    <row r="1274" ht="22.5" customHeight="1">
      <c r="A1274" s="72">
        <f>COUNTIF('Call &amp; Chat-Lidya'!$I$4:$I$2391,I1274)</f>
        <v>1</v>
      </c>
      <c r="B1274" s="576">
        <v>46125.0</v>
      </c>
      <c r="C1274" s="91" t="s">
        <v>83</v>
      </c>
      <c r="D1274" s="91" t="s">
        <v>155</v>
      </c>
      <c r="E1274" s="91" t="s">
        <v>4320</v>
      </c>
      <c r="F1274" s="176">
        <v>46125.0</v>
      </c>
      <c r="G1274" s="91"/>
      <c r="H1274" s="91" t="s">
        <v>10268</v>
      </c>
      <c r="I1274" s="91" t="s">
        <v>10269</v>
      </c>
      <c r="J1274" s="97" t="s">
        <v>10270</v>
      </c>
      <c r="K1274" s="193" t="s">
        <v>253</v>
      </c>
      <c r="L1274" s="193" t="s">
        <v>253</v>
      </c>
      <c r="M1274" s="91" t="s">
        <v>10271</v>
      </c>
      <c r="N1274" s="91" t="s">
        <v>10271</v>
      </c>
      <c r="O1274" s="183">
        <v>45319.0</v>
      </c>
      <c r="P1274" s="559">
        <v>45834.0</v>
      </c>
      <c r="Q1274" s="91" t="s">
        <v>124</v>
      </c>
      <c r="R1274" s="91" t="s">
        <v>143</v>
      </c>
      <c r="S1274" s="179" t="s">
        <v>126</v>
      </c>
      <c r="T1274" s="179" t="s">
        <v>127</v>
      </c>
      <c r="U1274" s="179" t="s">
        <v>101</v>
      </c>
      <c r="V1274" s="179" t="s">
        <v>131</v>
      </c>
      <c r="W1274" s="182"/>
      <c r="X1274" s="182"/>
      <c r="Y1274" s="185"/>
      <c r="Z1274" s="182"/>
      <c r="AA1274" s="182"/>
      <c r="AB1274" s="182"/>
    </row>
    <row r="1275" ht="22.5" customHeight="1">
      <c r="A1275" s="72">
        <f>COUNTIF('Call &amp; Chat-Lidya'!$I$4:$I$2391,I1275)</f>
        <v>1</v>
      </c>
      <c r="B1275" s="576">
        <v>46125.0</v>
      </c>
      <c r="C1275" s="91" t="s">
        <v>83</v>
      </c>
      <c r="D1275" s="91" t="s">
        <v>155</v>
      </c>
      <c r="E1275" s="91" t="s">
        <v>4321</v>
      </c>
      <c r="F1275" s="176">
        <v>46125.0</v>
      </c>
      <c r="G1275" s="91"/>
      <c r="H1275" s="91" t="s">
        <v>10274</v>
      </c>
      <c r="I1275" s="91" t="s">
        <v>1294</v>
      </c>
      <c r="J1275" s="97" t="s">
        <v>10275</v>
      </c>
      <c r="K1275" s="193" t="s">
        <v>713</v>
      </c>
      <c r="L1275" s="193" t="s">
        <v>713</v>
      </c>
      <c r="M1275" s="91" t="s">
        <v>10276</v>
      </c>
      <c r="N1275" s="91" t="s">
        <v>10276</v>
      </c>
      <c r="O1275" s="183">
        <v>45319.0</v>
      </c>
      <c r="P1275" s="559">
        <v>45834.0</v>
      </c>
      <c r="Q1275" s="91" t="s">
        <v>98</v>
      </c>
      <c r="R1275" s="91" t="s">
        <v>143</v>
      </c>
      <c r="S1275" s="179" t="s">
        <v>126</v>
      </c>
      <c r="T1275" s="179" t="s">
        <v>127</v>
      </c>
      <c r="U1275" s="179" t="s">
        <v>101</v>
      </c>
      <c r="V1275" s="179" t="s">
        <v>131</v>
      </c>
      <c r="W1275" s="182"/>
      <c r="X1275" s="182"/>
      <c r="Y1275" s="185"/>
      <c r="Z1275" s="182"/>
      <c r="AA1275" s="182"/>
      <c r="AB1275" s="182"/>
    </row>
    <row r="1276" ht="22.5" customHeight="1">
      <c r="A1276" s="72">
        <f>COUNTIF('Call &amp; Chat-Lidya'!$I$4:$I$2391,I1276)</f>
        <v>3</v>
      </c>
      <c r="B1276" s="576">
        <v>46125.0</v>
      </c>
      <c r="C1276" s="91" t="s">
        <v>83</v>
      </c>
      <c r="D1276" s="91" t="s">
        <v>155</v>
      </c>
      <c r="E1276" s="91" t="s">
        <v>4322</v>
      </c>
      <c r="F1276" s="176">
        <v>46125.0</v>
      </c>
      <c r="G1276" s="91"/>
      <c r="H1276" s="91" t="s">
        <v>10281</v>
      </c>
      <c r="I1276" s="91" t="s">
        <v>1403</v>
      </c>
      <c r="J1276" s="97" t="s">
        <v>10284</v>
      </c>
      <c r="K1276" s="193" t="s">
        <v>10287</v>
      </c>
      <c r="L1276" s="193" t="s">
        <v>10287</v>
      </c>
      <c r="M1276" s="91" t="s">
        <v>10290</v>
      </c>
      <c r="N1276" s="91" t="s">
        <v>10291</v>
      </c>
      <c r="O1276" s="183">
        <v>45322.0</v>
      </c>
      <c r="P1276" s="559">
        <v>45834.0</v>
      </c>
      <c r="Q1276" s="91" t="s">
        <v>124</v>
      </c>
      <c r="R1276" s="91" t="s">
        <v>124</v>
      </c>
      <c r="S1276" s="179" t="s">
        <v>126</v>
      </c>
      <c r="T1276" s="179" t="s">
        <v>127</v>
      </c>
      <c r="U1276" s="179" t="s">
        <v>128</v>
      </c>
      <c r="V1276" s="179" t="s">
        <v>131</v>
      </c>
      <c r="W1276" s="182"/>
      <c r="X1276" s="182"/>
      <c r="Y1276" s="185"/>
      <c r="Z1276" s="180" t="s">
        <v>533</v>
      </c>
      <c r="AA1276" s="182"/>
      <c r="AB1276" s="182"/>
    </row>
    <row r="1277" ht="22.5" customHeight="1">
      <c r="A1277" s="72">
        <f>COUNTIF('Call &amp; Chat-Lidya'!$I$4:$I$2391,I1277)</f>
        <v>1</v>
      </c>
      <c r="B1277" s="576">
        <v>46125.0</v>
      </c>
      <c r="C1277" s="91" t="s">
        <v>83</v>
      </c>
      <c r="D1277" s="91" t="s">
        <v>155</v>
      </c>
      <c r="E1277" s="91" t="s">
        <v>10292</v>
      </c>
      <c r="F1277" s="176">
        <v>46125.0</v>
      </c>
      <c r="G1277" s="91"/>
      <c r="H1277" s="91" t="s">
        <v>10293</v>
      </c>
      <c r="I1277" s="91" t="s">
        <v>10294</v>
      </c>
      <c r="J1277" s="97" t="s">
        <v>10233</v>
      </c>
      <c r="K1277" s="193" t="s">
        <v>10234</v>
      </c>
      <c r="L1277" s="193" t="s">
        <v>10234</v>
      </c>
      <c r="M1277" s="91" t="s">
        <v>10295</v>
      </c>
      <c r="N1277" s="182"/>
      <c r="O1277" s="183">
        <v>45322.0</v>
      </c>
      <c r="P1277" s="559">
        <v>45834.0</v>
      </c>
      <c r="Q1277" s="91" t="s">
        <v>124</v>
      </c>
      <c r="R1277" s="91" t="s">
        <v>143</v>
      </c>
      <c r="S1277" s="179" t="s">
        <v>126</v>
      </c>
      <c r="T1277" s="179" t="s">
        <v>127</v>
      </c>
      <c r="U1277" s="179" t="s">
        <v>101</v>
      </c>
      <c r="V1277" s="179" t="s">
        <v>131</v>
      </c>
      <c r="W1277" s="182"/>
      <c r="X1277" s="182"/>
      <c r="Y1277" s="185"/>
      <c r="Z1277" s="182"/>
      <c r="AA1277" s="182"/>
      <c r="AB1277" s="182"/>
    </row>
    <row r="1278" ht="22.5" customHeight="1">
      <c r="A1278" s="72">
        <f>COUNTIF('Call &amp; Chat-Lidya'!$I$4:$I$2391,I1278)</f>
        <v>1</v>
      </c>
      <c r="B1278" s="576">
        <v>46125.0</v>
      </c>
      <c r="C1278" s="91" t="s">
        <v>83</v>
      </c>
      <c r="D1278" s="91" t="s">
        <v>155</v>
      </c>
      <c r="E1278" s="91" t="s">
        <v>10297</v>
      </c>
      <c r="F1278" s="176">
        <v>46125.0</v>
      </c>
      <c r="G1278" s="91"/>
      <c r="H1278" s="91" t="s">
        <v>10300</v>
      </c>
      <c r="I1278" s="91" t="s">
        <v>1570</v>
      </c>
      <c r="J1278" s="97" t="s">
        <v>10301</v>
      </c>
      <c r="K1278" s="826" t="s">
        <v>10302</v>
      </c>
      <c r="L1278" s="193" t="s">
        <v>10302</v>
      </c>
      <c r="M1278" s="91" t="s">
        <v>10303</v>
      </c>
      <c r="N1278" s="91" t="s">
        <v>6406</v>
      </c>
      <c r="O1278" s="183">
        <v>45323.0</v>
      </c>
      <c r="P1278" s="559">
        <v>45834.0</v>
      </c>
      <c r="Q1278" s="91" t="s">
        <v>124</v>
      </c>
      <c r="R1278" s="182"/>
      <c r="S1278" s="179" t="s">
        <v>126</v>
      </c>
      <c r="T1278" s="179" t="s">
        <v>127</v>
      </c>
      <c r="U1278" s="179" t="s">
        <v>101</v>
      </c>
      <c r="V1278" s="179" t="s">
        <v>131</v>
      </c>
      <c r="W1278" s="182"/>
      <c r="X1278" s="182"/>
      <c r="Y1278" s="185"/>
      <c r="Z1278" s="182"/>
      <c r="AA1278" s="182"/>
      <c r="AB1278" s="182"/>
    </row>
    <row r="1279" ht="22.5" customHeight="1">
      <c r="A1279" s="72">
        <f>COUNTIF('Call &amp; Chat-Lidya'!$I$4:$I$2391,I1279)</f>
        <v>1</v>
      </c>
      <c r="B1279" s="576">
        <v>46122.0</v>
      </c>
      <c r="C1279" s="91" t="s">
        <v>83</v>
      </c>
      <c r="D1279" s="91" t="s">
        <v>155</v>
      </c>
      <c r="E1279" s="91" t="s">
        <v>8656</v>
      </c>
      <c r="F1279" s="176">
        <v>46120.0</v>
      </c>
      <c r="G1279" s="91"/>
      <c r="H1279" s="91" t="s">
        <v>10306</v>
      </c>
      <c r="I1279" s="91" t="s">
        <v>10307</v>
      </c>
      <c r="J1279" s="558" t="s">
        <v>10308</v>
      </c>
      <c r="K1279" s="827" t="s">
        <v>10309</v>
      </c>
      <c r="L1279" s="313" t="s">
        <v>10309</v>
      </c>
      <c r="M1279" s="182"/>
      <c r="N1279" s="91" t="s">
        <v>10310</v>
      </c>
      <c r="O1279" s="183">
        <v>45761.0</v>
      </c>
      <c r="P1279" s="559">
        <v>45834.0</v>
      </c>
      <c r="Q1279" s="91" t="s">
        <v>124</v>
      </c>
      <c r="R1279" s="91" t="s">
        <v>124</v>
      </c>
      <c r="S1279" s="179" t="s">
        <v>126</v>
      </c>
      <c r="T1279" s="179" t="s">
        <v>127</v>
      </c>
      <c r="U1279" s="179" t="s">
        <v>128</v>
      </c>
      <c r="V1279" s="91" t="s">
        <v>131</v>
      </c>
      <c r="W1279" s="182"/>
      <c r="X1279" s="182"/>
      <c r="Y1279" s="184"/>
      <c r="Z1279" s="180" t="s">
        <v>10319</v>
      </c>
      <c r="AA1279" s="182"/>
      <c r="AB1279" s="182"/>
    </row>
    <row r="1280" ht="22.5" customHeight="1">
      <c r="A1280" s="72">
        <f>COUNTIF('Call &amp; Chat-Lidya'!$I$4:$I$2391,I1280)</f>
        <v>1</v>
      </c>
      <c r="B1280" s="576">
        <v>46122.0</v>
      </c>
      <c r="C1280" s="91" t="s">
        <v>83</v>
      </c>
      <c r="D1280" s="91" t="s">
        <v>155</v>
      </c>
      <c r="E1280" s="91" t="s">
        <v>8664</v>
      </c>
      <c r="F1280" s="176">
        <v>46120.0</v>
      </c>
      <c r="G1280" s="91"/>
      <c r="H1280" s="91" t="s">
        <v>10323</v>
      </c>
      <c r="I1280" s="91" t="s">
        <v>10324</v>
      </c>
      <c r="J1280" s="558" t="s">
        <v>10326</v>
      </c>
      <c r="K1280" s="827" t="s">
        <v>10327</v>
      </c>
      <c r="L1280" s="313" t="s">
        <v>10327</v>
      </c>
      <c r="M1280" s="91" t="s">
        <v>10328</v>
      </c>
      <c r="N1280" s="91" t="s">
        <v>10328</v>
      </c>
      <c r="O1280" s="183">
        <v>45762.0</v>
      </c>
      <c r="P1280" s="559">
        <v>45834.0</v>
      </c>
      <c r="Q1280" s="91" t="s">
        <v>308</v>
      </c>
      <c r="R1280" s="91" t="s">
        <v>124</v>
      </c>
      <c r="S1280" s="179" t="s">
        <v>126</v>
      </c>
      <c r="T1280" s="179" t="s">
        <v>127</v>
      </c>
      <c r="U1280" s="179" t="s">
        <v>128</v>
      </c>
      <c r="V1280" s="91" t="s">
        <v>131</v>
      </c>
      <c r="W1280" s="182"/>
      <c r="X1280" s="182"/>
      <c r="Y1280" s="184"/>
      <c r="Z1280" s="180" t="s">
        <v>10319</v>
      </c>
      <c r="AA1280" s="182"/>
      <c r="AB1280" s="182"/>
    </row>
    <row r="1281" ht="22.5" customHeight="1">
      <c r="A1281" s="72">
        <f>COUNTIF('Call &amp; Chat-Lidya'!$I$4:$I$2391,I1281)</f>
        <v>1</v>
      </c>
      <c r="B1281" s="576">
        <v>46122.0</v>
      </c>
      <c r="C1281" s="91" t="s">
        <v>83</v>
      </c>
      <c r="D1281" s="91" t="s">
        <v>155</v>
      </c>
      <c r="E1281" s="91" t="s">
        <v>8681</v>
      </c>
      <c r="F1281" s="176">
        <v>46120.0</v>
      </c>
      <c r="G1281" s="91"/>
      <c r="H1281" s="91" t="s">
        <v>10336</v>
      </c>
      <c r="I1281" s="91" t="s">
        <v>10337</v>
      </c>
      <c r="J1281" s="558" t="s">
        <v>10338</v>
      </c>
      <c r="K1281" s="827" t="s">
        <v>10338</v>
      </c>
      <c r="L1281" s="313" t="s">
        <v>10338</v>
      </c>
      <c r="M1281" s="91" t="s">
        <v>10339</v>
      </c>
      <c r="N1281" s="91" t="s">
        <v>10339</v>
      </c>
      <c r="O1281" s="183">
        <v>45762.0</v>
      </c>
      <c r="P1281" s="559">
        <v>45834.0</v>
      </c>
      <c r="Q1281" s="91" t="s">
        <v>86</v>
      </c>
      <c r="R1281" s="182"/>
      <c r="S1281" s="179" t="s">
        <v>126</v>
      </c>
      <c r="T1281" s="179" t="s">
        <v>127</v>
      </c>
      <c r="U1281" s="185"/>
      <c r="V1281" s="91" t="s">
        <v>131</v>
      </c>
      <c r="W1281" s="182"/>
      <c r="X1281" s="182"/>
      <c r="Y1281" s="184"/>
      <c r="Z1281" s="182"/>
      <c r="AA1281" s="182"/>
      <c r="AB1281" s="182"/>
    </row>
    <row r="1282" ht="22.5" customHeight="1">
      <c r="A1282" s="72">
        <f>COUNTIF('Call &amp; Chat-Lidya'!$I$4:$I$2391,I1282)</f>
        <v>1</v>
      </c>
      <c r="B1282" s="576">
        <v>46122.0</v>
      </c>
      <c r="C1282" s="91" t="s">
        <v>83</v>
      </c>
      <c r="D1282" s="91" t="s">
        <v>155</v>
      </c>
      <c r="E1282" s="91" t="s">
        <v>8690</v>
      </c>
      <c r="F1282" s="176">
        <v>46120.0</v>
      </c>
      <c r="G1282" s="91"/>
      <c r="H1282" s="91" t="s">
        <v>10344</v>
      </c>
      <c r="I1282" s="91" t="s">
        <v>10346</v>
      </c>
      <c r="J1282" s="558" t="s">
        <v>10347</v>
      </c>
      <c r="K1282" s="827" t="s">
        <v>10348</v>
      </c>
      <c r="L1282" s="313" t="s">
        <v>10348</v>
      </c>
      <c r="M1282" s="91" t="s">
        <v>10349</v>
      </c>
      <c r="N1282" s="91" t="s">
        <v>10349</v>
      </c>
      <c r="O1282" s="183">
        <v>45763.0</v>
      </c>
      <c r="P1282" s="559">
        <v>45834.0</v>
      </c>
      <c r="Q1282" s="91" t="s">
        <v>124</v>
      </c>
      <c r="R1282" s="182"/>
      <c r="S1282" s="179" t="s">
        <v>126</v>
      </c>
      <c r="T1282" s="179" t="s">
        <v>127</v>
      </c>
      <c r="U1282" s="185"/>
      <c r="V1282" s="91" t="s">
        <v>131</v>
      </c>
      <c r="W1282" s="182"/>
      <c r="X1282" s="182"/>
      <c r="Y1282" s="184"/>
      <c r="Z1282" s="182"/>
      <c r="AA1282" s="182"/>
      <c r="AB1282" s="182"/>
    </row>
    <row r="1283" ht="22.5" customHeight="1">
      <c r="A1283" s="72">
        <f>COUNTIF('Call &amp; Chat-Lidya'!$I$4:$I$2391,I1283)</f>
        <v>1</v>
      </c>
      <c r="B1283" s="576">
        <v>46122.0</v>
      </c>
      <c r="C1283" s="91" t="s">
        <v>83</v>
      </c>
      <c r="D1283" s="91" t="s">
        <v>155</v>
      </c>
      <c r="E1283" s="91" t="s">
        <v>8701</v>
      </c>
      <c r="F1283" s="176">
        <v>46120.0</v>
      </c>
      <c r="G1283" s="91"/>
      <c r="H1283" s="91" t="s">
        <v>10360</v>
      </c>
      <c r="I1283" s="91" t="s">
        <v>10362</v>
      </c>
      <c r="J1283" s="558" t="s">
        <v>10365</v>
      </c>
      <c r="K1283" s="827" t="s">
        <v>10366</v>
      </c>
      <c r="L1283" s="313" t="s">
        <v>10366</v>
      </c>
      <c r="M1283" s="91" t="s">
        <v>10367</v>
      </c>
      <c r="N1283" s="91" t="s">
        <v>10368</v>
      </c>
      <c r="O1283" s="183">
        <v>45763.0</v>
      </c>
      <c r="P1283" s="559">
        <v>45834.0</v>
      </c>
      <c r="Q1283" s="91" t="s">
        <v>213</v>
      </c>
      <c r="R1283" s="182"/>
      <c r="S1283" s="179" t="s">
        <v>126</v>
      </c>
      <c r="T1283" s="179" t="s">
        <v>127</v>
      </c>
      <c r="U1283" s="185"/>
      <c r="V1283" s="91" t="s">
        <v>131</v>
      </c>
      <c r="W1283" s="182"/>
      <c r="X1283" s="182"/>
      <c r="Y1283" s="184"/>
      <c r="Z1283" s="182"/>
      <c r="AA1283" s="182"/>
      <c r="AB1283" s="182"/>
    </row>
    <row r="1284" ht="22.5" customHeight="1">
      <c r="A1284" s="72">
        <f>COUNTIF('Call &amp; Chat-Lidya'!$I$4:$I$2391,I1284)</f>
        <v>1</v>
      </c>
      <c r="B1284" s="576">
        <v>46122.0</v>
      </c>
      <c r="C1284" s="91" t="s">
        <v>83</v>
      </c>
      <c r="D1284" s="91" t="s">
        <v>155</v>
      </c>
      <c r="E1284" s="91" t="s">
        <v>8709</v>
      </c>
      <c r="F1284" s="176">
        <v>46120.0</v>
      </c>
      <c r="G1284" s="91"/>
      <c r="H1284" s="91" t="s">
        <v>10376</v>
      </c>
      <c r="I1284" s="91" t="s">
        <v>10377</v>
      </c>
      <c r="J1284" s="558" t="s">
        <v>10378</v>
      </c>
      <c r="K1284" s="827" t="s">
        <v>10379</v>
      </c>
      <c r="L1284" s="313" t="s">
        <v>10379</v>
      </c>
      <c r="M1284" s="182"/>
      <c r="N1284" s="91" t="s">
        <v>10380</v>
      </c>
      <c r="O1284" s="183">
        <v>45763.0</v>
      </c>
      <c r="P1284" s="559">
        <v>45834.0</v>
      </c>
      <c r="Q1284" s="91" t="s">
        <v>124</v>
      </c>
      <c r="R1284" s="182"/>
      <c r="S1284" s="179" t="s">
        <v>126</v>
      </c>
      <c r="T1284" s="179" t="s">
        <v>127</v>
      </c>
      <c r="U1284" s="185"/>
      <c r="V1284" s="91" t="s">
        <v>131</v>
      </c>
      <c r="W1284" s="182"/>
      <c r="X1284" s="182"/>
      <c r="Y1284" s="184"/>
      <c r="Z1284" s="182"/>
      <c r="AA1284" s="182"/>
      <c r="AB1284" s="182"/>
    </row>
    <row r="1285" ht="22.5" customHeight="1">
      <c r="A1285" s="72">
        <f>COUNTIF('Call &amp; Chat-Lidya'!$I$4:$I$2391,I1285)</f>
        <v>1</v>
      </c>
      <c r="B1285" s="576">
        <v>46122.0</v>
      </c>
      <c r="C1285" s="91" t="s">
        <v>83</v>
      </c>
      <c r="D1285" s="91" t="s">
        <v>155</v>
      </c>
      <c r="E1285" s="91" t="s">
        <v>4302</v>
      </c>
      <c r="F1285" s="176">
        <v>46120.0</v>
      </c>
      <c r="G1285" s="91"/>
      <c r="H1285" s="91" t="s">
        <v>10385</v>
      </c>
      <c r="I1285" s="91" t="s">
        <v>10387</v>
      </c>
      <c r="J1285" s="558" t="s">
        <v>10388</v>
      </c>
      <c r="K1285" s="827" t="s">
        <v>10389</v>
      </c>
      <c r="L1285" s="313" t="s">
        <v>10389</v>
      </c>
      <c r="M1285" s="91" t="s">
        <v>10390</v>
      </c>
      <c r="N1285" s="91" t="s">
        <v>10390</v>
      </c>
      <c r="O1285" s="183">
        <v>45764.0</v>
      </c>
      <c r="P1285" s="559">
        <v>45834.0</v>
      </c>
      <c r="Q1285" s="91" t="s">
        <v>143</v>
      </c>
      <c r="R1285" s="182"/>
      <c r="S1285" s="179" t="s">
        <v>126</v>
      </c>
      <c r="T1285" s="179" t="s">
        <v>127</v>
      </c>
      <c r="U1285" s="185"/>
      <c r="V1285" s="91" t="s">
        <v>131</v>
      </c>
      <c r="W1285" s="182"/>
      <c r="X1285" s="182"/>
      <c r="Y1285" s="184"/>
      <c r="Z1285" s="182"/>
      <c r="AA1285" s="182"/>
      <c r="AB1285" s="182"/>
    </row>
    <row r="1286" ht="22.5" customHeight="1">
      <c r="A1286" s="72">
        <f>COUNTIF('Call &amp; Chat-Lidya'!$I$4:$I$2391,I1286)</f>
        <v>1</v>
      </c>
      <c r="B1286" s="576">
        <v>46122.0</v>
      </c>
      <c r="C1286" s="91" t="s">
        <v>83</v>
      </c>
      <c r="D1286" s="91" t="s">
        <v>155</v>
      </c>
      <c r="E1286" s="91" t="s">
        <v>4309</v>
      </c>
      <c r="F1286" s="176">
        <v>46120.0</v>
      </c>
      <c r="G1286" s="91"/>
      <c r="H1286" s="91" t="s">
        <v>10393</v>
      </c>
      <c r="I1286" s="91" t="s">
        <v>10394</v>
      </c>
      <c r="J1286" s="558" t="s">
        <v>10395</v>
      </c>
      <c r="K1286" s="827" t="s">
        <v>10396</v>
      </c>
      <c r="L1286" s="313" t="s">
        <v>10396</v>
      </c>
      <c r="M1286" s="91" t="s">
        <v>10397</v>
      </c>
      <c r="N1286" s="91" t="s">
        <v>10397</v>
      </c>
      <c r="O1286" s="183">
        <v>45764.0</v>
      </c>
      <c r="P1286" s="559">
        <v>45834.0</v>
      </c>
      <c r="Q1286" s="91" t="s">
        <v>124</v>
      </c>
      <c r="R1286" s="182"/>
      <c r="S1286" s="179" t="s">
        <v>126</v>
      </c>
      <c r="T1286" s="179" t="s">
        <v>127</v>
      </c>
      <c r="U1286" s="185"/>
      <c r="V1286" s="91" t="s">
        <v>131</v>
      </c>
      <c r="W1286" s="182"/>
      <c r="X1286" s="182"/>
      <c r="Y1286" s="184"/>
      <c r="Z1286" s="182"/>
      <c r="AA1286" s="182"/>
      <c r="AB1286" s="182"/>
    </row>
    <row r="1287" ht="22.5" customHeight="1">
      <c r="A1287" s="72">
        <f>COUNTIF('Call &amp; Chat-Lidya'!$I$4:$I$2391,I1287)</f>
        <v>1</v>
      </c>
      <c r="B1287" s="576">
        <v>46122.0</v>
      </c>
      <c r="C1287" s="91" t="s">
        <v>83</v>
      </c>
      <c r="D1287" s="91" t="s">
        <v>155</v>
      </c>
      <c r="E1287" s="91" t="s">
        <v>4311</v>
      </c>
      <c r="F1287" s="176">
        <v>46120.0</v>
      </c>
      <c r="G1287" s="91"/>
      <c r="H1287" s="91" t="s">
        <v>10402</v>
      </c>
      <c r="I1287" s="91" t="s">
        <v>10403</v>
      </c>
      <c r="J1287" s="558" t="s">
        <v>10404</v>
      </c>
      <c r="K1287" s="827" t="s">
        <v>10405</v>
      </c>
      <c r="L1287" s="313" t="s">
        <v>10405</v>
      </c>
      <c r="M1287" s="182"/>
      <c r="N1287" s="91" t="s">
        <v>10407</v>
      </c>
      <c r="O1287" s="183">
        <v>45765.0</v>
      </c>
      <c r="P1287" s="559">
        <v>45834.0</v>
      </c>
      <c r="Q1287" s="91" t="s">
        <v>213</v>
      </c>
      <c r="R1287" s="91" t="s">
        <v>143</v>
      </c>
      <c r="S1287" s="179" t="s">
        <v>350</v>
      </c>
      <c r="T1287" s="179" t="s">
        <v>145</v>
      </c>
      <c r="U1287" s="179" t="s">
        <v>101</v>
      </c>
      <c r="V1287" s="91" t="s">
        <v>283</v>
      </c>
      <c r="W1287" s="182"/>
      <c r="X1287" s="182"/>
      <c r="Y1287" s="184"/>
      <c r="Z1287" s="180" t="s">
        <v>10412</v>
      </c>
      <c r="AA1287" s="182"/>
      <c r="AB1287" s="182"/>
    </row>
    <row r="1288" ht="22.5" customHeight="1">
      <c r="A1288" s="72">
        <f>COUNTIF('Call &amp; Chat-Lidya'!$I$4:$I$2391,I1288)</f>
        <v>1</v>
      </c>
      <c r="B1288" s="576">
        <v>46122.0</v>
      </c>
      <c r="C1288" s="91" t="s">
        <v>83</v>
      </c>
      <c r="D1288" s="91" t="s">
        <v>155</v>
      </c>
      <c r="E1288" s="91" t="s">
        <v>4317</v>
      </c>
      <c r="F1288" s="176">
        <v>46120.0</v>
      </c>
      <c r="G1288" s="91"/>
      <c r="H1288" s="91" t="s">
        <v>10413</v>
      </c>
      <c r="I1288" s="91" t="s">
        <v>10414</v>
      </c>
      <c r="J1288" s="558" t="s">
        <v>2496</v>
      </c>
      <c r="K1288" s="827" t="s">
        <v>2496</v>
      </c>
      <c r="L1288" s="313" t="s">
        <v>2496</v>
      </c>
      <c r="M1288" s="91" t="s">
        <v>10415</v>
      </c>
      <c r="N1288" s="91" t="s">
        <v>10417</v>
      </c>
      <c r="O1288" s="183">
        <v>45765.0</v>
      </c>
      <c r="P1288" s="559">
        <v>45834.0</v>
      </c>
      <c r="Q1288" s="91" t="s">
        <v>213</v>
      </c>
      <c r="R1288" s="91" t="s">
        <v>143</v>
      </c>
      <c r="S1288" s="179" t="s">
        <v>350</v>
      </c>
      <c r="T1288" s="179" t="s">
        <v>145</v>
      </c>
      <c r="U1288" s="179" t="s">
        <v>101</v>
      </c>
      <c r="V1288" s="91" t="s">
        <v>283</v>
      </c>
      <c r="W1288" s="182"/>
      <c r="X1288" s="182"/>
      <c r="Y1288" s="184"/>
      <c r="Z1288" s="180" t="s">
        <v>10423</v>
      </c>
      <c r="AA1288" s="182"/>
      <c r="AB1288" s="182"/>
    </row>
    <row r="1289" ht="22.5" customHeight="1">
      <c r="A1289" s="72">
        <f>COUNTIF('Call &amp; Chat-Lidya'!$I$4:$I$2391,I1289)</f>
        <v>1</v>
      </c>
      <c r="B1289" s="576">
        <v>46122.0</v>
      </c>
      <c r="C1289" s="91" t="s">
        <v>83</v>
      </c>
      <c r="D1289" s="91" t="s">
        <v>155</v>
      </c>
      <c r="E1289" s="91" t="s">
        <v>4318</v>
      </c>
      <c r="F1289" s="176">
        <v>46120.0</v>
      </c>
      <c r="G1289" s="91"/>
      <c r="H1289" s="91" t="s">
        <v>10425</v>
      </c>
      <c r="I1289" s="91" t="s">
        <v>10427</v>
      </c>
      <c r="J1289" s="558" t="s">
        <v>10428</v>
      </c>
      <c r="K1289" s="827" t="s">
        <v>10431</v>
      </c>
      <c r="L1289" s="313" t="s">
        <v>10431</v>
      </c>
      <c r="M1289" s="91" t="s">
        <v>10433</v>
      </c>
      <c r="N1289" s="91" t="s">
        <v>10433</v>
      </c>
      <c r="O1289" s="183">
        <v>45765.0</v>
      </c>
      <c r="P1289" s="559">
        <v>45834.0</v>
      </c>
      <c r="Q1289" s="91" t="s">
        <v>124</v>
      </c>
      <c r="R1289" s="182"/>
      <c r="S1289" s="179" t="s">
        <v>251</v>
      </c>
      <c r="T1289" s="179" t="s">
        <v>127</v>
      </c>
      <c r="U1289" s="185"/>
      <c r="V1289" s="91" t="s">
        <v>131</v>
      </c>
      <c r="W1289" s="182"/>
      <c r="X1289" s="182"/>
      <c r="Y1289" s="184"/>
      <c r="Z1289" s="182"/>
      <c r="AA1289" s="182"/>
      <c r="AB1289" s="182"/>
    </row>
    <row r="1290" ht="22.5" customHeight="1">
      <c r="A1290" s="72">
        <f>COUNTIF('Call &amp; Chat-Lidya'!$I$4:$I$2391,I1290)</f>
        <v>1</v>
      </c>
      <c r="B1290" s="576">
        <v>46122.0</v>
      </c>
      <c r="C1290" s="91" t="s">
        <v>83</v>
      </c>
      <c r="D1290" s="91" t="s">
        <v>155</v>
      </c>
      <c r="E1290" s="91" t="s">
        <v>4319</v>
      </c>
      <c r="F1290" s="176">
        <v>46120.0</v>
      </c>
      <c r="G1290" s="91"/>
      <c r="H1290" s="91" t="s">
        <v>10444</v>
      </c>
      <c r="I1290" s="91" t="s">
        <v>10445</v>
      </c>
      <c r="J1290" s="558" t="s">
        <v>10446</v>
      </c>
      <c r="K1290" s="827" t="s">
        <v>2658</v>
      </c>
      <c r="L1290" s="313" t="s">
        <v>2658</v>
      </c>
      <c r="M1290" s="91" t="s">
        <v>10447</v>
      </c>
      <c r="N1290" s="91" t="s">
        <v>10448</v>
      </c>
      <c r="O1290" s="183">
        <v>45769.0</v>
      </c>
      <c r="P1290" s="559">
        <v>45834.0</v>
      </c>
      <c r="Q1290" s="91" t="s">
        <v>124</v>
      </c>
      <c r="R1290" s="182"/>
      <c r="S1290" s="179" t="s">
        <v>251</v>
      </c>
      <c r="T1290" s="179" t="s">
        <v>127</v>
      </c>
      <c r="U1290" s="185"/>
      <c r="V1290" s="91" t="s">
        <v>131</v>
      </c>
      <c r="W1290" s="182"/>
      <c r="X1290" s="182"/>
      <c r="Y1290" s="184"/>
      <c r="Z1290" s="182"/>
      <c r="AA1290" s="182"/>
      <c r="AB1290" s="182"/>
    </row>
    <row r="1291" ht="22.5" customHeight="1">
      <c r="A1291" s="72">
        <f>COUNTIF('Call &amp; Chat-Lidya'!$I$4:$I$2391,I1291)</f>
        <v>1</v>
      </c>
      <c r="B1291" s="576">
        <v>46122.0</v>
      </c>
      <c r="C1291" s="91" t="s">
        <v>83</v>
      </c>
      <c r="D1291" s="91" t="s">
        <v>155</v>
      </c>
      <c r="E1291" s="91" t="s">
        <v>10453</v>
      </c>
      <c r="F1291" s="176">
        <v>46120.0</v>
      </c>
      <c r="G1291" s="91"/>
      <c r="H1291" s="91" t="s">
        <v>10454</v>
      </c>
      <c r="I1291" s="91" t="s">
        <v>10455</v>
      </c>
      <c r="J1291" s="558" t="s">
        <v>10456</v>
      </c>
      <c r="K1291" s="827" t="s">
        <v>10457</v>
      </c>
      <c r="L1291" s="313" t="s">
        <v>10457</v>
      </c>
      <c r="M1291" s="91" t="s">
        <v>10458</v>
      </c>
      <c r="N1291" s="91" t="s">
        <v>10458</v>
      </c>
      <c r="O1291" s="183">
        <v>45769.0</v>
      </c>
      <c r="P1291" s="559">
        <v>45834.0</v>
      </c>
      <c r="Q1291" s="91" t="s">
        <v>124</v>
      </c>
      <c r="R1291" s="182"/>
      <c r="S1291" s="179" t="s">
        <v>126</v>
      </c>
      <c r="T1291" s="179" t="s">
        <v>127</v>
      </c>
      <c r="U1291" s="185"/>
      <c r="V1291" s="91" t="s">
        <v>131</v>
      </c>
      <c r="W1291" s="182"/>
      <c r="X1291" s="182"/>
      <c r="Y1291" s="184"/>
      <c r="Z1291" s="182"/>
      <c r="AA1291" s="182"/>
      <c r="AB1291" s="182"/>
    </row>
    <row r="1292" ht="22.5" customHeight="1">
      <c r="A1292" s="72">
        <f>COUNTIF('Call &amp; Chat-Lidya'!$I$4:$I$2391,I1292)</f>
        <v>1</v>
      </c>
      <c r="B1292" s="576">
        <v>46122.0</v>
      </c>
      <c r="C1292" s="91" t="s">
        <v>83</v>
      </c>
      <c r="D1292" s="91" t="s">
        <v>155</v>
      </c>
      <c r="E1292" s="91" t="s">
        <v>7607</v>
      </c>
      <c r="F1292" s="176">
        <v>46120.0</v>
      </c>
      <c r="G1292" s="91"/>
      <c r="H1292" s="91" t="s">
        <v>10465</v>
      </c>
      <c r="I1292" s="91" t="s">
        <v>10466</v>
      </c>
      <c r="J1292" s="558" t="s">
        <v>10467</v>
      </c>
      <c r="K1292" s="827" t="s">
        <v>10468</v>
      </c>
      <c r="L1292" s="313" t="s">
        <v>10468</v>
      </c>
      <c r="M1292" s="182"/>
      <c r="N1292" s="91" t="s">
        <v>10470</v>
      </c>
      <c r="O1292" s="183">
        <v>45769.0</v>
      </c>
      <c r="P1292" s="559">
        <v>45834.0</v>
      </c>
      <c r="Q1292" s="91" t="s">
        <v>124</v>
      </c>
      <c r="R1292" s="91" t="s">
        <v>124</v>
      </c>
      <c r="S1292" s="179" t="s">
        <v>292</v>
      </c>
      <c r="T1292" s="179" t="s">
        <v>127</v>
      </c>
      <c r="U1292" s="179" t="s">
        <v>128</v>
      </c>
      <c r="V1292" s="91" t="s">
        <v>873</v>
      </c>
      <c r="W1292" s="182"/>
      <c r="X1292" s="182"/>
      <c r="Y1292" s="184"/>
      <c r="Z1292" s="180" t="s">
        <v>10475</v>
      </c>
      <c r="AA1292" s="182"/>
      <c r="AB1292" s="182"/>
    </row>
    <row r="1293" ht="22.5" customHeight="1">
      <c r="A1293" s="72">
        <f>COUNTIF('Call &amp; Chat-Lidya'!$I$4:$I$2391,I1293)</f>
        <v>1</v>
      </c>
      <c r="B1293" s="576">
        <v>46122.0</v>
      </c>
      <c r="C1293" s="91" t="s">
        <v>83</v>
      </c>
      <c r="D1293" s="91" t="s">
        <v>155</v>
      </c>
      <c r="E1293" s="91" t="s">
        <v>3412</v>
      </c>
      <c r="F1293" s="176">
        <v>46120.0</v>
      </c>
      <c r="G1293" s="91"/>
      <c r="H1293" s="91" t="s">
        <v>10478</v>
      </c>
      <c r="I1293" s="91" t="s">
        <v>10479</v>
      </c>
      <c r="J1293" s="558" t="s">
        <v>10481</v>
      </c>
      <c r="K1293" s="827" t="s">
        <v>10483</v>
      </c>
      <c r="L1293" s="313" t="s">
        <v>10483</v>
      </c>
      <c r="M1293" s="182"/>
      <c r="N1293" s="91" t="s">
        <v>10486</v>
      </c>
      <c r="O1293" s="183">
        <v>45771.0</v>
      </c>
      <c r="P1293" s="559">
        <v>45834.0</v>
      </c>
      <c r="Q1293" s="91" t="s">
        <v>213</v>
      </c>
      <c r="R1293" s="182"/>
      <c r="S1293" s="179" t="s">
        <v>251</v>
      </c>
      <c r="T1293" s="179" t="s">
        <v>127</v>
      </c>
      <c r="U1293" s="185"/>
      <c r="V1293" s="91" t="s">
        <v>131</v>
      </c>
      <c r="W1293" s="182"/>
      <c r="X1293" s="182"/>
      <c r="Y1293" s="184"/>
      <c r="Z1293" s="182"/>
      <c r="AA1293" s="182"/>
      <c r="AB1293" s="182"/>
    </row>
    <row r="1294" ht="22.5" customHeight="1">
      <c r="A1294" s="72">
        <f>COUNTIF('Call &amp; Chat-Lidya'!$I$4:$I$2391,I1294)</f>
        <v>1</v>
      </c>
      <c r="B1294" s="576">
        <v>46122.0</v>
      </c>
      <c r="C1294" s="91" t="s">
        <v>83</v>
      </c>
      <c r="D1294" s="91" t="s">
        <v>155</v>
      </c>
      <c r="E1294" s="91" t="s">
        <v>7620</v>
      </c>
      <c r="F1294" s="176">
        <v>46120.0</v>
      </c>
      <c r="G1294" s="91"/>
      <c r="H1294" s="91" t="s">
        <v>10490</v>
      </c>
      <c r="I1294" s="91" t="s">
        <v>10491</v>
      </c>
      <c r="J1294" s="558" t="s">
        <v>10492</v>
      </c>
      <c r="K1294" s="827" t="s">
        <v>10494</v>
      </c>
      <c r="L1294" s="313" t="s">
        <v>10494</v>
      </c>
      <c r="M1294" s="91" t="s">
        <v>10495</v>
      </c>
      <c r="N1294" s="91" t="s">
        <v>10495</v>
      </c>
      <c r="O1294" s="183">
        <v>45775.0</v>
      </c>
      <c r="P1294" s="559">
        <v>45834.0</v>
      </c>
      <c r="Q1294" s="91" t="s">
        <v>98</v>
      </c>
      <c r="R1294" s="182"/>
      <c r="S1294" s="179" t="s">
        <v>251</v>
      </c>
      <c r="T1294" s="179" t="s">
        <v>127</v>
      </c>
      <c r="U1294" s="185"/>
      <c r="V1294" s="91" t="s">
        <v>131</v>
      </c>
      <c r="W1294" s="182"/>
      <c r="X1294" s="182"/>
      <c r="Y1294" s="184"/>
      <c r="Z1294" s="182"/>
      <c r="AA1294" s="182"/>
      <c r="AB1294" s="182"/>
    </row>
    <row r="1295" ht="22.5" customHeight="1">
      <c r="A1295" s="72">
        <f>COUNTIF('Call &amp; Chat-Lidya'!$I$4:$I$2391,I1295)</f>
        <v>1</v>
      </c>
      <c r="B1295" s="576">
        <v>46122.0</v>
      </c>
      <c r="C1295" s="91" t="s">
        <v>83</v>
      </c>
      <c r="D1295" s="91" t="s">
        <v>155</v>
      </c>
      <c r="E1295" s="91" t="s">
        <v>7631</v>
      </c>
      <c r="F1295" s="176">
        <v>46120.0</v>
      </c>
      <c r="G1295" s="91"/>
      <c r="H1295" s="91" t="s">
        <v>10500</v>
      </c>
      <c r="I1295" s="91" t="s">
        <v>10501</v>
      </c>
      <c r="J1295" s="558" t="s">
        <v>10503</v>
      </c>
      <c r="K1295" s="827" t="s">
        <v>10505</v>
      </c>
      <c r="L1295" s="313" t="s">
        <v>10505</v>
      </c>
      <c r="M1295" s="91" t="s">
        <v>10508</v>
      </c>
      <c r="N1295" s="91" t="s">
        <v>10510</v>
      </c>
      <c r="O1295" s="183">
        <v>45776.0</v>
      </c>
      <c r="P1295" s="559">
        <v>45834.0</v>
      </c>
      <c r="Q1295" s="91" t="s">
        <v>124</v>
      </c>
      <c r="R1295" s="182"/>
      <c r="S1295" s="179" t="s">
        <v>251</v>
      </c>
      <c r="T1295" s="179" t="s">
        <v>127</v>
      </c>
      <c r="U1295" s="185"/>
      <c r="V1295" s="91" t="s">
        <v>131</v>
      </c>
      <c r="W1295" s="182"/>
      <c r="X1295" s="182"/>
      <c r="Y1295" s="184"/>
      <c r="Z1295" s="182"/>
      <c r="AA1295" s="182"/>
      <c r="AB1295" s="182"/>
    </row>
    <row r="1296" ht="22.5" customHeight="1">
      <c r="A1296" s="72">
        <f>COUNTIF('Call &amp; Chat-Lidya'!$I$4:$I$2391,I1296)</f>
        <v>1</v>
      </c>
      <c r="B1296" s="576">
        <v>46122.0</v>
      </c>
      <c r="C1296" s="91" t="s">
        <v>83</v>
      </c>
      <c r="D1296" s="91" t="s">
        <v>155</v>
      </c>
      <c r="E1296" s="91" t="s">
        <v>7645</v>
      </c>
      <c r="F1296" s="176">
        <v>46120.0</v>
      </c>
      <c r="G1296" s="91"/>
      <c r="H1296" s="91" t="s">
        <v>6981</v>
      </c>
      <c r="I1296" s="91" t="s">
        <v>10515</v>
      </c>
      <c r="J1296" s="558" t="s">
        <v>10517</v>
      </c>
      <c r="K1296" s="827" t="s">
        <v>10518</v>
      </c>
      <c r="L1296" s="313" t="s">
        <v>10518</v>
      </c>
      <c r="M1296" s="91" t="s">
        <v>10519</v>
      </c>
      <c r="N1296" s="91" t="s">
        <v>10519</v>
      </c>
      <c r="O1296" s="183">
        <v>45776.0</v>
      </c>
      <c r="P1296" s="559">
        <v>45834.0</v>
      </c>
      <c r="Q1296" s="91" t="s">
        <v>124</v>
      </c>
      <c r="R1296" s="182"/>
      <c r="S1296" s="179" t="s">
        <v>126</v>
      </c>
      <c r="T1296" s="179" t="s">
        <v>127</v>
      </c>
      <c r="U1296" s="185"/>
      <c r="V1296" s="91" t="s">
        <v>131</v>
      </c>
      <c r="W1296" s="182"/>
      <c r="X1296" s="182"/>
      <c r="Y1296" s="184"/>
      <c r="Z1296" s="182"/>
      <c r="AA1296" s="182"/>
      <c r="AB1296" s="182"/>
    </row>
    <row r="1297" ht="22.5" customHeight="1">
      <c r="A1297" s="72">
        <f>COUNTIF('Call &amp; Chat-Lidya'!$I$4:$I$2391,I1297)</f>
        <v>1</v>
      </c>
      <c r="B1297" s="576">
        <v>46122.0</v>
      </c>
      <c r="C1297" s="91" t="s">
        <v>83</v>
      </c>
      <c r="D1297" s="91" t="s">
        <v>155</v>
      </c>
      <c r="E1297" s="91" t="s">
        <v>7664</v>
      </c>
      <c r="F1297" s="176">
        <v>46120.0</v>
      </c>
      <c r="G1297" s="91"/>
      <c r="H1297" s="91" t="s">
        <v>6990</v>
      </c>
      <c r="I1297" s="91" t="s">
        <v>10529</v>
      </c>
      <c r="J1297" s="558" t="s">
        <v>10530</v>
      </c>
      <c r="K1297" s="827" t="s">
        <v>10531</v>
      </c>
      <c r="L1297" s="313" t="s">
        <v>10531</v>
      </c>
      <c r="M1297" s="91" t="s">
        <v>10532</v>
      </c>
      <c r="N1297" s="91" t="s">
        <v>10532</v>
      </c>
      <c r="O1297" s="183">
        <v>45776.0</v>
      </c>
      <c r="P1297" s="559">
        <v>45834.0</v>
      </c>
      <c r="Q1297" s="91" t="s">
        <v>98</v>
      </c>
      <c r="R1297" s="182"/>
      <c r="S1297" s="179" t="s">
        <v>126</v>
      </c>
      <c r="T1297" s="179" t="s">
        <v>127</v>
      </c>
      <c r="U1297" s="185"/>
      <c r="V1297" s="91" t="s">
        <v>131</v>
      </c>
      <c r="W1297" s="182"/>
      <c r="X1297" s="182"/>
      <c r="Y1297" s="184"/>
      <c r="Z1297" s="182"/>
      <c r="AA1297" s="182"/>
      <c r="AB1297" s="182"/>
    </row>
    <row r="1298" ht="22.5" customHeight="1">
      <c r="A1298" s="72">
        <f>COUNTIF('Call &amp; Chat-Lidya'!$I$4:$I$2391,I1298)</f>
        <v>1</v>
      </c>
      <c r="B1298" s="576">
        <v>46122.0</v>
      </c>
      <c r="C1298" s="91" t="s">
        <v>83</v>
      </c>
      <c r="D1298" s="91" t="s">
        <v>155</v>
      </c>
      <c r="E1298" s="91" t="s">
        <v>7678</v>
      </c>
      <c r="F1298" s="176">
        <v>46120.0</v>
      </c>
      <c r="G1298" s="91"/>
      <c r="H1298" s="91" t="s">
        <v>10540</v>
      </c>
      <c r="I1298" s="91" t="s">
        <v>10541</v>
      </c>
      <c r="J1298" s="558" t="s">
        <v>10542</v>
      </c>
      <c r="K1298" s="827" t="s">
        <v>4579</v>
      </c>
      <c r="L1298" s="313" t="s">
        <v>4579</v>
      </c>
      <c r="M1298" s="91" t="s">
        <v>10543</v>
      </c>
      <c r="N1298" s="91" t="s">
        <v>10543</v>
      </c>
      <c r="O1298" s="183">
        <v>45776.0</v>
      </c>
      <c r="P1298" s="559">
        <v>45834.0</v>
      </c>
      <c r="Q1298" s="91" t="s">
        <v>143</v>
      </c>
      <c r="R1298" s="182"/>
      <c r="S1298" s="179" t="s">
        <v>251</v>
      </c>
      <c r="T1298" s="185"/>
      <c r="U1298" s="185"/>
      <c r="V1298" s="91" t="s">
        <v>131</v>
      </c>
      <c r="W1298" s="182"/>
      <c r="X1298" s="182"/>
      <c r="Y1298" s="184"/>
      <c r="Z1298" s="182"/>
      <c r="AA1298" s="182"/>
      <c r="AB1298" s="182"/>
    </row>
    <row r="1299" ht="22.5" customHeight="1">
      <c r="A1299" s="72">
        <f>COUNTIF('Call &amp; Chat-Lidya'!$I$4:$I$2391,I1299)</f>
        <v>1</v>
      </c>
      <c r="B1299" s="576">
        <v>46122.0</v>
      </c>
      <c r="C1299" s="91" t="s">
        <v>83</v>
      </c>
      <c r="D1299" s="91" t="s">
        <v>155</v>
      </c>
      <c r="E1299" s="91" t="s">
        <v>7692</v>
      </c>
      <c r="F1299" s="176">
        <v>46120.0</v>
      </c>
      <c r="G1299" s="91"/>
      <c r="H1299" s="91" t="s">
        <v>10550</v>
      </c>
      <c r="I1299" s="91" t="s">
        <v>10551</v>
      </c>
      <c r="J1299" s="558" t="s">
        <v>10552</v>
      </c>
      <c r="K1299" s="827" t="s">
        <v>10553</v>
      </c>
      <c r="L1299" s="313" t="s">
        <v>10553</v>
      </c>
      <c r="M1299" s="91" t="s">
        <v>10554</v>
      </c>
      <c r="N1299" s="91" t="s">
        <v>10554</v>
      </c>
      <c r="O1299" s="183">
        <v>45779.0</v>
      </c>
      <c r="P1299" s="559">
        <v>45834.0</v>
      </c>
      <c r="Q1299" s="91" t="s">
        <v>124</v>
      </c>
      <c r="R1299" s="182"/>
      <c r="S1299" s="179" t="s">
        <v>126</v>
      </c>
      <c r="T1299" s="185"/>
      <c r="U1299" s="185"/>
      <c r="V1299" s="91" t="s">
        <v>131</v>
      </c>
      <c r="W1299" s="182"/>
      <c r="X1299" s="182"/>
      <c r="Y1299" s="184"/>
      <c r="Z1299" s="182"/>
      <c r="AA1299" s="182"/>
      <c r="AB1299" s="182"/>
    </row>
    <row r="1300" ht="22.5" customHeight="1">
      <c r="A1300" s="72">
        <f>COUNTIF('Call &amp; Chat-Lidya'!$I$4:$I$2391,I1300)</f>
        <v>1</v>
      </c>
      <c r="B1300" s="576">
        <v>46122.0</v>
      </c>
      <c r="C1300" s="91" t="s">
        <v>83</v>
      </c>
      <c r="D1300" s="91" t="s">
        <v>155</v>
      </c>
      <c r="E1300" s="91" t="s">
        <v>7711</v>
      </c>
      <c r="F1300" s="176">
        <v>46120.0</v>
      </c>
      <c r="G1300" s="91"/>
      <c r="H1300" s="91" t="s">
        <v>10560</v>
      </c>
      <c r="I1300" s="91" t="s">
        <v>10561</v>
      </c>
      <c r="J1300" s="558" t="s">
        <v>10562</v>
      </c>
      <c r="K1300" s="827" t="s">
        <v>10563</v>
      </c>
      <c r="L1300" s="313" t="s">
        <v>10563</v>
      </c>
      <c r="M1300" s="182"/>
      <c r="N1300" s="91" t="s">
        <v>10566</v>
      </c>
      <c r="O1300" s="183">
        <v>45779.0</v>
      </c>
      <c r="P1300" s="559">
        <v>45834.0</v>
      </c>
      <c r="Q1300" s="91" t="s">
        <v>461</v>
      </c>
      <c r="R1300" s="182"/>
      <c r="S1300" s="179" t="s">
        <v>251</v>
      </c>
      <c r="T1300" s="185"/>
      <c r="U1300" s="185"/>
      <c r="V1300" s="91" t="s">
        <v>131</v>
      </c>
      <c r="W1300" s="182"/>
      <c r="X1300" s="182"/>
      <c r="Y1300" s="184"/>
      <c r="Z1300" s="182"/>
      <c r="AA1300" s="182"/>
      <c r="AB1300" s="182"/>
    </row>
    <row r="1301" ht="22.5" customHeight="1">
      <c r="A1301" s="72">
        <f>COUNTIF('Call &amp; Chat-Lidya'!$I$4:$I$2391,I1301)</f>
        <v>1</v>
      </c>
      <c r="B1301" s="576">
        <v>46122.0</v>
      </c>
      <c r="C1301" s="91" t="s">
        <v>83</v>
      </c>
      <c r="D1301" s="91" t="s">
        <v>155</v>
      </c>
      <c r="E1301" s="91" t="s">
        <v>7724</v>
      </c>
      <c r="F1301" s="176">
        <v>46120.0</v>
      </c>
      <c r="G1301" s="91"/>
      <c r="H1301" s="91" t="s">
        <v>10574</v>
      </c>
      <c r="I1301" s="91" t="s">
        <v>10575</v>
      </c>
      <c r="J1301" s="558" t="s">
        <v>10576</v>
      </c>
      <c r="K1301" s="827" t="s">
        <v>10577</v>
      </c>
      <c r="L1301" s="313" t="s">
        <v>10577</v>
      </c>
      <c r="M1301" s="91" t="s">
        <v>10578</v>
      </c>
      <c r="N1301" s="91" t="s">
        <v>10579</v>
      </c>
      <c r="O1301" s="183">
        <v>45781.0</v>
      </c>
      <c r="P1301" s="559">
        <v>45834.0</v>
      </c>
      <c r="Q1301" s="91" t="s">
        <v>294</v>
      </c>
      <c r="R1301" s="182"/>
      <c r="S1301" s="179" t="s">
        <v>251</v>
      </c>
      <c r="T1301" s="185"/>
      <c r="U1301" s="185"/>
      <c r="V1301" s="91" t="s">
        <v>131</v>
      </c>
      <c r="W1301" s="182"/>
      <c r="X1301" s="182"/>
      <c r="Y1301" s="184"/>
      <c r="Z1301" s="182"/>
      <c r="AA1301" s="182"/>
      <c r="AB1301" s="182"/>
    </row>
    <row r="1302" ht="22.5" customHeight="1">
      <c r="A1302" s="72">
        <f>COUNTIF('Call &amp; Chat-Lidya'!$I$4:$I$2391,I1302)</f>
        <v>1</v>
      </c>
      <c r="B1302" s="576">
        <v>46122.0</v>
      </c>
      <c r="C1302" s="91" t="s">
        <v>83</v>
      </c>
      <c r="D1302" s="91" t="s">
        <v>155</v>
      </c>
      <c r="E1302" s="91" t="s">
        <v>7738</v>
      </c>
      <c r="F1302" s="176">
        <v>46120.0</v>
      </c>
      <c r="G1302" s="91"/>
      <c r="H1302" s="91" t="s">
        <v>10588</v>
      </c>
      <c r="I1302" s="91" t="s">
        <v>10589</v>
      </c>
      <c r="J1302" s="558" t="s">
        <v>10590</v>
      </c>
      <c r="K1302" s="827" t="s">
        <v>10590</v>
      </c>
      <c r="L1302" s="313" t="s">
        <v>10590</v>
      </c>
      <c r="M1302" s="91" t="s">
        <v>10591</v>
      </c>
      <c r="N1302" s="91" t="s">
        <v>10591</v>
      </c>
      <c r="O1302" s="183">
        <v>45784.0</v>
      </c>
      <c r="P1302" s="559">
        <v>45834.0</v>
      </c>
      <c r="Q1302" s="91" t="s">
        <v>124</v>
      </c>
      <c r="R1302" s="182"/>
      <c r="S1302" s="179" t="s">
        <v>251</v>
      </c>
      <c r="T1302" s="185"/>
      <c r="U1302" s="185"/>
      <c r="V1302" s="91" t="s">
        <v>131</v>
      </c>
      <c r="W1302" s="182"/>
      <c r="X1302" s="182"/>
      <c r="Y1302" s="184"/>
      <c r="Z1302" s="182"/>
      <c r="AA1302" s="182"/>
      <c r="AB1302" s="182"/>
    </row>
    <row r="1303" ht="22.5" customHeight="1">
      <c r="A1303" s="72">
        <f>COUNTIF('Call &amp; Chat-Lidya'!$I$4:$I$2391,I1303)</f>
        <v>5</v>
      </c>
      <c r="B1303" s="576">
        <v>46122.0</v>
      </c>
      <c r="C1303" s="91" t="s">
        <v>83</v>
      </c>
      <c r="D1303" s="91" t="s">
        <v>155</v>
      </c>
      <c r="E1303" s="91" t="s">
        <v>6766</v>
      </c>
      <c r="F1303" s="176">
        <v>46120.0</v>
      </c>
      <c r="G1303" s="91"/>
      <c r="H1303" s="91" t="s">
        <v>6770</v>
      </c>
      <c r="I1303" s="91" t="s">
        <v>6772</v>
      </c>
      <c r="J1303" s="558" t="s">
        <v>6774</v>
      </c>
      <c r="K1303" s="558" t="s">
        <v>4088</v>
      </c>
      <c r="L1303" s="313" t="s">
        <v>4088</v>
      </c>
      <c r="M1303" s="91" t="s">
        <v>6777</v>
      </c>
      <c r="N1303" s="91" t="s">
        <v>6777</v>
      </c>
      <c r="O1303" s="183">
        <v>46120.0</v>
      </c>
      <c r="P1303" s="176">
        <v>46134.0</v>
      </c>
      <c r="Q1303" s="91" t="s">
        <v>124</v>
      </c>
      <c r="R1303" s="91" t="s">
        <v>143</v>
      </c>
      <c r="S1303" s="179" t="s">
        <v>251</v>
      </c>
      <c r="T1303" s="179" t="s">
        <v>145</v>
      </c>
      <c r="U1303" s="179" t="s">
        <v>101</v>
      </c>
      <c r="V1303" s="91" t="s">
        <v>131</v>
      </c>
      <c r="W1303" s="182"/>
      <c r="X1303" s="182"/>
      <c r="Y1303" s="184"/>
      <c r="Z1303" s="182"/>
      <c r="AA1303" s="182"/>
      <c r="AB1303" s="182"/>
    </row>
    <row r="1304" ht="22.5" customHeight="1">
      <c r="A1304" s="72">
        <f>COUNTIF('Call &amp; Chat-Lidya'!$I$4:$I$2391,I1304)</f>
        <v>5</v>
      </c>
      <c r="B1304" s="576">
        <v>46122.0</v>
      </c>
      <c r="C1304" s="91" t="s">
        <v>83</v>
      </c>
      <c r="D1304" s="91" t="s">
        <v>155</v>
      </c>
      <c r="E1304" s="91" t="s">
        <v>6784</v>
      </c>
      <c r="F1304" s="176">
        <v>46120.0</v>
      </c>
      <c r="G1304" s="91"/>
      <c r="H1304" s="91" t="s">
        <v>6786</v>
      </c>
      <c r="I1304" s="91" t="s">
        <v>6790</v>
      </c>
      <c r="J1304" s="558" t="s">
        <v>6792</v>
      </c>
      <c r="K1304" s="558" t="s">
        <v>6794</v>
      </c>
      <c r="L1304" s="313" t="s">
        <v>6794</v>
      </c>
      <c r="M1304" s="91" t="s">
        <v>6796</v>
      </c>
      <c r="N1304" s="91" t="s">
        <v>6796</v>
      </c>
      <c r="O1304" s="183">
        <v>46120.0</v>
      </c>
      <c r="P1304" s="176">
        <v>46134.0</v>
      </c>
      <c r="Q1304" s="91" t="s">
        <v>124</v>
      </c>
      <c r="R1304" s="76" t="s">
        <v>124</v>
      </c>
      <c r="S1304" s="179" t="s">
        <v>126</v>
      </c>
      <c r="T1304" s="179" t="s">
        <v>145</v>
      </c>
      <c r="U1304" s="179" t="s">
        <v>101</v>
      </c>
      <c r="V1304" s="91" t="s">
        <v>131</v>
      </c>
      <c r="W1304" s="182"/>
      <c r="X1304" s="182"/>
      <c r="Y1304" s="184"/>
      <c r="Z1304" s="182"/>
      <c r="AA1304" s="182"/>
      <c r="AB1304" s="182"/>
    </row>
    <row r="1305" ht="22.5" customHeight="1">
      <c r="A1305" s="72">
        <f>COUNTIF('Call &amp; Chat-Lidya'!$I$4:$I$2391,I1305)</f>
        <v>4</v>
      </c>
      <c r="B1305" s="576">
        <v>46122.0</v>
      </c>
      <c r="C1305" s="91" t="s">
        <v>83</v>
      </c>
      <c r="D1305" s="91" t="s">
        <v>155</v>
      </c>
      <c r="E1305" s="91" t="s">
        <v>7803</v>
      </c>
      <c r="F1305" s="176">
        <v>46122.0</v>
      </c>
      <c r="G1305" s="91"/>
      <c r="H1305" s="91" t="s">
        <v>8651</v>
      </c>
      <c r="I1305" s="91" t="s">
        <v>8652</v>
      </c>
      <c r="J1305" s="558" t="s">
        <v>8653</v>
      </c>
      <c r="K1305" s="558" t="s">
        <v>8654</v>
      </c>
      <c r="L1305" s="313" t="s">
        <v>8654</v>
      </c>
      <c r="M1305" s="91" t="s">
        <v>8655</v>
      </c>
      <c r="N1305" s="182"/>
      <c r="O1305" s="183">
        <v>46121.0</v>
      </c>
      <c r="P1305" s="793">
        <v>46135.0</v>
      </c>
      <c r="Q1305" s="91" t="s">
        <v>143</v>
      </c>
      <c r="R1305" s="91" t="s">
        <v>143</v>
      </c>
      <c r="S1305" s="179" t="s">
        <v>251</v>
      </c>
      <c r="T1305" s="179" t="s">
        <v>350</v>
      </c>
      <c r="U1305" s="179" t="s">
        <v>101</v>
      </c>
      <c r="V1305" s="91" t="s">
        <v>283</v>
      </c>
      <c r="W1305" s="182"/>
      <c r="X1305" s="182"/>
      <c r="Y1305" s="184"/>
      <c r="Z1305" s="180" t="s">
        <v>10615</v>
      </c>
      <c r="AA1305" s="182"/>
      <c r="AB1305" s="182"/>
    </row>
    <row r="1306" ht="22.5" customHeight="1">
      <c r="A1306" s="72">
        <f>COUNTIF('Call &amp; Chat-Lidya'!$I$4:$I$2391,I1306)</f>
        <v>7</v>
      </c>
      <c r="B1306" s="576">
        <v>46122.0</v>
      </c>
      <c r="C1306" s="91" t="s">
        <v>83</v>
      </c>
      <c r="D1306" s="91" t="s">
        <v>104</v>
      </c>
      <c r="E1306" s="91" t="s">
        <v>1866</v>
      </c>
      <c r="F1306" s="178">
        <v>46078.0</v>
      </c>
      <c r="G1306" s="91"/>
      <c r="H1306" s="91" t="s">
        <v>1867</v>
      </c>
      <c r="I1306" s="91" t="s">
        <v>1869</v>
      </c>
      <c r="J1306" s="558" t="s">
        <v>1870</v>
      </c>
      <c r="K1306" s="558" t="s">
        <v>1871</v>
      </c>
      <c r="L1306" s="313" t="s">
        <v>1871</v>
      </c>
      <c r="M1306" s="91">
        <f>6281804786923</f>
        <v>6281804786923</v>
      </c>
      <c r="N1306" s="91" t="s">
        <v>1872</v>
      </c>
      <c r="O1306" s="183">
        <v>45979.0</v>
      </c>
      <c r="P1306" s="176">
        <v>45993.0</v>
      </c>
      <c r="Q1306" s="91" t="s">
        <v>657</v>
      </c>
      <c r="R1306" s="91">
        <v>2.0</v>
      </c>
      <c r="S1306" s="179" t="s">
        <v>126</v>
      </c>
      <c r="T1306" s="193" t="s">
        <v>145</v>
      </c>
      <c r="U1306" s="179" t="s">
        <v>101</v>
      </c>
      <c r="V1306" s="91" t="s">
        <v>131</v>
      </c>
      <c r="W1306" s="182"/>
      <c r="X1306" s="182"/>
      <c r="Y1306" s="182"/>
      <c r="Z1306" s="182"/>
      <c r="AA1306" s="182"/>
      <c r="AB1306" s="182"/>
    </row>
    <row r="1307" ht="22.5" customHeight="1">
      <c r="A1307" s="72">
        <f>COUNTIF('Call &amp; Chat-Lidya'!$I$4:$I$2391,I1307)</f>
        <v>8</v>
      </c>
      <c r="B1307" s="576">
        <v>46122.0</v>
      </c>
      <c r="C1307" s="91" t="s">
        <v>83</v>
      </c>
      <c r="D1307" s="91" t="s">
        <v>104</v>
      </c>
      <c r="E1307" s="91" t="s">
        <v>1366</v>
      </c>
      <c r="F1307" s="176">
        <v>46075.0</v>
      </c>
      <c r="G1307" s="91"/>
      <c r="H1307" s="91" t="s">
        <v>1878</v>
      </c>
      <c r="I1307" s="91" t="s">
        <v>1879</v>
      </c>
      <c r="J1307" s="558" t="s">
        <v>1880</v>
      </c>
      <c r="K1307" s="558" t="s">
        <v>1881</v>
      </c>
      <c r="L1307" s="313" t="s">
        <v>1881</v>
      </c>
      <c r="M1307" s="91" t="s">
        <v>1882</v>
      </c>
      <c r="N1307" s="91" t="s">
        <v>1882</v>
      </c>
      <c r="O1307" s="183">
        <v>46075.0</v>
      </c>
      <c r="P1307" s="176">
        <v>46089.0</v>
      </c>
      <c r="Q1307" s="91" t="s">
        <v>98</v>
      </c>
      <c r="R1307" s="91">
        <v>2.0</v>
      </c>
      <c r="S1307" s="179" t="s">
        <v>126</v>
      </c>
      <c r="T1307" s="179" t="s">
        <v>145</v>
      </c>
      <c r="U1307" s="179" t="s">
        <v>101</v>
      </c>
      <c r="V1307" s="91" t="s">
        <v>131</v>
      </c>
      <c r="W1307" s="91" t="s">
        <v>509</v>
      </c>
      <c r="X1307" s="91" t="s">
        <v>1035</v>
      </c>
      <c r="Y1307" s="184"/>
      <c r="Z1307" s="182"/>
      <c r="AA1307" s="182"/>
      <c r="AB1307" s="182"/>
    </row>
    <row r="1308" ht="22.5" customHeight="1">
      <c r="A1308" s="72">
        <f>COUNTIF('Call &amp; Chat-Lidya'!$I$4:$I$2391,I1308)</f>
        <v>7</v>
      </c>
      <c r="B1308" s="576">
        <v>46122.0</v>
      </c>
      <c r="C1308" s="91" t="s">
        <v>83</v>
      </c>
      <c r="D1308" s="91" t="s">
        <v>104</v>
      </c>
      <c r="E1308" s="91" t="s">
        <v>1889</v>
      </c>
      <c r="F1308" s="178">
        <v>46069.0</v>
      </c>
      <c r="G1308" s="91"/>
      <c r="H1308" s="91" t="s">
        <v>1890</v>
      </c>
      <c r="I1308" s="91" t="s">
        <v>1891</v>
      </c>
      <c r="J1308" s="558" t="s">
        <v>1892</v>
      </c>
      <c r="K1308" s="558" t="s">
        <v>1893</v>
      </c>
      <c r="L1308" s="313" t="s">
        <v>1893</v>
      </c>
      <c r="M1308" s="91" t="s">
        <v>1894</v>
      </c>
      <c r="N1308" s="91" t="s">
        <v>1895</v>
      </c>
      <c r="O1308" s="183">
        <v>46069.0</v>
      </c>
      <c r="P1308" s="176">
        <v>46083.0</v>
      </c>
      <c r="Q1308" s="91" t="s">
        <v>124</v>
      </c>
      <c r="R1308" s="91">
        <v>2.0</v>
      </c>
      <c r="S1308" s="179" t="s">
        <v>99</v>
      </c>
      <c r="T1308" s="179" t="s">
        <v>145</v>
      </c>
      <c r="U1308" s="179" t="s">
        <v>101</v>
      </c>
      <c r="V1308" s="91" t="s">
        <v>131</v>
      </c>
      <c r="W1308" s="91" t="s">
        <v>509</v>
      </c>
      <c r="X1308" s="91" t="s">
        <v>1035</v>
      </c>
      <c r="Y1308" s="184"/>
      <c r="Z1308" s="182"/>
      <c r="AA1308" s="182"/>
      <c r="AB1308" s="182"/>
    </row>
    <row r="1309" ht="22.5" customHeight="1">
      <c r="A1309" s="72">
        <f>COUNTIF('Call &amp; Chat-Lidya'!$I$4:$I$2391,I1309)</f>
        <v>7</v>
      </c>
      <c r="B1309" s="576">
        <v>46122.0</v>
      </c>
      <c r="C1309" s="91" t="s">
        <v>83</v>
      </c>
      <c r="D1309" s="91" t="s">
        <v>55</v>
      </c>
      <c r="E1309" s="91" t="s">
        <v>5315</v>
      </c>
      <c r="F1309" s="178">
        <v>46050.0</v>
      </c>
      <c r="G1309" s="91"/>
      <c r="H1309" s="91" t="s">
        <v>1904</v>
      </c>
      <c r="I1309" s="91" t="s">
        <v>1905</v>
      </c>
      <c r="J1309" s="558" t="s">
        <v>1906</v>
      </c>
      <c r="K1309" s="558" t="s">
        <v>1907</v>
      </c>
      <c r="L1309" s="313" t="s">
        <v>1907</v>
      </c>
      <c r="M1309" s="91" t="s">
        <v>1908</v>
      </c>
      <c r="N1309" s="91" t="s">
        <v>1908</v>
      </c>
      <c r="O1309" s="183">
        <v>46050.0</v>
      </c>
      <c r="P1309" s="176">
        <v>46064.0</v>
      </c>
      <c r="Q1309" s="91" t="s">
        <v>124</v>
      </c>
      <c r="R1309" s="91">
        <v>2.0</v>
      </c>
      <c r="S1309" s="179" t="s">
        <v>350</v>
      </c>
      <c r="T1309" s="179" t="s">
        <v>145</v>
      </c>
      <c r="U1309" s="179" t="s">
        <v>128</v>
      </c>
      <c r="V1309" s="91" t="s">
        <v>131</v>
      </c>
      <c r="W1309" s="97" t="s">
        <v>694</v>
      </c>
      <c r="X1309" s="91" t="s">
        <v>1035</v>
      </c>
      <c r="Y1309" s="182"/>
      <c r="Z1309" s="182"/>
      <c r="AA1309" s="182"/>
      <c r="AB1309" s="182"/>
    </row>
    <row r="1310" ht="22.5" customHeight="1">
      <c r="A1310" s="72">
        <f>COUNTIF('Call &amp; Chat-Lidya'!$I$4:$I$2391,I1310)</f>
        <v>8</v>
      </c>
      <c r="B1310" s="576">
        <v>46122.0</v>
      </c>
      <c r="C1310" s="91" t="s">
        <v>83</v>
      </c>
      <c r="D1310" s="91" t="s">
        <v>55</v>
      </c>
      <c r="E1310" s="91" t="s">
        <v>1366</v>
      </c>
      <c r="F1310" s="178">
        <v>46027.0</v>
      </c>
      <c r="G1310" s="91"/>
      <c r="H1310" s="91" t="s">
        <v>1915</v>
      </c>
      <c r="I1310" s="91" t="s">
        <v>1916</v>
      </c>
      <c r="J1310" s="558" t="s">
        <v>1917</v>
      </c>
      <c r="K1310" s="558" t="s">
        <v>1918</v>
      </c>
      <c r="L1310" s="313" t="s">
        <v>1918</v>
      </c>
      <c r="M1310" s="91" t="s">
        <v>1920</v>
      </c>
      <c r="N1310" s="91" t="s">
        <v>1920</v>
      </c>
      <c r="O1310" s="183">
        <v>46026.0</v>
      </c>
      <c r="P1310" s="176">
        <v>46040.0</v>
      </c>
      <c r="Q1310" s="91" t="s">
        <v>213</v>
      </c>
      <c r="R1310" s="91">
        <v>2.0</v>
      </c>
      <c r="S1310" s="179" t="s">
        <v>251</v>
      </c>
      <c r="T1310" s="179" t="s">
        <v>145</v>
      </c>
      <c r="U1310" s="179" t="s">
        <v>101</v>
      </c>
      <c r="V1310" s="91" t="s">
        <v>131</v>
      </c>
      <c r="W1310" s="182"/>
      <c r="X1310" s="182"/>
      <c r="Y1310" s="182"/>
      <c r="Z1310" s="182"/>
      <c r="AA1310" s="182"/>
      <c r="AB1310" s="182"/>
    </row>
    <row r="1311" ht="22.5" customHeight="1">
      <c r="A1311" s="72">
        <f>COUNTIF('Call &amp; Chat-Lidya'!$I$4:$I$2391,I1311)</f>
        <v>3</v>
      </c>
      <c r="B1311" s="576">
        <v>46122.0</v>
      </c>
      <c r="C1311" s="91" t="s">
        <v>83</v>
      </c>
      <c r="D1311" s="76" t="s">
        <v>155</v>
      </c>
      <c r="E1311" s="91" t="s">
        <v>1889</v>
      </c>
      <c r="F1311" s="178"/>
      <c r="G1311" s="91"/>
      <c r="H1311" s="91"/>
      <c r="I1311" s="91">
        <v>15129.0</v>
      </c>
      <c r="J1311" s="558" t="s">
        <v>10196</v>
      </c>
      <c r="K1311" s="498" t="s">
        <v>10197</v>
      </c>
      <c r="L1311" s="820" t="s">
        <v>3716</v>
      </c>
      <c r="M1311" s="91"/>
      <c r="N1311" s="91"/>
      <c r="O1311" s="183"/>
      <c r="P1311" s="176"/>
      <c r="Q1311" s="91"/>
      <c r="R1311" s="76" t="s">
        <v>98</v>
      </c>
      <c r="S1311" s="83" t="s">
        <v>99</v>
      </c>
      <c r="T1311" s="83" t="s">
        <v>100</v>
      </c>
      <c r="U1311" s="179"/>
      <c r="V1311" s="76" t="s">
        <v>105</v>
      </c>
      <c r="W1311" s="378"/>
      <c r="X1311" s="378"/>
      <c r="Y1311" s="326"/>
      <c r="Z1311" s="833" t="s">
        <v>10653</v>
      </c>
      <c r="AA1311" s="378"/>
      <c r="AB1311" s="378"/>
    </row>
    <row r="1312" ht="22.5" customHeight="1">
      <c r="A1312" s="72">
        <f>COUNTIF('Call &amp; Chat-Lidya'!$I$4:$I$2391,I1312)</f>
        <v>3</v>
      </c>
      <c r="B1312" s="576">
        <v>46122.0</v>
      </c>
      <c r="C1312" s="91" t="s">
        <v>83</v>
      </c>
      <c r="D1312" s="76" t="s">
        <v>155</v>
      </c>
      <c r="E1312" s="91" t="s">
        <v>5315</v>
      </c>
      <c r="F1312" s="178"/>
      <c r="G1312" s="91"/>
      <c r="H1312" s="91"/>
      <c r="I1312" s="91">
        <v>11375.0</v>
      </c>
      <c r="J1312" s="558" t="s">
        <v>3863</v>
      </c>
      <c r="K1312" s="498" t="s">
        <v>10205</v>
      </c>
      <c r="L1312" s="817" t="s">
        <v>3865</v>
      </c>
      <c r="M1312" s="91"/>
      <c r="N1312" s="91"/>
      <c r="O1312" s="183"/>
      <c r="P1312" s="176"/>
      <c r="Q1312" s="91"/>
      <c r="R1312" s="76" t="s">
        <v>98</v>
      </c>
      <c r="S1312" s="83" t="s">
        <v>99</v>
      </c>
      <c r="T1312" s="83" t="s">
        <v>100</v>
      </c>
      <c r="U1312" s="179"/>
      <c r="V1312" s="76" t="s">
        <v>105</v>
      </c>
      <c r="W1312" s="378"/>
      <c r="X1312" s="378"/>
      <c r="Y1312" s="326"/>
      <c r="Z1312" s="833" t="s">
        <v>10658</v>
      </c>
      <c r="AA1312" s="378"/>
      <c r="AB1312" s="378"/>
    </row>
    <row r="1313" ht="22.5" customHeight="1">
      <c r="A1313" s="72">
        <f>COUNTIF('Call &amp; Chat-Lidya'!$I$4:$I$2391,I1313)</f>
        <v>4</v>
      </c>
      <c r="B1313" s="576">
        <v>46122.0</v>
      </c>
      <c r="C1313" s="91" t="s">
        <v>83</v>
      </c>
      <c r="D1313" s="76" t="s">
        <v>155</v>
      </c>
      <c r="E1313" s="91" t="s">
        <v>1366</v>
      </c>
      <c r="F1313" s="178"/>
      <c r="G1313" s="91"/>
      <c r="H1313" s="91"/>
      <c r="I1313" s="91">
        <v>10394.0</v>
      </c>
      <c r="J1313" s="558" t="s">
        <v>10128</v>
      </c>
      <c r="K1313" s="498" t="s">
        <v>10129</v>
      </c>
      <c r="L1313" s="817" t="s">
        <v>10130</v>
      </c>
      <c r="M1313" s="91"/>
      <c r="N1313" s="91"/>
      <c r="O1313" s="183"/>
      <c r="P1313" s="176"/>
      <c r="Q1313" s="91"/>
      <c r="R1313" s="76" t="s">
        <v>98</v>
      </c>
      <c r="S1313" s="83" t="s">
        <v>251</v>
      </c>
      <c r="T1313" s="83" t="s">
        <v>100</v>
      </c>
      <c r="U1313" s="179"/>
      <c r="V1313" s="76" t="s">
        <v>105</v>
      </c>
      <c r="W1313" s="378"/>
      <c r="X1313" s="378"/>
      <c r="Y1313" s="326"/>
      <c r="Z1313" s="833" t="s">
        <v>10667</v>
      </c>
      <c r="AA1313" s="378"/>
      <c r="AB1313" s="378"/>
    </row>
    <row r="1314" ht="22.5" customHeight="1">
      <c r="A1314" s="72">
        <f>COUNTIF('Call &amp; Chat-Lidya'!$I$4:$I$2391,I1314)</f>
        <v>2</v>
      </c>
      <c r="B1314" s="576">
        <v>46122.0</v>
      </c>
      <c r="C1314" s="91" t="s">
        <v>83</v>
      </c>
      <c r="D1314" s="76" t="s">
        <v>155</v>
      </c>
      <c r="E1314" s="91" t="s">
        <v>1889</v>
      </c>
      <c r="F1314" s="178"/>
      <c r="G1314" s="91"/>
      <c r="H1314" s="91"/>
      <c r="I1314" s="91">
        <v>8565.0</v>
      </c>
      <c r="J1314" s="558" t="s">
        <v>3218</v>
      </c>
      <c r="K1314" s="498" t="s">
        <v>10673</v>
      </c>
      <c r="L1314" s="558" t="s">
        <v>10674</v>
      </c>
      <c r="M1314" s="91"/>
      <c r="N1314" s="91"/>
      <c r="O1314" s="183"/>
      <c r="P1314" s="176"/>
      <c r="Q1314" s="91"/>
      <c r="R1314" s="76" t="s">
        <v>98</v>
      </c>
      <c r="S1314" s="83" t="s">
        <v>251</v>
      </c>
      <c r="T1314" s="83" t="s">
        <v>100</v>
      </c>
      <c r="U1314" s="179"/>
      <c r="V1314" s="76" t="s">
        <v>105</v>
      </c>
      <c r="W1314" s="378"/>
      <c r="X1314" s="378"/>
      <c r="Y1314" s="326"/>
      <c r="Z1314" s="834" t="s">
        <v>10675</v>
      </c>
      <c r="AA1314" s="378"/>
      <c r="AB1314" s="378"/>
    </row>
    <row r="1315" ht="22.5" customHeight="1">
      <c r="A1315" s="72">
        <f>COUNTIF('Call &amp; Chat-Lidya'!$I$4:$I$2391,I1315)</f>
        <v>5</v>
      </c>
      <c r="B1315" s="576">
        <v>46121.0</v>
      </c>
      <c r="C1315" s="91" t="s">
        <v>83</v>
      </c>
      <c r="D1315" s="91" t="s">
        <v>155</v>
      </c>
      <c r="E1315" s="91" t="s">
        <v>304</v>
      </c>
      <c r="F1315" s="178">
        <v>46113.0</v>
      </c>
      <c r="G1315" s="91"/>
      <c r="H1315" s="91" t="s">
        <v>3513</v>
      </c>
      <c r="I1315" s="91" t="s">
        <v>3514</v>
      </c>
      <c r="J1315" s="558" t="s">
        <v>3515</v>
      </c>
      <c r="K1315" s="498" t="s">
        <v>3517</v>
      </c>
      <c r="L1315" s="181" t="s">
        <v>3517</v>
      </c>
      <c r="M1315" s="91" t="s">
        <v>3519</v>
      </c>
      <c r="N1315" s="91" t="s">
        <v>3520</v>
      </c>
      <c r="O1315" s="183">
        <v>46113.0</v>
      </c>
      <c r="P1315" s="176">
        <v>46127.0</v>
      </c>
      <c r="Q1315" s="91" t="s">
        <v>213</v>
      </c>
      <c r="R1315" s="97" t="s">
        <v>143</v>
      </c>
      <c r="S1315" s="193" t="s">
        <v>126</v>
      </c>
      <c r="T1315" s="193" t="s">
        <v>145</v>
      </c>
      <c r="U1315" s="179" t="s">
        <v>101</v>
      </c>
      <c r="V1315" s="97" t="s">
        <v>131</v>
      </c>
      <c r="W1315" s="182"/>
      <c r="X1315" s="182"/>
      <c r="Y1315" s="184"/>
      <c r="Z1315" s="182"/>
      <c r="AA1315" s="182"/>
      <c r="AB1315" s="182"/>
    </row>
    <row r="1316" ht="22.5" customHeight="1">
      <c r="A1316" s="72">
        <f>COUNTIF('Call &amp; Chat-Lidya'!$I$4:$I$2391,I1316)</f>
        <v>5</v>
      </c>
      <c r="B1316" s="576">
        <v>46121.0</v>
      </c>
      <c r="C1316" s="91" t="s">
        <v>83</v>
      </c>
      <c r="D1316" s="91" t="s">
        <v>155</v>
      </c>
      <c r="E1316" s="91" t="s">
        <v>308</v>
      </c>
      <c r="F1316" s="178">
        <v>46113.0</v>
      </c>
      <c r="G1316" s="91"/>
      <c r="H1316" s="91" t="s">
        <v>6678</v>
      </c>
      <c r="I1316" s="91" t="s">
        <v>6681</v>
      </c>
      <c r="J1316" s="558" t="s">
        <v>6683</v>
      </c>
      <c r="K1316" s="558" t="s">
        <v>6685</v>
      </c>
      <c r="L1316" s="181" t="s">
        <v>6685</v>
      </c>
      <c r="M1316" s="91" t="s">
        <v>6686</v>
      </c>
      <c r="N1316" s="91" t="s">
        <v>6686</v>
      </c>
      <c r="O1316" s="183">
        <v>46113.0</v>
      </c>
      <c r="P1316" s="176">
        <v>46127.0</v>
      </c>
      <c r="Q1316" s="91" t="s">
        <v>124</v>
      </c>
      <c r="R1316" s="97" t="s">
        <v>143</v>
      </c>
      <c r="S1316" s="193" t="s">
        <v>126</v>
      </c>
      <c r="T1316" s="193" t="s">
        <v>145</v>
      </c>
      <c r="U1316" s="179" t="s">
        <v>101</v>
      </c>
      <c r="V1316" s="97" t="s">
        <v>131</v>
      </c>
      <c r="W1316" s="182"/>
      <c r="X1316" s="182"/>
      <c r="Y1316" s="184"/>
      <c r="Z1316" s="182"/>
      <c r="AA1316" s="182"/>
      <c r="AB1316" s="182"/>
    </row>
    <row r="1317" ht="22.5" customHeight="1">
      <c r="A1317" s="72">
        <f>COUNTIF('Call &amp; Chat-Lidya'!$I$4:$I$2391,I1317)</f>
        <v>5</v>
      </c>
      <c r="B1317" s="576">
        <v>46121.0</v>
      </c>
      <c r="C1317" s="91" t="s">
        <v>83</v>
      </c>
      <c r="D1317" s="91" t="s">
        <v>155</v>
      </c>
      <c r="E1317" s="91" t="s">
        <v>3525</v>
      </c>
      <c r="F1317" s="176">
        <v>46118.0</v>
      </c>
      <c r="G1317" s="91"/>
      <c r="H1317" s="91" t="s">
        <v>3526</v>
      </c>
      <c r="I1317" s="91" t="s">
        <v>3527</v>
      </c>
      <c r="J1317" s="558" t="s">
        <v>3529</v>
      </c>
      <c r="K1317" s="499" t="s">
        <v>3531</v>
      </c>
      <c r="L1317" s="193" t="s">
        <v>3531</v>
      </c>
      <c r="M1317" s="91" t="s">
        <v>3533</v>
      </c>
      <c r="N1317" s="91" t="s">
        <v>3535</v>
      </c>
      <c r="O1317" s="183">
        <v>46114.0</v>
      </c>
      <c r="P1317" s="337">
        <v>46128.0</v>
      </c>
      <c r="Q1317" s="91" t="s">
        <v>143</v>
      </c>
      <c r="R1317" s="91" t="s">
        <v>143</v>
      </c>
      <c r="S1317" s="179" t="s">
        <v>126</v>
      </c>
      <c r="T1317" s="179" t="s">
        <v>145</v>
      </c>
      <c r="U1317" s="179" t="s">
        <v>101</v>
      </c>
      <c r="V1317" s="179" t="s">
        <v>131</v>
      </c>
      <c r="W1317" s="182"/>
      <c r="X1317" s="182"/>
      <c r="Y1317" s="185"/>
      <c r="Z1317" s="182"/>
      <c r="AA1317" s="182"/>
      <c r="AB1317" s="182"/>
    </row>
    <row r="1318" ht="22.5" customHeight="1">
      <c r="A1318" s="72">
        <f>COUNTIF('Call &amp; Chat-Lidya'!$I$4:$I$2391,I1318)</f>
        <v>7</v>
      </c>
      <c r="B1318" s="576">
        <v>46121.0</v>
      </c>
      <c r="C1318" s="91" t="s">
        <v>83</v>
      </c>
      <c r="D1318" s="91" t="s">
        <v>155</v>
      </c>
      <c r="E1318" s="91" t="s">
        <v>2717</v>
      </c>
      <c r="F1318" s="176">
        <v>46118.0</v>
      </c>
      <c r="G1318" s="91"/>
      <c r="H1318" s="91" t="s">
        <v>2718</v>
      </c>
      <c r="I1318" s="91" t="s">
        <v>2719</v>
      </c>
      <c r="J1318" s="558" t="s">
        <v>2720</v>
      </c>
      <c r="K1318" s="499" t="s">
        <v>2721</v>
      </c>
      <c r="L1318" s="193" t="s">
        <v>2721</v>
      </c>
      <c r="M1318" s="91" t="s">
        <v>2724</v>
      </c>
      <c r="N1318" s="91" t="s">
        <v>2724</v>
      </c>
      <c r="O1318" s="183">
        <v>46115.0</v>
      </c>
      <c r="P1318" s="337">
        <v>46129.0</v>
      </c>
      <c r="Q1318" s="91" t="s">
        <v>98</v>
      </c>
      <c r="R1318" s="91" t="s">
        <v>143</v>
      </c>
      <c r="S1318" s="179" t="s">
        <v>126</v>
      </c>
      <c r="T1318" s="179" t="s">
        <v>195</v>
      </c>
      <c r="U1318" s="179" t="s">
        <v>128</v>
      </c>
      <c r="V1318" s="179" t="s">
        <v>131</v>
      </c>
      <c r="W1318" s="182"/>
      <c r="X1318" s="182"/>
      <c r="Y1318" s="185"/>
      <c r="Z1318" s="182"/>
      <c r="AA1318" s="182"/>
      <c r="AB1318" s="182"/>
    </row>
    <row r="1319" ht="22.5" customHeight="1">
      <c r="A1319" s="72">
        <f>COUNTIF('Call &amp; Chat-Lidya'!$I$4:$I$2391,I1319)</f>
        <v>5</v>
      </c>
      <c r="B1319" s="576">
        <v>46121.0</v>
      </c>
      <c r="C1319" s="91" t="s">
        <v>83</v>
      </c>
      <c r="D1319" s="91" t="s">
        <v>155</v>
      </c>
      <c r="E1319" s="91" t="s">
        <v>3538</v>
      </c>
      <c r="F1319" s="176">
        <v>46118.0</v>
      </c>
      <c r="G1319" s="91"/>
      <c r="H1319" s="91" t="s">
        <v>3539</v>
      </c>
      <c r="I1319" s="91" t="s">
        <v>3540</v>
      </c>
      <c r="J1319" s="558" t="s">
        <v>3541</v>
      </c>
      <c r="K1319" s="499" t="s">
        <v>3543</v>
      </c>
      <c r="L1319" s="193" t="s">
        <v>3543</v>
      </c>
      <c r="M1319" s="91" t="s">
        <v>3545</v>
      </c>
      <c r="N1319" s="91" t="s">
        <v>3545</v>
      </c>
      <c r="O1319" s="183">
        <v>46115.0</v>
      </c>
      <c r="P1319" s="337">
        <v>46129.0</v>
      </c>
      <c r="Q1319" s="91" t="s">
        <v>124</v>
      </c>
      <c r="R1319" s="91" t="s">
        <v>143</v>
      </c>
      <c r="S1319" s="179" t="s">
        <v>251</v>
      </c>
      <c r="T1319" s="179" t="s">
        <v>145</v>
      </c>
      <c r="U1319" s="179" t="s">
        <v>101</v>
      </c>
      <c r="V1319" s="179" t="s">
        <v>131</v>
      </c>
      <c r="W1319" s="182"/>
      <c r="X1319" s="182"/>
      <c r="Y1319" s="185"/>
      <c r="Z1319" s="182"/>
      <c r="AA1319" s="182"/>
      <c r="AB1319" s="182"/>
    </row>
    <row r="1320" ht="22.5" customHeight="1">
      <c r="A1320" s="72">
        <f>COUNTIF('Call &amp; Chat-Lidya'!$I$4:$I$2391,I1320)</f>
        <v>14</v>
      </c>
      <c r="B1320" s="576">
        <v>46121.0</v>
      </c>
      <c r="C1320" s="91" t="s">
        <v>83</v>
      </c>
      <c r="D1320" s="91" t="s">
        <v>155</v>
      </c>
      <c r="E1320" s="91" t="s">
        <v>1015</v>
      </c>
      <c r="F1320" s="176">
        <v>46118.0</v>
      </c>
      <c r="G1320" s="91"/>
      <c r="H1320" s="91" t="s">
        <v>1017</v>
      </c>
      <c r="I1320" s="91" t="s">
        <v>1018</v>
      </c>
      <c r="J1320" s="558" t="s">
        <v>1019</v>
      </c>
      <c r="K1320" s="499" t="s">
        <v>1020</v>
      </c>
      <c r="L1320" s="193" t="s">
        <v>1020</v>
      </c>
      <c r="M1320" s="91" t="s">
        <v>1021</v>
      </c>
      <c r="N1320" s="91" t="s">
        <v>1021</v>
      </c>
      <c r="O1320" s="183">
        <v>46117.0</v>
      </c>
      <c r="P1320" s="337">
        <v>46131.0</v>
      </c>
      <c r="Q1320" s="91" t="s">
        <v>213</v>
      </c>
      <c r="R1320" s="91" t="s">
        <v>143</v>
      </c>
      <c r="S1320" s="179" t="s">
        <v>251</v>
      </c>
      <c r="T1320" s="179" t="s">
        <v>145</v>
      </c>
      <c r="U1320" s="179" t="s">
        <v>101</v>
      </c>
      <c r="V1320" s="179" t="s">
        <v>131</v>
      </c>
      <c r="W1320" s="97" t="s">
        <v>694</v>
      </c>
      <c r="X1320" s="182"/>
      <c r="Y1320" s="185"/>
      <c r="Z1320" s="182"/>
      <c r="AA1320" s="182"/>
      <c r="AB1320" s="182"/>
    </row>
    <row r="1321" ht="22.5" customHeight="1">
      <c r="A1321" s="72">
        <f>COUNTIF('Call &amp; Chat-Lidya'!$I$4:$I$2391,I1321)</f>
        <v>5</v>
      </c>
      <c r="B1321" s="576">
        <v>46121.0</v>
      </c>
      <c r="C1321" s="91" t="s">
        <v>83</v>
      </c>
      <c r="D1321" s="91" t="s">
        <v>155</v>
      </c>
      <c r="E1321" s="91" t="s">
        <v>6746</v>
      </c>
      <c r="F1321" s="176">
        <v>46118.0</v>
      </c>
      <c r="G1321" s="91"/>
      <c r="H1321" s="91" t="s">
        <v>6747</v>
      </c>
      <c r="I1321" s="91" t="s">
        <v>6749</v>
      </c>
      <c r="J1321" s="558" t="s">
        <v>6750</v>
      </c>
      <c r="K1321" s="499" t="s">
        <v>6752</v>
      </c>
      <c r="L1321" s="193" t="s">
        <v>6752</v>
      </c>
      <c r="M1321" s="91" t="s">
        <v>6754</v>
      </c>
      <c r="N1321" s="91" t="s">
        <v>6756</v>
      </c>
      <c r="O1321" s="183">
        <v>46118.0</v>
      </c>
      <c r="P1321" s="337">
        <v>46132.0</v>
      </c>
      <c r="Q1321" s="91" t="s">
        <v>124</v>
      </c>
      <c r="R1321" s="91" t="s">
        <v>143</v>
      </c>
      <c r="S1321" s="179" t="s">
        <v>350</v>
      </c>
      <c r="T1321" s="179" t="s">
        <v>145</v>
      </c>
      <c r="U1321" s="179" t="s">
        <v>101</v>
      </c>
      <c r="V1321" s="179" t="s">
        <v>283</v>
      </c>
      <c r="W1321" s="91" t="s">
        <v>509</v>
      </c>
      <c r="X1321" s="182"/>
      <c r="Y1321" s="185"/>
      <c r="Z1321" s="180" t="s">
        <v>10150</v>
      </c>
      <c r="AA1321" s="182"/>
      <c r="AB1321" s="182"/>
    </row>
    <row r="1322" ht="22.5" customHeight="1">
      <c r="A1322" s="72">
        <f>COUNTIF('Call &amp; Chat-Lidya'!$I$4:$I$2391,I1322)</f>
        <v>4</v>
      </c>
      <c r="B1322" s="576">
        <v>46121.0</v>
      </c>
      <c r="C1322" s="91" t="s">
        <v>83</v>
      </c>
      <c r="D1322" s="91" t="s">
        <v>155</v>
      </c>
      <c r="E1322" s="91" t="s">
        <v>8461</v>
      </c>
      <c r="F1322" s="176">
        <v>46119.0</v>
      </c>
      <c r="G1322" s="91"/>
      <c r="H1322" s="91" t="s">
        <v>8588</v>
      </c>
      <c r="I1322" s="91" t="s">
        <v>8590</v>
      </c>
      <c r="J1322" s="558" t="s">
        <v>8592</v>
      </c>
      <c r="K1322" s="499" t="s">
        <v>8593</v>
      </c>
      <c r="L1322" s="193" t="s">
        <v>8593</v>
      </c>
      <c r="M1322" s="91" t="s">
        <v>8595</v>
      </c>
      <c r="N1322" s="182"/>
      <c r="O1322" s="183">
        <v>46119.0</v>
      </c>
      <c r="P1322" s="337">
        <v>46133.0</v>
      </c>
      <c r="Q1322" s="91" t="s">
        <v>124</v>
      </c>
      <c r="R1322" s="91" t="s">
        <v>143</v>
      </c>
      <c r="S1322" s="179" t="s">
        <v>251</v>
      </c>
      <c r="T1322" s="179" t="s">
        <v>145</v>
      </c>
      <c r="U1322" s="179" t="s">
        <v>101</v>
      </c>
      <c r="V1322" s="179" t="s">
        <v>131</v>
      </c>
      <c r="W1322" s="182"/>
      <c r="X1322" s="182"/>
      <c r="Y1322" s="185"/>
      <c r="Z1322" s="182"/>
      <c r="AA1322" s="182"/>
      <c r="AB1322" s="182"/>
    </row>
    <row r="1323" ht="22.5" customHeight="1">
      <c r="A1323" s="72">
        <f>COUNTIF('Call &amp; Chat-Lidya'!$I$4:$I$2391,I1323)</f>
        <v>4</v>
      </c>
      <c r="B1323" s="576">
        <v>46121.0</v>
      </c>
      <c r="C1323" s="91" t="s">
        <v>83</v>
      </c>
      <c r="D1323" s="91" t="s">
        <v>155</v>
      </c>
      <c r="E1323" s="91" t="s">
        <v>3549</v>
      </c>
      <c r="F1323" s="176">
        <v>46119.0</v>
      </c>
      <c r="G1323" s="91"/>
      <c r="H1323" s="91" t="s">
        <v>3550</v>
      </c>
      <c r="I1323" s="91" t="s">
        <v>3551</v>
      </c>
      <c r="J1323" s="558" t="s">
        <v>3552</v>
      </c>
      <c r="K1323" s="499" t="s">
        <v>3553</v>
      </c>
      <c r="L1323" s="193" t="s">
        <v>3553</v>
      </c>
      <c r="M1323" s="91" t="s">
        <v>3554</v>
      </c>
      <c r="N1323" s="91" t="s">
        <v>3554</v>
      </c>
      <c r="O1323" s="183">
        <v>46119.0</v>
      </c>
      <c r="P1323" s="337">
        <v>46133.0</v>
      </c>
      <c r="Q1323" s="91" t="s">
        <v>124</v>
      </c>
      <c r="R1323" s="91" t="s">
        <v>143</v>
      </c>
      <c r="S1323" s="179" t="s">
        <v>251</v>
      </c>
      <c r="T1323" s="179" t="s">
        <v>145</v>
      </c>
      <c r="U1323" s="179" t="s">
        <v>101</v>
      </c>
      <c r="V1323" s="179" t="s">
        <v>131</v>
      </c>
      <c r="W1323" s="182"/>
      <c r="X1323" s="182"/>
      <c r="Y1323" s="185"/>
      <c r="Z1323" s="182"/>
      <c r="AA1323" s="182"/>
      <c r="AB1323" s="182"/>
    </row>
    <row r="1324" ht="22.5" customHeight="1">
      <c r="A1324" s="72">
        <f>COUNTIF('Call &amp; Chat-Lidya'!$I$4:$I$2391,I1324)</f>
        <v>2</v>
      </c>
      <c r="B1324" s="576">
        <v>46121.0</v>
      </c>
      <c r="C1324" s="91" t="s">
        <v>83</v>
      </c>
      <c r="D1324" s="91" t="s">
        <v>155</v>
      </c>
      <c r="E1324" s="91" t="s">
        <v>8480</v>
      </c>
      <c r="F1324" s="176">
        <v>46120.0</v>
      </c>
      <c r="G1324" s="91"/>
      <c r="H1324" s="91" t="s">
        <v>10713</v>
      </c>
      <c r="I1324" s="91" t="s">
        <v>10714</v>
      </c>
      <c r="J1324" s="558" t="s">
        <v>10715</v>
      </c>
      <c r="K1324" s="835" t="s">
        <v>10716</v>
      </c>
      <c r="L1324" s="193" t="s">
        <v>10716</v>
      </c>
      <c r="M1324" s="182"/>
      <c r="N1324" s="91" t="s">
        <v>10718</v>
      </c>
      <c r="O1324" s="183">
        <v>45722.0</v>
      </c>
      <c r="P1324" s="559">
        <v>45834.0</v>
      </c>
      <c r="Q1324" s="91" t="s">
        <v>124</v>
      </c>
      <c r="R1324" s="91" t="s">
        <v>124</v>
      </c>
      <c r="S1324" s="179" t="s">
        <v>126</v>
      </c>
      <c r="T1324" s="179" t="s">
        <v>127</v>
      </c>
      <c r="U1324" s="179" t="s">
        <v>128</v>
      </c>
      <c r="V1324" s="179" t="s">
        <v>131</v>
      </c>
      <c r="W1324" s="182"/>
      <c r="X1324" s="182"/>
      <c r="Y1324" s="185"/>
      <c r="Z1324" s="180" t="s">
        <v>533</v>
      </c>
      <c r="AA1324" s="182"/>
      <c r="AB1324" s="182"/>
    </row>
    <row r="1325" ht="22.5" customHeight="1">
      <c r="A1325" s="72">
        <f>COUNTIF('Call &amp; Chat-Lidya'!$I$4:$I$2391,I1325)</f>
        <v>3</v>
      </c>
      <c r="B1325" s="576">
        <v>46121.0</v>
      </c>
      <c r="C1325" s="91" t="s">
        <v>83</v>
      </c>
      <c r="D1325" s="91" t="s">
        <v>155</v>
      </c>
      <c r="E1325" s="91" t="s">
        <v>8497</v>
      </c>
      <c r="F1325" s="176">
        <v>46120.0</v>
      </c>
      <c r="G1325" s="91"/>
      <c r="H1325" s="91" t="s">
        <v>10720</v>
      </c>
      <c r="I1325" s="91" t="s">
        <v>10721</v>
      </c>
      <c r="J1325" s="558" t="s">
        <v>10722</v>
      </c>
      <c r="K1325" s="835" t="s">
        <v>10723</v>
      </c>
      <c r="L1325" s="193" t="s">
        <v>10723</v>
      </c>
      <c r="M1325" s="91" t="s">
        <v>10724</v>
      </c>
      <c r="N1325" s="91" t="s">
        <v>10724</v>
      </c>
      <c r="O1325" s="183">
        <v>45731.0</v>
      </c>
      <c r="P1325" s="559">
        <v>45834.0</v>
      </c>
      <c r="Q1325" s="91" t="s">
        <v>143</v>
      </c>
      <c r="R1325" s="91" t="s">
        <v>124</v>
      </c>
      <c r="S1325" s="179" t="s">
        <v>126</v>
      </c>
      <c r="T1325" s="179" t="s">
        <v>127</v>
      </c>
      <c r="U1325" s="179" t="s">
        <v>128</v>
      </c>
      <c r="V1325" s="179" t="s">
        <v>131</v>
      </c>
      <c r="W1325" s="182"/>
      <c r="X1325" s="182"/>
      <c r="Y1325" s="185"/>
      <c r="Z1325" s="180" t="s">
        <v>533</v>
      </c>
      <c r="AA1325" s="182"/>
      <c r="AB1325" s="182"/>
    </row>
    <row r="1326" ht="22.5" customHeight="1">
      <c r="A1326" s="72">
        <f>COUNTIF('Call &amp; Chat-Lidya'!$I$4:$I$2391,I1326)</f>
        <v>3</v>
      </c>
      <c r="B1326" s="576">
        <v>46121.0</v>
      </c>
      <c r="C1326" s="91" t="s">
        <v>83</v>
      </c>
      <c r="D1326" s="91" t="s">
        <v>155</v>
      </c>
      <c r="E1326" s="91" t="s">
        <v>8507</v>
      </c>
      <c r="F1326" s="176">
        <v>46120.0</v>
      </c>
      <c r="G1326" s="91"/>
      <c r="H1326" s="91" t="s">
        <v>10728</v>
      </c>
      <c r="I1326" s="91" t="s">
        <v>10729</v>
      </c>
      <c r="J1326" s="558" t="s">
        <v>3548</v>
      </c>
      <c r="K1326" s="835" t="s">
        <v>10732</v>
      </c>
      <c r="L1326" s="193" t="s">
        <v>10732</v>
      </c>
      <c r="M1326" s="182"/>
      <c r="N1326" s="91" t="s">
        <v>10735</v>
      </c>
      <c r="O1326" s="183">
        <v>45733.0</v>
      </c>
      <c r="P1326" s="559">
        <v>45834.0</v>
      </c>
      <c r="Q1326" s="91" t="s">
        <v>124</v>
      </c>
      <c r="R1326" s="91" t="s">
        <v>124</v>
      </c>
      <c r="S1326" s="179" t="s">
        <v>292</v>
      </c>
      <c r="T1326" s="179" t="s">
        <v>127</v>
      </c>
      <c r="U1326" s="179" t="s">
        <v>128</v>
      </c>
      <c r="V1326" s="179" t="s">
        <v>664</v>
      </c>
      <c r="W1326" s="182"/>
      <c r="X1326" s="182"/>
      <c r="Y1326" s="185"/>
      <c r="Z1326" s="180" t="s">
        <v>10736</v>
      </c>
      <c r="AA1326" s="182"/>
      <c r="AB1326" s="182"/>
    </row>
    <row r="1327" ht="22.5" customHeight="1">
      <c r="A1327" s="72">
        <f>COUNTIF('Call &amp; Chat-Lidya'!$I$4:$I$2391,I1327)</f>
        <v>3</v>
      </c>
      <c r="B1327" s="576">
        <v>46121.0</v>
      </c>
      <c r="C1327" s="91" t="s">
        <v>83</v>
      </c>
      <c r="D1327" s="91" t="s">
        <v>155</v>
      </c>
      <c r="E1327" s="91" t="s">
        <v>3424</v>
      </c>
      <c r="F1327" s="176">
        <v>46120.0</v>
      </c>
      <c r="G1327" s="91"/>
      <c r="H1327" s="91" t="s">
        <v>10737</v>
      </c>
      <c r="I1327" s="91" t="s">
        <v>10738</v>
      </c>
      <c r="J1327" s="558" t="s">
        <v>10739</v>
      </c>
      <c r="K1327" s="835" t="s">
        <v>1584</v>
      </c>
      <c r="L1327" s="193" t="s">
        <v>1584</v>
      </c>
      <c r="M1327" s="91" t="s">
        <v>10740</v>
      </c>
      <c r="N1327" s="91" t="s">
        <v>10740</v>
      </c>
      <c r="O1327" s="183">
        <v>45733.0</v>
      </c>
      <c r="P1327" s="559">
        <v>45834.0</v>
      </c>
      <c r="Q1327" s="91" t="s">
        <v>124</v>
      </c>
      <c r="R1327" s="91" t="s">
        <v>143</v>
      </c>
      <c r="S1327" s="179" t="s">
        <v>251</v>
      </c>
      <c r="T1327" s="179" t="s">
        <v>127</v>
      </c>
      <c r="U1327" s="179" t="s">
        <v>101</v>
      </c>
      <c r="V1327" s="179" t="s">
        <v>131</v>
      </c>
      <c r="W1327" s="182"/>
      <c r="X1327" s="182"/>
      <c r="Y1327" s="185"/>
      <c r="Z1327" s="182"/>
      <c r="AA1327" s="182"/>
      <c r="AB1327" s="182"/>
    </row>
    <row r="1328" ht="22.5" customHeight="1">
      <c r="A1328" s="72">
        <f>COUNTIF('Call &amp; Chat-Lidya'!$I$4:$I$2391,I1328)</f>
        <v>3</v>
      </c>
      <c r="B1328" s="576">
        <v>46121.0</v>
      </c>
      <c r="C1328" s="91" t="s">
        <v>83</v>
      </c>
      <c r="D1328" s="91" t="s">
        <v>155</v>
      </c>
      <c r="E1328" s="91" t="s">
        <v>8528</v>
      </c>
      <c r="F1328" s="176">
        <v>46120.0</v>
      </c>
      <c r="G1328" s="91"/>
      <c r="H1328" s="91" t="s">
        <v>10741</v>
      </c>
      <c r="I1328" s="91" t="s">
        <v>10742</v>
      </c>
      <c r="J1328" s="558" t="s">
        <v>10743</v>
      </c>
      <c r="K1328" s="835" t="s">
        <v>10743</v>
      </c>
      <c r="L1328" s="193" t="s">
        <v>10743</v>
      </c>
      <c r="M1328" s="91" t="s">
        <v>10744</v>
      </c>
      <c r="N1328" s="91" t="s">
        <v>10744</v>
      </c>
      <c r="O1328" s="183">
        <v>45734.0</v>
      </c>
      <c r="P1328" s="559">
        <v>45834.0</v>
      </c>
      <c r="Q1328" s="91" t="s">
        <v>143</v>
      </c>
      <c r="R1328" s="91" t="s">
        <v>143</v>
      </c>
      <c r="S1328" s="179" t="s">
        <v>251</v>
      </c>
      <c r="T1328" s="179" t="s">
        <v>127</v>
      </c>
      <c r="U1328" s="179" t="s">
        <v>101</v>
      </c>
      <c r="V1328" s="179" t="s">
        <v>131</v>
      </c>
      <c r="W1328" s="182"/>
      <c r="X1328" s="182"/>
      <c r="Y1328" s="185"/>
      <c r="Z1328" s="182"/>
      <c r="AA1328" s="182"/>
      <c r="AB1328" s="182"/>
    </row>
    <row r="1329" ht="22.5" customHeight="1">
      <c r="A1329" s="72">
        <f>COUNTIF('Call &amp; Chat-Lidya'!$I$4:$I$2391,I1329)</f>
        <v>3</v>
      </c>
      <c r="B1329" s="576">
        <v>46121.0</v>
      </c>
      <c r="C1329" s="91" t="s">
        <v>83</v>
      </c>
      <c r="D1329" s="91" t="s">
        <v>155</v>
      </c>
      <c r="E1329" s="91" t="s">
        <v>8537</v>
      </c>
      <c r="F1329" s="176">
        <v>46120.0</v>
      </c>
      <c r="G1329" s="91"/>
      <c r="H1329" s="91" t="s">
        <v>10745</v>
      </c>
      <c r="I1329" s="91" t="s">
        <v>10746</v>
      </c>
      <c r="J1329" s="558" t="s">
        <v>10747</v>
      </c>
      <c r="K1329" s="835" t="s">
        <v>10748</v>
      </c>
      <c r="L1329" s="193" t="s">
        <v>10748</v>
      </c>
      <c r="M1329" s="91" t="s">
        <v>10749</v>
      </c>
      <c r="N1329" s="91" t="s">
        <v>10750</v>
      </c>
      <c r="O1329" s="183">
        <v>45737.0</v>
      </c>
      <c r="P1329" s="559">
        <v>45834.0</v>
      </c>
      <c r="Q1329" s="91" t="s">
        <v>143</v>
      </c>
      <c r="R1329" s="91" t="s">
        <v>143</v>
      </c>
      <c r="S1329" s="179" t="s">
        <v>251</v>
      </c>
      <c r="T1329" s="179" t="s">
        <v>127</v>
      </c>
      <c r="U1329" s="179" t="s">
        <v>101</v>
      </c>
      <c r="V1329" s="179" t="s">
        <v>131</v>
      </c>
      <c r="W1329" s="182"/>
      <c r="X1329" s="182"/>
      <c r="Y1329" s="185"/>
      <c r="Z1329" s="182"/>
      <c r="AA1329" s="182"/>
      <c r="AB1329" s="182"/>
    </row>
    <row r="1330" ht="22.5" customHeight="1">
      <c r="A1330" s="72">
        <f>COUNTIF('Call &amp; Chat-Lidya'!$I$4:$I$2391,I1330)</f>
        <v>3</v>
      </c>
      <c r="B1330" s="576">
        <v>46121.0</v>
      </c>
      <c r="C1330" s="91" t="s">
        <v>83</v>
      </c>
      <c r="D1330" s="91" t="s">
        <v>155</v>
      </c>
      <c r="E1330" s="91" t="s">
        <v>8546</v>
      </c>
      <c r="F1330" s="176">
        <v>46120.0</v>
      </c>
      <c r="G1330" s="91"/>
      <c r="H1330" s="91" t="s">
        <v>10751</v>
      </c>
      <c r="I1330" s="91" t="s">
        <v>10752</v>
      </c>
      <c r="J1330" s="558" t="s">
        <v>10753</v>
      </c>
      <c r="K1330" s="835" t="s">
        <v>10754</v>
      </c>
      <c r="L1330" s="193" t="s">
        <v>10754</v>
      </c>
      <c r="M1330" s="91" t="s">
        <v>10755</v>
      </c>
      <c r="N1330" s="91" t="s">
        <v>10755</v>
      </c>
      <c r="O1330" s="183">
        <v>45737.0</v>
      </c>
      <c r="P1330" s="559">
        <v>45834.0</v>
      </c>
      <c r="Q1330" s="91" t="s">
        <v>124</v>
      </c>
      <c r="R1330" s="91" t="s">
        <v>143</v>
      </c>
      <c r="S1330" s="179" t="s">
        <v>126</v>
      </c>
      <c r="T1330" s="179" t="s">
        <v>127</v>
      </c>
      <c r="U1330" s="179" t="s">
        <v>128</v>
      </c>
      <c r="V1330" s="179" t="s">
        <v>131</v>
      </c>
      <c r="W1330" s="182"/>
      <c r="X1330" s="182"/>
      <c r="Y1330" s="185"/>
      <c r="Z1330" s="182"/>
      <c r="AA1330" s="182"/>
      <c r="AB1330" s="182"/>
    </row>
    <row r="1331" ht="22.5" customHeight="1">
      <c r="A1331" s="72">
        <f>COUNTIF('Call &amp; Chat-Lidya'!$I$4:$I$2391,I1331)</f>
        <v>2</v>
      </c>
      <c r="B1331" s="576">
        <v>46121.0</v>
      </c>
      <c r="C1331" s="91" t="s">
        <v>83</v>
      </c>
      <c r="D1331" s="91" t="s">
        <v>155</v>
      </c>
      <c r="E1331" s="91" t="s">
        <v>8554</v>
      </c>
      <c r="F1331" s="176">
        <v>46120.0</v>
      </c>
      <c r="G1331" s="91"/>
      <c r="H1331" s="91" t="s">
        <v>10756</v>
      </c>
      <c r="I1331" s="91" t="s">
        <v>10757</v>
      </c>
      <c r="J1331" s="558" t="s">
        <v>10758</v>
      </c>
      <c r="K1331" s="835" t="s">
        <v>10759</v>
      </c>
      <c r="L1331" s="193" t="s">
        <v>10759</v>
      </c>
      <c r="M1331" s="91" t="s">
        <v>10760</v>
      </c>
      <c r="N1331" s="91" t="s">
        <v>10760</v>
      </c>
      <c r="O1331" s="183">
        <v>45737.0</v>
      </c>
      <c r="P1331" s="559">
        <v>45834.0</v>
      </c>
      <c r="Q1331" s="91" t="s">
        <v>143</v>
      </c>
      <c r="R1331" s="91" t="s">
        <v>124</v>
      </c>
      <c r="S1331" s="179" t="s">
        <v>126</v>
      </c>
      <c r="T1331" s="179" t="s">
        <v>127</v>
      </c>
      <c r="U1331" s="179" t="s">
        <v>128</v>
      </c>
      <c r="V1331" s="179" t="s">
        <v>131</v>
      </c>
      <c r="W1331" s="182"/>
      <c r="X1331" s="182"/>
      <c r="Y1331" s="185"/>
      <c r="Z1331" s="182"/>
      <c r="AA1331" s="182"/>
      <c r="AB1331" s="182"/>
    </row>
    <row r="1332" ht="22.5" customHeight="1">
      <c r="A1332" s="72">
        <f>COUNTIF('Call &amp; Chat-Lidya'!$I$4:$I$2391,I1332)</f>
        <v>1</v>
      </c>
      <c r="B1332" s="576">
        <v>46121.0</v>
      </c>
      <c r="C1332" s="91" t="s">
        <v>83</v>
      </c>
      <c r="D1332" s="91" t="s">
        <v>155</v>
      </c>
      <c r="E1332" s="91" t="s">
        <v>5388</v>
      </c>
      <c r="F1332" s="176">
        <v>46120.0</v>
      </c>
      <c r="G1332" s="91"/>
      <c r="H1332" s="91" t="s">
        <v>10761</v>
      </c>
      <c r="I1332" s="91" t="s">
        <v>10762</v>
      </c>
      <c r="J1332" s="558" t="s">
        <v>10763</v>
      </c>
      <c r="K1332" s="835" t="s">
        <v>10764</v>
      </c>
      <c r="L1332" s="193" t="s">
        <v>10764</v>
      </c>
      <c r="M1332" s="91" t="s">
        <v>10765</v>
      </c>
      <c r="N1332" s="91" t="s">
        <v>10765</v>
      </c>
      <c r="O1332" s="183">
        <v>45740.0</v>
      </c>
      <c r="P1332" s="559">
        <v>45834.0</v>
      </c>
      <c r="Q1332" s="91" t="s">
        <v>124</v>
      </c>
      <c r="R1332" s="91" t="s">
        <v>124</v>
      </c>
      <c r="S1332" s="179" t="s">
        <v>126</v>
      </c>
      <c r="T1332" s="179" t="s">
        <v>127</v>
      </c>
      <c r="U1332" s="179" t="s">
        <v>101</v>
      </c>
      <c r="V1332" s="179" t="s">
        <v>131</v>
      </c>
      <c r="W1332" s="182"/>
      <c r="X1332" s="182"/>
      <c r="Y1332" s="185"/>
      <c r="Z1332" s="182"/>
      <c r="AA1332" s="182"/>
      <c r="AB1332" s="182"/>
    </row>
    <row r="1333" ht="22.5" customHeight="1">
      <c r="A1333" s="72">
        <f>COUNTIF('Call &amp; Chat-Lidya'!$I$4:$I$2391,I1333)</f>
        <v>1</v>
      </c>
      <c r="B1333" s="576">
        <v>46121.0</v>
      </c>
      <c r="C1333" s="91" t="s">
        <v>83</v>
      </c>
      <c r="D1333" s="91" t="s">
        <v>155</v>
      </c>
      <c r="E1333" s="91" t="s">
        <v>8572</v>
      </c>
      <c r="F1333" s="176">
        <v>46120.0</v>
      </c>
      <c r="G1333" s="91"/>
      <c r="H1333" s="91" t="s">
        <v>10766</v>
      </c>
      <c r="I1333" s="91" t="s">
        <v>10767</v>
      </c>
      <c r="J1333" s="558" t="s">
        <v>10768</v>
      </c>
      <c r="K1333" s="835" t="s">
        <v>10769</v>
      </c>
      <c r="L1333" s="193" t="s">
        <v>10769</v>
      </c>
      <c r="M1333" s="91" t="s">
        <v>10770</v>
      </c>
      <c r="N1333" s="91" t="s">
        <v>10770</v>
      </c>
      <c r="O1333" s="183">
        <v>45741.0</v>
      </c>
      <c r="P1333" s="559">
        <v>45834.0</v>
      </c>
      <c r="Q1333" s="91" t="s">
        <v>124</v>
      </c>
      <c r="R1333" s="91" t="s">
        <v>143</v>
      </c>
      <c r="S1333" s="179" t="s">
        <v>251</v>
      </c>
      <c r="T1333" s="179" t="s">
        <v>127</v>
      </c>
      <c r="U1333" s="179" t="s">
        <v>101</v>
      </c>
      <c r="V1333" s="179" t="s">
        <v>131</v>
      </c>
      <c r="W1333" s="182"/>
      <c r="X1333" s="182"/>
      <c r="Y1333" s="185"/>
      <c r="Z1333" s="182"/>
      <c r="AA1333" s="182"/>
      <c r="AB1333" s="182"/>
    </row>
    <row r="1334" ht="22.5" customHeight="1">
      <c r="A1334" s="72">
        <f>COUNTIF('Call &amp; Chat-Lidya'!$I$4:$I$2391,I1334)</f>
        <v>1</v>
      </c>
      <c r="B1334" s="576">
        <v>46121.0</v>
      </c>
      <c r="C1334" s="91" t="s">
        <v>83</v>
      </c>
      <c r="D1334" s="91" t="s">
        <v>155</v>
      </c>
      <c r="E1334" s="91" t="s">
        <v>8584</v>
      </c>
      <c r="F1334" s="176">
        <v>46120.0</v>
      </c>
      <c r="G1334" s="91"/>
      <c r="H1334" s="91" t="s">
        <v>10771</v>
      </c>
      <c r="I1334" s="91" t="s">
        <v>10772</v>
      </c>
      <c r="J1334" s="558" t="s">
        <v>10773</v>
      </c>
      <c r="K1334" s="835" t="s">
        <v>10774</v>
      </c>
      <c r="L1334" s="193" t="s">
        <v>10774</v>
      </c>
      <c r="M1334" s="91" t="s">
        <v>10775</v>
      </c>
      <c r="N1334" s="91" t="s">
        <v>10775</v>
      </c>
      <c r="O1334" s="183">
        <v>45742.0</v>
      </c>
      <c r="P1334" s="559">
        <v>45834.0</v>
      </c>
      <c r="Q1334" s="91" t="s">
        <v>213</v>
      </c>
      <c r="R1334" s="91" t="s">
        <v>143</v>
      </c>
      <c r="S1334" s="179" t="s">
        <v>251</v>
      </c>
      <c r="T1334" s="179" t="s">
        <v>127</v>
      </c>
      <c r="U1334" s="179" t="s">
        <v>101</v>
      </c>
      <c r="V1334" s="179" t="s">
        <v>131</v>
      </c>
      <c r="W1334" s="182"/>
      <c r="X1334" s="182"/>
      <c r="Y1334" s="185"/>
      <c r="Z1334" s="182"/>
      <c r="AA1334" s="182"/>
      <c r="AB1334" s="182"/>
    </row>
    <row r="1335" ht="22.5" customHeight="1">
      <c r="A1335" s="72">
        <f>COUNTIF('Call &amp; Chat-Lidya'!$I$4:$I$2391,I1335)</f>
        <v>1</v>
      </c>
      <c r="B1335" s="576">
        <v>46121.0</v>
      </c>
      <c r="C1335" s="91" t="s">
        <v>83</v>
      </c>
      <c r="D1335" s="91" t="s">
        <v>155</v>
      </c>
      <c r="E1335" s="91" t="s">
        <v>8600</v>
      </c>
      <c r="F1335" s="176">
        <v>46120.0</v>
      </c>
      <c r="G1335" s="91"/>
      <c r="H1335" s="91" t="s">
        <v>10780</v>
      </c>
      <c r="I1335" s="91" t="s">
        <v>10781</v>
      </c>
      <c r="J1335" s="558" t="s">
        <v>10782</v>
      </c>
      <c r="K1335" s="835" t="s">
        <v>10783</v>
      </c>
      <c r="L1335" s="193" t="s">
        <v>10783</v>
      </c>
      <c r="M1335" s="91" t="s">
        <v>10784</v>
      </c>
      <c r="N1335" s="91" t="s">
        <v>10785</v>
      </c>
      <c r="O1335" s="183">
        <v>45742.0</v>
      </c>
      <c r="P1335" s="559">
        <v>45834.0</v>
      </c>
      <c r="Q1335" s="91" t="s">
        <v>124</v>
      </c>
      <c r="R1335" s="91" t="s">
        <v>124</v>
      </c>
      <c r="S1335" s="179" t="s">
        <v>126</v>
      </c>
      <c r="T1335" s="179" t="s">
        <v>127</v>
      </c>
      <c r="U1335" s="179" t="s">
        <v>101</v>
      </c>
      <c r="V1335" s="179" t="s">
        <v>131</v>
      </c>
      <c r="W1335" s="182"/>
      <c r="X1335" s="182"/>
      <c r="Y1335" s="185"/>
      <c r="Z1335" s="182"/>
      <c r="AA1335" s="182"/>
      <c r="AB1335" s="182"/>
    </row>
    <row r="1336" ht="22.5" customHeight="1">
      <c r="A1336" s="72">
        <f>COUNTIF('Call &amp; Chat-Lidya'!$I$4:$I$2391,I1336)</f>
        <v>1</v>
      </c>
      <c r="B1336" s="576">
        <v>46121.0</v>
      </c>
      <c r="C1336" s="91" t="s">
        <v>83</v>
      </c>
      <c r="D1336" s="91" t="s">
        <v>155</v>
      </c>
      <c r="E1336" s="91" t="s">
        <v>6311</v>
      </c>
      <c r="F1336" s="176">
        <v>46120.0</v>
      </c>
      <c r="G1336" s="91"/>
      <c r="H1336" s="91" t="s">
        <v>10787</v>
      </c>
      <c r="I1336" s="91" t="s">
        <v>10789</v>
      </c>
      <c r="J1336" s="558" t="s">
        <v>10790</v>
      </c>
      <c r="K1336" s="835" t="s">
        <v>10791</v>
      </c>
      <c r="L1336" s="193" t="s">
        <v>10791</v>
      </c>
      <c r="M1336" s="182"/>
      <c r="N1336" s="91" t="s">
        <v>10792</v>
      </c>
      <c r="O1336" s="183">
        <v>45755.0</v>
      </c>
      <c r="P1336" s="559">
        <v>45834.0</v>
      </c>
      <c r="Q1336" s="91" t="s">
        <v>124</v>
      </c>
      <c r="R1336" s="91" t="s">
        <v>124</v>
      </c>
      <c r="S1336" s="179" t="s">
        <v>126</v>
      </c>
      <c r="T1336" s="179" t="s">
        <v>127</v>
      </c>
      <c r="U1336" s="185"/>
      <c r="V1336" s="179" t="s">
        <v>131</v>
      </c>
      <c r="W1336" s="182"/>
      <c r="X1336" s="182"/>
      <c r="Y1336" s="185"/>
      <c r="Z1336" s="182"/>
      <c r="AA1336" s="182"/>
      <c r="AB1336" s="182"/>
    </row>
    <row r="1337" ht="22.5" customHeight="1">
      <c r="A1337" s="72">
        <f>COUNTIF('Call &amp; Chat-Lidya'!$I$4:$I$2391,I1337)</f>
        <v>1</v>
      </c>
      <c r="B1337" s="576">
        <v>46121.0</v>
      </c>
      <c r="C1337" s="91" t="s">
        <v>83</v>
      </c>
      <c r="D1337" s="91" t="s">
        <v>155</v>
      </c>
      <c r="E1337" s="91" t="s">
        <v>8619</v>
      </c>
      <c r="F1337" s="176">
        <v>46120.0</v>
      </c>
      <c r="G1337" s="91"/>
      <c r="H1337" s="91" t="s">
        <v>10794</v>
      </c>
      <c r="I1337" s="91" t="s">
        <v>10795</v>
      </c>
      <c r="J1337" s="558" t="s">
        <v>253</v>
      </c>
      <c r="K1337" s="835" t="s">
        <v>10796</v>
      </c>
      <c r="L1337" s="193" t="s">
        <v>10796</v>
      </c>
      <c r="M1337" s="91" t="s">
        <v>10798</v>
      </c>
      <c r="N1337" s="91" t="s">
        <v>10798</v>
      </c>
      <c r="O1337" s="183">
        <v>45756.0</v>
      </c>
      <c r="P1337" s="559">
        <v>45834.0</v>
      </c>
      <c r="Q1337" s="91" t="s">
        <v>124</v>
      </c>
      <c r="R1337" s="91" t="s">
        <v>124</v>
      </c>
      <c r="S1337" s="179" t="s">
        <v>126</v>
      </c>
      <c r="T1337" s="179" t="s">
        <v>127</v>
      </c>
      <c r="U1337" s="185"/>
      <c r="V1337" s="179" t="s">
        <v>131</v>
      </c>
      <c r="W1337" s="182"/>
      <c r="X1337" s="182"/>
      <c r="Y1337" s="185"/>
      <c r="Z1337" s="182"/>
      <c r="AA1337" s="182"/>
      <c r="AB1337" s="182"/>
    </row>
    <row r="1338" ht="22.5" customHeight="1">
      <c r="A1338" s="72">
        <f>COUNTIF('Call &amp; Chat-Lidya'!$I$4:$I$2391,I1338)</f>
        <v>1</v>
      </c>
      <c r="B1338" s="576">
        <v>46121.0</v>
      </c>
      <c r="C1338" s="91" t="s">
        <v>83</v>
      </c>
      <c r="D1338" s="91" t="s">
        <v>155</v>
      </c>
      <c r="E1338" s="91" t="s">
        <v>8629</v>
      </c>
      <c r="F1338" s="176">
        <v>46120.0</v>
      </c>
      <c r="G1338" s="91"/>
      <c r="H1338" s="91" t="s">
        <v>10800</v>
      </c>
      <c r="I1338" s="91" t="s">
        <v>10801</v>
      </c>
      <c r="J1338" s="558" t="s">
        <v>10802</v>
      </c>
      <c r="K1338" s="835" t="s">
        <v>10803</v>
      </c>
      <c r="L1338" s="193" t="s">
        <v>10803</v>
      </c>
      <c r="M1338" s="182"/>
      <c r="N1338" s="91" t="s">
        <v>10804</v>
      </c>
      <c r="O1338" s="183">
        <v>45756.0</v>
      </c>
      <c r="P1338" s="559">
        <v>45834.0</v>
      </c>
      <c r="Q1338" s="91" t="s">
        <v>124</v>
      </c>
      <c r="R1338" s="91" t="s">
        <v>124</v>
      </c>
      <c r="S1338" s="179" t="s">
        <v>126</v>
      </c>
      <c r="T1338" s="179" t="s">
        <v>127</v>
      </c>
      <c r="U1338" s="179" t="s">
        <v>128</v>
      </c>
      <c r="V1338" s="179" t="s">
        <v>131</v>
      </c>
      <c r="W1338" s="182"/>
      <c r="X1338" s="182"/>
      <c r="Y1338" s="185"/>
      <c r="Z1338" s="180" t="s">
        <v>533</v>
      </c>
      <c r="AA1338" s="182"/>
      <c r="AB1338" s="182"/>
    </row>
    <row r="1339" ht="22.5" customHeight="1">
      <c r="A1339" s="72">
        <f>COUNTIF('Call &amp; Chat-Lidya'!$I$4:$I$2391,I1339)</f>
        <v>1</v>
      </c>
      <c r="B1339" s="576">
        <v>46121.0</v>
      </c>
      <c r="C1339" s="91" t="s">
        <v>83</v>
      </c>
      <c r="D1339" s="91" t="s">
        <v>155</v>
      </c>
      <c r="E1339" s="91" t="s">
        <v>8643</v>
      </c>
      <c r="F1339" s="176">
        <v>46120.0</v>
      </c>
      <c r="G1339" s="91"/>
      <c r="H1339" s="91" t="s">
        <v>10808</v>
      </c>
      <c r="I1339" s="91" t="s">
        <v>10809</v>
      </c>
      <c r="J1339" s="558" t="s">
        <v>10810</v>
      </c>
      <c r="K1339" s="835" t="s">
        <v>10811</v>
      </c>
      <c r="L1339" s="193" t="s">
        <v>10811</v>
      </c>
      <c r="M1339" s="91" t="s">
        <v>10812</v>
      </c>
      <c r="N1339" s="91" t="s">
        <v>10813</v>
      </c>
      <c r="O1339" s="183">
        <v>45757.0</v>
      </c>
      <c r="P1339" s="559">
        <v>45834.0</v>
      </c>
      <c r="Q1339" s="91" t="s">
        <v>124</v>
      </c>
      <c r="R1339" s="91" t="s">
        <v>124</v>
      </c>
      <c r="S1339" s="179" t="s">
        <v>126</v>
      </c>
      <c r="T1339" s="179" t="s">
        <v>127</v>
      </c>
      <c r="U1339" s="185"/>
      <c r="V1339" s="179" t="s">
        <v>131</v>
      </c>
      <c r="W1339" s="182"/>
      <c r="X1339" s="182"/>
      <c r="Y1339" s="185"/>
      <c r="Z1339" s="182"/>
      <c r="AA1339" s="182"/>
      <c r="AB1339" s="182"/>
    </row>
    <row r="1340" ht="22.5" customHeight="1">
      <c r="A1340" s="72">
        <f>COUNTIF('Call &amp; Chat-Lidya'!$I$4:$I$2391,I1340)</f>
        <v>4</v>
      </c>
      <c r="B1340" s="576">
        <v>46121.0</v>
      </c>
      <c r="C1340" s="91" t="s">
        <v>83</v>
      </c>
      <c r="D1340" s="91" t="s">
        <v>155</v>
      </c>
      <c r="E1340" s="91" t="s">
        <v>7762</v>
      </c>
      <c r="F1340" s="176">
        <v>46120.0</v>
      </c>
      <c r="G1340" s="91"/>
      <c r="H1340" s="91" t="s">
        <v>8628</v>
      </c>
      <c r="I1340" s="91" t="s">
        <v>8630</v>
      </c>
      <c r="J1340" s="558" t="s">
        <v>8632</v>
      </c>
      <c r="K1340" s="499" t="s">
        <v>8634</v>
      </c>
      <c r="L1340" s="193" t="s">
        <v>8634</v>
      </c>
      <c r="M1340" s="91" t="s">
        <v>8639</v>
      </c>
      <c r="N1340" s="91" t="s">
        <v>8639</v>
      </c>
      <c r="O1340" s="183">
        <v>46120.0</v>
      </c>
      <c r="P1340" s="176">
        <v>46134.0</v>
      </c>
      <c r="Q1340" s="182"/>
      <c r="R1340" s="838" t="s">
        <v>124</v>
      </c>
      <c r="S1340" s="179" t="s">
        <v>292</v>
      </c>
      <c r="T1340" s="179" t="s">
        <v>127</v>
      </c>
      <c r="U1340" s="179" t="s">
        <v>128</v>
      </c>
      <c r="V1340" s="179" t="s">
        <v>873</v>
      </c>
      <c r="W1340" s="97" t="s">
        <v>342</v>
      </c>
      <c r="X1340" s="182"/>
      <c r="Y1340" s="185"/>
      <c r="Z1340" s="180" t="s">
        <v>8642</v>
      </c>
      <c r="AA1340" s="182"/>
      <c r="AB1340" s="182"/>
    </row>
    <row r="1341" ht="22.5" customHeight="1">
      <c r="A1341" s="72">
        <f>COUNTIF('Call &amp; Chat-Lidya'!$I$4:$I$2391,I1341)</f>
        <v>7</v>
      </c>
      <c r="B1341" s="576">
        <v>46121.0</v>
      </c>
      <c r="C1341" s="91" t="s">
        <v>83</v>
      </c>
      <c r="D1341" s="91" t="s">
        <v>155</v>
      </c>
      <c r="E1341" s="91" t="s">
        <v>3631</v>
      </c>
      <c r="F1341" s="176">
        <v>46120.0</v>
      </c>
      <c r="G1341" s="91"/>
      <c r="H1341" s="91" t="s">
        <v>3632</v>
      </c>
      <c r="I1341" s="91" t="s">
        <v>2102</v>
      </c>
      <c r="J1341" s="558" t="s">
        <v>2103</v>
      </c>
      <c r="K1341" s="499" t="s">
        <v>2104</v>
      </c>
      <c r="L1341" s="193" t="s">
        <v>2104</v>
      </c>
      <c r="M1341" s="91" t="s">
        <v>2105</v>
      </c>
      <c r="N1341" s="91" t="s">
        <v>3634</v>
      </c>
      <c r="O1341" s="183">
        <v>46069.0</v>
      </c>
      <c r="P1341" s="336"/>
      <c r="Q1341" s="182"/>
      <c r="R1341" s="91" t="s">
        <v>98</v>
      </c>
      <c r="S1341" s="179" t="s">
        <v>100</v>
      </c>
      <c r="T1341" s="179" t="s">
        <v>381</v>
      </c>
      <c r="U1341" s="179" t="s">
        <v>101</v>
      </c>
      <c r="V1341" s="179" t="s">
        <v>105</v>
      </c>
      <c r="W1341" s="97" t="s">
        <v>694</v>
      </c>
      <c r="X1341" s="182"/>
      <c r="Y1341" s="185"/>
      <c r="Z1341" s="180" t="s">
        <v>3635</v>
      </c>
      <c r="AA1341" s="182"/>
      <c r="AB1341" s="182"/>
    </row>
    <row r="1342" ht="22.5" customHeight="1">
      <c r="A1342" s="72">
        <f>COUNTIF('Call &amp; Chat-Lidya'!$I$4:$I$2391,I1342)</f>
        <v>4</v>
      </c>
      <c r="B1342" s="576">
        <v>46121.0</v>
      </c>
      <c r="C1342" s="182"/>
      <c r="D1342" s="182"/>
      <c r="E1342" s="182"/>
      <c r="F1342" s="336"/>
      <c r="G1342" s="91"/>
      <c r="H1342" s="91" t="s">
        <v>3560</v>
      </c>
      <c r="I1342" s="91" t="s">
        <v>3561</v>
      </c>
      <c r="J1342" s="558" t="s">
        <v>1595</v>
      </c>
      <c r="K1342" s="499" t="s">
        <v>3562</v>
      </c>
      <c r="L1342" s="193" t="s">
        <v>3562</v>
      </c>
      <c r="M1342" s="91" t="s">
        <v>3563</v>
      </c>
      <c r="N1342" s="91" t="s">
        <v>3564</v>
      </c>
      <c r="O1342" s="183">
        <v>46121.0</v>
      </c>
      <c r="P1342" s="176">
        <v>46135.0</v>
      </c>
      <c r="Q1342" s="91" t="s">
        <v>124</v>
      </c>
      <c r="R1342" s="88" t="s">
        <v>143</v>
      </c>
      <c r="S1342" s="96" t="s">
        <v>251</v>
      </c>
      <c r="T1342" s="96" t="s">
        <v>350</v>
      </c>
      <c r="U1342" s="83" t="s">
        <v>101</v>
      </c>
      <c r="V1342" s="96" t="s">
        <v>131</v>
      </c>
      <c r="W1342" s="97"/>
      <c r="X1342" s="97"/>
      <c r="Y1342" s="193"/>
      <c r="Z1342" s="88" t="s">
        <v>10820</v>
      </c>
      <c r="AA1342" s="182"/>
      <c r="AB1342" s="182"/>
    </row>
    <row r="1343" ht="22.5" customHeight="1">
      <c r="A1343" s="72">
        <f>COUNTIF('Call &amp; Chat-Lidya'!$I$4:$I$2391,I1343)</f>
        <v>4</v>
      </c>
      <c r="B1343" s="576">
        <v>46121.0</v>
      </c>
      <c r="C1343" s="91" t="s">
        <v>83</v>
      </c>
      <c r="D1343" s="91" t="s">
        <v>125</v>
      </c>
      <c r="E1343" s="91" t="s">
        <v>143</v>
      </c>
      <c r="F1343" s="176">
        <v>46097.0</v>
      </c>
      <c r="G1343" s="91"/>
      <c r="H1343" s="91">
        <v>10853.0</v>
      </c>
      <c r="I1343" s="412" t="s">
        <v>250</v>
      </c>
      <c r="J1343" s="558" t="s">
        <v>252</v>
      </c>
      <c r="K1343" s="499" t="s">
        <v>253</v>
      </c>
      <c r="L1343" s="193" t="s">
        <v>253</v>
      </c>
      <c r="M1343" s="91" t="s">
        <v>254</v>
      </c>
      <c r="N1343" s="91" t="s">
        <v>254</v>
      </c>
      <c r="O1343" s="183">
        <v>46097.0</v>
      </c>
      <c r="P1343" s="337">
        <v>46111.0</v>
      </c>
      <c r="Q1343" s="91" t="s">
        <v>124</v>
      </c>
      <c r="R1343" s="91">
        <v>1.0</v>
      </c>
      <c r="S1343" s="179" t="s">
        <v>251</v>
      </c>
      <c r="T1343" s="179" t="s">
        <v>145</v>
      </c>
      <c r="U1343" s="179" t="s">
        <v>101</v>
      </c>
      <c r="V1343" s="179" t="s">
        <v>131</v>
      </c>
      <c r="W1343" s="182"/>
      <c r="X1343" s="182"/>
      <c r="Y1343" s="185"/>
      <c r="Z1343" s="182"/>
      <c r="AA1343" s="182"/>
      <c r="AB1343" s="182"/>
    </row>
    <row r="1344" ht="22.5" customHeight="1">
      <c r="A1344" s="72">
        <f>COUNTIF('Call &amp; Chat-Lidya'!$I$4:$I$2391,I1344)</f>
        <v>3</v>
      </c>
      <c r="B1344" s="576">
        <v>46121.0</v>
      </c>
      <c r="C1344" s="91" t="s">
        <v>83</v>
      </c>
      <c r="D1344" s="91" t="s">
        <v>125</v>
      </c>
      <c r="E1344" s="91" t="s">
        <v>213</v>
      </c>
      <c r="F1344" s="176">
        <v>46094.0</v>
      </c>
      <c r="G1344" s="91"/>
      <c r="H1344" s="91">
        <v>10844.0</v>
      </c>
      <c r="I1344" s="412" t="s">
        <v>3029</v>
      </c>
      <c r="J1344" s="558" t="s">
        <v>3030</v>
      </c>
      <c r="K1344" s="499" t="s">
        <v>3031</v>
      </c>
      <c r="L1344" s="193" t="s">
        <v>3031</v>
      </c>
      <c r="M1344" s="91" t="s">
        <v>3032</v>
      </c>
      <c r="N1344" s="91" t="s">
        <v>3032</v>
      </c>
      <c r="O1344" s="183">
        <v>46094.0</v>
      </c>
      <c r="P1344" s="337">
        <v>46108.0</v>
      </c>
      <c r="Q1344" s="91" t="s">
        <v>213</v>
      </c>
      <c r="R1344" s="91">
        <v>1.0</v>
      </c>
      <c r="S1344" s="179" t="s">
        <v>251</v>
      </c>
      <c r="T1344" s="179" t="s">
        <v>145</v>
      </c>
      <c r="U1344" s="179" t="s">
        <v>101</v>
      </c>
      <c r="V1344" s="179" t="s">
        <v>131</v>
      </c>
      <c r="W1344" s="182"/>
      <c r="X1344" s="182"/>
      <c r="Y1344" s="185"/>
      <c r="Z1344" s="182"/>
      <c r="AA1344" s="182"/>
      <c r="AB1344" s="182"/>
    </row>
    <row r="1345" ht="22.5" customHeight="1">
      <c r="A1345" s="72">
        <f>COUNTIF('Call &amp; Chat-Lidya'!$I$4:$I$2391,I1345)</f>
        <v>4</v>
      </c>
      <c r="B1345" s="576">
        <v>46121.0</v>
      </c>
      <c r="C1345" s="91" t="s">
        <v>83</v>
      </c>
      <c r="D1345" s="91" t="s">
        <v>125</v>
      </c>
      <c r="E1345" s="91" t="s">
        <v>461</v>
      </c>
      <c r="F1345" s="178">
        <v>46092.0</v>
      </c>
      <c r="G1345" s="91"/>
      <c r="H1345" s="91" t="s">
        <v>3037</v>
      </c>
      <c r="I1345" s="412" t="s">
        <v>3038</v>
      </c>
      <c r="J1345" s="558" t="s">
        <v>3039</v>
      </c>
      <c r="K1345" s="558" t="s">
        <v>3040</v>
      </c>
      <c r="L1345" s="313" t="s">
        <v>3040</v>
      </c>
      <c r="M1345" s="91" t="s">
        <v>3041</v>
      </c>
      <c r="N1345" s="91" t="s">
        <v>3041</v>
      </c>
      <c r="O1345" s="183">
        <v>46084.0</v>
      </c>
      <c r="P1345" s="176">
        <v>46098.0</v>
      </c>
      <c r="Q1345" s="91" t="s">
        <v>213</v>
      </c>
      <c r="R1345" s="91">
        <v>1.0</v>
      </c>
      <c r="S1345" s="179" t="s">
        <v>126</v>
      </c>
      <c r="T1345" s="179" t="s">
        <v>195</v>
      </c>
      <c r="U1345" s="179" t="s">
        <v>128</v>
      </c>
      <c r="V1345" s="179" t="s">
        <v>131</v>
      </c>
      <c r="W1345" s="91" t="s">
        <v>694</v>
      </c>
      <c r="X1345" s="182"/>
      <c r="Y1345" s="182"/>
      <c r="Z1345" s="182"/>
      <c r="AA1345" s="182"/>
      <c r="AB1345" s="182"/>
    </row>
    <row r="1346" ht="22.5" customHeight="1">
      <c r="A1346" s="72">
        <f>COUNTIF('Call &amp; Chat-Lidya'!$I$4:$I$2391,I1346)</f>
        <v>4</v>
      </c>
      <c r="B1346" s="576">
        <v>46121.0</v>
      </c>
      <c r="C1346" s="91" t="s">
        <v>83</v>
      </c>
      <c r="D1346" s="91" t="s">
        <v>125</v>
      </c>
      <c r="E1346" s="91" t="s">
        <v>115</v>
      </c>
      <c r="F1346" s="178">
        <v>46092.0</v>
      </c>
      <c r="G1346" s="91"/>
      <c r="H1346" s="91" t="s">
        <v>2817</v>
      </c>
      <c r="I1346" s="412" t="s">
        <v>3042</v>
      </c>
      <c r="J1346" s="558" t="s">
        <v>3043</v>
      </c>
      <c r="K1346" s="558" t="s">
        <v>3044</v>
      </c>
      <c r="L1346" s="313" t="s">
        <v>3044</v>
      </c>
      <c r="M1346" s="91" t="s">
        <v>3045</v>
      </c>
      <c r="N1346" s="91" t="s">
        <v>3046</v>
      </c>
      <c r="O1346" s="183">
        <v>46085.0</v>
      </c>
      <c r="P1346" s="176">
        <v>46099.0</v>
      </c>
      <c r="Q1346" s="91" t="s">
        <v>124</v>
      </c>
      <c r="R1346" s="91">
        <v>1.0</v>
      </c>
      <c r="S1346" s="179" t="s">
        <v>251</v>
      </c>
      <c r="T1346" s="179" t="s">
        <v>145</v>
      </c>
      <c r="U1346" s="179" t="s">
        <v>101</v>
      </c>
      <c r="V1346" s="179" t="s">
        <v>131</v>
      </c>
      <c r="W1346" s="182"/>
      <c r="X1346" s="182"/>
      <c r="Y1346" s="182"/>
      <c r="Z1346" s="182"/>
      <c r="AA1346" s="182"/>
      <c r="AB1346" s="182"/>
    </row>
    <row r="1347" ht="22.5" customHeight="1">
      <c r="A1347" s="72">
        <f>COUNTIF('Call &amp; Chat-Lidya'!$I$4:$I$2391,I1347)</f>
        <v>4</v>
      </c>
      <c r="B1347" s="576">
        <v>46121.0</v>
      </c>
      <c r="C1347" s="91" t="s">
        <v>83</v>
      </c>
      <c r="D1347" s="91" t="s">
        <v>125</v>
      </c>
      <c r="E1347" s="91" t="s">
        <v>135</v>
      </c>
      <c r="F1347" s="178">
        <v>46092.0</v>
      </c>
      <c r="G1347" s="91"/>
      <c r="H1347" s="91" t="s">
        <v>3047</v>
      </c>
      <c r="I1347" s="412" t="s">
        <v>3048</v>
      </c>
      <c r="J1347" s="558" t="s">
        <v>3049</v>
      </c>
      <c r="K1347" s="558" t="s">
        <v>3050</v>
      </c>
      <c r="L1347" s="313" t="s">
        <v>3050</v>
      </c>
      <c r="M1347" s="91" t="s">
        <v>3051</v>
      </c>
      <c r="N1347" s="91" t="s">
        <v>3051</v>
      </c>
      <c r="O1347" s="183">
        <v>46085.0</v>
      </c>
      <c r="P1347" s="176">
        <v>46099.0</v>
      </c>
      <c r="Q1347" s="91" t="s">
        <v>124</v>
      </c>
      <c r="R1347" s="91">
        <v>1.0</v>
      </c>
      <c r="S1347" s="179" t="s">
        <v>350</v>
      </c>
      <c r="T1347" s="179" t="s">
        <v>145</v>
      </c>
      <c r="U1347" s="179" t="s">
        <v>101</v>
      </c>
      <c r="V1347" s="179" t="s">
        <v>131</v>
      </c>
      <c r="W1347" s="182"/>
      <c r="X1347" s="182"/>
      <c r="Y1347" s="182"/>
      <c r="Z1347" s="180" t="s">
        <v>3052</v>
      </c>
      <c r="AA1347" s="184"/>
      <c r="AB1347" s="184"/>
    </row>
    <row r="1348" ht="22.5" customHeight="1">
      <c r="A1348" s="72">
        <f>COUNTIF('Call &amp; Chat-Lidya'!$I$4:$I$2391,I1348)</f>
        <v>4</v>
      </c>
      <c r="B1348" s="576">
        <v>46121.0</v>
      </c>
      <c r="C1348" s="91" t="s">
        <v>83</v>
      </c>
      <c r="D1348" s="91" t="s">
        <v>125</v>
      </c>
      <c r="E1348" s="91" t="s">
        <v>149</v>
      </c>
      <c r="F1348" s="178">
        <v>46092.0</v>
      </c>
      <c r="G1348" s="91"/>
      <c r="H1348" s="91" t="s">
        <v>2831</v>
      </c>
      <c r="I1348" s="412" t="s">
        <v>3056</v>
      </c>
      <c r="J1348" s="558" t="s">
        <v>3057</v>
      </c>
      <c r="K1348" s="558" t="s">
        <v>3058</v>
      </c>
      <c r="L1348" s="313" t="s">
        <v>3058</v>
      </c>
      <c r="M1348" s="91" t="s">
        <v>3059</v>
      </c>
      <c r="N1348" s="91" t="s">
        <v>3059</v>
      </c>
      <c r="O1348" s="183">
        <v>46086.0</v>
      </c>
      <c r="P1348" s="176">
        <v>46100.0</v>
      </c>
      <c r="Q1348" s="91" t="s">
        <v>124</v>
      </c>
      <c r="R1348" s="91">
        <v>1.0</v>
      </c>
      <c r="S1348" s="179" t="s">
        <v>126</v>
      </c>
      <c r="T1348" s="179" t="s">
        <v>145</v>
      </c>
      <c r="U1348" s="179" t="s">
        <v>101</v>
      </c>
      <c r="V1348" s="179" t="s">
        <v>131</v>
      </c>
      <c r="W1348" s="91" t="s">
        <v>694</v>
      </c>
      <c r="X1348" s="182"/>
      <c r="Y1348" s="182"/>
      <c r="Z1348" s="182"/>
      <c r="AA1348" s="184"/>
      <c r="AB1348" s="184"/>
    </row>
    <row r="1349" ht="22.5" customHeight="1">
      <c r="A1349" s="72">
        <f>COUNTIF('Call &amp; Chat-Lidya'!$I$4:$I$2391,I1349)</f>
        <v>3</v>
      </c>
      <c r="B1349" s="576">
        <v>46121.0</v>
      </c>
      <c r="C1349" s="91" t="s">
        <v>83</v>
      </c>
      <c r="D1349" s="91" t="s">
        <v>125</v>
      </c>
      <c r="E1349" s="91" t="s">
        <v>163</v>
      </c>
      <c r="F1349" s="178">
        <v>46092.0</v>
      </c>
      <c r="G1349" s="91"/>
      <c r="H1349" s="91" t="s">
        <v>10843</v>
      </c>
      <c r="I1349" s="578">
        <v>18043.0</v>
      </c>
      <c r="J1349" s="558" t="s">
        <v>10844</v>
      </c>
      <c r="K1349" s="558" t="s">
        <v>10845</v>
      </c>
      <c r="L1349" s="313" t="s">
        <v>10845</v>
      </c>
      <c r="M1349" s="91" t="s">
        <v>10846</v>
      </c>
      <c r="N1349" s="91" t="s">
        <v>10847</v>
      </c>
      <c r="O1349" s="183">
        <v>46087.0</v>
      </c>
      <c r="P1349" s="176">
        <v>46101.0</v>
      </c>
      <c r="Q1349" s="91" t="s">
        <v>124</v>
      </c>
      <c r="R1349" s="91">
        <v>1.0</v>
      </c>
      <c r="S1349" s="179" t="s">
        <v>350</v>
      </c>
      <c r="T1349" s="179" t="s">
        <v>145</v>
      </c>
      <c r="U1349" s="179" t="s">
        <v>101</v>
      </c>
      <c r="V1349" s="179" t="s">
        <v>283</v>
      </c>
      <c r="W1349" s="182"/>
      <c r="X1349" s="182"/>
      <c r="Y1349" s="182"/>
      <c r="Z1349" s="180" t="s">
        <v>10850</v>
      </c>
      <c r="AA1349" s="182"/>
      <c r="AB1349" s="182"/>
    </row>
    <row r="1350" ht="22.5" customHeight="1">
      <c r="A1350" s="72">
        <f>COUNTIF('Call &amp; Chat-Lidya'!$I$4:$I$2391,I1350)</f>
        <v>3</v>
      </c>
      <c r="B1350" s="576">
        <v>46121.0</v>
      </c>
      <c r="C1350" s="91" t="s">
        <v>83</v>
      </c>
      <c r="D1350" s="91" t="s">
        <v>125</v>
      </c>
      <c r="E1350" s="91" t="s">
        <v>175</v>
      </c>
      <c r="F1350" s="178">
        <v>46092.0</v>
      </c>
      <c r="G1350" s="91"/>
      <c r="H1350" s="91" t="s">
        <v>10851</v>
      </c>
      <c r="I1350" s="578">
        <v>18049.0</v>
      </c>
      <c r="J1350" s="558" t="s">
        <v>10854</v>
      </c>
      <c r="K1350" s="558" t="s">
        <v>10856</v>
      </c>
      <c r="L1350" s="313" t="s">
        <v>10856</v>
      </c>
      <c r="M1350" s="91" t="s">
        <v>10858</v>
      </c>
      <c r="N1350" s="91" t="s">
        <v>10858</v>
      </c>
      <c r="O1350" s="183">
        <v>46088.0</v>
      </c>
      <c r="P1350" s="176">
        <v>46102.0</v>
      </c>
      <c r="Q1350" s="91" t="s">
        <v>461</v>
      </c>
      <c r="R1350" s="91" t="s">
        <v>124</v>
      </c>
      <c r="S1350" s="179" t="s">
        <v>292</v>
      </c>
      <c r="T1350" s="179" t="s">
        <v>145</v>
      </c>
      <c r="U1350" s="179" t="s">
        <v>128</v>
      </c>
      <c r="V1350" s="179" t="s">
        <v>283</v>
      </c>
      <c r="W1350" s="182"/>
      <c r="X1350" s="182"/>
      <c r="Y1350" s="182"/>
      <c r="Z1350" s="180" t="s">
        <v>10859</v>
      </c>
      <c r="AA1350" s="184"/>
      <c r="AB1350" s="184"/>
    </row>
    <row r="1351" ht="22.5" customHeight="1">
      <c r="A1351" s="72">
        <f>COUNTIF('Call &amp; Chat-Lidya'!$I$4:$I$2391,I1351)</f>
        <v>3</v>
      </c>
      <c r="B1351" s="576">
        <v>46121.0</v>
      </c>
      <c r="C1351" s="91" t="s">
        <v>83</v>
      </c>
      <c r="D1351" s="91" t="s">
        <v>125</v>
      </c>
      <c r="E1351" s="91" t="s">
        <v>202</v>
      </c>
      <c r="F1351" s="178">
        <v>46092.0</v>
      </c>
      <c r="G1351" s="91"/>
      <c r="H1351" s="91" t="s">
        <v>3060</v>
      </c>
      <c r="I1351" s="578">
        <v>18055.0</v>
      </c>
      <c r="J1351" s="558" t="s">
        <v>3061</v>
      </c>
      <c r="K1351" s="558" t="s">
        <v>3062</v>
      </c>
      <c r="L1351" s="313" t="s">
        <v>3062</v>
      </c>
      <c r="M1351" s="91" t="s">
        <v>3063</v>
      </c>
      <c r="N1351" s="91" t="s">
        <v>3063</v>
      </c>
      <c r="O1351" s="183">
        <v>46089.0</v>
      </c>
      <c r="P1351" s="176">
        <v>46103.0</v>
      </c>
      <c r="Q1351" s="91" t="s">
        <v>124</v>
      </c>
      <c r="R1351" s="91">
        <v>1.0</v>
      </c>
      <c r="S1351" s="179" t="s">
        <v>251</v>
      </c>
      <c r="T1351" s="179" t="s">
        <v>145</v>
      </c>
      <c r="U1351" s="179" t="s">
        <v>101</v>
      </c>
      <c r="V1351" s="179" t="s">
        <v>131</v>
      </c>
      <c r="W1351" s="182"/>
      <c r="X1351" s="182"/>
      <c r="Y1351" s="182"/>
      <c r="Z1351" s="182"/>
      <c r="AA1351" s="182"/>
      <c r="AB1351" s="182"/>
    </row>
    <row r="1352" ht="22.5" customHeight="1">
      <c r="A1352" s="72">
        <f>COUNTIF('Call &amp; Chat-Lidya'!$I$4:$I$2391,I1352)</f>
        <v>3</v>
      </c>
      <c r="B1352" s="576">
        <v>46121.0</v>
      </c>
      <c r="C1352" s="91" t="s">
        <v>83</v>
      </c>
      <c r="D1352" s="91" t="s">
        <v>125</v>
      </c>
      <c r="E1352" s="91" t="s">
        <v>222</v>
      </c>
      <c r="F1352" s="178">
        <v>46092.0</v>
      </c>
      <c r="G1352" s="91"/>
      <c r="H1352" s="91" t="s">
        <v>3068</v>
      </c>
      <c r="I1352" s="578">
        <v>18066.0</v>
      </c>
      <c r="J1352" s="558" t="s">
        <v>3069</v>
      </c>
      <c r="K1352" s="558" t="s">
        <v>3070</v>
      </c>
      <c r="L1352" s="313" t="s">
        <v>3070</v>
      </c>
      <c r="M1352" s="91" t="s">
        <v>3071</v>
      </c>
      <c r="N1352" s="91" t="s">
        <v>3071</v>
      </c>
      <c r="O1352" s="183">
        <v>46090.0</v>
      </c>
      <c r="P1352" s="176">
        <v>46104.0</v>
      </c>
      <c r="Q1352" s="91" t="s">
        <v>124</v>
      </c>
      <c r="R1352" s="91">
        <v>1.0</v>
      </c>
      <c r="S1352" s="179" t="s">
        <v>251</v>
      </c>
      <c r="T1352" s="179" t="s">
        <v>145</v>
      </c>
      <c r="U1352" s="179" t="s">
        <v>101</v>
      </c>
      <c r="V1352" s="179" t="s">
        <v>131</v>
      </c>
      <c r="W1352" s="91" t="s">
        <v>694</v>
      </c>
      <c r="X1352" s="182"/>
      <c r="Y1352" s="182"/>
      <c r="Z1352" s="182"/>
      <c r="AA1352" s="184"/>
      <c r="AB1352" s="184"/>
    </row>
    <row r="1353" ht="22.5" customHeight="1">
      <c r="A1353" s="72">
        <f>COUNTIF('Call &amp; Chat-Lidya'!$I$4:$I$2391,I1353)</f>
        <v>3</v>
      </c>
      <c r="B1353" s="576">
        <v>46121.0</v>
      </c>
      <c r="C1353" s="91" t="s">
        <v>83</v>
      </c>
      <c r="D1353" s="91" t="s">
        <v>125</v>
      </c>
      <c r="E1353" s="91" t="s">
        <v>241</v>
      </c>
      <c r="F1353" s="178">
        <v>46092.0</v>
      </c>
      <c r="G1353" s="91"/>
      <c r="H1353" s="91" t="s">
        <v>10873</v>
      </c>
      <c r="I1353" s="578">
        <v>18076.0</v>
      </c>
      <c r="J1353" s="558" t="s">
        <v>10874</v>
      </c>
      <c r="K1353" s="558" t="s">
        <v>10875</v>
      </c>
      <c r="L1353" s="313" t="s">
        <v>10875</v>
      </c>
      <c r="M1353" s="91" t="s">
        <v>10876</v>
      </c>
      <c r="N1353" s="91" t="s">
        <v>10876</v>
      </c>
      <c r="O1353" s="183">
        <v>46091.0</v>
      </c>
      <c r="P1353" s="176">
        <v>46105.0</v>
      </c>
      <c r="Q1353" s="91" t="s">
        <v>143</v>
      </c>
      <c r="R1353" s="91" t="s">
        <v>124</v>
      </c>
      <c r="S1353" s="179" t="s">
        <v>126</v>
      </c>
      <c r="T1353" s="179" t="s">
        <v>195</v>
      </c>
      <c r="U1353" s="179" t="s">
        <v>128</v>
      </c>
      <c r="V1353" s="179" t="s">
        <v>131</v>
      </c>
      <c r="W1353" s="182"/>
      <c r="X1353" s="182"/>
      <c r="Y1353" s="182"/>
      <c r="Z1353" s="182"/>
      <c r="AA1353" s="184"/>
      <c r="AB1353" s="184"/>
    </row>
    <row r="1354" ht="22.5" customHeight="1">
      <c r="A1354" s="72">
        <f>COUNTIF('Call &amp; Chat-Lidya'!$I$4:$I$2391,I1354)</f>
        <v>3</v>
      </c>
      <c r="B1354" s="576">
        <v>46121.0</v>
      </c>
      <c r="C1354" s="91" t="s">
        <v>83</v>
      </c>
      <c r="D1354" s="91" t="s">
        <v>125</v>
      </c>
      <c r="E1354" s="91" t="s">
        <v>278</v>
      </c>
      <c r="F1354" s="178">
        <v>46091.0</v>
      </c>
      <c r="G1354" s="91"/>
      <c r="H1354" s="91" t="s">
        <v>3072</v>
      </c>
      <c r="I1354" s="578">
        <v>18079.0</v>
      </c>
      <c r="J1354" s="558" t="s">
        <v>3073</v>
      </c>
      <c r="K1354" s="558" t="s">
        <v>3074</v>
      </c>
      <c r="L1354" s="313" t="s">
        <v>3074</v>
      </c>
      <c r="M1354" s="91" t="s">
        <v>3075</v>
      </c>
      <c r="N1354" s="91" t="s">
        <v>3075</v>
      </c>
      <c r="O1354" s="183">
        <v>46091.0</v>
      </c>
      <c r="P1354" s="176">
        <v>46105.0</v>
      </c>
      <c r="Q1354" s="91" t="s">
        <v>143</v>
      </c>
      <c r="R1354" s="91">
        <v>1.0</v>
      </c>
      <c r="S1354" s="179" t="s">
        <v>126</v>
      </c>
      <c r="T1354" s="179" t="s">
        <v>145</v>
      </c>
      <c r="U1354" s="179" t="s">
        <v>101</v>
      </c>
      <c r="V1354" s="179" t="s">
        <v>131</v>
      </c>
      <c r="W1354" s="182"/>
      <c r="X1354" s="182"/>
      <c r="Y1354" s="182"/>
      <c r="Z1354" s="182"/>
      <c r="AA1354" s="182"/>
      <c r="AB1354" s="182"/>
    </row>
    <row r="1355" ht="22.5" customHeight="1">
      <c r="A1355" s="72">
        <f>COUNTIF('Call &amp; Chat-Lidya'!$I$4:$I$2391,I1355)</f>
        <v>4</v>
      </c>
      <c r="B1355" s="576">
        <v>46121.0</v>
      </c>
      <c r="C1355" s="91" t="s">
        <v>83</v>
      </c>
      <c r="D1355" s="91" t="s">
        <v>125</v>
      </c>
      <c r="E1355" s="91" t="s">
        <v>6456</v>
      </c>
      <c r="F1355" s="178">
        <v>46098.0</v>
      </c>
      <c r="G1355" s="91"/>
      <c r="H1355" s="91" t="s">
        <v>10882</v>
      </c>
      <c r="I1355" s="412" t="s">
        <v>10883</v>
      </c>
      <c r="J1355" s="558" t="s">
        <v>10884</v>
      </c>
      <c r="K1355" s="558" t="s">
        <v>10885</v>
      </c>
      <c r="L1355" s="313" t="s">
        <v>10885</v>
      </c>
      <c r="M1355" s="91" t="s">
        <v>10887</v>
      </c>
      <c r="N1355" s="91" t="s">
        <v>10887</v>
      </c>
      <c r="O1355" s="183">
        <v>46098.0</v>
      </c>
      <c r="P1355" s="337">
        <v>46112.0</v>
      </c>
      <c r="Q1355" s="91" t="s">
        <v>124</v>
      </c>
      <c r="R1355" s="91" t="s">
        <v>124</v>
      </c>
      <c r="S1355" s="179" t="s">
        <v>126</v>
      </c>
      <c r="T1355" s="179" t="s">
        <v>127</v>
      </c>
      <c r="U1355" s="179" t="s">
        <v>128</v>
      </c>
      <c r="V1355" s="179" t="s">
        <v>131</v>
      </c>
      <c r="W1355" s="182"/>
      <c r="X1355" s="182"/>
      <c r="Y1355" s="182"/>
      <c r="Z1355" s="182"/>
      <c r="AA1355" s="182"/>
      <c r="AB1355" s="182"/>
    </row>
    <row r="1356" ht="22.5" customHeight="1">
      <c r="A1356" s="72">
        <f>COUNTIF('Call &amp; Chat-Lidya'!$I$4:$I$2391,I1356)</f>
        <v>5</v>
      </c>
      <c r="B1356" s="576">
        <v>46121.0</v>
      </c>
      <c r="C1356" s="91" t="s">
        <v>83</v>
      </c>
      <c r="D1356" s="91" t="s">
        <v>125</v>
      </c>
      <c r="E1356" s="91" t="s">
        <v>2575</v>
      </c>
      <c r="F1356" s="178">
        <v>46101.0</v>
      </c>
      <c r="G1356" s="91"/>
      <c r="H1356" s="91" t="s">
        <v>10892</v>
      </c>
      <c r="I1356" s="91" t="s">
        <v>10893</v>
      </c>
      <c r="J1356" s="558" t="s">
        <v>9473</v>
      </c>
      <c r="K1356" s="558" t="s">
        <v>10894</v>
      </c>
      <c r="L1356" s="313" t="s">
        <v>10894</v>
      </c>
      <c r="M1356" s="91" t="s">
        <v>10895</v>
      </c>
      <c r="N1356" s="91" t="s">
        <v>10895</v>
      </c>
      <c r="O1356" s="183">
        <v>46101.0</v>
      </c>
      <c r="P1356" s="337">
        <v>46115.0</v>
      </c>
      <c r="Q1356" s="91" t="s">
        <v>98</v>
      </c>
      <c r="R1356" s="91" t="s">
        <v>124</v>
      </c>
      <c r="S1356" s="179" t="s">
        <v>126</v>
      </c>
      <c r="T1356" s="179" t="s">
        <v>127</v>
      </c>
      <c r="U1356" s="179" t="s">
        <v>128</v>
      </c>
      <c r="V1356" s="179" t="s">
        <v>131</v>
      </c>
      <c r="W1356" s="182"/>
      <c r="X1356" s="182"/>
      <c r="Y1356" s="182"/>
      <c r="Z1356" s="180" t="s">
        <v>10899</v>
      </c>
      <c r="AA1356" s="182"/>
      <c r="AB1356" s="182"/>
    </row>
    <row r="1357" ht="22.5" customHeight="1">
      <c r="A1357" s="72">
        <f>COUNTIF('Call &amp; Chat-Lidya'!$I$4:$I$2391,I1357)</f>
        <v>5</v>
      </c>
      <c r="B1357" s="576">
        <v>46121.0</v>
      </c>
      <c r="C1357" s="91" t="s">
        <v>83</v>
      </c>
      <c r="D1357" s="91" t="s">
        <v>125</v>
      </c>
      <c r="E1357" s="91" t="s">
        <v>1866</v>
      </c>
      <c r="F1357" s="178">
        <v>46104.0</v>
      </c>
      <c r="G1357" s="91"/>
      <c r="H1357" s="91" t="s">
        <v>3076</v>
      </c>
      <c r="I1357" s="91" t="s">
        <v>3077</v>
      </c>
      <c r="J1357" s="558" t="s">
        <v>3078</v>
      </c>
      <c r="K1357" s="558" t="s">
        <v>3079</v>
      </c>
      <c r="L1357" s="313" t="s">
        <v>3079</v>
      </c>
      <c r="M1357" s="91" t="s">
        <v>3080</v>
      </c>
      <c r="N1357" s="91" t="s">
        <v>3080</v>
      </c>
      <c r="O1357" s="183">
        <v>46104.0</v>
      </c>
      <c r="P1357" s="337">
        <v>46118.0</v>
      </c>
      <c r="Q1357" s="91" t="s">
        <v>115</v>
      </c>
      <c r="R1357" s="91">
        <v>1.0</v>
      </c>
      <c r="S1357" s="179" t="s">
        <v>126</v>
      </c>
      <c r="T1357" s="179" t="s">
        <v>145</v>
      </c>
      <c r="U1357" s="179" t="s">
        <v>101</v>
      </c>
      <c r="V1357" s="179" t="s">
        <v>131</v>
      </c>
      <c r="W1357" s="182"/>
      <c r="X1357" s="182"/>
      <c r="Y1357" s="182"/>
      <c r="Z1357" s="182"/>
      <c r="AA1357" s="182"/>
      <c r="AB1357" s="182"/>
    </row>
    <row r="1358" ht="22.5" customHeight="1">
      <c r="A1358" s="72">
        <f>COUNTIF('Call &amp; Chat-Lidya'!$I$4:$I$2391,I1358)</f>
        <v>4</v>
      </c>
      <c r="B1358" s="576">
        <v>46121.0</v>
      </c>
      <c r="C1358" s="91" t="s">
        <v>83</v>
      </c>
      <c r="D1358" s="91" t="s">
        <v>125</v>
      </c>
      <c r="E1358" s="91" t="s">
        <v>2584</v>
      </c>
      <c r="F1358" s="178">
        <v>46105.0</v>
      </c>
      <c r="G1358" s="91"/>
      <c r="H1358" s="91" t="s">
        <v>10904</v>
      </c>
      <c r="I1358" s="91" t="s">
        <v>10905</v>
      </c>
      <c r="J1358" s="558" t="s">
        <v>10906</v>
      </c>
      <c r="K1358" s="558" t="s">
        <v>10907</v>
      </c>
      <c r="L1358" s="313" t="s">
        <v>10907</v>
      </c>
      <c r="M1358" s="91" t="s">
        <v>10910</v>
      </c>
      <c r="N1358" s="91" t="s">
        <v>10911</v>
      </c>
      <c r="O1358" s="183">
        <v>46105.0</v>
      </c>
      <c r="P1358" s="337">
        <v>46119.0</v>
      </c>
      <c r="Q1358" s="91" t="s">
        <v>143</v>
      </c>
      <c r="R1358" s="91" t="s">
        <v>124</v>
      </c>
      <c r="S1358" s="179" t="s">
        <v>126</v>
      </c>
      <c r="T1358" s="179" t="s">
        <v>195</v>
      </c>
      <c r="U1358" s="179" t="s">
        <v>128</v>
      </c>
      <c r="V1358" s="179" t="s">
        <v>131</v>
      </c>
      <c r="W1358" s="182"/>
      <c r="X1358" s="182"/>
      <c r="Y1358" s="182"/>
      <c r="Z1358" s="182"/>
      <c r="AA1358" s="182"/>
      <c r="AB1358" s="182"/>
    </row>
    <row r="1359" ht="22.5" customHeight="1">
      <c r="A1359" s="72">
        <f>COUNTIF('Call &amp; Chat-Lidya'!$I$4:$I$2391,I1359)</f>
        <v>10</v>
      </c>
      <c r="B1359" s="576">
        <v>46121.0</v>
      </c>
      <c r="C1359" s="91" t="s">
        <v>83</v>
      </c>
      <c r="D1359" s="91" t="s">
        <v>125</v>
      </c>
      <c r="E1359" s="91" t="s">
        <v>1715</v>
      </c>
      <c r="F1359" s="178">
        <v>46108.0</v>
      </c>
      <c r="G1359" s="91"/>
      <c r="H1359" s="91" t="s">
        <v>1719</v>
      </c>
      <c r="I1359" s="91" t="s">
        <v>1720</v>
      </c>
      <c r="J1359" s="558" t="s">
        <v>1722</v>
      </c>
      <c r="K1359" s="558" t="s">
        <v>1722</v>
      </c>
      <c r="L1359" s="313" t="s">
        <v>1722</v>
      </c>
      <c r="M1359" s="91" t="s">
        <v>1726</v>
      </c>
      <c r="N1359" s="91" t="s">
        <v>1726</v>
      </c>
      <c r="O1359" s="183">
        <v>46108.0</v>
      </c>
      <c r="P1359" s="337">
        <v>46122.0</v>
      </c>
      <c r="Q1359" s="91" t="s">
        <v>143</v>
      </c>
      <c r="R1359" s="91">
        <v>2.0</v>
      </c>
      <c r="S1359" s="179" t="s">
        <v>251</v>
      </c>
      <c r="T1359" s="179" t="s">
        <v>145</v>
      </c>
      <c r="U1359" s="179" t="s">
        <v>101</v>
      </c>
      <c r="V1359" s="179" t="s">
        <v>131</v>
      </c>
      <c r="W1359" s="182"/>
      <c r="X1359" s="182"/>
      <c r="Y1359" s="182"/>
      <c r="Z1359" s="182"/>
      <c r="AA1359" s="182"/>
      <c r="AB1359" s="182"/>
    </row>
    <row r="1360" ht="22.5" customHeight="1">
      <c r="A1360" s="72">
        <f>COUNTIF('Call &amp; Chat-Lidya'!$I$4:$I$2391,I1360)</f>
        <v>4</v>
      </c>
      <c r="B1360" s="576">
        <v>46121.0</v>
      </c>
      <c r="C1360" s="91" t="s">
        <v>83</v>
      </c>
      <c r="D1360" s="91" t="s">
        <v>125</v>
      </c>
      <c r="E1360" s="91" t="s">
        <v>2596</v>
      </c>
      <c r="F1360" s="178">
        <v>46107.0</v>
      </c>
      <c r="G1360" s="91"/>
      <c r="H1360" s="91" t="s">
        <v>3081</v>
      </c>
      <c r="I1360" s="91" t="s">
        <v>3082</v>
      </c>
      <c r="J1360" s="558" t="s">
        <v>3083</v>
      </c>
      <c r="K1360" s="558" t="s">
        <v>3084</v>
      </c>
      <c r="L1360" s="313" t="s">
        <v>3084</v>
      </c>
      <c r="M1360" s="91" t="s">
        <v>3085</v>
      </c>
      <c r="N1360" s="91" t="s">
        <v>3085</v>
      </c>
      <c r="O1360" s="183">
        <v>46107.0</v>
      </c>
      <c r="P1360" s="337">
        <v>46121.0</v>
      </c>
      <c r="Q1360" s="91" t="s">
        <v>143</v>
      </c>
      <c r="R1360" s="91">
        <v>1.0</v>
      </c>
      <c r="S1360" s="179" t="s">
        <v>251</v>
      </c>
      <c r="T1360" s="179" t="s">
        <v>145</v>
      </c>
      <c r="U1360" s="179" t="s">
        <v>101</v>
      </c>
      <c r="V1360" s="179" t="s">
        <v>131</v>
      </c>
      <c r="W1360" s="182"/>
      <c r="X1360" s="182"/>
      <c r="Y1360" s="182"/>
      <c r="Z1360" s="182"/>
      <c r="AA1360" s="182"/>
      <c r="AB1360" s="182"/>
    </row>
    <row r="1361" ht="22.5" customHeight="1">
      <c r="A1361" s="72">
        <f>COUNTIF('Call &amp; Chat-Lidya'!$I$4:$I$2391,I1361)</f>
        <v>3</v>
      </c>
      <c r="B1361" s="576">
        <v>46121.0</v>
      </c>
      <c r="C1361" s="91" t="s">
        <v>83</v>
      </c>
      <c r="D1361" s="91" t="s">
        <v>125</v>
      </c>
      <c r="E1361" s="91" t="s">
        <v>2603</v>
      </c>
      <c r="F1361" s="178">
        <v>46108.0</v>
      </c>
      <c r="G1361" s="91"/>
      <c r="H1361" s="91" t="s">
        <v>3086</v>
      </c>
      <c r="I1361" s="91" t="s">
        <v>3087</v>
      </c>
      <c r="J1361" s="558" t="s">
        <v>3088</v>
      </c>
      <c r="K1361" s="558" t="s">
        <v>3089</v>
      </c>
      <c r="L1361" s="313" t="s">
        <v>3089</v>
      </c>
      <c r="M1361" s="91" t="s">
        <v>3090</v>
      </c>
      <c r="N1361" s="91" t="s">
        <v>3090</v>
      </c>
      <c r="O1361" s="183">
        <v>46108.0</v>
      </c>
      <c r="P1361" s="176">
        <v>46122.0</v>
      </c>
      <c r="Q1361" s="91" t="s">
        <v>143</v>
      </c>
      <c r="R1361" s="91" t="s">
        <v>143</v>
      </c>
      <c r="S1361" s="179" t="s">
        <v>126</v>
      </c>
      <c r="T1361" s="193" t="s">
        <v>195</v>
      </c>
      <c r="U1361" s="179" t="s">
        <v>128</v>
      </c>
      <c r="V1361" s="179" t="s">
        <v>131</v>
      </c>
      <c r="W1361" s="182"/>
      <c r="X1361" s="182"/>
      <c r="Y1361" s="182"/>
      <c r="Z1361" s="182"/>
      <c r="AA1361" s="182"/>
      <c r="AB1361" s="182"/>
    </row>
    <row r="1362" ht="22.5" customHeight="1">
      <c r="A1362" s="72">
        <f>COUNTIF('Call &amp; Chat-Lidya'!$I$4:$I$2391,I1362)</f>
        <v>3</v>
      </c>
      <c r="B1362" s="576">
        <v>46121.0</v>
      </c>
      <c r="C1362" s="91" t="s">
        <v>83</v>
      </c>
      <c r="D1362" s="91" t="s">
        <v>125</v>
      </c>
      <c r="E1362" s="91" t="s">
        <v>2611</v>
      </c>
      <c r="F1362" s="178">
        <v>46111.0</v>
      </c>
      <c r="G1362" s="91"/>
      <c r="H1362" s="91" t="s">
        <v>3091</v>
      </c>
      <c r="I1362" s="91" t="s">
        <v>3092</v>
      </c>
      <c r="J1362" s="558" t="s">
        <v>3093</v>
      </c>
      <c r="K1362" s="558" t="s">
        <v>3094</v>
      </c>
      <c r="L1362" s="313" t="s">
        <v>3094</v>
      </c>
      <c r="M1362" s="91" t="s">
        <v>3095</v>
      </c>
      <c r="N1362" s="182"/>
      <c r="O1362" s="183">
        <v>46111.0</v>
      </c>
      <c r="P1362" s="176">
        <v>46125.0</v>
      </c>
      <c r="Q1362" s="91" t="s">
        <v>143</v>
      </c>
      <c r="R1362" s="91" t="s">
        <v>143</v>
      </c>
      <c r="S1362" s="179" t="s">
        <v>126</v>
      </c>
      <c r="T1362" s="193" t="s">
        <v>145</v>
      </c>
      <c r="U1362" s="179" t="s">
        <v>101</v>
      </c>
      <c r="V1362" s="179" t="s">
        <v>131</v>
      </c>
      <c r="W1362" s="182"/>
      <c r="X1362" s="182"/>
      <c r="Y1362" s="182"/>
      <c r="Z1362" s="182"/>
      <c r="AA1362" s="182"/>
      <c r="AB1362" s="182"/>
    </row>
    <row r="1363" ht="22.5" customHeight="1">
      <c r="A1363" s="72">
        <f>COUNTIF('Call &amp; Chat-Lidya'!$I$4:$I$2391,I1363)</f>
        <v>3</v>
      </c>
      <c r="B1363" s="576">
        <v>46121.0</v>
      </c>
      <c r="C1363" s="91" t="s">
        <v>83</v>
      </c>
      <c r="D1363" s="91" t="s">
        <v>125</v>
      </c>
      <c r="E1363" s="91" t="s">
        <v>2623</v>
      </c>
      <c r="F1363" s="178">
        <v>46111.0</v>
      </c>
      <c r="G1363" s="91"/>
      <c r="H1363" s="91" t="s">
        <v>3097</v>
      </c>
      <c r="I1363" s="91" t="s">
        <v>3098</v>
      </c>
      <c r="J1363" s="558" t="s">
        <v>3099</v>
      </c>
      <c r="K1363" s="558" t="s">
        <v>3100</v>
      </c>
      <c r="L1363" s="313" t="s">
        <v>3100</v>
      </c>
      <c r="M1363" s="91" t="s">
        <v>3101</v>
      </c>
      <c r="N1363" s="91" t="s">
        <v>3101</v>
      </c>
      <c r="O1363" s="183">
        <v>46111.0</v>
      </c>
      <c r="P1363" s="176">
        <v>46125.0</v>
      </c>
      <c r="Q1363" s="91" t="s">
        <v>124</v>
      </c>
      <c r="R1363" s="91" t="s">
        <v>143</v>
      </c>
      <c r="S1363" s="179" t="s">
        <v>126</v>
      </c>
      <c r="T1363" s="193" t="s">
        <v>145</v>
      </c>
      <c r="U1363" s="179" t="s">
        <v>101</v>
      </c>
      <c r="V1363" s="179" t="s">
        <v>131</v>
      </c>
      <c r="W1363" s="182"/>
      <c r="X1363" s="182"/>
      <c r="Y1363" s="182"/>
      <c r="Z1363" s="182"/>
      <c r="AA1363" s="182"/>
      <c r="AB1363" s="182"/>
    </row>
    <row r="1364" ht="22.5" customHeight="1">
      <c r="A1364" s="72">
        <f>COUNTIF('Call &amp; Chat-Lidya'!$I$4:$I$2391,I1364)</f>
        <v>3</v>
      </c>
      <c r="B1364" s="576">
        <v>46121.0</v>
      </c>
      <c r="C1364" s="91" t="s">
        <v>83</v>
      </c>
      <c r="D1364" s="91" t="s">
        <v>125</v>
      </c>
      <c r="E1364" s="91" t="s">
        <v>2092</v>
      </c>
      <c r="F1364" s="178">
        <v>46112.0</v>
      </c>
      <c r="G1364" s="91"/>
      <c r="H1364" s="91" t="s">
        <v>2517</v>
      </c>
      <c r="I1364" s="91" t="s">
        <v>2518</v>
      </c>
      <c r="J1364" s="558" t="s">
        <v>2519</v>
      </c>
      <c r="K1364" s="558" t="s">
        <v>863</v>
      </c>
      <c r="L1364" s="313" t="s">
        <v>863</v>
      </c>
      <c r="M1364" s="91" t="s">
        <v>2520</v>
      </c>
      <c r="N1364" s="91" t="s">
        <v>2521</v>
      </c>
      <c r="O1364" s="183">
        <v>46112.0</v>
      </c>
      <c r="P1364" s="176">
        <v>46126.0</v>
      </c>
      <c r="Q1364" s="91" t="s">
        <v>461</v>
      </c>
      <c r="R1364" s="91" t="s">
        <v>143</v>
      </c>
      <c r="S1364" s="179" t="s">
        <v>251</v>
      </c>
      <c r="T1364" s="193" t="s">
        <v>145</v>
      </c>
      <c r="U1364" s="179" t="s">
        <v>101</v>
      </c>
      <c r="V1364" s="179" t="s">
        <v>131</v>
      </c>
      <c r="W1364" s="182"/>
      <c r="X1364" s="182"/>
      <c r="Y1364" s="182"/>
      <c r="Z1364" s="182"/>
      <c r="AA1364" s="182"/>
      <c r="AB1364" s="182"/>
    </row>
    <row r="1365" ht="22.5" customHeight="1">
      <c r="A1365" s="72">
        <f>COUNTIF('Call &amp; Chat-Lidya'!$I$4:$I$2391,I1365)</f>
        <v>0</v>
      </c>
      <c r="B1365" s="545">
        <v>46108.0</v>
      </c>
      <c r="C1365" s="94"/>
      <c r="D1365" s="94"/>
      <c r="E1365" s="75"/>
      <c r="F1365" s="429"/>
      <c r="G1365" s="94"/>
      <c r="H1365" s="94"/>
      <c r="I1365" s="512"/>
      <c r="J1365" s="840" t="s">
        <v>1217</v>
      </c>
      <c r="K1365" s="840" t="s">
        <v>1217</v>
      </c>
      <c r="L1365" s="370" t="s">
        <v>1217</v>
      </c>
      <c r="M1365" s="371" t="s">
        <v>1221</v>
      </c>
      <c r="N1365" s="94"/>
      <c r="O1365" s="514"/>
      <c r="P1365" s="436"/>
      <c r="Q1365" s="94"/>
      <c r="R1365" s="94"/>
      <c r="S1365" s="166"/>
      <c r="T1365" s="841" t="s">
        <v>145</v>
      </c>
      <c r="U1365" s="167" t="s">
        <v>101</v>
      </c>
      <c r="V1365" s="166" t="s">
        <v>131</v>
      </c>
      <c r="W1365" s="175"/>
      <c r="X1365" s="175"/>
      <c r="Y1365" s="175"/>
      <c r="Z1365" s="537"/>
      <c r="AA1365" s="515"/>
      <c r="AB1365" s="515"/>
    </row>
    <row r="1366" ht="22.5" customHeight="1">
      <c r="A1366" s="72">
        <f>COUNTIF('Call &amp; Chat-Lidya'!$I$4:$I$2391,I1366)</f>
        <v>5</v>
      </c>
      <c r="B1366" s="488">
        <v>46120.0</v>
      </c>
      <c r="C1366" s="94" t="s">
        <v>83</v>
      </c>
      <c r="D1366" s="94" t="s">
        <v>155</v>
      </c>
      <c r="E1366" s="76" t="s">
        <v>6766</v>
      </c>
      <c r="F1366" s="157">
        <v>46120.0</v>
      </c>
      <c r="G1366" s="75"/>
      <c r="H1366" s="75" t="s">
        <v>6770</v>
      </c>
      <c r="I1366" s="75" t="s">
        <v>6772</v>
      </c>
      <c r="J1366" s="773" t="s">
        <v>6774</v>
      </c>
      <c r="K1366" s="841" t="s">
        <v>4088</v>
      </c>
      <c r="L1366" s="354" t="s">
        <v>4088</v>
      </c>
      <c r="M1366" s="75" t="s">
        <v>6777</v>
      </c>
      <c r="N1366" s="75" t="s">
        <v>6777</v>
      </c>
      <c r="O1366" s="164">
        <v>46120.0</v>
      </c>
      <c r="P1366" s="74">
        <v>46134.0</v>
      </c>
      <c r="Q1366" s="75"/>
      <c r="R1366" s="94"/>
      <c r="S1366" s="166" t="s">
        <v>251</v>
      </c>
      <c r="T1366" s="166" t="s">
        <v>145</v>
      </c>
      <c r="U1366" s="166" t="s">
        <v>101</v>
      </c>
      <c r="V1366" s="166" t="s">
        <v>131</v>
      </c>
      <c r="W1366" s="175"/>
      <c r="X1366" s="75"/>
      <c r="Y1366" s="166"/>
      <c r="Z1366" s="395"/>
      <c r="AA1366" s="357"/>
      <c r="AB1366" s="357"/>
    </row>
    <row r="1367" ht="22.5" customHeight="1">
      <c r="A1367" s="72">
        <f>COUNTIF('Call &amp; Chat-Lidya'!$I$4:$I$2391,I1367)</f>
        <v>5</v>
      </c>
      <c r="B1367" s="488">
        <v>46120.0</v>
      </c>
      <c r="C1367" s="94" t="s">
        <v>83</v>
      </c>
      <c r="D1367" s="94" t="s">
        <v>155</v>
      </c>
      <c r="E1367" s="76" t="s">
        <v>6784</v>
      </c>
      <c r="F1367" s="157">
        <v>46120.0</v>
      </c>
      <c r="G1367" s="75"/>
      <c r="H1367" s="75" t="s">
        <v>6786</v>
      </c>
      <c r="I1367" s="75" t="s">
        <v>6790</v>
      </c>
      <c r="J1367" s="773" t="s">
        <v>6792</v>
      </c>
      <c r="K1367" s="841" t="s">
        <v>6794</v>
      </c>
      <c r="L1367" s="354" t="s">
        <v>6794</v>
      </c>
      <c r="M1367" s="75" t="s">
        <v>6796</v>
      </c>
      <c r="N1367" s="75" t="s">
        <v>6796</v>
      </c>
      <c r="O1367" s="164">
        <v>46120.0</v>
      </c>
      <c r="P1367" s="74">
        <v>46134.0</v>
      </c>
      <c r="Q1367" s="91" t="s">
        <v>124</v>
      </c>
      <c r="R1367" s="75" t="s">
        <v>124</v>
      </c>
      <c r="S1367" s="166" t="s">
        <v>251</v>
      </c>
      <c r="T1367" s="166" t="s">
        <v>145</v>
      </c>
      <c r="U1367" s="166" t="s">
        <v>101</v>
      </c>
      <c r="V1367" s="166" t="s">
        <v>131</v>
      </c>
      <c r="W1367" s="175"/>
      <c r="X1367" s="75"/>
      <c r="Y1367" s="166"/>
      <c r="Z1367" s="395"/>
      <c r="AA1367" s="357"/>
      <c r="AB1367" s="357"/>
    </row>
    <row r="1368" ht="22.5" customHeight="1">
      <c r="A1368" s="72">
        <f>COUNTIF('Call &amp; Chat-Lidya'!$I$4:$I$2391,I1368)</f>
        <v>4</v>
      </c>
      <c r="B1368" s="488">
        <v>46120.0</v>
      </c>
      <c r="C1368" s="94" t="s">
        <v>83</v>
      </c>
      <c r="D1368" s="94" t="s">
        <v>155</v>
      </c>
      <c r="E1368" s="76" t="s">
        <v>7762</v>
      </c>
      <c r="F1368" s="157">
        <v>46120.0</v>
      </c>
      <c r="G1368" s="75"/>
      <c r="H1368" s="75" t="s">
        <v>8628</v>
      </c>
      <c r="I1368" s="75" t="s">
        <v>8630</v>
      </c>
      <c r="J1368" s="773" t="s">
        <v>8632</v>
      </c>
      <c r="K1368" s="841" t="s">
        <v>8634</v>
      </c>
      <c r="L1368" s="354" t="s">
        <v>8634</v>
      </c>
      <c r="M1368" s="75" t="s">
        <v>8639</v>
      </c>
      <c r="N1368" s="75" t="s">
        <v>8639</v>
      </c>
      <c r="O1368" s="164">
        <v>46120.0</v>
      </c>
      <c r="P1368" s="74">
        <v>46134.0</v>
      </c>
      <c r="Q1368" s="75"/>
      <c r="R1368" s="75" t="s">
        <v>124</v>
      </c>
      <c r="S1368" s="166" t="s">
        <v>292</v>
      </c>
      <c r="T1368" s="166" t="s">
        <v>127</v>
      </c>
      <c r="U1368" s="166" t="s">
        <v>128</v>
      </c>
      <c r="V1368" s="166" t="s">
        <v>873</v>
      </c>
      <c r="W1368" s="353" t="s">
        <v>342</v>
      </c>
      <c r="X1368" s="75"/>
      <c r="Y1368" s="166"/>
      <c r="Z1368" s="357" t="s">
        <v>8642</v>
      </c>
      <c r="AA1368" s="357"/>
      <c r="AB1368" s="357"/>
    </row>
    <row r="1369" ht="22.5" customHeight="1">
      <c r="A1369" s="72">
        <f>COUNTIF('Call &amp; Chat-Lidya'!$I$4:$I$2391,I1369)</f>
        <v>7</v>
      </c>
      <c r="B1369" s="488">
        <v>46120.0</v>
      </c>
      <c r="C1369" s="94" t="s">
        <v>83</v>
      </c>
      <c r="D1369" s="94" t="s">
        <v>155</v>
      </c>
      <c r="E1369" s="76" t="s">
        <v>3631</v>
      </c>
      <c r="F1369" s="157">
        <v>46120.0</v>
      </c>
      <c r="G1369" s="75"/>
      <c r="H1369" s="75" t="s">
        <v>3632</v>
      </c>
      <c r="I1369" s="75" t="s">
        <v>2102</v>
      </c>
      <c r="J1369" s="773" t="s">
        <v>2103</v>
      </c>
      <c r="K1369" s="841" t="s">
        <v>2104</v>
      </c>
      <c r="L1369" s="354" t="s">
        <v>2104</v>
      </c>
      <c r="M1369" s="75" t="s">
        <v>2105</v>
      </c>
      <c r="N1369" s="75" t="s">
        <v>3634</v>
      </c>
      <c r="O1369" s="164">
        <v>46069.0</v>
      </c>
      <c r="P1369" s="74"/>
      <c r="Q1369" s="75"/>
      <c r="R1369" s="75" t="s">
        <v>98</v>
      </c>
      <c r="S1369" s="166" t="s">
        <v>100</v>
      </c>
      <c r="T1369" s="166" t="s">
        <v>381</v>
      </c>
      <c r="U1369" s="166" t="s">
        <v>101</v>
      </c>
      <c r="V1369" s="166" t="s">
        <v>105</v>
      </c>
      <c r="W1369" s="353" t="s">
        <v>694</v>
      </c>
      <c r="X1369" s="75"/>
      <c r="Y1369" s="166"/>
      <c r="Z1369" s="357" t="s">
        <v>3635</v>
      </c>
      <c r="AA1369" s="357"/>
      <c r="AB1369" s="357"/>
    </row>
    <row r="1370" ht="22.5" customHeight="1">
      <c r="A1370" s="72">
        <f>COUNTIF('Call &amp; Chat-Lidya'!$I$4:$I$2391,I1370)</f>
        <v>1</v>
      </c>
      <c r="B1370" s="576">
        <v>46118.0</v>
      </c>
      <c r="C1370" s="91" t="s">
        <v>83</v>
      </c>
      <c r="D1370" s="91" t="s">
        <v>155</v>
      </c>
      <c r="E1370" s="91" t="s">
        <v>5041</v>
      </c>
      <c r="F1370" s="176">
        <v>46118.0</v>
      </c>
      <c r="G1370" s="91"/>
      <c r="H1370" s="91" t="s">
        <v>10944</v>
      </c>
      <c r="I1370" s="91" t="s">
        <v>10945</v>
      </c>
      <c r="J1370" s="558" t="s">
        <v>10946</v>
      </c>
      <c r="K1370" s="558" t="s">
        <v>10947</v>
      </c>
      <c r="L1370" s="313" t="s">
        <v>10947</v>
      </c>
      <c r="M1370" s="91" t="s">
        <v>10948</v>
      </c>
      <c r="N1370" s="91" t="s">
        <v>10949</v>
      </c>
      <c r="O1370" s="183">
        <v>45962.0</v>
      </c>
      <c r="P1370" s="337">
        <v>45976.0</v>
      </c>
      <c r="Q1370" s="91" t="s">
        <v>454</v>
      </c>
      <c r="R1370" s="91" t="s">
        <v>143</v>
      </c>
      <c r="S1370" s="179" t="s">
        <v>350</v>
      </c>
      <c r="T1370" s="179" t="s">
        <v>145</v>
      </c>
      <c r="U1370" s="185"/>
      <c r="V1370" s="179" t="s">
        <v>283</v>
      </c>
      <c r="W1370" s="182"/>
      <c r="X1370" s="182"/>
      <c r="Y1370" s="182"/>
      <c r="Z1370" s="180" t="s">
        <v>10950</v>
      </c>
      <c r="AA1370" s="184"/>
      <c r="AB1370" s="184"/>
    </row>
    <row r="1371" ht="22.5" customHeight="1">
      <c r="A1371" s="72">
        <f>COUNTIF('Call &amp; Chat-Lidya'!$I$4:$I$2391,I1371)</f>
        <v>1</v>
      </c>
      <c r="B1371" s="576">
        <v>46118.0</v>
      </c>
      <c r="C1371" s="91" t="s">
        <v>83</v>
      </c>
      <c r="D1371" s="91" t="s">
        <v>155</v>
      </c>
      <c r="E1371" s="91" t="s">
        <v>5049</v>
      </c>
      <c r="F1371" s="176">
        <v>46118.0</v>
      </c>
      <c r="G1371" s="91"/>
      <c r="H1371" s="91" t="s">
        <v>10953</v>
      </c>
      <c r="I1371" s="91" t="s">
        <v>10954</v>
      </c>
      <c r="J1371" s="558" t="s">
        <v>10955</v>
      </c>
      <c r="K1371" s="558" t="s">
        <v>10956</v>
      </c>
      <c r="L1371" s="313" t="s">
        <v>10956</v>
      </c>
      <c r="M1371" s="182"/>
      <c r="N1371" s="91" t="s">
        <v>10957</v>
      </c>
      <c r="O1371" s="183">
        <v>45964.0</v>
      </c>
      <c r="P1371" s="337">
        <v>45978.0</v>
      </c>
      <c r="Q1371" s="91" t="s">
        <v>124</v>
      </c>
      <c r="R1371" s="91" t="s">
        <v>124</v>
      </c>
      <c r="S1371" s="179" t="s">
        <v>126</v>
      </c>
      <c r="T1371" s="179" t="s">
        <v>127</v>
      </c>
      <c r="U1371" s="185"/>
      <c r="V1371" s="179" t="s">
        <v>131</v>
      </c>
      <c r="W1371" s="182"/>
      <c r="X1371" s="182"/>
      <c r="Y1371" s="182"/>
      <c r="Z1371" s="182"/>
      <c r="AA1371" s="184"/>
      <c r="AB1371" s="184"/>
    </row>
    <row r="1372" ht="22.5" customHeight="1">
      <c r="A1372" s="72">
        <f>COUNTIF('Call &amp; Chat-Lidya'!$I$4:$I$2391,I1372)</f>
        <v>1</v>
      </c>
      <c r="B1372" s="576">
        <v>46118.0</v>
      </c>
      <c r="C1372" s="91" t="s">
        <v>83</v>
      </c>
      <c r="D1372" s="91" t="s">
        <v>155</v>
      </c>
      <c r="E1372" s="91" t="s">
        <v>5056</v>
      </c>
      <c r="F1372" s="176">
        <v>46118.0</v>
      </c>
      <c r="G1372" s="91"/>
      <c r="H1372" s="91" t="s">
        <v>10964</v>
      </c>
      <c r="I1372" s="91" t="s">
        <v>10965</v>
      </c>
      <c r="J1372" s="558" t="s">
        <v>10214</v>
      </c>
      <c r="K1372" s="558" t="s">
        <v>10214</v>
      </c>
      <c r="L1372" s="313" t="s">
        <v>10214</v>
      </c>
      <c r="M1372" s="91" t="s">
        <v>10966</v>
      </c>
      <c r="N1372" s="91" t="s">
        <v>10966</v>
      </c>
      <c r="O1372" s="183">
        <v>45966.0</v>
      </c>
      <c r="P1372" s="585">
        <v>45980.0</v>
      </c>
      <c r="Q1372" s="91" t="s">
        <v>124</v>
      </c>
      <c r="R1372" s="91" t="s">
        <v>143</v>
      </c>
      <c r="S1372" s="179" t="s">
        <v>350</v>
      </c>
      <c r="T1372" s="179" t="s">
        <v>145</v>
      </c>
      <c r="U1372" s="185"/>
      <c r="V1372" s="179" t="s">
        <v>283</v>
      </c>
      <c r="W1372" s="182"/>
      <c r="X1372" s="182"/>
      <c r="Y1372" s="182"/>
      <c r="Z1372" s="180" t="s">
        <v>10967</v>
      </c>
      <c r="AA1372" s="184"/>
      <c r="AB1372" s="184"/>
    </row>
    <row r="1373" ht="22.5" customHeight="1">
      <c r="A1373" s="72">
        <f>COUNTIF('Call &amp; Chat-Lidya'!$I$4:$I$2391,I1373)</f>
        <v>1</v>
      </c>
      <c r="B1373" s="576">
        <v>46118.0</v>
      </c>
      <c r="C1373" s="91" t="s">
        <v>83</v>
      </c>
      <c r="D1373" s="91" t="s">
        <v>155</v>
      </c>
      <c r="E1373" s="91" t="s">
        <v>5062</v>
      </c>
      <c r="F1373" s="176">
        <v>46118.0</v>
      </c>
      <c r="G1373" s="91"/>
      <c r="H1373" s="91" t="s">
        <v>10968</v>
      </c>
      <c r="I1373" s="91" t="s">
        <v>10969</v>
      </c>
      <c r="J1373" s="558" t="s">
        <v>10970</v>
      </c>
      <c r="K1373" s="558" t="s">
        <v>5073</v>
      </c>
      <c r="L1373" s="313" t="s">
        <v>5073</v>
      </c>
      <c r="M1373" s="91" t="s">
        <v>10971</v>
      </c>
      <c r="N1373" s="91" t="s">
        <v>10971</v>
      </c>
      <c r="O1373" s="183">
        <v>45966.0</v>
      </c>
      <c r="P1373" s="337">
        <v>45980.0</v>
      </c>
      <c r="Q1373" s="91" t="s">
        <v>124</v>
      </c>
      <c r="R1373" s="91" t="s">
        <v>124</v>
      </c>
      <c r="S1373" s="179" t="s">
        <v>251</v>
      </c>
      <c r="T1373" s="179" t="s">
        <v>127</v>
      </c>
      <c r="U1373" s="185"/>
      <c r="V1373" s="179" t="s">
        <v>131</v>
      </c>
      <c r="W1373" s="182"/>
      <c r="X1373" s="182"/>
      <c r="Y1373" s="182"/>
      <c r="Z1373" s="180" t="s">
        <v>354</v>
      </c>
      <c r="AA1373" s="184"/>
      <c r="AB1373" s="184"/>
    </row>
    <row r="1374" ht="22.5" customHeight="1">
      <c r="A1374" s="72">
        <f>COUNTIF('Call &amp; Chat-Lidya'!$I$4:$I$2391,I1374)</f>
        <v>1</v>
      </c>
      <c r="B1374" s="576">
        <v>46118.0</v>
      </c>
      <c r="C1374" s="91" t="s">
        <v>83</v>
      </c>
      <c r="D1374" s="91" t="s">
        <v>155</v>
      </c>
      <c r="E1374" s="91" t="s">
        <v>5068</v>
      </c>
      <c r="F1374" s="176">
        <v>46118.0</v>
      </c>
      <c r="G1374" s="91"/>
      <c r="H1374" s="91" t="s">
        <v>10977</v>
      </c>
      <c r="I1374" s="91" t="s">
        <v>10978</v>
      </c>
      <c r="J1374" s="558" t="s">
        <v>10979</v>
      </c>
      <c r="K1374" s="558" t="s">
        <v>10980</v>
      </c>
      <c r="L1374" s="313" t="s">
        <v>10980</v>
      </c>
      <c r="M1374" s="91" t="s">
        <v>10981</v>
      </c>
      <c r="N1374" s="91" t="s">
        <v>10981</v>
      </c>
      <c r="O1374" s="183">
        <v>45970.0</v>
      </c>
      <c r="P1374" s="337">
        <v>45984.0</v>
      </c>
      <c r="Q1374" s="91" t="s">
        <v>124</v>
      </c>
      <c r="R1374" s="91" t="s">
        <v>124</v>
      </c>
      <c r="S1374" s="179" t="s">
        <v>251</v>
      </c>
      <c r="T1374" s="179" t="s">
        <v>127</v>
      </c>
      <c r="U1374" s="185"/>
      <c r="V1374" s="179" t="s">
        <v>131</v>
      </c>
      <c r="W1374" s="182"/>
      <c r="X1374" s="182"/>
      <c r="Y1374" s="182"/>
      <c r="Z1374" s="182"/>
      <c r="AA1374" s="184"/>
      <c r="AB1374" s="184"/>
    </row>
    <row r="1375" ht="22.5" customHeight="1">
      <c r="A1375" s="72">
        <f>COUNTIF('Call &amp; Chat-Lidya'!$I$4:$I$2391,I1375)</f>
        <v>1</v>
      </c>
      <c r="B1375" s="576">
        <v>46118.0</v>
      </c>
      <c r="C1375" s="91" t="s">
        <v>83</v>
      </c>
      <c r="D1375" s="91" t="s">
        <v>155</v>
      </c>
      <c r="E1375" s="91" t="s">
        <v>5075</v>
      </c>
      <c r="F1375" s="176">
        <v>46118.0</v>
      </c>
      <c r="G1375" s="91"/>
      <c r="H1375" s="91" t="s">
        <v>10989</v>
      </c>
      <c r="I1375" s="91" t="s">
        <v>10991</v>
      </c>
      <c r="J1375" s="558" t="s">
        <v>10993</v>
      </c>
      <c r="K1375" s="558" t="s">
        <v>10994</v>
      </c>
      <c r="L1375" s="313" t="s">
        <v>10994</v>
      </c>
      <c r="M1375" s="91" t="s">
        <v>10996</v>
      </c>
      <c r="N1375" s="91" t="s">
        <v>10997</v>
      </c>
      <c r="O1375" s="183">
        <v>45971.0</v>
      </c>
      <c r="P1375" s="337">
        <v>45985.0</v>
      </c>
      <c r="Q1375" s="91" t="s">
        <v>383</v>
      </c>
      <c r="R1375" s="91" t="s">
        <v>124</v>
      </c>
      <c r="S1375" s="179" t="s">
        <v>251</v>
      </c>
      <c r="T1375" s="179" t="s">
        <v>127</v>
      </c>
      <c r="U1375" s="185"/>
      <c r="V1375" s="179" t="s">
        <v>131</v>
      </c>
      <c r="W1375" s="182"/>
      <c r="X1375" s="182"/>
      <c r="Y1375" s="182"/>
      <c r="Z1375" s="182"/>
      <c r="AA1375" s="184"/>
      <c r="AB1375" s="184"/>
    </row>
    <row r="1376" ht="22.5" customHeight="1">
      <c r="A1376" s="72">
        <f>COUNTIF('Call &amp; Chat-Lidya'!$I$4:$I$2391,I1376)</f>
        <v>1</v>
      </c>
      <c r="B1376" s="576">
        <v>46118.0</v>
      </c>
      <c r="C1376" s="91" t="s">
        <v>83</v>
      </c>
      <c r="D1376" s="91" t="s">
        <v>155</v>
      </c>
      <c r="E1376" s="91" t="s">
        <v>5088</v>
      </c>
      <c r="F1376" s="176">
        <v>46118.0</v>
      </c>
      <c r="G1376" s="91"/>
      <c r="H1376" s="91" t="s">
        <v>11003</v>
      </c>
      <c r="I1376" s="91" t="s">
        <v>11005</v>
      </c>
      <c r="J1376" s="558" t="s">
        <v>11006</v>
      </c>
      <c r="K1376" s="558" t="s">
        <v>11007</v>
      </c>
      <c r="L1376" s="313" t="s">
        <v>11007</v>
      </c>
      <c r="M1376" s="91" t="s">
        <v>11008</v>
      </c>
      <c r="N1376" s="91" t="s">
        <v>11008</v>
      </c>
      <c r="O1376" s="183">
        <v>45972.0</v>
      </c>
      <c r="P1376" s="337">
        <v>45986.0</v>
      </c>
      <c r="Q1376" s="91" t="s">
        <v>124</v>
      </c>
      <c r="R1376" s="91" t="s">
        <v>124</v>
      </c>
      <c r="S1376" s="179" t="s">
        <v>126</v>
      </c>
      <c r="T1376" s="179" t="s">
        <v>127</v>
      </c>
      <c r="U1376" s="185"/>
      <c r="V1376" s="179" t="s">
        <v>131</v>
      </c>
      <c r="W1376" s="182"/>
      <c r="X1376" s="182"/>
      <c r="Y1376" s="182"/>
      <c r="Z1376" s="182"/>
      <c r="AA1376" s="184"/>
      <c r="AB1376" s="184"/>
    </row>
    <row r="1377" ht="22.5" customHeight="1">
      <c r="A1377" s="72">
        <f>COUNTIF('Call &amp; Chat-Lidya'!$I$4:$I$2391,I1377)</f>
        <v>1</v>
      </c>
      <c r="B1377" s="576">
        <v>46118.0</v>
      </c>
      <c r="C1377" s="91" t="s">
        <v>83</v>
      </c>
      <c r="D1377" s="91" t="s">
        <v>155</v>
      </c>
      <c r="E1377" s="91" t="s">
        <v>5093</v>
      </c>
      <c r="F1377" s="176">
        <v>46118.0</v>
      </c>
      <c r="G1377" s="91"/>
      <c r="H1377" s="91" t="s">
        <v>11014</v>
      </c>
      <c r="I1377" s="91" t="s">
        <v>11015</v>
      </c>
      <c r="J1377" s="558" t="s">
        <v>11016</v>
      </c>
      <c r="K1377" s="558" t="s">
        <v>11017</v>
      </c>
      <c r="L1377" s="313" t="s">
        <v>11017</v>
      </c>
      <c r="M1377" s="91" t="s">
        <v>11018</v>
      </c>
      <c r="N1377" s="91" t="s">
        <v>11018</v>
      </c>
      <c r="O1377" s="183">
        <v>45973.0</v>
      </c>
      <c r="P1377" s="337">
        <v>45987.0</v>
      </c>
      <c r="Q1377" s="91" t="s">
        <v>124</v>
      </c>
      <c r="R1377" s="91" t="s">
        <v>124</v>
      </c>
      <c r="S1377" s="179" t="s">
        <v>251</v>
      </c>
      <c r="T1377" s="179" t="s">
        <v>127</v>
      </c>
      <c r="U1377" s="185"/>
      <c r="V1377" s="179" t="s">
        <v>131</v>
      </c>
      <c r="W1377" s="182"/>
      <c r="X1377" s="182"/>
      <c r="Y1377" s="182"/>
      <c r="Z1377" s="182"/>
      <c r="AA1377" s="184"/>
      <c r="AB1377" s="184"/>
    </row>
    <row r="1378" ht="22.5" customHeight="1">
      <c r="A1378" s="72">
        <f>COUNTIF('Call &amp; Chat-Lidya'!$I$4:$I$2391,I1378)</f>
        <v>1</v>
      </c>
      <c r="B1378" s="576">
        <v>46118.0</v>
      </c>
      <c r="C1378" s="91" t="s">
        <v>83</v>
      </c>
      <c r="D1378" s="91" t="s">
        <v>155</v>
      </c>
      <c r="E1378" s="91" t="s">
        <v>5099</v>
      </c>
      <c r="F1378" s="176">
        <v>46118.0</v>
      </c>
      <c r="G1378" s="91"/>
      <c r="H1378" s="91" t="s">
        <v>11025</v>
      </c>
      <c r="I1378" s="91" t="s">
        <v>11026</v>
      </c>
      <c r="J1378" s="558" t="s">
        <v>11027</v>
      </c>
      <c r="K1378" s="558" t="s">
        <v>9884</v>
      </c>
      <c r="L1378" s="313" t="s">
        <v>9884</v>
      </c>
      <c r="M1378" s="182"/>
      <c r="N1378" s="91" t="s">
        <v>11028</v>
      </c>
      <c r="O1378" s="183">
        <v>45973.0</v>
      </c>
      <c r="P1378" s="337">
        <v>45987.0</v>
      </c>
      <c r="Q1378" s="91" t="s">
        <v>124</v>
      </c>
      <c r="R1378" s="91" t="s">
        <v>124</v>
      </c>
      <c r="S1378" s="179" t="s">
        <v>251</v>
      </c>
      <c r="T1378" s="179" t="s">
        <v>127</v>
      </c>
      <c r="U1378" s="185"/>
      <c r="V1378" s="179" t="s">
        <v>131</v>
      </c>
      <c r="W1378" s="182"/>
      <c r="X1378" s="182"/>
      <c r="Y1378" s="182"/>
      <c r="Z1378" s="182"/>
      <c r="AA1378" s="184"/>
      <c r="AB1378" s="184"/>
    </row>
    <row r="1379" ht="22.5" customHeight="1">
      <c r="A1379" s="72">
        <f>COUNTIF('Call &amp; Chat-Lidya'!$I$4:$I$2391,I1379)</f>
        <v>1</v>
      </c>
      <c r="B1379" s="576">
        <v>46118.0</v>
      </c>
      <c r="C1379" s="91" t="s">
        <v>83</v>
      </c>
      <c r="D1379" s="91" t="s">
        <v>155</v>
      </c>
      <c r="E1379" s="91" t="s">
        <v>5106</v>
      </c>
      <c r="F1379" s="176">
        <v>46118.0</v>
      </c>
      <c r="G1379" s="91"/>
      <c r="H1379" s="91" t="s">
        <v>11035</v>
      </c>
      <c r="I1379" s="91" t="s">
        <v>11037</v>
      </c>
      <c r="J1379" s="558" t="s">
        <v>11038</v>
      </c>
      <c r="K1379" s="558" t="s">
        <v>11039</v>
      </c>
      <c r="L1379" s="313" t="s">
        <v>11039</v>
      </c>
      <c r="M1379" s="91" t="s">
        <v>11042</v>
      </c>
      <c r="N1379" s="91" t="s">
        <v>11043</v>
      </c>
      <c r="O1379" s="183">
        <v>45974.0</v>
      </c>
      <c r="P1379" s="337">
        <v>45988.0</v>
      </c>
      <c r="Q1379" s="91" t="s">
        <v>124</v>
      </c>
      <c r="R1379" s="91" t="s">
        <v>124</v>
      </c>
      <c r="S1379" s="179" t="s">
        <v>126</v>
      </c>
      <c r="T1379" s="179" t="s">
        <v>127</v>
      </c>
      <c r="U1379" s="185"/>
      <c r="V1379" s="179" t="s">
        <v>131</v>
      </c>
      <c r="W1379" s="182"/>
      <c r="X1379" s="182"/>
      <c r="Y1379" s="182"/>
      <c r="Z1379" s="180" t="s">
        <v>533</v>
      </c>
      <c r="AA1379" s="184"/>
      <c r="AB1379" s="184"/>
    </row>
    <row r="1380" ht="22.5" customHeight="1">
      <c r="A1380" s="72">
        <f>COUNTIF('Call &amp; Chat-Lidya'!$I$4:$I$2391,I1380)</f>
        <v>1</v>
      </c>
      <c r="B1380" s="576">
        <v>46118.0</v>
      </c>
      <c r="C1380" s="91" t="s">
        <v>83</v>
      </c>
      <c r="D1380" s="91" t="s">
        <v>155</v>
      </c>
      <c r="E1380" s="91" t="s">
        <v>5112</v>
      </c>
      <c r="F1380" s="176">
        <v>46118.0</v>
      </c>
      <c r="G1380" s="91"/>
      <c r="H1380" s="91" t="s">
        <v>11049</v>
      </c>
      <c r="I1380" s="91" t="s">
        <v>11050</v>
      </c>
      <c r="J1380" s="558" t="s">
        <v>11051</v>
      </c>
      <c r="K1380" s="558" t="s">
        <v>11052</v>
      </c>
      <c r="L1380" s="313" t="s">
        <v>11052</v>
      </c>
      <c r="M1380" s="91" t="s">
        <v>11053</v>
      </c>
      <c r="N1380" s="91" t="s">
        <v>11053</v>
      </c>
      <c r="O1380" s="183">
        <v>45976.0</v>
      </c>
      <c r="P1380" s="337">
        <v>45990.0</v>
      </c>
      <c r="Q1380" s="91" t="s">
        <v>124</v>
      </c>
      <c r="R1380" s="91" t="s">
        <v>124</v>
      </c>
      <c r="S1380" s="179" t="s">
        <v>251</v>
      </c>
      <c r="T1380" s="179" t="s">
        <v>127</v>
      </c>
      <c r="U1380" s="185"/>
      <c r="V1380" s="179" t="s">
        <v>131</v>
      </c>
      <c r="W1380" s="182"/>
      <c r="X1380" s="182"/>
      <c r="Y1380" s="182"/>
      <c r="Z1380" s="182"/>
      <c r="AA1380" s="184"/>
      <c r="AB1380" s="184"/>
    </row>
    <row r="1381" ht="22.5" customHeight="1">
      <c r="A1381" s="72">
        <f>COUNTIF('Call &amp; Chat-Lidya'!$I$4:$I$2391,I1381)</f>
        <v>1</v>
      </c>
      <c r="B1381" s="576">
        <v>46118.0</v>
      </c>
      <c r="C1381" s="91" t="s">
        <v>83</v>
      </c>
      <c r="D1381" s="91" t="s">
        <v>155</v>
      </c>
      <c r="E1381" s="91" t="s">
        <v>5118</v>
      </c>
      <c r="F1381" s="176">
        <v>46118.0</v>
      </c>
      <c r="G1381" s="91"/>
      <c r="H1381" s="91" t="s">
        <v>9645</v>
      </c>
      <c r="I1381" s="91" t="s">
        <v>9646</v>
      </c>
      <c r="J1381" s="558" t="s">
        <v>9647</v>
      </c>
      <c r="K1381" s="558" t="s">
        <v>9648</v>
      </c>
      <c r="L1381" s="313" t="s">
        <v>9648</v>
      </c>
      <c r="M1381" s="91" t="s">
        <v>9649</v>
      </c>
      <c r="N1381" s="91" t="s">
        <v>9649</v>
      </c>
      <c r="O1381" s="183">
        <v>45981.0</v>
      </c>
      <c r="P1381" s="337">
        <v>45995.0</v>
      </c>
      <c r="Q1381" s="91" t="s">
        <v>124</v>
      </c>
      <c r="R1381" s="91" t="s">
        <v>124</v>
      </c>
      <c r="S1381" s="179" t="s">
        <v>251</v>
      </c>
      <c r="T1381" s="179" t="s">
        <v>127</v>
      </c>
      <c r="U1381" s="185"/>
      <c r="V1381" s="179" t="s">
        <v>131</v>
      </c>
      <c r="W1381" s="182"/>
      <c r="X1381" s="182"/>
      <c r="Y1381" s="182"/>
      <c r="Z1381" s="182"/>
      <c r="AA1381" s="184"/>
      <c r="AB1381" s="184"/>
    </row>
    <row r="1382" ht="22.5" customHeight="1">
      <c r="A1382" s="72">
        <f>COUNTIF('Call &amp; Chat-Lidya'!$I$4:$I$2391,I1382)</f>
        <v>1</v>
      </c>
      <c r="B1382" s="576">
        <v>46118.0</v>
      </c>
      <c r="C1382" s="91" t="s">
        <v>83</v>
      </c>
      <c r="D1382" s="91" t="s">
        <v>155</v>
      </c>
      <c r="E1382" s="91" t="s">
        <v>5125</v>
      </c>
      <c r="F1382" s="176">
        <v>46118.0</v>
      </c>
      <c r="G1382" s="91"/>
      <c r="H1382" s="91" t="s">
        <v>9650</v>
      </c>
      <c r="I1382" s="91" t="s">
        <v>9651</v>
      </c>
      <c r="J1382" s="558" t="s">
        <v>9652</v>
      </c>
      <c r="K1382" s="558" t="s">
        <v>9653</v>
      </c>
      <c r="L1382" s="313" t="s">
        <v>9653</v>
      </c>
      <c r="M1382" s="91" t="s">
        <v>9656</v>
      </c>
      <c r="N1382" s="91" t="s">
        <v>9658</v>
      </c>
      <c r="O1382" s="183">
        <v>45982.0</v>
      </c>
      <c r="P1382" s="337">
        <v>45996.0</v>
      </c>
      <c r="Q1382" s="91" t="s">
        <v>124</v>
      </c>
      <c r="R1382" s="91" t="s">
        <v>124</v>
      </c>
      <c r="S1382" s="179" t="s">
        <v>126</v>
      </c>
      <c r="T1382" s="179" t="s">
        <v>127</v>
      </c>
      <c r="U1382" s="185"/>
      <c r="V1382" s="179" t="s">
        <v>131</v>
      </c>
      <c r="W1382" s="182"/>
      <c r="X1382" s="182"/>
      <c r="Y1382" s="182"/>
      <c r="Z1382" s="182"/>
      <c r="AA1382" s="184"/>
      <c r="AB1382" s="184"/>
    </row>
    <row r="1383" ht="22.5" customHeight="1">
      <c r="A1383" s="72">
        <f>COUNTIF('Call &amp; Chat-Lidya'!$I$4:$I$2391,I1383)</f>
        <v>1</v>
      </c>
      <c r="B1383" s="576">
        <v>46118.0</v>
      </c>
      <c r="C1383" s="91" t="s">
        <v>83</v>
      </c>
      <c r="D1383" s="91" t="s">
        <v>155</v>
      </c>
      <c r="E1383" s="91" t="s">
        <v>5131</v>
      </c>
      <c r="F1383" s="176">
        <v>46118.0</v>
      </c>
      <c r="G1383" s="91"/>
      <c r="H1383" s="91" t="s">
        <v>9661</v>
      </c>
      <c r="I1383" s="91" t="s">
        <v>9662</v>
      </c>
      <c r="J1383" s="558" t="s">
        <v>9664</v>
      </c>
      <c r="K1383" s="558" t="s">
        <v>9665</v>
      </c>
      <c r="L1383" s="313" t="s">
        <v>9665</v>
      </c>
      <c r="M1383" s="91" t="s">
        <v>9666</v>
      </c>
      <c r="N1383" s="91" t="s">
        <v>9666</v>
      </c>
      <c r="O1383" s="183">
        <v>45982.0</v>
      </c>
      <c r="P1383" s="337">
        <v>45996.0</v>
      </c>
      <c r="Q1383" s="91" t="s">
        <v>213</v>
      </c>
      <c r="R1383" s="91" t="s">
        <v>124</v>
      </c>
      <c r="S1383" s="179" t="s">
        <v>251</v>
      </c>
      <c r="T1383" s="179" t="s">
        <v>127</v>
      </c>
      <c r="U1383" s="185"/>
      <c r="V1383" s="179" t="s">
        <v>131</v>
      </c>
      <c r="W1383" s="182"/>
      <c r="X1383" s="182"/>
      <c r="Y1383" s="182"/>
      <c r="Z1383" s="182"/>
      <c r="AA1383" s="184"/>
      <c r="AB1383" s="184"/>
    </row>
    <row r="1384" ht="22.5" customHeight="1">
      <c r="A1384" s="72">
        <f>COUNTIF('Call &amp; Chat-Lidya'!$I$4:$I$2391,I1384)</f>
        <v>1</v>
      </c>
      <c r="B1384" s="576">
        <v>46118.0</v>
      </c>
      <c r="C1384" s="91" t="s">
        <v>83</v>
      </c>
      <c r="D1384" s="91" t="s">
        <v>155</v>
      </c>
      <c r="E1384" s="91" t="s">
        <v>4345</v>
      </c>
      <c r="F1384" s="176">
        <v>46118.0</v>
      </c>
      <c r="G1384" s="91"/>
      <c r="H1384" s="91" t="s">
        <v>9669</v>
      </c>
      <c r="I1384" s="91" t="s">
        <v>9670</v>
      </c>
      <c r="J1384" s="558" t="s">
        <v>9671</v>
      </c>
      <c r="K1384" s="558" t="s">
        <v>9672</v>
      </c>
      <c r="L1384" s="313" t="s">
        <v>9672</v>
      </c>
      <c r="M1384" s="91" t="s">
        <v>9673</v>
      </c>
      <c r="N1384" s="91" t="s">
        <v>9673</v>
      </c>
      <c r="O1384" s="183">
        <v>45983.0</v>
      </c>
      <c r="P1384" s="337">
        <v>45997.0</v>
      </c>
      <c r="Q1384" s="91" t="s">
        <v>124</v>
      </c>
      <c r="R1384" s="91" t="s">
        <v>124</v>
      </c>
      <c r="S1384" s="179" t="s">
        <v>126</v>
      </c>
      <c r="T1384" s="179" t="s">
        <v>127</v>
      </c>
      <c r="U1384" s="185"/>
      <c r="V1384" s="179" t="s">
        <v>131</v>
      </c>
      <c r="W1384" s="182"/>
      <c r="X1384" s="182"/>
      <c r="Y1384" s="182"/>
      <c r="Z1384" s="182"/>
      <c r="AA1384" s="184"/>
      <c r="AB1384" s="184"/>
    </row>
    <row r="1385" ht="22.5" customHeight="1">
      <c r="A1385" s="72">
        <f>COUNTIF('Call &amp; Chat-Lidya'!$I$4:$I$2391,I1385)</f>
        <v>1</v>
      </c>
      <c r="B1385" s="576">
        <v>46118.0</v>
      </c>
      <c r="C1385" s="91" t="s">
        <v>83</v>
      </c>
      <c r="D1385" s="91" t="s">
        <v>155</v>
      </c>
      <c r="E1385" s="91" t="s">
        <v>4352</v>
      </c>
      <c r="F1385" s="176">
        <v>46118.0</v>
      </c>
      <c r="G1385" s="91"/>
      <c r="H1385" s="91" t="s">
        <v>9681</v>
      </c>
      <c r="I1385" s="91" t="s">
        <v>9682</v>
      </c>
      <c r="J1385" s="558" t="s">
        <v>9683</v>
      </c>
      <c r="K1385" s="558" t="s">
        <v>9684</v>
      </c>
      <c r="L1385" s="313" t="s">
        <v>9684</v>
      </c>
      <c r="M1385" s="91" t="s">
        <v>9685</v>
      </c>
      <c r="N1385" s="91" t="s">
        <v>9685</v>
      </c>
      <c r="O1385" s="183">
        <v>45987.0</v>
      </c>
      <c r="P1385" s="337">
        <v>46001.0</v>
      </c>
      <c r="Q1385" s="91" t="s">
        <v>124</v>
      </c>
      <c r="R1385" s="91" t="s">
        <v>124</v>
      </c>
      <c r="S1385" s="179" t="s">
        <v>126</v>
      </c>
      <c r="T1385" s="179" t="s">
        <v>127</v>
      </c>
      <c r="U1385" s="185"/>
      <c r="V1385" s="179" t="s">
        <v>131</v>
      </c>
      <c r="W1385" s="182"/>
      <c r="X1385" s="182"/>
      <c r="Y1385" s="182"/>
      <c r="Z1385" s="182"/>
      <c r="AA1385" s="184"/>
      <c r="AB1385" s="184"/>
    </row>
    <row r="1386" ht="22.5" customHeight="1">
      <c r="A1386" s="72">
        <f>COUNTIF('Call &amp; Chat-Lidya'!$I$4:$I$2391,I1386)</f>
        <v>1</v>
      </c>
      <c r="B1386" s="576">
        <v>46118.0</v>
      </c>
      <c r="C1386" s="91" t="s">
        <v>83</v>
      </c>
      <c r="D1386" s="91" t="s">
        <v>155</v>
      </c>
      <c r="E1386" s="91" t="s">
        <v>4354</v>
      </c>
      <c r="F1386" s="176">
        <v>46118.0</v>
      </c>
      <c r="G1386" s="91"/>
      <c r="H1386" s="91" t="s">
        <v>9712</v>
      </c>
      <c r="I1386" s="91" t="s">
        <v>9713</v>
      </c>
      <c r="J1386" s="558" t="s">
        <v>9714</v>
      </c>
      <c r="K1386" s="558" t="s">
        <v>9715</v>
      </c>
      <c r="L1386" s="313" t="s">
        <v>9715</v>
      </c>
      <c r="M1386" s="182"/>
      <c r="N1386" s="91" t="s">
        <v>9716</v>
      </c>
      <c r="O1386" s="183">
        <v>45988.0</v>
      </c>
      <c r="P1386" s="337">
        <v>46002.0</v>
      </c>
      <c r="Q1386" s="91" t="s">
        <v>124</v>
      </c>
      <c r="R1386" s="91" t="s">
        <v>124</v>
      </c>
      <c r="S1386" s="179" t="s">
        <v>251</v>
      </c>
      <c r="T1386" s="179" t="s">
        <v>127</v>
      </c>
      <c r="U1386" s="185"/>
      <c r="V1386" s="179" t="s">
        <v>131</v>
      </c>
      <c r="W1386" s="182"/>
      <c r="X1386" s="182"/>
      <c r="Y1386" s="182"/>
      <c r="Z1386" s="182"/>
      <c r="AA1386" s="184"/>
      <c r="AB1386" s="184"/>
    </row>
    <row r="1387" ht="22.5" customHeight="1">
      <c r="A1387" s="72">
        <f>COUNTIF('Call &amp; Chat-Lidya'!$I$4:$I$2391,I1387)</f>
        <v>1</v>
      </c>
      <c r="B1387" s="576">
        <v>46118.0</v>
      </c>
      <c r="C1387" s="91" t="s">
        <v>83</v>
      </c>
      <c r="D1387" s="91" t="s">
        <v>155</v>
      </c>
      <c r="E1387" s="91" t="s">
        <v>4355</v>
      </c>
      <c r="F1387" s="176">
        <v>46118.0</v>
      </c>
      <c r="G1387" s="91"/>
      <c r="H1387" s="91" t="s">
        <v>9717</v>
      </c>
      <c r="I1387" s="91" t="s">
        <v>9718</v>
      </c>
      <c r="J1387" s="558" t="s">
        <v>9720</v>
      </c>
      <c r="K1387" s="558" t="s">
        <v>9721</v>
      </c>
      <c r="L1387" s="313" t="s">
        <v>9721</v>
      </c>
      <c r="M1387" s="91" t="s">
        <v>9722</v>
      </c>
      <c r="N1387" s="91" t="s">
        <v>9722</v>
      </c>
      <c r="O1387" s="183">
        <v>45989.0</v>
      </c>
      <c r="P1387" s="337">
        <v>46003.0</v>
      </c>
      <c r="Q1387" s="91" t="s">
        <v>143</v>
      </c>
      <c r="R1387" s="91" t="s">
        <v>124</v>
      </c>
      <c r="S1387" s="179" t="s">
        <v>251</v>
      </c>
      <c r="T1387" s="179" t="s">
        <v>127</v>
      </c>
      <c r="U1387" s="185"/>
      <c r="V1387" s="179" t="s">
        <v>131</v>
      </c>
      <c r="W1387" s="182"/>
      <c r="X1387" s="182"/>
      <c r="Y1387" s="182"/>
      <c r="Z1387" s="182"/>
      <c r="AA1387" s="184"/>
      <c r="AB1387" s="184"/>
    </row>
    <row r="1388" ht="22.5" customHeight="1">
      <c r="A1388" s="72">
        <f>COUNTIF('Call &amp; Chat-Lidya'!$I$4:$I$2391,I1388)</f>
        <v>1</v>
      </c>
      <c r="B1388" s="576">
        <v>46118.0</v>
      </c>
      <c r="C1388" s="91" t="s">
        <v>83</v>
      </c>
      <c r="D1388" s="91" t="s">
        <v>155</v>
      </c>
      <c r="E1388" s="91" t="s">
        <v>4358</v>
      </c>
      <c r="F1388" s="176">
        <v>46118.0</v>
      </c>
      <c r="G1388" s="91"/>
      <c r="H1388" s="91" t="s">
        <v>9739</v>
      </c>
      <c r="I1388" s="91" t="s">
        <v>9740</v>
      </c>
      <c r="J1388" s="558" t="s">
        <v>9741</v>
      </c>
      <c r="K1388" s="558" t="s">
        <v>9742</v>
      </c>
      <c r="L1388" s="313" t="s">
        <v>9742</v>
      </c>
      <c r="M1388" s="91" t="s">
        <v>9743</v>
      </c>
      <c r="N1388" s="91" t="s">
        <v>9743</v>
      </c>
      <c r="O1388" s="183">
        <v>45992.0</v>
      </c>
      <c r="P1388" s="337">
        <v>46006.0</v>
      </c>
      <c r="Q1388" s="91" t="s">
        <v>124</v>
      </c>
      <c r="R1388" s="91" t="s">
        <v>124</v>
      </c>
      <c r="S1388" s="179" t="s">
        <v>126</v>
      </c>
      <c r="T1388" s="179" t="s">
        <v>127</v>
      </c>
      <c r="U1388" s="185"/>
      <c r="V1388" s="179" t="s">
        <v>131</v>
      </c>
      <c r="W1388" s="182"/>
      <c r="X1388" s="182"/>
      <c r="Y1388" s="182"/>
      <c r="Z1388" s="182"/>
      <c r="AA1388" s="184"/>
      <c r="AB1388" s="184"/>
    </row>
    <row r="1389" ht="22.5" customHeight="1">
      <c r="A1389" s="72">
        <f>COUNTIF('Call &amp; Chat-Lidya'!$I$4:$I$2391,I1389)</f>
        <v>1</v>
      </c>
      <c r="B1389" s="576">
        <v>46118.0</v>
      </c>
      <c r="C1389" s="91" t="s">
        <v>83</v>
      </c>
      <c r="D1389" s="91" t="s">
        <v>155</v>
      </c>
      <c r="E1389" s="91" t="s">
        <v>4363</v>
      </c>
      <c r="F1389" s="176">
        <v>46118.0</v>
      </c>
      <c r="G1389" s="91"/>
      <c r="H1389" s="91" t="s">
        <v>9750</v>
      </c>
      <c r="I1389" s="91" t="s">
        <v>9751</v>
      </c>
      <c r="J1389" s="558" t="s">
        <v>9752</v>
      </c>
      <c r="K1389" s="558" t="s">
        <v>9753</v>
      </c>
      <c r="L1389" s="313" t="s">
        <v>9753</v>
      </c>
      <c r="M1389" s="91" t="s">
        <v>9754</v>
      </c>
      <c r="N1389" s="91" t="s">
        <v>9755</v>
      </c>
      <c r="O1389" s="183">
        <v>45993.0</v>
      </c>
      <c r="P1389" s="337">
        <v>46007.0</v>
      </c>
      <c r="Q1389" s="91" t="s">
        <v>124</v>
      </c>
      <c r="R1389" s="91" t="s">
        <v>124</v>
      </c>
      <c r="S1389" s="179" t="s">
        <v>251</v>
      </c>
      <c r="T1389" s="179" t="s">
        <v>127</v>
      </c>
      <c r="U1389" s="185"/>
      <c r="V1389" s="179" t="s">
        <v>131</v>
      </c>
      <c r="W1389" s="182"/>
      <c r="X1389" s="182"/>
      <c r="Y1389" s="182"/>
      <c r="Z1389" s="182"/>
      <c r="AA1389" s="184"/>
      <c r="AB1389" s="184"/>
    </row>
    <row r="1390" ht="22.5" customHeight="1">
      <c r="A1390" s="72">
        <f>COUNTIF('Call &amp; Chat-Lidya'!$I$4:$I$2391,I1390)</f>
        <v>1</v>
      </c>
      <c r="B1390" s="576">
        <v>46118.0</v>
      </c>
      <c r="C1390" s="91" t="s">
        <v>83</v>
      </c>
      <c r="D1390" s="91" t="s">
        <v>155</v>
      </c>
      <c r="E1390" s="91" t="s">
        <v>4377</v>
      </c>
      <c r="F1390" s="176">
        <v>46118.0</v>
      </c>
      <c r="G1390" s="91"/>
      <c r="H1390" s="91" t="s">
        <v>9757</v>
      </c>
      <c r="I1390" s="91" t="s">
        <v>9758</v>
      </c>
      <c r="J1390" s="558" t="s">
        <v>9759</v>
      </c>
      <c r="K1390" s="558" t="s">
        <v>9760</v>
      </c>
      <c r="L1390" s="313" t="s">
        <v>9760</v>
      </c>
      <c r="M1390" s="91" t="s">
        <v>9761</v>
      </c>
      <c r="N1390" s="91" t="s">
        <v>9761</v>
      </c>
      <c r="O1390" s="183">
        <v>45993.0</v>
      </c>
      <c r="P1390" s="337">
        <v>46007.0</v>
      </c>
      <c r="Q1390" s="91" t="s">
        <v>124</v>
      </c>
      <c r="R1390" s="91" t="s">
        <v>124</v>
      </c>
      <c r="S1390" s="179" t="s">
        <v>126</v>
      </c>
      <c r="T1390" s="179" t="s">
        <v>127</v>
      </c>
      <c r="U1390" s="185"/>
      <c r="V1390" s="179" t="s">
        <v>131</v>
      </c>
      <c r="W1390" s="182"/>
      <c r="X1390" s="182"/>
      <c r="Y1390" s="182"/>
      <c r="Z1390" s="182"/>
      <c r="AA1390" s="184"/>
      <c r="AB1390" s="184"/>
    </row>
    <row r="1391" ht="22.5" customHeight="1">
      <c r="A1391" s="72">
        <f>COUNTIF('Call &amp; Chat-Lidya'!$I$4:$I$2391,I1391)</f>
        <v>1</v>
      </c>
      <c r="B1391" s="576">
        <v>46118.0</v>
      </c>
      <c r="C1391" s="91" t="s">
        <v>83</v>
      </c>
      <c r="D1391" s="91" t="s">
        <v>155</v>
      </c>
      <c r="E1391" s="91" t="s">
        <v>4388</v>
      </c>
      <c r="F1391" s="176">
        <v>46118.0</v>
      </c>
      <c r="G1391" s="91"/>
      <c r="H1391" s="91" t="s">
        <v>9762</v>
      </c>
      <c r="I1391" s="91" t="s">
        <v>9763</v>
      </c>
      <c r="J1391" s="558" t="s">
        <v>9764</v>
      </c>
      <c r="K1391" s="558" t="s">
        <v>9765</v>
      </c>
      <c r="L1391" s="313" t="s">
        <v>9765</v>
      </c>
      <c r="M1391" s="182"/>
      <c r="N1391" s="91" t="s">
        <v>9766</v>
      </c>
      <c r="O1391" s="183">
        <v>45993.0</v>
      </c>
      <c r="P1391" s="337">
        <v>46007.0</v>
      </c>
      <c r="Q1391" s="91" t="s">
        <v>124</v>
      </c>
      <c r="R1391" s="91" t="s">
        <v>124</v>
      </c>
      <c r="S1391" s="179" t="s">
        <v>251</v>
      </c>
      <c r="T1391" s="179" t="s">
        <v>127</v>
      </c>
      <c r="U1391" s="185"/>
      <c r="V1391" s="179" t="s">
        <v>131</v>
      </c>
      <c r="W1391" s="182"/>
      <c r="X1391" s="182"/>
      <c r="Y1391" s="182"/>
      <c r="Z1391" s="180" t="s">
        <v>533</v>
      </c>
      <c r="AA1391" s="184"/>
      <c r="AB1391" s="184"/>
    </row>
    <row r="1392" ht="22.5" customHeight="1">
      <c r="A1392" s="72">
        <f>COUNTIF('Call &amp; Chat-Lidya'!$I$4:$I$2391,I1392)</f>
        <v>1</v>
      </c>
      <c r="B1392" s="576">
        <v>46118.0</v>
      </c>
      <c r="C1392" s="91" t="s">
        <v>83</v>
      </c>
      <c r="D1392" s="91" t="s">
        <v>155</v>
      </c>
      <c r="E1392" s="91" t="s">
        <v>4397</v>
      </c>
      <c r="F1392" s="176">
        <v>46118.0</v>
      </c>
      <c r="G1392" s="91"/>
      <c r="H1392" s="91" t="s">
        <v>9769</v>
      </c>
      <c r="I1392" s="91" t="s">
        <v>9770</v>
      </c>
      <c r="J1392" s="558" t="s">
        <v>9771</v>
      </c>
      <c r="K1392" s="558" t="s">
        <v>9773</v>
      </c>
      <c r="L1392" s="313" t="s">
        <v>9773</v>
      </c>
      <c r="M1392" s="91" t="s">
        <v>9774</v>
      </c>
      <c r="N1392" s="91" t="s">
        <v>9774</v>
      </c>
      <c r="O1392" s="183">
        <v>45993.0</v>
      </c>
      <c r="P1392" s="337">
        <v>46007.0</v>
      </c>
      <c r="Q1392" s="91" t="s">
        <v>124</v>
      </c>
      <c r="R1392" s="91" t="s">
        <v>143</v>
      </c>
      <c r="S1392" s="179" t="s">
        <v>350</v>
      </c>
      <c r="T1392" s="179" t="s">
        <v>145</v>
      </c>
      <c r="U1392" s="185"/>
      <c r="V1392" s="179" t="s">
        <v>283</v>
      </c>
      <c r="W1392" s="182"/>
      <c r="X1392" s="182"/>
      <c r="Y1392" s="182"/>
      <c r="Z1392" s="180" t="s">
        <v>11118</v>
      </c>
      <c r="AA1392" s="184"/>
      <c r="AB1392" s="184"/>
    </row>
    <row r="1393" ht="22.5" customHeight="1">
      <c r="A1393" s="72">
        <f>COUNTIF('Call &amp; Chat-Lidya'!$I$4:$I$2391,I1393)</f>
        <v>1</v>
      </c>
      <c r="B1393" s="576">
        <v>46118.0</v>
      </c>
      <c r="C1393" s="91" t="s">
        <v>83</v>
      </c>
      <c r="D1393" s="91" t="s">
        <v>155</v>
      </c>
      <c r="E1393" s="91" t="s">
        <v>4406</v>
      </c>
      <c r="F1393" s="176">
        <v>46118.0</v>
      </c>
      <c r="G1393" s="91"/>
      <c r="H1393" s="91" t="s">
        <v>9775</v>
      </c>
      <c r="I1393" s="91" t="s">
        <v>9776</v>
      </c>
      <c r="J1393" s="558" t="s">
        <v>9777</v>
      </c>
      <c r="K1393" s="558" t="s">
        <v>9778</v>
      </c>
      <c r="L1393" s="313" t="s">
        <v>9778</v>
      </c>
      <c r="M1393" s="91" t="s">
        <v>9779</v>
      </c>
      <c r="N1393" s="91" t="s">
        <v>9779</v>
      </c>
      <c r="O1393" s="183">
        <v>45993.0</v>
      </c>
      <c r="P1393" s="337">
        <v>46007.0</v>
      </c>
      <c r="Q1393" s="91" t="s">
        <v>278</v>
      </c>
      <c r="R1393" s="91" t="s">
        <v>124</v>
      </c>
      <c r="S1393" s="179" t="s">
        <v>251</v>
      </c>
      <c r="T1393" s="179" t="s">
        <v>127</v>
      </c>
      <c r="U1393" s="185"/>
      <c r="V1393" s="179" t="s">
        <v>131</v>
      </c>
      <c r="W1393" s="182"/>
      <c r="X1393" s="182"/>
      <c r="Y1393" s="182"/>
      <c r="Z1393" s="182"/>
      <c r="AA1393" s="184"/>
      <c r="AB1393" s="184"/>
    </row>
    <row r="1394" ht="22.5" customHeight="1">
      <c r="A1394" s="72">
        <f>COUNTIF('Call &amp; Chat-Lidya'!$I$4:$I$2391,I1394)</f>
        <v>1</v>
      </c>
      <c r="B1394" s="576">
        <v>46118.0</v>
      </c>
      <c r="C1394" s="91" t="s">
        <v>83</v>
      </c>
      <c r="D1394" s="91" t="s">
        <v>155</v>
      </c>
      <c r="E1394" s="91" t="s">
        <v>4412</v>
      </c>
      <c r="F1394" s="176">
        <v>46118.0</v>
      </c>
      <c r="G1394" s="91"/>
      <c r="H1394" s="91" t="s">
        <v>9783</v>
      </c>
      <c r="I1394" s="91" t="s">
        <v>9784</v>
      </c>
      <c r="J1394" s="558" t="s">
        <v>9785</v>
      </c>
      <c r="K1394" s="558" t="s">
        <v>9786</v>
      </c>
      <c r="L1394" s="313" t="s">
        <v>9787</v>
      </c>
      <c r="M1394" s="91" t="s">
        <v>9788</v>
      </c>
      <c r="N1394" s="91" t="s">
        <v>9789</v>
      </c>
      <c r="O1394" s="183">
        <v>45993.0</v>
      </c>
      <c r="P1394" s="337">
        <v>46007.0</v>
      </c>
      <c r="Q1394" s="91" t="s">
        <v>124</v>
      </c>
      <c r="R1394" s="91" t="s">
        <v>124</v>
      </c>
      <c r="S1394" s="179" t="s">
        <v>251</v>
      </c>
      <c r="T1394" s="179" t="s">
        <v>127</v>
      </c>
      <c r="U1394" s="185"/>
      <c r="V1394" s="179" t="s">
        <v>131</v>
      </c>
      <c r="W1394" s="182"/>
      <c r="X1394" s="182"/>
      <c r="Y1394" s="182"/>
      <c r="Z1394" s="182"/>
      <c r="AA1394" s="184"/>
      <c r="AB1394" s="184"/>
    </row>
    <row r="1395" ht="22.5" customHeight="1">
      <c r="A1395" s="72">
        <f>COUNTIF('Call &amp; Chat-Lidya'!$I$4:$I$2391,I1395)</f>
        <v>1</v>
      </c>
      <c r="B1395" s="576">
        <v>46118.0</v>
      </c>
      <c r="C1395" s="91" t="s">
        <v>83</v>
      </c>
      <c r="D1395" s="91" t="s">
        <v>155</v>
      </c>
      <c r="E1395" s="91" t="s">
        <v>4422</v>
      </c>
      <c r="F1395" s="176">
        <v>46118.0</v>
      </c>
      <c r="G1395" s="91"/>
      <c r="H1395" s="91" t="s">
        <v>9795</v>
      </c>
      <c r="I1395" s="91" t="s">
        <v>9796</v>
      </c>
      <c r="J1395" s="558" t="s">
        <v>9797</v>
      </c>
      <c r="K1395" s="558" t="s">
        <v>9798</v>
      </c>
      <c r="L1395" s="313" t="s">
        <v>9798</v>
      </c>
      <c r="M1395" s="91" t="s">
        <v>9799</v>
      </c>
      <c r="N1395" s="91" t="s">
        <v>9799</v>
      </c>
      <c r="O1395" s="183">
        <v>45993.0</v>
      </c>
      <c r="P1395" s="337">
        <v>46007.0</v>
      </c>
      <c r="Q1395" s="91" t="s">
        <v>124</v>
      </c>
      <c r="R1395" s="91" t="s">
        <v>124</v>
      </c>
      <c r="S1395" s="179" t="s">
        <v>126</v>
      </c>
      <c r="T1395" s="179" t="s">
        <v>127</v>
      </c>
      <c r="U1395" s="185"/>
      <c r="V1395" s="179" t="s">
        <v>131</v>
      </c>
      <c r="W1395" s="182"/>
      <c r="X1395" s="182"/>
      <c r="Y1395" s="182"/>
      <c r="Z1395" s="182"/>
      <c r="AA1395" s="184"/>
      <c r="AB1395" s="184"/>
    </row>
    <row r="1396" ht="22.5" customHeight="1">
      <c r="A1396" s="72">
        <f>COUNTIF('Call &amp; Chat-Lidya'!$I$4:$I$2391,I1396)</f>
        <v>2</v>
      </c>
      <c r="B1396" s="576">
        <v>46118.0</v>
      </c>
      <c r="C1396" s="91" t="s">
        <v>83</v>
      </c>
      <c r="D1396" s="91" t="s">
        <v>155</v>
      </c>
      <c r="E1396" s="91" t="s">
        <v>4431</v>
      </c>
      <c r="F1396" s="176">
        <v>46118.0</v>
      </c>
      <c r="G1396" s="91"/>
      <c r="H1396" s="91" t="s">
        <v>9801</v>
      </c>
      <c r="I1396" s="91" t="s">
        <v>9802</v>
      </c>
      <c r="J1396" s="558" t="s">
        <v>9803</v>
      </c>
      <c r="K1396" s="558" t="s">
        <v>9804</v>
      </c>
      <c r="L1396" s="313" t="s">
        <v>9804</v>
      </c>
      <c r="M1396" s="91" t="s">
        <v>9805</v>
      </c>
      <c r="N1396" s="91" t="s">
        <v>9805</v>
      </c>
      <c r="O1396" s="183">
        <v>45994.0</v>
      </c>
      <c r="P1396" s="337">
        <v>46008.0</v>
      </c>
      <c r="Q1396" s="91" t="s">
        <v>124</v>
      </c>
      <c r="R1396" s="91" t="s">
        <v>124</v>
      </c>
      <c r="S1396" s="179" t="s">
        <v>126</v>
      </c>
      <c r="T1396" s="179" t="s">
        <v>127</v>
      </c>
      <c r="U1396" s="185"/>
      <c r="V1396" s="179" t="s">
        <v>131</v>
      </c>
      <c r="W1396" s="182"/>
      <c r="X1396" s="182"/>
      <c r="Y1396" s="182"/>
      <c r="Z1396" s="182"/>
      <c r="AA1396" s="184"/>
      <c r="AB1396" s="184"/>
    </row>
    <row r="1397" ht="22.5" customHeight="1">
      <c r="A1397" s="72">
        <f>COUNTIF('Call &amp; Chat-Lidya'!$I$4:$I$2391,I1397)</f>
        <v>1</v>
      </c>
      <c r="B1397" s="576">
        <v>46118.0</v>
      </c>
      <c r="C1397" s="91" t="s">
        <v>83</v>
      </c>
      <c r="D1397" s="91" t="s">
        <v>155</v>
      </c>
      <c r="E1397" s="91" t="s">
        <v>4438</v>
      </c>
      <c r="F1397" s="176">
        <v>46118.0</v>
      </c>
      <c r="G1397" s="91"/>
      <c r="H1397" s="91" t="s">
        <v>9810</v>
      </c>
      <c r="I1397" s="91" t="s">
        <v>9811</v>
      </c>
      <c r="J1397" s="558" t="s">
        <v>4582</v>
      </c>
      <c r="K1397" s="558" t="s">
        <v>9812</v>
      </c>
      <c r="L1397" s="313" t="s">
        <v>9812</v>
      </c>
      <c r="M1397" s="91" t="s">
        <v>9813</v>
      </c>
      <c r="N1397" s="91" t="s">
        <v>9813</v>
      </c>
      <c r="O1397" s="183">
        <v>45994.0</v>
      </c>
      <c r="P1397" s="337">
        <v>46008.0</v>
      </c>
      <c r="Q1397" s="91" t="s">
        <v>124</v>
      </c>
      <c r="R1397" s="91" t="s">
        <v>124</v>
      </c>
      <c r="S1397" s="179" t="s">
        <v>126</v>
      </c>
      <c r="T1397" s="179" t="s">
        <v>127</v>
      </c>
      <c r="U1397" s="185"/>
      <c r="V1397" s="179" t="s">
        <v>131</v>
      </c>
      <c r="W1397" s="182"/>
      <c r="X1397" s="182"/>
      <c r="Y1397" s="182"/>
      <c r="Z1397" s="182"/>
      <c r="AA1397" s="184"/>
      <c r="AB1397" s="184"/>
    </row>
    <row r="1398" ht="22.5" customHeight="1">
      <c r="A1398" s="72">
        <f>COUNTIF('Call &amp; Chat-Lidya'!$I$4:$I$2391,I1398)</f>
        <v>1</v>
      </c>
      <c r="B1398" s="576">
        <v>46118.0</v>
      </c>
      <c r="C1398" s="91" t="s">
        <v>83</v>
      </c>
      <c r="D1398" s="91" t="s">
        <v>155</v>
      </c>
      <c r="E1398" s="91" t="s">
        <v>4451</v>
      </c>
      <c r="F1398" s="176">
        <v>46118.0</v>
      </c>
      <c r="G1398" s="91"/>
      <c r="H1398" s="91" t="s">
        <v>9870</v>
      </c>
      <c r="I1398" s="91" t="s">
        <v>9871</v>
      </c>
      <c r="J1398" s="558" t="s">
        <v>9872</v>
      </c>
      <c r="K1398" s="558" t="s">
        <v>9873</v>
      </c>
      <c r="L1398" s="313" t="s">
        <v>9873</v>
      </c>
      <c r="M1398" s="91" t="s">
        <v>9874</v>
      </c>
      <c r="N1398" s="91" t="s">
        <v>9875</v>
      </c>
      <c r="O1398" s="183">
        <v>45995.0</v>
      </c>
      <c r="P1398" s="337">
        <v>46009.0</v>
      </c>
      <c r="Q1398" s="91" t="s">
        <v>124</v>
      </c>
      <c r="R1398" s="91" t="s">
        <v>124</v>
      </c>
      <c r="S1398" s="179" t="s">
        <v>126</v>
      </c>
      <c r="T1398" s="179" t="s">
        <v>127</v>
      </c>
      <c r="U1398" s="185"/>
      <c r="V1398" s="179" t="s">
        <v>131</v>
      </c>
      <c r="W1398" s="182"/>
      <c r="X1398" s="182"/>
      <c r="Y1398" s="182"/>
      <c r="Z1398" s="182"/>
      <c r="AA1398" s="184"/>
      <c r="AB1398" s="184"/>
    </row>
    <row r="1399" ht="22.5" customHeight="1">
      <c r="A1399" s="72">
        <f>COUNTIF('Call &amp; Chat-Lidya'!$I$4:$I$2391,I1399)</f>
        <v>3</v>
      </c>
      <c r="B1399" s="576">
        <v>46118.0</v>
      </c>
      <c r="C1399" s="91" t="s">
        <v>83</v>
      </c>
      <c r="D1399" s="91" t="s">
        <v>155</v>
      </c>
      <c r="E1399" s="91" t="s">
        <v>4462</v>
      </c>
      <c r="F1399" s="176">
        <v>46118.0</v>
      </c>
      <c r="G1399" s="91"/>
      <c r="H1399" s="91" t="s">
        <v>9881</v>
      </c>
      <c r="I1399" s="91" t="s">
        <v>9882</v>
      </c>
      <c r="J1399" s="558" t="s">
        <v>9883</v>
      </c>
      <c r="K1399" s="558" t="s">
        <v>9884</v>
      </c>
      <c r="L1399" s="313" t="s">
        <v>9884</v>
      </c>
      <c r="M1399" s="91" t="s">
        <v>9885</v>
      </c>
      <c r="N1399" s="91" t="s">
        <v>9886</v>
      </c>
      <c r="O1399" s="183">
        <v>45996.0</v>
      </c>
      <c r="P1399" s="337">
        <v>46010.0</v>
      </c>
      <c r="Q1399" s="91" t="s">
        <v>124</v>
      </c>
      <c r="R1399" s="91" t="s">
        <v>124</v>
      </c>
      <c r="S1399" s="179" t="s">
        <v>251</v>
      </c>
      <c r="T1399" s="179" t="s">
        <v>127</v>
      </c>
      <c r="U1399" s="185"/>
      <c r="V1399" s="179" t="s">
        <v>131</v>
      </c>
      <c r="W1399" s="182"/>
      <c r="X1399" s="182"/>
      <c r="Y1399" s="182"/>
      <c r="Z1399" s="180" t="s">
        <v>11135</v>
      </c>
      <c r="AA1399" s="184"/>
      <c r="AB1399" s="184"/>
    </row>
    <row r="1400" ht="22.5" customHeight="1">
      <c r="A1400" s="72">
        <f>COUNTIF('Call &amp; Chat-Lidya'!$I$4:$I$2391,I1400)</f>
        <v>1</v>
      </c>
      <c r="B1400" s="576">
        <v>46118.0</v>
      </c>
      <c r="C1400" s="91" t="s">
        <v>83</v>
      </c>
      <c r="D1400" s="91" t="s">
        <v>155</v>
      </c>
      <c r="E1400" s="91" t="s">
        <v>4469</v>
      </c>
      <c r="F1400" s="176">
        <v>46118.0</v>
      </c>
      <c r="G1400" s="91"/>
      <c r="H1400" s="91" t="s">
        <v>9893</v>
      </c>
      <c r="I1400" s="91" t="s">
        <v>9894</v>
      </c>
      <c r="J1400" s="558" t="s">
        <v>9895</v>
      </c>
      <c r="K1400" s="558" t="s">
        <v>9896</v>
      </c>
      <c r="L1400" s="313" t="s">
        <v>9896</v>
      </c>
      <c r="M1400" s="91" t="s">
        <v>9897</v>
      </c>
      <c r="N1400" s="91" t="s">
        <v>9897</v>
      </c>
      <c r="O1400" s="183">
        <v>45997.0</v>
      </c>
      <c r="P1400" s="337">
        <v>46011.0</v>
      </c>
      <c r="Q1400" s="91" t="s">
        <v>143</v>
      </c>
      <c r="R1400" s="91" t="s">
        <v>124</v>
      </c>
      <c r="S1400" s="179" t="s">
        <v>251</v>
      </c>
      <c r="T1400" s="179" t="s">
        <v>127</v>
      </c>
      <c r="U1400" s="185"/>
      <c r="V1400" s="179" t="s">
        <v>131</v>
      </c>
      <c r="W1400" s="182"/>
      <c r="X1400" s="182"/>
      <c r="Y1400" s="182"/>
      <c r="Z1400" s="182"/>
      <c r="AA1400" s="184"/>
      <c r="AB1400" s="184"/>
    </row>
    <row r="1401" ht="22.5" customHeight="1">
      <c r="A1401" s="72">
        <f>COUNTIF('Call &amp; Chat-Lidya'!$I$4:$I$2391,I1401)</f>
        <v>1</v>
      </c>
      <c r="B1401" s="576">
        <v>46118.0</v>
      </c>
      <c r="C1401" s="91" t="s">
        <v>83</v>
      </c>
      <c r="D1401" s="91" t="s">
        <v>155</v>
      </c>
      <c r="E1401" s="91" t="s">
        <v>4481</v>
      </c>
      <c r="F1401" s="176">
        <v>46118.0</v>
      </c>
      <c r="G1401" s="91"/>
      <c r="H1401" s="91" t="s">
        <v>9905</v>
      </c>
      <c r="I1401" s="91" t="s">
        <v>9906</v>
      </c>
      <c r="J1401" s="558" t="s">
        <v>9907</v>
      </c>
      <c r="K1401" s="558" t="s">
        <v>9908</v>
      </c>
      <c r="L1401" s="313" t="s">
        <v>9908</v>
      </c>
      <c r="M1401" s="182"/>
      <c r="N1401" s="91" t="s">
        <v>9909</v>
      </c>
      <c r="O1401" s="183">
        <v>45998.0</v>
      </c>
      <c r="P1401" s="337">
        <v>46012.0</v>
      </c>
      <c r="Q1401" s="91" t="s">
        <v>124</v>
      </c>
      <c r="R1401" s="91" t="s">
        <v>124</v>
      </c>
      <c r="S1401" s="179" t="s">
        <v>251</v>
      </c>
      <c r="T1401" s="179" t="s">
        <v>127</v>
      </c>
      <c r="U1401" s="185"/>
      <c r="V1401" s="179" t="s">
        <v>131</v>
      </c>
      <c r="W1401" s="182"/>
      <c r="X1401" s="182"/>
      <c r="Y1401" s="182"/>
      <c r="Z1401" s="182"/>
      <c r="AA1401" s="184"/>
      <c r="AB1401" s="184"/>
    </row>
    <row r="1402" ht="22.5" customHeight="1">
      <c r="A1402" s="72">
        <f>COUNTIF('Call &amp; Chat-Lidya'!$I$4:$I$2391,I1402)</f>
        <v>1</v>
      </c>
      <c r="B1402" s="576">
        <v>46118.0</v>
      </c>
      <c r="C1402" s="91" t="s">
        <v>83</v>
      </c>
      <c r="D1402" s="91" t="s">
        <v>155</v>
      </c>
      <c r="E1402" s="91" t="s">
        <v>4492</v>
      </c>
      <c r="F1402" s="176">
        <v>46118.0</v>
      </c>
      <c r="G1402" s="91"/>
      <c r="H1402" s="91" t="s">
        <v>11143</v>
      </c>
      <c r="I1402" s="91" t="s">
        <v>11144</v>
      </c>
      <c r="J1402" s="558" t="s">
        <v>11145</v>
      </c>
      <c r="K1402" s="558" t="s">
        <v>11146</v>
      </c>
      <c r="L1402" s="313" t="s">
        <v>11146</v>
      </c>
      <c r="M1402" s="182"/>
      <c r="N1402" s="91" t="s">
        <v>11147</v>
      </c>
      <c r="O1402" s="183">
        <v>45998.0</v>
      </c>
      <c r="P1402" s="337">
        <v>46012.0</v>
      </c>
      <c r="Q1402" s="91" t="s">
        <v>124</v>
      </c>
      <c r="R1402" s="91" t="s">
        <v>124</v>
      </c>
      <c r="S1402" s="179" t="s">
        <v>126</v>
      </c>
      <c r="T1402" s="179" t="s">
        <v>127</v>
      </c>
      <c r="U1402" s="185"/>
      <c r="V1402" s="179" t="s">
        <v>131</v>
      </c>
      <c r="W1402" s="182"/>
      <c r="X1402" s="182"/>
      <c r="Y1402" s="182"/>
      <c r="Z1402" s="182"/>
      <c r="AA1402" s="184"/>
      <c r="AB1402" s="184"/>
    </row>
    <row r="1403" ht="22.5" customHeight="1">
      <c r="A1403" s="72">
        <f>COUNTIF('Call &amp; Chat-Lidya'!$I$4:$I$2391,I1403)</f>
        <v>1</v>
      </c>
      <c r="B1403" s="576">
        <v>46118.0</v>
      </c>
      <c r="C1403" s="91" t="s">
        <v>83</v>
      </c>
      <c r="D1403" s="91" t="s">
        <v>155</v>
      </c>
      <c r="E1403" s="91" t="s">
        <v>4502</v>
      </c>
      <c r="F1403" s="176">
        <v>46118.0</v>
      </c>
      <c r="G1403" s="91"/>
      <c r="H1403" s="91" t="s">
        <v>11153</v>
      </c>
      <c r="I1403" s="91" t="s">
        <v>11154</v>
      </c>
      <c r="J1403" s="558" t="s">
        <v>11155</v>
      </c>
      <c r="K1403" s="558" t="s">
        <v>11156</v>
      </c>
      <c r="L1403" s="313" t="s">
        <v>11156</v>
      </c>
      <c r="M1403" s="91" t="s">
        <v>11157</v>
      </c>
      <c r="N1403" s="91" t="s">
        <v>11157</v>
      </c>
      <c r="O1403" s="183">
        <v>45999.0</v>
      </c>
      <c r="P1403" s="337">
        <v>46013.0</v>
      </c>
      <c r="Q1403" s="91" t="s">
        <v>143</v>
      </c>
      <c r="R1403" s="91" t="s">
        <v>124</v>
      </c>
      <c r="S1403" s="179" t="s">
        <v>350</v>
      </c>
      <c r="T1403" s="179" t="s">
        <v>145</v>
      </c>
      <c r="U1403" s="185"/>
      <c r="V1403" s="179" t="s">
        <v>131</v>
      </c>
      <c r="W1403" s="182"/>
      <c r="X1403" s="182"/>
      <c r="Y1403" s="182"/>
      <c r="Z1403" s="180" t="s">
        <v>11158</v>
      </c>
      <c r="AA1403" s="184"/>
      <c r="AB1403" s="184"/>
    </row>
    <row r="1404" ht="22.5" customHeight="1">
      <c r="A1404" s="72">
        <f>COUNTIF('Call &amp; Chat-Lidya'!$I$4:$I$2391,I1404)</f>
        <v>1</v>
      </c>
      <c r="B1404" s="576">
        <v>46118.0</v>
      </c>
      <c r="C1404" s="91" t="s">
        <v>83</v>
      </c>
      <c r="D1404" s="91" t="s">
        <v>155</v>
      </c>
      <c r="E1404" s="91" t="s">
        <v>4508</v>
      </c>
      <c r="F1404" s="176">
        <v>46118.0</v>
      </c>
      <c r="G1404" s="91"/>
      <c r="H1404" s="91" t="s">
        <v>11159</v>
      </c>
      <c r="I1404" s="91" t="s">
        <v>11160</v>
      </c>
      <c r="J1404" s="558" t="s">
        <v>11161</v>
      </c>
      <c r="K1404" s="558" t="s">
        <v>11162</v>
      </c>
      <c r="L1404" s="313" t="s">
        <v>11162</v>
      </c>
      <c r="M1404" s="91" t="s">
        <v>11163</v>
      </c>
      <c r="N1404" s="91" t="s">
        <v>11163</v>
      </c>
      <c r="O1404" s="183">
        <v>45999.0</v>
      </c>
      <c r="P1404" s="337">
        <v>46013.0</v>
      </c>
      <c r="Q1404" s="91" t="s">
        <v>124</v>
      </c>
      <c r="R1404" s="91" t="s">
        <v>124</v>
      </c>
      <c r="S1404" s="179" t="s">
        <v>251</v>
      </c>
      <c r="T1404" s="179" t="s">
        <v>127</v>
      </c>
      <c r="U1404" s="185"/>
      <c r="V1404" s="179" t="s">
        <v>131</v>
      </c>
      <c r="W1404" s="182"/>
      <c r="X1404" s="182"/>
      <c r="Y1404" s="182"/>
      <c r="Z1404" s="182"/>
      <c r="AA1404" s="184"/>
      <c r="AB1404" s="184"/>
    </row>
    <row r="1405" ht="22.5" customHeight="1">
      <c r="A1405" s="72">
        <f>COUNTIF('Call &amp; Chat-Lidya'!$I$4:$I$2391,I1405)</f>
        <v>1</v>
      </c>
      <c r="B1405" s="576">
        <v>46118.0</v>
      </c>
      <c r="C1405" s="91" t="s">
        <v>83</v>
      </c>
      <c r="D1405" s="91" t="s">
        <v>155</v>
      </c>
      <c r="E1405" s="91" t="s">
        <v>4516</v>
      </c>
      <c r="F1405" s="176">
        <v>46118.0</v>
      </c>
      <c r="G1405" s="91"/>
      <c r="H1405" s="91" t="s">
        <v>11164</v>
      </c>
      <c r="I1405" s="91" t="s">
        <v>11165</v>
      </c>
      <c r="J1405" s="558" t="s">
        <v>11166</v>
      </c>
      <c r="K1405" s="558" t="s">
        <v>11166</v>
      </c>
      <c r="L1405" s="313" t="s">
        <v>11166</v>
      </c>
      <c r="M1405" s="91" t="s">
        <v>11167</v>
      </c>
      <c r="N1405" s="91" t="s">
        <v>11168</v>
      </c>
      <c r="O1405" s="183">
        <v>46000.0</v>
      </c>
      <c r="P1405" s="337">
        <v>46014.0</v>
      </c>
      <c r="Q1405" s="91" t="s">
        <v>124</v>
      </c>
      <c r="R1405" s="91" t="s">
        <v>143</v>
      </c>
      <c r="S1405" s="179" t="s">
        <v>350</v>
      </c>
      <c r="T1405" s="179" t="s">
        <v>145</v>
      </c>
      <c r="U1405" s="185"/>
      <c r="V1405" s="179" t="s">
        <v>283</v>
      </c>
      <c r="W1405" s="182"/>
      <c r="X1405" s="182"/>
      <c r="Y1405" s="182"/>
      <c r="Z1405" s="180" t="s">
        <v>11174</v>
      </c>
      <c r="AA1405" s="184"/>
      <c r="AB1405" s="184"/>
    </row>
    <row r="1406" ht="22.5" customHeight="1">
      <c r="A1406" s="72">
        <f>COUNTIF('Call &amp; Chat-Lidya'!$I$4:$I$2391,I1406)</f>
        <v>1</v>
      </c>
      <c r="B1406" s="576">
        <v>46118.0</v>
      </c>
      <c r="C1406" s="91" t="s">
        <v>83</v>
      </c>
      <c r="D1406" s="91" t="s">
        <v>155</v>
      </c>
      <c r="E1406" s="91" t="s">
        <v>4523</v>
      </c>
      <c r="F1406" s="176">
        <v>46118.0</v>
      </c>
      <c r="G1406" s="91"/>
      <c r="H1406" s="91" t="s">
        <v>11175</v>
      </c>
      <c r="I1406" s="91" t="s">
        <v>11176</v>
      </c>
      <c r="J1406" s="558" t="s">
        <v>11177</v>
      </c>
      <c r="K1406" s="558" t="s">
        <v>11178</v>
      </c>
      <c r="L1406" s="313" t="s">
        <v>11178</v>
      </c>
      <c r="M1406" s="91" t="s">
        <v>11179</v>
      </c>
      <c r="N1406" s="91" t="s">
        <v>11180</v>
      </c>
      <c r="O1406" s="183">
        <v>46000.0</v>
      </c>
      <c r="P1406" s="337">
        <v>46014.0</v>
      </c>
      <c r="Q1406" s="91" t="s">
        <v>124</v>
      </c>
      <c r="R1406" s="91" t="s">
        <v>124</v>
      </c>
      <c r="S1406" s="179" t="s">
        <v>126</v>
      </c>
      <c r="T1406" s="179" t="s">
        <v>127</v>
      </c>
      <c r="U1406" s="185"/>
      <c r="V1406" s="179" t="s">
        <v>131</v>
      </c>
      <c r="W1406" s="182"/>
      <c r="X1406" s="182"/>
      <c r="Y1406" s="182"/>
      <c r="Z1406" s="182"/>
      <c r="AA1406" s="184"/>
      <c r="AB1406" s="184"/>
    </row>
    <row r="1407" ht="22.5" customHeight="1">
      <c r="A1407" s="72">
        <f>COUNTIF('Call &amp; Chat-Lidya'!$I$4:$I$2391,I1407)</f>
        <v>1</v>
      </c>
      <c r="B1407" s="576">
        <v>46118.0</v>
      </c>
      <c r="C1407" s="91" t="s">
        <v>83</v>
      </c>
      <c r="D1407" s="91" t="s">
        <v>155</v>
      </c>
      <c r="E1407" s="91" t="s">
        <v>4535</v>
      </c>
      <c r="F1407" s="176">
        <v>46118.0</v>
      </c>
      <c r="G1407" s="91"/>
      <c r="H1407" s="91" t="s">
        <v>11185</v>
      </c>
      <c r="I1407" s="91" t="s">
        <v>11186</v>
      </c>
      <c r="J1407" s="558" t="s">
        <v>11187</v>
      </c>
      <c r="K1407" s="558" t="s">
        <v>11188</v>
      </c>
      <c r="L1407" s="313" t="s">
        <v>11188</v>
      </c>
      <c r="M1407" s="91" t="s">
        <v>11189</v>
      </c>
      <c r="N1407" s="91" t="s">
        <v>11189</v>
      </c>
      <c r="O1407" s="183">
        <v>46001.0</v>
      </c>
      <c r="P1407" s="337">
        <v>46015.0</v>
      </c>
      <c r="Q1407" s="91" t="s">
        <v>124</v>
      </c>
      <c r="R1407" s="91" t="s">
        <v>124</v>
      </c>
      <c r="S1407" s="179" t="s">
        <v>251</v>
      </c>
      <c r="T1407" s="179" t="s">
        <v>127</v>
      </c>
      <c r="U1407" s="185"/>
      <c r="V1407" s="179" t="s">
        <v>131</v>
      </c>
      <c r="W1407" s="182"/>
      <c r="X1407" s="182"/>
      <c r="Y1407" s="182"/>
      <c r="Z1407" s="182"/>
      <c r="AA1407" s="184"/>
      <c r="AB1407" s="184"/>
    </row>
    <row r="1408" ht="22.5" customHeight="1">
      <c r="A1408" s="72">
        <f>COUNTIF('Call &amp; Chat-Lidya'!$I$4:$I$2391,I1408)</f>
        <v>1</v>
      </c>
      <c r="B1408" s="576">
        <v>46118.0</v>
      </c>
      <c r="C1408" s="91" t="s">
        <v>83</v>
      </c>
      <c r="D1408" s="91" t="s">
        <v>155</v>
      </c>
      <c r="E1408" s="91" t="s">
        <v>4544</v>
      </c>
      <c r="F1408" s="176">
        <v>46118.0</v>
      </c>
      <c r="G1408" s="91"/>
      <c r="H1408" s="91" t="s">
        <v>11193</v>
      </c>
      <c r="I1408" s="91" t="s">
        <v>11195</v>
      </c>
      <c r="J1408" s="558" t="s">
        <v>11196</v>
      </c>
      <c r="K1408" s="558" t="s">
        <v>11197</v>
      </c>
      <c r="L1408" s="313" t="s">
        <v>11197</v>
      </c>
      <c r="M1408" s="91" t="s">
        <v>11198</v>
      </c>
      <c r="N1408" s="91" t="s">
        <v>11198</v>
      </c>
      <c r="O1408" s="183">
        <v>46001.0</v>
      </c>
      <c r="P1408" s="337">
        <v>46015.0</v>
      </c>
      <c r="Q1408" s="91" t="s">
        <v>124</v>
      </c>
      <c r="R1408" s="91" t="s">
        <v>124</v>
      </c>
      <c r="S1408" s="179" t="s">
        <v>251</v>
      </c>
      <c r="T1408" s="179" t="s">
        <v>127</v>
      </c>
      <c r="U1408" s="185"/>
      <c r="V1408" s="179" t="s">
        <v>131</v>
      </c>
      <c r="W1408" s="182"/>
      <c r="X1408" s="182"/>
      <c r="Y1408" s="182"/>
      <c r="Z1408" s="182"/>
      <c r="AA1408" s="184"/>
      <c r="AB1408" s="184"/>
    </row>
    <row r="1409" ht="22.5" customHeight="1">
      <c r="A1409" s="72">
        <f>COUNTIF('Call &amp; Chat-Lidya'!$I$4:$I$2391,I1409)</f>
        <v>1</v>
      </c>
      <c r="B1409" s="576">
        <v>46118.0</v>
      </c>
      <c r="C1409" s="91" t="s">
        <v>83</v>
      </c>
      <c r="D1409" s="91" t="s">
        <v>155</v>
      </c>
      <c r="E1409" s="91" t="s">
        <v>4550</v>
      </c>
      <c r="F1409" s="176">
        <v>46118.0</v>
      </c>
      <c r="G1409" s="91"/>
      <c r="H1409" s="91" t="s">
        <v>9915</v>
      </c>
      <c r="I1409" s="91" t="s">
        <v>9916</v>
      </c>
      <c r="J1409" s="558" t="s">
        <v>9917</v>
      </c>
      <c r="K1409" s="558" t="s">
        <v>9918</v>
      </c>
      <c r="L1409" s="313" t="s">
        <v>9918</v>
      </c>
      <c r="M1409" s="91" t="s">
        <v>9919</v>
      </c>
      <c r="N1409" s="91" t="s">
        <v>9919</v>
      </c>
      <c r="O1409" s="183">
        <v>46002.0</v>
      </c>
      <c r="P1409" s="337">
        <v>46016.0</v>
      </c>
      <c r="Q1409" s="91" t="s">
        <v>135</v>
      </c>
      <c r="R1409" s="91" t="s">
        <v>124</v>
      </c>
      <c r="S1409" s="179" t="s">
        <v>126</v>
      </c>
      <c r="T1409" s="179" t="s">
        <v>127</v>
      </c>
      <c r="U1409" s="185"/>
      <c r="V1409" s="179" t="s">
        <v>131</v>
      </c>
      <c r="W1409" s="182"/>
      <c r="X1409" s="182"/>
      <c r="Y1409" s="182"/>
      <c r="Z1409" s="182"/>
      <c r="AA1409" s="184"/>
      <c r="AB1409" s="184"/>
    </row>
    <row r="1410" ht="22.5" customHeight="1">
      <c r="A1410" s="72">
        <f>COUNTIF('Call &amp; Chat-Lidya'!$I$4:$I$2391,I1410)</f>
        <v>1</v>
      </c>
      <c r="B1410" s="576">
        <v>46118.0</v>
      </c>
      <c r="C1410" s="91" t="s">
        <v>83</v>
      </c>
      <c r="D1410" s="91" t="s">
        <v>155</v>
      </c>
      <c r="E1410" s="91" t="s">
        <v>4561</v>
      </c>
      <c r="F1410" s="176">
        <v>46118.0</v>
      </c>
      <c r="G1410" s="91"/>
      <c r="H1410" s="91" t="s">
        <v>11203</v>
      </c>
      <c r="I1410" s="91" t="s">
        <v>11204</v>
      </c>
      <c r="J1410" s="558" t="s">
        <v>11205</v>
      </c>
      <c r="K1410" s="558" t="s">
        <v>11206</v>
      </c>
      <c r="L1410" s="313" t="s">
        <v>11206</v>
      </c>
      <c r="M1410" s="91" t="s">
        <v>11208</v>
      </c>
      <c r="N1410" s="91" t="s">
        <v>11208</v>
      </c>
      <c r="O1410" s="183">
        <v>46002.0</v>
      </c>
      <c r="P1410" s="337">
        <v>46016.0</v>
      </c>
      <c r="Q1410" s="91" t="s">
        <v>135</v>
      </c>
      <c r="R1410" s="91" t="s">
        <v>124</v>
      </c>
      <c r="S1410" s="179" t="s">
        <v>126</v>
      </c>
      <c r="T1410" s="179" t="s">
        <v>127</v>
      </c>
      <c r="U1410" s="185"/>
      <c r="V1410" s="179" t="s">
        <v>131</v>
      </c>
      <c r="W1410" s="182"/>
      <c r="X1410" s="182"/>
      <c r="Y1410" s="182"/>
      <c r="Z1410" s="182"/>
      <c r="AA1410" s="184"/>
      <c r="AB1410" s="184"/>
    </row>
    <row r="1411" ht="22.5" customHeight="1">
      <c r="A1411" s="72">
        <f>COUNTIF('Call &amp; Chat-Lidya'!$I$4:$I$2391,I1411)</f>
        <v>1</v>
      </c>
      <c r="B1411" s="576">
        <v>46118.0</v>
      </c>
      <c r="C1411" s="91" t="s">
        <v>83</v>
      </c>
      <c r="D1411" s="91" t="s">
        <v>155</v>
      </c>
      <c r="E1411" s="91" t="s">
        <v>4572</v>
      </c>
      <c r="F1411" s="176">
        <v>46118.0</v>
      </c>
      <c r="G1411" s="91"/>
      <c r="H1411" s="91" t="s">
        <v>9920</v>
      </c>
      <c r="I1411" s="91" t="s">
        <v>9921</v>
      </c>
      <c r="J1411" s="558" t="s">
        <v>9922</v>
      </c>
      <c r="K1411" s="558" t="s">
        <v>154</v>
      </c>
      <c r="L1411" s="313" t="s">
        <v>154</v>
      </c>
      <c r="M1411" s="91" t="s">
        <v>9923</v>
      </c>
      <c r="N1411" s="91" t="s">
        <v>9924</v>
      </c>
      <c r="O1411" s="183">
        <v>46002.0</v>
      </c>
      <c r="P1411" s="337">
        <v>46016.0</v>
      </c>
      <c r="Q1411" s="91" t="s">
        <v>893</v>
      </c>
      <c r="R1411" s="91" t="s">
        <v>124</v>
      </c>
      <c r="S1411" s="179" t="s">
        <v>251</v>
      </c>
      <c r="T1411" s="179" t="s">
        <v>127</v>
      </c>
      <c r="U1411" s="185"/>
      <c r="V1411" s="179" t="s">
        <v>131</v>
      </c>
      <c r="W1411" s="182"/>
      <c r="X1411" s="182"/>
      <c r="Y1411" s="182"/>
      <c r="Z1411" s="182"/>
      <c r="AA1411" s="184"/>
      <c r="AB1411" s="184"/>
    </row>
    <row r="1412" ht="22.5" customHeight="1">
      <c r="A1412" s="72">
        <f>COUNTIF('Call &amp; Chat-Lidya'!$I$4:$I$2391,I1412)</f>
        <v>1</v>
      </c>
      <c r="B1412" s="576">
        <v>46118.0</v>
      </c>
      <c r="C1412" s="91" t="s">
        <v>83</v>
      </c>
      <c r="D1412" s="91" t="s">
        <v>155</v>
      </c>
      <c r="E1412" s="91" t="s">
        <v>4583</v>
      </c>
      <c r="F1412" s="176">
        <v>46118.0</v>
      </c>
      <c r="G1412" s="91"/>
      <c r="H1412" s="91" t="s">
        <v>11217</v>
      </c>
      <c r="I1412" s="91" t="s">
        <v>11218</v>
      </c>
      <c r="J1412" s="558" t="s">
        <v>11219</v>
      </c>
      <c r="K1412" s="558" t="s">
        <v>11220</v>
      </c>
      <c r="L1412" s="313" t="s">
        <v>11220</v>
      </c>
      <c r="M1412" s="182"/>
      <c r="N1412" s="91" t="s">
        <v>11221</v>
      </c>
      <c r="O1412" s="183">
        <v>46004.0</v>
      </c>
      <c r="P1412" s="337">
        <v>46018.0</v>
      </c>
      <c r="Q1412" s="91" t="s">
        <v>124</v>
      </c>
      <c r="R1412" s="91" t="s">
        <v>124</v>
      </c>
      <c r="S1412" s="179" t="s">
        <v>251</v>
      </c>
      <c r="T1412" s="179" t="s">
        <v>127</v>
      </c>
      <c r="U1412" s="185"/>
      <c r="V1412" s="179" t="s">
        <v>131</v>
      </c>
      <c r="W1412" s="182"/>
      <c r="X1412" s="182"/>
      <c r="Y1412" s="182"/>
      <c r="Z1412" s="182"/>
      <c r="AA1412" s="184"/>
      <c r="AB1412" s="184"/>
    </row>
    <row r="1413" ht="22.5" customHeight="1">
      <c r="A1413" s="72">
        <f>COUNTIF('Call &amp; Chat-Lidya'!$I$4:$I$2391,I1413)</f>
        <v>1</v>
      </c>
      <c r="B1413" s="576">
        <v>46118.0</v>
      </c>
      <c r="C1413" s="91" t="s">
        <v>83</v>
      </c>
      <c r="D1413" s="91" t="s">
        <v>155</v>
      </c>
      <c r="E1413" s="91" t="s">
        <v>4594</v>
      </c>
      <c r="F1413" s="176">
        <v>46118.0</v>
      </c>
      <c r="G1413" s="91"/>
      <c r="H1413" s="91" t="s">
        <v>9487</v>
      </c>
      <c r="I1413" s="91" t="s">
        <v>9488</v>
      </c>
      <c r="J1413" s="558" t="s">
        <v>9489</v>
      </c>
      <c r="K1413" s="558" t="s">
        <v>9490</v>
      </c>
      <c r="L1413" s="313" t="s">
        <v>9490</v>
      </c>
      <c r="M1413" s="91" t="s">
        <v>9491</v>
      </c>
      <c r="N1413" s="91" t="s">
        <v>9491</v>
      </c>
      <c r="O1413" s="183">
        <v>45835.0</v>
      </c>
      <c r="P1413" s="337">
        <v>45849.0</v>
      </c>
      <c r="Q1413" s="91" t="s">
        <v>149</v>
      </c>
      <c r="R1413" s="91" t="s">
        <v>124</v>
      </c>
      <c r="S1413" s="179" t="s">
        <v>251</v>
      </c>
      <c r="T1413" s="179" t="s">
        <v>127</v>
      </c>
      <c r="U1413" s="185"/>
      <c r="V1413" s="179" t="s">
        <v>131</v>
      </c>
      <c r="W1413" s="182"/>
      <c r="X1413" s="182"/>
      <c r="Y1413" s="182"/>
      <c r="Z1413" s="182"/>
      <c r="AA1413" s="184"/>
      <c r="AB1413" s="184"/>
    </row>
    <row r="1414" ht="22.5" customHeight="1">
      <c r="A1414" s="72">
        <f>COUNTIF('Call &amp; Chat-Lidya'!$I$4:$I$2391,I1414)</f>
        <v>1</v>
      </c>
      <c r="B1414" s="576">
        <v>46118.0</v>
      </c>
      <c r="C1414" s="91" t="s">
        <v>83</v>
      </c>
      <c r="D1414" s="91" t="s">
        <v>155</v>
      </c>
      <c r="E1414" s="91" t="s">
        <v>4604</v>
      </c>
      <c r="F1414" s="176">
        <v>46118.0</v>
      </c>
      <c r="G1414" s="91"/>
      <c r="H1414" s="91" t="s">
        <v>11231</v>
      </c>
      <c r="I1414" s="91" t="s">
        <v>7706</v>
      </c>
      <c r="J1414" s="558" t="s">
        <v>7707</v>
      </c>
      <c r="K1414" s="558" t="s">
        <v>7708</v>
      </c>
      <c r="L1414" s="313" t="s">
        <v>7708</v>
      </c>
      <c r="M1414" s="91" t="s">
        <v>11233</v>
      </c>
      <c r="N1414" s="91" t="s">
        <v>7709</v>
      </c>
      <c r="O1414" s="183">
        <v>45836.0</v>
      </c>
      <c r="P1414" s="337">
        <v>45850.0</v>
      </c>
      <c r="Q1414" s="91" t="s">
        <v>143</v>
      </c>
      <c r="R1414" s="91" t="s">
        <v>124</v>
      </c>
      <c r="S1414" s="179" t="s">
        <v>126</v>
      </c>
      <c r="T1414" s="179" t="s">
        <v>127</v>
      </c>
      <c r="U1414" s="185"/>
      <c r="V1414" s="179" t="s">
        <v>131</v>
      </c>
      <c r="W1414" s="182"/>
      <c r="X1414" s="182"/>
      <c r="Y1414" s="182"/>
      <c r="Z1414" s="182"/>
      <c r="AA1414" s="184"/>
      <c r="AB1414" s="184"/>
    </row>
    <row r="1415" ht="22.5" customHeight="1">
      <c r="A1415" s="72">
        <f>COUNTIF('Call &amp; Chat-Lidya'!$I$4:$I$2391,I1415)</f>
        <v>5</v>
      </c>
      <c r="B1415" s="576">
        <v>46118.0</v>
      </c>
      <c r="C1415" s="91" t="s">
        <v>83</v>
      </c>
      <c r="D1415" s="91" t="s">
        <v>155</v>
      </c>
      <c r="E1415" s="91" t="s">
        <v>4594</v>
      </c>
      <c r="F1415" s="176">
        <v>46118.0</v>
      </c>
      <c r="G1415" s="91"/>
      <c r="H1415" s="91" t="s">
        <v>3526</v>
      </c>
      <c r="I1415" s="91" t="s">
        <v>3527</v>
      </c>
      <c r="J1415" s="558" t="s">
        <v>3529</v>
      </c>
      <c r="K1415" s="558" t="s">
        <v>3531</v>
      </c>
      <c r="L1415" s="313" t="s">
        <v>3531</v>
      </c>
      <c r="M1415" s="91" t="s">
        <v>3533</v>
      </c>
      <c r="N1415" s="91" t="s">
        <v>3535</v>
      </c>
      <c r="O1415" s="183">
        <v>46114.0</v>
      </c>
      <c r="P1415" s="337">
        <v>46128.0</v>
      </c>
      <c r="Q1415" s="91" t="s">
        <v>143</v>
      </c>
      <c r="R1415" s="91" t="s">
        <v>143</v>
      </c>
      <c r="S1415" s="179" t="s">
        <v>126</v>
      </c>
      <c r="T1415" s="179" t="s">
        <v>145</v>
      </c>
      <c r="U1415" s="83" t="s">
        <v>101</v>
      </c>
      <c r="V1415" s="179" t="s">
        <v>131</v>
      </c>
      <c r="W1415" s="182"/>
      <c r="X1415" s="182"/>
      <c r="Y1415" s="182"/>
      <c r="Z1415" s="182"/>
      <c r="AA1415" s="184"/>
      <c r="AB1415" s="184"/>
    </row>
    <row r="1416" ht="22.5" customHeight="1">
      <c r="A1416" s="72">
        <f>COUNTIF('Call &amp; Chat-Lidya'!$I$4:$I$2391,I1416)</f>
        <v>7</v>
      </c>
      <c r="B1416" s="576">
        <v>46118.0</v>
      </c>
      <c r="C1416" s="91" t="s">
        <v>83</v>
      </c>
      <c r="D1416" s="91" t="s">
        <v>155</v>
      </c>
      <c r="E1416" s="91" t="s">
        <v>4604</v>
      </c>
      <c r="F1416" s="176">
        <v>46118.0</v>
      </c>
      <c r="G1416" s="91"/>
      <c r="H1416" s="91" t="s">
        <v>2718</v>
      </c>
      <c r="I1416" s="91" t="s">
        <v>2719</v>
      </c>
      <c r="J1416" s="558" t="s">
        <v>2720</v>
      </c>
      <c r="K1416" s="558" t="s">
        <v>2721</v>
      </c>
      <c r="L1416" s="313" t="s">
        <v>2721</v>
      </c>
      <c r="M1416" s="91" t="s">
        <v>2724</v>
      </c>
      <c r="N1416" s="91" t="s">
        <v>2724</v>
      </c>
      <c r="O1416" s="183">
        <v>46115.0</v>
      </c>
      <c r="P1416" s="337">
        <v>46129.0</v>
      </c>
      <c r="Q1416" s="91" t="s">
        <v>98</v>
      </c>
      <c r="R1416" s="91" t="s">
        <v>143</v>
      </c>
      <c r="S1416" s="179" t="s">
        <v>126</v>
      </c>
      <c r="T1416" s="179" t="s">
        <v>145</v>
      </c>
      <c r="U1416" s="83" t="s">
        <v>101</v>
      </c>
      <c r="V1416" s="179" t="s">
        <v>131</v>
      </c>
      <c r="W1416" s="182"/>
      <c r="X1416" s="182"/>
      <c r="Y1416" s="182"/>
      <c r="Z1416" s="182"/>
      <c r="AA1416" s="184"/>
      <c r="AB1416" s="184"/>
    </row>
    <row r="1417" ht="22.5" customHeight="1">
      <c r="A1417" s="72">
        <f>COUNTIF('Call &amp; Chat-Lidya'!$I$4:$I$2391,I1417)</f>
        <v>5</v>
      </c>
      <c r="B1417" s="576">
        <v>46118.0</v>
      </c>
      <c r="C1417" s="91" t="s">
        <v>83</v>
      </c>
      <c r="D1417" s="91" t="s">
        <v>155</v>
      </c>
      <c r="E1417" s="91" t="s">
        <v>4616</v>
      </c>
      <c r="F1417" s="176">
        <v>46118.0</v>
      </c>
      <c r="G1417" s="91"/>
      <c r="H1417" s="91" t="s">
        <v>3539</v>
      </c>
      <c r="I1417" s="91" t="s">
        <v>3540</v>
      </c>
      <c r="J1417" s="558" t="s">
        <v>3541</v>
      </c>
      <c r="K1417" s="558" t="s">
        <v>3543</v>
      </c>
      <c r="L1417" s="313" t="s">
        <v>3543</v>
      </c>
      <c r="M1417" s="91" t="s">
        <v>3545</v>
      </c>
      <c r="N1417" s="91" t="s">
        <v>3545</v>
      </c>
      <c r="O1417" s="183">
        <v>46115.0</v>
      </c>
      <c r="P1417" s="337">
        <v>46129.0</v>
      </c>
      <c r="Q1417" s="91" t="s">
        <v>124</v>
      </c>
      <c r="R1417" s="91" t="s">
        <v>143</v>
      </c>
      <c r="S1417" s="179" t="s">
        <v>126</v>
      </c>
      <c r="T1417" s="179" t="s">
        <v>145</v>
      </c>
      <c r="U1417" s="179" t="s">
        <v>101</v>
      </c>
      <c r="V1417" s="179" t="s">
        <v>131</v>
      </c>
      <c r="W1417" s="182"/>
      <c r="X1417" s="182"/>
      <c r="Y1417" s="182"/>
      <c r="Z1417" s="182"/>
      <c r="AA1417" s="184"/>
      <c r="AB1417" s="184"/>
    </row>
    <row r="1418" ht="22.5" customHeight="1">
      <c r="A1418" s="72">
        <f>COUNTIF('Call &amp; Chat-Lidya'!$I$4:$I$2391,I1418)</f>
        <v>14</v>
      </c>
      <c r="B1418" s="576">
        <v>46118.0</v>
      </c>
      <c r="C1418" s="91" t="s">
        <v>83</v>
      </c>
      <c r="D1418" s="91" t="s">
        <v>155</v>
      </c>
      <c r="E1418" s="91" t="s">
        <v>4627</v>
      </c>
      <c r="F1418" s="176">
        <v>46118.0</v>
      </c>
      <c r="G1418" s="91"/>
      <c r="H1418" s="91" t="s">
        <v>1017</v>
      </c>
      <c r="I1418" s="91" t="s">
        <v>1018</v>
      </c>
      <c r="J1418" s="558" t="s">
        <v>1019</v>
      </c>
      <c r="K1418" s="558" t="s">
        <v>1020</v>
      </c>
      <c r="L1418" s="313" t="s">
        <v>1020</v>
      </c>
      <c r="M1418" s="91" t="s">
        <v>1021</v>
      </c>
      <c r="N1418" s="91" t="s">
        <v>1021</v>
      </c>
      <c r="O1418" s="183">
        <v>46117.0</v>
      </c>
      <c r="P1418" s="337">
        <v>46131.0</v>
      </c>
      <c r="Q1418" s="91" t="s">
        <v>213</v>
      </c>
      <c r="R1418" s="91" t="s">
        <v>143</v>
      </c>
      <c r="S1418" s="179" t="s">
        <v>350</v>
      </c>
      <c r="T1418" s="179" t="s">
        <v>145</v>
      </c>
      <c r="U1418" s="83" t="s">
        <v>101</v>
      </c>
      <c r="V1418" s="179" t="s">
        <v>283</v>
      </c>
      <c r="W1418" s="97" t="s">
        <v>694</v>
      </c>
      <c r="X1418" s="182"/>
      <c r="Y1418" s="182"/>
      <c r="Z1418" s="180" t="s">
        <v>11243</v>
      </c>
      <c r="AA1418" s="184"/>
      <c r="AB1418" s="184"/>
    </row>
    <row r="1419" ht="22.5" customHeight="1">
      <c r="A1419" s="72">
        <f>COUNTIF('Call &amp; Chat-Lidya'!$I$4:$I$2391,I1419)</f>
        <v>5</v>
      </c>
      <c r="B1419" s="576">
        <v>46118.0</v>
      </c>
      <c r="C1419" s="91" t="s">
        <v>83</v>
      </c>
      <c r="D1419" s="91" t="s">
        <v>155</v>
      </c>
      <c r="E1419" s="91" t="s">
        <v>4637</v>
      </c>
      <c r="F1419" s="176">
        <v>46118.0</v>
      </c>
      <c r="G1419" s="91"/>
      <c r="H1419" s="91" t="s">
        <v>6747</v>
      </c>
      <c r="I1419" s="91" t="s">
        <v>6749</v>
      </c>
      <c r="J1419" s="558" t="s">
        <v>6750</v>
      </c>
      <c r="K1419" s="558" t="s">
        <v>6752</v>
      </c>
      <c r="L1419" s="313" t="s">
        <v>6752</v>
      </c>
      <c r="M1419" s="91" t="s">
        <v>6754</v>
      </c>
      <c r="N1419" s="91" t="s">
        <v>6756</v>
      </c>
      <c r="O1419" s="183">
        <v>46118.0</v>
      </c>
      <c r="P1419" s="337">
        <v>46132.0</v>
      </c>
      <c r="Q1419" s="91" t="s">
        <v>124</v>
      </c>
      <c r="R1419" s="91" t="s">
        <v>143</v>
      </c>
      <c r="S1419" s="179" t="s">
        <v>350</v>
      </c>
      <c r="T1419" s="179" t="s">
        <v>145</v>
      </c>
      <c r="U1419" s="83" t="s">
        <v>101</v>
      </c>
      <c r="V1419" s="179" t="s">
        <v>283</v>
      </c>
      <c r="W1419" s="378"/>
      <c r="X1419" s="182"/>
      <c r="Y1419" s="182"/>
      <c r="Z1419" s="180" t="s">
        <v>11244</v>
      </c>
      <c r="AA1419" s="184"/>
      <c r="AB1419" s="184"/>
    </row>
    <row r="1420" ht="22.5" customHeight="1">
      <c r="A1420" s="72">
        <f>COUNTIF('Call &amp; Chat-Lidya'!$I$4:$I$2391,I1420)</f>
        <v>7</v>
      </c>
      <c r="B1420" s="576">
        <v>46118.0</v>
      </c>
      <c r="C1420" s="94" t="s">
        <v>83</v>
      </c>
      <c r="D1420" s="94" t="s">
        <v>125</v>
      </c>
      <c r="E1420" s="91" t="s">
        <v>4652</v>
      </c>
      <c r="F1420" s="429">
        <v>46084.0</v>
      </c>
      <c r="G1420" s="94"/>
      <c r="H1420" s="94">
        <v>10687.0</v>
      </c>
      <c r="I1420" s="94" t="s">
        <v>2102</v>
      </c>
      <c r="J1420" s="161" t="s">
        <v>2103</v>
      </c>
      <c r="K1420" s="161" t="s">
        <v>2104</v>
      </c>
      <c r="L1420" s="430" t="s">
        <v>2104</v>
      </c>
      <c r="M1420" s="94" t="s">
        <v>2105</v>
      </c>
      <c r="N1420" s="94" t="s">
        <v>3634</v>
      </c>
      <c r="O1420" s="431">
        <v>46069.0</v>
      </c>
      <c r="P1420" s="436">
        <v>46083.0</v>
      </c>
      <c r="Q1420" s="94" t="s">
        <v>124</v>
      </c>
      <c r="R1420" s="75" t="s">
        <v>98</v>
      </c>
      <c r="S1420" s="166" t="s">
        <v>100</v>
      </c>
      <c r="T1420" s="841" t="s">
        <v>381</v>
      </c>
      <c r="U1420" s="167" t="s">
        <v>101</v>
      </c>
      <c r="V1420" s="166" t="s">
        <v>105</v>
      </c>
      <c r="W1420" s="175"/>
      <c r="X1420" s="175"/>
      <c r="Y1420" s="175"/>
      <c r="Z1420" s="353" t="s">
        <v>11245</v>
      </c>
      <c r="AA1420" s="175"/>
      <c r="AB1420" s="175"/>
    </row>
    <row r="1421" ht="22.5" customHeight="1">
      <c r="A1421" s="72">
        <f>COUNTIF('Call &amp; Chat-Lidya'!$I$4:$I$2391,I1421)</f>
        <v>1</v>
      </c>
      <c r="B1421" s="576">
        <v>46118.0</v>
      </c>
      <c r="C1421" s="91" t="s">
        <v>83</v>
      </c>
      <c r="D1421" s="91" t="s">
        <v>155</v>
      </c>
      <c r="E1421" s="91" t="s">
        <v>4665</v>
      </c>
      <c r="F1421" s="176"/>
      <c r="G1421" s="91"/>
      <c r="H1421" s="91"/>
      <c r="I1421" s="76" t="s">
        <v>9057</v>
      </c>
      <c r="J1421" s="558"/>
      <c r="K1421" s="847" t="s">
        <v>1613</v>
      </c>
      <c r="L1421" s="346" t="s">
        <v>1613</v>
      </c>
      <c r="M1421" s="91"/>
      <c r="N1421" s="91"/>
      <c r="O1421" s="183"/>
      <c r="P1421" s="559"/>
      <c r="Q1421" s="91"/>
      <c r="R1421" s="75" t="s">
        <v>98</v>
      </c>
      <c r="S1421" s="83" t="s">
        <v>100</v>
      </c>
      <c r="T1421" s="83" t="s">
        <v>350</v>
      </c>
      <c r="U1421" s="185"/>
      <c r="V1421" s="83" t="s">
        <v>105</v>
      </c>
      <c r="W1421" s="182"/>
      <c r="X1421" s="182"/>
      <c r="Y1421" s="182"/>
      <c r="Z1421" s="497" t="s">
        <v>11246</v>
      </c>
      <c r="AA1421" s="184"/>
      <c r="AB1421" s="184"/>
    </row>
    <row r="1422" ht="22.5" customHeight="1">
      <c r="A1422" s="72">
        <f>COUNTIF('Call &amp; Chat-Lidya'!$I$4:$I$2391,I1422)</f>
        <v>3</v>
      </c>
      <c r="B1422" s="576">
        <v>46118.0</v>
      </c>
      <c r="C1422" s="91" t="s">
        <v>83</v>
      </c>
      <c r="D1422" s="91" t="s">
        <v>155</v>
      </c>
      <c r="E1422" s="91" t="s">
        <v>3394</v>
      </c>
      <c r="F1422" s="176"/>
      <c r="G1422" s="91"/>
      <c r="H1422" s="91"/>
      <c r="I1422" s="91">
        <v>9865.0</v>
      </c>
      <c r="J1422" s="558" t="s">
        <v>3395</v>
      </c>
      <c r="K1422" s="498" t="s">
        <v>11247</v>
      </c>
      <c r="L1422" s="180" t="s">
        <v>11247</v>
      </c>
      <c r="M1422" s="91"/>
      <c r="N1422" s="91"/>
      <c r="O1422" s="183"/>
      <c r="P1422" s="559"/>
      <c r="Q1422" s="91"/>
      <c r="R1422" s="75" t="s">
        <v>98</v>
      </c>
      <c r="S1422" s="83" t="s">
        <v>100</v>
      </c>
      <c r="T1422" s="83" t="s">
        <v>100</v>
      </c>
      <c r="U1422" s="185"/>
      <c r="V1422" s="83" t="s">
        <v>105</v>
      </c>
      <c r="W1422" s="182"/>
      <c r="X1422" s="182"/>
      <c r="Y1422" s="182"/>
      <c r="Z1422" s="497" t="s">
        <v>11248</v>
      </c>
      <c r="AA1422" s="184"/>
      <c r="AB1422" s="184"/>
    </row>
    <row r="1423" ht="22.5" customHeight="1">
      <c r="A1423" s="72">
        <f>COUNTIF('Call &amp; Chat-Lidya'!$I$4:$I$2391,I1423)</f>
        <v>4</v>
      </c>
      <c r="B1423" s="576">
        <v>46118.0</v>
      </c>
      <c r="C1423" s="91" t="s">
        <v>83</v>
      </c>
      <c r="D1423" s="91" t="s">
        <v>155</v>
      </c>
      <c r="E1423" s="91" t="s">
        <v>4692</v>
      </c>
      <c r="F1423" s="176"/>
      <c r="G1423" s="91"/>
      <c r="H1423" s="91"/>
      <c r="I1423" s="91">
        <v>9174.0</v>
      </c>
      <c r="J1423" s="558" t="s">
        <v>4568</v>
      </c>
      <c r="K1423" s="498" t="s">
        <v>10117</v>
      </c>
      <c r="L1423" s="180" t="s">
        <v>10117</v>
      </c>
      <c r="M1423" s="91"/>
      <c r="N1423" s="91"/>
      <c r="O1423" s="183"/>
      <c r="P1423" s="559"/>
      <c r="Q1423" s="91"/>
      <c r="R1423" s="75" t="s">
        <v>98</v>
      </c>
      <c r="S1423" s="83" t="s">
        <v>99</v>
      </c>
      <c r="T1423" s="83" t="s">
        <v>350</v>
      </c>
      <c r="U1423" s="185"/>
      <c r="V1423" s="83" t="s">
        <v>105</v>
      </c>
      <c r="W1423" s="182"/>
      <c r="X1423" s="182"/>
      <c r="Y1423" s="182"/>
      <c r="Z1423" s="497" t="s">
        <v>11249</v>
      </c>
      <c r="AA1423" s="184"/>
      <c r="AB1423" s="184"/>
    </row>
    <row r="1424" ht="22.5" customHeight="1">
      <c r="A1424" s="72">
        <f>COUNTIF('Call &amp; Chat-Lidya'!$I$4:$I$2391,I1424)</f>
        <v>2</v>
      </c>
      <c r="B1424" s="576">
        <v>46118.0</v>
      </c>
      <c r="C1424" s="91" t="s">
        <v>83</v>
      </c>
      <c r="D1424" s="91" t="s">
        <v>155</v>
      </c>
      <c r="E1424" s="91" t="s">
        <v>4705</v>
      </c>
      <c r="F1424" s="176"/>
      <c r="G1424" s="91"/>
      <c r="H1424" s="91"/>
      <c r="I1424" s="91">
        <v>11517.0</v>
      </c>
      <c r="J1424" s="558" t="s">
        <v>3188</v>
      </c>
      <c r="K1424" s="498" t="s">
        <v>3189</v>
      </c>
      <c r="L1424" s="180" t="s">
        <v>3189</v>
      </c>
      <c r="M1424" s="91"/>
      <c r="N1424" s="91"/>
      <c r="O1424" s="183"/>
      <c r="P1424" s="559"/>
      <c r="Q1424" s="91"/>
      <c r="R1424" s="75" t="s">
        <v>98</v>
      </c>
      <c r="S1424" s="83" t="s">
        <v>100</v>
      </c>
      <c r="T1424" s="83" t="s">
        <v>100</v>
      </c>
      <c r="U1424" s="185"/>
      <c r="V1424" s="83" t="s">
        <v>105</v>
      </c>
      <c r="W1424" s="182"/>
      <c r="X1424" s="182"/>
      <c r="Y1424" s="182"/>
      <c r="Z1424" s="497" t="s">
        <v>11252</v>
      </c>
      <c r="AA1424" s="184"/>
      <c r="AB1424" s="184"/>
    </row>
    <row r="1425" ht="22.5" customHeight="1">
      <c r="A1425" s="72">
        <f>COUNTIF('Call &amp; Chat-Lidya'!$I$4:$I$2391,I1425)</f>
        <v>1</v>
      </c>
      <c r="B1425" s="576">
        <v>46118.0</v>
      </c>
      <c r="C1425" s="91" t="s">
        <v>83</v>
      </c>
      <c r="D1425" s="91" t="s">
        <v>155</v>
      </c>
      <c r="E1425" s="91" t="s">
        <v>4028</v>
      </c>
      <c r="F1425" s="176"/>
      <c r="G1425" s="91"/>
      <c r="H1425" s="91"/>
      <c r="I1425" s="91">
        <v>17138.0</v>
      </c>
      <c r="J1425" s="558" t="s">
        <v>5552</v>
      </c>
      <c r="K1425" s="498" t="s">
        <v>11254</v>
      </c>
      <c r="L1425" s="180" t="s">
        <v>11254</v>
      </c>
      <c r="M1425" s="91"/>
      <c r="N1425" s="91"/>
      <c r="O1425" s="183"/>
      <c r="P1425" s="559"/>
      <c r="Q1425" s="91"/>
      <c r="R1425" s="75" t="s">
        <v>98</v>
      </c>
      <c r="S1425" s="83" t="s">
        <v>99</v>
      </c>
      <c r="T1425" s="83" t="s">
        <v>350</v>
      </c>
      <c r="U1425" s="185"/>
      <c r="V1425" s="83" t="s">
        <v>105</v>
      </c>
      <c r="W1425" s="182"/>
      <c r="X1425" s="182"/>
      <c r="Y1425" s="182"/>
      <c r="Z1425" s="497" t="s">
        <v>11256</v>
      </c>
      <c r="AA1425" s="184"/>
      <c r="AB1425" s="184"/>
    </row>
    <row r="1426" ht="22.5" customHeight="1">
      <c r="A1426" s="72">
        <f>COUNTIF('Call &amp; Chat-Lidya'!$I$4:$I$2391,I1426)</f>
        <v>1</v>
      </c>
      <c r="B1426" s="576">
        <v>46114.0</v>
      </c>
      <c r="C1426" s="91" t="s">
        <v>83</v>
      </c>
      <c r="D1426" s="91" t="s">
        <v>155</v>
      </c>
      <c r="E1426" s="91" t="s">
        <v>3301</v>
      </c>
      <c r="F1426" s="176">
        <v>46114.0</v>
      </c>
      <c r="G1426" s="91"/>
      <c r="H1426" s="91" t="s">
        <v>11257</v>
      </c>
      <c r="I1426" s="91" t="s">
        <v>11258</v>
      </c>
      <c r="J1426" s="558" t="s">
        <v>11259</v>
      </c>
      <c r="K1426" s="558" t="s">
        <v>11260</v>
      </c>
      <c r="L1426" s="313" t="s">
        <v>11260</v>
      </c>
      <c r="M1426" s="91" t="s">
        <v>11261</v>
      </c>
      <c r="N1426" s="91" t="s">
        <v>11262</v>
      </c>
      <c r="O1426" s="183">
        <v>45915.0</v>
      </c>
      <c r="P1426" s="793">
        <v>45929.0</v>
      </c>
      <c r="Q1426" s="91" t="s">
        <v>124</v>
      </c>
      <c r="R1426" s="182"/>
      <c r="S1426" s="179" t="s">
        <v>251</v>
      </c>
      <c r="T1426" s="179" t="s">
        <v>127</v>
      </c>
      <c r="U1426" s="185"/>
      <c r="V1426" s="179" t="s">
        <v>131</v>
      </c>
      <c r="W1426" s="182"/>
      <c r="X1426" s="182"/>
      <c r="Y1426" s="182"/>
      <c r="Z1426" s="182"/>
      <c r="AA1426" s="184"/>
      <c r="AB1426" s="184"/>
    </row>
    <row r="1427" ht="22.5" customHeight="1">
      <c r="A1427" s="72">
        <f>COUNTIF('Call &amp; Chat-Lidya'!$I$4:$I$2391,I1427)</f>
        <v>1</v>
      </c>
      <c r="B1427" s="576">
        <v>46114.0</v>
      </c>
      <c r="C1427" s="91" t="s">
        <v>83</v>
      </c>
      <c r="D1427" s="91" t="s">
        <v>155</v>
      </c>
      <c r="E1427" s="91" t="s">
        <v>5349</v>
      </c>
      <c r="F1427" s="176">
        <v>46114.0</v>
      </c>
      <c r="G1427" s="91"/>
      <c r="H1427" s="91" t="s">
        <v>11266</v>
      </c>
      <c r="I1427" s="91" t="s">
        <v>11267</v>
      </c>
      <c r="J1427" s="558" t="s">
        <v>11268</v>
      </c>
      <c r="K1427" s="558" t="s">
        <v>11269</v>
      </c>
      <c r="L1427" s="313" t="s">
        <v>11269</v>
      </c>
      <c r="M1427" s="91" t="s">
        <v>11270</v>
      </c>
      <c r="N1427" s="91" t="s">
        <v>11270</v>
      </c>
      <c r="O1427" s="183">
        <v>45957.0</v>
      </c>
      <c r="P1427" s="793">
        <v>45971.0</v>
      </c>
      <c r="Q1427" s="91" t="s">
        <v>213</v>
      </c>
      <c r="R1427" s="182"/>
      <c r="S1427" s="179" t="s">
        <v>251</v>
      </c>
      <c r="T1427" s="179" t="s">
        <v>127</v>
      </c>
      <c r="U1427" s="185"/>
      <c r="V1427" s="179" t="s">
        <v>131</v>
      </c>
      <c r="W1427" s="182"/>
      <c r="X1427" s="182"/>
      <c r="Y1427" s="182"/>
      <c r="Z1427" s="182"/>
      <c r="AA1427" s="184"/>
      <c r="AB1427" s="184"/>
    </row>
    <row r="1428" ht="22.5" customHeight="1">
      <c r="A1428" s="72">
        <f>COUNTIF('Call &amp; Chat-Lidya'!$I$4:$I$2391,I1428)</f>
        <v>1</v>
      </c>
      <c r="B1428" s="576">
        <v>46114.0</v>
      </c>
      <c r="C1428" s="91" t="s">
        <v>83</v>
      </c>
      <c r="D1428" s="91" t="s">
        <v>155</v>
      </c>
      <c r="E1428" s="91" t="s">
        <v>3308</v>
      </c>
      <c r="F1428" s="176">
        <v>46114.0</v>
      </c>
      <c r="G1428" s="91"/>
      <c r="H1428" s="91" t="s">
        <v>11274</v>
      </c>
      <c r="I1428" s="91" t="s">
        <v>11275</v>
      </c>
      <c r="J1428" s="558" t="s">
        <v>11276</v>
      </c>
      <c r="K1428" s="558" t="s">
        <v>11277</v>
      </c>
      <c r="L1428" s="313" t="s">
        <v>11277</v>
      </c>
      <c r="M1428" s="91" t="s">
        <v>11279</v>
      </c>
      <c r="N1428" s="91" t="s">
        <v>11279</v>
      </c>
      <c r="O1428" s="183">
        <v>45960.0</v>
      </c>
      <c r="P1428" s="793">
        <v>45974.0</v>
      </c>
      <c r="Q1428" s="91" t="s">
        <v>124</v>
      </c>
      <c r="R1428" s="182"/>
      <c r="S1428" s="179" t="s">
        <v>126</v>
      </c>
      <c r="T1428" s="179" t="s">
        <v>127</v>
      </c>
      <c r="U1428" s="185"/>
      <c r="V1428" s="179" t="s">
        <v>131</v>
      </c>
      <c r="W1428" s="182"/>
      <c r="X1428" s="182"/>
      <c r="Y1428" s="182"/>
      <c r="Z1428" s="182"/>
      <c r="AA1428" s="184"/>
      <c r="AB1428" s="184"/>
    </row>
    <row r="1429" ht="22.5" customHeight="1">
      <c r="A1429" s="72">
        <f>COUNTIF('Call &amp; Chat-Lidya'!$I$4:$I$2391,I1429)</f>
        <v>1</v>
      </c>
      <c r="B1429" s="576">
        <v>46114.0</v>
      </c>
      <c r="C1429" s="91" t="s">
        <v>83</v>
      </c>
      <c r="D1429" s="91" t="s">
        <v>155</v>
      </c>
      <c r="E1429" s="91" t="s">
        <v>3317</v>
      </c>
      <c r="F1429" s="176">
        <v>46114.0</v>
      </c>
      <c r="G1429" s="91"/>
      <c r="H1429" s="91" t="s">
        <v>11280</v>
      </c>
      <c r="I1429" s="91" t="s">
        <v>11281</v>
      </c>
      <c r="J1429" s="558" t="s">
        <v>11282</v>
      </c>
      <c r="K1429" s="558" t="s">
        <v>11283</v>
      </c>
      <c r="L1429" s="313" t="s">
        <v>11283</v>
      </c>
      <c r="M1429" s="91" t="s">
        <v>11284</v>
      </c>
      <c r="N1429" s="91" t="s">
        <v>11284</v>
      </c>
      <c r="O1429" s="183">
        <v>45853.0</v>
      </c>
      <c r="P1429" s="793">
        <v>45867.0</v>
      </c>
      <c r="Q1429" s="91" t="s">
        <v>124</v>
      </c>
      <c r="R1429" s="182"/>
      <c r="S1429" s="179" t="s">
        <v>251</v>
      </c>
      <c r="T1429" s="179" t="s">
        <v>127</v>
      </c>
      <c r="U1429" s="185"/>
      <c r="V1429" s="179" t="s">
        <v>131</v>
      </c>
      <c r="W1429" s="182"/>
      <c r="X1429" s="182"/>
      <c r="Y1429" s="182"/>
      <c r="Z1429" s="182"/>
      <c r="AA1429" s="184"/>
      <c r="AB1429" s="184"/>
    </row>
    <row r="1430" ht="22.5" customHeight="1">
      <c r="A1430" s="72">
        <f>COUNTIF('Call &amp; Chat-Lidya'!$I$4:$I$2391,I1430)</f>
        <v>1</v>
      </c>
      <c r="B1430" s="576">
        <v>46114.0</v>
      </c>
      <c r="C1430" s="91" t="s">
        <v>83</v>
      </c>
      <c r="D1430" s="91" t="s">
        <v>155</v>
      </c>
      <c r="E1430" s="91" t="s">
        <v>5381</v>
      </c>
      <c r="F1430" s="176">
        <v>46114.0</v>
      </c>
      <c r="G1430" s="91"/>
      <c r="H1430" s="91" t="s">
        <v>11286</v>
      </c>
      <c r="I1430" s="91" t="s">
        <v>11287</v>
      </c>
      <c r="J1430" s="558" t="s">
        <v>11288</v>
      </c>
      <c r="K1430" s="558" t="s">
        <v>11289</v>
      </c>
      <c r="L1430" s="313" t="s">
        <v>11290</v>
      </c>
      <c r="M1430" s="91" t="s">
        <v>11291</v>
      </c>
      <c r="N1430" s="91" t="s">
        <v>11291</v>
      </c>
      <c r="O1430" s="183">
        <v>45857.0</v>
      </c>
      <c r="P1430" s="793">
        <v>45871.0</v>
      </c>
      <c r="Q1430" s="91" t="s">
        <v>575</v>
      </c>
      <c r="R1430" s="182"/>
      <c r="S1430" s="179" t="s">
        <v>251</v>
      </c>
      <c r="T1430" s="179" t="s">
        <v>127</v>
      </c>
      <c r="U1430" s="185"/>
      <c r="V1430" s="179" t="s">
        <v>131</v>
      </c>
      <c r="W1430" s="182"/>
      <c r="X1430" s="182"/>
      <c r="Y1430" s="182"/>
      <c r="Z1430" s="182"/>
      <c r="AA1430" s="184"/>
      <c r="AB1430" s="184"/>
    </row>
    <row r="1431" ht="22.5" customHeight="1">
      <c r="A1431" s="72">
        <f>COUNTIF('Call &amp; Chat-Lidya'!$I$4:$I$2391,I1431)</f>
        <v>1</v>
      </c>
      <c r="B1431" s="576">
        <v>46114.0</v>
      </c>
      <c r="C1431" s="91" t="s">
        <v>83</v>
      </c>
      <c r="D1431" s="91" t="s">
        <v>155</v>
      </c>
      <c r="E1431" s="91" t="s">
        <v>5392</v>
      </c>
      <c r="F1431" s="176">
        <v>46114.0</v>
      </c>
      <c r="G1431" s="91"/>
      <c r="H1431" s="91" t="s">
        <v>11292</v>
      </c>
      <c r="I1431" s="91" t="s">
        <v>11293</v>
      </c>
      <c r="J1431" s="558" t="s">
        <v>11294</v>
      </c>
      <c r="K1431" s="558" t="s">
        <v>11295</v>
      </c>
      <c r="L1431" s="313" t="s">
        <v>11296</v>
      </c>
      <c r="M1431" s="91" t="s">
        <v>11297</v>
      </c>
      <c r="N1431" s="91" t="s">
        <v>11297</v>
      </c>
      <c r="O1431" s="183">
        <v>45871.0</v>
      </c>
      <c r="P1431" s="793">
        <v>45885.0</v>
      </c>
      <c r="Q1431" s="91" t="s">
        <v>124</v>
      </c>
      <c r="R1431" s="182"/>
      <c r="S1431" s="179" t="s">
        <v>126</v>
      </c>
      <c r="T1431" s="179" t="s">
        <v>127</v>
      </c>
      <c r="U1431" s="185"/>
      <c r="V1431" s="179" t="s">
        <v>131</v>
      </c>
      <c r="W1431" s="182"/>
      <c r="X1431" s="182"/>
      <c r="Y1431" s="182"/>
      <c r="Z1431" s="182"/>
      <c r="AA1431" s="184"/>
      <c r="AB1431" s="184"/>
    </row>
    <row r="1432" ht="22.5" customHeight="1">
      <c r="A1432" s="72">
        <f>COUNTIF('Call &amp; Chat-Lidya'!$I$4:$I$2391,I1432)</f>
        <v>1</v>
      </c>
      <c r="B1432" s="576">
        <v>46114.0</v>
      </c>
      <c r="C1432" s="91" t="s">
        <v>83</v>
      </c>
      <c r="D1432" s="91" t="s">
        <v>155</v>
      </c>
      <c r="E1432" s="91" t="s">
        <v>3326</v>
      </c>
      <c r="F1432" s="176">
        <v>46114.0</v>
      </c>
      <c r="G1432" s="91"/>
      <c r="H1432" s="91" t="s">
        <v>11302</v>
      </c>
      <c r="I1432" s="91" t="s">
        <v>11303</v>
      </c>
      <c r="J1432" s="558" t="s">
        <v>11304</v>
      </c>
      <c r="K1432" s="558" t="s">
        <v>11305</v>
      </c>
      <c r="L1432" s="313" t="s">
        <v>11305</v>
      </c>
      <c r="M1432" s="91" t="s">
        <v>11306</v>
      </c>
      <c r="N1432" s="91" t="s">
        <v>11306</v>
      </c>
      <c r="O1432" s="183">
        <v>45897.0</v>
      </c>
      <c r="P1432" s="793">
        <v>45911.0</v>
      </c>
      <c r="Q1432" s="91" t="s">
        <v>98</v>
      </c>
      <c r="R1432" s="182"/>
      <c r="S1432" s="179" t="s">
        <v>251</v>
      </c>
      <c r="T1432" s="179" t="s">
        <v>127</v>
      </c>
      <c r="U1432" s="185"/>
      <c r="V1432" s="179" t="s">
        <v>131</v>
      </c>
      <c r="W1432" s="182"/>
      <c r="X1432" s="182"/>
      <c r="Y1432" s="182"/>
      <c r="Z1432" s="182"/>
      <c r="AA1432" s="184"/>
      <c r="AB1432" s="184"/>
    </row>
    <row r="1433" ht="22.5" customHeight="1">
      <c r="A1433" s="72">
        <f>COUNTIF('Call &amp; Chat-Lidya'!$I$4:$I$2391,I1433)</f>
        <v>1</v>
      </c>
      <c r="B1433" s="576">
        <v>46114.0</v>
      </c>
      <c r="C1433" s="91" t="s">
        <v>83</v>
      </c>
      <c r="D1433" s="91" t="s">
        <v>155</v>
      </c>
      <c r="E1433" s="91" t="s">
        <v>3335</v>
      </c>
      <c r="F1433" s="176">
        <v>46114.0</v>
      </c>
      <c r="G1433" s="91"/>
      <c r="H1433" s="91" t="s">
        <v>11312</v>
      </c>
      <c r="I1433" s="91" t="s">
        <v>11313</v>
      </c>
      <c r="J1433" s="558" t="s">
        <v>10064</v>
      </c>
      <c r="K1433" s="558" t="s">
        <v>10066</v>
      </c>
      <c r="L1433" s="313" t="s">
        <v>11314</v>
      </c>
      <c r="M1433" s="91" t="s">
        <v>11315</v>
      </c>
      <c r="N1433" s="91" t="s">
        <v>11316</v>
      </c>
      <c r="O1433" s="183">
        <v>45899.0</v>
      </c>
      <c r="P1433" s="793">
        <v>45913.0</v>
      </c>
      <c r="Q1433" s="91" t="s">
        <v>124</v>
      </c>
      <c r="R1433" s="182"/>
      <c r="S1433" s="179" t="s">
        <v>126</v>
      </c>
      <c r="T1433" s="179" t="s">
        <v>127</v>
      </c>
      <c r="U1433" s="185"/>
      <c r="V1433" s="179" t="s">
        <v>131</v>
      </c>
      <c r="W1433" s="182"/>
      <c r="X1433" s="182"/>
      <c r="Y1433" s="182"/>
      <c r="Z1433" s="182"/>
      <c r="AA1433" s="184"/>
      <c r="AB1433" s="184"/>
    </row>
    <row r="1434" ht="22.5" customHeight="1">
      <c r="A1434" s="72">
        <f>COUNTIF('Call &amp; Chat-Lidya'!$I$4:$I$2391,I1434)</f>
        <v>1</v>
      </c>
      <c r="B1434" s="576">
        <v>46114.0</v>
      </c>
      <c r="C1434" s="91" t="s">
        <v>83</v>
      </c>
      <c r="D1434" s="91" t="s">
        <v>155</v>
      </c>
      <c r="E1434" s="91" t="s">
        <v>3342</v>
      </c>
      <c r="F1434" s="176">
        <v>46114.0</v>
      </c>
      <c r="G1434" s="91"/>
      <c r="H1434" s="91" t="s">
        <v>11317</v>
      </c>
      <c r="I1434" s="91" t="s">
        <v>11318</v>
      </c>
      <c r="J1434" s="558" t="s">
        <v>11319</v>
      </c>
      <c r="K1434" s="558" t="s">
        <v>7095</v>
      </c>
      <c r="L1434" s="313" t="s">
        <v>7095</v>
      </c>
      <c r="M1434" s="91" t="s">
        <v>11320</v>
      </c>
      <c r="N1434" s="91" t="s">
        <v>11320</v>
      </c>
      <c r="O1434" s="183">
        <v>45901.0</v>
      </c>
      <c r="P1434" s="793">
        <v>45915.0</v>
      </c>
      <c r="Q1434" s="91" t="s">
        <v>213</v>
      </c>
      <c r="R1434" s="182"/>
      <c r="S1434" s="179" t="s">
        <v>251</v>
      </c>
      <c r="T1434" s="179" t="s">
        <v>127</v>
      </c>
      <c r="U1434" s="185"/>
      <c r="V1434" s="179" t="s">
        <v>131</v>
      </c>
      <c r="W1434" s="182"/>
      <c r="X1434" s="182"/>
      <c r="Y1434" s="182"/>
      <c r="Z1434" s="182"/>
      <c r="AA1434" s="184"/>
      <c r="AB1434" s="184"/>
    </row>
    <row r="1435" ht="22.5" customHeight="1">
      <c r="A1435" s="72">
        <f>COUNTIF('Call &amp; Chat-Lidya'!$I$4:$I$2391,I1435)</f>
        <v>1</v>
      </c>
      <c r="B1435" s="576">
        <v>46114.0</v>
      </c>
      <c r="C1435" s="91" t="s">
        <v>83</v>
      </c>
      <c r="D1435" s="91" t="s">
        <v>155</v>
      </c>
      <c r="E1435" s="91" t="s">
        <v>3353</v>
      </c>
      <c r="F1435" s="176">
        <v>46114.0</v>
      </c>
      <c r="G1435" s="91"/>
      <c r="H1435" s="91" t="s">
        <v>11326</v>
      </c>
      <c r="I1435" s="91" t="s">
        <v>11327</v>
      </c>
      <c r="J1435" s="558" t="s">
        <v>11328</v>
      </c>
      <c r="K1435" s="558" t="s">
        <v>11329</v>
      </c>
      <c r="L1435" s="313" t="s">
        <v>11329</v>
      </c>
      <c r="M1435" s="91" t="s">
        <v>11330</v>
      </c>
      <c r="N1435" s="91" t="s">
        <v>11330</v>
      </c>
      <c r="O1435" s="183">
        <v>45901.0</v>
      </c>
      <c r="P1435" s="793">
        <v>45915.0</v>
      </c>
      <c r="Q1435" s="91" t="s">
        <v>124</v>
      </c>
      <c r="R1435" s="182"/>
      <c r="S1435" s="179" t="s">
        <v>251</v>
      </c>
      <c r="T1435" s="179" t="s">
        <v>127</v>
      </c>
      <c r="U1435" s="185"/>
      <c r="V1435" s="179" t="s">
        <v>131</v>
      </c>
      <c r="W1435" s="182"/>
      <c r="X1435" s="182"/>
      <c r="Y1435" s="182"/>
      <c r="Z1435" s="182"/>
      <c r="AA1435" s="184"/>
      <c r="AB1435" s="184"/>
    </row>
    <row r="1436" ht="22.5" customHeight="1">
      <c r="A1436" s="72">
        <f>COUNTIF('Call &amp; Chat-Lidya'!$I$4:$I$2391,I1436)</f>
        <v>1</v>
      </c>
      <c r="B1436" s="576">
        <v>46114.0</v>
      </c>
      <c r="C1436" s="91" t="s">
        <v>83</v>
      </c>
      <c r="D1436" s="91" t="s">
        <v>155</v>
      </c>
      <c r="E1436" s="91" t="s">
        <v>5434</v>
      </c>
      <c r="F1436" s="176">
        <v>46114.0</v>
      </c>
      <c r="G1436" s="91"/>
      <c r="H1436" s="91" t="s">
        <v>11335</v>
      </c>
      <c r="I1436" s="91" t="s">
        <v>11336</v>
      </c>
      <c r="J1436" s="558" t="s">
        <v>11337</v>
      </c>
      <c r="K1436" s="558" t="s">
        <v>11338</v>
      </c>
      <c r="L1436" s="313" t="s">
        <v>11338</v>
      </c>
      <c r="M1436" s="91" t="s">
        <v>11339</v>
      </c>
      <c r="N1436" s="91" t="s">
        <v>11340</v>
      </c>
      <c r="O1436" s="183">
        <v>45906.0</v>
      </c>
      <c r="P1436" s="793">
        <v>45920.0</v>
      </c>
      <c r="Q1436" s="91" t="s">
        <v>86</v>
      </c>
      <c r="R1436" s="182"/>
      <c r="S1436" s="179" t="s">
        <v>251</v>
      </c>
      <c r="T1436" s="179" t="s">
        <v>127</v>
      </c>
      <c r="U1436" s="185"/>
      <c r="V1436" s="179" t="s">
        <v>131</v>
      </c>
      <c r="W1436" s="182"/>
      <c r="X1436" s="182"/>
      <c r="Y1436" s="182"/>
      <c r="Z1436" s="182"/>
      <c r="AA1436" s="184"/>
      <c r="AB1436" s="184"/>
    </row>
    <row r="1437" ht="22.5" customHeight="1">
      <c r="A1437" s="72">
        <f>COUNTIF('Call &amp; Chat-Lidya'!$I$4:$I$2391,I1437)</f>
        <v>1</v>
      </c>
      <c r="B1437" s="576">
        <v>46114.0</v>
      </c>
      <c r="C1437" s="91" t="s">
        <v>83</v>
      </c>
      <c r="D1437" s="91" t="s">
        <v>155</v>
      </c>
      <c r="E1437" s="91" t="s">
        <v>5444</v>
      </c>
      <c r="F1437" s="176">
        <v>46114.0</v>
      </c>
      <c r="G1437" s="91"/>
      <c r="H1437" s="91" t="s">
        <v>11341</v>
      </c>
      <c r="I1437" s="91" t="s">
        <v>11342</v>
      </c>
      <c r="J1437" s="558" t="s">
        <v>10933</v>
      </c>
      <c r="K1437" s="558" t="s">
        <v>10935</v>
      </c>
      <c r="L1437" s="313" t="s">
        <v>11343</v>
      </c>
      <c r="M1437" s="91" t="s">
        <v>11345</v>
      </c>
      <c r="N1437" s="91" t="s">
        <v>11347</v>
      </c>
      <c r="O1437" s="183">
        <v>45913.0</v>
      </c>
      <c r="P1437" s="793">
        <v>45927.0</v>
      </c>
      <c r="Q1437" s="91" t="s">
        <v>3754</v>
      </c>
      <c r="R1437" s="182"/>
      <c r="S1437" s="179" t="s">
        <v>350</v>
      </c>
      <c r="T1437" s="179" t="s">
        <v>127</v>
      </c>
      <c r="U1437" s="185"/>
      <c r="V1437" s="179" t="s">
        <v>131</v>
      </c>
      <c r="W1437" s="182"/>
      <c r="X1437" s="182"/>
      <c r="Y1437" s="182"/>
      <c r="Z1437" s="180" t="s">
        <v>11351</v>
      </c>
      <c r="AA1437" s="184"/>
      <c r="AB1437" s="184"/>
    </row>
    <row r="1438" ht="22.5" customHeight="1">
      <c r="A1438" s="72">
        <f>COUNTIF('Call &amp; Chat-Lidya'!$I$4:$I$2391,I1438)</f>
        <v>1</v>
      </c>
      <c r="B1438" s="576">
        <v>46114.0</v>
      </c>
      <c r="C1438" s="91" t="s">
        <v>83</v>
      </c>
      <c r="D1438" s="91" t="s">
        <v>155</v>
      </c>
      <c r="E1438" s="91" t="s">
        <v>5452</v>
      </c>
      <c r="F1438" s="176">
        <v>46114.0</v>
      </c>
      <c r="G1438" s="91"/>
      <c r="H1438" s="91" t="s">
        <v>11352</v>
      </c>
      <c r="I1438" s="91" t="s">
        <v>11353</v>
      </c>
      <c r="J1438" s="558" t="s">
        <v>11354</v>
      </c>
      <c r="K1438" s="558" t="s">
        <v>11355</v>
      </c>
      <c r="L1438" s="313" t="s">
        <v>11355</v>
      </c>
      <c r="M1438" s="91" t="s">
        <v>11356</v>
      </c>
      <c r="N1438" s="91" t="s">
        <v>11356</v>
      </c>
      <c r="O1438" s="183">
        <v>45914.0</v>
      </c>
      <c r="P1438" s="849">
        <v>45928.0</v>
      </c>
      <c r="Q1438" s="91" t="s">
        <v>143</v>
      </c>
      <c r="R1438" s="182"/>
      <c r="S1438" s="179" t="s">
        <v>126</v>
      </c>
      <c r="T1438" s="179" t="s">
        <v>127</v>
      </c>
      <c r="U1438" s="185"/>
      <c r="V1438" s="179" t="s">
        <v>131</v>
      </c>
      <c r="W1438" s="182"/>
      <c r="X1438" s="182"/>
      <c r="Y1438" s="182"/>
      <c r="Z1438" s="182"/>
      <c r="AA1438" s="184"/>
      <c r="AB1438" s="184"/>
    </row>
    <row r="1439" ht="22.5" customHeight="1">
      <c r="A1439" s="72">
        <f>COUNTIF('Call &amp; Chat-Lidya'!$I$4:$I$2391,I1439)</f>
        <v>1</v>
      </c>
      <c r="B1439" s="576">
        <v>46114.0</v>
      </c>
      <c r="C1439" s="91" t="s">
        <v>83</v>
      </c>
      <c r="D1439" s="91" t="s">
        <v>155</v>
      </c>
      <c r="E1439" s="91" t="s">
        <v>5468</v>
      </c>
      <c r="F1439" s="176">
        <v>46114.0</v>
      </c>
      <c r="G1439" s="91"/>
      <c r="H1439" s="91" t="s">
        <v>11362</v>
      </c>
      <c r="I1439" s="91" t="s">
        <v>11363</v>
      </c>
      <c r="J1439" s="558" t="s">
        <v>11364</v>
      </c>
      <c r="K1439" s="558" t="s">
        <v>11365</v>
      </c>
      <c r="L1439" s="313" t="s">
        <v>11365</v>
      </c>
      <c r="M1439" s="91" t="s">
        <v>11366</v>
      </c>
      <c r="N1439" s="91" t="s">
        <v>11367</v>
      </c>
      <c r="O1439" s="183">
        <v>45917.0</v>
      </c>
      <c r="P1439" s="793">
        <v>45931.0</v>
      </c>
      <c r="Q1439" s="91" t="s">
        <v>143</v>
      </c>
      <c r="R1439" s="182"/>
      <c r="S1439" s="179" t="s">
        <v>381</v>
      </c>
      <c r="T1439" s="179" t="s">
        <v>145</v>
      </c>
      <c r="U1439" s="179" t="s">
        <v>101</v>
      </c>
      <c r="V1439" s="179" t="s">
        <v>283</v>
      </c>
      <c r="W1439" s="182"/>
      <c r="X1439" s="182"/>
      <c r="Y1439" s="182"/>
      <c r="Z1439" s="180" t="s">
        <v>11368</v>
      </c>
      <c r="AA1439" s="184"/>
      <c r="AB1439" s="184"/>
    </row>
    <row r="1440" ht="22.5" customHeight="1">
      <c r="A1440" s="72">
        <f>COUNTIF('Call &amp; Chat-Lidya'!$I$4:$I$2391,I1440)</f>
        <v>1</v>
      </c>
      <c r="B1440" s="576">
        <v>46114.0</v>
      </c>
      <c r="C1440" s="91" t="s">
        <v>83</v>
      </c>
      <c r="D1440" s="91" t="s">
        <v>155</v>
      </c>
      <c r="E1440" s="91" t="s">
        <v>5485</v>
      </c>
      <c r="F1440" s="176">
        <v>46114.0</v>
      </c>
      <c r="G1440" s="91"/>
      <c r="H1440" s="91" t="s">
        <v>11371</v>
      </c>
      <c r="I1440" s="91" t="s">
        <v>11372</v>
      </c>
      <c r="J1440" s="558" t="s">
        <v>11374</v>
      </c>
      <c r="K1440" s="558" t="s">
        <v>1876</v>
      </c>
      <c r="L1440" s="313" t="s">
        <v>1876</v>
      </c>
      <c r="M1440" s="91" t="s">
        <v>11376</v>
      </c>
      <c r="N1440" s="91" t="s">
        <v>11376</v>
      </c>
      <c r="O1440" s="183">
        <v>45919.0</v>
      </c>
      <c r="P1440" s="793">
        <v>45933.0</v>
      </c>
      <c r="Q1440" s="91" t="s">
        <v>143</v>
      </c>
      <c r="R1440" s="182"/>
      <c r="S1440" s="179" t="s">
        <v>251</v>
      </c>
      <c r="T1440" s="179" t="s">
        <v>127</v>
      </c>
      <c r="U1440" s="185"/>
      <c r="V1440" s="179" t="s">
        <v>131</v>
      </c>
      <c r="W1440" s="182"/>
      <c r="X1440" s="182"/>
      <c r="Y1440" s="182"/>
      <c r="Z1440" s="182"/>
      <c r="AA1440" s="184"/>
      <c r="AB1440" s="184"/>
    </row>
    <row r="1441" ht="22.5" customHeight="1">
      <c r="A1441" s="72">
        <f>COUNTIF('Call &amp; Chat-Lidya'!$I$4:$I$2391,I1441)</f>
        <v>1</v>
      </c>
      <c r="B1441" s="576">
        <v>46114.0</v>
      </c>
      <c r="C1441" s="91" t="s">
        <v>83</v>
      </c>
      <c r="D1441" s="91" t="s">
        <v>155</v>
      </c>
      <c r="E1441" s="91" t="s">
        <v>3359</v>
      </c>
      <c r="F1441" s="176">
        <v>46114.0</v>
      </c>
      <c r="G1441" s="91"/>
      <c r="H1441" s="91" t="s">
        <v>11378</v>
      </c>
      <c r="I1441" s="91" t="s">
        <v>11379</v>
      </c>
      <c r="J1441" s="558" t="s">
        <v>11380</v>
      </c>
      <c r="K1441" s="558" t="s">
        <v>11381</v>
      </c>
      <c r="L1441" s="313" t="s">
        <v>11381</v>
      </c>
      <c r="M1441" s="91" t="s">
        <v>11382</v>
      </c>
      <c r="N1441" s="91" t="s">
        <v>11382</v>
      </c>
      <c r="O1441" s="183">
        <v>45921.0</v>
      </c>
      <c r="P1441" s="850">
        <v>45935.0</v>
      </c>
      <c r="Q1441" s="91" t="s">
        <v>124</v>
      </c>
      <c r="R1441" s="182"/>
      <c r="S1441" s="179" t="s">
        <v>126</v>
      </c>
      <c r="T1441" s="179" t="s">
        <v>127</v>
      </c>
      <c r="U1441" s="185"/>
      <c r="V1441" s="179" t="s">
        <v>131</v>
      </c>
      <c r="W1441" s="182"/>
      <c r="X1441" s="182"/>
      <c r="Y1441" s="182"/>
      <c r="Z1441" s="182"/>
      <c r="AA1441" s="184"/>
      <c r="AB1441" s="184"/>
    </row>
    <row r="1442" ht="22.5" customHeight="1">
      <c r="A1442" s="72">
        <f>COUNTIF('Call &amp; Chat-Lidya'!$I$4:$I$2391,I1442)</f>
        <v>1</v>
      </c>
      <c r="B1442" s="576">
        <v>46114.0</v>
      </c>
      <c r="C1442" s="91" t="s">
        <v>83</v>
      </c>
      <c r="D1442" s="91" t="s">
        <v>155</v>
      </c>
      <c r="E1442" s="91" t="s">
        <v>5509</v>
      </c>
      <c r="F1442" s="176">
        <v>46114.0</v>
      </c>
      <c r="G1442" s="91"/>
      <c r="H1442" s="91" t="s">
        <v>11387</v>
      </c>
      <c r="I1442" s="91" t="s">
        <v>11388</v>
      </c>
      <c r="J1442" s="558" t="s">
        <v>11389</v>
      </c>
      <c r="K1442" s="558" t="s">
        <v>11389</v>
      </c>
      <c r="L1442" s="313" t="s">
        <v>11389</v>
      </c>
      <c r="M1442" s="91" t="s">
        <v>11390</v>
      </c>
      <c r="N1442" s="91" t="s">
        <v>11391</v>
      </c>
      <c r="O1442" s="183">
        <v>45923.0</v>
      </c>
      <c r="P1442" s="793">
        <v>45937.0</v>
      </c>
      <c r="Q1442" s="91" t="s">
        <v>124</v>
      </c>
      <c r="R1442" s="182"/>
      <c r="S1442" s="179" t="s">
        <v>350</v>
      </c>
      <c r="T1442" s="179" t="s">
        <v>145</v>
      </c>
      <c r="U1442" s="179" t="s">
        <v>101</v>
      </c>
      <c r="V1442" s="179" t="s">
        <v>283</v>
      </c>
      <c r="W1442" s="182"/>
      <c r="X1442" s="182"/>
      <c r="Y1442" s="182"/>
      <c r="Z1442" s="180" t="s">
        <v>11392</v>
      </c>
      <c r="AA1442" s="184"/>
      <c r="AB1442" s="184"/>
    </row>
    <row r="1443" ht="22.5" customHeight="1">
      <c r="A1443" s="72">
        <f>COUNTIF('Call &amp; Chat-Lidya'!$I$4:$I$2391,I1443)</f>
        <v>1</v>
      </c>
      <c r="B1443" s="576">
        <v>46114.0</v>
      </c>
      <c r="C1443" s="91" t="s">
        <v>83</v>
      </c>
      <c r="D1443" s="91" t="s">
        <v>155</v>
      </c>
      <c r="E1443" s="91" t="s">
        <v>4730</v>
      </c>
      <c r="F1443" s="176">
        <v>46114.0</v>
      </c>
      <c r="G1443" s="91"/>
      <c r="H1443" s="91" t="s">
        <v>11398</v>
      </c>
      <c r="I1443" s="91" t="s">
        <v>11399</v>
      </c>
      <c r="J1443" s="558" t="s">
        <v>11400</v>
      </c>
      <c r="K1443" s="558" t="s">
        <v>11401</v>
      </c>
      <c r="L1443" s="313" t="s">
        <v>11401</v>
      </c>
      <c r="M1443" s="91" t="s">
        <v>11402</v>
      </c>
      <c r="N1443" s="91" t="s">
        <v>11402</v>
      </c>
      <c r="O1443" s="183">
        <v>45933.0</v>
      </c>
      <c r="P1443" s="793">
        <v>45947.0</v>
      </c>
      <c r="Q1443" s="91" t="s">
        <v>124</v>
      </c>
      <c r="R1443" s="182"/>
      <c r="S1443" s="179" t="s">
        <v>350</v>
      </c>
      <c r="T1443" s="179" t="s">
        <v>145</v>
      </c>
      <c r="U1443" s="179" t="s">
        <v>101</v>
      </c>
      <c r="V1443" s="179" t="s">
        <v>131</v>
      </c>
      <c r="W1443" s="182"/>
      <c r="X1443" s="182"/>
      <c r="Y1443" s="182"/>
      <c r="Z1443" s="180" t="s">
        <v>11403</v>
      </c>
      <c r="AA1443" s="184"/>
      <c r="AB1443" s="184"/>
    </row>
    <row r="1444" ht="22.5" customHeight="1">
      <c r="A1444" s="72">
        <f>COUNTIF('Call &amp; Chat-Lidya'!$I$4:$I$2391,I1444)</f>
        <v>1</v>
      </c>
      <c r="B1444" s="576">
        <v>46114.0</v>
      </c>
      <c r="C1444" s="91" t="s">
        <v>83</v>
      </c>
      <c r="D1444" s="91" t="s">
        <v>155</v>
      </c>
      <c r="E1444" s="91" t="s">
        <v>4740</v>
      </c>
      <c r="F1444" s="176">
        <v>46114.0</v>
      </c>
      <c r="G1444" s="91"/>
      <c r="H1444" s="91" t="s">
        <v>11404</v>
      </c>
      <c r="I1444" s="91" t="s">
        <v>11405</v>
      </c>
      <c r="J1444" s="558" t="s">
        <v>11406</v>
      </c>
      <c r="K1444" s="558" t="s">
        <v>11408</v>
      </c>
      <c r="L1444" s="313" t="s">
        <v>11409</v>
      </c>
      <c r="M1444" s="91" t="s">
        <v>11410</v>
      </c>
      <c r="N1444" s="91" t="s">
        <v>11410</v>
      </c>
      <c r="O1444" s="183">
        <v>45938.0</v>
      </c>
      <c r="P1444" s="793">
        <v>45952.0</v>
      </c>
      <c r="Q1444" s="91" t="s">
        <v>124</v>
      </c>
      <c r="R1444" s="182"/>
      <c r="S1444" s="179" t="s">
        <v>126</v>
      </c>
      <c r="T1444" s="179" t="s">
        <v>127</v>
      </c>
      <c r="U1444" s="185"/>
      <c r="V1444" s="179" t="s">
        <v>131</v>
      </c>
      <c r="W1444" s="182"/>
      <c r="X1444" s="182"/>
      <c r="Y1444" s="182"/>
      <c r="Z1444" s="182"/>
      <c r="AA1444" s="184"/>
      <c r="AB1444" s="184"/>
    </row>
    <row r="1445" ht="22.5" customHeight="1">
      <c r="A1445" s="72">
        <f>COUNTIF('Call &amp; Chat-Lidya'!$I$4:$I$2391,I1445)</f>
        <v>1</v>
      </c>
      <c r="B1445" s="576">
        <v>46114.0</v>
      </c>
      <c r="C1445" s="91" t="s">
        <v>83</v>
      </c>
      <c r="D1445" s="91" t="s">
        <v>155</v>
      </c>
      <c r="E1445" s="91" t="s">
        <v>4750</v>
      </c>
      <c r="F1445" s="176">
        <v>46114.0</v>
      </c>
      <c r="G1445" s="91"/>
      <c r="H1445" s="91" t="s">
        <v>11072</v>
      </c>
      <c r="I1445" s="91" t="s">
        <v>11414</v>
      </c>
      <c r="J1445" s="558" t="s">
        <v>11073</v>
      </c>
      <c r="K1445" s="558" t="s">
        <v>11074</v>
      </c>
      <c r="L1445" s="313" t="s">
        <v>11074</v>
      </c>
      <c r="M1445" s="91" t="s">
        <v>11075</v>
      </c>
      <c r="N1445" s="91" t="s">
        <v>11075</v>
      </c>
      <c r="O1445" s="183">
        <v>45939.0</v>
      </c>
      <c r="P1445" s="793">
        <v>45953.0</v>
      </c>
      <c r="Q1445" s="91" t="s">
        <v>755</v>
      </c>
      <c r="R1445" s="182"/>
      <c r="S1445" s="179" t="s">
        <v>251</v>
      </c>
      <c r="T1445" s="179" t="s">
        <v>127</v>
      </c>
      <c r="U1445" s="185"/>
      <c r="V1445" s="179" t="s">
        <v>131</v>
      </c>
      <c r="W1445" s="182"/>
      <c r="X1445" s="182"/>
      <c r="Y1445" s="182"/>
      <c r="Z1445" s="182"/>
      <c r="AA1445" s="184"/>
      <c r="AB1445" s="184"/>
    </row>
    <row r="1446" ht="22.5" customHeight="1">
      <c r="A1446" s="72">
        <f>COUNTIF('Call &amp; Chat-Lidya'!$I$4:$I$2391,I1446)</f>
        <v>2</v>
      </c>
      <c r="B1446" s="576">
        <v>46114.0</v>
      </c>
      <c r="C1446" s="91" t="s">
        <v>83</v>
      </c>
      <c r="D1446" s="91" t="s">
        <v>155</v>
      </c>
      <c r="E1446" s="91" t="s">
        <v>4759</v>
      </c>
      <c r="F1446" s="176">
        <v>46114.0</v>
      </c>
      <c r="G1446" s="91"/>
      <c r="H1446" s="91" t="s">
        <v>11419</v>
      </c>
      <c r="I1446" s="91" t="s">
        <v>11420</v>
      </c>
      <c r="J1446" s="558" t="s">
        <v>11421</v>
      </c>
      <c r="K1446" s="558" t="s">
        <v>11422</v>
      </c>
      <c r="L1446" s="313" t="s">
        <v>11423</v>
      </c>
      <c r="M1446" s="91" t="s">
        <v>11424</v>
      </c>
      <c r="N1446" s="91" t="s">
        <v>11425</v>
      </c>
      <c r="O1446" s="183">
        <v>45939.0</v>
      </c>
      <c r="P1446" s="793">
        <v>45953.0</v>
      </c>
      <c r="Q1446" s="91" t="s">
        <v>124</v>
      </c>
      <c r="R1446" s="182"/>
      <c r="S1446" s="179" t="s">
        <v>251</v>
      </c>
      <c r="T1446" s="179" t="s">
        <v>127</v>
      </c>
      <c r="U1446" s="185"/>
      <c r="V1446" s="179" t="s">
        <v>131</v>
      </c>
      <c r="W1446" s="182"/>
      <c r="X1446" s="182"/>
      <c r="Y1446" s="182"/>
      <c r="Z1446" s="182"/>
      <c r="AA1446" s="184"/>
      <c r="AB1446" s="184"/>
    </row>
    <row r="1447" ht="22.5" customHeight="1">
      <c r="A1447" s="72">
        <f>COUNTIF('Call &amp; Chat-Lidya'!$I$4:$I$2391,I1447)</f>
        <v>2</v>
      </c>
      <c r="B1447" s="576">
        <v>46114.0</v>
      </c>
      <c r="C1447" s="91" t="s">
        <v>83</v>
      </c>
      <c r="D1447" s="91" t="s">
        <v>155</v>
      </c>
      <c r="E1447" s="91" t="s">
        <v>4768</v>
      </c>
      <c r="F1447" s="176">
        <v>46114.0</v>
      </c>
      <c r="G1447" s="91"/>
      <c r="H1447" s="91" t="s">
        <v>11419</v>
      </c>
      <c r="I1447" s="91" t="s">
        <v>11420</v>
      </c>
      <c r="J1447" s="558" t="s">
        <v>11421</v>
      </c>
      <c r="K1447" s="558" t="s">
        <v>11422</v>
      </c>
      <c r="L1447" s="313" t="s">
        <v>11429</v>
      </c>
      <c r="M1447" s="91" t="s">
        <v>11424</v>
      </c>
      <c r="N1447" s="91" t="s">
        <v>11425</v>
      </c>
      <c r="O1447" s="183">
        <v>45939.0</v>
      </c>
      <c r="P1447" s="793">
        <v>45953.0</v>
      </c>
      <c r="Q1447" s="91" t="s">
        <v>143</v>
      </c>
      <c r="R1447" s="182"/>
      <c r="S1447" s="179" t="s">
        <v>251</v>
      </c>
      <c r="T1447" s="179" t="s">
        <v>127</v>
      </c>
      <c r="U1447" s="185"/>
      <c r="V1447" s="179" t="s">
        <v>131</v>
      </c>
      <c r="W1447" s="182"/>
      <c r="X1447" s="182"/>
      <c r="Y1447" s="182"/>
      <c r="Z1447" s="182"/>
      <c r="AA1447" s="184"/>
      <c r="AB1447" s="184"/>
    </row>
    <row r="1448" ht="22.5" customHeight="1">
      <c r="A1448" s="72">
        <f>COUNTIF('Call &amp; Chat-Lidya'!$I$4:$I$2391,I1448)</f>
        <v>1</v>
      </c>
      <c r="B1448" s="576">
        <v>46114.0</v>
      </c>
      <c r="C1448" s="91" t="s">
        <v>83</v>
      </c>
      <c r="D1448" s="91" t="s">
        <v>155</v>
      </c>
      <c r="E1448" s="91" t="s">
        <v>4779</v>
      </c>
      <c r="F1448" s="176">
        <v>46114.0</v>
      </c>
      <c r="G1448" s="91"/>
      <c r="H1448" s="91" t="s">
        <v>11431</v>
      </c>
      <c r="I1448" s="91" t="s">
        <v>11432</v>
      </c>
      <c r="J1448" s="558" t="s">
        <v>11433</v>
      </c>
      <c r="K1448" s="558" t="s">
        <v>11434</v>
      </c>
      <c r="L1448" s="313" t="s">
        <v>11434</v>
      </c>
      <c r="M1448" s="91" t="s">
        <v>11435</v>
      </c>
      <c r="N1448" s="91" t="s">
        <v>11435</v>
      </c>
      <c r="O1448" s="183">
        <v>45941.0</v>
      </c>
      <c r="P1448" s="793">
        <v>45955.0</v>
      </c>
      <c r="Q1448" s="91" t="s">
        <v>135</v>
      </c>
      <c r="R1448" s="182"/>
      <c r="S1448" s="179" t="s">
        <v>251</v>
      </c>
      <c r="T1448" s="179" t="s">
        <v>127</v>
      </c>
      <c r="U1448" s="185"/>
      <c r="V1448" s="179" t="s">
        <v>131</v>
      </c>
      <c r="W1448" s="182"/>
      <c r="X1448" s="182"/>
      <c r="Y1448" s="182"/>
      <c r="Z1448" s="182"/>
      <c r="AA1448" s="184"/>
      <c r="AB1448" s="184"/>
    </row>
    <row r="1449" ht="22.5" customHeight="1">
      <c r="A1449" s="72">
        <f>COUNTIF('Call &amp; Chat-Lidya'!$I$4:$I$2391,I1449)</f>
        <v>1</v>
      </c>
      <c r="B1449" s="576">
        <v>46114.0</v>
      </c>
      <c r="C1449" s="91" t="s">
        <v>83</v>
      </c>
      <c r="D1449" s="91" t="s">
        <v>155</v>
      </c>
      <c r="E1449" s="91" t="s">
        <v>4788</v>
      </c>
      <c r="F1449" s="176">
        <v>46114.0</v>
      </c>
      <c r="G1449" s="91"/>
      <c r="H1449" s="91" t="s">
        <v>11440</v>
      </c>
      <c r="I1449" s="91" t="s">
        <v>11441</v>
      </c>
      <c r="J1449" s="558" t="s">
        <v>11442</v>
      </c>
      <c r="K1449" s="558" t="s">
        <v>11443</v>
      </c>
      <c r="L1449" s="313" t="s">
        <v>11443</v>
      </c>
      <c r="M1449" s="91" t="s">
        <v>11444</v>
      </c>
      <c r="N1449" s="91" t="s">
        <v>11444</v>
      </c>
      <c r="O1449" s="183">
        <v>45942.0</v>
      </c>
      <c r="P1449" s="793">
        <v>45956.0</v>
      </c>
      <c r="Q1449" s="91" t="s">
        <v>143</v>
      </c>
      <c r="R1449" s="182"/>
      <c r="S1449" s="179" t="s">
        <v>126</v>
      </c>
      <c r="T1449" s="179" t="s">
        <v>127</v>
      </c>
      <c r="U1449" s="185"/>
      <c r="V1449" s="179" t="s">
        <v>131</v>
      </c>
      <c r="W1449" s="182"/>
      <c r="X1449" s="182"/>
      <c r="Y1449" s="182"/>
      <c r="Z1449" s="182"/>
      <c r="AA1449" s="184"/>
      <c r="AB1449" s="184"/>
    </row>
    <row r="1450" ht="22.5" customHeight="1">
      <c r="A1450" s="72">
        <f>COUNTIF('Call &amp; Chat-Lidya'!$I$4:$I$2391,I1450)</f>
        <v>1</v>
      </c>
      <c r="B1450" s="576">
        <v>46114.0</v>
      </c>
      <c r="C1450" s="91" t="s">
        <v>83</v>
      </c>
      <c r="D1450" s="91" t="s">
        <v>155</v>
      </c>
      <c r="E1450" s="91" t="s">
        <v>4799</v>
      </c>
      <c r="F1450" s="176">
        <v>46114.0</v>
      </c>
      <c r="G1450" s="91"/>
      <c r="H1450" s="91" t="s">
        <v>11446</v>
      </c>
      <c r="I1450" s="91" t="s">
        <v>11448</v>
      </c>
      <c r="J1450" s="558" t="s">
        <v>11450</v>
      </c>
      <c r="K1450" s="558" t="s">
        <v>11451</v>
      </c>
      <c r="L1450" s="313" t="s">
        <v>11451</v>
      </c>
      <c r="M1450" s="91" t="s">
        <v>11452</v>
      </c>
      <c r="N1450" s="91" t="s">
        <v>11452</v>
      </c>
      <c r="O1450" s="183">
        <v>45943.0</v>
      </c>
      <c r="P1450" s="793">
        <v>45957.0</v>
      </c>
      <c r="Q1450" s="91" t="s">
        <v>143</v>
      </c>
      <c r="R1450" s="182"/>
      <c r="S1450" s="179" t="s">
        <v>126</v>
      </c>
      <c r="T1450" s="179" t="s">
        <v>127</v>
      </c>
      <c r="U1450" s="185"/>
      <c r="V1450" s="179" t="s">
        <v>131</v>
      </c>
      <c r="W1450" s="182"/>
      <c r="X1450" s="182"/>
      <c r="Y1450" s="182"/>
      <c r="Z1450" s="182"/>
      <c r="AA1450" s="184"/>
      <c r="AB1450" s="184"/>
    </row>
    <row r="1451" ht="22.5" customHeight="1">
      <c r="A1451" s="72">
        <f>COUNTIF('Call &amp; Chat-Lidya'!$I$4:$I$2391,I1451)</f>
        <v>1</v>
      </c>
      <c r="B1451" s="576">
        <v>46114.0</v>
      </c>
      <c r="C1451" s="91" t="s">
        <v>83</v>
      </c>
      <c r="D1451" s="91" t="s">
        <v>155</v>
      </c>
      <c r="E1451" s="91" t="s">
        <v>4809</v>
      </c>
      <c r="F1451" s="176">
        <v>46114.0</v>
      </c>
      <c r="G1451" s="91"/>
      <c r="H1451" s="91" t="s">
        <v>11455</v>
      </c>
      <c r="I1451" s="91" t="s">
        <v>11456</v>
      </c>
      <c r="J1451" s="558" t="s">
        <v>11457</v>
      </c>
      <c r="K1451" s="558" t="s">
        <v>11458</v>
      </c>
      <c r="L1451" s="313" t="s">
        <v>11458</v>
      </c>
      <c r="M1451" s="91" t="s">
        <v>11459</v>
      </c>
      <c r="N1451" s="91" t="s">
        <v>11460</v>
      </c>
      <c r="O1451" s="183">
        <v>45944.0</v>
      </c>
      <c r="P1451" s="793">
        <v>45958.0</v>
      </c>
      <c r="Q1451" s="91" t="s">
        <v>143</v>
      </c>
      <c r="R1451" s="182"/>
      <c r="S1451" s="179" t="s">
        <v>126</v>
      </c>
      <c r="T1451" s="179" t="s">
        <v>127</v>
      </c>
      <c r="U1451" s="185"/>
      <c r="V1451" s="179" t="s">
        <v>131</v>
      </c>
      <c r="W1451" s="182"/>
      <c r="X1451" s="182"/>
      <c r="Y1451" s="182"/>
      <c r="Z1451" s="182"/>
      <c r="AA1451" s="184"/>
      <c r="AB1451" s="184"/>
    </row>
    <row r="1452" ht="22.5" customHeight="1">
      <c r="A1452" s="72">
        <f>COUNTIF('Call &amp; Chat-Lidya'!$I$4:$I$2391,I1452)</f>
        <v>1</v>
      </c>
      <c r="B1452" s="576">
        <v>46114.0</v>
      </c>
      <c r="C1452" s="91" t="s">
        <v>83</v>
      </c>
      <c r="D1452" s="91" t="s">
        <v>155</v>
      </c>
      <c r="E1452" s="91" t="s">
        <v>4820</v>
      </c>
      <c r="F1452" s="176">
        <v>46114.0</v>
      </c>
      <c r="G1452" s="91"/>
      <c r="H1452" s="91" t="s">
        <v>11465</v>
      </c>
      <c r="I1452" s="91" t="s">
        <v>11466</v>
      </c>
      <c r="J1452" s="558" t="s">
        <v>11467</v>
      </c>
      <c r="K1452" s="558" t="s">
        <v>11074</v>
      </c>
      <c r="L1452" s="313" t="s">
        <v>11074</v>
      </c>
      <c r="M1452" s="91" t="s">
        <v>11468</v>
      </c>
      <c r="N1452" s="91" t="s">
        <v>11468</v>
      </c>
      <c r="O1452" s="183">
        <v>45945.0</v>
      </c>
      <c r="P1452" s="793">
        <v>45959.0</v>
      </c>
      <c r="Q1452" s="91" t="s">
        <v>124</v>
      </c>
      <c r="R1452" s="182"/>
      <c r="S1452" s="179" t="s">
        <v>126</v>
      </c>
      <c r="T1452" s="179" t="s">
        <v>127</v>
      </c>
      <c r="U1452" s="185"/>
      <c r="V1452" s="179" t="s">
        <v>131</v>
      </c>
      <c r="W1452" s="182"/>
      <c r="X1452" s="182"/>
      <c r="Y1452" s="182"/>
      <c r="Z1452" s="182"/>
      <c r="AA1452" s="184"/>
      <c r="AB1452" s="184"/>
    </row>
    <row r="1453" ht="22.5" customHeight="1">
      <c r="A1453" s="72">
        <f>COUNTIF('Call &amp; Chat-Lidya'!$I$4:$I$2391,I1453)</f>
        <v>1</v>
      </c>
      <c r="B1453" s="576">
        <v>46114.0</v>
      </c>
      <c r="C1453" s="91" t="s">
        <v>83</v>
      </c>
      <c r="D1453" s="91" t="s">
        <v>155</v>
      </c>
      <c r="E1453" s="91" t="s">
        <v>4833</v>
      </c>
      <c r="F1453" s="176">
        <v>46114.0</v>
      </c>
      <c r="G1453" s="91"/>
      <c r="H1453" s="91" t="s">
        <v>11472</v>
      </c>
      <c r="I1453" s="91" t="s">
        <v>11474</v>
      </c>
      <c r="J1453" s="558" t="s">
        <v>11475</v>
      </c>
      <c r="K1453" s="558" t="s">
        <v>5760</v>
      </c>
      <c r="L1453" s="313" t="s">
        <v>5760</v>
      </c>
      <c r="M1453" s="91" t="s">
        <v>11478</v>
      </c>
      <c r="N1453" s="91" t="s">
        <v>11478</v>
      </c>
      <c r="O1453" s="183">
        <v>45945.0</v>
      </c>
      <c r="P1453" s="793">
        <v>45959.0</v>
      </c>
      <c r="Q1453" s="91" t="s">
        <v>98</v>
      </c>
      <c r="R1453" s="91" t="s">
        <v>143</v>
      </c>
      <c r="S1453" s="179" t="s">
        <v>292</v>
      </c>
      <c r="T1453" s="179" t="s">
        <v>145</v>
      </c>
      <c r="U1453" s="179" t="s">
        <v>128</v>
      </c>
      <c r="V1453" s="179" t="s">
        <v>283</v>
      </c>
      <c r="W1453" s="182"/>
      <c r="X1453" s="182"/>
      <c r="Y1453" s="182"/>
      <c r="Z1453" s="180" t="s">
        <v>11479</v>
      </c>
      <c r="AA1453" s="184"/>
      <c r="AB1453" s="184"/>
    </row>
    <row r="1454" ht="22.5" customHeight="1">
      <c r="A1454" s="72">
        <f>COUNTIF('Call &amp; Chat-Lidya'!$I$4:$I$2391,I1454)</f>
        <v>1</v>
      </c>
      <c r="B1454" s="576">
        <v>46114.0</v>
      </c>
      <c r="C1454" s="91" t="s">
        <v>83</v>
      </c>
      <c r="D1454" s="91" t="s">
        <v>155</v>
      </c>
      <c r="E1454" s="91" t="s">
        <v>4846</v>
      </c>
      <c r="F1454" s="176">
        <v>46114.0</v>
      </c>
      <c r="G1454" s="91"/>
      <c r="H1454" s="91" t="s">
        <v>11480</v>
      </c>
      <c r="I1454" s="91" t="s">
        <v>11481</v>
      </c>
      <c r="J1454" s="558" t="s">
        <v>10017</v>
      </c>
      <c r="K1454" s="558" t="s">
        <v>4812</v>
      </c>
      <c r="L1454" s="313" t="s">
        <v>4812</v>
      </c>
      <c r="M1454" s="91" t="s">
        <v>11482</v>
      </c>
      <c r="N1454" s="91" t="s">
        <v>11482</v>
      </c>
      <c r="O1454" s="183">
        <v>45947.0</v>
      </c>
      <c r="P1454" s="793">
        <v>45961.0</v>
      </c>
      <c r="Q1454" s="91" t="s">
        <v>124</v>
      </c>
      <c r="R1454" s="182"/>
      <c r="S1454" s="179" t="s">
        <v>251</v>
      </c>
      <c r="T1454" s="179" t="s">
        <v>127</v>
      </c>
      <c r="U1454" s="185"/>
      <c r="V1454" s="179" t="s">
        <v>131</v>
      </c>
      <c r="W1454" s="182"/>
      <c r="X1454" s="182"/>
      <c r="Y1454" s="182"/>
      <c r="Z1454" s="182"/>
      <c r="AA1454" s="184"/>
      <c r="AB1454" s="184"/>
    </row>
    <row r="1455" ht="22.5" customHeight="1">
      <c r="A1455" s="72">
        <f>COUNTIF('Call &amp; Chat-Lidya'!$I$4:$I$2391,I1455)</f>
        <v>1</v>
      </c>
      <c r="B1455" s="576">
        <v>46114.0</v>
      </c>
      <c r="C1455" s="91" t="s">
        <v>83</v>
      </c>
      <c r="D1455" s="91" t="s">
        <v>155</v>
      </c>
      <c r="E1455" s="91" t="s">
        <v>4858</v>
      </c>
      <c r="F1455" s="176">
        <v>46114.0</v>
      </c>
      <c r="G1455" s="91"/>
      <c r="H1455" s="91" t="s">
        <v>11487</v>
      </c>
      <c r="I1455" s="91" t="s">
        <v>11488</v>
      </c>
      <c r="J1455" s="558" t="s">
        <v>11489</v>
      </c>
      <c r="K1455" s="558" t="s">
        <v>11490</v>
      </c>
      <c r="L1455" s="313" t="s">
        <v>11490</v>
      </c>
      <c r="M1455" s="91" t="s">
        <v>11491</v>
      </c>
      <c r="N1455" s="91" t="s">
        <v>11491</v>
      </c>
      <c r="O1455" s="183">
        <v>45948.0</v>
      </c>
      <c r="P1455" s="793">
        <v>45962.0</v>
      </c>
      <c r="Q1455" s="91" t="s">
        <v>124</v>
      </c>
      <c r="R1455" s="182"/>
      <c r="S1455" s="179" t="s">
        <v>251</v>
      </c>
      <c r="T1455" s="179" t="s">
        <v>127</v>
      </c>
      <c r="U1455" s="185"/>
      <c r="V1455" s="179" t="s">
        <v>131</v>
      </c>
      <c r="W1455" s="182"/>
      <c r="X1455" s="182"/>
      <c r="Y1455" s="182"/>
      <c r="Z1455" s="182"/>
      <c r="AA1455" s="184"/>
      <c r="AB1455" s="184"/>
    </row>
    <row r="1456" ht="22.5" customHeight="1">
      <c r="A1456" s="72">
        <f>COUNTIF('Call &amp; Chat-Lidya'!$I$4:$I$2391,I1456)</f>
        <v>1</v>
      </c>
      <c r="B1456" s="576">
        <v>46114.0</v>
      </c>
      <c r="C1456" s="91" t="s">
        <v>83</v>
      </c>
      <c r="D1456" s="91" t="s">
        <v>155</v>
      </c>
      <c r="E1456" s="91" t="s">
        <v>4868</v>
      </c>
      <c r="F1456" s="176">
        <v>46114.0</v>
      </c>
      <c r="G1456" s="91"/>
      <c r="H1456" s="91" t="s">
        <v>11496</v>
      </c>
      <c r="I1456" s="91" t="s">
        <v>11498</v>
      </c>
      <c r="J1456" s="558" t="s">
        <v>11499</v>
      </c>
      <c r="K1456" s="558" t="s">
        <v>11500</v>
      </c>
      <c r="L1456" s="313" t="s">
        <v>11500</v>
      </c>
      <c r="M1456" s="91" t="s">
        <v>11501</v>
      </c>
      <c r="N1456" s="91" t="s">
        <v>11502</v>
      </c>
      <c r="O1456" s="183">
        <v>45949.0</v>
      </c>
      <c r="P1456" s="793">
        <v>45963.0</v>
      </c>
      <c r="Q1456" s="91" t="s">
        <v>124</v>
      </c>
      <c r="R1456" s="182"/>
      <c r="S1456" s="179" t="s">
        <v>126</v>
      </c>
      <c r="T1456" s="179" t="s">
        <v>127</v>
      </c>
      <c r="U1456" s="185"/>
      <c r="V1456" s="179" t="s">
        <v>131</v>
      </c>
      <c r="W1456" s="182"/>
      <c r="X1456" s="182"/>
      <c r="Y1456" s="182"/>
      <c r="Z1456" s="182"/>
      <c r="AA1456" s="184"/>
      <c r="AB1456" s="184"/>
    </row>
    <row r="1457" ht="22.5" customHeight="1">
      <c r="A1457" s="72">
        <f>COUNTIF('Call &amp; Chat-Lidya'!$I$4:$I$2391,I1457)</f>
        <v>1</v>
      </c>
      <c r="B1457" s="576">
        <v>46114.0</v>
      </c>
      <c r="C1457" s="91" t="s">
        <v>83</v>
      </c>
      <c r="D1457" s="91" t="s">
        <v>155</v>
      </c>
      <c r="E1457" s="91" t="s">
        <v>3330</v>
      </c>
      <c r="F1457" s="176">
        <v>46114.0</v>
      </c>
      <c r="G1457" s="91"/>
      <c r="H1457" s="91" t="s">
        <v>11504</v>
      </c>
      <c r="I1457" s="91" t="s">
        <v>11505</v>
      </c>
      <c r="J1457" s="558" t="s">
        <v>11506</v>
      </c>
      <c r="K1457" s="558" t="s">
        <v>11507</v>
      </c>
      <c r="L1457" s="313" t="s">
        <v>11507</v>
      </c>
      <c r="M1457" s="91" t="s">
        <v>11508</v>
      </c>
      <c r="N1457" s="91" t="s">
        <v>11508</v>
      </c>
      <c r="O1457" s="183">
        <v>45950.0</v>
      </c>
      <c r="P1457" s="793">
        <v>45964.0</v>
      </c>
      <c r="Q1457" s="91" t="s">
        <v>124</v>
      </c>
      <c r="R1457" s="182"/>
      <c r="S1457" s="179" t="s">
        <v>350</v>
      </c>
      <c r="T1457" s="179" t="s">
        <v>127</v>
      </c>
      <c r="U1457" s="185"/>
      <c r="V1457" s="179" t="s">
        <v>283</v>
      </c>
      <c r="W1457" s="182"/>
      <c r="X1457" s="182"/>
      <c r="Y1457" s="182"/>
      <c r="Z1457" s="180" t="s">
        <v>11513</v>
      </c>
      <c r="AA1457" s="184"/>
      <c r="AB1457" s="184"/>
    </row>
    <row r="1458" ht="22.5" customHeight="1">
      <c r="A1458" s="72">
        <f>COUNTIF('Call &amp; Chat-Lidya'!$I$4:$I$2391,I1458)</f>
        <v>2</v>
      </c>
      <c r="B1458" s="576">
        <v>46114.0</v>
      </c>
      <c r="C1458" s="91" t="s">
        <v>83</v>
      </c>
      <c r="D1458" s="91" t="s">
        <v>155</v>
      </c>
      <c r="E1458" s="91" t="s">
        <v>4886</v>
      </c>
      <c r="F1458" s="176">
        <v>46114.0</v>
      </c>
      <c r="G1458" s="91"/>
      <c r="H1458" s="91" t="s">
        <v>11514</v>
      </c>
      <c r="I1458" s="91" t="s">
        <v>11515</v>
      </c>
      <c r="J1458" s="558" t="s">
        <v>11516</v>
      </c>
      <c r="K1458" s="558" t="s">
        <v>11517</v>
      </c>
      <c r="L1458" s="313" t="s">
        <v>11517</v>
      </c>
      <c r="M1458" s="91" t="s">
        <v>11518</v>
      </c>
      <c r="N1458" s="91" t="s">
        <v>11519</v>
      </c>
      <c r="O1458" s="183">
        <v>45952.0</v>
      </c>
      <c r="P1458" s="793">
        <v>45966.0</v>
      </c>
      <c r="Q1458" s="91" t="s">
        <v>149</v>
      </c>
      <c r="R1458" s="182"/>
      <c r="S1458" s="179" t="s">
        <v>251</v>
      </c>
      <c r="T1458" s="179" t="s">
        <v>127</v>
      </c>
      <c r="U1458" s="185"/>
      <c r="V1458" s="179" t="s">
        <v>131</v>
      </c>
      <c r="W1458" s="182"/>
      <c r="X1458" s="182"/>
      <c r="Y1458" s="182"/>
      <c r="Z1458" s="182"/>
      <c r="AA1458" s="184"/>
      <c r="AB1458" s="184"/>
    </row>
    <row r="1459" ht="22.5" customHeight="1">
      <c r="A1459" s="72">
        <f>COUNTIF('Call &amp; Chat-Lidya'!$I$4:$I$2391,I1459)</f>
        <v>1</v>
      </c>
      <c r="B1459" s="576">
        <v>46114.0</v>
      </c>
      <c r="C1459" s="91" t="s">
        <v>83</v>
      </c>
      <c r="D1459" s="91" t="s">
        <v>155</v>
      </c>
      <c r="E1459" s="91" t="s">
        <v>4896</v>
      </c>
      <c r="F1459" s="176">
        <v>46114.0</v>
      </c>
      <c r="G1459" s="91"/>
      <c r="H1459" s="91" t="s">
        <v>11523</v>
      </c>
      <c r="I1459" s="91" t="s">
        <v>11524</v>
      </c>
      <c r="J1459" s="558" t="s">
        <v>11525</v>
      </c>
      <c r="K1459" s="558" t="s">
        <v>11526</v>
      </c>
      <c r="L1459" s="313" t="s">
        <v>11526</v>
      </c>
      <c r="M1459" s="91" t="s">
        <v>11527</v>
      </c>
      <c r="N1459" s="91" t="s">
        <v>11527</v>
      </c>
      <c r="O1459" s="183">
        <v>45952.0</v>
      </c>
      <c r="P1459" s="793">
        <v>45966.0</v>
      </c>
      <c r="Q1459" s="91" t="s">
        <v>124</v>
      </c>
      <c r="R1459" s="182"/>
      <c r="S1459" s="179" t="s">
        <v>251</v>
      </c>
      <c r="T1459" s="179" t="s">
        <v>127</v>
      </c>
      <c r="U1459" s="185"/>
      <c r="V1459" s="179" t="s">
        <v>131</v>
      </c>
      <c r="W1459" s="182"/>
      <c r="X1459" s="182"/>
      <c r="Y1459" s="182"/>
      <c r="Z1459" s="182"/>
      <c r="AA1459" s="184"/>
      <c r="AB1459" s="184"/>
    </row>
    <row r="1460" ht="22.5" customHeight="1">
      <c r="A1460" s="72">
        <f>COUNTIF('Call &amp; Chat-Lidya'!$I$4:$I$2391,I1460)</f>
        <v>1</v>
      </c>
      <c r="B1460" s="576">
        <v>46114.0</v>
      </c>
      <c r="C1460" s="91" t="s">
        <v>83</v>
      </c>
      <c r="D1460" s="91" t="s">
        <v>155</v>
      </c>
      <c r="E1460" s="91" t="s">
        <v>4905</v>
      </c>
      <c r="F1460" s="176">
        <v>46114.0</v>
      </c>
      <c r="G1460" s="91"/>
      <c r="H1460" s="91" t="s">
        <v>11528</v>
      </c>
      <c r="I1460" s="91" t="s">
        <v>11529</v>
      </c>
      <c r="J1460" s="558" t="s">
        <v>10190</v>
      </c>
      <c r="K1460" s="558" t="s">
        <v>3269</v>
      </c>
      <c r="L1460" s="313" t="s">
        <v>3269</v>
      </c>
      <c r="M1460" s="91" t="s">
        <v>11530</v>
      </c>
      <c r="N1460" s="91" t="s">
        <v>11530</v>
      </c>
      <c r="O1460" s="183">
        <v>45954.0</v>
      </c>
      <c r="P1460" s="793">
        <v>45968.0</v>
      </c>
      <c r="Q1460" s="91" t="s">
        <v>124</v>
      </c>
      <c r="R1460" s="182"/>
      <c r="S1460" s="179" t="s">
        <v>251</v>
      </c>
      <c r="T1460" s="179" t="s">
        <v>127</v>
      </c>
      <c r="U1460" s="185"/>
      <c r="V1460" s="179" t="s">
        <v>131</v>
      </c>
      <c r="W1460" s="182"/>
      <c r="X1460" s="182"/>
      <c r="Y1460" s="182"/>
      <c r="Z1460" s="182"/>
      <c r="AA1460" s="184"/>
      <c r="AB1460" s="184"/>
    </row>
    <row r="1461" ht="22.5" customHeight="1">
      <c r="A1461" s="72">
        <f>COUNTIF('Call &amp; Chat-Lidya'!$I$4:$I$2391,I1461)</f>
        <v>1</v>
      </c>
      <c r="B1461" s="576">
        <v>46114.0</v>
      </c>
      <c r="C1461" s="91" t="s">
        <v>83</v>
      </c>
      <c r="D1461" s="91" t="s">
        <v>155</v>
      </c>
      <c r="E1461" s="91" t="s">
        <v>4914</v>
      </c>
      <c r="F1461" s="176">
        <v>46114.0</v>
      </c>
      <c r="G1461" s="91"/>
      <c r="H1461" s="91" t="s">
        <v>11534</v>
      </c>
      <c r="I1461" s="91" t="s">
        <v>11535</v>
      </c>
      <c r="J1461" s="558" t="s">
        <v>11536</v>
      </c>
      <c r="K1461" s="558" t="s">
        <v>11537</v>
      </c>
      <c r="L1461" s="313" t="s">
        <v>11537</v>
      </c>
      <c r="M1461" s="91" t="s">
        <v>11538</v>
      </c>
      <c r="N1461" s="91" t="s">
        <v>11538</v>
      </c>
      <c r="O1461" s="183">
        <v>45957.0</v>
      </c>
      <c r="P1461" s="793">
        <v>45971.0</v>
      </c>
      <c r="Q1461" s="91" t="s">
        <v>124</v>
      </c>
      <c r="R1461" s="182"/>
      <c r="S1461" s="179" t="s">
        <v>292</v>
      </c>
      <c r="T1461" s="179" t="s">
        <v>127</v>
      </c>
      <c r="U1461" s="185"/>
      <c r="V1461" s="179" t="s">
        <v>283</v>
      </c>
      <c r="W1461" s="182"/>
      <c r="X1461" s="182"/>
      <c r="Y1461" s="182"/>
      <c r="Z1461" s="180" t="s">
        <v>11539</v>
      </c>
      <c r="AA1461" s="184"/>
      <c r="AB1461" s="184"/>
    </row>
    <row r="1462" ht="22.5" customHeight="1">
      <c r="A1462" s="72">
        <f>COUNTIF('Call &amp; Chat-Lidya'!$I$4:$I$2391,I1462)</f>
        <v>1</v>
      </c>
      <c r="B1462" s="576">
        <v>46114.0</v>
      </c>
      <c r="C1462" s="91" t="s">
        <v>83</v>
      </c>
      <c r="D1462" s="91" t="s">
        <v>155</v>
      </c>
      <c r="E1462" s="91" t="s">
        <v>4926</v>
      </c>
      <c r="F1462" s="176">
        <v>46114.0</v>
      </c>
      <c r="G1462" s="91"/>
      <c r="H1462" s="91" t="s">
        <v>11544</v>
      </c>
      <c r="I1462" s="91" t="s">
        <v>11545</v>
      </c>
      <c r="J1462" s="558" t="s">
        <v>11546</v>
      </c>
      <c r="K1462" s="558" t="s">
        <v>11547</v>
      </c>
      <c r="L1462" s="313" t="s">
        <v>11547</v>
      </c>
      <c r="M1462" s="91" t="s">
        <v>11548</v>
      </c>
      <c r="N1462" s="91" t="s">
        <v>11549</v>
      </c>
      <c r="O1462" s="183">
        <v>45958.0</v>
      </c>
      <c r="P1462" s="793">
        <v>45972.0</v>
      </c>
      <c r="Q1462" s="91" t="s">
        <v>124</v>
      </c>
      <c r="R1462" s="182"/>
      <c r="S1462" s="179" t="s">
        <v>251</v>
      </c>
      <c r="T1462" s="179" t="s">
        <v>127</v>
      </c>
      <c r="U1462" s="185"/>
      <c r="V1462" s="179" t="s">
        <v>131</v>
      </c>
      <c r="W1462" s="182"/>
      <c r="X1462" s="182"/>
      <c r="Y1462" s="182"/>
      <c r="Z1462" s="182"/>
      <c r="AA1462" s="184"/>
      <c r="AB1462" s="184"/>
    </row>
    <row r="1463" ht="22.5" customHeight="1">
      <c r="A1463" s="72">
        <f>COUNTIF('Call &amp; Chat-Lidya'!$I$4:$I$2391,I1463)</f>
        <v>1</v>
      </c>
      <c r="B1463" s="576">
        <v>46114.0</v>
      </c>
      <c r="C1463" s="91" t="s">
        <v>83</v>
      </c>
      <c r="D1463" s="91" t="s">
        <v>155</v>
      </c>
      <c r="E1463" s="91" t="s">
        <v>4936</v>
      </c>
      <c r="F1463" s="176">
        <v>46114.0</v>
      </c>
      <c r="G1463" s="91"/>
      <c r="H1463" s="91" t="s">
        <v>11113</v>
      </c>
      <c r="I1463" s="91" t="s">
        <v>11552</v>
      </c>
      <c r="J1463" s="558" t="s">
        <v>11114</v>
      </c>
      <c r="K1463" s="558" t="s">
        <v>11115</v>
      </c>
      <c r="L1463" s="313" t="s">
        <v>11115</v>
      </c>
      <c r="M1463" s="91" t="s">
        <v>11117</v>
      </c>
      <c r="N1463" s="91" t="s">
        <v>11117</v>
      </c>
      <c r="O1463" s="183">
        <v>45961.0</v>
      </c>
      <c r="P1463" s="793">
        <v>45975.0</v>
      </c>
      <c r="Q1463" s="91" t="s">
        <v>143</v>
      </c>
      <c r="R1463" s="182"/>
      <c r="S1463" s="179" t="s">
        <v>251</v>
      </c>
      <c r="T1463" s="179" t="s">
        <v>127</v>
      </c>
      <c r="U1463" s="185"/>
      <c r="V1463" s="179" t="s">
        <v>131</v>
      </c>
      <c r="W1463" s="182"/>
      <c r="X1463" s="182"/>
      <c r="Y1463" s="182"/>
      <c r="Z1463" s="182"/>
      <c r="AA1463" s="184"/>
      <c r="AB1463" s="184"/>
    </row>
    <row r="1464" ht="22.5" customHeight="1">
      <c r="A1464" s="72">
        <f>COUNTIF('Call &amp; Chat-Lidya'!$I$4:$I$2391,I1464)</f>
        <v>2</v>
      </c>
      <c r="B1464" s="576">
        <v>46114.0</v>
      </c>
      <c r="C1464" s="91" t="s">
        <v>83</v>
      </c>
      <c r="D1464" s="91" t="s">
        <v>155</v>
      </c>
      <c r="E1464" s="91" t="s">
        <v>4948</v>
      </c>
      <c r="F1464" s="176">
        <v>46114.0</v>
      </c>
      <c r="G1464" s="91"/>
      <c r="H1464" s="91" t="s">
        <v>11556</v>
      </c>
      <c r="I1464" s="91" t="s">
        <v>11298</v>
      </c>
      <c r="J1464" s="558" t="s">
        <v>11299</v>
      </c>
      <c r="K1464" s="558" t="s">
        <v>11300</v>
      </c>
      <c r="L1464" s="313" t="s">
        <v>11300</v>
      </c>
      <c r="M1464" s="91" t="s">
        <v>11301</v>
      </c>
      <c r="N1464" s="91" t="s">
        <v>11301</v>
      </c>
      <c r="O1464" s="183">
        <v>45659.0</v>
      </c>
      <c r="P1464" s="793">
        <v>45834.0</v>
      </c>
      <c r="Q1464" s="91" t="s">
        <v>115</v>
      </c>
      <c r="R1464" s="182"/>
      <c r="S1464" s="179" t="s">
        <v>251</v>
      </c>
      <c r="T1464" s="179" t="s">
        <v>127</v>
      </c>
      <c r="U1464" s="185"/>
      <c r="V1464" s="179" t="s">
        <v>131</v>
      </c>
      <c r="W1464" s="182"/>
      <c r="X1464" s="182"/>
      <c r="Y1464" s="182"/>
      <c r="Z1464" s="182"/>
      <c r="AA1464" s="184"/>
      <c r="AB1464" s="184"/>
    </row>
    <row r="1465" ht="22.5" customHeight="1">
      <c r="A1465" s="72">
        <f>COUNTIF('Call &amp; Chat-Lidya'!$I$4:$I$2391,I1465)</f>
        <v>2</v>
      </c>
      <c r="B1465" s="576">
        <v>46114.0</v>
      </c>
      <c r="C1465" s="91" t="s">
        <v>83</v>
      </c>
      <c r="D1465" s="91" t="s">
        <v>155</v>
      </c>
      <c r="E1465" s="91" t="s">
        <v>4954</v>
      </c>
      <c r="F1465" s="176">
        <v>46114.0</v>
      </c>
      <c r="G1465" s="91"/>
      <c r="H1465" s="91" t="s">
        <v>11561</v>
      </c>
      <c r="I1465" s="91" t="s">
        <v>11308</v>
      </c>
      <c r="J1465" s="558" t="s">
        <v>11562</v>
      </c>
      <c r="K1465" s="558" t="s">
        <v>11310</v>
      </c>
      <c r="L1465" s="313" t="s">
        <v>11310</v>
      </c>
      <c r="M1465" s="91" t="s">
        <v>11311</v>
      </c>
      <c r="N1465" s="91" t="s">
        <v>11311</v>
      </c>
      <c r="O1465" s="183">
        <v>45659.0</v>
      </c>
      <c r="P1465" s="793">
        <v>45834.0</v>
      </c>
      <c r="Q1465" s="91" t="s">
        <v>7803</v>
      </c>
      <c r="R1465" s="91" t="s">
        <v>124</v>
      </c>
      <c r="S1465" s="179" t="s">
        <v>292</v>
      </c>
      <c r="T1465" s="179" t="s">
        <v>127</v>
      </c>
      <c r="U1465" s="185"/>
      <c r="V1465" s="179" t="s">
        <v>873</v>
      </c>
      <c r="W1465" s="182"/>
      <c r="X1465" s="182"/>
      <c r="Y1465" s="182"/>
      <c r="Z1465" s="180" t="s">
        <v>11563</v>
      </c>
      <c r="AA1465" s="184"/>
      <c r="AB1465" s="184"/>
    </row>
    <row r="1466" ht="22.5" customHeight="1">
      <c r="A1466" s="72">
        <f>COUNTIF('Call &amp; Chat-Lidya'!$I$4:$I$2391,I1466)</f>
        <v>2</v>
      </c>
      <c r="B1466" s="576">
        <v>46114.0</v>
      </c>
      <c r="C1466" s="91" t="s">
        <v>83</v>
      </c>
      <c r="D1466" s="91" t="s">
        <v>155</v>
      </c>
      <c r="E1466" s="91" t="s">
        <v>4959</v>
      </c>
      <c r="F1466" s="176">
        <v>46114.0</v>
      </c>
      <c r="G1466" s="91"/>
      <c r="H1466" s="91" t="s">
        <v>11568</v>
      </c>
      <c r="I1466" s="91" t="s">
        <v>11332</v>
      </c>
      <c r="J1466" s="558" t="s">
        <v>11570</v>
      </c>
      <c r="K1466" s="558" t="s">
        <v>10827</v>
      </c>
      <c r="L1466" s="313" t="s">
        <v>10827</v>
      </c>
      <c r="M1466" s="91" t="s">
        <v>11334</v>
      </c>
      <c r="N1466" s="91" t="s">
        <v>11334</v>
      </c>
      <c r="O1466" s="183">
        <v>45671.0</v>
      </c>
      <c r="P1466" s="793">
        <v>45834.0</v>
      </c>
      <c r="Q1466" s="91" t="s">
        <v>143</v>
      </c>
      <c r="R1466" s="182"/>
      <c r="S1466" s="179" t="s">
        <v>126</v>
      </c>
      <c r="T1466" s="179" t="s">
        <v>127</v>
      </c>
      <c r="U1466" s="185"/>
      <c r="V1466" s="179" t="s">
        <v>131</v>
      </c>
      <c r="W1466" s="182"/>
      <c r="X1466" s="182"/>
      <c r="Y1466" s="182"/>
      <c r="Z1466" s="182"/>
      <c r="AA1466" s="184"/>
      <c r="AB1466" s="184"/>
    </row>
    <row r="1467" ht="22.5" customHeight="1">
      <c r="A1467" s="72">
        <f>COUNTIF('Call &amp; Chat-Lidya'!$I$4:$I$2391,I1467)</f>
        <v>2</v>
      </c>
      <c r="B1467" s="576">
        <v>46114.0</v>
      </c>
      <c r="C1467" s="91" t="s">
        <v>83</v>
      </c>
      <c r="D1467" s="91" t="s">
        <v>155</v>
      </c>
      <c r="E1467" s="91" t="s">
        <v>4965</v>
      </c>
      <c r="F1467" s="176">
        <v>46114.0</v>
      </c>
      <c r="G1467" s="91"/>
      <c r="H1467" s="91" t="s">
        <v>11574</v>
      </c>
      <c r="I1467" s="91" t="s">
        <v>11426</v>
      </c>
      <c r="J1467" s="558" t="s">
        <v>11427</v>
      </c>
      <c r="K1467" s="558" t="s">
        <v>11428</v>
      </c>
      <c r="L1467" s="313" t="s">
        <v>11428</v>
      </c>
      <c r="M1467" s="91" t="s">
        <v>11430</v>
      </c>
      <c r="N1467" s="91" t="s">
        <v>11430</v>
      </c>
      <c r="O1467" s="183">
        <v>45688.0</v>
      </c>
      <c r="P1467" s="793">
        <v>45834.0</v>
      </c>
      <c r="Q1467" s="91" t="s">
        <v>143</v>
      </c>
      <c r="R1467" s="182"/>
      <c r="S1467" s="179" t="s">
        <v>126</v>
      </c>
      <c r="T1467" s="179" t="s">
        <v>127</v>
      </c>
      <c r="U1467" s="185"/>
      <c r="V1467" s="179" t="s">
        <v>131</v>
      </c>
      <c r="W1467" s="182"/>
      <c r="X1467" s="182"/>
      <c r="Y1467" s="182"/>
      <c r="Z1467" s="182"/>
      <c r="AA1467" s="184"/>
      <c r="AB1467" s="184"/>
    </row>
    <row r="1468" ht="22.5" customHeight="1">
      <c r="A1468" s="72">
        <f>COUNTIF('Call &amp; Chat-Lidya'!$I$4:$I$2391,I1468)</f>
        <v>2</v>
      </c>
      <c r="B1468" s="576">
        <v>46114.0</v>
      </c>
      <c r="C1468" s="91" t="s">
        <v>83</v>
      </c>
      <c r="D1468" s="91" t="s">
        <v>155</v>
      </c>
      <c r="E1468" s="91" t="s">
        <v>4971</v>
      </c>
      <c r="F1468" s="176">
        <v>46114.0</v>
      </c>
      <c r="G1468" s="91"/>
      <c r="H1468" s="91" t="s">
        <v>11580</v>
      </c>
      <c r="I1468" s="91" t="s">
        <v>11436</v>
      </c>
      <c r="J1468" s="558" t="s">
        <v>11437</v>
      </c>
      <c r="K1468" s="558" t="s">
        <v>11438</v>
      </c>
      <c r="L1468" s="313" t="s">
        <v>11438</v>
      </c>
      <c r="M1468" s="91" t="s">
        <v>11439</v>
      </c>
      <c r="N1468" s="91" t="s">
        <v>11439</v>
      </c>
      <c r="O1468" s="183">
        <v>45689.0</v>
      </c>
      <c r="P1468" s="793">
        <v>45834.0</v>
      </c>
      <c r="Q1468" s="91" t="s">
        <v>124</v>
      </c>
      <c r="R1468" s="182"/>
      <c r="S1468" s="179" t="s">
        <v>251</v>
      </c>
      <c r="T1468" s="179" t="s">
        <v>127</v>
      </c>
      <c r="U1468" s="185"/>
      <c r="V1468" s="179" t="s">
        <v>131</v>
      </c>
      <c r="W1468" s="182"/>
      <c r="X1468" s="182"/>
      <c r="Y1468" s="182"/>
      <c r="Z1468" s="182"/>
      <c r="AA1468" s="184"/>
      <c r="AB1468" s="184"/>
    </row>
    <row r="1469" ht="22.5" customHeight="1">
      <c r="A1469" s="72">
        <f>COUNTIF('Call &amp; Chat-Lidya'!$I$4:$I$2391,I1469)</f>
        <v>2</v>
      </c>
      <c r="B1469" s="576">
        <v>46114.0</v>
      </c>
      <c r="C1469" s="91" t="s">
        <v>83</v>
      </c>
      <c r="D1469" s="91" t="s">
        <v>155</v>
      </c>
      <c r="E1469" s="91" t="s">
        <v>4977</v>
      </c>
      <c r="F1469" s="176">
        <v>46114.0</v>
      </c>
      <c r="G1469" s="91"/>
      <c r="H1469" s="91" t="s">
        <v>11588</v>
      </c>
      <c r="I1469" s="91" t="s">
        <v>11445</v>
      </c>
      <c r="J1469" s="558" t="s">
        <v>11447</v>
      </c>
      <c r="K1469" s="558" t="s">
        <v>11449</v>
      </c>
      <c r="L1469" s="313" t="s">
        <v>11449</v>
      </c>
      <c r="M1469" s="91" t="s">
        <v>11453</v>
      </c>
      <c r="N1469" s="91" t="s">
        <v>11454</v>
      </c>
      <c r="O1469" s="183">
        <v>45689.0</v>
      </c>
      <c r="P1469" s="793">
        <v>45834.0</v>
      </c>
      <c r="Q1469" s="91" t="s">
        <v>124</v>
      </c>
      <c r="R1469" s="182"/>
      <c r="S1469" s="179" t="s">
        <v>251</v>
      </c>
      <c r="T1469" s="179" t="s">
        <v>127</v>
      </c>
      <c r="U1469" s="185"/>
      <c r="V1469" s="179" t="s">
        <v>131</v>
      </c>
      <c r="W1469" s="182"/>
      <c r="X1469" s="182"/>
      <c r="Y1469" s="182"/>
      <c r="Z1469" s="182"/>
      <c r="AA1469" s="184"/>
      <c r="AB1469" s="184"/>
    </row>
    <row r="1470" ht="22.5" customHeight="1">
      <c r="A1470" s="72">
        <f>COUNTIF('Call &amp; Chat-Lidya'!$I$4:$I$2391,I1470)</f>
        <v>3</v>
      </c>
      <c r="B1470" s="576">
        <v>46114.0</v>
      </c>
      <c r="C1470" s="91" t="s">
        <v>83</v>
      </c>
      <c r="D1470" s="91" t="s">
        <v>155</v>
      </c>
      <c r="E1470" s="91" t="s">
        <v>4983</v>
      </c>
      <c r="F1470" s="176">
        <v>46114.0</v>
      </c>
      <c r="G1470" s="91"/>
      <c r="H1470" s="91" t="s">
        <v>11589</v>
      </c>
      <c r="I1470" s="91" t="s">
        <v>11461</v>
      </c>
      <c r="J1470" s="558" t="s">
        <v>11462</v>
      </c>
      <c r="K1470" s="558" t="s">
        <v>11463</v>
      </c>
      <c r="L1470" s="313" t="s">
        <v>11463</v>
      </c>
      <c r="M1470" s="91" t="s">
        <v>11464</v>
      </c>
      <c r="N1470" s="91" t="s">
        <v>11464</v>
      </c>
      <c r="O1470" s="183">
        <v>45689.0</v>
      </c>
      <c r="P1470" s="793">
        <v>45834.0</v>
      </c>
      <c r="Q1470" s="91" t="s">
        <v>124</v>
      </c>
      <c r="R1470" s="182"/>
      <c r="S1470" s="179" t="s">
        <v>292</v>
      </c>
      <c r="T1470" s="179" t="s">
        <v>127</v>
      </c>
      <c r="U1470" s="185"/>
      <c r="V1470" s="179" t="s">
        <v>3435</v>
      </c>
      <c r="W1470" s="182"/>
      <c r="X1470" s="182"/>
      <c r="Y1470" s="182"/>
      <c r="Z1470" s="180" t="s">
        <v>11593</v>
      </c>
      <c r="AA1470" s="184"/>
      <c r="AB1470" s="184"/>
    </row>
    <row r="1471" ht="22.5" customHeight="1">
      <c r="A1471" s="72">
        <f>COUNTIF('Call &amp; Chat-Lidya'!$I$4:$I$2391,I1471)</f>
        <v>2</v>
      </c>
      <c r="B1471" s="576">
        <v>46114.0</v>
      </c>
      <c r="C1471" s="91" t="s">
        <v>83</v>
      </c>
      <c r="D1471" s="91" t="s">
        <v>155</v>
      </c>
      <c r="E1471" s="91" t="s">
        <v>4989</v>
      </c>
      <c r="F1471" s="176">
        <v>46114.0</v>
      </c>
      <c r="G1471" s="91"/>
      <c r="H1471" s="91" t="s">
        <v>11594</v>
      </c>
      <c r="I1471" s="91" t="s">
        <v>11470</v>
      </c>
      <c r="J1471" s="558" t="s">
        <v>11471</v>
      </c>
      <c r="K1471" s="558" t="s">
        <v>11473</v>
      </c>
      <c r="L1471" s="313" t="s">
        <v>11473</v>
      </c>
      <c r="M1471" s="91" t="s">
        <v>11476</v>
      </c>
      <c r="N1471" s="91" t="s">
        <v>11477</v>
      </c>
      <c r="O1471" s="183">
        <v>45690.0</v>
      </c>
      <c r="P1471" s="793">
        <v>45834.0</v>
      </c>
      <c r="Q1471" s="91" t="s">
        <v>213</v>
      </c>
      <c r="R1471" s="182"/>
      <c r="S1471" s="179" t="s">
        <v>251</v>
      </c>
      <c r="T1471" s="179" t="s">
        <v>127</v>
      </c>
      <c r="U1471" s="185"/>
      <c r="V1471" s="179" t="s">
        <v>131</v>
      </c>
      <c r="W1471" s="182"/>
      <c r="X1471" s="182"/>
      <c r="Y1471" s="182"/>
      <c r="Z1471" s="182"/>
      <c r="AA1471" s="184"/>
      <c r="AB1471" s="184"/>
    </row>
    <row r="1472" ht="22.5" customHeight="1">
      <c r="A1472" s="72">
        <f>COUNTIF('Call &amp; Chat-Lidya'!$I$4:$I$2391,I1472)</f>
        <v>4</v>
      </c>
      <c r="B1472" s="576">
        <v>46114.0</v>
      </c>
      <c r="C1472" s="91" t="s">
        <v>83</v>
      </c>
      <c r="D1472" s="91" t="s">
        <v>155</v>
      </c>
      <c r="E1472" s="91" t="s">
        <v>4995</v>
      </c>
      <c r="F1472" s="176">
        <v>46114.0</v>
      </c>
      <c r="G1472" s="91"/>
      <c r="H1472" s="91" t="s">
        <v>11598</v>
      </c>
      <c r="I1472" s="91" t="s">
        <v>11483</v>
      </c>
      <c r="J1472" s="558" t="s">
        <v>11484</v>
      </c>
      <c r="K1472" s="558" t="s">
        <v>11485</v>
      </c>
      <c r="L1472" s="313" t="s">
        <v>11485</v>
      </c>
      <c r="M1472" s="91" t="s">
        <v>11486</v>
      </c>
      <c r="N1472" s="91" t="s">
        <v>11486</v>
      </c>
      <c r="O1472" s="183">
        <v>45690.0</v>
      </c>
      <c r="P1472" s="793">
        <v>45834.0</v>
      </c>
      <c r="Q1472" s="91" t="s">
        <v>124</v>
      </c>
      <c r="R1472" s="182"/>
      <c r="S1472" s="179" t="s">
        <v>350</v>
      </c>
      <c r="T1472" s="179" t="s">
        <v>145</v>
      </c>
      <c r="U1472" s="179" t="s">
        <v>101</v>
      </c>
      <c r="V1472" s="179" t="s">
        <v>131</v>
      </c>
      <c r="W1472" s="182"/>
      <c r="X1472" s="182"/>
      <c r="Y1472" s="182"/>
      <c r="Z1472" s="180" t="s">
        <v>11600</v>
      </c>
      <c r="AA1472" s="184"/>
      <c r="AB1472" s="184"/>
    </row>
    <row r="1473" ht="22.5" customHeight="1">
      <c r="A1473" s="72">
        <f>COUNTIF('Call &amp; Chat-Lidya'!$I$4:$I$2391,I1473)</f>
        <v>2</v>
      </c>
      <c r="B1473" s="576">
        <v>46114.0</v>
      </c>
      <c r="C1473" s="91" t="s">
        <v>83</v>
      </c>
      <c r="D1473" s="91" t="s">
        <v>155</v>
      </c>
      <c r="E1473" s="91" t="s">
        <v>5001</v>
      </c>
      <c r="F1473" s="176">
        <v>46114.0</v>
      </c>
      <c r="G1473" s="91"/>
      <c r="H1473" s="91" t="s">
        <v>11604</v>
      </c>
      <c r="I1473" s="91" t="s">
        <v>11493</v>
      </c>
      <c r="J1473" s="558" t="s">
        <v>11494</v>
      </c>
      <c r="K1473" s="558" t="s">
        <v>11495</v>
      </c>
      <c r="L1473" s="313" t="s">
        <v>11495</v>
      </c>
      <c r="M1473" s="91" t="s">
        <v>11497</v>
      </c>
      <c r="N1473" s="91" t="s">
        <v>11497</v>
      </c>
      <c r="O1473" s="183">
        <v>45690.0</v>
      </c>
      <c r="P1473" s="793">
        <v>45834.0</v>
      </c>
      <c r="Q1473" s="91" t="s">
        <v>213</v>
      </c>
      <c r="R1473" s="182"/>
      <c r="S1473" s="179" t="s">
        <v>251</v>
      </c>
      <c r="T1473" s="179" t="s">
        <v>127</v>
      </c>
      <c r="U1473" s="185"/>
      <c r="V1473" s="179" t="s">
        <v>131</v>
      </c>
      <c r="W1473" s="182"/>
      <c r="X1473" s="182"/>
      <c r="Y1473" s="182"/>
      <c r="Z1473" s="182"/>
      <c r="AA1473" s="184"/>
      <c r="AB1473" s="184"/>
    </row>
    <row r="1474" ht="22.5" customHeight="1">
      <c r="A1474" s="72">
        <f>COUNTIF('Call &amp; Chat-Lidya'!$I$4:$I$2391,I1474)</f>
        <v>2</v>
      </c>
      <c r="B1474" s="576">
        <v>46114.0</v>
      </c>
      <c r="C1474" s="91" t="s">
        <v>83</v>
      </c>
      <c r="D1474" s="91" t="s">
        <v>155</v>
      </c>
      <c r="E1474" s="91" t="s">
        <v>5008</v>
      </c>
      <c r="F1474" s="176">
        <v>46114.0</v>
      </c>
      <c r="G1474" s="91"/>
      <c r="H1474" s="91" t="s">
        <v>11607</v>
      </c>
      <c r="I1474" s="91" t="s">
        <v>11520</v>
      </c>
      <c r="J1474" s="558" t="s">
        <v>11521</v>
      </c>
      <c r="K1474" s="558" t="s">
        <v>3269</v>
      </c>
      <c r="L1474" s="313" t="s">
        <v>3269</v>
      </c>
      <c r="M1474" s="91" t="s">
        <v>11522</v>
      </c>
      <c r="N1474" s="91" t="s">
        <v>11522</v>
      </c>
      <c r="O1474" s="183">
        <v>45695.0</v>
      </c>
      <c r="P1474" s="793">
        <v>45834.0</v>
      </c>
      <c r="Q1474" s="91" t="s">
        <v>143</v>
      </c>
      <c r="R1474" s="182"/>
      <c r="S1474" s="179" t="s">
        <v>126</v>
      </c>
      <c r="T1474" s="179" t="s">
        <v>127</v>
      </c>
      <c r="U1474" s="185"/>
      <c r="V1474" s="179" t="s">
        <v>131</v>
      </c>
      <c r="W1474" s="182"/>
      <c r="X1474" s="182"/>
      <c r="Y1474" s="182"/>
      <c r="Z1474" s="182"/>
      <c r="AA1474" s="184"/>
      <c r="AB1474" s="184"/>
    </row>
    <row r="1475" ht="22.5" customHeight="1">
      <c r="A1475" s="72">
        <f>COUNTIF('Call &amp; Chat-Lidya'!$I$4:$I$2391,I1475)</f>
        <v>2</v>
      </c>
      <c r="B1475" s="576">
        <v>46114.0</v>
      </c>
      <c r="C1475" s="91" t="s">
        <v>83</v>
      </c>
      <c r="D1475" s="91" t="s">
        <v>155</v>
      </c>
      <c r="E1475" s="91" t="s">
        <v>5015</v>
      </c>
      <c r="F1475" s="176">
        <v>46114.0</v>
      </c>
      <c r="G1475" s="91"/>
      <c r="H1475" s="91" t="s">
        <v>11613</v>
      </c>
      <c r="I1475" s="91" t="s">
        <v>11564</v>
      </c>
      <c r="J1475" s="558" t="s">
        <v>11565</v>
      </c>
      <c r="K1475" s="558" t="s">
        <v>11566</v>
      </c>
      <c r="L1475" s="313" t="s">
        <v>11566</v>
      </c>
      <c r="M1475" s="91" t="s">
        <v>11567</v>
      </c>
      <c r="N1475" s="91" t="s">
        <v>11569</v>
      </c>
      <c r="O1475" s="183">
        <v>45698.0</v>
      </c>
      <c r="P1475" s="793">
        <v>45834.0</v>
      </c>
      <c r="Q1475" s="91" t="s">
        <v>124</v>
      </c>
      <c r="R1475" s="182"/>
      <c r="S1475" s="179" t="s">
        <v>126</v>
      </c>
      <c r="T1475" s="179" t="s">
        <v>127</v>
      </c>
      <c r="U1475" s="185"/>
      <c r="V1475" s="179" t="s">
        <v>131</v>
      </c>
      <c r="W1475" s="182"/>
      <c r="X1475" s="182"/>
      <c r="Y1475" s="182"/>
      <c r="Z1475" s="182"/>
      <c r="AA1475" s="184"/>
      <c r="AB1475" s="184"/>
    </row>
    <row r="1476" ht="22.5" customHeight="1">
      <c r="A1476" s="72">
        <f>COUNTIF('Call &amp; Chat-Lidya'!$I$4:$I$2391,I1476)</f>
        <v>3</v>
      </c>
      <c r="B1476" s="576">
        <v>46114.0</v>
      </c>
      <c r="C1476" s="91" t="s">
        <v>83</v>
      </c>
      <c r="D1476" s="91" t="s">
        <v>155</v>
      </c>
      <c r="E1476" s="91" t="s">
        <v>5021</v>
      </c>
      <c r="F1476" s="176">
        <v>46114.0</v>
      </c>
      <c r="G1476" s="91"/>
      <c r="H1476" s="91" t="s">
        <v>11618</v>
      </c>
      <c r="I1476" s="91" t="s">
        <v>11575</v>
      </c>
      <c r="J1476" s="558" t="s">
        <v>11576</v>
      </c>
      <c r="K1476" s="558" t="s">
        <v>11577</v>
      </c>
      <c r="L1476" s="313" t="s">
        <v>11577</v>
      </c>
      <c r="M1476" s="91" t="s">
        <v>11578</v>
      </c>
      <c r="N1476" s="91" t="s">
        <v>11579</v>
      </c>
      <c r="O1476" s="183">
        <v>45698.0</v>
      </c>
      <c r="P1476" s="793">
        <v>45834.0</v>
      </c>
      <c r="Q1476" s="91" t="s">
        <v>316</v>
      </c>
      <c r="R1476" s="182"/>
      <c r="S1476" s="179" t="s">
        <v>251</v>
      </c>
      <c r="T1476" s="179" t="s">
        <v>127</v>
      </c>
      <c r="U1476" s="185"/>
      <c r="V1476" s="179" t="s">
        <v>131</v>
      </c>
      <c r="W1476" s="182"/>
      <c r="X1476" s="182"/>
      <c r="Y1476" s="182"/>
      <c r="Z1476" s="182"/>
      <c r="AA1476" s="184"/>
      <c r="AB1476" s="184"/>
    </row>
    <row r="1477" ht="22.5" customHeight="1">
      <c r="A1477" s="72">
        <f>COUNTIF('Call &amp; Chat-Lidya'!$I$4:$I$2391,I1477)</f>
        <v>3</v>
      </c>
      <c r="B1477" s="576">
        <v>46114.0</v>
      </c>
      <c r="C1477" s="91" t="s">
        <v>83</v>
      </c>
      <c r="D1477" s="91" t="s">
        <v>155</v>
      </c>
      <c r="E1477" s="91" t="s">
        <v>5027</v>
      </c>
      <c r="F1477" s="176">
        <v>46114.0</v>
      </c>
      <c r="G1477" s="91"/>
      <c r="H1477" s="91" t="s">
        <v>11622</v>
      </c>
      <c r="I1477" s="91" t="s">
        <v>11619</v>
      </c>
      <c r="J1477" s="558" t="s">
        <v>6682</v>
      </c>
      <c r="K1477" s="558" t="s">
        <v>6682</v>
      </c>
      <c r="L1477" s="313" t="s">
        <v>6682</v>
      </c>
      <c r="M1477" s="91" t="s">
        <v>11621</v>
      </c>
      <c r="N1477" s="91" t="s">
        <v>11621</v>
      </c>
      <c r="O1477" s="183">
        <v>45705.0</v>
      </c>
      <c r="P1477" s="793">
        <v>45834.0</v>
      </c>
      <c r="Q1477" s="91" t="s">
        <v>124</v>
      </c>
      <c r="R1477" s="182"/>
      <c r="S1477" s="179" t="s">
        <v>251</v>
      </c>
      <c r="T1477" s="179" t="s">
        <v>127</v>
      </c>
      <c r="U1477" s="185"/>
      <c r="V1477" s="179" t="s">
        <v>131</v>
      </c>
      <c r="W1477" s="182"/>
      <c r="X1477" s="182"/>
      <c r="Y1477" s="182"/>
      <c r="Z1477" s="182"/>
      <c r="AA1477" s="184"/>
      <c r="AB1477" s="184"/>
    </row>
    <row r="1478" ht="22.5" customHeight="1">
      <c r="A1478" s="72">
        <f>COUNTIF('Call &amp; Chat-Lidya'!$I$4:$I$2391,I1478)</f>
        <v>3</v>
      </c>
      <c r="B1478" s="576">
        <v>46114.0</v>
      </c>
      <c r="C1478" s="91" t="s">
        <v>83</v>
      </c>
      <c r="D1478" s="91" t="s">
        <v>155</v>
      </c>
      <c r="E1478" s="91" t="s">
        <v>5034</v>
      </c>
      <c r="F1478" s="176">
        <v>46114.0</v>
      </c>
      <c r="G1478" s="91"/>
      <c r="H1478" s="91" t="s">
        <v>3877</v>
      </c>
      <c r="I1478" s="91" t="s">
        <v>3878</v>
      </c>
      <c r="J1478" s="558" t="s">
        <v>3879</v>
      </c>
      <c r="K1478" s="558" t="s">
        <v>3880</v>
      </c>
      <c r="L1478" s="313" t="s">
        <v>3880</v>
      </c>
      <c r="M1478" s="91" t="s">
        <v>3881</v>
      </c>
      <c r="N1478" s="91" t="s">
        <v>3881</v>
      </c>
      <c r="O1478" s="183">
        <v>45708.0</v>
      </c>
      <c r="P1478" s="793">
        <v>45834.0</v>
      </c>
      <c r="Q1478" s="91" t="s">
        <v>278</v>
      </c>
      <c r="R1478" s="182"/>
      <c r="S1478" s="179" t="s">
        <v>126</v>
      </c>
      <c r="T1478" s="179" t="s">
        <v>127</v>
      </c>
      <c r="U1478" s="185"/>
      <c r="V1478" s="179" t="s">
        <v>131</v>
      </c>
      <c r="W1478" s="182"/>
      <c r="X1478" s="182"/>
      <c r="Y1478" s="182"/>
      <c r="Z1478" s="182"/>
      <c r="AA1478" s="184"/>
      <c r="AB1478" s="184"/>
    </row>
    <row r="1479" ht="22.5" customHeight="1">
      <c r="A1479" s="72">
        <f>COUNTIF('Call &amp; Chat-Lidya'!$I$4:$I$2391,I1479)</f>
        <v>4</v>
      </c>
      <c r="B1479" s="576">
        <v>46113.0</v>
      </c>
      <c r="C1479" s="91" t="s">
        <v>83</v>
      </c>
      <c r="D1479" s="91" t="s">
        <v>155</v>
      </c>
      <c r="E1479" s="91" t="s">
        <v>186</v>
      </c>
      <c r="F1479" s="178">
        <v>46092.0</v>
      </c>
      <c r="G1479" s="91"/>
      <c r="H1479" s="91" t="s">
        <v>3831</v>
      </c>
      <c r="I1479" s="578">
        <v>18051.0</v>
      </c>
      <c r="J1479" s="558" t="s">
        <v>2082</v>
      </c>
      <c r="K1479" s="558" t="s">
        <v>2085</v>
      </c>
      <c r="L1479" s="313" t="s">
        <v>2085</v>
      </c>
      <c r="M1479" s="91" t="s">
        <v>2088</v>
      </c>
      <c r="N1479" s="91" t="s">
        <v>2088</v>
      </c>
      <c r="O1479" s="331" t="s">
        <v>3104</v>
      </c>
      <c r="P1479" s="176">
        <v>46103.0</v>
      </c>
      <c r="Q1479" s="91" t="s">
        <v>143</v>
      </c>
      <c r="R1479" s="76" t="s">
        <v>98</v>
      </c>
      <c r="S1479" s="83" t="s">
        <v>100</v>
      </c>
      <c r="T1479" s="179" t="s">
        <v>145</v>
      </c>
      <c r="U1479" s="179" t="s">
        <v>101</v>
      </c>
      <c r="V1479" s="83" t="s">
        <v>105</v>
      </c>
      <c r="W1479" s="182"/>
      <c r="X1479" s="76" t="s">
        <v>959</v>
      </c>
      <c r="Y1479" s="76" t="s">
        <v>2173</v>
      </c>
      <c r="Z1479" s="88" t="s">
        <v>3839</v>
      </c>
      <c r="AA1479" s="184"/>
      <c r="AB1479" s="184"/>
    </row>
    <row r="1480" ht="22.5" customHeight="1">
      <c r="A1480" s="72">
        <f>COUNTIF('Call &amp; Chat-Lidya'!$I$4:$I$2391,I1480)</f>
        <v>4</v>
      </c>
      <c r="B1480" s="576">
        <v>46113.0</v>
      </c>
      <c r="C1480" s="91" t="s">
        <v>83</v>
      </c>
      <c r="D1480" s="91" t="s">
        <v>155</v>
      </c>
      <c r="E1480" s="91" t="s">
        <v>9090</v>
      </c>
      <c r="F1480" s="178">
        <v>46084.0</v>
      </c>
      <c r="G1480" s="91"/>
      <c r="H1480" s="91">
        <v>10664.0</v>
      </c>
      <c r="I1480" s="91" t="s">
        <v>3430</v>
      </c>
      <c r="J1480" s="558" t="s">
        <v>3431</v>
      </c>
      <c r="K1480" s="558" t="s">
        <v>3432</v>
      </c>
      <c r="L1480" s="313" t="s">
        <v>3432</v>
      </c>
      <c r="M1480" s="91" t="s">
        <v>3433</v>
      </c>
      <c r="N1480" s="91" t="s">
        <v>3434</v>
      </c>
      <c r="O1480" s="183">
        <v>46065.0</v>
      </c>
      <c r="P1480" s="176">
        <v>46079.0</v>
      </c>
      <c r="Q1480" s="91" t="s">
        <v>124</v>
      </c>
      <c r="R1480" s="91">
        <v>1.0</v>
      </c>
      <c r="S1480" s="83" t="s">
        <v>251</v>
      </c>
      <c r="T1480" s="179" t="s">
        <v>145</v>
      </c>
      <c r="U1480" s="179" t="s">
        <v>101</v>
      </c>
      <c r="V1480" s="83" t="s">
        <v>131</v>
      </c>
      <c r="W1480" s="182"/>
      <c r="X1480" s="182"/>
      <c r="Y1480" s="182"/>
      <c r="Z1480" s="182"/>
      <c r="AA1480" s="182"/>
      <c r="AB1480" s="182"/>
    </row>
    <row r="1481" ht="22.5" customHeight="1">
      <c r="A1481" s="72">
        <f>COUNTIF('Call &amp; Chat-Lidya'!$I$4:$I$2391,I1481)</f>
        <v>2</v>
      </c>
      <c r="B1481" s="576">
        <v>46113.0</v>
      </c>
      <c r="C1481" s="91" t="s">
        <v>83</v>
      </c>
      <c r="D1481" s="91" t="s">
        <v>155</v>
      </c>
      <c r="E1481" s="91" t="s">
        <v>1275</v>
      </c>
      <c r="F1481" s="178">
        <v>46078.0</v>
      </c>
      <c r="G1481" s="91"/>
      <c r="H1481" s="91">
        <v>9161.0</v>
      </c>
      <c r="I1481" s="91" t="s">
        <v>10121</v>
      </c>
      <c r="J1481" s="558" t="s">
        <v>3677</v>
      </c>
      <c r="K1481" s="558" t="s">
        <v>3678</v>
      </c>
      <c r="L1481" s="313" t="s">
        <v>3678</v>
      </c>
      <c r="M1481" s="91" t="s">
        <v>3679</v>
      </c>
      <c r="N1481" s="91" t="s">
        <v>3679</v>
      </c>
      <c r="O1481" s="183">
        <v>45709.0</v>
      </c>
      <c r="P1481" s="176">
        <v>45834.0</v>
      </c>
      <c r="Q1481" s="91" t="s">
        <v>222</v>
      </c>
      <c r="R1481" s="76" t="s">
        <v>124</v>
      </c>
      <c r="S1481" s="179" t="s">
        <v>126</v>
      </c>
      <c r="T1481" s="83" t="s">
        <v>127</v>
      </c>
      <c r="U1481" s="179" t="s">
        <v>101</v>
      </c>
      <c r="V1481" s="179" t="s">
        <v>873</v>
      </c>
      <c r="W1481" s="182"/>
      <c r="X1481" s="182"/>
      <c r="Y1481" s="182"/>
      <c r="Z1481" s="88" t="s">
        <v>11634</v>
      </c>
      <c r="AA1481" s="182"/>
      <c r="AB1481" s="182"/>
    </row>
    <row r="1482" ht="22.5" customHeight="1">
      <c r="A1482" s="72">
        <f>COUNTIF('Call &amp; Chat-Lidya'!$I$4:$I$2391,I1482)</f>
        <v>3</v>
      </c>
      <c r="B1482" s="576">
        <v>46113.0</v>
      </c>
      <c r="C1482" s="91" t="s">
        <v>83</v>
      </c>
      <c r="D1482" s="91" t="s">
        <v>155</v>
      </c>
      <c r="E1482" s="91" t="s">
        <v>1384</v>
      </c>
      <c r="F1482" s="178">
        <v>46072.0</v>
      </c>
      <c r="G1482" s="91"/>
      <c r="H1482" s="91" t="s">
        <v>3437</v>
      </c>
      <c r="I1482" s="91" t="s">
        <v>3438</v>
      </c>
      <c r="J1482" s="558" t="s">
        <v>3439</v>
      </c>
      <c r="K1482" s="558" t="s">
        <v>3440</v>
      </c>
      <c r="L1482" s="313" t="s">
        <v>3440</v>
      </c>
      <c r="M1482" s="91" t="s">
        <v>3441</v>
      </c>
      <c r="N1482" s="91" t="s">
        <v>3441</v>
      </c>
      <c r="O1482" s="183">
        <v>46072.0</v>
      </c>
      <c r="P1482" s="176">
        <v>46085.0</v>
      </c>
      <c r="Q1482" s="91" t="s">
        <v>124</v>
      </c>
      <c r="R1482" s="91">
        <v>1.0</v>
      </c>
      <c r="S1482" s="83" t="s">
        <v>251</v>
      </c>
      <c r="T1482" s="179" t="s">
        <v>145</v>
      </c>
      <c r="U1482" s="179" t="s">
        <v>101</v>
      </c>
      <c r="V1482" s="179" t="s">
        <v>1050</v>
      </c>
      <c r="W1482" s="179" t="s">
        <v>694</v>
      </c>
      <c r="X1482" s="91" t="s">
        <v>1035</v>
      </c>
      <c r="Y1482" s="185"/>
      <c r="Z1482" s="182"/>
      <c r="AA1482" s="182"/>
      <c r="AB1482" s="182"/>
    </row>
    <row r="1483" ht="22.5" customHeight="1">
      <c r="A1483" s="72">
        <f>COUNTIF('Call &amp; Chat-Lidya'!$I$4:$I$2391,I1483)</f>
        <v>2</v>
      </c>
      <c r="B1483" s="576">
        <v>46113.0</v>
      </c>
      <c r="C1483" s="91" t="s">
        <v>83</v>
      </c>
      <c r="D1483" s="91" t="s">
        <v>155</v>
      </c>
      <c r="E1483" s="91" t="s">
        <v>809</v>
      </c>
      <c r="F1483" s="178">
        <v>46071.0</v>
      </c>
      <c r="G1483" s="91"/>
      <c r="H1483" s="91" t="s">
        <v>9511</v>
      </c>
      <c r="I1483" s="91" t="s">
        <v>5537</v>
      </c>
      <c r="J1483" s="558" t="s">
        <v>5538</v>
      </c>
      <c r="K1483" s="558" t="s">
        <v>5538</v>
      </c>
      <c r="L1483" s="313" t="s">
        <v>5538</v>
      </c>
      <c r="M1483" s="91" t="s">
        <v>5539</v>
      </c>
      <c r="N1483" s="91" t="s">
        <v>5539</v>
      </c>
      <c r="O1483" s="183">
        <v>46070.0</v>
      </c>
      <c r="P1483" s="176">
        <v>46084.0</v>
      </c>
      <c r="Q1483" s="91" t="s">
        <v>213</v>
      </c>
      <c r="R1483" s="91">
        <v>1.0</v>
      </c>
      <c r="S1483" s="83" t="s">
        <v>126</v>
      </c>
      <c r="T1483" s="83" t="s">
        <v>350</v>
      </c>
      <c r="U1483" s="179" t="s">
        <v>128</v>
      </c>
      <c r="V1483" s="83" t="s">
        <v>131</v>
      </c>
      <c r="W1483" s="185"/>
      <c r="X1483" s="91" t="s">
        <v>1035</v>
      </c>
      <c r="Y1483" s="185"/>
      <c r="Z1483" s="88" t="s">
        <v>11635</v>
      </c>
      <c r="AA1483" s="180" t="s">
        <v>11636</v>
      </c>
      <c r="AB1483" s="180"/>
    </row>
    <row r="1484" ht="22.5" customHeight="1">
      <c r="A1484" s="72">
        <f>COUNTIF('Call &amp; Chat-Lidya'!$I$4:$I$2391,I1484)</f>
        <v>2</v>
      </c>
      <c r="B1484" s="576">
        <v>46113.0</v>
      </c>
      <c r="C1484" s="91" t="s">
        <v>83</v>
      </c>
      <c r="D1484" s="91" t="s">
        <v>155</v>
      </c>
      <c r="E1484" s="91" t="s">
        <v>1053</v>
      </c>
      <c r="F1484" s="178">
        <v>46071.0</v>
      </c>
      <c r="G1484" s="91"/>
      <c r="H1484" s="91" t="s">
        <v>9516</v>
      </c>
      <c r="I1484" s="91" t="s">
        <v>5541</v>
      </c>
      <c r="J1484" s="558" t="s">
        <v>5542</v>
      </c>
      <c r="K1484" s="558" t="s">
        <v>5543</v>
      </c>
      <c r="L1484" s="313" t="s">
        <v>5543</v>
      </c>
      <c r="M1484" s="91" t="s">
        <v>5544</v>
      </c>
      <c r="N1484" s="91" t="s">
        <v>9520</v>
      </c>
      <c r="O1484" s="183">
        <v>46071.0</v>
      </c>
      <c r="P1484" s="176">
        <v>46085.0</v>
      </c>
      <c r="Q1484" s="91" t="s">
        <v>213</v>
      </c>
      <c r="R1484" s="91">
        <v>1.0</v>
      </c>
      <c r="S1484" s="179" t="s">
        <v>251</v>
      </c>
      <c r="T1484" s="83" t="s">
        <v>127</v>
      </c>
      <c r="U1484" s="179" t="s">
        <v>128</v>
      </c>
      <c r="V1484" s="83" t="s">
        <v>131</v>
      </c>
      <c r="W1484" s="185"/>
      <c r="X1484" s="91" t="s">
        <v>1035</v>
      </c>
      <c r="Y1484" s="185"/>
      <c r="Z1484" s="182"/>
      <c r="AA1484" s="182"/>
      <c r="AB1484" s="182"/>
    </row>
    <row r="1485" ht="22.5" customHeight="1">
      <c r="A1485" s="72">
        <f>COUNTIF('Call &amp; Chat-Lidya'!$I$4:$I$2391,I1485)</f>
        <v>7</v>
      </c>
      <c r="B1485" s="576">
        <v>46113.0</v>
      </c>
      <c r="C1485" s="91" t="s">
        <v>83</v>
      </c>
      <c r="D1485" s="91" t="s">
        <v>155</v>
      </c>
      <c r="E1485" s="91" t="s">
        <v>5290</v>
      </c>
      <c r="F1485" s="178">
        <v>46057.0</v>
      </c>
      <c r="G1485" s="91"/>
      <c r="H1485" s="91" t="s">
        <v>1748</v>
      </c>
      <c r="I1485" s="91" t="s">
        <v>1749</v>
      </c>
      <c r="J1485" s="558" t="s">
        <v>1750</v>
      </c>
      <c r="K1485" s="558" t="s">
        <v>1751</v>
      </c>
      <c r="L1485" s="313" t="s">
        <v>1751</v>
      </c>
      <c r="M1485" s="91" t="s">
        <v>1752</v>
      </c>
      <c r="N1485" s="91" t="s">
        <v>1752</v>
      </c>
      <c r="O1485" s="183">
        <v>46056.0</v>
      </c>
      <c r="P1485" s="176">
        <v>46070.0</v>
      </c>
      <c r="Q1485" s="91" t="s">
        <v>213</v>
      </c>
      <c r="R1485" s="91">
        <v>2.0</v>
      </c>
      <c r="S1485" s="83" t="s">
        <v>251</v>
      </c>
      <c r="T1485" s="179" t="s">
        <v>145</v>
      </c>
      <c r="U1485" s="179" t="s">
        <v>101</v>
      </c>
      <c r="V1485" s="179" t="s">
        <v>131</v>
      </c>
      <c r="W1485" s="179" t="s">
        <v>509</v>
      </c>
      <c r="X1485" s="91" t="s">
        <v>1035</v>
      </c>
      <c r="Y1485" s="185"/>
      <c r="Z1485" s="182"/>
      <c r="AA1485" s="182"/>
      <c r="AB1485" s="182"/>
    </row>
    <row r="1486" ht="22.5" customHeight="1">
      <c r="A1486" s="72">
        <f>COUNTIF('Call &amp; Chat-Lidya'!$I$4:$I$2391,I1486)</f>
        <v>5</v>
      </c>
      <c r="B1486" s="576">
        <v>46113.0</v>
      </c>
      <c r="C1486" s="91" t="s">
        <v>83</v>
      </c>
      <c r="D1486" s="91" t="s">
        <v>155</v>
      </c>
      <c r="E1486" s="91">
        <f>E1485+1</f>
        <v>479</v>
      </c>
      <c r="F1486" s="178">
        <v>46113.0</v>
      </c>
      <c r="G1486" s="91"/>
      <c r="H1486" s="91" t="s">
        <v>3513</v>
      </c>
      <c r="I1486" s="91" t="s">
        <v>3514</v>
      </c>
      <c r="J1486" s="558" t="s">
        <v>3515</v>
      </c>
      <c r="K1486" s="498" t="s">
        <v>3517</v>
      </c>
      <c r="L1486" s="181" t="s">
        <v>3517</v>
      </c>
      <c r="M1486" s="91" t="s">
        <v>3519</v>
      </c>
      <c r="N1486" s="91" t="s">
        <v>3520</v>
      </c>
      <c r="O1486" s="183">
        <v>46113.0</v>
      </c>
      <c r="P1486" s="74">
        <v>46127.0</v>
      </c>
      <c r="Q1486" s="76" t="s">
        <v>213</v>
      </c>
      <c r="R1486" s="97" t="s">
        <v>143</v>
      </c>
      <c r="S1486" s="96" t="s">
        <v>126</v>
      </c>
      <c r="T1486" s="96" t="s">
        <v>145</v>
      </c>
      <c r="U1486" s="83" t="s">
        <v>101</v>
      </c>
      <c r="V1486" s="88" t="s">
        <v>131</v>
      </c>
      <c r="W1486" s="97"/>
      <c r="X1486" s="97"/>
      <c r="Y1486" s="98"/>
      <c r="Z1486" s="98"/>
      <c r="AA1486" s="97"/>
      <c r="AB1486" s="97"/>
    </row>
    <row r="1487" ht="22.5" customHeight="1">
      <c r="A1487" s="72">
        <f>COUNTIF('Call &amp; Chat-Lidya'!$I$4:$I$2391,I1487)</f>
        <v>5</v>
      </c>
      <c r="B1487" s="576">
        <v>46113.0</v>
      </c>
      <c r="C1487" s="94"/>
      <c r="D1487" s="94"/>
      <c r="E1487" s="94"/>
      <c r="F1487" s="429"/>
      <c r="G1487" s="94"/>
      <c r="H1487" s="94"/>
      <c r="I1487" s="75" t="s">
        <v>6681</v>
      </c>
      <c r="J1487" s="558" t="s">
        <v>6683</v>
      </c>
      <c r="K1487" s="853" t="s">
        <v>6685</v>
      </c>
      <c r="L1487" s="547"/>
      <c r="M1487" s="94"/>
      <c r="N1487" s="94"/>
      <c r="O1487" s="183">
        <v>46113.0</v>
      </c>
      <c r="P1487" s="74">
        <v>46127.0</v>
      </c>
      <c r="Q1487" s="75" t="s">
        <v>124</v>
      </c>
      <c r="R1487" s="353" t="s">
        <v>143</v>
      </c>
      <c r="S1487" s="354" t="s">
        <v>251</v>
      </c>
      <c r="T1487" s="354" t="s">
        <v>350</v>
      </c>
      <c r="U1487" s="166" t="s">
        <v>101</v>
      </c>
      <c r="V1487" s="353" t="s">
        <v>390</v>
      </c>
      <c r="W1487" s="175"/>
      <c r="X1487" s="175"/>
      <c r="Y1487" s="435"/>
      <c r="Z1487" s="854" t="s">
        <v>11649</v>
      </c>
      <c r="AA1487" s="175"/>
      <c r="AB1487" s="175"/>
    </row>
    <row r="1488" ht="22.5" customHeight="1">
      <c r="A1488" s="72">
        <f>COUNTIF('Call &amp; Chat-Lidya'!$I$4:$I$2391,I1488)</f>
        <v>1</v>
      </c>
      <c r="B1488" s="576">
        <v>46113.0</v>
      </c>
      <c r="C1488" s="91" t="s">
        <v>83</v>
      </c>
      <c r="D1488" s="91" t="s">
        <v>155</v>
      </c>
      <c r="E1488" s="91">
        <f t="shared" ref="E1488:E1501" si="1">E1487+1</f>
        <v>1</v>
      </c>
      <c r="F1488" s="178">
        <v>46113.0</v>
      </c>
      <c r="G1488" s="91"/>
      <c r="H1488" s="91"/>
      <c r="I1488" s="91">
        <v>11741.0</v>
      </c>
      <c r="J1488" s="558" t="s">
        <v>4500</v>
      </c>
      <c r="K1488" s="287" t="s">
        <v>4501</v>
      </c>
      <c r="L1488" s="760" t="s">
        <v>4501</v>
      </c>
      <c r="M1488" s="550" t="s">
        <v>11650</v>
      </c>
      <c r="N1488" s="550" t="s">
        <v>11650</v>
      </c>
      <c r="O1488" s="183"/>
      <c r="P1488" s="337"/>
      <c r="Q1488" s="91"/>
      <c r="R1488" s="76" t="s">
        <v>98</v>
      </c>
      <c r="S1488" s="83" t="s">
        <v>99</v>
      </c>
      <c r="T1488" s="83" t="s">
        <v>100</v>
      </c>
      <c r="U1488" s="354" t="s">
        <v>101</v>
      </c>
      <c r="V1488" s="83" t="s">
        <v>105</v>
      </c>
      <c r="W1488" s="182"/>
      <c r="X1488" s="182"/>
      <c r="Y1488" s="182"/>
      <c r="Z1488" s="88" t="s">
        <v>11655</v>
      </c>
      <c r="AA1488" s="184"/>
      <c r="AB1488" s="184"/>
    </row>
    <row r="1489" ht="22.5" customHeight="1">
      <c r="A1489" s="72">
        <f>COUNTIF('Call &amp; Chat-Lidya'!$I$4:$I$2391,I1489)</f>
        <v>1</v>
      </c>
      <c r="B1489" s="576">
        <v>46113.0</v>
      </c>
      <c r="C1489" s="91" t="s">
        <v>83</v>
      </c>
      <c r="D1489" s="91" t="s">
        <v>155</v>
      </c>
      <c r="E1489" s="91">
        <f t="shared" si="1"/>
        <v>2</v>
      </c>
      <c r="F1489" s="178">
        <v>46113.0</v>
      </c>
      <c r="G1489" s="91"/>
      <c r="H1489" s="91"/>
      <c r="I1489" s="91">
        <v>16459.0</v>
      </c>
      <c r="J1489" s="558" t="s">
        <v>3014</v>
      </c>
      <c r="K1489" s="287" t="s">
        <v>154</v>
      </c>
      <c r="L1489" s="287" t="s">
        <v>154</v>
      </c>
      <c r="M1489" s="91" t="s">
        <v>3015</v>
      </c>
      <c r="N1489" s="91" t="s">
        <v>3015</v>
      </c>
      <c r="O1489" s="183"/>
      <c r="P1489" s="337"/>
      <c r="Q1489" s="91"/>
      <c r="R1489" s="76" t="s">
        <v>98</v>
      </c>
      <c r="S1489" s="83" t="s">
        <v>99</v>
      </c>
      <c r="T1489" s="179" t="s">
        <v>145</v>
      </c>
      <c r="U1489" s="354" t="s">
        <v>101</v>
      </c>
      <c r="V1489" s="83" t="s">
        <v>105</v>
      </c>
      <c r="W1489" s="182"/>
      <c r="X1489" s="182"/>
      <c r="Y1489" s="182"/>
      <c r="Z1489" s="182"/>
      <c r="AA1489" s="184"/>
      <c r="AB1489" s="184"/>
    </row>
    <row r="1490" ht="22.5" customHeight="1">
      <c r="A1490" s="72">
        <f>COUNTIF('Call &amp; Chat-Lidya'!$I$4:$I$2391,I1490)</f>
        <v>3</v>
      </c>
      <c r="B1490" s="576">
        <v>46113.0</v>
      </c>
      <c r="C1490" s="91" t="s">
        <v>83</v>
      </c>
      <c r="D1490" s="91" t="s">
        <v>155</v>
      </c>
      <c r="E1490" s="91">
        <f t="shared" si="1"/>
        <v>3</v>
      </c>
      <c r="F1490" s="178">
        <v>46113.0</v>
      </c>
      <c r="G1490" s="91"/>
      <c r="H1490" s="91"/>
      <c r="I1490" s="91">
        <v>9865.0</v>
      </c>
      <c r="J1490" s="558" t="s">
        <v>3395</v>
      </c>
      <c r="K1490" s="287" t="s">
        <v>3395</v>
      </c>
      <c r="L1490" s="287" t="s">
        <v>11657</v>
      </c>
      <c r="M1490" s="588" t="s">
        <v>11658</v>
      </c>
      <c r="N1490" s="588" t="s">
        <v>11658</v>
      </c>
      <c r="O1490" s="183"/>
      <c r="P1490" s="337"/>
      <c r="Q1490" s="91"/>
      <c r="R1490" s="76" t="s">
        <v>98</v>
      </c>
      <c r="S1490" s="83" t="s">
        <v>99</v>
      </c>
      <c r="T1490" s="83" t="s">
        <v>100</v>
      </c>
      <c r="U1490" s="354" t="s">
        <v>101</v>
      </c>
      <c r="V1490" s="83" t="s">
        <v>105</v>
      </c>
      <c r="W1490" s="182"/>
      <c r="X1490" s="182"/>
      <c r="Y1490" s="182"/>
      <c r="Z1490" s="88" t="s">
        <v>11659</v>
      </c>
      <c r="AA1490" s="184"/>
      <c r="AB1490" s="184"/>
    </row>
    <row r="1491" ht="22.5" customHeight="1">
      <c r="A1491" s="72">
        <f>COUNTIF('Call &amp; Chat-Lidya'!$I$4:$I$2391,I1491)</f>
        <v>1</v>
      </c>
      <c r="B1491" s="576">
        <v>46113.0</v>
      </c>
      <c r="C1491" s="91" t="s">
        <v>83</v>
      </c>
      <c r="D1491" s="91" t="s">
        <v>155</v>
      </c>
      <c r="E1491" s="91">
        <f t="shared" si="1"/>
        <v>4</v>
      </c>
      <c r="F1491" s="178">
        <v>46113.0</v>
      </c>
      <c r="G1491" s="91"/>
      <c r="H1491" s="91"/>
      <c r="I1491" s="588">
        <v>4323.0</v>
      </c>
      <c r="J1491" s="498" t="s">
        <v>5141</v>
      </c>
      <c r="K1491" s="287" t="s">
        <v>1584</v>
      </c>
      <c r="L1491" s="287" t="s">
        <v>11660</v>
      </c>
      <c r="M1491" s="588" t="s">
        <v>11661</v>
      </c>
      <c r="N1491" s="588" t="s">
        <v>11661</v>
      </c>
      <c r="O1491" s="183"/>
      <c r="P1491" s="337"/>
      <c r="Q1491" s="91"/>
      <c r="R1491" s="76" t="s">
        <v>98</v>
      </c>
      <c r="S1491" s="83" t="s">
        <v>99</v>
      </c>
      <c r="T1491" s="83" t="s">
        <v>100</v>
      </c>
      <c r="U1491" s="354" t="s">
        <v>101</v>
      </c>
      <c r="V1491" s="83" t="s">
        <v>105</v>
      </c>
      <c r="W1491" s="182"/>
      <c r="X1491" s="182"/>
      <c r="Y1491" s="182"/>
      <c r="Z1491" s="88" t="s">
        <v>11662</v>
      </c>
      <c r="AA1491" s="184"/>
      <c r="AB1491" s="184"/>
    </row>
    <row r="1492" ht="22.5" customHeight="1">
      <c r="A1492" s="72">
        <f>COUNTIF('Call &amp; Chat-Lidya'!$I$4:$I$2391,I1492)</f>
        <v>4</v>
      </c>
      <c r="B1492" s="576">
        <v>46113.0</v>
      </c>
      <c r="C1492" s="91" t="s">
        <v>83</v>
      </c>
      <c r="D1492" s="91" t="s">
        <v>155</v>
      </c>
      <c r="E1492" s="91">
        <f t="shared" si="1"/>
        <v>5</v>
      </c>
      <c r="F1492" s="178">
        <v>46113.0</v>
      </c>
      <c r="G1492" s="91"/>
      <c r="H1492" s="91"/>
      <c r="I1492" s="91">
        <v>9174.0</v>
      </c>
      <c r="J1492" s="558" t="s">
        <v>4568</v>
      </c>
      <c r="K1492" s="287" t="s">
        <v>11664</v>
      </c>
      <c r="L1492" s="287" t="s">
        <v>11664</v>
      </c>
      <c r="M1492" s="821" t="s">
        <v>10118</v>
      </c>
      <c r="N1492" s="821" t="s">
        <v>10118</v>
      </c>
      <c r="O1492" s="183"/>
      <c r="P1492" s="337"/>
      <c r="Q1492" s="91"/>
      <c r="R1492" s="76" t="s">
        <v>98</v>
      </c>
      <c r="S1492" s="83" t="s">
        <v>99</v>
      </c>
      <c r="T1492" s="179" t="s">
        <v>145</v>
      </c>
      <c r="U1492" s="354" t="s">
        <v>101</v>
      </c>
      <c r="V1492" s="83" t="s">
        <v>105</v>
      </c>
      <c r="W1492" s="182"/>
      <c r="X1492" s="182"/>
      <c r="Y1492" s="182"/>
      <c r="Z1492" s="182"/>
      <c r="AA1492" s="184"/>
      <c r="AB1492" s="184"/>
    </row>
    <row r="1493" ht="22.5" customHeight="1">
      <c r="A1493" s="72">
        <f>COUNTIF('Call &amp; Chat-Lidya'!$I$4:$I$2391,I1493)</f>
        <v>3</v>
      </c>
      <c r="B1493" s="576">
        <v>46113.0</v>
      </c>
      <c r="C1493" s="91" t="s">
        <v>83</v>
      </c>
      <c r="D1493" s="91" t="s">
        <v>155</v>
      </c>
      <c r="E1493" s="91">
        <f t="shared" si="1"/>
        <v>6</v>
      </c>
      <c r="F1493" s="178">
        <v>46113.0</v>
      </c>
      <c r="G1493" s="91"/>
      <c r="H1493" s="91"/>
      <c r="I1493" s="91">
        <v>15129.0</v>
      </c>
      <c r="J1493" s="558" t="s">
        <v>10196</v>
      </c>
      <c r="K1493" s="287" t="s">
        <v>3715</v>
      </c>
      <c r="L1493" s="287" t="s">
        <v>3715</v>
      </c>
      <c r="M1493" s="550" t="s">
        <v>3716</v>
      </c>
      <c r="N1493" s="550" t="s">
        <v>3716</v>
      </c>
      <c r="O1493" s="183"/>
      <c r="P1493" s="337"/>
      <c r="Q1493" s="91"/>
      <c r="R1493" s="76" t="s">
        <v>98</v>
      </c>
      <c r="S1493" s="83" t="s">
        <v>99</v>
      </c>
      <c r="T1493" s="179" t="s">
        <v>145</v>
      </c>
      <c r="U1493" s="354" t="s">
        <v>101</v>
      </c>
      <c r="V1493" s="83" t="s">
        <v>105</v>
      </c>
      <c r="W1493" s="182"/>
      <c r="X1493" s="182"/>
      <c r="Y1493" s="182"/>
      <c r="Z1493" s="182"/>
      <c r="AA1493" s="184"/>
      <c r="AB1493" s="184"/>
    </row>
    <row r="1494" ht="22.5" customHeight="1">
      <c r="A1494" s="72">
        <f>COUNTIF('Call &amp; Chat-Lidya'!$I$4:$I$2391,I1494)</f>
        <v>3</v>
      </c>
      <c r="B1494" s="576">
        <v>46113.0</v>
      </c>
      <c r="C1494" s="91" t="s">
        <v>83</v>
      </c>
      <c r="D1494" s="91" t="s">
        <v>155</v>
      </c>
      <c r="E1494" s="91">
        <f t="shared" si="1"/>
        <v>7</v>
      </c>
      <c r="F1494" s="178">
        <v>46113.0</v>
      </c>
      <c r="G1494" s="91"/>
      <c r="H1494" s="91"/>
      <c r="I1494" s="91">
        <v>16277.0</v>
      </c>
      <c r="J1494" s="558" t="s">
        <v>10124</v>
      </c>
      <c r="K1494" s="287" t="s">
        <v>3147</v>
      </c>
      <c r="L1494" s="287" t="s">
        <v>3147</v>
      </c>
      <c r="M1494" s="91" t="s">
        <v>3148</v>
      </c>
      <c r="N1494" s="91" t="s">
        <v>3148</v>
      </c>
      <c r="O1494" s="183"/>
      <c r="P1494" s="337"/>
      <c r="Q1494" s="91"/>
      <c r="R1494" s="76" t="s">
        <v>98</v>
      </c>
      <c r="S1494" s="83" t="s">
        <v>99</v>
      </c>
      <c r="T1494" s="179" t="s">
        <v>145</v>
      </c>
      <c r="U1494" s="354" t="s">
        <v>101</v>
      </c>
      <c r="V1494" s="83" t="s">
        <v>105</v>
      </c>
      <c r="W1494" s="182"/>
      <c r="X1494" s="182"/>
      <c r="Y1494" s="182"/>
      <c r="Z1494" s="182"/>
      <c r="AA1494" s="184"/>
      <c r="AB1494" s="184"/>
    </row>
    <row r="1495" ht="22.5" customHeight="1">
      <c r="A1495" s="72">
        <f>COUNTIF('Call &amp; Chat-Lidya'!$I$4:$I$2391,I1495)</f>
        <v>1</v>
      </c>
      <c r="B1495" s="576">
        <v>46113.0</v>
      </c>
      <c r="C1495" s="91" t="s">
        <v>83</v>
      </c>
      <c r="D1495" s="91" t="s">
        <v>155</v>
      </c>
      <c r="E1495" s="91">
        <f t="shared" si="1"/>
        <v>8</v>
      </c>
      <c r="F1495" s="178">
        <v>46113.0</v>
      </c>
      <c r="G1495" s="91"/>
      <c r="H1495" s="91"/>
      <c r="I1495" s="91">
        <v>4816.0</v>
      </c>
      <c r="J1495" s="498" t="s">
        <v>3322</v>
      </c>
      <c r="K1495" s="287" t="s">
        <v>11665</v>
      </c>
      <c r="L1495" s="287" t="s">
        <v>11666</v>
      </c>
      <c r="M1495" s="588" t="s">
        <v>11667</v>
      </c>
      <c r="N1495" s="588" t="s">
        <v>11667</v>
      </c>
      <c r="O1495" s="183"/>
      <c r="P1495" s="337"/>
      <c r="Q1495" s="91"/>
      <c r="R1495" s="76" t="s">
        <v>98</v>
      </c>
      <c r="S1495" s="83" t="s">
        <v>99</v>
      </c>
      <c r="T1495" s="179" t="s">
        <v>145</v>
      </c>
      <c r="U1495" s="354" t="s">
        <v>101</v>
      </c>
      <c r="V1495" s="83" t="s">
        <v>105</v>
      </c>
      <c r="W1495" s="182"/>
      <c r="X1495" s="182"/>
      <c r="Y1495" s="182"/>
      <c r="Z1495" s="182"/>
      <c r="AA1495" s="184"/>
      <c r="AB1495" s="184"/>
    </row>
    <row r="1496" ht="22.5" customHeight="1">
      <c r="A1496" s="72">
        <f>COUNTIF('Call &amp; Chat-Lidya'!$I$4:$I$2391,I1496)</f>
        <v>3</v>
      </c>
      <c r="B1496" s="576">
        <v>46113.0</v>
      </c>
      <c r="C1496" s="91" t="s">
        <v>83</v>
      </c>
      <c r="D1496" s="91" t="s">
        <v>155</v>
      </c>
      <c r="E1496" s="91">
        <f t="shared" si="1"/>
        <v>9</v>
      </c>
      <c r="F1496" s="178">
        <v>46113.0</v>
      </c>
      <c r="G1496" s="91"/>
      <c r="H1496" s="91"/>
      <c r="I1496" s="91">
        <v>11375.0</v>
      </c>
      <c r="J1496" s="558" t="s">
        <v>3863</v>
      </c>
      <c r="K1496" s="287" t="s">
        <v>11668</v>
      </c>
      <c r="L1496" s="287" t="s">
        <v>11669</v>
      </c>
      <c r="M1496" s="821" t="s">
        <v>3865</v>
      </c>
      <c r="N1496" s="821" t="s">
        <v>3865</v>
      </c>
      <c r="O1496" s="183"/>
      <c r="P1496" s="337"/>
      <c r="Q1496" s="91"/>
      <c r="R1496" s="76" t="s">
        <v>98</v>
      </c>
      <c r="S1496" s="83" t="s">
        <v>99</v>
      </c>
      <c r="T1496" s="179" t="s">
        <v>145</v>
      </c>
      <c r="U1496" s="354" t="s">
        <v>101</v>
      </c>
      <c r="V1496" s="83" t="s">
        <v>105</v>
      </c>
      <c r="W1496" s="182"/>
      <c r="X1496" s="182"/>
      <c r="Y1496" s="182"/>
      <c r="Z1496" s="182"/>
      <c r="AA1496" s="184"/>
      <c r="AB1496" s="184"/>
    </row>
    <row r="1497" ht="22.5" customHeight="1">
      <c r="A1497" s="72">
        <f>COUNTIF('Call &amp; Chat-Lidya'!$I$4:$I$2391,I1497)</f>
        <v>1</v>
      </c>
      <c r="B1497" s="576">
        <v>46113.0</v>
      </c>
      <c r="C1497" s="91" t="s">
        <v>83</v>
      </c>
      <c r="D1497" s="91" t="s">
        <v>155</v>
      </c>
      <c r="E1497" s="91">
        <f t="shared" si="1"/>
        <v>10</v>
      </c>
      <c r="F1497" s="178">
        <v>46113.0</v>
      </c>
      <c r="G1497" s="91"/>
      <c r="H1497" s="91"/>
      <c r="I1497" s="91">
        <v>11903.0</v>
      </c>
      <c r="J1497" s="558" t="s">
        <v>4777</v>
      </c>
      <c r="K1497" s="287" t="s">
        <v>4778</v>
      </c>
      <c r="L1497" s="287" t="s">
        <v>4778</v>
      </c>
      <c r="M1497" s="550" t="s">
        <v>11670</v>
      </c>
      <c r="N1497" s="550" t="s">
        <v>11670</v>
      </c>
      <c r="O1497" s="183"/>
      <c r="P1497" s="337"/>
      <c r="Q1497" s="91"/>
      <c r="R1497" s="76" t="s">
        <v>98</v>
      </c>
      <c r="S1497" s="83" t="s">
        <v>99</v>
      </c>
      <c r="T1497" s="179" t="s">
        <v>145</v>
      </c>
      <c r="U1497" s="354" t="s">
        <v>101</v>
      </c>
      <c r="V1497" s="83" t="s">
        <v>105</v>
      </c>
      <c r="W1497" s="182"/>
      <c r="X1497" s="182"/>
      <c r="Y1497" s="182"/>
      <c r="Z1497" s="182"/>
      <c r="AA1497" s="184"/>
      <c r="AB1497" s="184"/>
    </row>
    <row r="1498" ht="22.5" customHeight="1">
      <c r="A1498" s="72">
        <f>COUNTIF('Call &amp; Chat-Lidya'!$I$4:$I$2391,I1498)</f>
        <v>2</v>
      </c>
      <c r="B1498" s="576">
        <v>46113.0</v>
      </c>
      <c r="C1498" s="91" t="s">
        <v>83</v>
      </c>
      <c r="D1498" s="91" t="s">
        <v>155</v>
      </c>
      <c r="E1498" s="91">
        <f t="shared" si="1"/>
        <v>11</v>
      </c>
      <c r="F1498" s="178">
        <v>46113.0</v>
      </c>
      <c r="G1498" s="91"/>
      <c r="H1498" s="91"/>
      <c r="I1498" s="91">
        <v>16575.0</v>
      </c>
      <c r="J1498" s="558" t="s">
        <v>3019</v>
      </c>
      <c r="K1498" s="287" t="s">
        <v>3020</v>
      </c>
      <c r="L1498" s="287" t="s">
        <v>3020</v>
      </c>
      <c r="M1498" s="91" t="s">
        <v>3021</v>
      </c>
      <c r="N1498" s="91" t="s">
        <v>3021</v>
      </c>
      <c r="O1498" s="183"/>
      <c r="P1498" s="337"/>
      <c r="Q1498" s="91"/>
      <c r="R1498" s="76" t="s">
        <v>98</v>
      </c>
      <c r="S1498" s="83" t="s">
        <v>99</v>
      </c>
      <c r="T1498" s="179" t="s">
        <v>145</v>
      </c>
      <c r="U1498" s="354" t="s">
        <v>101</v>
      </c>
      <c r="V1498" s="83" t="s">
        <v>105</v>
      </c>
      <c r="W1498" s="182"/>
      <c r="X1498" s="182"/>
      <c r="Y1498" s="182"/>
      <c r="Z1498" s="182"/>
      <c r="AA1498" s="184"/>
      <c r="AB1498" s="184"/>
    </row>
    <row r="1499" ht="22.5" customHeight="1">
      <c r="A1499" s="72">
        <f>COUNTIF('Call &amp; Chat-Lidya'!$I$4:$I$2391,I1499)</f>
        <v>4</v>
      </c>
      <c r="B1499" s="576">
        <v>46113.0</v>
      </c>
      <c r="C1499" s="91" t="s">
        <v>83</v>
      </c>
      <c r="D1499" s="91" t="s">
        <v>155</v>
      </c>
      <c r="E1499" s="91">
        <f t="shared" si="1"/>
        <v>12</v>
      </c>
      <c r="F1499" s="178">
        <v>46113.0</v>
      </c>
      <c r="G1499" s="91"/>
      <c r="H1499" s="91"/>
      <c r="I1499" s="91">
        <v>10394.0</v>
      </c>
      <c r="J1499" s="558" t="s">
        <v>10128</v>
      </c>
      <c r="K1499" s="287" t="s">
        <v>11675</v>
      </c>
      <c r="L1499" s="287" t="s">
        <v>11675</v>
      </c>
      <c r="M1499" s="821" t="s">
        <v>10130</v>
      </c>
      <c r="N1499" s="821" t="s">
        <v>10130</v>
      </c>
      <c r="O1499" s="183"/>
      <c r="P1499" s="337"/>
      <c r="Q1499" s="91"/>
      <c r="R1499" s="76" t="s">
        <v>98</v>
      </c>
      <c r="S1499" s="83" t="s">
        <v>99</v>
      </c>
      <c r="T1499" s="83" t="s">
        <v>100</v>
      </c>
      <c r="U1499" s="354" t="s">
        <v>101</v>
      </c>
      <c r="V1499" s="83" t="s">
        <v>105</v>
      </c>
      <c r="W1499" s="182"/>
      <c r="X1499" s="182"/>
      <c r="Y1499" s="182"/>
      <c r="Z1499" s="88" t="s">
        <v>11677</v>
      </c>
      <c r="AA1499" s="184"/>
      <c r="AB1499" s="184"/>
    </row>
    <row r="1500" ht="22.5" customHeight="1">
      <c r="A1500" s="72">
        <f>COUNTIF('Call &amp; Chat-Lidya'!$I$4:$I$2391,I1500)</f>
        <v>2</v>
      </c>
      <c r="B1500" s="576">
        <v>46113.0</v>
      </c>
      <c r="C1500" s="91" t="s">
        <v>83</v>
      </c>
      <c r="D1500" s="91" t="s">
        <v>155</v>
      </c>
      <c r="E1500" s="91">
        <f t="shared" si="1"/>
        <v>13</v>
      </c>
      <c r="F1500" s="178">
        <v>46113.0</v>
      </c>
      <c r="G1500" s="91"/>
      <c r="H1500" s="91"/>
      <c r="I1500" s="91">
        <v>14737.0</v>
      </c>
      <c r="J1500" s="558" t="s">
        <v>3852</v>
      </c>
      <c r="K1500" s="287" t="s">
        <v>3853</v>
      </c>
      <c r="L1500" s="287" t="s">
        <v>3853</v>
      </c>
      <c r="M1500" s="550" t="s">
        <v>3854</v>
      </c>
      <c r="N1500" s="550" t="s">
        <v>3854</v>
      </c>
      <c r="O1500" s="183"/>
      <c r="P1500" s="337"/>
      <c r="Q1500" s="91"/>
      <c r="R1500" s="76" t="s">
        <v>98</v>
      </c>
      <c r="S1500" s="83" t="s">
        <v>99</v>
      </c>
      <c r="T1500" s="179" t="s">
        <v>145</v>
      </c>
      <c r="U1500" s="354" t="s">
        <v>101</v>
      </c>
      <c r="V1500" s="83" t="s">
        <v>105</v>
      </c>
      <c r="W1500" s="182"/>
      <c r="X1500" s="182"/>
      <c r="Y1500" s="182"/>
      <c r="Z1500" s="182"/>
      <c r="AA1500" s="184"/>
      <c r="AB1500" s="184"/>
    </row>
    <row r="1501" ht="22.5" customHeight="1">
      <c r="A1501" s="72">
        <f>COUNTIF('Call &amp; Chat-Lidya'!$I$4:$I$2391,I1501)</f>
        <v>2</v>
      </c>
      <c r="B1501" s="576">
        <v>46113.0</v>
      </c>
      <c r="C1501" s="91" t="s">
        <v>83</v>
      </c>
      <c r="D1501" s="91" t="s">
        <v>155</v>
      </c>
      <c r="E1501" s="91">
        <f t="shared" si="1"/>
        <v>14</v>
      </c>
      <c r="F1501" s="178">
        <v>46113.0</v>
      </c>
      <c r="G1501" s="91"/>
      <c r="H1501" s="91"/>
      <c r="I1501" s="91">
        <v>14538.0</v>
      </c>
      <c r="J1501" s="558" t="s">
        <v>10218</v>
      </c>
      <c r="K1501" s="287" t="s">
        <v>3884</v>
      </c>
      <c r="L1501" s="287" t="s">
        <v>3884</v>
      </c>
      <c r="M1501" s="550" t="s">
        <v>3885</v>
      </c>
      <c r="N1501" s="550" t="s">
        <v>3885</v>
      </c>
      <c r="O1501" s="183"/>
      <c r="P1501" s="337"/>
      <c r="Q1501" s="91"/>
      <c r="R1501" s="76" t="s">
        <v>98</v>
      </c>
      <c r="S1501" s="83" t="s">
        <v>99</v>
      </c>
      <c r="T1501" s="179" t="s">
        <v>145</v>
      </c>
      <c r="U1501" s="354" t="s">
        <v>101</v>
      </c>
      <c r="V1501" s="83" t="s">
        <v>105</v>
      </c>
      <c r="W1501" s="182"/>
      <c r="X1501" s="182"/>
      <c r="Y1501" s="182"/>
      <c r="Z1501" s="182"/>
      <c r="AA1501" s="184"/>
      <c r="AB1501" s="184"/>
    </row>
    <row r="1502" ht="22.5" customHeight="1">
      <c r="A1502" s="72">
        <f>COUNTIF('Call &amp; Chat-Lidya'!$I$4:$I$2391,I1502)</f>
        <v>4</v>
      </c>
      <c r="B1502" s="576">
        <v>46112.0</v>
      </c>
      <c r="C1502" s="91" t="s">
        <v>83</v>
      </c>
      <c r="D1502" s="91" t="s">
        <v>125</v>
      </c>
      <c r="E1502" s="91" t="s">
        <v>143</v>
      </c>
      <c r="F1502" s="176">
        <v>46097.0</v>
      </c>
      <c r="G1502" s="91"/>
      <c r="H1502" s="91">
        <v>10853.0</v>
      </c>
      <c r="I1502" s="412" t="s">
        <v>250</v>
      </c>
      <c r="J1502" s="558" t="s">
        <v>252</v>
      </c>
      <c r="K1502" s="558" t="s">
        <v>253</v>
      </c>
      <c r="L1502" s="313" t="s">
        <v>253</v>
      </c>
      <c r="M1502" s="91" t="s">
        <v>254</v>
      </c>
      <c r="N1502" s="91" t="s">
        <v>254</v>
      </c>
      <c r="O1502" s="183">
        <v>46097.0</v>
      </c>
      <c r="P1502" s="337">
        <v>46111.0</v>
      </c>
      <c r="Q1502" s="91" t="s">
        <v>124</v>
      </c>
      <c r="R1502" s="91">
        <v>1.0</v>
      </c>
      <c r="S1502" s="179" t="s">
        <v>251</v>
      </c>
      <c r="T1502" s="179" t="s">
        <v>145</v>
      </c>
      <c r="U1502" s="179" t="s">
        <v>101</v>
      </c>
      <c r="V1502" s="179" t="s">
        <v>131</v>
      </c>
      <c r="W1502" s="182"/>
      <c r="X1502" s="182"/>
      <c r="Y1502" s="182"/>
      <c r="Z1502" s="182"/>
      <c r="AA1502" s="184"/>
      <c r="AB1502" s="184"/>
    </row>
    <row r="1503" ht="22.5" customHeight="1">
      <c r="A1503" s="72">
        <f>COUNTIF('Call &amp; Chat-Lidya'!$I$4:$I$2391,I1503)</f>
        <v>3</v>
      </c>
      <c r="B1503" s="576">
        <v>46112.0</v>
      </c>
      <c r="C1503" s="91" t="s">
        <v>83</v>
      </c>
      <c r="D1503" s="91" t="s">
        <v>125</v>
      </c>
      <c r="E1503" s="91" t="s">
        <v>213</v>
      </c>
      <c r="F1503" s="176">
        <v>46094.0</v>
      </c>
      <c r="G1503" s="91"/>
      <c r="H1503" s="91">
        <v>10844.0</v>
      </c>
      <c r="I1503" s="412" t="s">
        <v>3029</v>
      </c>
      <c r="J1503" s="558" t="s">
        <v>3030</v>
      </c>
      <c r="K1503" s="558" t="s">
        <v>3031</v>
      </c>
      <c r="L1503" s="313" t="s">
        <v>3031</v>
      </c>
      <c r="M1503" s="91" t="s">
        <v>3032</v>
      </c>
      <c r="N1503" s="91" t="s">
        <v>3032</v>
      </c>
      <c r="O1503" s="183">
        <v>46094.0</v>
      </c>
      <c r="P1503" s="337">
        <v>46108.0</v>
      </c>
      <c r="Q1503" s="91" t="s">
        <v>143</v>
      </c>
      <c r="R1503" s="91">
        <v>1.0</v>
      </c>
      <c r="S1503" s="179" t="s">
        <v>251</v>
      </c>
      <c r="T1503" s="179" t="s">
        <v>145</v>
      </c>
      <c r="U1503" s="179" t="s">
        <v>101</v>
      </c>
      <c r="V1503" s="179" t="s">
        <v>131</v>
      </c>
      <c r="W1503" s="182"/>
      <c r="X1503" s="182"/>
      <c r="Y1503" s="182"/>
      <c r="Z1503" s="182"/>
      <c r="AA1503" s="184"/>
      <c r="AB1503" s="184"/>
    </row>
    <row r="1504" ht="22.5" customHeight="1">
      <c r="A1504" s="72">
        <f>COUNTIF('Call &amp; Chat-Lidya'!$I$4:$I$2391,I1504)</f>
        <v>2</v>
      </c>
      <c r="B1504" s="576">
        <v>46112.0</v>
      </c>
      <c r="C1504" s="91" t="s">
        <v>83</v>
      </c>
      <c r="D1504" s="91" t="s">
        <v>125</v>
      </c>
      <c r="E1504" s="91" t="s">
        <v>98</v>
      </c>
      <c r="F1504" s="178">
        <v>46093.0</v>
      </c>
      <c r="G1504" s="91"/>
      <c r="H1504" s="91" t="s">
        <v>11685</v>
      </c>
      <c r="I1504" s="578">
        <v>18093.0</v>
      </c>
      <c r="J1504" s="558" t="s">
        <v>11686</v>
      </c>
      <c r="K1504" s="558" t="s">
        <v>11687</v>
      </c>
      <c r="L1504" s="313" t="s">
        <v>11687</v>
      </c>
      <c r="M1504" s="91" t="s">
        <v>11688</v>
      </c>
      <c r="N1504" s="91" t="s">
        <v>11688</v>
      </c>
      <c r="O1504" s="331" t="s">
        <v>11690</v>
      </c>
      <c r="P1504" s="176">
        <v>46107.0</v>
      </c>
      <c r="Q1504" s="91" t="s">
        <v>213</v>
      </c>
      <c r="R1504" s="91" t="s">
        <v>124</v>
      </c>
      <c r="S1504" s="179" t="s">
        <v>292</v>
      </c>
      <c r="T1504" s="179" t="s">
        <v>145</v>
      </c>
      <c r="U1504" s="179" t="s">
        <v>101</v>
      </c>
      <c r="V1504" s="179" t="s">
        <v>664</v>
      </c>
      <c r="W1504" s="91" t="s">
        <v>392</v>
      </c>
      <c r="X1504" s="182"/>
      <c r="Y1504" s="182"/>
      <c r="Z1504" s="180" t="s">
        <v>11694</v>
      </c>
      <c r="AA1504" s="184"/>
      <c r="AB1504" s="184"/>
    </row>
    <row r="1505" ht="22.5" customHeight="1">
      <c r="A1505" s="72">
        <f>COUNTIF('Call &amp; Chat-Lidya'!$I$4:$I$2391,I1505)</f>
        <v>2</v>
      </c>
      <c r="B1505" s="576">
        <v>46112.0</v>
      </c>
      <c r="C1505" s="91" t="s">
        <v>83</v>
      </c>
      <c r="D1505" s="91" t="s">
        <v>125</v>
      </c>
      <c r="E1505" s="91" t="s">
        <v>95</v>
      </c>
      <c r="F1505" s="178">
        <v>46092.0</v>
      </c>
      <c r="G1505" s="91"/>
      <c r="H1505" s="91" t="s">
        <v>11695</v>
      </c>
      <c r="I1505" s="578">
        <v>18083.0</v>
      </c>
      <c r="J1505" s="558" t="s">
        <v>11696</v>
      </c>
      <c r="K1505" s="558" t="s">
        <v>11697</v>
      </c>
      <c r="L1505" s="313" t="s">
        <v>11697</v>
      </c>
      <c r="M1505" s="91" t="s">
        <v>11698</v>
      </c>
      <c r="N1505" s="91" t="s">
        <v>11698</v>
      </c>
      <c r="O1505" s="331" t="s">
        <v>11699</v>
      </c>
      <c r="P1505" s="176">
        <v>46106.0</v>
      </c>
      <c r="Q1505" s="91" t="s">
        <v>143</v>
      </c>
      <c r="R1505" s="91" t="s">
        <v>124</v>
      </c>
      <c r="S1505" s="179" t="s">
        <v>251</v>
      </c>
      <c r="T1505" s="179" t="s">
        <v>195</v>
      </c>
      <c r="U1505" s="179" t="s">
        <v>128</v>
      </c>
      <c r="V1505" s="179" t="s">
        <v>873</v>
      </c>
      <c r="W1505" s="182"/>
      <c r="X1505" s="182"/>
      <c r="Y1505" s="182"/>
      <c r="Z1505" s="180" t="s">
        <v>11701</v>
      </c>
      <c r="AA1505" s="184"/>
      <c r="AB1505" s="184"/>
    </row>
    <row r="1506" ht="22.5" customHeight="1">
      <c r="A1506" s="72">
        <f>COUNTIF('Call &amp; Chat-Lidya'!$I$4:$I$2391,I1506)</f>
        <v>4</v>
      </c>
      <c r="B1506" s="576">
        <v>46112.0</v>
      </c>
      <c r="C1506" s="91" t="s">
        <v>83</v>
      </c>
      <c r="D1506" s="91" t="s">
        <v>125</v>
      </c>
      <c r="E1506" s="91" t="s">
        <v>461</v>
      </c>
      <c r="F1506" s="178">
        <v>46092.0</v>
      </c>
      <c r="G1506" s="91"/>
      <c r="H1506" s="91" t="s">
        <v>3037</v>
      </c>
      <c r="I1506" s="412" t="s">
        <v>3038</v>
      </c>
      <c r="J1506" s="558" t="s">
        <v>3039</v>
      </c>
      <c r="K1506" s="558" t="s">
        <v>3040</v>
      </c>
      <c r="L1506" s="313" t="s">
        <v>3040</v>
      </c>
      <c r="M1506" s="91" t="s">
        <v>3041</v>
      </c>
      <c r="N1506" s="91" t="s">
        <v>3041</v>
      </c>
      <c r="O1506" s="183">
        <v>46084.0</v>
      </c>
      <c r="P1506" s="176">
        <v>46098.0</v>
      </c>
      <c r="Q1506" s="91" t="s">
        <v>213</v>
      </c>
      <c r="R1506" s="91">
        <v>1.0</v>
      </c>
      <c r="S1506" s="179" t="s">
        <v>126</v>
      </c>
      <c r="T1506" s="179" t="s">
        <v>195</v>
      </c>
      <c r="U1506" s="179" t="s">
        <v>101</v>
      </c>
      <c r="V1506" s="179" t="s">
        <v>131</v>
      </c>
      <c r="W1506" s="91" t="s">
        <v>694</v>
      </c>
      <c r="X1506" s="182"/>
      <c r="Y1506" s="182"/>
      <c r="Z1506" s="182"/>
      <c r="AA1506" s="184"/>
      <c r="AB1506" s="184"/>
    </row>
    <row r="1507" ht="22.5" customHeight="1">
      <c r="A1507" s="72">
        <f>COUNTIF('Call &amp; Chat-Lidya'!$I$4:$I$2391,I1507)</f>
        <v>3</v>
      </c>
      <c r="B1507" s="576">
        <v>46112.0</v>
      </c>
      <c r="C1507" s="91" t="s">
        <v>83</v>
      </c>
      <c r="D1507" s="91" t="s">
        <v>125</v>
      </c>
      <c r="E1507" s="91" t="s">
        <v>86</v>
      </c>
      <c r="F1507" s="178">
        <v>46092.0</v>
      </c>
      <c r="G1507" s="91"/>
      <c r="H1507" s="91" t="s">
        <v>2522</v>
      </c>
      <c r="I1507" s="412" t="s">
        <v>11702</v>
      </c>
      <c r="J1507" s="558" t="s">
        <v>11704</v>
      </c>
      <c r="K1507" s="558" t="s">
        <v>11705</v>
      </c>
      <c r="L1507" s="313" t="s">
        <v>11705</v>
      </c>
      <c r="M1507" s="91" t="s">
        <v>11708</v>
      </c>
      <c r="N1507" s="91" t="s">
        <v>11709</v>
      </c>
      <c r="O1507" s="183">
        <v>46085.0</v>
      </c>
      <c r="P1507" s="176">
        <v>46099.0</v>
      </c>
      <c r="Q1507" s="91" t="s">
        <v>124</v>
      </c>
      <c r="R1507" s="91">
        <v>1.0</v>
      </c>
      <c r="S1507" s="179" t="s">
        <v>251</v>
      </c>
      <c r="T1507" s="179" t="s">
        <v>145</v>
      </c>
      <c r="U1507" s="179" t="s">
        <v>128</v>
      </c>
      <c r="V1507" s="179" t="s">
        <v>302</v>
      </c>
      <c r="W1507" s="91" t="s">
        <v>392</v>
      </c>
      <c r="X1507" s="182"/>
      <c r="Y1507" s="182"/>
      <c r="Z1507" s="180"/>
      <c r="AA1507" s="184"/>
      <c r="AB1507" s="184"/>
    </row>
    <row r="1508" ht="22.5" customHeight="1">
      <c r="A1508" s="72">
        <f>COUNTIF('Call &amp; Chat-Lidya'!$I$4:$I$2391,I1508)</f>
        <v>4</v>
      </c>
      <c r="B1508" s="576">
        <v>46112.0</v>
      </c>
      <c r="C1508" s="91" t="s">
        <v>83</v>
      </c>
      <c r="D1508" s="91" t="s">
        <v>125</v>
      </c>
      <c r="E1508" s="91" t="s">
        <v>115</v>
      </c>
      <c r="F1508" s="178">
        <v>46092.0</v>
      </c>
      <c r="G1508" s="91"/>
      <c r="H1508" s="91" t="s">
        <v>2817</v>
      </c>
      <c r="I1508" s="412" t="s">
        <v>3042</v>
      </c>
      <c r="J1508" s="558" t="s">
        <v>3043</v>
      </c>
      <c r="K1508" s="558" t="s">
        <v>3044</v>
      </c>
      <c r="L1508" s="313" t="s">
        <v>3044</v>
      </c>
      <c r="M1508" s="91" t="s">
        <v>3045</v>
      </c>
      <c r="N1508" s="91" t="s">
        <v>3046</v>
      </c>
      <c r="O1508" s="183">
        <v>46085.0</v>
      </c>
      <c r="P1508" s="176">
        <v>46099.0</v>
      </c>
      <c r="Q1508" s="91" t="s">
        <v>124</v>
      </c>
      <c r="R1508" s="91">
        <v>1.0</v>
      </c>
      <c r="S1508" s="179" t="s">
        <v>251</v>
      </c>
      <c r="T1508" s="179" t="s">
        <v>145</v>
      </c>
      <c r="U1508" s="179" t="s">
        <v>101</v>
      </c>
      <c r="V1508" s="179" t="s">
        <v>131</v>
      </c>
      <c r="W1508" s="182"/>
      <c r="X1508" s="182"/>
      <c r="Y1508" s="182"/>
      <c r="Z1508" s="182"/>
      <c r="AA1508" s="184"/>
      <c r="AB1508" s="184"/>
    </row>
    <row r="1509" ht="22.5" customHeight="1">
      <c r="A1509" s="72">
        <f>COUNTIF('Call &amp; Chat-Lidya'!$I$4:$I$2391,I1509)</f>
        <v>4</v>
      </c>
      <c r="B1509" s="576">
        <v>46112.0</v>
      </c>
      <c r="C1509" s="91" t="s">
        <v>83</v>
      </c>
      <c r="D1509" s="91" t="s">
        <v>125</v>
      </c>
      <c r="E1509" s="91" t="s">
        <v>135</v>
      </c>
      <c r="F1509" s="178">
        <v>46092.0</v>
      </c>
      <c r="G1509" s="91"/>
      <c r="H1509" s="91" t="s">
        <v>3047</v>
      </c>
      <c r="I1509" s="412" t="s">
        <v>3048</v>
      </c>
      <c r="J1509" s="558" t="s">
        <v>3049</v>
      </c>
      <c r="K1509" s="558" t="s">
        <v>3050</v>
      </c>
      <c r="L1509" s="313" t="s">
        <v>3050</v>
      </c>
      <c r="M1509" s="91" t="s">
        <v>3051</v>
      </c>
      <c r="N1509" s="91" t="s">
        <v>3051</v>
      </c>
      <c r="O1509" s="183">
        <v>46085.0</v>
      </c>
      <c r="P1509" s="176">
        <v>46099.0</v>
      </c>
      <c r="Q1509" s="91" t="s">
        <v>124</v>
      </c>
      <c r="R1509" s="91">
        <v>1.0</v>
      </c>
      <c r="S1509" s="179" t="s">
        <v>350</v>
      </c>
      <c r="T1509" s="179" t="s">
        <v>127</v>
      </c>
      <c r="U1509" s="179" t="s">
        <v>128</v>
      </c>
      <c r="V1509" s="179" t="s">
        <v>131</v>
      </c>
      <c r="W1509" s="182"/>
      <c r="X1509" s="182"/>
      <c r="Y1509" s="182"/>
      <c r="Z1509" s="180" t="s">
        <v>3052</v>
      </c>
      <c r="AA1509" s="184"/>
      <c r="AB1509" s="184"/>
    </row>
    <row r="1510" ht="22.5" customHeight="1">
      <c r="A1510" s="72">
        <f>COUNTIF('Call &amp; Chat-Lidya'!$I$4:$I$2391,I1510)</f>
        <v>4</v>
      </c>
      <c r="B1510" s="576">
        <v>46112.0</v>
      </c>
      <c r="C1510" s="91" t="s">
        <v>83</v>
      </c>
      <c r="D1510" s="91" t="s">
        <v>125</v>
      </c>
      <c r="E1510" s="91" t="s">
        <v>149</v>
      </c>
      <c r="F1510" s="178">
        <v>46092.0</v>
      </c>
      <c r="G1510" s="91"/>
      <c r="H1510" s="91" t="s">
        <v>2831</v>
      </c>
      <c r="I1510" s="412" t="s">
        <v>3056</v>
      </c>
      <c r="J1510" s="558" t="s">
        <v>3057</v>
      </c>
      <c r="K1510" s="558" t="s">
        <v>3058</v>
      </c>
      <c r="L1510" s="313" t="s">
        <v>3058</v>
      </c>
      <c r="M1510" s="91" t="s">
        <v>3059</v>
      </c>
      <c r="N1510" s="91" t="s">
        <v>3059</v>
      </c>
      <c r="O1510" s="183">
        <v>46086.0</v>
      </c>
      <c r="P1510" s="176">
        <v>46100.0</v>
      </c>
      <c r="Q1510" s="91" t="s">
        <v>124</v>
      </c>
      <c r="R1510" s="91">
        <v>1.0</v>
      </c>
      <c r="S1510" s="83" t="s">
        <v>350</v>
      </c>
      <c r="T1510" s="179" t="s">
        <v>127</v>
      </c>
      <c r="U1510" s="179" t="s">
        <v>101</v>
      </c>
      <c r="V1510" s="179" t="s">
        <v>131</v>
      </c>
      <c r="W1510" s="91" t="s">
        <v>694</v>
      </c>
      <c r="X1510" s="182"/>
      <c r="Y1510" s="182"/>
      <c r="Z1510" s="180" t="s">
        <v>6513</v>
      </c>
      <c r="AA1510" s="184"/>
      <c r="AB1510" s="184"/>
    </row>
    <row r="1511" ht="22.5" customHeight="1">
      <c r="A1511" s="72">
        <f>COUNTIF('Call &amp; Chat-Lidya'!$I$4:$I$2391,I1511)</f>
        <v>3</v>
      </c>
      <c r="B1511" s="576">
        <v>46112.0</v>
      </c>
      <c r="C1511" s="91" t="s">
        <v>83</v>
      </c>
      <c r="D1511" s="91" t="s">
        <v>125</v>
      </c>
      <c r="E1511" s="91" t="s">
        <v>163</v>
      </c>
      <c r="F1511" s="178">
        <v>46092.0</v>
      </c>
      <c r="G1511" s="91"/>
      <c r="H1511" s="91" t="s">
        <v>10843</v>
      </c>
      <c r="I1511" s="578">
        <v>18043.0</v>
      </c>
      <c r="J1511" s="558" t="s">
        <v>10844</v>
      </c>
      <c r="K1511" s="558" t="s">
        <v>10845</v>
      </c>
      <c r="L1511" s="313" t="s">
        <v>10845</v>
      </c>
      <c r="M1511" s="91" t="s">
        <v>10846</v>
      </c>
      <c r="N1511" s="91" t="s">
        <v>10847</v>
      </c>
      <c r="O1511" s="331" t="s">
        <v>11718</v>
      </c>
      <c r="P1511" s="176">
        <v>46101.0</v>
      </c>
      <c r="Q1511" s="91" t="s">
        <v>124</v>
      </c>
      <c r="R1511" s="91">
        <v>1.0</v>
      </c>
      <c r="S1511" s="179" t="s">
        <v>251</v>
      </c>
      <c r="T1511" s="179" t="s">
        <v>127</v>
      </c>
      <c r="U1511" s="179" t="s">
        <v>101</v>
      </c>
      <c r="V1511" s="179" t="s">
        <v>131</v>
      </c>
      <c r="W1511" s="182"/>
      <c r="X1511" s="182"/>
      <c r="Y1511" s="182"/>
      <c r="Z1511" s="182"/>
      <c r="AA1511" s="184"/>
      <c r="AB1511" s="184"/>
    </row>
    <row r="1512" ht="22.5" customHeight="1">
      <c r="A1512" s="72">
        <f>COUNTIF('Call &amp; Chat-Lidya'!$I$4:$I$2391,I1512)</f>
        <v>3</v>
      </c>
      <c r="B1512" s="576">
        <v>46112.0</v>
      </c>
      <c r="C1512" s="91" t="s">
        <v>83</v>
      </c>
      <c r="D1512" s="91" t="s">
        <v>125</v>
      </c>
      <c r="E1512" s="91" t="s">
        <v>175</v>
      </c>
      <c r="F1512" s="178">
        <v>46092.0</v>
      </c>
      <c r="G1512" s="91"/>
      <c r="H1512" s="91" t="s">
        <v>10851</v>
      </c>
      <c r="I1512" s="578">
        <v>18049.0</v>
      </c>
      <c r="J1512" s="558" t="s">
        <v>10854</v>
      </c>
      <c r="K1512" s="558" t="s">
        <v>10856</v>
      </c>
      <c r="L1512" s="313" t="s">
        <v>10856</v>
      </c>
      <c r="M1512" s="91" t="s">
        <v>10858</v>
      </c>
      <c r="N1512" s="91" t="s">
        <v>10858</v>
      </c>
      <c r="O1512" s="331" t="s">
        <v>11723</v>
      </c>
      <c r="P1512" s="176">
        <v>46102.0</v>
      </c>
      <c r="Q1512" s="91" t="s">
        <v>461</v>
      </c>
      <c r="R1512" s="91">
        <v>1.0</v>
      </c>
      <c r="S1512" s="179" t="s">
        <v>350</v>
      </c>
      <c r="T1512" s="179" t="s">
        <v>145</v>
      </c>
      <c r="U1512" s="179" t="s">
        <v>101</v>
      </c>
      <c r="V1512" s="179" t="s">
        <v>131</v>
      </c>
      <c r="W1512" s="182"/>
      <c r="X1512" s="182"/>
      <c r="Y1512" s="182"/>
      <c r="Z1512" s="180" t="s">
        <v>11724</v>
      </c>
      <c r="AA1512" s="184"/>
      <c r="AB1512" s="184"/>
    </row>
    <row r="1513" ht="22.5" customHeight="1">
      <c r="A1513" s="72">
        <f>COUNTIF('Call &amp; Chat-Lidya'!$I$4:$I$2391,I1513)</f>
        <v>4</v>
      </c>
      <c r="B1513" s="576">
        <v>46112.0</v>
      </c>
      <c r="C1513" s="91" t="s">
        <v>83</v>
      </c>
      <c r="D1513" s="91" t="s">
        <v>125</v>
      </c>
      <c r="E1513" s="91" t="s">
        <v>186</v>
      </c>
      <c r="F1513" s="178">
        <v>46092.0</v>
      </c>
      <c r="G1513" s="91"/>
      <c r="H1513" s="91" t="s">
        <v>3831</v>
      </c>
      <c r="I1513" s="578">
        <v>18051.0</v>
      </c>
      <c r="J1513" s="558" t="s">
        <v>2082</v>
      </c>
      <c r="K1513" s="827" t="s">
        <v>2085</v>
      </c>
      <c r="L1513" s="313" t="s">
        <v>2085</v>
      </c>
      <c r="M1513" s="91" t="s">
        <v>2088</v>
      </c>
      <c r="N1513" s="91" t="s">
        <v>2088</v>
      </c>
      <c r="O1513" s="331" t="s">
        <v>3104</v>
      </c>
      <c r="P1513" s="176">
        <v>46103.0</v>
      </c>
      <c r="Q1513" s="91" t="s">
        <v>143</v>
      </c>
      <c r="R1513" s="91" t="s">
        <v>213</v>
      </c>
      <c r="S1513" s="179" t="s">
        <v>99</v>
      </c>
      <c r="T1513" s="179" t="s">
        <v>145</v>
      </c>
      <c r="U1513" s="179" t="s">
        <v>101</v>
      </c>
      <c r="V1513" s="179" t="s">
        <v>131</v>
      </c>
      <c r="W1513" s="182"/>
      <c r="X1513" s="182"/>
      <c r="Y1513" s="182"/>
      <c r="Z1513" s="182"/>
      <c r="AA1513" s="184"/>
      <c r="AB1513" s="184"/>
    </row>
    <row r="1514" ht="22.5" customHeight="1">
      <c r="A1514" s="72">
        <f>COUNTIF('Call &amp; Chat-Lidya'!$I$4:$I$2391,I1514)</f>
        <v>3</v>
      </c>
      <c r="B1514" s="576">
        <v>46112.0</v>
      </c>
      <c r="C1514" s="91" t="s">
        <v>83</v>
      </c>
      <c r="D1514" s="91" t="s">
        <v>125</v>
      </c>
      <c r="E1514" s="91" t="s">
        <v>202</v>
      </c>
      <c r="F1514" s="178">
        <v>46092.0</v>
      </c>
      <c r="G1514" s="91"/>
      <c r="H1514" s="91" t="s">
        <v>3060</v>
      </c>
      <c r="I1514" s="578">
        <v>18055.0</v>
      </c>
      <c r="J1514" s="558" t="s">
        <v>3061</v>
      </c>
      <c r="K1514" s="558" t="s">
        <v>3062</v>
      </c>
      <c r="L1514" s="313" t="s">
        <v>3062</v>
      </c>
      <c r="M1514" s="91" t="s">
        <v>3063</v>
      </c>
      <c r="N1514" s="91" t="s">
        <v>3063</v>
      </c>
      <c r="O1514" s="331" t="s">
        <v>3104</v>
      </c>
      <c r="P1514" s="176">
        <v>46103.0</v>
      </c>
      <c r="Q1514" s="91" t="s">
        <v>124</v>
      </c>
      <c r="R1514" s="91">
        <v>1.0</v>
      </c>
      <c r="S1514" s="179" t="s">
        <v>350</v>
      </c>
      <c r="T1514" s="179" t="s">
        <v>145</v>
      </c>
      <c r="U1514" s="179" t="s">
        <v>101</v>
      </c>
      <c r="V1514" s="179" t="s">
        <v>131</v>
      </c>
      <c r="W1514" s="182"/>
      <c r="X1514" s="182"/>
      <c r="Y1514" s="182"/>
      <c r="Z1514" s="182"/>
      <c r="AA1514" s="184"/>
      <c r="AB1514" s="184"/>
    </row>
    <row r="1515" ht="22.5" customHeight="1">
      <c r="A1515" s="72">
        <f>COUNTIF('Call &amp; Chat-Lidya'!$I$4:$I$2391,I1515)</f>
        <v>3</v>
      </c>
      <c r="B1515" s="576">
        <v>46112.0</v>
      </c>
      <c r="C1515" s="91" t="s">
        <v>83</v>
      </c>
      <c r="D1515" s="91" t="s">
        <v>125</v>
      </c>
      <c r="E1515" s="91" t="s">
        <v>222</v>
      </c>
      <c r="F1515" s="178">
        <v>46092.0</v>
      </c>
      <c r="G1515" s="91"/>
      <c r="H1515" s="91" t="s">
        <v>3068</v>
      </c>
      <c r="I1515" s="578">
        <v>18066.0</v>
      </c>
      <c r="J1515" s="558" t="s">
        <v>3069</v>
      </c>
      <c r="K1515" s="558" t="s">
        <v>3070</v>
      </c>
      <c r="L1515" s="313" t="s">
        <v>3070</v>
      </c>
      <c r="M1515" s="91" t="s">
        <v>3071</v>
      </c>
      <c r="N1515" s="91" t="s">
        <v>3071</v>
      </c>
      <c r="O1515" s="331" t="s">
        <v>11729</v>
      </c>
      <c r="P1515" s="176">
        <v>46104.0</v>
      </c>
      <c r="Q1515" s="91" t="s">
        <v>124</v>
      </c>
      <c r="R1515" s="91">
        <v>1.0</v>
      </c>
      <c r="S1515" s="179" t="s">
        <v>251</v>
      </c>
      <c r="T1515" s="179" t="s">
        <v>145</v>
      </c>
      <c r="U1515" s="179" t="s">
        <v>101</v>
      </c>
      <c r="V1515" s="179" t="s">
        <v>131</v>
      </c>
      <c r="W1515" s="91" t="s">
        <v>694</v>
      </c>
      <c r="X1515" s="182"/>
      <c r="Y1515" s="182"/>
      <c r="Z1515" s="182"/>
      <c r="AA1515" s="184"/>
      <c r="AB1515" s="184"/>
    </row>
    <row r="1516" ht="22.5" customHeight="1">
      <c r="A1516" s="72">
        <f>COUNTIF('Call &amp; Chat-Lidya'!$I$4:$I$2391,I1516)</f>
        <v>3</v>
      </c>
      <c r="B1516" s="576">
        <v>46112.0</v>
      </c>
      <c r="C1516" s="91" t="s">
        <v>83</v>
      </c>
      <c r="D1516" s="91" t="s">
        <v>125</v>
      </c>
      <c r="E1516" s="91" t="s">
        <v>241</v>
      </c>
      <c r="F1516" s="178">
        <v>46092.0</v>
      </c>
      <c r="G1516" s="91"/>
      <c r="H1516" s="91" t="s">
        <v>10873</v>
      </c>
      <c r="I1516" s="578">
        <v>18076.0</v>
      </c>
      <c r="J1516" s="558" t="s">
        <v>10874</v>
      </c>
      <c r="K1516" s="558" t="s">
        <v>10875</v>
      </c>
      <c r="L1516" s="313" t="s">
        <v>10875</v>
      </c>
      <c r="M1516" s="91" t="s">
        <v>10876</v>
      </c>
      <c r="N1516" s="91" t="s">
        <v>10876</v>
      </c>
      <c r="O1516" s="331" t="s">
        <v>11735</v>
      </c>
      <c r="P1516" s="176">
        <v>46105.0</v>
      </c>
      <c r="Q1516" s="91" t="s">
        <v>143</v>
      </c>
      <c r="R1516" s="91">
        <v>1.0</v>
      </c>
      <c r="S1516" s="179" t="s">
        <v>251</v>
      </c>
      <c r="T1516" s="179" t="s">
        <v>195</v>
      </c>
      <c r="U1516" s="179" t="s">
        <v>128</v>
      </c>
      <c r="V1516" s="179" t="s">
        <v>131</v>
      </c>
      <c r="W1516" s="182"/>
      <c r="X1516" s="182"/>
      <c r="Y1516" s="182"/>
      <c r="Z1516" s="182"/>
      <c r="AA1516" s="184"/>
      <c r="AB1516" s="184"/>
    </row>
    <row r="1517" ht="22.5" customHeight="1">
      <c r="A1517" s="72">
        <f>COUNTIF('Call &amp; Chat-Lidya'!$I$4:$I$2391,I1517)</f>
        <v>2</v>
      </c>
      <c r="B1517" s="576">
        <v>46112.0</v>
      </c>
      <c r="C1517" s="91" t="s">
        <v>83</v>
      </c>
      <c r="D1517" s="91" t="s">
        <v>125</v>
      </c>
      <c r="E1517" s="91" t="s">
        <v>256</v>
      </c>
      <c r="F1517" s="178">
        <v>46092.0</v>
      </c>
      <c r="G1517" s="91"/>
      <c r="H1517" s="91" t="s">
        <v>11736</v>
      </c>
      <c r="I1517" s="578">
        <v>18087.0</v>
      </c>
      <c r="J1517" s="558" t="s">
        <v>11737</v>
      </c>
      <c r="K1517" s="558" t="s">
        <v>11738</v>
      </c>
      <c r="L1517" s="313" t="s">
        <v>11738</v>
      </c>
      <c r="M1517" s="91" t="s">
        <v>11739</v>
      </c>
      <c r="N1517" s="91" t="s">
        <v>11740</v>
      </c>
      <c r="O1517" s="331" t="s">
        <v>11699</v>
      </c>
      <c r="P1517" s="176">
        <v>46106.0</v>
      </c>
      <c r="Q1517" s="91" t="s">
        <v>124</v>
      </c>
      <c r="R1517" s="91">
        <v>1.0</v>
      </c>
      <c r="S1517" s="179" t="s">
        <v>251</v>
      </c>
      <c r="T1517" s="179" t="s">
        <v>145</v>
      </c>
      <c r="U1517" s="179" t="s">
        <v>101</v>
      </c>
      <c r="V1517" s="179" t="s">
        <v>873</v>
      </c>
      <c r="W1517" s="182"/>
      <c r="X1517" s="182"/>
      <c r="Y1517" s="182"/>
      <c r="Z1517" s="182"/>
      <c r="AA1517" s="184"/>
      <c r="AB1517" s="184"/>
    </row>
    <row r="1518" ht="22.5" customHeight="1">
      <c r="A1518" s="72">
        <f>COUNTIF('Call &amp; Chat-Lidya'!$I$4:$I$2391,I1518)</f>
        <v>3</v>
      </c>
      <c r="B1518" s="576">
        <v>46112.0</v>
      </c>
      <c r="C1518" s="91" t="s">
        <v>83</v>
      </c>
      <c r="D1518" s="91" t="s">
        <v>125</v>
      </c>
      <c r="E1518" s="91" t="s">
        <v>278</v>
      </c>
      <c r="F1518" s="178">
        <v>46091.0</v>
      </c>
      <c r="G1518" s="91"/>
      <c r="H1518" s="91" t="s">
        <v>3072</v>
      </c>
      <c r="I1518" s="578">
        <v>18079.0</v>
      </c>
      <c r="J1518" s="558" t="s">
        <v>3073</v>
      </c>
      <c r="K1518" s="558" t="s">
        <v>3074</v>
      </c>
      <c r="L1518" s="313" t="s">
        <v>3074</v>
      </c>
      <c r="M1518" s="91" t="s">
        <v>3075</v>
      </c>
      <c r="N1518" s="91" t="s">
        <v>3075</v>
      </c>
      <c r="O1518" s="331" t="s">
        <v>11735</v>
      </c>
      <c r="P1518" s="176">
        <v>46105.0</v>
      </c>
      <c r="Q1518" s="91" t="s">
        <v>143</v>
      </c>
      <c r="R1518" s="91">
        <v>1.0</v>
      </c>
      <c r="S1518" s="179" t="s">
        <v>251</v>
      </c>
      <c r="T1518" s="179" t="s">
        <v>145</v>
      </c>
      <c r="U1518" s="179" t="s">
        <v>101</v>
      </c>
      <c r="V1518" s="179" t="s">
        <v>131</v>
      </c>
      <c r="W1518" s="182"/>
      <c r="X1518" s="182"/>
      <c r="Y1518" s="182"/>
      <c r="Z1518" s="182"/>
      <c r="AA1518" s="184"/>
      <c r="AB1518" s="184"/>
    </row>
    <row r="1519" ht="22.5" customHeight="1">
      <c r="A1519" s="72">
        <f>COUNTIF('Call &amp; Chat-Lidya'!$I$4:$I$2391,I1519)</f>
        <v>3</v>
      </c>
      <c r="B1519" s="576">
        <v>46112.0</v>
      </c>
      <c r="C1519" s="91" t="s">
        <v>83</v>
      </c>
      <c r="D1519" s="91" t="s">
        <v>125</v>
      </c>
      <c r="E1519" s="91" t="s">
        <v>4024</v>
      </c>
      <c r="F1519" s="178">
        <v>46087.0</v>
      </c>
      <c r="G1519" s="91"/>
      <c r="H1519" s="91" t="s">
        <v>11743</v>
      </c>
      <c r="I1519" s="330">
        <v>18032.0</v>
      </c>
      <c r="J1519" s="558" t="s">
        <v>11744</v>
      </c>
      <c r="K1519" s="558" t="s">
        <v>11745</v>
      </c>
      <c r="L1519" s="313" t="s">
        <v>11745</v>
      </c>
      <c r="M1519" s="91" t="s">
        <v>11747</v>
      </c>
      <c r="N1519" s="91" t="s">
        <v>11747</v>
      </c>
      <c r="O1519" s="848">
        <v>46087.0</v>
      </c>
      <c r="P1519" s="176">
        <v>46101.0</v>
      </c>
      <c r="Q1519" s="91" t="s">
        <v>124</v>
      </c>
      <c r="R1519" s="91">
        <v>1.0</v>
      </c>
      <c r="S1519" s="179" t="s">
        <v>251</v>
      </c>
      <c r="T1519" s="179" t="s">
        <v>145</v>
      </c>
      <c r="U1519" s="179" t="s">
        <v>101</v>
      </c>
      <c r="V1519" s="179" t="s">
        <v>131</v>
      </c>
      <c r="W1519" s="182"/>
      <c r="X1519" s="182"/>
      <c r="Y1519" s="182"/>
      <c r="Z1519" s="182"/>
      <c r="AA1519" s="184"/>
      <c r="AB1519" s="184"/>
    </row>
    <row r="1520" ht="22.5" customHeight="1">
      <c r="A1520" s="72">
        <f>COUNTIF('Call &amp; Chat-Lidya'!$I$4:$I$2391,I1520)</f>
        <v>3</v>
      </c>
      <c r="B1520" s="576">
        <v>46112.0</v>
      </c>
      <c r="C1520" s="91" t="s">
        <v>83</v>
      </c>
      <c r="D1520" s="91" t="s">
        <v>125</v>
      </c>
      <c r="E1520" s="91" t="s">
        <v>3525</v>
      </c>
      <c r="F1520" s="178">
        <v>46087.0</v>
      </c>
      <c r="G1520" s="91"/>
      <c r="H1520" s="91" t="s">
        <v>11748</v>
      </c>
      <c r="I1520" s="330">
        <v>18036.0</v>
      </c>
      <c r="J1520" s="558" t="s">
        <v>11749</v>
      </c>
      <c r="K1520" s="558" t="s">
        <v>11750</v>
      </c>
      <c r="L1520" s="313" t="s">
        <v>11750</v>
      </c>
      <c r="M1520" s="91" t="s">
        <v>11751</v>
      </c>
      <c r="N1520" s="91" t="s">
        <v>11751</v>
      </c>
      <c r="O1520" s="848">
        <v>46087.0</v>
      </c>
      <c r="P1520" s="176">
        <v>46101.0</v>
      </c>
      <c r="Q1520" s="91" t="s">
        <v>124</v>
      </c>
      <c r="R1520" s="91">
        <v>1.0</v>
      </c>
      <c r="S1520" s="179" t="s">
        <v>126</v>
      </c>
      <c r="T1520" s="179" t="s">
        <v>145</v>
      </c>
      <c r="U1520" s="179" t="s">
        <v>101</v>
      </c>
      <c r="V1520" s="179" t="s">
        <v>131</v>
      </c>
      <c r="W1520" s="182"/>
      <c r="X1520" s="182"/>
      <c r="Y1520" s="182"/>
      <c r="Z1520" s="182"/>
      <c r="AA1520" s="184"/>
      <c r="AB1520" s="184"/>
    </row>
    <row r="1521" ht="22.5" customHeight="1">
      <c r="A1521" s="72">
        <f>COUNTIF('Call &amp; Chat-Lidya'!$I$4:$I$2391,I1521)</f>
        <v>3</v>
      </c>
      <c r="B1521" s="576">
        <v>46112.0</v>
      </c>
      <c r="C1521" s="91" t="s">
        <v>83</v>
      </c>
      <c r="D1521" s="91" t="s">
        <v>125</v>
      </c>
      <c r="E1521" s="91" t="s">
        <v>2717</v>
      </c>
      <c r="F1521" s="178">
        <v>46087.0</v>
      </c>
      <c r="G1521" s="91"/>
      <c r="H1521" s="91" t="s">
        <v>11752</v>
      </c>
      <c r="I1521" s="330">
        <v>18040.0</v>
      </c>
      <c r="J1521" s="558" t="s">
        <v>11753</v>
      </c>
      <c r="K1521" s="558" t="s">
        <v>11754</v>
      </c>
      <c r="L1521" s="313" t="s">
        <v>11754</v>
      </c>
      <c r="M1521" s="182"/>
      <c r="N1521" s="91" t="s">
        <v>11755</v>
      </c>
      <c r="O1521" s="848">
        <v>46087.0</v>
      </c>
      <c r="P1521" s="176">
        <v>46101.0</v>
      </c>
      <c r="Q1521" s="91" t="s">
        <v>124</v>
      </c>
      <c r="R1521" s="91">
        <v>1.0</v>
      </c>
      <c r="S1521" s="179" t="s">
        <v>126</v>
      </c>
      <c r="T1521" s="179" t="s">
        <v>145</v>
      </c>
      <c r="U1521" s="179" t="s">
        <v>101</v>
      </c>
      <c r="V1521" s="179" t="s">
        <v>131</v>
      </c>
      <c r="W1521" s="182"/>
      <c r="X1521" s="182"/>
      <c r="Y1521" s="182"/>
      <c r="Z1521" s="182"/>
      <c r="AA1521" s="184"/>
      <c r="AB1521" s="184"/>
    </row>
    <row r="1522" ht="22.5" customHeight="1">
      <c r="A1522" s="72">
        <f>COUNTIF('Call &amp; Chat-Lidya'!$I$4:$I$2391,I1522)</f>
        <v>2</v>
      </c>
      <c r="B1522" s="576">
        <v>46112.0</v>
      </c>
      <c r="C1522" s="91" t="s">
        <v>83</v>
      </c>
      <c r="D1522" s="91" t="s">
        <v>125</v>
      </c>
      <c r="E1522" s="91" t="s">
        <v>6904</v>
      </c>
      <c r="F1522" s="178">
        <v>46086.0</v>
      </c>
      <c r="G1522" s="91"/>
      <c r="H1522" s="91" t="s">
        <v>11756</v>
      </c>
      <c r="I1522" s="330">
        <v>18027.0</v>
      </c>
      <c r="J1522" s="558" t="s">
        <v>11757</v>
      </c>
      <c r="K1522" s="558" t="s">
        <v>2174</v>
      </c>
      <c r="L1522" s="313" t="s">
        <v>2174</v>
      </c>
      <c r="M1522" s="91" t="s">
        <v>11758</v>
      </c>
      <c r="N1522" s="91" t="s">
        <v>11758</v>
      </c>
      <c r="O1522" s="848">
        <v>46086.0</v>
      </c>
      <c r="P1522" s="176">
        <v>46100.0</v>
      </c>
      <c r="Q1522" s="91" t="s">
        <v>124</v>
      </c>
      <c r="R1522" s="91">
        <v>1.0</v>
      </c>
      <c r="S1522" s="179" t="s">
        <v>126</v>
      </c>
      <c r="T1522" s="179" t="s">
        <v>145</v>
      </c>
      <c r="U1522" s="179" t="s">
        <v>101</v>
      </c>
      <c r="V1522" s="179" t="s">
        <v>131</v>
      </c>
      <c r="W1522" s="182"/>
      <c r="X1522" s="182"/>
      <c r="Y1522" s="182"/>
      <c r="Z1522" s="182"/>
      <c r="AA1522" s="184"/>
      <c r="AB1522" s="184"/>
    </row>
    <row r="1523" ht="22.5" customHeight="1">
      <c r="A1523" s="72">
        <f>COUNTIF('Call &amp; Chat-Lidya'!$I$4:$I$2391,I1523)</f>
        <v>6</v>
      </c>
      <c r="B1523" s="576">
        <v>46112.0</v>
      </c>
      <c r="C1523" s="91" t="s">
        <v>83</v>
      </c>
      <c r="D1523" s="91" t="s">
        <v>125</v>
      </c>
      <c r="E1523" s="91" t="s">
        <v>1022</v>
      </c>
      <c r="F1523" s="178">
        <v>46084.0</v>
      </c>
      <c r="G1523" s="91"/>
      <c r="H1523" s="91">
        <v>10679.0</v>
      </c>
      <c r="I1523" s="91" t="s">
        <v>1024</v>
      </c>
      <c r="J1523" s="558" t="s">
        <v>1025</v>
      </c>
      <c r="K1523" s="558" t="s">
        <v>1026</v>
      </c>
      <c r="L1523" s="313" t="s">
        <v>1026</v>
      </c>
      <c r="M1523" s="91" t="s">
        <v>1027</v>
      </c>
      <c r="N1523" s="91" t="s">
        <v>1027</v>
      </c>
      <c r="O1523" s="183">
        <v>46067.0</v>
      </c>
      <c r="P1523" s="176">
        <v>46081.0</v>
      </c>
      <c r="Q1523" s="91" t="s">
        <v>124</v>
      </c>
      <c r="R1523" s="91">
        <v>1.0</v>
      </c>
      <c r="S1523" s="179" t="s">
        <v>251</v>
      </c>
      <c r="T1523" s="179" t="s">
        <v>145</v>
      </c>
      <c r="U1523" s="179" t="s">
        <v>101</v>
      </c>
      <c r="V1523" s="179" t="s">
        <v>1043</v>
      </c>
      <c r="W1523" s="91" t="s">
        <v>694</v>
      </c>
      <c r="X1523" s="182"/>
      <c r="Y1523" s="182"/>
      <c r="Z1523" s="182"/>
      <c r="AA1523" s="184"/>
      <c r="AB1523" s="184"/>
    </row>
    <row r="1524" ht="22.5" customHeight="1">
      <c r="A1524" s="72">
        <f>COUNTIF('Call &amp; Chat-Lidya'!$I$4:$I$2391,I1524)</f>
        <v>12</v>
      </c>
      <c r="B1524" s="576">
        <v>46112.0</v>
      </c>
      <c r="C1524" s="91" t="s">
        <v>83</v>
      </c>
      <c r="D1524" s="91" t="s">
        <v>125</v>
      </c>
      <c r="E1524" s="91" t="s">
        <v>1660</v>
      </c>
      <c r="F1524" s="178">
        <v>46084.0</v>
      </c>
      <c r="G1524" s="91"/>
      <c r="H1524" s="91" t="s">
        <v>1661</v>
      </c>
      <c r="I1524" s="412" t="s">
        <v>1662</v>
      </c>
      <c r="J1524" s="558" t="s">
        <v>1663</v>
      </c>
      <c r="K1524" s="558" t="s">
        <v>1664</v>
      </c>
      <c r="L1524" s="313" t="s">
        <v>1665</v>
      </c>
      <c r="M1524" s="91" t="s">
        <v>1667</v>
      </c>
      <c r="N1524" s="182"/>
      <c r="O1524" s="183">
        <v>46061.0</v>
      </c>
      <c r="P1524" s="176">
        <v>46075.0</v>
      </c>
      <c r="Q1524" s="91" t="s">
        <v>485</v>
      </c>
      <c r="R1524" s="91">
        <v>2.0</v>
      </c>
      <c r="S1524" s="179" t="s">
        <v>251</v>
      </c>
      <c r="T1524" s="179" t="s">
        <v>145</v>
      </c>
      <c r="U1524" s="179" t="s">
        <v>101</v>
      </c>
      <c r="V1524" s="179" t="s">
        <v>131</v>
      </c>
      <c r="W1524" s="182"/>
      <c r="X1524" s="91" t="s">
        <v>1035</v>
      </c>
      <c r="Y1524" s="182"/>
      <c r="Z1524" s="182"/>
      <c r="AA1524" s="184"/>
      <c r="AB1524" s="184"/>
    </row>
    <row r="1525" ht="22.5" customHeight="1">
      <c r="A1525" s="72">
        <f>COUNTIF('Call &amp; Chat-Lidya'!$I$4:$I$2391,I1525)</f>
        <v>12</v>
      </c>
      <c r="B1525" s="576">
        <v>46112.0</v>
      </c>
      <c r="C1525" s="91" t="s">
        <v>83</v>
      </c>
      <c r="D1525" s="91" t="s">
        <v>125</v>
      </c>
      <c r="E1525" s="91" t="s">
        <v>1672</v>
      </c>
      <c r="F1525" s="178">
        <v>46084.0</v>
      </c>
      <c r="G1525" s="91"/>
      <c r="H1525" s="91" t="s">
        <v>1673</v>
      </c>
      <c r="I1525" s="412" t="s">
        <v>1674</v>
      </c>
      <c r="J1525" s="558" t="s">
        <v>1675</v>
      </c>
      <c r="K1525" s="558" t="s">
        <v>1676</v>
      </c>
      <c r="L1525" s="313" t="s">
        <v>1676</v>
      </c>
      <c r="M1525" s="91" t="s">
        <v>1677</v>
      </c>
      <c r="N1525" s="91" t="s">
        <v>1678</v>
      </c>
      <c r="O1525" s="183">
        <v>46078.0</v>
      </c>
      <c r="P1525" s="176">
        <v>46092.0</v>
      </c>
      <c r="Q1525" s="91" t="s">
        <v>858</v>
      </c>
      <c r="R1525" s="91">
        <v>2.0</v>
      </c>
      <c r="S1525" s="179" t="s">
        <v>126</v>
      </c>
      <c r="T1525" s="179" t="s">
        <v>145</v>
      </c>
      <c r="U1525" s="179" t="s">
        <v>101</v>
      </c>
      <c r="V1525" s="179" t="s">
        <v>131</v>
      </c>
      <c r="W1525" s="182"/>
      <c r="X1525" s="182"/>
      <c r="Y1525" s="184"/>
      <c r="Z1525" s="182"/>
      <c r="AA1525" s="184"/>
      <c r="AB1525" s="184"/>
    </row>
    <row r="1526" ht="22.5" customHeight="1">
      <c r="A1526" s="72">
        <f>COUNTIF('Call &amp; Chat-Lidya'!$I$4:$I$2391,I1526)</f>
        <v>5</v>
      </c>
      <c r="B1526" s="576">
        <v>46112.0</v>
      </c>
      <c r="C1526" s="91" t="s">
        <v>83</v>
      </c>
      <c r="D1526" s="91" t="s">
        <v>125</v>
      </c>
      <c r="E1526" s="91" t="s">
        <v>7033</v>
      </c>
      <c r="F1526" s="178">
        <v>46084.0</v>
      </c>
      <c r="G1526" s="91"/>
      <c r="H1526" s="91" t="s">
        <v>10296</v>
      </c>
      <c r="I1526" s="412" t="s">
        <v>2352</v>
      </c>
      <c r="J1526" s="558" t="s">
        <v>2353</v>
      </c>
      <c r="K1526" s="558" t="s">
        <v>2354</v>
      </c>
      <c r="L1526" s="313" t="s">
        <v>2354</v>
      </c>
      <c r="M1526" s="91" t="s">
        <v>2355</v>
      </c>
      <c r="N1526" s="91" t="s">
        <v>2355</v>
      </c>
      <c r="O1526" s="183">
        <v>46081.0</v>
      </c>
      <c r="P1526" s="176">
        <v>46095.0</v>
      </c>
      <c r="Q1526" s="91" t="s">
        <v>124</v>
      </c>
      <c r="R1526" s="91" t="s">
        <v>124</v>
      </c>
      <c r="S1526" s="179" t="s">
        <v>292</v>
      </c>
      <c r="T1526" s="179" t="s">
        <v>145</v>
      </c>
      <c r="U1526" s="179" t="s">
        <v>101</v>
      </c>
      <c r="V1526" s="179" t="s">
        <v>664</v>
      </c>
      <c r="W1526" s="91" t="s">
        <v>509</v>
      </c>
      <c r="X1526" s="182"/>
      <c r="Y1526" s="182"/>
      <c r="Z1526" s="97" t="s">
        <v>11773</v>
      </c>
      <c r="AA1526" s="184"/>
      <c r="AB1526" s="184"/>
    </row>
    <row r="1527" ht="22.5" customHeight="1">
      <c r="A1527" s="72">
        <f>COUNTIF('Call &amp; Chat-Lidya'!$I$4:$I$2391,I1527)</f>
        <v>9</v>
      </c>
      <c r="B1527" s="576">
        <v>46112.0</v>
      </c>
      <c r="C1527" s="91" t="s">
        <v>83</v>
      </c>
      <c r="D1527" s="91" t="s">
        <v>125</v>
      </c>
      <c r="E1527" s="91" t="s">
        <v>1685</v>
      </c>
      <c r="F1527" s="178">
        <v>46083.0</v>
      </c>
      <c r="G1527" s="182"/>
      <c r="H1527" s="182"/>
      <c r="I1527" s="412" t="s">
        <v>1686</v>
      </c>
      <c r="J1527" s="558" t="s">
        <v>1687</v>
      </c>
      <c r="K1527" s="558" t="s">
        <v>1688</v>
      </c>
      <c r="L1527" s="313" t="s">
        <v>1688</v>
      </c>
      <c r="M1527" s="91" t="s">
        <v>1689</v>
      </c>
      <c r="N1527" s="182"/>
      <c r="O1527" s="183">
        <v>45315.0</v>
      </c>
      <c r="P1527" s="176">
        <v>45834.0</v>
      </c>
      <c r="Q1527" s="91" t="s">
        <v>124</v>
      </c>
      <c r="R1527" s="91">
        <v>2.0</v>
      </c>
      <c r="S1527" s="193" t="s">
        <v>99</v>
      </c>
      <c r="T1527" s="193" t="s">
        <v>145</v>
      </c>
      <c r="U1527" s="179" t="s">
        <v>101</v>
      </c>
      <c r="V1527" s="193" t="s">
        <v>131</v>
      </c>
      <c r="W1527" s="182"/>
      <c r="X1527" s="182"/>
      <c r="Y1527" s="182"/>
      <c r="Z1527" s="182"/>
      <c r="AA1527" s="184"/>
      <c r="AB1527" s="184"/>
    </row>
    <row r="1528" ht="22.5" customHeight="1">
      <c r="A1528" s="72">
        <f>COUNTIF('Call &amp; Chat-Lidya'!$I$4:$I$2391,I1528)</f>
        <v>26</v>
      </c>
      <c r="B1528" s="576">
        <v>46112.0</v>
      </c>
      <c r="C1528" s="91" t="s">
        <v>83</v>
      </c>
      <c r="D1528" s="91" t="s">
        <v>125</v>
      </c>
      <c r="E1528" s="91" t="s">
        <v>2541</v>
      </c>
      <c r="F1528" s="178">
        <v>46083.0</v>
      </c>
      <c r="G1528" s="182"/>
      <c r="H1528" s="182"/>
      <c r="I1528" s="731" t="s">
        <v>2116</v>
      </c>
      <c r="J1528" s="558" t="s">
        <v>3141</v>
      </c>
      <c r="K1528" s="558" t="s">
        <v>3141</v>
      </c>
      <c r="L1528" s="97" t="s">
        <v>2116</v>
      </c>
      <c r="M1528" s="91" t="s">
        <v>2116</v>
      </c>
      <c r="N1528" s="91" t="s">
        <v>2116</v>
      </c>
      <c r="O1528" s="331" t="s">
        <v>2116</v>
      </c>
      <c r="P1528" s="91" t="s">
        <v>2116</v>
      </c>
      <c r="Q1528" s="91" t="s">
        <v>124</v>
      </c>
      <c r="R1528" s="91">
        <v>2.0</v>
      </c>
      <c r="S1528" s="179" t="s">
        <v>99</v>
      </c>
      <c r="T1528" s="179" t="s">
        <v>145</v>
      </c>
      <c r="U1528" s="179" t="s">
        <v>101</v>
      </c>
      <c r="V1528" s="179" t="s">
        <v>131</v>
      </c>
      <c r="W1528" s="91" t="s">
        <v>509</v>
      </c>
      <c r="X1528" s="182"/>
      <c r="Y1528" s="182"/>
      <c r="Z1528" s="182"/>
      <c r="AA1528" s="184"/>
      <c r="AB1528" s="184"/>
    </row>
    <row r="1529" ht="22.5" customHeight="1">
      <c r="A1529" s="72">
        <f>COUNTIF('Call &amp; Chat-Lidya'!$I$4:$I$2391,I1529)</f>
        <v>4</v>
      </c>
      <c r="B1529" s="576">
        <v>46112.0</v>
      </c>
      <c r="C1529" s="91" t="s">
        <v>83</v>
      </c>
      <c r="D1529" s="91" t="s">
        <v>125</v>
      </c>
      <c r="E1529" s="91" t="s">
        <v>6456</v>
      </c>
      <c r="F1529" s="178">
        <v>46098.0</v>
      </c>
      <c r="G1529" s="91"/>
      <c r="H1529" s="91" t="s">
        <v>10882</v>
      </c>
      <c r="I1529" s="412" t="s">
        <v>10883</v>
      </c>
      <c r="J1529" s="558" t="s">
        <v>10884</v>
      </c>
      <c r="K1529" s="558" t="s">
        <v>10885</v>
      </c>
      <c r="L1529" s="313" t="s">
        <v>10885</v>
      </c>
      <c r="M1529" s="91" t="s">
        <v>10887</v>
      </c>
      <c r="N1529" s="91" t="s">
        <v>10887</v>
      </c>
      <c r="O1529" s="183">
        <v>46098.0</v>
      </c>
      <c r="P1529" s="337">
        <v>46112.0</v>
      </c>
      <c r="Q1529" s="91" t="s">
        <v>124</v>
      </c>
      <c r="R1529" s="91">
        <v>1.0</v>
      </c>
      <c r="S1529" s="179" t="s">
        <v>251</v>
      </c>
      <c r="T1529" s="179" t="s">
        <v>145</v>
      </c>
      <c r="U1529" s="179" t="s">
        <v>101</v>
      </c>
      <c r="V1529" s="179" t="s">
        <v>131</v>
      </c>
      <c r="W1529" s="182"/>
      <c r="X1529" s="182"/>
      <c r="Y1529" s="182"/>
      <c r="Z1529" s="182"/>
      <c r="AA1529" s="184"/>
      <c r="AB1529" s="184"/>
    </row>
    <row r="1530" ht="22.5" customHeight="1">
      <c r="A1530" s="72">
        <f>COUNTIF('Call &amp; Chat-Lidya'!$I$4:$I$2391,I1530)</f>
        <v>5</v>
      </c>
      <c r="B1530" s="576">
        <v>46112.0</v>
      </c>
      <c r="C1530" s="91" t="s">
        <v>83</v>
      </c>
      <c r="D1530" s="91" t="s">
        <v>125</v>
      </c>
      <c r="E1530" s="91" t="s">
        <v>2575</v>
      </c>
      <c r="F1530" s="178">
        <v>46101.0</v>
      </c>
      <c r="G1530" s="91"/>
      <c r="H1530" s="91" t="s">
        <v>10892</v>
      </c>
      <c r="I1530" s="91" t="s">
        <v>10893</v>
      </c>
      <c r="J1530" s="558" t="s">
        <v>9473</v>
      </c>
      <c r="K1530" s="827" t="s">
        <v>10894</v>
      </c>
      <c r="L1530" s="313" t="s">
        <v>10894</v>
      </c>
      <c r="M1530" s="91" t="s">
        <v>10895</v>
      </c>
      <c r="N1530" s="91" t="s">
        <v>10895</v>
      </c>
      <c r="O1530" s="183">
        <v>46101.0</v>
      </c>
      <c r="P1530" s="337">
        <v>46115.0</v>
      </c>
      <c r="Q1530" s="91" t="s">
        <v>98</v>
      </c>
      <c r="R1530" s="91">
        <v>1.0</v>
      </c>
      <c r="S1530" s="179" t="s">
        <v>126</v>
      </c>
      <c r="T1530" s="179" t="s">
        <v>145</v>
      </c>
      <c r="U1530" s="179" t="s">
        <v>101</v>
      </c>
      <c r="V1530" s="179" t="s">
        <v>131</v>
      </c>
      <c r="W1530" s="182"/>
      <c r="X1530" s="182"/>
      <c r="Y1530" s="182"/>
      <c r="Z1530" s="182"/>
      <c r="AA1530" s="184"/>
      <c r="AB1530" s="184"/>
    </row>
    <row r="1531" ht="22.5" customHeight="1">
      <c r="A1531" s="72">
        <f>COUNTIF('Call &amp; Chat-Lidya'!$I$4:$I$2391,I1531)</f>
        <v>5</v>
      </c>
      <c r="B1531" s="576">
        <v>46112.0</v>
      </c>
      <c r="C1531" s="91" t="s">
        <v>83</v>
      </c>
      <c r="D1531" s="91" t="s">
        <v>125</v>
      </c>
      <c r="E1531" s="91" t="s">
        <v>1866</v>
      </c>
      <c r="F1531" s="178">
        <v>46104.0</v>
      </c>
      <c r="G1531" s="91"/>
      <c r="H1531" s="91" t="s">
        <v>3076</v>
      </c>
      <c r="I1531" s="91" t="s">
        <v>3077</v>
      </c>
      <c r="J1531" s="558" t="s">
        <v>3078</v>
      </c>
      <c r="K1531" s="827" t="s">
        <v>3079</v>
      </c>
      <c r="L1531" s="313" t="s">
        <v>3079</v>
      </c>
      <c r="M1531" s="91" t="s">
        <v>3080</v>
      </c>
      <c r="N1531" s="91" t="s">
        <v>3080</v>
      </c>
      <c r="O1531" s="183">
        <v>46104.0</v>
      </c>
      <c r="P1531" s="337">
        <v>46118.0</v>
      </c>
      <c r="Q1531" s="91" t="s">
        <v>124</v>
      </c>
      <c r="R1531" s="91">
        <v>1.0</v>
      </c>
      <c r="S1531" s="179" t="s">
        <v>126</v>
      </c>
      <c r="T1531" s="179" t="s">
        <v>145</v>
      </c>
      <c r="U1531" s="179" t="s">
        <v>101</v>
      </c>
      <c r="V1531" s="179" t="s">
        <v>131</v>
      </c>
      <c r="W1531" s="182"/>
      <c r="X1531" s="182"/>
      <c r="Y1531" s="182"/>
      <c r="Z1531" s="182"/>
      <c r="AA1531" s="184"/>
      <c r="AB1531" s="184"/>
    </row>
    <row r="1532" ht="22.5" customHeight="1">
      <c r="A1532" s="72">
        <f>COUNTIF('Call &amp; Chat-Lidya'!$I$4:$I$2391,I1532)</f>
        <v>4</v>
      </c>
      <c r="B1532" s="576">
        <v>46112.0</v>
      </c>
      <c r="C1532" s="91" t="s">
        <v>83</v>
      </c>
      <c r="D1532" s="91" t="s">
        <v>125</v>
      </c>
      <c r="E1532" s="91" t="s">
        <v>2584</v>
      </c>
      <c r="F1532" s="178">
        <v>46105.0</v>
      </c>
      <c r="G1532" s="91"/>
      <c r="H1532" s="91" t="s">
        <v>10904</v>
      </c>
      <c r="I1532" s="91" t="s">
        <v>10905</v>
      </c>
      <c r="J1532" s="558" t="s">
        <v>10906</v>
      </c>
      <c r="K1532" s="558" t="s">
        <v>10907</v>
      </c>
      <c r="L1532" s="313" t="s">
        <v>10907</v>
      </c>
      <c r="M1532" s="91" t="s">
        <v>10910</v>
      </c>
      <c r="N1532" s="91" t="s">
        <v>10911</v>
      </c>
      <c r="O1532" s="183">
        <v>46105.0</v>
      </c>
      <c r="P1532" s="337">
        <v>46119.0</v>
      </c>
      <c r="Q1532" s="91" t="s">
        <v>143</v>
      </c>
      <c r="R1532" s="91">
        <v>1.0</v>
      </c>
      <c r="S1532" s="179" t="s">
        <v>350</v>
      </c>
      <c r="T1532" s="179" t="s">
        <v>145</v>
      </c>
      <c r="U1532" s="179" t="s">
        <v>101</v>
      </c>
      <c r="V1532" s="179" t="s">
        <v>131</v>
      </c>
      <c r="W1532" s="182"/>
      <c r="X1532" s="182"/>
      <c r="Y1532" s="182"/>
      <c r="Z1532" s="180" t="s">
        <v>1734</v>
      </c>
      <c r="AA1532" s="184"/>
      <c r="AB1532" s="184"/>
    </row>
    <row r="1533" ht="22.5" customHeight="1">
      <c r="A1533" s="72">
        <f>COUNTIF('Call &amp; Chat-Lidya'!$I$4:$I$2391,I1533)</f>
        <v>10</v>
      </c>
      <c r="B1533" s="576">
        <v>46112.0</v>
      </c>
      <c r="C1533" s="91" t="s">
        <v>83</v>
      </c>
      <c r="D1533" s="91" t="s">
        <v>125</v>
      </c>
      <c r="E1533" s="91" t="s">
        <v>1715</v>
      </c>
      <c r="F1533" s="178">
        <v>46108.0</v>
      </c>
      <c r="G1533" s="91"/>
      <c r="H1533" s="91" t="s">
        <v>1719</v>
      </c>
      <c r="I1533" s="91" t="s">
        <v>1720</v>
      </c>
      <c r="J1533" s="558" t="s">
        <v>1722</v>
      </c>
      <c r="K1533" s="558" t="s">
        <v>1722</v>
      </c>
      <c r="L1533" s="313" t="s">
        <v>1722</v>
      </c>
      <c r="M1533" s="91" t="s">
        <v>1726</v>
      </c>
      <c r="N1533" s="91" t="s">
        <v>1726</v>
      </c>
      <c r="O1533" s="183">
        <v>46108.0</v>
      </c>
      <c r="P1533" s="337">
        <v>46122.0</v>
      </c>
      <c r="Q1533" s="91" t="s">
        <v>143</v>
      </c>
      <c r="R1533" s="91">
        <v>2.0</v>
      </c>
      <c r="S1533" s="179" t="s">
        <v>251</v>
      </c>
      <c r="T1533" s="179" t="s">
        <v>145</v>
      </c>
      <c r="U1533" s="179" t="s">
        <v>101</v>
      </c>
      <c r="V1533" s="179" t="s">
        <v>131</v>
      </c>
      <c r="W1533" s="182"/>
      <c r="X1533" s="182"/>
      <c r="Y1533" s="182"/>
      <c r="Z1533" s="182"/>
      <c r="AA1533" s="184"/>
      <c r="AB1533" s="184"/>
    </row>
    <row r="1534" ht="22.5" customHeight="1">
      <c r="A1534" s="72">
        <f>COUNTIF('Call &amp; Chat-Lidya'!$I$4:$I$2391,I1534)</f>
        <v>4</v>
      </c>
      <c r="B1534" s="576">
        <v>46112.0</v>
      </c>
      <c r="C1534" s="91" t="s">
        <v>83</v>
      </c>
      <c r="D1534" s="91" t="s">
        <v>125</v>
      </c>
      <c r="E1534" s="91" t="s">
        <v>2596</v>
      </c>
      <c r="F1534" s="178">
        <v>46107.0</v>
      </c>
      <c r="G1534" s="91"/>
      <c r="H1534" s="91" t="s">
        <v>3081</v>
      </c>
      <c r="I1534" s="91" t="s">
        <v>3082</v>
      </c>
      <c r="J1534" s="558" t="s">
        <v>3083</v>
      </c>
      <c r="K1534" s="558" t="s">
        <v>3084</v>
      </c>
      <c r="L1534" s="313" t="s">
        <v>3084</v>
      </c>
      <c r="M1534" s="91" t="s">
        <v>3085</v>
      </c>
      <c r="N1534" s="91" t="s">
        <v>3085</v>
      </c>
      <c r="O1534" s="183">
        <v>46107.0</v>
      </c>
      <c r="P1534" s="337">
        <v>46121.0</v>
      </c>
      <c r="Q1534" s="91" t="s">
        <v>143</v>
      </c>
      <c r="R1534" s="91">
        <v>1.0</v>
      </c>
      <c r="S1534" s="179" t="s">
        <v>251</v>
      </c>
      <c r="T1534" s="179" t="s">
        <v>127</v>
      </c>
      <c r="U1534" s="179" t="s">
        <v>101</v>
      </c>
      <c r="V1534" s="179" t="s">
        <v>131</v>
      </c>
      <c r="W1534" s="182"/>
      <c r="X1534" s="182"/>
      <c r="Y1534" s="182"/>
      <c r="Z1534" s="182"/>
      <c r="AA1534" s="184"/>
      <c r="AB1534" s="184"/>
    </row>
    <row r="1535" ht="22.5" customHeight="1">
      <c r="A1535" s="72">
        <f>COUNTIF('Call &amp; Chat-Lidya'!$I$4:$I$2391,I1535)</f>
        <v>3</v>
      </c>
      <c r="B1535" s="576">
        <v>46112.0</v>
      </c>
      <c r="C1535" s="91" t="s">
        <v>83</v>
      </c>
      <c r="D1535" s="91" t="s">
        <v>125</v>
      </c>
      <c r="E1535" s="91" t="s">
        <v>2603</v>
      </c>
      <c r="F1535" s="178">
        <v>46108.0</v>
      </c>
      <c r="G1535" s="91"/>
      <c r="H1535" s="91" t="s">
        <v>3086</v>
      </c>
      <c r="I1535" s="91" t="s">
        <v>3087</v>
      </c>
      <c r="J1535" s="558" t="s">
        <v>3088</v>
      </c>
      <c r="K1535" s="558" t="s">
        <v>3089</v>
      </c>
      <c r="L1535" s="313" t="s">
        <v>3089</v>
      </c>
      <c r="M1535" s="91" t="s">
        <v>3090</v>
      </c>
      <c r="N1535" s="91" t="s">
        <v>3090</v>
      </c>
      <c r="O1535" s="183">
        <v>46108.0</v>
      </c>
      <c r="P1535" s="176">
        <v>46122.0</v>
      </c>
      <c r="Q1535" s="91" t="s">
        <v>143</v>
      </c>
      <c r="R1535" s="91">
        <v>1.0</v>
      </c>
      <c r="S1535" s="179" t="s">
        <v>126</v>
      </c>
      <c r="T1535" s="193" t="s">
        <v>127</v>
      </c>
      <c r="U1535" s="179" t="s">
        <v>128</v>
      </c>
      <c r="V1535" s="179" t="s">
        <v>131</v>
      </c>
      <c r="W1535" s="182"/>
      <c r="X1535" s="182"/>
      <c r="Y1535" s="182"/>
      <c r="Z1535" s="182"/>
      <c r="AA1535" s="184"/>
      <c r="AB1535" s="184"/>
    </row>
    <row r="1536" ht="22.5" customHeight="1">
      <c r="A1536" s="72">
        <f>COUNTIF('Call &amp; Chat-Lidya'!$I$4:$I$2391,I1536)</f>
        <v>3</v>
      </c>
      <c r="B1536" s="576">
        <v>46112.0</v>
      </c>
      <c r="C1536" s="91" t="s">
        <v>83</v>
      </c>
      <c r="D1536" s="91" t="s">
        <v>125</v>
      </c>
      <c r="E1536" s="91" t="s">
        <v>2611</v>
      </c>
      <c r="F1536" s="178">
        <v>46111.0</v>
      </c>
      <c r="G1536" s="91"/>
      <c r="H1536" s="91" t="s">
        <v>3091</v>
      </c>
      <c r="I1536" s="91" t="s">
        <v>3092</v>
      </c>
      <c r="J1536" s="558" t="s">
        <v>3093</v>
      </c>
      <c r="K1536" s="558" t="s">
        <v>3094</v>
      </c>
      <c r="L1536" s="313" t="s">
        <v>3094</v>
      </c>
      <c r="M1536" s="91" t="s">
        <v>3095</v>
      </c>
      <c r="N1536" s="182"/>
      <c r="O1536" s="183">
        <v>46111.0</v>
      </c>
      <c r="P1536" s="176">
        <v>46125.0</v>
      </c>
      <c r="Q1536" s="91" t="s">
        <v>124</v>
      </c>
      <c r="R1536" s="91">
        <v>1.0</v>
      </c>
      <c r="S1536" s="179" t="s">
        <v>126</v>
      </c>
      <c r="T1536" s="193" t="s">
        <v>127</v>
      </c>
      <c r="U1536" s="179" t="s">
        <v>101</v>
      </c>
      <c r="V1536" s="179" t="s">
        <v>283</v>
      </c>
      <c r="W1536" s="182"/>
      <c r="X1536" s="182"/>
      <c r="Y1536" s="182"/>
      <c r="Z1536" s="97" t="s">
        <v>11805</v>
      </c>
      <c r="AA1536" s="184"/>
      <c r="AB1536" s="184"/>
    </row>
    <row r="1537" ht="22.5" customHeight="1">
      <c r="A1537" s="72">
        <f>COUNTIF('Call &amp; Chat-Lidya'!$I$4:$I$2391,I1537)</f>
        <v>3</v>
      </c>
      <c r="B1537" s="576">
        <v>46112.0</v>
      </c>
      <c r="C1537" s="91" t="s">
        <v>83</v>
      </c>
      <c r="D1537" s="91" t="s">
        <v>125</v>
      </c>
      <c r="E1537" s="91" t="s">
        <v>2623</v>
      </c>
      <c r="F1537" s="178">
        <v>46111.0</v>
      </c>
      <c r="G1537" s="91"/>
      <c r="H1537" s="91" t="s">
        <v>3097</v>
      </c>
      <c r="I1537" s="91" t="s">
        <v>3098</v>
      </c>
      <c r="J1537" s="558" t="s">
        <v>3099</v>
      </c>
      <c r="K1537" s="558" t="s">
        <v>3100</v>
      </c>
      <c r="L1537" s="313" t="s">
        <v>3100</v>
      </c>
      <c r="M1537" s="91" t="s">
        <v>3101</v>
      </c>
      <c r="N1537" s="91" t="s">
        <v>3101</v>
      </c>
      <c r="O1537" s="183">
        <v>46111.0</v>
      </c>
      <c r="P1537" s="176">
        <v>46125.0</v>
      </c>
      <c r="Q1537" s="91" t="s">
        <v>124</v>
      </c>
      <c r="R1537" s="91">
        <v>1.0</v>
      </c>
      <c r="S1537" s="179" t="s">
        <v>126</v>
      </c>
      <c r="T1537" s="193" t="s">
        <v>127</v>
      </c>
      <c r="U1537" s="179" t="s">
        <v>101</v>
      </c>
      <c r="V1537" s="179" t="s">
        <v>283</v>
      </c>
      <c r="W1537" s="182"/>
      <c r="X1537" s="182"/>
      <c r="Y1537" s="182"/>
      <c r="Z1537" s="97" t="s">
        <v>11809</v>
      </c>
      <c r="AA1537" s="184"/>
      <c r="AB1537" s="184"/>
    </row>
    <row r="1538" ht="22.5" customHeight="1">
      <c r="A1538" s="72">
        <f>COUNTIF('Call &amp; Chat-Lidya'!$I$4:$I$2391,I1538)</f>
        <v>3</v>
      </c>
      <c r="B1538" s="576">
        <v>46112.0</v>
      </c>
      <c r="C1538" s="91" t="s">
        <v>83</v>
      </c>
      <c r="D1538" s="91" t="s">
        <v>125</v>
      </c>
      <c r="E1538" s="91" t="s">
        <v>2092</v>
      </c>
      <c r="F1538" s="178">
        <v>46112.0</v>
      </c>
      <c r="G1538" s="91"/>
      <c r="H1538" s="91" t="s">
        <v>2517</v>
      </c>
      <c r="I1538" s="91" t="s">
        <v>2518</v>
      </c>
      <c r="J1538" s="558" t="s">
        <v>2519</v>
      </c>
      <c r="K1538" s="558" t="s">
        <v>863</v>
      </c>
      <c r="L1538" s="313" t="s">
        <v>863</v>
      </c>
      <c r="M1538" s="91" t="s">
        <v>2520</v>
      </c>
      <c r="N1538" s="91" t="s">
        <v>2521</v>
      </c>
      <c r="O1538" s="183">
        <v>46112.0</v>
      </c>
      <c r="P1538" s="176">
        <v>46126.0</v>
      </c>
      <c r="Q1538" s="91" t="s">
        <v>124</v>
      </c>
      <c r="R1538" s="91">
        <v>1.0</v>
      </c>
      <c r="S1538" s="179" t="s">
        <v>126</v>
      </c>
      <c r="T1538" s="193" t="s">
        <v>145</v>
      </c>
      <c r="U1538" s="179" t="s">
        <v>101</v>
      </c>
      <c r="V1538" s="179" t="s">
        <v>131</v>
      </c>
      <c r="W1538" s="182"/>
      <c r="X1538" s="182"/>
      <c r="Y1538" s="182"/>
      <c r="Z1538" s="182"/>
      <c r="AA1538" s="184"/>
      <c r="AB1538" s="184"/>
    </row>
    <row r="1539" ht="22.5" customHeight="1">
      <c r="A1539" s="72">
        <f>COUNTIF('Call &amp; Chat-Lidya'!$I$4:$I$2391,I1539)</f>
        <v>26</v>
      </c>
      <c r="B1539" s="576">
        <v>46112.0</v>
      </c>
      <c r="C1539" s="91" t="s">
        <v>83</v>
      </c>
      <c r="D1539" s="91" t="s">
        <v>104</v>
      </c>
      <c r="E1539" s="91" t="s">
        <v>3143</v>
      </c>
      <c r="F1539" s="178">
        <v>46078.0</v>
      </c>
      <c r="G1539" s="182"/>
      <c r="H1539" s="182"/>
      <c r="I1539" s="731" t="s">
        <v>2116</v>
      </c>
      <c r="J1539" s="558" t="s">
        <v>3150</v>
      </c>
      <c r="K1539" s="558" t="s">
        <v>2116</v>
      </c>
      <c r="L1539" s="97" t="s">
        <v>2116</v>
      </c>
      <c r="M1539" s="91" t="s">
        <v>2116</v>
      </c>
      <c r="N1539" s="91" t="s">
        <v>2116</v>
      </c>
      <c r="O1539" s="562"/>
      <c r="P1539" s="182"/>
      <c r="Q1539" s="91" t="s">
        <v>124</v>
      </c>
      <c r="R1539" s="91">
        <v>2.0</v>
      </c>
      <c r="S1539" s="179" t="s">
        <v>99</v>
      </c>
      <c r="T1539" s="179" t="s">
        <v>145</v>
      </c>
      <c r="U1539" s="179" t="s">
        <v>101</v>
      </c>
      <c r="V1539" s="179" t="s">
        <v>131</v>
      </c>
      <c r="W1539" s="182"/>
      <c r="X1539" s="182"/>
      <c r="Y1539" s="182"/>
      <c r="Z1539" s="182"/>
      <c r="AA1539" s="184"/>
      <c r="AB1539" s="184"/>
    </row>
    <row r="1540" ht="22.5" customHeight="1">
      <c r="A1540" s="72">
        <f>COUNTIF('Call &amp; Chat-Lidya'!$I$4:$I$2391,I1540)</f>
        <v>26</v>
      </c>
      <c r="B1540" s="576">
        <v>46112.0</v>
      </c>
      <c r="C1540" s="91" t="s">
        <v>83</v>
      </c>
      <c r="D1540" s="91" t="s">
        <v>104</v>
      </c>
      <c r="E1540" s="91" t="s">
        <v>2575</v>
      </c>
      <c r="F1540" s="178">
        <v>46078.0</v>
      </c>
      <c r="G1540" s="182"/>
      <c r="H1540" s="182"/>
      <c r="I1540" s="731" t="s">
        <v>2116</v>
      </c>
      <c r="J1540" s="558" t="s">
        <v>3155</v>
      </c>
      <c r="K1540" s="558" t="s">
        <v>3155</v>
      </c>
      <c r="L1540" s="97" t="s">
        <v>2116</v>
      </c>
      <c r="M1540" s="91" t="s">
        <v>2116</v>
      </c>
      <c r="N1540" s="91" t="s">
        <v>2116</v>
      </c>
      <c r="O1540" s="562"/>
      <c r="P1540" s="182"/>
      <c r="Q1540" s="91" t="s">
        <v>124</v>
      </c>
      <c r="R1540" s="91">
        <v>2.0</v>
      </c>
      <c r="S1540" s="83" t="s">
        <v>350</v>
      </c>
      <c r="T1540" s="179" t="s">
        <v>145</v>
      </c>
      <c r="U1540" s="179" t="s">
        <v>101</v>
      </c>
      <c r="V1540" s="179" t="s">
        <v>283</v>
      </c>
      <c r="W1540" s="182"/>
      <c r="X1540" s="182"/>
      <c r="Y1540" s="182"/>
      <c r="Z1540" s="97" t="s">
        <v>3161</v>
      </c>
      <c r="AA1540" s="184"/>
      <c r="AB1540" s="184"/>
    </row>
    <row r="1541" ht="22.5" customHeight="1">
      <c r="A1541" s="72">
        <f>COUNTIF('Call &amp; Chat-Lidya'!$I$4:$I$2391,I1541)</f>
        <v>8</v>
      </c>
      <c r="B1541" s="576">
        <v>46112.0</v>
      </c>
      <c r="C1541" s="91" t="s">
        <v>83</v>
      </c>
      <c r="D1541" s="91" t="s">
        <v>104</v>
      </c>
      <c r="E1541" s="91" t="s">
        <v>1366</v>
      </c>
      <c r="F1541" s="176">
        <v>46075.0</v>
      </c>
      <c r="G1541" s="91"/>
      <c r="H1541" s="91" t="s">
        <v>1878</v>
      </c>
      <c r="I1541" s="91" t="s">
        <v>1879</v>
      </c>
      <c r="J1541" s="558" t="s">
        <v>1880</v>
      </c>
      <c r="K1541" s="558" t="s">
        <v>1881</v>
      </c>
      <c r="L1541" s="313" t="s">
        <v>1881</v>
      </c>
      <c r="M1541" s="91" t="s">
        <v>1882</v>
      </c>
      <c r="N1541" s="91" t="s">
        <v>1882</v>
      </c>
      <c r="O1541" s="183">
        <v>46075.0</v>
      </c>
      <c r="P1541" s="176">
        <v>46089.0</v>
      </c>
      <c r="Q1541" s="91" t="s">
        <v>98</v>
      </c>
      <c r="R1541" s="91">
        <v>2.0</v>
      </c>
      <c r="S1541" s="179" t="s">
        <v>99</v>
      </c>
      <c r="T1541" s="179" t="s">
        <v>100</v>
      </c>
      <c r="U1541" s="179" t="s">
        <v>101</v>
      </c>
      <c r="V1541" s="179" t="s">
        <v>1050</v>
      </c>
      <c r="W1541" s="91" t="s">
        <v>509</v>
      </c>
      <c r="X1541" s="91" t="s">
        <v>1035</v>
      </c>
      <c r="Y1541" s="182"/>
      <c r="Z1541" s="182"/>
      <c r="AA1541" s="184"/>
      <c r="AB1541" s="184"/>
    </row>
    <row r="1542" ht="22.5" customHeight="1">
      <c r="A1542" s="72">
        <f>COUNTIF('Call &amp; Chat-Lidya'!$I$4:$I$2391,I1542)</f>
        <v>5</v>
      </c>
      <c r="B1542" s="576">
        <v>46112.0</v>
      </c>
      <c r="C1542" s="91" t="s">
        <v>83</v>
      </c>
      <c r="D1542" s="91" t="s">
        <v>104</v>
      </c>
      <c r="E1542" s="91" t="s">
        <v>1028</v>
      </c>
      <c r="F1542" s="178">
        <v>46073.0</v>
      </c>
      <c r="G1542" s="91"/>
      <c r="H1542" s="91" t="s">
        <v>1029</v>
      </c>
      <c r="I1542" s="91" t="s">
        <v>1030</v>
      </c>
      <c r="J1542" s="558" t="s">
        <v>1031</v>
      </c>
      <c r="K1542" s="558" t="s">
        <v>1032</v>
      </c>
      <c r="L1542" s="313" t="s">
        <v>1032</v>
      </c>
      <c r="M1542" s="91" t="s">
        <v>1033</v>
      </c>
      <c r="N1542" s="91" t="s">
        <v>1033</v>
      </c>
      <c r="O1542" s="183">
        <v>46073.0</v>
      </c>
      <c r="P1542" s="176">
        <v>46087.0</v>
      </c>
      <c r="Q1542" s="91" t="s">
        <v>143</v>
      </c>
      <c r="R1542" s="91">
        <v>1.0</v>
      </c>
      <c r="S1542" s="179" t="s">
        <v>251</v>
      </c>
      <c r="T1542" s="179" t="s">
        <v>145</v>
      </c>
      <c r="U1542" s="179" t="s">
        <v>101</v>
      </c>
      <c r="V1542" s="179" t="s">
        <v>1043</v>
      </c>
      <c r="W1542" s="91" t="s">
        <v>342</v>
      </c>
      <c r="X1542" s="91" t="s">
        <v>1035</v>
      </c>
      <c r="Y1542" s="182"/>
      <c r="Z1542" s="182"/>
      <c r="AA1542" s="184"/>
      <c r="AB1542" s="184"/>
    </row>
    <row r="1543" ht="22.5" customHeight="1">
      <c r="A1543" s="72">
        <f>COUNTIF('Call &amp; Chat-Lidya'!$I$4:$I$2391,I1543)</f>
        <v>7</v>
      </c>
      <c r="B1543" s="576">
        <v>46112.0</v>
      </c>
      <c r="C1543" s="91" t="s">
        <v>83</v>
      </c>
      <c r="D1543" s="91" t="s">
        <v>104</v>
      </c>
      <c r="E1543" s="91" t="s">
        <v>1889</v>
      </c>
      <c r="F1543" s="178">
        <v>46069.0</v>
      </c>
      <c r="G1543" s="91"/>
      <c r="H1543" s="91" t="s">
        <v>1890</v>
      </c>
      <c r="I1543" s="91" t="s">
        <v>1891</v>
      </c>
      <c r="J1543" s="558" t="s">
        <v>1892</v>
      </c>
      <c r="K1543" s="558" t="s">
        <v>1893</v>
      </c>
      <c r="L1543" s="313" t="s">
        <v>1893</v>
      </c>
      <c r="M1543" s="91" t="s">
        <v>1894</v>
      </c>
      <c r="N1543" s="91" t="s">
        <v>1895</v>
      </c>
      <c r="O1543" s="183">
        <v>46069.0</v>
      </c>
      <c r="P1543" s="176">
        <v>46083.0</v>
      </c>
      <c r="Q1543" s="91" t="s">
        <v>124</v>
      </c>
      <c r="R1543" s="91">
        <v>2.0</v>
      </c>
      <c r="S1543" s="179" t="s">
        <v>99</v>
      </c>
      <c r="T1543" s="179" t="s">
        <v>145</v>
      </c>
      <c r="U1543" s="179" t="s">
        <v>101</v>
      </c>
      <c r="V1543" s="179" t="s">
        <v>283</v>
      </c>
      <c r="W1543" s="91" t="s">
        <v>509</v>
      </c>
      <c r="X1543" s="91" t="s">
        <v>1035</v>
      </c>
      <c r="Y1543" s="182"/>
      <c r="Z1543" s="182"/>
      <c r="AA1543" s="184"/>
      <c r="AB1543" s="184"/>
    </row>
    <row r="1544" ht="22.5" customHeight="1">
      <c r="A1544" s="72">
        <f>COUNTIF('Call &amp; Chat-Lidya'!$I$4:$I$2391,I1544)</f>
        <v>6</v>
      </c>
      <c r="B1544" s="576">
        <v>46112.0</v>
      </c>
      <c r="C1544" s="91" t="s">
        <v>83</v>
      </c>
      <c r="D1544" s="91" t="s">
        <v>104</v>
      </c>
      <c r="E1544" s="91" t="s">
        <v>1037</v>
      </c>
      <c r="F1544" s="178">
        <v>46062.0</v>
      </c>
      <c r="G1544" s="91"/>
      <c r="H1544" s="91" t="s">
        <v>1038</v>
      </c>
      <c r="I1544" s="91" t="s">
        <v>1039</v>
      </c>
      <c r="J1544" s="558" t="s">
        <v>1040</v>
      </c>
      <c r="K1544" s="558" t="s">
        <v>1041</v>
      </c>
      <c r="L1544" s="313" t="s">
        <v>1041</v>
      </c>
      <c r="M1544" s="91" t="s">
        <v>1042</v>
      </c>
      <c r="N1544" s="91" t="s">
        <v>1042</v>
      </c>
      <c r="O1544" s="183">
        <v>46061.0</v>
      </c>
      <c r="P1544" s="176">
        <v>46075.0</v>
      </c>
      <c r="Q1544" s="91" t="s">
        <v>124</v>
      </c>
      <c r="R1544" s="91">
        <v>1.0</v>
      </c>
      <c r="S1544" s="179" t="s">
        <v>350</v>
      </c>
      <c r="T1544" s="179" t="s">
        <v>145</v>
      </c>
      <c r="U1544" s="179" t="s">
        <v>101</v>
      </c>
      <c r="V1544" s="179" t="s">
        <v>1043</v>
      </c>
      <c r="W1544" s="91" t="s">
        <v>694</v>
      </c>
      <c r="X1544" s="91" t="s">
        <v>1035</v>
      </c>
      <c r="Y1544" s="182"/>
      <c r="Z1544" s="97" t="s">
        <v>5496</v>
      </c>
      <c r="AA1544" s="184"/>
      <c r="AB1544" s="184"/>
    </row>
    <row r="1545" ht="22.5" customHeight="1">
      <c r="A1545" s="72">
        <f>COUNTIF('Call &amp; Chat-Lidya'!$I$4:$I$2391,I1545)</f>
        <v>7</v>
      </c>
      <c r="B1545" s="576">
        <v>46112.0</v>
      </c>
      <c r="C1545" s="91" t="s">
        <v>83</v>
      </c>
      <c r="D1545" s="91" t="s">
        <v>55</v>
      </c>
      <c r="E1545" s="91" t="s">
        <v>5315</v>
      </c>
      <c r="F1545" s="178">
        <v>46050.0</v>
      </c>
      <c r="G1545" s="91"/>
      <c r="H1545" s="91" t="s">
        <v>1904</v>
      </c>
      <c r="I1545" s="91" t="s">
        <v>1905</v>
      </c>
      <c r="J1545" s="558" t="s">
        <v>1906</v>
      </c>
      <c r="K1545" s="558" t="s">
        <v>1907</v>
      </c>
      <c r="L1545" s="313" t="s">
        <v>1907</v>
      </c>
      <c r="M1545" s="91" t="s">
        <v>1908</v>
      </c>
      <c r="N1545" s="91" t="s">
        <v>1908</v>
      </c>
      <c r="O1545" s="183">
        <v>46050.0</v>
      </c>
      <c r="P1545" s="176">
        <v>46064.0</v>
      </c>
      <c r="Q1545" s="91" t="s">
        <v>124</v>
      </c>
      <c r="R1545" s="91">
        <v>2.0</v>
      </c>
      <c r="S1545" s="179" t="s">
        <v>350</v>
      </c>
      <c r="T1545" s="179" t="s">
        <v>145</v>
      </c>
      <c r="U1545" s="179" t="s">
        <v>128</v>
      </c>
      <c r="V1545" s="179" t="s">
        <v>283</v>
      </c>
      <c r="W1545" s="97" t="s">
        <v>694</v>
      </c>
      <c r="X1545" s="91" t="s">
        <v>1035</v>
      </c>
      <c r="Y1545" s="182"/>
      <c r="Z1545" s="97" t="s">
        <v>11841</v>
      </c>
      <c r="AA1545" s="184"/>
      <c r="AB1545" s="184"/>
    </row>
    <row r="1546" ht="22.5" customHeight="1">
      <c r="A1546" s="72">
        <f>COUNTIF('Call &amp; Chat-Lidya'!$I$4:$I$2391,I1546)</f>
        <v>8</v>
      </c>
      <c r="B1546" s="576">
        <v>46112.0</v>
      </c>
      <c r="C1546" s="91" t="s">
        <v>83</v>
      </c>
      <c r="D1546" s="91" t="s">
        <v>55</v>
      </c>
      <c r="E1546" s="91" t="s">
        <v>5392</v>
      </c>
      <c r="F1546" s="178">
        <v>46027.0</v>
      </c>
      <c r="G1546" s="91"/>
      <c r="H1546" s="91" t="s">
        <v>1915</v>
      </c>
      <c r="I1546" s="91" t="s">
        <v>1916</v>
      </c>
      <c r="J1546" s="558" t="s">
        <v>1917</v>
      </c>
      <c r="K1546" s="558" t="s">
        <v>1918</v>
      </c>
      <c r="L1546" s="313" t="s">
        <v>1918</v>
      </c>
      <c r="M1546" s="91" t="s">
        <v>1920</v>
      </c>
      <c r="N1546" s="91" t="s">
        <v>1920</v>
      </c>
      <c r="O1546" s="183">
        <v>46026.0</v>
      </c>
      <c r="P1546" s="176">
        <v>46040.0</v>
      </c>
      <c r="Q1546" s="91" t="s">
        <v>213</v>
      </c>
      <c r="R1546" s="91">
        <v>2.0</v>
      </c>
      <c r="S1546" s="179" t="s">
        <v>251</v>
      </c>
      <c r="T1546" s="179" t="s">
        <v>145</v>
      </c>
      <c r="U1546" s="179" t="s">
        <v>101</v>
      </c>
      <c r="V1546" s="179" t="s">
        <v>131</v>
      </c>
      <c r="W1546" s="182"/>
      <c r="X1546" s="182"/>
      <c r="Y1546" s="182"/>
      <c r="Z1546" s="182"/>
      <c r="AA1546" s="184"/>
      <c r="AB1546" s="184"/>
    </row>
    <row r="1547" ht="22.5" customHeight="1">
      <c r="A1547" s="72">
        <f>COUNTIF('Call &amp; Chat-Lidya'!$I$4:$I$2391,I1547)</f>
        <v>4</v>
      </c>
      <c r="B1547" s="576">
        <v>46111.0</v>
      </c>
      <c r="C1547" s="91" t="s">
        <v>83</v>
      </c>
      <c r="D1547" s="91" t="s">
        <v>125</v>
      </c>
      <c r="E1547" s="91" t="s">
        <v>186</v>
      </c>
      <c r="F1547" s="178">
        <v>46092.0</v>
      </c>
      <c r="G1547" s="91"/>
      <c r="H1547" s="91" t="s">
        <v>3831</v>
      </c>
      <c r="I1547" s="578">
        <v>18051.0</v>
      </c>
      <c r="J1547" s="558" t="s">
        <v>2082</v>
      </c>
      <c r="K1547" s="827" t="s">
        <v>2085</v>
      </c>
      <c r="L1547" s="313" t="s">
        <v>2085</v>
      </c>
      <c r="M1547" s="91" t="s">
        <v>2088</v>
      </c>
      <c r="N1547" s="91" t="s">
        <v>2088</v>
      </c>
      <c r="O1547" s="331" t="s">
        <v>3104</v>
      </c>
      <c r="P1547" s="176">
        <v>46103.0</v>
      </c>
      <c r="Q1547" s="91" t="s">
        <v>143</v>
      </c>
      <c r="R1547" s="91" t="s">
        <v>213</v>
      </c>
      <c r="S1547" s="179" t="s">
        <v>99</v>
      </c>
      <c r="T1547" s="179" t="s">
        <v>145</v>
      </c>
      <c r="U1547" s="179" t="s">
        <v>101</v>
      </c>
      <c r="V1547" s="179" t="s">
        <v>131</v>
      </c>
      <c r="W1547" s="182"/>
      <c r="X1547" s="182"/>
      <c r="Y1547" s="182"/>
      <c r="Z1547" s="182"/>
      <c r="AA1547" s="184"/>
      <c r="AB1547" s="184"/>
    </row>
    <row r="1548" ht="22.5" customHeight="1">
      <c r="A1548" s="72">
        <f>COUNTIF('Call &amp; Chat-Lidya'!$I$4:$I$2391,I1548)</f>
        <v>1</v>
      </c>
      <c r="B1548" s="576">
        <v>46111.0</v>
      </c>
      <c r="C1548" s="91" t="s">
        <v>83</v>
      </c>
      <c r="D1548" s="91" t="s">
        <v>125</v>
      </c>
      <c r="E1548" s="91" t="s">
        <v>3102</v>
      </c>
      <c r="F1548" s="178">
        <v>46089.0</v>
      </c>
      <c r="G1548" s="91"/>
      <c r="H1548" s="91" t="s">
        <v>3103</v>
      </c>
      <c r="I1548" s="578">
        <v>18052.0</v>
      </c>
      <c r="J1548" s="498" t="s">
        <v>2293</v>
      </c>
      <c r="K1548" s="558" t="s">
        <v>2295</v>
      </c>
      <c r="L1548" s="313" t="s">
        <v>2295</v>
      </c>
      <c r="M1548" s="91" t="s">
        <v>2296</v>
      </c>
      <c r="N1548" s="91" t="s">
        <v>2296</v>
      </c>
      <c r="O1548" s="331" t="s">
        <v>3104</v>
      </c>
      <c r="P1548" s="176">
        <v>46463.0</v>
      </c>
      <c r="Q1548" s="91" t="s">
        <v>124</v>
      </c>
      <c r="R1548" s="91">
        <v>3.0</v>
      </c>
      <c r="S1548" s="179" t="s">
        <v>99</v>
      </c>
      <c r="T1548" s="179" t="s">
        <v>350</v>
      </c>
      <c r="U1548" s="179" t="s">
        <v>101</v>
      </c>
      <c r="V1548" s="179" t="s">
        <v>105</v>
      </c>
      <c r="W1548" s="91" t="s">
        <v>509</v>
      </c>
      <c r="X1548" s="91" t="s">
        <v>107</v>
      </c>
      <c r="Y1548" s="182"/>
      <c r="Z1548" s="97" t="s">
        <v>3109</v>
      </c>
      <c r="AA1548" s="182"/>
      <c r="AB1548" s="182"/>
    </row>
    <row r="1549" ht="22.5" customHeight="1">
      <c r="A1549" s="72">
        <f>COUNTIF('Call &amp; Chat-Lidya'!$I$4:$I$2391,I1549)</f>
        <v>2</v>
      </c>
      <c r="B1549" s="576">
        <v>46111.0</v>
      </c>
      <c r="C1549" s="91" t="s">
        <v>83</v>
      </c>
      <c r="D1549" s="91" t="s">
        <v>125</v>
      </c>
      <c r="E1549" s="91" t="s">
        <v>3754</v>
      </c>
      <c r="F1549" s="178">
        <v>46085.0</v>
      </c>
      <c r="G1549" s="91"/>
      <c r="H1549" s="91">
        <v>9169.0</v>
      </c>
      <c r="I1549" s="412" t="s">
        <v>7428</v>
      </c>
      <c r="J1549" s="558" t="s">
        <v>7429</v>
      </c>
      <c r="K1549" s="558" t="s">
        <v>7430</v>
      </c>
      <c r="L1549" s="313" t="s">
        <v>7430</v>
      </c>
      <c r="M1549" s="91" t="s">
        <v>7433</v>
      </c>
      <c r="N1549" s="91" t="s">
        <v>7433</v>
      </c>
      <c r="O1549" s="183">
        <v>45711.0</v>
      </c>
      <c r="P1549" s="176">
        <v>45834.0</v>
      </c>
      <c r="Q1549" s="91" t="s">
        <v>213</v>
      </c>
      <c r="R1549" s="91">
        <v>1.0</v>
      </c>
      <c r="S1549" s="179" t="s">
        <v>251</v>
      </c>
      <c r="T1549" s="179" t="s">
        <v>127</v>
      </c>
      <c r="U1549" s="179" t="s">
        <v>101</v>
      </c>
      <c r="V1549" s="179" t="s">
        <v>131</v>
      </c>
      <c r="W1549" s="182"/>
      <c r="X1549" s="182"/>
      <c r="Y1549" s="182"/>
      <c r="Z1549" s="182"/>
      <c r="AA1549" s="182"/>
      <c r="AB1549" s="182"/>
    </row>
    <row r="1550" ht="22.5" customHeight="1">
      <c r="A1550" s="72">
        <f>COUNTIF('Call &amp; Chat-Lidya'!$I$4:$I$2391,I1550)</f>
        <v>2</v>
      </c>
      <c r="B1550" s="576">
        <v>46111.0</v>
      </c>
      <c r="C1550" s="91" t="s">
        <v>83</v>
      </c>
      <c r="D1550" s="91" t="s">
        <v>125</v>
      </c>
      <c r="E1550" s="91" t="s">
        <v>3770</v>
      </c>
      <c r="F1550" s="178">
        <v>46085.0</v>
      </c>
      <c r="G1550" s="91"/>
      <c r="H1550" s="91">
        <v>9170.0</v>
      </c>
      <c r="I1550" s="412" t="s">
        <v>7449</v>
      </c>
      <c r="J1550" s="558" t="s">
        <v>11663</v>
      </c>
      <c r="K1550" s="558" t="s">
        <v>7451</v>
      </c>
      <c r="L1550" s="313" t="s">
        <v>7451</v>
      </c>
      <c r="M1550" s="91" t="s">
        <v>7452</v>
      </c>
      <c r="N1550" s="91" t="s">
        <v>7452</v>
      </c>
      <c r="O1550" s="183">
        <v>45711.0</v>
      </c>
      <c r="P1550" s="176">
        <v>45834.0</v>
      </c>
      <c r="Q1550" s="91" t="s">
        <v>143</v>
      </c>
      <c r="R1550" s="91">
        <v>1.0</v>
      </c>
      <c r="S1550" s="179" t="s">
        <v>251</v>
      </c>
      <c r="T1550" s="179" t="s">
        <v>127</v>
      </c>
      <c r="U1550" s="179" t="s">
        <v>101</v>
      </c>
      <c r="V1550" s="179" t="s">
        <v>131</v>
      </c>
      <c r="W1550" s="182"/>
      <c r="X1550" s="182"/>
      <c r="Y1550" s="182"/>
      <c r="Z1550" s="182"/>
      <c r="AA1550" s="182"/>
      <c r="AB1550" s="182"/>
    </row>
    <row r="1551" ht="22.5" customHeight="1">
      <c r="A1551" s="72">
        <f>COUNTIF('Call &amp; Chat-Lidya'!$I$4:$I$2391,I1551)</f>
        <v>2</v>
      </c>
      <c r="B1551" s="576">
        <v>46111.0</v>
      </c>
      <c r="C1551" s="91" t="s">
        <v>83</v>
      </c>
      <c r="D1551" s="91" t="s">
        <v>125</v>
      </c>
      <c r="E1551" s="91" t="s">
        <v>3281</v>
      </c>
      <c r="F1551" s="178">
        <v>46085.0</v>
      </c>
      <c r="G1551" s="91"/>
      <c r="H1551" s="91">
        <v>9171.0</v>
      </c>
      <c r="I1551" s="412" t="s">
        <v>7460</v>
      </c>
      <c r="J1551" s="558" t="s">
        <v>7461</v>
      </c>
      <c r="K1551" s="558" t="s">
        <v>7095</v>
      </c>
      <c r="L1551" s="313" t="s">
        <v>7095</v>
      </c>
      <c r="M1551" s="91" t="s">
        <v>7464</v>
      </c>
      <c r="N1551" s="91" t="s">
        <v>7465</v>
      </c>
      <c r="O1551" s="183">
        <v>45711.0</v>
      </c>
      <c r="P1551" s="176">
        <v>45834.0</v>
      </c>
      <c r="Q1551" s="91" t="s">
        <v>124</v>
      </c>
      <c r="R1551" s="91">
        <v>1.0</v>
      </c>
      <c r="S1551" s="179" t="s">
        <v>126</v>
      </c>
      <c r="T1551" s="179" t="s">
        <v>127</v>
      </c>
      <c r="U1551" s="179" t="s">
        <v>101</v>
      </c>
      <c r="V1551" s="179" t="s">
        <v>131</v>
      </c>
      <c r="W1551" s="182"/>
      <c r="X1551" s="182"/>
      <c r="Y1551" s="182"/>
      <c r="Z1551" s="182"/>
      <c r="AA1551" s="182"/>
      <c r="AB1551" s="182"/>
    </row>
    <row r="1552" ht="22.5" customHeight="1">
      <c r="A1552" s="72">
        <f>COUNTIF('Call &amp; Chat-Lidya'!$I$4:$I$2391,I1552)</f>
        <v>2</v>
      </c>
      <c r="B1552" s="576">
        <v>46111.0</v>
      </c>
      <c r="C1552" s="91" t="s">
        <v>83</v>
      </c>
      <c r="D1552" s="91" t="s">
        <v>125</v>
      </c>
      <c r="E1552" s="91" t="s">
        <v>3785</v>
      </c>
      <c r="F1552" s="178">
        <v>46085.0</v>
      </c>
      <c r="G1552" s="91"/>
      <c r="H1552" s="91">
        <v>9177.0</v>
      </c>
      <c r="I1552" s="412" t="s">
        <v>7505</v>
      </c>
      <c r="J1552" s="558" t="s">
        <v>7506</v>
      </c>
      <c r="K1552" s="558" t="s">
        <v>7507</v>
      </c>
      <c r="L1552" s="313" t="s">
        <v>7507</v>
      </c>
      <c r="M1552" s="91" t="s">
        <v>7508</v>
      </c>
      <c r="N1552" s="91" t="s">
        <v>7508</v>
      </c>
      <c r="O1552" s="183">
        <v>45712.0</v>
      </c>
      <c r="P1552" s="176">
        <v>45834.0</v>
      </c>
      <c r="Q1552" s="91" t="s">
        <v>213</v>
      </c>
      <c r="R1552" s="91">
        <v>1.0</v>
      </c>
      <c r="S1552" s="179" t="s">
        <v>126</v>
      </c>
      <c r="T1552" s="179" t="s">
        <v>127</v>
      </c>
      <c r="U1552" s="179" t="s">
        <v>101</v>
      </c>
      <c r="V1552" s="179" t="s">
        <v>131</v>
      </c>
      <c r="W1552" s="182"/>
      <c r="X1552" s="182"/>
      <c r="Y1552" s="182"/>
      <c r="Z1552" s="182"/>
      <c r="AA1552" s="182"/>
      <c r="AB1552" s="182"/>
    </row>
    <row r="1553" ht="22.5" customHeight="1">
      <c r="A1553" s="72">
        <f>COUNTIF('Call &amp; Chat-Lidya'!$I$4:$I$2391,I1553)</f>
        <v>2</v>
      </c>
      <c r="B1553" s="576">
        <v>46111.0</v>
      </c>
      <c r="C1553" s="91" t="s">
        <v>83</v>
      </c>
      <c r="D1553" s="91" t="s">
        <v>125</v>
      </c>
      <c r="E1553" s="91" t="s">
        <v>3791</v>
      </c>
      <c r="F1553" s="178">
        <v>46085.0</v>
      </c>
      <c r="G1553" s="91"/>
      <c r="H1553" s="91">
        <v>9196.0</v>
      </c>
      <c r="I1553" s="412" t="s">
        <v>11680</v>
      </c>
      <c r="J1553" s="558" t="s">
        <v>11681</v>
      </c>
      <c r="K1553" s="558" t="s">
        <v>11682</v>
      </c>
      <c r="L1553" s="313" t="s">
        <v>11682</v>
      </c>
      <c r="M1553" s="91" t="s">
        <v>11683</v>
      </c>
      <c r="N1553" s="182"/>
      <c r="O1553" s="183">
        <v>45717.0</v>
      </c>
      <c r="P1553" s="176">
        <v>45834.0</v>
      </c>
      <c r="Q1553" s="91" t="s">
        <v>11684</v>
      </c>
      <c r="R1553" s="91">
        <v>1.0</v>
      </c>
      <c r="S1553" s="179" t="s">
        <v>251</v>
      </c>
      <c r="T1553" s="179" t="s">
        <v>127</v>
      </c>
      <c r="U1553" s="179" t="s">
        <v>101</v>
      </c>
      <c r="V1553" s="179" t="s">
        <v>131</v>
      </c>
      <c r="W1553" s="182"/>
      <c r="X1553" s="182"/>
      <c r="Y1553" s="182"/>
      <c r="Z1553" s="182"/>
      <c r="AA1553" s="182"/>
      <c r="AB1553" s="182"/>
    </row>
    <row r="1554" ht="22.5" customHeight="1">
      <c r="A1554" s="72">
        <f>COUNTIF('Call &amp; Chat-Lidya'!$I$4:$I$2391,I1554)</f>
        <v>2</v>
      </c>
      <c r="B1554" s="576">
        <v>46111.0</v>
      </c>
      <c r="C1554" s="91" t="s">
        <v>83</v>
      </c>
      <c r="D1554" s="91" t="s">
        <v>125</v>
      </c>
      <c r="E1554" s="91" t="s">
        <v>3797</v>
      </c>
      <c r="F1554" s="178">
        <v>46085.0</v>
      </c>
      <c r="G1554" s="91"/>
      <c r="H1554" s="91">
        <v>9201.0</v>
      </c>
      <c r="I1554" s="412" t="s">
        <v>11689</v>
      </c>
      <c r="J1554" s="558" t="s">
        <v>11691</v>
      </c>
      <c r="K1554" s="558" t="s">
        <v>11692</v>
      </c>
      <c r="L1554" s="313" t="s">
        <v>11692</v>
      </c>
      <c r="M1554" s="182"/>
      <c r="N1554" s="91" t="s">
        <v>11693</v>
      </c>
      <c r="O1554" s="183">
        <v>45720.0</v>
      </c>
      <c r="P1554" s="176">
        <v>45834.0</v>
      </c>
      <c r="Q1554" s="91" t="s">
        <v>124</v>
      </c>
      <c r="R1554" s="91" t="s">
        <v>124</v>
      </c>
      <c r="S1554" s="179" t="s">
        <v>292</v>
      </c>
      <c r="T1554" s="179" t="s">
        <v>127</v>
      </c>
      <c r="U1554" s="179" t="s">
        <v>101</v>
      </c>
      <c r="V1554" s="179" t="s">
        <v>664</v>
      </c>
      <c r="W1554" s="182"/>
      <c r="X1554" s="182"/>
      <c r="Y1554" s="182"/>
      <c r="Z1554" s="97" t="s">
        <v>11864</v>
      </c>
      <c r="AA1554" s="182"/>
      <c r="AB1554" s="182"/>
    </row>
    <row r="1555" ht="22.5" customHeight="1">
      <c r="A1555" s="72">
        <f>COUNTIF('Call &amp; Chat-Lidya'!$I$4:$I$2391,I1555)</f>
        <v>2</v>
      </c>
      <c r="B1555" s="576">
        <v>46111.0</v>
      </c>
      <c r="C1555" s="91" t="s">
        <v>83</v>
      </c>
      <c r="D1555" s="91" t="s">
        <v>125</v>
      </c>
      <c r="E1555" s="91" t="s">
        <v>3803</v>
      </c>
      <c r="F1555" s="178">
        <v>46085.0</v>
      </c>
      <c r="G1555" s="91"/>
      <c r="H1555" s="91">
        <v>9219.0</v>
      </c>
      <c r="I1555" s="412" t="s">
        <v>11715</v>
      </c>
      <c r="J1555" s="558" t="s">
        <v>11716</v>
      </c>
      <c r="K1555" s="558" t="s">
        <v>154</v>
      </c>
      <c r="L1555" s="313" t="s">
        <v>154</v>
      </c>
      <c r="M1555" s="91" t="s">
        <v>11717</v>
      </c>
      <c r="N1555" s="91" t="s">
        <v>11717</v>
      </c>
      <c r="O1555" s="183">
        <v>45727.0</v>
      </c>
      <c r="P1555" s="176">
        <v>45834.0</v>
      </c>
      <c r="Q1555" s="91" t="s">
        <v>124</v>
      </c>
      <c r="R1555" s="91">
        <v>1.0</v>
      </c>
      <c r="S1555" s="179" t="s">
        <v>251</v>
      </c>
      <c r="T1555" s="179" t="s">
        <v>127</v>
      </c>
      <c r="U1555" s="179" t="s">
        <v>101</v>
      </c>
      <c r="V1555" s="179" t="s">
        <v>131</v>
      </c>
      <c r="W1555" s="182"/>
      <c r="X1555" s="182"/>
      <c r="Y1555" s="182"/>
      <c r="Z1555" s="182"/>
      <c r="AA1555" s="182"/>
      <c r="AB1555" s="182"/>
    </row>
    <row r="1556" ht="22.5" customHeight="1">
      <c r="A1556" s="72">
        <f>COUNTIF('Call &amp; Chat-Lidya'!$I$4:$I$2391,I1556)</f>
        <v>2</v>
      </c>
      <c r="B1556" s="576">
        <v>46111.0</v>
      </c>
      <c r="C1556" s="91" t="s">
        <v>83</v>
      </c>
      <c r="D1556" s="91" t="s">
        <v>125</v>
      </c>
      <c r="E1556" s="91" t="s">
        <v>3822</v>
      </c>
      <c r="F1556" s="178">
        <v>46085.0</v>
      </c>
      <c r="G1556" s="91"/>
      <c r="H1556" s="91">
        <v>9228.0</v>
      </c>
      <c r="I1556" s="412" t="s">
        <v>11725</v>
      </c>
      <c r="J1556" s="558" t="s">
        <v>7554</v>
      </c>
      <c r="K1556" s="558" t="s">
        <v>11726</v>
      </c>
      <c r="L1556" s="313" t="s">
        <v>11726</v>
      </c>
      <c r="M1556" s="91" t="s">
        <v>11727</v>
      </c>
      <c r="N1556" s="91" t="s">
        <v>11728</v>
      </c>
      <c r="O1556" s="183">
        <v>45730.0</v>
      </c>
      <c r="P1556" s="176">
        <v>45834.0</v>
      </c>
      <c r="Q1556" s="91" t="s">
        <v>124</v>
      </c>
      <c r="R1556" s="91">
        <v>1.0</v>
      </c>
      <c r="S1556" s="179" t="s">
        <v>251</v>
      </c>
      <c r="T1556" s="179" t="s">
        <v>127</v>
      </c>
      <c r="U1556" s="179" t="s">
        <v>101</v>
      </c>
      <c r="V1556" s="179" t="s">
        <v>131</v>
      </c>
      <c r="W1556" s="182"/>
      <c r="X1556" s="182"/>
      <c r="Y1556" s="182"/>
      <c r="Z1556" s="182"/>
      <c r="AA1556" s="182"/>
      <c r="AB1556" s="182"/>
    </row>
    <row r="1557" ht="22.5" customHeight="1">
      <c r="A1557" s="72">
        <f>COUNTIF('Call &amp; Chat-Lidya'!$I$4:$I$2391,I1557)</f>
        <v>2</v>
      </c>
      <c r="B1557" s="576">
        <v>46111.0</v>
      </c>
      <c r="C1557" s="91" t="s">
        <v>83</v>
      </c>
      <c r="D1557" s="91" t="s">
        <v>125</v>
      </c>
      <c r="E1557" s="91" t="s">
        <v>2303</v>
      </c>
      <c r="F1557" s="178">
        <v>46085.0</v>
      </c>
      <c r="G1557" s="91"/>
      <c r="H1557" s="91">
        <v>9230.0</v>
      </c>
      <c r="I1557" s="412" t="s">
        <v>3837</v>
      </c>
      <c r="J1557" s="558" t="s">
        <v>3838</v>
      </c>
      <c r="K1557" s="558" t="s">
        <v>3840</v>
      </c>
      <c r="L1557" s="313" t="s">
        <v>3840</v>
      </c>
      <c r="M1557" s="91" t="s">
        <v>3841</v>
      </c>
      <c r="N1557" s="91" t="s">
        <v>3841</v>
      </c>
      <c r="O1557" s="183">
        <v>45731.0</v>
      </c>
      <c r="P1557" s="176">
        <v>45834.0</v>
      </c>
      <c r="Q1557" s="91" t="s">
        <v>135</v>
      </c>
      <c r="R1557" s="91">
        <v>1.0</v>
      </c>
      <c r="S1557" s="179" t="s">
        <v>126</v>
      </c>
      <c r="T1557" s="179" t="s">
        <v>127</v>
      </c>
      <c r="U1557" s="179" t="s">
        <v>101</v>
      </c>
      <c r="V1557" s="179" t="s">
        <v>131</v>
      </c>
      <c r="W1557" s="182"/>
      <c r="X1557" s="182"/>
      <c r="Y1557" s="182"/>
      <c r="Z1557" s="182"/>
      <c r="AA1557" s="182"/>
      <c r="AB1557" s="182"/>
    </row>
    <row r="1558" ht="22.5" customHeight="1">
      <c r="A1558" s="72">
        <f>COUNTIF('Call &amp; Chat-Lidya'!$I$4:$I$2391,I1558)</f>
        <v>3</v>
      </c>
      <c r="B1558" s="576">
        <v>46111.0</v>
      </c>
      <c r="C1558" s="91" t="s">
        <v>83</v>
      </c>
      <c r="D1558" s="91" t="s">
        <v>125</v>
      </c>
      <c r="E1558" s="91" t="s">
        <v>2322</v>
      </c>
      <c r="F1558" s="178">
        <v>46085.0</v>
      </c>
      <c r="G1558" s="91"/>
      <c r="H1558" s="91">
        <v>9236.0</v>
      </c>
      <c r="I1558" s="412" t="s">
        <v>10729</v>
      </c>
      <c r="J1558" s="558" t="s">
        <v>3548</v>
      </c>
      <c r="K1558" s="558" t="s">
        <v>10732</v>
      </c>
      <c r="L1558" s="313" t="s">
        <v>10732</v>
      </c>
      <c r="M1558" s="182"/>
      <c r="N1558" s="91" t="s">
        <v>10735</v>
      </c>
      <c r="O1558" s="183">
        <v>45733.0</v>
      </c>
      <c r="P1558" s="176">
        <v>45834.0</v>
      </c>
      <c r="Q1558" s="91" t="s">
        <v>124</v>
      </c>
      <c r="R1558" s="91">
        <v>1.0</v>
      </c>
      <c r="S1558" s="179" t="s">
        <v>251</v>
      </c>
      <c r="T1558" s="179" t="s">
        <v>127</v>
      </c>
      <c r="U1558" s="179" t="s">
        <v>101</v>
      </c>
      <c r="V1558" s="179" t="s">
        <v>131</v>
      </c>
      <c r="W1558" s="182"/>
      <c r="X1558" s="182"/>
      <c r="Y1558" s="182"/>
      <c r="Z1558" s="182"/>
      <c r="AA1558" s="182"/>
      <c r="AB1558" s="182"/>
    </row>
    <row r="1559" ht="22.5" customHeight="1">
      <c r="A1559" s="72">
        <f>COUNTIF('Call &amp; Chat-Lidya'!$I$4:$I$2391,I1559)</f>
        <v>3</v>
      </c>
      <c r="B1559" s="576">
        <v>46111.0</v>
      </c>
      <c r="C1559" s="91" t="s">
        <v>83</v>
      </c>
      <c r="D1559" s="91" t="s">
        <v>125</v>
      </c>
      <c r="E1559" s="91" t="s">
        <v>2335</v>
      </c>
      <c r="F1559" s="178">
        <v>46085.0</v>
      </c>
      <c r="G1559" s="91"/>
      <c r="H1559" s="91">
        <v>9237.0</v>
      </c>
      <c r="I1559" s="412" t="s">
        <v>10738</v>
      </c>
      <c r="J1559" s="558" t="s">
        <v>10739</v>
      </c>
      <c r="K1559" s="558" t="s">
        <v>1584</v>
      </c>
      <c r="L1559" s="313" t="s">
        <v>1584</v>
      </c>
      <c r="M1559" s="91" t="s">
        <v>10740</v>
      </c>
      <c r="N1559" s="91" t="s">
        <v>10740</v>
      </c>
      <c r="O1559" s="183">
        <v>45733.0</v>
      </c>
      <c r="P1559" s="176">
        <v>45834.0</v>
      </c>
      <c r="Q1559" s="91" t="s">
        <v>124</v>
      </c>
      <c r="R1559" s="91">
        <v>1.0</v>
      </c>
      <c r="S1559" s="179" t="s">
        <v>251</v>
      </c>
      <c r="T1559" s="179" t="s">
        <v>127</v>
      </c>
      <c r="U1559" s="179" t="s">
        <v>101</v>
      </c>
      <c r="V1559" s="179" t="s">
        <v>131</v>
      </c>
      <c r="W1559" s="182"/>
      <c r="X1559" s="182"/>
      <c r="Y1559" s="182"/>
      <c r="Z1559" s="182"/>
      <c r="AA1559" s="182"/>
      <c r="AB1559" s="182"/>
    </row>
    <row r="1560" ht="22.5" customHeight="1">
      <c r="A1560" s="72">
        <f>COUNTIF('Call &amp; Chat-Lidya'!$I$4:$I$2391,I1560)</f>
        <v>3</v>
      </c>
      <c r="B1560" s="576">
        <v>46111.0</v>
      </c>
      <c r="C1560" s="91" t="s">
        <v>83</v>
      </c>
      <c r="D1560" s="91" t="s">
        <v>125</v>
      </c>
      <c r="E1560" s="91" t="s">
        <v>2356</v>
      </c>
      <c r="F1560" s="178">
        <v>46085.0</v>
      </c>
      <c r="G1560" s="91"/>
      <c r="H1560" s="91">
        <v>9240.0</v>
      </c>
      <c r="I1560" s="412" t="s">
        <v>10742</v>
      </c>
      <c r="J1560" s="558" t="s">
        <v>10743</v>
      </c>
      <c r="K1560" s="558" t="s">
        <v>10743</v>
      </c>
      <c r="L1560" s="313" t="s">
        <v>10743</v>
      </c>
      <c r="M1560" s="91" t="s">
        <v>10744</v>
      </c>
      <c r="N1560" s="91" t="s">
        <v>10744</v>
      </c>
      <c r="O1560" s="183">
        <v>45734.0</v>
      </c>
      <c r="P1560" s="176">
        <v>45834.0</v>
      </c>
      <c r="Q1560" s="91" t="s">
        <v>143</v>
      </c>
      <c r="R1560" s="91">
        <v>1.0</v>
      </c>
      <c r="S1560" s="179" t="s">
        <v>126</v>
      </c>
      <c r="T1560" s="179" t="s">
        <v>127</v>
      </c>
      <c r="U1560" s="179" t="s">
        <v>101</v>
      </c>
      <c r="V1560" s="179" t="s">
        <v>131</v>
      </c>
      <c r="W1560" s="182"/>
      <c r="X1560" s="182"/>
      <c r="Y1560" s="182"/>
      <c r="Z1560" s="182"/>
      <c r="AA1560" s="182"/>
      <c r="AB1560" s="182"/>
    </row>
    <row r="1561" ht="22.5" customHeight="1">
      <c r="A1561" s="72">
        <f>COUNTIF('Call &amp; Chat-Lidya'!$I$4:$I$2391,I1561)</f>
        <v>2</v>
      </c>
      <c r="B1561" s="576">
        <v>46111.0</v>
      </c>
      <c r="C1561" s="91" t="s">
        <v>83</v>
      </c>
      <c r="D1561" s="91" t="s">
        <v>125</v>
      </c>
      <c r="E1561" s="91" t="s">
        <v>2368</v>
      </c>
      <c r="F1561" s="178">
        <v>46085.0</v>
      </c>
      <c r="G1561" s="91"/>
      <c r="H1561" s="91">
        <v>9242.0</v>
      </c>
      <c r="I1561" s="412" t="s">
        <v>11759</v>
      </c>
      <c r="J1561" s="558" t="s">
        <v>11760</v>
      </c>
      <c r="K1561" s="558" t="s">
        <v>11761</v>
      </c>
      <c r="L1561" s="313" t="s">
        <v>11761</v>
      </c>
      <c r="M1561" s="91" t="s">
        <v>11762</v>
      </c>
      <c r="N1561" s="91" t="s">
        <v>11762</v>
      </c>
      <c r="O1561" s="183">
        <v>45734.0</v>
      </c>
      <c r="P1561" s="176">
        <v>45834.0</v>
      </c>
      <c r="Q1561" s="91" t="s">
        <v>124</v>
      </c>
      <c r="R1561" s="91">
        <v>1.0</v>
      </c>
      <c r="S1561" s="179" t="s">
        <v>126</v>
      </c>
      <c r="T1561" s="179" t="s">
        <v>127</v>
      </c>
      <c r="U1561" s="179" t="s">
        <v>101</v>
      </c>
      <c r="V1561" s="179" t="s">
        <v>131</v>
      </c>
      <c r="W1561" s="182"/>
      <c r="X1561" s="182"/>
      <c r="Y1561" s="182"/>
      <c r="Z1561" s="182"/>
      <c r="AA1561" s="180" t="s">
        <v>10972</v>
      </c>
      <c r="AB1561" s="180"/>
    </row>
    <row r="1562" ht="22.5" customHeight="1">
      <c r="A1562" s="72">
        <f>COUNTIF('Call &amp; Chat-Lidya'!$I$4:$I$2391,I1562)</f>
        <v>2</v>
      </c>
      <c r="B1562" s="576">
        <v>46111.0</v>
      </c>
      <c r="C1562" s="91" t="s">
        <v>83</v>
      </c>
      <c r="D1562" s="91" t="s">
        <v>125</v>
      </c>
      <c r="E1562" s="91" t="s">
        <v>2384</v>
      </c>
      <c r="F1562" s="178">
        <v>46085.0</v>
      </c>
      <c r="G1562" s="91"/>
      <c r="H1562" s="91">
        <v>9243.0</v>
      </c>
      <c r="I1562" s="412" t="s">
        <v>11763</v>
      </c>
      <c r="J1562" s="558" t="s">
        <v>11764</v>
      </c>
      <c r="K1562" s="558" t="s">
        <v>11766</v>
      </c>
      <c r="L1562" s="313" t="s">
        <v>11766</v>
      </c>
      <c r="M1562" s="91" t="s">
        <v>10712</v>
      </c>
      <c r="N1562" s="91" t="s">
        <v>10712</v>
      </c>
      <c r="O1562" s="183">
        <v>45735.0</v>
      </c>
      <c r="P1562" s="176">
        <v>45834.0</v>
      </c>
      <c r="Q1562" s="91" t="s">
        <v>9821</v>
      </c>
      <c r="R1562" s="91">
        <v>1.0</v>
      </c>
      <c r="S1562" s="179" t="s">
        <v>251</v>
      </c>
      <c r="T1562" s="179" t="s">
        <v>127</v>
      </c>
      <c r="U1562" s="179" t="s">
        <v>101</v>
      </c>
      <c r="V1562" s="179" t="s">
        <v>131</v>
      </c>
      <c r="W1562" s="182"/>
      <c r="X1562" s="182"/>
      <c r="Y1562" s="182"/>
      <c r="Z1562" s="182"/>
      <c r="AA1562" s="180" t="s">
        <v>10982</v>
      </c>
      <c r="AB1562" s="180"/>
    </row>
    <row r="1563" ht="22.5" customHeight="1">
      <c r="A1563" s="72">
        <f>COUNTIF('Call &amp; Chat-Lidya'!$I$4:$I$2391,I1563)</f>
        <v>2</v>
      </c>
      <c r="B1563" s="576">
        <v>46111.0</v>
      </c>
      <c r="C1563" s="91" t="s">
        <v>83</v>
      </c>
      <c r="D1563" s="91" t="s">
        <v>125</v>
      </c>
      <c r="E1563" s="91" t="s">
        <v>9705</v>
      </c>
      <c r="F1563" s="178">
        <v>46085.0</v>
      </c>
      <c r="G1563" s="91"/>
      <c r="H1563" s="91">
        <v>9244.0</v>
      </c>
      <c r="I1563" s="412" t="s">
        <v>11769</v>
      </c>
      <c r="J1563" s="558" t="s">
        <v>11770</v>
      </c>
      <c r="K1563" s="558" t="s">
        <v>11771</v>
      </c>
      <c r="L1563" s="313" t="s">
        <v>11771</v>
      </c>
      <c r="M1563" s="91" t="s">
        <v>11772</v>
      </c>
      <c r="N1563" s="91" t="s">
        <v>11772</v>
      </c>
      <c r="O1563" s="183">
        <v>45735.0</v>
      </c>
      <c r="P1563" s="176">
        <v>45834.0</v>
      </c>
      <c r="Q1563" s="91" t="s">
        <v>124</v>
      </c>
      <c r="R1563" s="91">
        <v>1.0</v>
      </c>
      <c r="S1563" s="179" t="s">
        <v>126</v>
      </c>
      <c r="T1563" s="179" t="s">
        <v>127</v>
      </c>
      <c r="U1563" s="179" t="s">
        <v>101</v>
      </c>
      <c r="V1563" s="179" t="s">
        <v>131</v>
      </c>
      <c r="W1563" s="182"/>
      <c r="X1563" s="182"/>
      <c r="Y1563" s="182"/>
      <c r="Z1563" s="182"/>
      <c r="AA1563" s="180" t="s">
        <v>11002</v>
      </c>
      <c r="AB1563" s="180"/>
    </row>
    <row r="1564" ht="22.5" customHeight="1">
      <c r="A1564" s="72">
        <f>COUNTIF('Call &amp; Chat-Lidya'!$I$4:$I$2391,I1564)</f>
        <v>2</v>
      </c>
      <c r="B1564" s="576">
        <v>46111.0</v>
      </c>
      <c r="C1564" s="91" t="s">
        <v>83</v>
      </c>
      <c r="D1564" s="91" t="s">
        <v>125</v>
      </c>
      <c r="E1564" s="91" t="s">
        <v>3668</v>
      </c>
      <c r="F1564" s="178">
        <v>46085.0</v>
      </c>
      <c r="G1564" s="91"/>
      <c r="H1564" s="91">
        <v>9247.0</v>
      </c>
      <c r="I1564" s="412" t="s">
        <v>11780</v>
      </c>
      <c r="J1564" s="558" t="s">
        <v>11781</v>
      </c>
      <c r="K1564" s="558" t="s">
        <v>253</v>
      </c>
      <c r="L1564" s="313" t="s">
        <v>253</v>
      </c>
      <c r="M1564" s="91" t="s">
        <v>11782</v>
      </c>
      <c r="N1564" s="91" t="s">
        <v>11782</v>
      </c>
      <c r="O1564" s="183">
        <v>45735.0</v>
      </c>
      <c r="P1564" s="176">
        <v>45834.0</v>
      </c>
      <c r="Q1564" s="91" t="s">
        <v>124</v>
      </c>
      <c r="R1564" s="91">
        <v>1.0</v>
      </c>
      <c r="S1564" s="179" t="s">
        <v>126</v>
      </c>
      <c r="T1564" s="179" t="s">
        <v>127</v>
      </c>
      <c r="U1564" s="179" t="s">
        <v>101</v>
      </c>
      <c r="V1564" s="179" t="s">
        <v>131</v>
      </c>
      <c r="W1564" s="182"/>
      <c r="X1564" s="182"/>
      <c r="Y1564" s="182"/>
      <c r="Z1564" s="182"/>
      <c r="AA1564" s="182"/>
      <c r="AB1564" s="182"/>
    </row>
    <row r="1565" ht="22.5" customHeight="1">
      <c r="A1565" s="72">
        <f>COUNTIF('Call &amp; Chat-Lidya'!$I$4:$I$2391,I1565)</f>
        <v>2</v>
      </c>
      <c r="B1565" s="576">
        <v>46111.0</v>
      </c>
      <c r="C1565" s="91" t="s">
        <v>83</v>
      </c>
      <c r="D1565" s="91" t="s">
        <v>125</v>
      </c>
      <c r="E1565" s="91" t="s">
        <v>3682</v>
      </c>
      <c r="F1565" s="178">
        <v>46085.0</v>
      </c>
      <c r="G1565" s="91"/>
      <c r="H1565" s="91">
        <v>9248.0</v>
      </c>
      <c r="I1565" s="412" t="s">
        <v>11787</v>
      </c>
      <c r="J1565" s="558" t="s">
        <v>11788</v>
      </c>
      <c r="K1565" s="558" t="s">
        <v>11789</v>
      </c>
      <c r="L1565" s="313" t="s">
        <v>11789</v>
      </c>
      <c r="M1565" s="91" t="s">
        <v>11790</v>
      </c>
      <c r="N1565" s="91" t="s">
        <v>11790</v>
      </c>
      <c r="O1565" s="183">
        <v>45735.0</v>
      </c>
      <c r="P1565" s="176">
        <v>45834.0</v>
      </c>
      <c r="Q1565" s="91" t="s">
        <v>124</v>
      </c>
      <c r="R1565" s="91">
        <v>1.0</v>
      </c>
      <c r="S1565" s="179" t="s">
        <v>251</v>
      </c>
      <c r="T1565" s="179" t="s">
        <v>127</v>
      </c>
      <c r="U1565" s="179" t="s">
        <v>101</v>
      </c>
      <c r="V1565" s="179" t="s">
        <v>131</v>
      </c>
      <c r="W1565" s="182"/>
      <c r="X1565" s="182"/>
      <c r="Y1565" s="182"/>
      <c r="Z1565" s="182"/>
      <c r="AA1565" s="182"/>
      <c r="AB1565" s="182"/>
    </row>
    <row r="1566" ht="22.5" customHeight="1">
      <c r="A1566" s="72">
        <f>COUNTIF('Call &amp; Chat-Lidya'!$I$4:$I$2391,I1566)</f>
        <v>3</v>
      </c>
      <c r="B1566" s="576">
        <v>46111.0</v>
      </c>
      <c r="C1566" s="91" t="s">
        <v>83</v>
      </c>
      <c r="D1566" s="91" t="s">
        <v>125</v>
      </c>
      <c r="E1566" s="91" t="s">
        <v>3693</v>
      </c>
      <c r="F1566" s="178">
        <v>46085.0</v>
      </c>
      <c r="G1566" s="91"/>
      <c r="H1566" s="91">
        <v>9150.0</v>
      </c>
      <c r="I1566" s="412" t="s">
        <v>3878</v>
      </c>
      <c r="J1566" s="558" t="s">
        <v>3891</v>
      </c>
      <c r="K1566" s="558" t="s">
        <v>3880</v>
      </c>
      <c r="L1566" s="313" t="s">
        <v>3880</v>
      </c>
      <c r="M1566" s="91" t="s">
        <v>3881</v>
      </c>
      <c r="N1566" s="91" t="s">
        <v>3881</v>
      </c>
      <c r="O1566" s="183">
        <v>45708.0</v>
      </c>
      <c r="P1566" s="176">
        <v>45834.0</v>
      </c>
      <c r="Q1566" s="91" t="s">
        <v>278</v>
      </c>
      <c r="R1566" s="91">
        <v>1.0</v>
      </c>
      <c r="S1566" s="179" t="s">
        <v>251</v>
      </c>
      <c r="T1566" s="179" t="s">
        <v>127</v>
      </c>
      <c r="U1566" s="179" t="s">
        <v>101</v>
      </c>
      <c r="V1566" s="179" t="s">
        <v>131</v>
      </c>
      <c r="W1566" s="182"/>
      <c r="X1566" s="182"/>
      <c r="Y1566" s="182"/>
      <c r="Z1566" s="182"/>
      <c r="AA1566" s="182"/>
      <c r="AB1566" s="182"/>
    </row>
    <row r="1567" ht="22.5" customHeight="1">
      <c r="A1567" s="72">
        <f>COUNTIF('Call &amp; Chat-Lidya'!$I$4:$I$2391,I1567)</f>
        <v>2</v>
      </c>
      <c r="B1567" s="576">
        <v>46111.0</v>
      </c>
      <c r="C1567" s="91" t="s">
        <v>83</v>
      </c>
      <c r="D1567" s="91" t="s">
        <v>125</v>
      </c>
      <c r="E1567" s="91" t="s">
        <v>3699</v>
      </c>
      <c r="F1567" s="178">
        <v>46085.0</v>
      </c>
      <c r="G1567" s="91"/>
      <c r="H1567" s="91">
        <v>9151.0</v>
      </c>
      <c r="I1567" s="412" t="s">
        <v>7386</v>
      </c>
      <c r="J1567" s="558" t="s">
        <v>7387</v>
      </c>
      <c r="K1567" s="558" t="s">
        <v>7388</v>
      </c>
      <c r="L1567" s="313" t="s">
        <v>7388</v>
      </c>
      <c r="M1567" s="91" t="s">
        <v>7389</v>
      </c>
      <c r="N1567" s="91" t="s">
        <v>7390</v>
      </c>
      <c r="O1567" s="183">
        <v>45708.0</v>
      </c>
      <c r="P1567" s="176">
        <v>45834.0</v>
      </c>
      <c r="Q1567" s="91" t="s">
        <v>124</v>
      </c>
      <c r="R1567" s="91">
        <v>1.0</v>
      </c>
      <c r="S1567" s="179" t="s">
        <v>126</v>
      </c>
      <c r="T1567" s="179" t="s">
        <v>127</v>
      </c>
      <c r="U1567" s="179" t="s">
        <v>101</v>
      </c>
      <c r="V1567" s="179" t="s">
        <v>131</v>
      </c>
      <c r="W1567" s="182"/>
      <c r="X1567" s="182"/>
      <c r="Y1567" s="182"/>
      <c r="Z1567" s="182"/>
      <c r="AA1567" s="184"/>
      <c r="AB1567" s="184"/>
    </row>
    <row r="1568" ht="22.5" customHeight="1">
      <c r="A1568" s="72">
        <f>COUNTIF('Call &amp; Chat-Lidya'!$I$4:$I$2391,I1568)</f>
        <v>2</v>
      </c>
      <c r="B1568" s="576">
        <v>46111.0</v>
      </c>
      <c r="C1568" s="91" t="s">
        <v>83</v>
      </c>
      <c r="D1568" s="91" t="s">
        <v>125</v>
      </c>
      <c r="E1568" s="91" t="s">
        <v>3718</v>
      </c>
      <c r="F1568" s="178">
        <v>46085.0</v>
      </c>
      <c r="G1568" s="91"/>
      <c r="H1568" s="91">
        <v>9160.0</v>
      </c>
      <c r="I1568" s="412" t="s">
        <v>11637</v>
      </c>
      <c r="J1568" s="558" t="s">
        <v>11638</v>
      </c>
      <c r="K1568" s="558" t="s">
        <v>4185</v>
      </c>
      <c r="L1568" s="313" t="s">
        <v>4185</v>
      </c>
      <c r="M1568" s="91" t="s">
        <v>11639</v>
      </c>
      <c r="N1568" s="91" t="s">
        <v>11640</v>
      </c>
      <c r="O1568" s="183">
        <v>45709.0</v>
      </c>
      <c r="P1568" s="176">
        <v>45834.0</v>
      </c>
      <c r="Q1568" s="91" t="s">
        <v>625</v>
      </c>
      <c r="R1568" s="91">
        <v>1.0</v>
      </c>
      <c r="S1568" s="179" t="s">
        <v>126</v>
      </c>
      <c r="T1568" s="179" t="s">
        <v>127</v>
      </c>
      <c r="U1568" s="179" t="s">
        <v>128</v>
      </c>
      <c r="V1568" s="179" t="s">
        <v>131</v>
      </c>
      <c r="W1568" s="182"/>
      <c r="X1568" s="182"/>
      <c r="Y1568" s="182"/>
      <c r="Z1568" s="182"/>
      <c r="AA1568" s="184"/>
      <c r="AB1568" s="184"/>
    </row>
    <row r="1569" ht="22.5" customHeight="1">
      <c r="A1569" s="72">
        <f>COUNTIF('Call &amp; Chat-Lidya'!$I$4:$I$2391,I1569)</f>
        <v>3</v>
      </c>
      <c r="B1569" s="576">
        <v>46111.0</v>
      </c>
      <c r="C1569" s="91" t="s">
        <v>83</v>
      </c>
      <c r="D1569" s="91" t="s">
        <v>125</v>
      </c>
      <c r="E1569" s="91" t="s">
        <v>2403</v>
      </c>
      <c r="F1569" s="178">
        <v>46085.0</v>
      </c>
      <c r="G1569" s="91"/>
      <c r="H1569" s="91">
        <v>9162.0</v>
      </c>
      <c r="I1569" s="412" t="s">
        <v>11641</v>
      </c>
      <c r="J1569" s="558" t="s">
        <v>11642</v>
      </c>
      <c r="K1569" s="558" t="s">
        <v>11643</v>
      </c>
      <c r="L1569" s="313" t="s">
        <v>11643</v>
      </c>
      <c r="M1569" s="91" t="s">
        <v>11644</v>
      </c>
      <c r="N1569" s="91" t="s">
        <v>11644</v>
      </c>
      <c r="O1569" s="183">
        <v>45709.0</v>
      </c>
      <c r="P1569" s="176">
        <v>45834.0</v>
      </c>
      <c r="Q1569" s="91" t="s">
        <v>213</v>
      </c>
      <c r="R1569" s="91">
        <v>1.0</v>
      </c>
      <c r="S1569" s="179" t="s">
        <v>126</v>
      </c>
      <c r="T1569" s="179" t="s">
        <v>127</v>
      </c>
      <c r="U1569" s="179" t="s">
        <v>101</v>
      </c>
      <c r="V1569" s="179" t="s">
        <v>131</v>
      </c>
      <c r="W1569" s="182"/>
      <c r="X1569" s="182"/>
      <c r="Y1569" s="182"/>
      <c r="Z1569" s="182"/>
      <c r="AA1569" s="184"/>
      <c r="AB1569" s="184"/>
    </row>
    <row r="1570" ht="22.5" customHeight="1">
      <c r="A1570" s="72">
        <f>COUNTIF('Call &amp; Chat-Lidya'!$I$4:$I$2391,I1570)</f>
        <v>7</v>
      </c>
      <c r="B1570" s="576">
        <v>46111.0</v>
      </c>
      <c r="C1570" s="91" t="s">
        <v>83</v>
      </c>
      <c r="D1570" s="91" t="s">
        <v>125</v>
      </c>
      <c r="E1570" s="91" t="s">
        <v>6998</v>
      </c>
      <c r="F1570" s="178">
        <v>46084.0</v>
      </c>
      <c r="G1570" s="91"/>
      <c r="H1570" s="91" t="s">
        <v>9663</v>
      </c>
      <c r="I1570" s="412" t="s">
        <v>2337</v>
      </c>
      <c r="J1570" s="558" t="s">
        <v>2339</v>
      </c>
      <c r="K1570" s="558" t="s">
        <v>2342</v>
      </c>
      <c r="L1570" s="313" t="s">
        <v>2342</v>
      </c>
      <c r="M1570" s="91" t="s">
        <v>2343</v>
      </c>
      <c r="N1570" s="91" t="s">
        <v>2343</v>
      </c>
      <c r="O1570" s="183">
        <v>46076.0</v>
      </c>
      <c r="P1570" s="176">
        <v>46090.0</v>
      </c>
      <c r="Q1570" s="91" t="s">
        <v>3631</v>
      </c>
      <c r="R1570" s="91">
        <v>2.0</v>
      </c>
      <c r="S1570" s="83" t="s">
        <v>292</v>
      </c>
      <c r="T1570" s="179" t="s">
        <v>145</v>
      </c>
      <c r="U1570" s="179" t="s">
        <v>101</v>
      </c>
      <c r="V1570" s="83" t="s">
        <v>664</v>
      </c>
      <c r="W1570" s="91" t="s">
        <v>509</v>
      </c>
      <c r="X1570" s="91" t="s">
        <v>1035</v>
      </c>
      <c r="Y1570" s="182"/>
      <c r="Z1570" s="97" t="s">
        <v>11889</v>
      </c>
      <c r="AA1570" s="182"/>
      <c r="AB1570" s="182"/>
    </row>
    <row r="1571" ht="22.5" customHeight="1">
      <c r="A1571" s="72">
        <f>COUNTIF('Call &amp; Chat-Lidya'!$I$4:$I$2391,I1571)</f>
        <v>2</v>
      </c>
      <c r="B1571" s="576">
        <v>46111.0</v>
      </c>
      <c r="C1571" s="91" t="s">
        <v>83</v>
      </c>
      <c r="D1571" s="91" t="s">
        <v>125</v>
      </c>
      <c r="E1571" s="91" t="s">
        <v>2328</v>
      </c>
      <c r="F1571" s="178">
        <v>46083.0</v>
      </c>
      <c r="G1571" s="91"/>
      <c r="H1571" s="91">
        <v>9529.0</v>
      </c>
      <c r="I1571" s="412" t="s">
        <v>10332</v>
      </c>
      <c r="J1571" s="558" t="s">
        <v>10333</v>
      </c>
      <c r="K1571" s="558" t="s">
        <v>10334</v>
      </c>
      <c r="L1571" s="313" t="s">
        <v>10334</v>
      </c>
      <c r="M1571" s="91" t="s">
        <v>10335</v>
      </c>
      <c r="N1571" s="91" t="s">
        <v>10335</v>
      </c>
      <c r="O1571" s="183">
        <v>45805.0</v>
      </c>
      <c r="P1571" s="176">
        <v>45819.0</v>
      </c>
      <c r="Q1571" s="91" t="s">
        <v>124</v>
      </c>
      <c r="R1571" s="91">
        <v>1.0</v>
      </c>
      <c r="S1571" s="179" t="s">
        <v>251</v>
      </c>
      <c r="T1571" s="179" t="s">
        <v>127</v>
      </c>
      <c r="U1571" s="179" t="s">
        <v>101</v>
      </c>
      <c r="V1571" s="179" t="s">
        <v>131</v>
      </c>
      <c r="W1571" s="182"/>
      <c r="X1571" s="182"/>
      <c r="Y1571" s="182"/>
      <c r="Z1571" s="182"/>
      <c r="AA1571" s="180" t="s">
        <v>11823</v>
      </c>
      <c r="AB1571" s="180"/>
    </row>
    <row r="1572" ht="22.5" customHeight="1">
      <c r="A1572" s="72">
        <f>COUNTIF('Call &amp; Chat-Lidya'!$I$4:$I$2391,I1572)</f>
        <v>2</v>
      </c>
      <c r="B1572" s="576">
        <v>46111.0</v>
      </c>
      <c r="C1572" s="91" t="s">
        <v>83</v>
      </c>
      <c r="D1572" s="91" t="s">
        <v>125</v>
      </c>
      <c r="E1572" s="91" t="s">
        <v>1738</v>
      </c>
      <c r="F1572" s="178">
        <v>46083.0</v>
      </c>
      <c r="G1572" s="91"/>
      <c r="H1572" s="91">
        <v>9537.0</v>
      </c>
      <c r="I1572" s="412" t="s">
        <v>10350</v>
      </c>
      <c r="J1572" s="558" t="s">
        <v>10351</v>
      </c>
      <c r="K1572" s="558" t="s">
        <v>10352</v>
      </c>
      <c r="L1572" s="313" t="s">
        <v>10352</v>
      </c>
      <c r="M1572" s="91" t="s">
        <v>10353</v>
      </c>
      <c r="N1572" s="91" t="s">
        <v>10354</v>
      </c>
      <c r="O1572" s="183">
        <v>45807.0</v>
      </c>
      <c r="P1572" s="176">
        <v>45821.0</v>
      </c>
      <c r="Q1572" s="91" t="s">
        <v>124</v>
      </c>
      <c r="R1572" s="91">
        <v>1.0</v>
      </c>
      <c r="S1572" s="179" t="s">
        <v>251</v>
      </c>
      <c r="T1572" s="179" t="s">
        <v>127</v>
      </c>
      <c r="U1572" s="179" t="s">
        <v>128</v>
      </c>
      <c r="V1572" s="179" t="s">
        <v>131</v>
      </c>
      <c r="W1572" s="182"/>
      <c r="X1572" s="182"/>
      <c r="Y1572" s="182"/>
      <c r="Z1572" s="182"/>
      <c r="AA1572" s="180" t="s">
        <v>11839</v>
      </c>
      <c r="AB1572" s="180"/>
    </row>
    <row r="1573" ht="22.5" customHeight="1">
      <c r="A1573" s="72">
        <f>COUNTIF('Call &amp; Chat-Lidya'!$I$4:$I$2391,I1573)</f>
        <v>2</v>
      </c>
      <c r="B1573" s="576">
        <v>46111.0</v>
      </c>
      <c r="C1573" s="91" t="s">
        <v>83</v>
      </c>
      <c r="D1573" s="91" t="s">
        <v>125</v>
      </c>
      <c r="E1573" s="91" t="s">
        <v>1706</v>
      </c>
      <c r="F1573" s="178">
        <v>46083.0</v>
      </c>
      <c r="G1573" s="91"/>
      <c r="H1573" s="91">
        <v>9512.0</v>
      </c>
      <c r="I1573" s="412" t="s">
        <v>10372</v>
      </c>
      <c r="J1573" s="558" t="s">
        <v>10373</v>
      </c>
      <c r="K1573" s="558" t="s">
        <v>10374</v>
      </c>
      <c r="L1573" s="313" t="s">
        <v>10374</v>
      </c>
      <c r="M1573" s="91" t="s">
        <v>10375</v>
      </c>
      <c r="N1573" s="91" t="s">
        <v>10375</v>
      </c>
      <c r="O1573" s="183">
        <v>45821.0</v>
      </c>
      <c r="P1573" s="176">
        <v>45835.0</v>
      </c>
      <c r="Q1573" s="91" t="s">
        <v>270</v>
      </c>
      <c r="R1573" s="91">
        <v>1.0</v>
      </c>
      <c r="S1573" s="179" t="s">
        <v>126</v>
      </c>
      <c r="T1573" s="179" t="s">
        <v>127</v>
      </c>
      <c r="U1573" s="185"/>
      <c r="V1573" s="179" t="s">
        <v>131</v>
      </c>
      <c r="W1573" s="182"/>
      <c r="X1573" s="182"/>
      <c r="Y1573" s="182"/>
      <c r="Z1573" s="182"/>
      <c r="AA1573" s="182"/>
      <c r="AB1573" s="182"/>
    </row>
    <row r="1574" ht="22.5" customHeight="1">
      <c r="A1574" s="72">
        <f>COUNTIF('Call &amp; Chat-Lidya'!$I$4:$I$2391,I1574)</f>
        <v>2</v>
      </c>
      <c r="B1574" s="576">
        <v>46111.0</v>
      </c>
      <c r="C1574" s="91" t="s">
        <v>83</v>
      </c>
      <c r="D1574" s="91" t="s">
        <v>125</v>
      </c>
      <c r="E1574" s="91" t="s">
        <v>2816</v>
      </c>
      <c r="F1574" s="178">
        <v>46083.0</v>
      </c>
      <c r="G1574" s="91"/>
      <c r="H1574" s="91">
        <v>9543.0</v>
      </c>
      <c r="I1574" s="412" t="s">
        <v>10408</v>
      </c>
      <c r="J1574" s="558" t="s">
        <v>10409</v>
      </c>
      <c r="K1574" s="558" t="s">
        <v>10410</v>
      </c>
      <c r="L1574" s="313" t="s">
        <v>10410</v>
      </c>
      <c r="M1574" s="91" t="s">
        <v>10411</v>
      </c>
      <c r="N1574" s="91" t="s">
        <v>10411</v>
      </c>
      <c r="O1574" s="183">
        <v>45829.0</v>
      </c>
      <c r="P1574" s="176">
        <v>45843.0</v>
      </c>
      <c r="Q1574" s="91" t="s">
        <v>124</v>
      </c>
      <c r="R1574" s="91">
        <v>0.0</v>
      </c>
      <c r="S1574" s="179" t="s">
        <v>292</v>
      </c>
      <c r="T1574" s="179" t="s">
        <v>127</v>
      </c>
      <c r="U1574" s="179" t="s">
        <v>101</v>
      </c>
      <c r="V1574" s="179" t="s">
        <v>873</v>
      </c>
      <c r="W1574" s="182"/>
      <c r="X1574" s="182"/>
      <c r="Y1574" s="182"/>
      <c r="Z1574" s="97" t="s">
        <v>11899</v>
      </c>
      <c r="AA1574" s="182"/>
      <c r="AB1574" s="182"/>
    </row>
    <row r="1575" ht="22.5" customHeight="1">
      <c r="A1575" s="72">
        <f>COUNTIF('Call &amp; Chat-Lidya'!$I$4:$I$2391,I1575)</f>
        <v>26</v>
      </c>
      <c r="B1575" s="576">
        <v>46111.0</v>
      </c>
      <c r="C1575" s="91" t="s">
        <v>83</v>
      </c>
      <c r="D1575" s="91" t="s">
        <v>125</v>
      </c>
      <c r="E1575" s="91" t="s">
        <v>2541</v>
      </c>
      <c r="F1575" s="178">
        <v>46083.0</v>
      </c>
      <c r="G1575" s="182"/>
      <c r="H1575" s="182"/>
      <c r="I1575" s="731" t="s">
        <v>2116</v>
      </c>
      <c r="J1575" s="558" t="s">
        <v>3141</v>
      </c>
      <c r="K1575" s="558" t="s">
        <v>3141</v>
      </c>
      <c r="L1575" s="97" t="s">
        <v>2116</v>
      </c>
      <c r="M1575" s="91" t="s">
        <v>2116</v>
      </c>
      <c r="N1575" s="91" t="s">
        <v>2116</v>
      </c>
      <c r="O1575" s="331" t="s">
        <v>2116</v>
      </c>
      <c r="P1575" s="91" t="s">
        <v>2116</v>
      </c>
      <c r="Q1575" s="91" t="s">
        <v>124</v>
      </c>
      <c r="R1575" s="91">
        <v>2.0</v>
      </c>
      <c r="S1575" s="179" t="s">
        <v>99</v>
      </c>
      <c r="T1575" s="179" t="s">
        <v>145</v>
      </c>
      <c r="U1575" s="179" t="s">
        <v>101</v>
      </c>
      <c r="V1575" s="179" t="s">
        <v>341</v>
      </c>
      <c r="W1575" s="91" t="s">
        <v>509</v>
      </c>
      <c r="X1575" s="182"/>
      <c r="Y1575" s="182"/>
      <c r="Z1575" s="182"/>
      <c r="AA1575" s="182"/>
      <c r="AB1575" s="182"/>
    </row>
    <row r="1576" ht="22.5" customHeight="1">
      <c r="A1576" s="72">
        <f>COUNTIF('Call &amp; Chat-Lidya'!$I$4:$I$2391,I1576)</f>
        <v>4</v>
      </c>
      <c r="B1576" s="818">
        <v>46111.0</v>
      </c>
      <c r="C1576" s="91" t="s">
        <v>83</v>
      </c>
      <c r="D1576" s="91" t="s">
        <v>125</v>
      </c>
      <c r="E1576" s="91" t="s">
        <v>6456</v>
      </c>
      <c r="F1576" s="178">
        <v>46098.0</v>
      </c>
      <c r="G1576" s="91"/>
      <c r="H1576" s="91" t="s">
        <v>10882</v>
      </c>
      <c r="I1576" s="412" t="s">
        <v>10883</v>
      </c>
      <c r="J1576" s="558" t="s">
        <v>10884</v>
      </c>
      <c r="K1576" s="558" t="s">
        <v>10885</v>
      </c>
      <c r="L1576" s="313" t="s">
        <v>10885</v>
      </c>
      <c r="M1576" s="91" t="s">
        <v>10887</v>
      </c>
      <c r="N1576" s="91" t="s">
        <v>10887</v>
      </c>
      <c r="O1576" s="183">
        <v>46098.0</v>
      </c>
      <c r="P1576" s="337">
        <v>46112.0</v>
      </c>
      <c r="Q1576" s="91" t="s">
        <v>124</v>
      </c>
      <c r="R1576" s="91">
        <v>1.0</v>
      </c>
      <c r="S1576" s="179" t="s">
        <v>251</v>
      </c>
      <c r="T1576" s="179" t="s">
        <v>145</v>
      </c>
      <c r="U1576" s="179" t="s">
        <v>101</v>
      </c>
      <c r="V1576" s="179" t="s">
        <v>131</v>
      </c>
      <c r="W1576" s="182"/>
      <c r="X1576" s="182"/>
      <c r="Y1576" s="182"/>
      <c r="Z1576" s="182"/>
      <c r="AA1576" s="182"/>
      <c r="AB1576" s="182"/>
    </row>
    <row r="1577" ht="22.5" customHeight="1">
      <c r="A1577" s="72">
        <f>COUNTIF('Call &amp; Chat-Lidya'!$I$4:$I$2391,I1577)</f>
        <v>3</v>
      </c>
      <c r="B1577" s="818">
        <v>46111.0</v>
      </c>
      <c r="C1577" s="91" t="s">
        <v>83</v>
      </c>
      <c r="D1577" s="91" t="s">
        <v>125</v>
      </c>
      <c r="E1577" s="91" t="s">
        <v>3110</v>
      </c>
      <c r="F1577" s="178">
        <v>46098.0</v>
      </c>
      <c r="G1577" s="91"/>
      <c r="H1577" s="91" t="s">
        <v>3111</v>
      </c>
      <c r="I1577" s="412" t="s">
        <v>2310</v>
      </c>
      <c r="J1577" s="558" t="s">
        <v>2312</v>
      </c>
      <c r="K1577" s="558" t="s">
        <v>3112</v>
      </c>
      <c r="L1577" s="313" t="s">
        <v>3112</v>
      </c>
      <c r="M1577" s="91" t="s">
        <v>2315</v>
      </c>
      <c r="N1577" s="91" t="s">
        <v>2315</v>
      </c>
      <c r="O1577" s="183">
        <v>46098.0</v>
      </c>
      <c r="P1577" s="337">
        <v>46112.0</v>
      </c>
      <c r="Q1577" s="91" t="s">
        <v>124</v>
      </c>
      <c r="R1577" s="91" t="s">
        <v>98</v>
      </c>
      <c r="S1577" s="83" t="s">
        <v>100</v>
      </c>
      <c r="T1577" s="179" t="s">
        <v>145</v>
      </c>
      <c r="U1577" s="179" t="s">
        <v>101</v>
      </c>
      <c r="V1577" s="179" t="s">
        <v>105</v>
      </c>
      <c r="W1577" s="182"/>
      <c r="X1577" s="182"/>
      <c r="Y1577" s="182"/>
      <c r="Z1577" s="180" t="s">
        <v>3117</v>
      </c>
      <c r="AA1577" s="182"/>
      <c r="AB1577" s="182"/>
    </row>
    <row r="1578" ht="22.5" customHeight="1">
      <c r="A1578" s="72">
        <f>COUNTIF('Call &amp; Chat-Lidya'!$I$4:$I$2391,I1578)</f>
        <v>3</v>
      </c>
      <c r="B1578" s="818">
        <v>46111.0</v>
      </c>
      <c r="C1578" s="91" t="s">
        <v>83</v>
      </c>
      <c r="D1578" s="91" t="s">
        <v>125</v>
      </c>
      <c r="E1578" s="91" t="s">
        <v>3143</v>
      </c>
      <c r="F1578" s="178">
        <v>46098.0</v>
      </c>
      <c r="G1578" s="91"/>
      <c r="H1578" s="91" t="s">
        <v>11907</v>
      </c>
      <c r="I1578" s="412" t="s">
        <v>11908</v>
      </c>
      <c r="J1578" s="558" t="s">
        <v>11909</v>
      </c>
      <c r="K1578" s="558" t="s">
        <v>11559</v>
      </c>
      <c r="L1578" s="313" t="s">
        <v>11559</v>
      </c>
      <c r="M1578" s="91" t="s">
        <v>11910</v>
      </c>
      <c r="N1578" s="91" t="s">
        <v>11910</v>
      </c>
      <c r="O1578" s="183">
        <v>46098.0</v>
      </c>
      <c r="P1578" s="337">
        <v>46112.0</v>
      </c>
      <c r="Q1578" s="91" t="s">
        <v>143</v>
      </c>
      <c r="R1578" s="91" t="s">
        <v>124</v>
      </c>
      <c r="S1578" s="179" t="s">
        <v>350</v>
      </c>
      <c r="T1578" s="179" t="s">
        <v>292</v>
      </c>
      <c r="U1578" s="179" t="s">
        <v>101</v>
      </c>
      <c r="V1578" s="179" t="s">
        <v>283</v>
      </c>
      <c r="W1578" s="182"/>
      <c r="X1578" s="182"/>
      <c r="Y1578" s="182"/>
      <c r="Z1578" s="88" t="s">
        <v>11911</v>
      </c>
      <c r="AA1578" s="182"/>
      <c r="AB1578" s="182"/>
    </row>
    <row r="1579" ht="22.5" customHeight="1">
      <c r="A1579" s="72">
        <f>COUNTIF('Call &amp; Chat-Lidya'!$I$4:$I$2391,I1579)</f>
        <v>5</v>
      </c>
      <c r="B1579" s="818">
        <v>46111.0</v>
      </c>
      <c r="C1579" s="91" t="s">
        <v>83</v>
      </c>
      <c r="D1579" s="91" t="s">
        <v>125</v>
      </c>
      <c r="E1579" s="91" t="s">
        <v>2575</v>
      </c>
      <c r="F1579" s="178">
        <v>46101.0</v>
      </c>
      <c r="G1579" s="91"/>
      <c r="H1579" s="91" t="s">
        <v>10892</v>
      </c>
      <c r="I1579" s="412" t="s">
        <v>10893</v>
      </c>
      <c r="J1579" s="558" t="s">
        <v>9473</v>
      </c>
      <c r="K1579" s="558" t="s">
        <v>10894</v>
      </c>
      <c r="L1579" s="313" t="s">
        <v>10894</v>
      </c>
      <c r="M1579" s="91" t="s">
        <v>10895</v>
      </c>
      <c r="N1579" s="91" t="s">
        <v>10895</v>
      </c>
      <c r="O1579" s="183">
        <v>46101.0</v>
      </c>
      <c r="P1579" s="337">
        <v>46115.0</v>
      </c>
      <c r="Q1579" s="91" t="s">
        <v>98</v>
      </c>
      <c r="R1579" s="91">
        <v>1.0</v>
      </c>
      <c r="S1579" s="179" t="s">
        <v>126</v>
      </c>
      <c r="T1579" s="179" t="s">
        <v>145</v>
      </c>
      <c r="U1579" s="179" t="s">
        <v>101</v>
      </c>
      <c r="V1579" s="179" t="s">
        <v>131</v>
      </c>
      <c r="W1579" s="182"/>
      <c r="X1579" s="182"/>
      <c r="Y1579" s="182"/>
      <c r="Z1579" s="182"/>
      <c r="AA1579" s="182"/>
      <c r="AB1579" s="182"/>
    </row>
    <row r="1580" ht="22.5" customHeight="1">
      <c r="A1580" s="72">
        <f>COUNTIF('Call &amp; Chat-Lidya'!$I$4:$I$2391,I1580)</f>
        <v>5</v>
      </c>
      <c r="B1580" s="818">
        <v>46111.0</v>
      </c>
      <c r="C1580" s="91" t="s">
        <v>83</v>
      </c>
      <c r="D1580" s="91" t="s">
        <v>125</v>
      </c>
      <c r="E1580" s="91" t="s">
        <v>1866</v>
      </c>
      <c r="F1580" s="178">
        <v>46104.0</v>
      </c>
      <c r="G1580" s="91"/>
      <c r="H1580" s="91" t="s">
        <v>3076</v>
      </c>
      <c r="I1580" s="412" t="s">
        <v>3077</v>
      </c>
      <c r="J1580" s="558" t="s">
        <v>3078</v>
      </c>
      <c r="K1580" s="558" t="s">
        <v>3079</v>
      </c>
      <c r="L1580" s="313" t="s">
        <v>3079</v>
      </c>
      <c r="M1580" s="91" t="s">
        <v>3080</v>
      </c>
      <c r="N1580" s="91" t="s">
        <v>3080</v>
      </c>
      <c r="O1580" s="183">
        <v>46104.0</v>
      </c>
      <c r="P1580" s="337">
        <v>46118.0</v>
      </c>
      <c r="Q1580" s="91" t="s">
        <v>124</v>
      </c>
      <c r="R1580" s="91">
        <v>1.0</v>
      </c>
      <c r="S1580" s="179" t="s">
        <v>99</v>
      </c>
      <c r="T1580" s="179" t="s">
        <v>145</v>
      </c>
      <c r="U1580" s="179" t="s">
        <v>101</v>
      </c>
      <c r="V1580" s="179" t="s">
        <v>131</v>
      </c>
      <c r="W1580" s="182"/>
      <c r="X1580" s="182"/>
      <c r="Y1580" s="182"/>
      <c r="Z1580" s="182"/>
      <c r="AA1580" s="182"/>
      <c r="AB1580" s="182"/>
    </row>
    <row r="1581" ht="22.5" customHeight="1">
      <c r="A1581" s="72">
        <f>COUNTIF('Call &amp; Chat-Lidya'!$I$4:$I$2391,I1581)</f>
        <v>4</v>
      </c>
      <c r="B1581" s="818">
        <v>46111.0</v>
      </c>
      <c r="C1581" s="91" t="s">
        <v>83</v>
      </c>
      <c r="D1581" s="91" t="s">
        <v>125</v>
      </c>
      <c r="E1581" s="91" t="s">
        <v>2584</v>
      </c>
      <c r="F1581" s="178">
        <v>46105.0</v>
      </c>
      <c r="G1581" s="91"/>
      <c r="H1581" s="91" t="s">
        <v>10904</v>
      </c>
      <c r="I1581" s="412" t="s">
        <v>10905</v>
      </c>
      <c r="J1581" s="558" t="s">
        <v>10906</v>
      </c>
      <c r="K1581" s="558" t="s">
        <v>10907</v>
      </c>
      <c r="L1581" s="313" t="s">
        <v>10907</v>
      </c>
      <c r="M1581" s="91" t="s">
        <v>10910</v>
      </c>
      <c r="N1581" s="91" t="s">
        <v>10911</v>
      </c>
      <c r="O1581" s="183">
        <v>46105.0</v>
      </c>
      <c r="P1581" s="337">
        <v>46119.0</v>
      </c>
      <c r="Q1581" s="91" t="s">
        <v>143</v>
      </c>
      <c r="R1581" s="91">
        <v>1.0</v>
      </c>
      <c r="S1581" s="179" t="s">
        <v>99</v>
      </c>
      <c r="T1581" s="179" t="s">
        <v>145</v>
      </c>
      <c r="U1581" s="179" t="s">
        <v>101</v>
      </c>
      <c r="V1581" s="179" t="s">
        <v>131</v>
      </c>
      <c r="W1581" s="182"/>
      <c r="X1581" s="182"/>
      <c r="Y1581" s="182"/>
      <c r="Z1581" s="182"/>
      <c r="AA1581" s="182"/>
      <c r="AB1581" s="182"/>
    </row>
    <row r="1582" ht="22.5" customHeight="1">
      <c r="A1582" s="72">
        <f>COUNTIF('Call &amp; Chat-Lidya'!$I$4:$I$2391,I1582)</f>
        <v>10</v>
      </c>
      <c r="B1582" s="818">
        <v>46111.0</v>
      </c>
      <c r="C1582" s="91" t="s">
        <v>83</v>
      </c>
      <c r="D1582" s="91" t="s">
        <v>125</v>
      </c>
      <c r="E1582" s="91" t="s">
        <v>1715</v>
      </c>
      <c r="F1582" s="178">
        <v>46108.0</v>
      </c>
      <c r="G1582" s="91"/>
      <c r="H1582" s="91" t="s">
        <v>1719</v>
      </c>
      <c r="I1582" s="412" t="s">
        <v>1720</v>
      </c>
      <c r="J1582" s="558" t="s">
        <v>1722</v>
      </c>
      <c r="K1582" s="558" t="s">
        <v>1722</v>
      </c>
      <c r="L1582" s="313" t="s">
        <v>1722</v>
      </c>
      <c r="M1582" s="91" t="s">
        <v>1726</v>
      </c>
      <c r="N1582" s="91" t="s">
        <v>1726</v>
      </c>
      <c r="O1582" s="183">
        <v>46108.0</v>
      </c>
      <c r="P1582" s="337">
        <v>46122.0</v>
      </c>
      <c r="Q1582" s="91" t="s">
        <v>143</v>
      </c>
      <c r="R1582" s="91">
        <v>2.0</v>
      </c>
      <c r="S1582" s="179" t="s">
        <v>251</v>
      </c>
      <c r="T1582" s="179" t="s">
        <v>145</v>
      </c>
      <c r="U1582" s="179" t="s">
        <v>101</v>
      </c>
      <c r="V1582" s="179" t="s">
        <v>131</v>
      </c>
      <c r="W1582" s="182"/>
      <c r="X1582" s="182"/>
      <c r="Y1582" s="182"/>
      <c r="Z1582" s="182"/>
      <c r="AA1582" s="182"/>
      <c r="AB1582" s="182"/>
    </row>
    <row r="1583" ht="22.5" customHeight="1">
      <c r="A1583" s="72">
        <f>COUNTIF('Call &amp; Chat-Lidya'!$I$4:$I$2391,I1583)</f>
        <v>4</v>
      </c>
      <c r="B1583" s="818">
        <v>46111.0</v>
      </c>
      <c r="C1583" s="91" t="s">
        <v>83</v>
      </c>
      <c r="D1583" s="91" t="s">
        <v>125</v>
      </c>
      <c r="E1583" s="91" t="s">
        <v>2596</v>
      </c>
      <c r="F1583" s="178">
        <v>46107.0</v>
      </c>
      <c r="G1583" s="91"/>
      <c r="H1583" s="91" t="s">
        <v>3081</v>
      </c>
      <c r="I1583" s="412" t="s">
        <v>3082</v>
      </c>
      <c r="J1583" s="558" t="s">
        <v>3083</v>
      </c>
      <c r="K1583" s="558" t="s">
        <v>3084</v>
      </c>
      <c r="L1583" s="313" t="s">
        <v>3084</v>
      </c>
      <c r="M1583" s="91" t="s">
        <v>3085</v>
      </c>
      <c r="N1583" s="91" t="s">
        <v>3085</v>
      </c>
      <c r="O1583" s="183">
        <v>46107.0</v>
      </c>
      <c r="P1583" s="337">
        <v>46121.0</v>
      </c>
      <c r="Q1583" s="91" t="s">
        <v>143</v>
      </c>
      <c r="R1583" s="91">
        <v>1.0</v>
      </c>
      <c r="S1583" s="179" t="s">
        <v>251</v>
      </c>
      <c r="T1583" s="179" t="s">
        <v>145</v>
      </c>
      <c r="U1583" s="179" t="s">
        <v>101</v>
      </c>
      <c r="V1583" s="179" t="s">
        <v>131</v>
      </c>
      <c r="W1583" s="182"/>
      <c r="X1583" s="182"/>
      <c r="Y1583" s="182"/>
      <c r="Z1583" s="182"/>
      <c r="AA1583" s="182"/>
      <c r="AB1583" s="182"/>
    </row>
    <row r="1584" ht="22.5" customHeight="1">
      <c r="A1584" s="72">
        <f>COUNTIF('Call &amp; Chat-Lidya'!$I$4:$I$2391,I1584)</f>
        <v>3</v>
      </c>
      <c r="B1584" s="576">
        <v>46111.0</v>
      </c>
      <c r="C1584" s="91" t="s">
        <v>83</v>
      </c>
      <c r="D1584" s="91" t="s">
        <v>125</v>
      </c>
      <c r="E1584" s="91" t="s">
        <v>2603</v>
      </c>
      <c r="F1584" s="178">
        <v>46108.0</v>
      </c>
      <c r="G1584" s="91"/>
      <c r="H1584" s="91" t="s">
        <v>3086</v>
      </c>
      <c r="I1584" s="412" t="s">
        <v>3087</v>
      </c>
      <c r="J1584" s="558" t="s">
        <v>3088</v>
      </c>
      <c r="K1584" s="558" t="s">
        <v>3089</v>
      </c>
      <c r="L1584" s="313" t="s">
        <v>3089</v>
      </c>
      <c r="M1584" s="91" t="s">
        <v>3090</v>
      </c>
      <c r="N1584" s="91" t="s">
        <v>3090</v>
      </c>
      <c r="O1584" s="183">
        <v>46108.0</v>
      </c>
      <c r="P1584" s="176">
        <v>46122.0</v>
      </c>
      <c r="Q1584" s="91" t="s">
        <v>143</v>
      </c>
      <c r="R1584" s="91">
        <v>1.0</v>
      </c>
      <c r="S1584" s="179" t="s">
        <v>126</v>
      </c>
      <c r="T1584" s="179" t="s">
        <v>195</v>
      </c>
      <c r="U1584" s="179" t="s">
        <v>128</v>
      </c>
      <c r="V1584" s="179" t="s">
        <v>131</v>
      </c>
      <c r="W1584" s="182"/>
      <c r="X1584" s="182"/>
      <c r="Y1584" s="182"/>
      <c r="Z1584" s="182"/>
      <c r="AA1584" s="182"/>
      <c r="AB1584" s="182"/>
    </row>
    <row r="1585" ht="22.5" customHeight="1">
      <c r="A1585" s="72">
        <f>COUNTIF('Call &amp; Chat-Lidya'!$I$4:$I$2391,I1585)</f>
        <v>3</v>
      </c>
      <c r="B1585" s="576">
        <v>46111.0</v>
      </c>
      <c r="C1585" s="91" t="s">
        <v>83</v>
      </c>
      <c r="D1585" s="91" t="s">
        <v>125</v>
      </c>
      <c r="E1585" s="91" t="s">
        <v>2611</v>
      </c>
      <c r="F1585" s="178">
        <v>46111.0</v>
      </c>
      <c r="G1585" s="91"/>
      <c r="H1585" s="91" t="s">
        <v>3091</v>
      </c>
      <c r="I1585" s="412" t="s">
        <v>3092</v>
      </c>
      <c r="J1585" s="558" t="s">
        <v>3093</v>
      </c>
      <c r="K1585" s="558" t="s">
        <v>3094</v>
      </c>
      <c r="L1585" s="313" t="s">
        <v>3094</v>
      </c>
      <c r="M1585" s="91" t="s">
        <v>3095</v>
      </c>
      <c r="N1585" s="182"/>
      <c r="O1585" s="183">
        <v>46111.0</v>
      </c>
      <c r="P1585" s="176">
        <v>46125.0</v>
      </c>
      <c r="Q1585" s="91" t="s">
        <v>124</v>
      </c>
      <c r="R1585" s="91">
        <v>1.0</v>
      </c>
      <c r="S1585" s="179" t="s">
        <v>251</v>
      </c>
      <c r="T1585" s="179" t="s">
        <v>381</v>
      </c>
      <c r="U1585" s="179" t="s">
        <v>101</v>
      </c>
      <c r="V1585" s="179" t="s">
        <v>283</v>
      </c>
      <c r="W1585" s="182"/>
      <c r="X1585" s="182"/>
      <c r="Y1585" s="182"/>
      <c r="Z1585" s="97" t="s">
        <v>11805</v>
      </c>
      <c r="AA1585" s="182"/>
      <c r="AB1585" s="182"/>
    </row>
    <row r="1586" ht="22.5" customHeight="1">
      <c r="A1586" s="72">
        <f>COUNTIF('Call &amp; Chat-Lidya'!$I$4:$I$2391,I1586)</f>
        <v>3</v>
      </c>
      <c r="B1586" s="576">
        <v>46111.0</v>
      </c>
      <c r="C1586" s="91" t="s">
        <v>83</v>
      </c>
      <c r="D1586" s="91" t="s">
        <v>125</v>
      </c>
      <c r="E1586" s="91" t="s">
        <v>2623</v>
      </c>
      <c r="F1586" s="178">
        <v>46111.0</v>
      </c>
      <c r="G1586" s="91"/>
      <c r="H1586" s="91" t="s">
        <v>3097</v>
      </c>
      <c r="I1586" s="412" t="s">
        <v>3098</v>
      </c>
      <c r="J1586" s="558" t="s">
        <v>3099</v>
      </c>
      <c r="K1586" s="558" t="s">
        <v>3100</v>
      </c>
      <c r="L1586" s="313" t="s">
        <v>3100</v>
      </c>
      <c r="M1586" s="91" t="s">
        <v>3101</v>
      </c>
      <c r="N1586" s="91" t="s">
        <v>3101</v>
      </c>
      <c r="O1586" s="183">
        <v>46111.0</v>
      </c>
      <c r="P1586" s="176">
        <v>46125.0</v>
      </c>
      <c r="Q1586" s="91" t="s">
        <v>124</v>
      </c>
      <c r="R1586" s="91">
        <v>1.0</v>
      </c>
      <c r="S1586" s="179" t="s">
        <v>251</v>
      </c>
      <c r="T1586" s="179" t="s">
        <v>350</v>
      </c>
      <c r="U1586" s="179" t="s">
        <v>101</v>
      </c>
      <c r="V1586" s="179" t="s">
        <v>283</v>
      </c>
      <c r="W1586" s="182"/>
      <c r="X1586" s="182"/>
      <c r="Y1586" s="182"/>
      <c r="Z1586" s="97" t="s">
        <v>11809</v>
      </c>
      <c r="AA1586" s="182"/>
      <c r="AB1586" s="182"/>
    </row>
    <row r="1587" ht="22.5" customHeight="1">
      <c r="A1587" s="72">
        <f>COUNTIF('Call &amp; Chat-Lidya'!$I$4:$I$2391,I1587)</f>
        <v>26</v>
      </c>
      <c r="B1587" s="576">
        <v>46111.0</v>
      </c>
      <c r="C1587" s="91" t="s">
        <v>83</v>
      </c>
      <c r="D1587" s="91" t="s">
        <v>104</v>
      </c>
      <c r="E1587" s="91" t="s">
        <v>3143</v>
      </c>
      <c r="F1587" s="178">
        <v>46078.0</v>
      </c>
      <c r="G1587" s="182"/>
      <c r="H1587" s="182"/>
      <c r="I1587" s="412" t="s">
        <v>2116</v>
      </c>
      <c r="J1587" s="558" t="s">
        <v>3150</v>
      </c>
      <c r="K1587" s="558" t="s">
        <v>2116</v>
      </c>
      <c r="L1587" s="97" t="s">
        <v>2116</v>
      </c>
      <c r="M1587" s="91" t="s">
        <v>2116</v>
      </c>
      <c r="N1587" s="91" t="s">
        <v>2116</v>
      </c>
      <c r="O1587" s="331" t="s">
        <v>2116</v>
      </c>
      <c r="P1587" s="91" t="s">
        <v>2116</v>
      </c>
      <c r="Q1587" s="91" t="s">
        <v>124</v>
      </c>
      <c r="R1587" s="91">
        <v>2.0</v>
      </c>
      <c r="S1587" s="179" t="s">
        <v>251</v>
      </c>
      <c r="T1587" s="179" t="s">
        <v>145</v>
      </c>
      <c r="U1587" s="179" t="s">
        <v>101</v>
      </c>
      <c r="V1587" s="179" t="s">
        <v>131</v>
      </c>
      <c r="W1587" s="182"/>
      <c r="X1587" s="182"/>
      <c r="Y1587" s="182"/>
      <c r="Z1587" s="182"/>
      <c r="AA1587" s="180" t="s">
        <v>3152</v>
      </c>
      <c r="AB1587" s="180"/>
    </row>
    <row r="1588" ht="22.5" customHeight="1">
      <c r="A1588" s="72">
        <f>COUNTIF('Call &amp; Chat-Lidya'!$I$4:$I$2391,I1588)</f>
        <v>26</v>
      </c>
      <c r="B1588" s="576">
        <v>46111.0</v>
      </c>
      <c r="C1588" s="91" t="s">
        <v>83</v>
      </c>
      <c r="D1588" s="91" t="s">
        <v>104</v>
      </c>
      <c r="E1588" s="91" t="s">
        <v>2575</v>
      </c>
      <c r="F1588" s="178">
        <v>46078.0</v>
      </c>
      <c r="G1588" s="182"/>
      <c r="H1588" s="182"/>
      <c r="I1588" s="412" t="s">
        <v>2116</v>
      </c>
      <c r="J1588" s="558" t="s">
        <v>3155</v>
      </c>
      <c r="K1588" s="558" t="s">
        <v>2116</v>
      </c>
      <c r="L1588" s="97" t="s">
        <v>2116</v>
      </c>
      <c r="M1588" s="91" t="s">
        <v>2116</v>
      </c>
      <c r="N1588" s="91" t="s">
        <v>2116</v>
      </c>
      <c r="O1588" s="331" t="s">
        <v>2116</v>
      </c>
      <c r="P1588" s="91" t="s">
        <v>2116</v>
      </c>
      <c r="Q1588" s="91" t="s">
        <v>124</v>
      </c>
      <c r="R1588" s="91">
        <v>2.0</v>
      </c>
      <c r="S1588" s="179" t="s">
        <v>350</v>
      </c>
      <c r="T1588" s="179" t="s">
        <v>145</v>
      </c>
      <c r="U1588" s="179" t="s">
        <v>101</v>
      </c>
      <c r="V1588" s="179" t="s">
        <v>283</v>
      </c>
      <c r="W1588" s="182"/>
      <c r="X1588" s="182"/>
      <c r="Y1588" s="182"/>
      <c r="Z1588" s="97" t="s">
        <v>3161</v>
      </c>
      <c r="AA1588" s="180" t="s">
        <v>3162</v>
      </c>
      <c r="AB1588" s="180"/>
    </row>
    <row r="1589" ht="22.5" customHeight="1">
      <c r="A1589" s="72">
        <f>COUNTIF('Call &amp; Chat-Lidya'!$I$4:$I$2391,I1589)</f>
        <v>26</v>
      </c>
      <c r="B1589" s="576">
        <v>46111.0</v>
      </c>
      <c r="C1589" s="91" t="s">
        <v>83</v>
      </c>
      <c r="D1589" s="91" t="s">
        <v>104</v>
      </c>
      <c r="E1589" s="91" t="s">
        <v>2584</v>
      </c>
      <c r="F1589" s="178">
        <v>46078.0</v>
      </c>
      <c r="G1589" s="182"/>
      <c r="H1589" s="182"/>
      <c r="I1589" s="412" t="s">
        <v>2116</v>
      </c>
      <c r="J1589" s="558" t="s">
        <v>2582</v>
      </c>
      <c r="K1589" s="558" t="s">
        <v>2116</v>
      </c>
      <c r="L1589" s="97" t="s">
        <v>2116</v>
      </c>
      <c r="M1589" s="91" t="s">
        <v>2116</v>
      </c>
      <c r="N1589" s="91" t="s">
        <v>2116</v>
      </c>
      <c r="O1589" s="331" t="s">
        <v>2116</v>
      </c>
      <c r="P1589" s="91" t="s">
        <v>2116</v>
      </c>
      <c r="Q1589" s="91" t="s">
        <v>124</v>
      </c>
      <c r="R1589" s="91" t="s">
        <v>98</v>
      </c>
      <c r="S1589" s="83" t="s">
        <v>350</v>
      </c>
      <c r="T1589" s="179" t="s">
        <v>145</v>
      </c>
      <c r="U1589" s="179" t="s">
        <v>101</v>
      </c>
      <c r="V1589" s="179" t="s">
        <v>105</v>
      </c>
      <c r="W1589" s="182"/>
      <c r="X1589" s="182"/>
      <c r="Y1589" s="182"/>
      <c r="Z1589" s="97" t="s">
        <v>3384</v>
      </c>
      <c r="AA1589" s="182"/>
      <c r="AB1589" s="182"/>
    </row>
    <row r="1590" ht="22.5" customHeight="1">
      <c r="A1590" s="72">
        <f>COUNTIF('Call &amp; Chat-Lidya'!$I$4:$I$2391,I1590)</f>
        <v>2</v>
      </c>
      <c r="B1590" s="576">
        <v>46111.0</v>
      </c>
      <c r="C1590" s="91" t="s">
        <v>83</v>
      </c>
      <c r="D1590" s="91" t="s">
        <v>104</v>
      </c>
      <c r="E1590" s="91" t="s">
        <v>2603</v>
      </c>
      <c r="F1590" s="178">
        <v>46078.0</v>
      </c>
      <c r="G1590" s="91"/>
      <c r="H1590" s="91">
        <v>8906.0</v>
      </c>
      <c r="I1590" s="412" t="s">
        <v>9546</v>
      </c>
      <c r="J1590" s="558" t="s">
        <v>9947</v>
      </c>
      <c r="K1590" s="558" t="s">
        <v>9548</v>
      </c>
      <c r="L1590" s="313" t="s">
        <v>9548</v>
      </c>
      <c r="M1590" s="91" t="s">
        <v>9551</v>
      </c>
      <c r="N1590" s="550" t="s">
        <v>9551</v>
      </c>
      <c r="O1590" s="183">
        <v>45658.0</v>
      </c>
      <c r="P1590" s="176">
        <v>45834.0</v>
      </c>
      <c r="Q1590" s="91" t="s">
        <v>124</v>
      </c>
      <c r="R1590" s="91">
        <v>1.0</v>
      </c>
      <c r="S1590" s="179" t="s">
        <v>126</v>
      </c>
      <c r="T1590" s="179" t="s">
        <v>127</v>
      </c>
      <c r="U1590" s="179" t="s">
        <v>128</v>
      </c>
      <c r="V1590" s="179" t="s">
        <v>131</v>
      </c>
      <c r="W1590" s="182"/>
      <c r="X1590" s="182"/>
      <c r="Y1590" s="182"/>
      <c r="Z1590" s="182"/>
      <c r="AA1590" s="182"/>
      <c r="AB1590" s="182"/>
    </row>
    <row r="1591" ht="22.5" customHeight="1">
      <c r="A1591" s="72">
        <f>COUNTIF('Call &amp; Chat-Lidya'!$I$4:$I$2391,I1591)</f>
        <v>2</v>
      </c>
      <c r="B1591" s="576">
        <v>46111.0</v>
      </c>
      <c r="C1591" s="91" t="s">
        <v>83</v>
      </c>
      <c r="D1591" s="91" t="s">
        <v>104</v>
      </c>
      <c r="E1591" s="91" t="s">
        <v>2611</v>
      </c>
      <c r="F1591" s="178">
        <v>46078.0</v>
      </c>
      <c r="G1591" s="91"/>
      <c r="H1591" s="91">
        <v>8907.0</v>
      </c>
      <c r="I1591" s="412" t="s">
        <v>9556</v>
      </c>
      <c r="J1591" s="558" t="s">
        <v>9557</v>
      </c>
      <c r="K1591" s="558" t="s">
        <v>9558</v>
      </c>
      <c r="L1591" s="313" t="s">
        <v>9558</v>
      </c>
      <c r="M1591" s="91" t="s">
        <v>9559</v>
      </c>
      <c r="N1591" s="550" t="s">
        <v>9559</v>
      </c>
      <c r="O1591" s="183">
        <v>45658.0</v>
      </c>
      <c r="P1591" s="176">
        <v>45834.0</v>
      </c>
      <c r="Q1591" s="91" t="s">
        <v>124</v>
      </c>
      <c r="R1591" s="91">
        <v>1.0</v>
      </c>
      <c r="S1591" s="179" t="s">
        <v>126</v>
      </c>
      <c r="T1591" s="179" t="s">
        <v>127</v>
      </c>
      <c r="U1591" s="179" t="s">
        <v>101</v>
      </c>
      <c r="V1591" s="179" t="s">
        <v>131</v>
      </c>
      <c r="W1591" s="182"/>
      <c r="X1591" s="182"/>
      <c r="Y1591" s="182"/>
      <c r="Z1591" s="182"/>
      <c r="AA1591" s="182"/>
      <c r="AB1591" s="182"/>
    </row>
    <row r="1592" ht="22.5" customHeight="1">
      <c r="A1592" s="72">
        <f>COUNTIF('Call &amp; Chat-Lidya'!$I$4:$I$2391,I1592)</f>
        <v>2</v>
      </c>
      <c r="B1592" s="576">
        <v>46111.0</v>
      </c>
      <c r="C1592" s="91" t="s">
        <v>83</v>
      </c>
      <c r="D1592" s="91" t="s">
        <v>104</v>
      </c>
      <c r="E1592" s="91" t="s">
        <v>2623</v>
      </c>
      <c r="F1592" s="178">
        <v>46078.0</v>
      </c>
      <c r="G1592" s="91"/>
      <c r="H1592" s="91">
        <v>8909.0</v>
      </c>
      <c r="I1592" s="412" t="s">
        <v>9566</v>
      </c>
      <c r="J1592" s="558" t="s">
        <v>9567</v>
      </c>
      <c r="K1592" s="558" t="s">
        <v>9568</v>
      </c>
      <c r="L1592" s="313" t="s">
        <v>9568</v>
      </c>
      <c r="M1592" s="91" t="s">
        <v>9569</v>
      </c>
      <c r="N1592" s="550" t="s">
        <v>9570</v>
      </c>
      <c r="O1592" s="183">
        <v>45658.0</v>
      </c>
      <c r="P1592" s="176">
        <v>45834.0</v>
      </c>
      <c r="Q1592" s="91" t="s">
        <v>124</v>
      </c>
      <c r="R1592" s="91">
        <v>1.0</v>
      </c>
      <c r="S1592" s="179" t="s">
        <v>126</v>
      </c>
      <c r="T1592" s="179" t="s">
        <v>127</v>
      </c>
      <c r="U1592" s="179" t="s">
        <v>128</v>
      </c>
      <c r="V1592" s="179" t="s">
        <v>131</v>
      </c>
      <c r="W1592" s="182"/>
      <c r="X1592" s="182"/>
      <c r="Y1592" s="182"/>
      <c r="Z1592" s="182"/>
      <c r="AA1592" s="180" t="s">
        <v>11939</v>
      </c>
      <c r="AB1592" s="180"/>
    </row>
    <row r="1593" ht="22.5" customHeight="1">
      <c r="A1593" s="72">
        <f>COUNTIF('Call &amp; Chat-Lidya'!$I$4:$I$2391,I1593)</f>
        <v>2</v>
      </c>
      <c r="B1593" s="576">
        <v>46111.0</v>
      </c>
      <c r="C1593" s="91" t="s">
        <v>83</v>
      </c>
      <c r="D1593" s="91" t="s">
        <v>104</v>
      </c>
      <c r="E1593" s="91" t="s">
        <v>2092</v>
      </c>
      <c r="F1593" s="178">
        <v>46078.0</v>
      </c>
      <c r="G1593" s="91"/>
      <c r="H1593" s="91">
        <v>8910.0</v>
      </c>
      <c r="I1593" s="412" t="s">
        <v>9966</v>
      </c>
      <c r="J1593" s="558" t="s">
        <v>9967</v>
      </c>
      <c r="K1593" s="558" t="s">
        <v>9968</v>
      </c>
      <c r="L1593" s="313" t="s">
        <v>9968</v>
      </c>
      <c r="M1593" s="91" t="s">
        <v>9969</v>
      </c>
      <c r="N1593" s="550" t="s">
        <v>9969</v>
      </c>
      <c r="O1593" s="183">
        <v>45658.0</v>
      </c>
      <c r="P1593" s="176">
        <v>45834.0</v>
      </c>
      <c r="Q1593" s="91" t="s">
        <v>124</v>
      </c>
      <c r="R1593" s="91" t="s">
        <v>124</v>
      </c>
      <c r="S1593" s="179" t="s">
        <v>292</v>
      </c>
      <c r="T1593" s="179" t="s">
        <v>127</v>
      </c>
      <c r="U1593" s="179" t="s">
        <v>101</v>
      </c>
      <c r="V1593" s="179" t="s">
        <v>131</v>
      </c>
      <c r="W1593" s="182"/>
      <c r="X1593" s="182"/>
      <c r="Y1593" s="182"/>
      <c r="Z1593" s="97" t="s">
        <v>6513</v>
      </c>
      <c r="AA1593" s="182"/>
      <c r="AB1593" s="182"/>
    </row>
    <row r="1594" ht="22.5" customHeight="1">
      <c r="A1594" s="72">
        <f>COUNTIF('Call &amp; Chat-Lidya'!$I$4:$I$2391,I1594)</f>
        <v>2</v>
      </c>
      <c r="B1594" s="576">
        <v>46111.0</v>
      </c>
      <c r="C1594" s="91" t="s">
        <v>83</v>
      </c>
      <c r="D1594" s="91" t="s">
        <v>104</v>
      </c>
      <c r="E1594" s="91" t="s">
        <v>2629</v>
      </c>
      <c r="F1594" s="178">
        <v>46078.0</v>
      </c>
      <c r="G1594" s="91"/>
      <c r="H1594" s="91">
        <v>8923.0</v>
      </c>
      <c r="I1594" s="412" t="s">
        <v>9976</v>
      </c>
      <c r="J1594" s="558" t="s">
        <v>9977</v>
      </c>
      <c r="K1594" s="558" t="s">
        <v>9978</v>
      </c>
      <c r="L1594" s="313" t="s">
        <v>9978</v>
      </c>
      <c r="M1594" s="182"/>
      <c r="N1594" s="550" t="s">
        <v>9980</v>
      </c>
      <c r="O1594" s="183">
        <v>45660.0</v>
      </c>
      <c r="P1594" s="176">
        <v>45834.0</v>
      </c>
      <c r="Q1594" s="91" t="s">
        <v>124</v>
      </c>
      <c r="R1594" s="91">
        <v>0.0</v>
      </c>
      <c r="S1594" s="179" t="s">
        <v>292</v>
      </c>
      <c r="T1594" s="179" t="s">
        <v>127</v>
      </c>
      <c r="U1594" s="179" t="s">
        <v>128</v>
      </c>
      <c r="V1594" s="179" t="s">
        <v>664</v>
      </c>
      <c r="W1594" s="182"/>
      <c r="X1594" s="182"/>
      <c r="Y1594" s="182"/>
      <c r="Z1594" s="182"/>
      <c r="AA1594" s="182"/>
      <c r="AB1594" s="182"/>
    </row>
    <row r="1595" ht="22.5" customHeight="1">
      <c r="A1595" s="72">
        <f>COUNTIF('Call &amp; Chat-Lidya'!$I$4:$I$2391,I1595)</f>
        <v>2</v>
      </c>
      <c r="B1595" s="576">
        <v>46111.0</v>
      </c>
      <c r="C1595" s="91" t="s">
        <v>83</v>
      </c>
      <c r="D1595" s="91" t="s">
        <v>104</v>
      </c>
      <c r="E1595" s="91" t="s">
        <v>6611</v>
      </c>
      <c r="F1595" s="178">
        <v>46078.0</v>
      </c>
      <c r="G1595" s="91"/>
      <c r="H1595" s="91">
        <v>8930.0</v>
      </c>
      <c r="I1595" s="412" t="s">
        <v>9222</v>
      </c>
      <c r="J1595" s="558" t="s">
        <v>9988</v>
      </c>
      <c r="K1595" s="558" t="s">
        <v>9224</v>
      </c>
      <c r="L1595" s="313" t="s">
        <v>9224</v>
      </c>
      <c r="M1595" s="91" t="s">
        <v>9225</v>
      </c>
      <c r="N1595" s="550" t="s">
        <v>9225</v>
      </c>
      <c r="O1595" s="183">
        <v>45661.0</v>
      </c>
      <c r="P1595" s="176">
        <v>45834.0</v>
      </c>
      <c r="Q1595" s="91" t="s">
        <v>124</v>
      </c>
      <c r="R1595" s="91">
        <v>1.0</v>
      </c>
      <c r="S1595" s="179" t="s">
        <v>251</v>
      </c>
      <c r="T1595" s="179" t="s">
        <v>127</v>
      </c>
      <c r="U1595" s="179" t="s">
        <v>101</v>
      </c>
      <c r="V1595" s="179" t="s">
        <v>131</v>
      </c>
      <c r="W1595" s="182"/>
      <c r="X1595" s="182"/>
      <c r="Y1595" s="182"/>
      <c r="Z1595" s="182"/>
      <c r="AA1595" s="182"/>
      <c r="AB1595" s="182"/>
    </row>
    <row r="1596" ht="22.5" customHeight="1">
      <c r="A1596" s="72">
        <f>COUNTIF('Call &amp; Chat-Lidya'!$I$4:$I$2391,I1596)</f>
        <v>2</v>
      </c>
      <c r="B1596" s="576">
        <v>46111.0</v>
      </c>
      <c r="C1596" s="91" t="s">
        <v>83</v>
      </c>
      <c r="D1596" s="91" t="s">
        <v>104</v>
      </c>
      <c r="E1596" s="91" t="s">
        <v>6629</v>
      </c>
      <c r="F1596" s="178">
        <v>46078.0</v>
      </c>
      <c r="G1596" s="91"/>
      <c r="H1596" s="91">
        <v>8931.0</v>
      </c>
      <c r="I1596" s="412" t="s">
        <v>9993</v>
      </c>
      <c r="J1596" s="558" t="s">
        <v>3988</v>
      </c>
      <c r="K1596" s="558" t="s">
        <v>3989</v>
      </c>
      <c r="L1596" s="313" t="s">
        <v>3989</v>
      </c>
      <c r="M1596" s="91" t="s">
        <v>3990</v>
      </c>
      <c r="N1596" s="550" t="s">
        <v>3990</v>
      </c>
      <c r="O1596" s="183">
        <v>45661.0</v>
      </c>
      <c r="P1596" s="176">
        <v>45834.0</v>
      </c>
      <c r="Q1596" s="91" t="s">
        <v>8139</v>
      </c>
      <c r="R1596" s="91">
        <v>1.0</v>
      </c>
      <c r="S1596" s="179" t="s">
        <v>126</v>
      </c>
      <c r="T1596" s="179" t="s">
        <v>127</v>
      </c>
      <c r="U1596" s="179" t="s">
        <v>101</v>
      </c>
      <c r="V1596" s="179" t="s">
        <v>131</v>
      </c>
      <c r="W1596" s="182"/>
      <c r="X1596" s="182"/>
      <c r="Y1596" s="182"/>
      <c r="Z1596" s="182"/>
      <c r="AA1596" s="182"/>
      <c r="AB1596" s="182"/>
    </row>
    <row r="1597" ht="22.5" customHeight="1">
      <c r="A1597" s="72">
        <f>COUNTIF('Call &amp; Chat-Lidya'!$I$4:$I$2391,I1597)</f>
        <v>2</v>
      </c>
      <c r="B1597" s="576">
        <v>46111.0</v>
      </c>
      <c r="C1597" s="91" t="s">
        <v>83</v>
      </c>
      <c r="D1597" s="91" t="s">
        <v>104</v>
      </c>
      <c r="E1597" s="91" t="s">
        <v>6648</v>
      </c>
      <c r="F1597" s="178">
        <v>46078.0</v>
      </c>
      <c r="G1597" s="91"/>
      <c r="H1597" s="91">
        <v>8944.0</v>
      </c>
      <c r="I1597" s="412" t="s">
        <v>9232</v>
      </c>
      <c r="J1597" s="558" t="s">
        <v>10000</v>
      </c>
      <c r="K1597" s="558" t="s">
        <v>9234</v>
      </c>
      <c r="L1597" s="313" t="s">
        <v>9234</v>
      </c>
      <c r="M1597" s="182"/>
      <c r="N1597" s="550" t="s">
        <v>9235</v>
      </c>
      <c r="O1597" s="183">
        <v>45664.0</v>
      </c>
      <c r="P1597" s="176">
        <v>45834.0</v>
      </c>
      <c r="Q1597" s="91" t="s">
        <v>124</v>
      </c>
      <c r="R1597" s="91">
        <v>1.0</v>
      </c>
      <c r="S1597" s="179" t="s">
        <v>126</v>
      </c>
      <c r="T1597" s="179" t="s">
        <v>127</v>
      </c>
      <c r="U1597" s="179" t="s">
        <v>101</v>
      </c>
      <c r="V1597" s="179" t="s">
        <v>131</v>
      </c>
      <c r="W1597" s="182"/>
      <c r="X1597" s="182"/>
      <c r="Y1597" s="182"/>
      <c r="Z1597" s="182"/>
      <c r="AA1597" s="182"/>
      <c r="AB1597" s="182"/>
    </row>
    <row r="1598" ht="22.5" customHeight="1">
      <c r="A1598" s="72">
        <f>COUNTIF('Call &amp; Chat-Lidya'!$I$4:$I$2391,I1598)</f>
        <v>2</v>
      </c>
      <c r="B1598" s="576">
        <v>46111.0</v>
      </c>
      <c r="C1598" s="91" t="s">
        <v>83</v>
      </c>
      <c r="D1598" s="91" t="s">
        <v>104</v>
      </c>
      <c r="E1598" s="91" t="s">
        <v>2041</v>
      </c>
      <c r="F1598" s="178">
        <v>46078.0</v>
      </c>
      <c r="G1598" s="91"/>
      <c r="H1598" s="91">
        <v>8946.0</v>
      </c>
      <c r="I1598" s="412" t="s">
        <v>10002</v>
      </c>
      <c r="J1598" s="558" t="s">
        <v>3943</v>
      </c>
      <c r="K1598" s="558" t="s">
        <v>154</v>
      </c>
      <c r="L1598" s="313" t="s">
        <v>154</v>
      </c>
      <c r="M1598" s="91" t="s">
        <v>10003</v>
      </c>
      <c r="N1598" s="550" t="s">
        <v>3944</v>
      </c>
      <c r="O1598" s="183">
        <v>45664.0</v>
      </c>
      <c r="P1598" s="176">
        <v>45834.0</v>
      </c>
      <c r="Q1598" s="91" t="s">
        <v>175</v>
      </c>
      <c r="R1598" s="91">
        <v>1.0</v>
      </c>
      <c r="S1598" s="179" t="s">
        <v>126</v>
      </c>
      <c r="T1598" s="179" t="s">
        <v>127</v>
      </c>
      <c r="U1598" s="179" t="s">
        <v>101</v>
      </c>
      <c r="V1598" s="179" t="s">
        <v>131</v>
      </c>
      <c r="W1598" s="182"/>
      <c r="X1598" s="182"/>
      <c r="Y1598" s="182"/>
      <c r="Z1598" s="182"/>
      <c r="AA1598" s="180" t="s">
        <v>11959</v>
      </c>
      <c r="AB1598" s="180"/>
    </row>
    <row r="1599" ht="22.5" customHeight="1">
      <c r="A1599" s="72">
        <f>COUNTIF('Call &amp; Chat-Lidya'!$I$4:$I$2391,I1599)</f>
        <v>2</v>
      </c>
      <c r="B1599" s="576">
        <v>46111.0</v>
      </c>
      <c r="C1599" s="91" t="s">
        <v>83</v>
      </c>
      <c r="D1599" s="91" t="s">
        <v>104</v>
      </c>
      <c r="E1599" s="91" t="s">
        <v>2642</v>
      </c>
      <c r="F1599" s="178">
        <v>46078.0</v>
      </c>
      <c r="G1599" s="91"/>
      <c r="H1599" s="91">
        <v>8947.0</v>
      </c>
      <c r="I1599" s="412" t="s">
        <v>9237</v>
      </c>
      <c r="J1599" s="558" t="s">
        <v>10010</v>
      </c>
      <c r="K1599" s="558" t="s">
        <v>9239</v>
      </c>
      <c r="L1599" s="313" t="s">
        <v>9239</v>
      </c>
      <c r="M1599" s="91" t="s">
        <v>9240</v>
      </c>
      <c r="N1599" s="550" t="s">
        <v>9240</v>
      </c>
      <c r="O1599" s="183">
        <v>45664.0</v>
      </c>
      <c r="P1599" s="176">
        <v>45834.0</v>
      </c>
      <c r="Q1599" s="91" t="s">
        <v>175</v>
      </c>
      <c r="R1599" s="91">
        <v>1.0</v>
      </c>
      <c r="S1599" s="179" t="s">
        <v>126</v>
      </c>
      <c r="T1599" s="179" t="s">
        <v>127</v>
      </c>
      <c r="U1599" s="179" t="s">
        <v>128</v>
      </c>
      <c r="V1599" s="179" t="s">
        <v>131</v>
      </c>
      <c r="W1599" s="182"/>
      <c r="X1599" s="182"/>
      <c r="Y1599" s="182"/>
      <c r="Z1599" s="182"/>
      <c r="AA1599" s="180" t="s">
        <v>11351</v>
      </c>
      <c r="AB1599" s="180"/>
    </row>
    <row r="1600" ht="22.5" customHeight="1">
      <c r="A1600" s="72">
        <f>COUNTIF('Call &amp; Chat-Lidya'!$I$4:$I$2391,I1600)</f>
        <v>2</v>
      </c>
      <c r="B1600" s="576">
        <v>46111.0</v>
      </c>
      <c r="C1600" s="91" t="s">
        <v>83</v>
      </c>
      <c r="D1600" s="91" t="s">
        <v>104</v>
      </c>
      <c r="E1600" s="91" t="s">
        <v>2652</v>
      </c>
      <c r="F1600" s="178">
        <v>46078.0</v>
      </c>
      <c r="G1600" s="91"/>
      <c r="H1600" s="91">
        <v>8948.0</v>
      </c>
      <c r="I1600" s="412" t="s">
        <v>9243</v>
      </c>
      <c r="J1600" s="558" t="s">
        <v>10016</v>
      </c>
      <c r="K1600" s="558" t="s">
        <v>9245</v>
      </c>
      <c r="L1600" s="313" t="s">
        <v>9245</v>
      </c>
      <c r="M1600" s="91" t="s">
        <v>9246</v>
      </c>
      <c r="N1600" s="550" t="s">
        <v>9246</v>
      </c>
      <c r="O1600" s="183">
        <v>45664.0</v>
      </c>
      <c r="P1600" s="176">
        <v>45834.0</v>
      </c>
      <c r="Q1600" s="91" t="s">
        <v>124</v>
      </c>
      <c r="R1600" s="91">
        <v>1.0</v>
      </c>
      <c r="S1600" s="179" t="s">
        <v>126</v>
      </c>
      <c r="T1600" s="179" t="s">
        <v>127</v>
      </c>
      <c r="U1600" s="179" t="s">
        <v>101</v>
      </c>
      <c r="V1600" s="179" t="s">
        <v>131</v>
      </c>
      <c r="W1600" s="182"/>
      <c r="X1600" s="182"/>
      <c r="Y1600" s="182"/>
      <c r="Z1600" s="182"/>
      <c r="AA1600" s="182"/>
      <c r="AB1600" s="182"/>
    </row>
    <row r="1601" ht="22.5" customHeight="1">
      <c r="A1601" s="72">
        <f>COUNTIF('Call &amp; Chat-Lidya'!$I$4:$I$2391,I1601)</f>
        <v>2</v>
      </c>
      <c r="B1601" s="576">
        <v>46111.0</v>
      </c>
      <c r="C1601" s="91" t="s">
        <v>83</v>
      </c>
      <c r="D1601" s="91" t="s">
        <v>104</v>
      </c>
      <c r="E1601" s="91" t="s">
        <v>6714</v>
      </c>
      <c r="F1601" s="178">
        <v>46078.0</v>
      </c>
      <c r="G1601" s="91"/>
      <c r="H1601" s="91">
        <v>8968.0</v>
      </c>
      <c r="I1601" s="412" t="s">
        <v>9250</v>
      </c>
      <c r="J1601" s="558" t="s">
        <v>10023</v>
      </c>
      <c r="K1601" s="558" t="s">
        <v>9252</v>
      </c>
      <c r="L1601" s="313" t="s">
        <v>9252</v>
      </c>
      <c r="M1601" s="91" t="s">
        <v>9253</v>
      </c>
      <c r="N1601" s="550" t="s">
        <v>9253</v>
      </c>
      <c r="O1601" s="183">
        <v>45668.0</v>
      </c>
      <c r="P1601" s="176">
        <v>45834.0</v>
      </c>
      <c r="Q1601" s="91" t="s">
        <v>143</v>
      </c>
      <c r="R1601" s="91">
        <v>1.0</v>
      </c>
      <c r="S1601" s="179" t="s">
        <v>251</v>
      </c>
      <c r="T1601" s="179" t="s">
        <v>127</v>
      </c>
      <c r="U1601" s="179" t="s">
        <v>101</v>
      </c>
      <c r="V1601" s="179" t="s">
        <v>131</v>
      </c>
      <c r="W1601" s="182"/>
      <c r="X1601" s="182"/>
      <c r="Y1601" s="182"/>
      <c r="Z1601" s="182"/>
      <c r="AA1601" s="182"/>
      <c r="AB1601" s="182"/>
    </row>
    <row r="1602" ht="22.5" customHeight="1">
      <c r="A1602" s="72">
        <f>COUNTIF('Call &amp; Chat-Lidya'!$I$4:$I$2391,I1602)</f>
        <v>2</v>
      </c>
      <c r="B1602" s="576">
        <v>46111.0</v>
      </c>
      <c r="C1602" s="91" t="s">
        <v>83</v>
      </c>
      <c r="D1602" s="91" t="s">
        <v>104</v>
      </c>
      <c r="E1602" s="91" t="s">
        <v>6728</v>
      </c>
      <c r="F1602" s="178">
        <v>46078.0</v>
      </c>
      <c r="G1602" s="91"/>
      <c r="H1602" s="91">
        <v>8969.0</v>
      </c>
      <c r="I1602" s="412" t="s">
        <v>9256</v>
      </c>
      <c r="J1602" s="558" t="s">
        <v>10031</v>
      </c>
      <c r="K1602" s="558" t="s">
        <v>9258</v>
      </c>
      <c r="L1602" s="313" t="s">
        <v>9258</v>
      </c>
      <c r="M1602" s="91" t="s">
        <v>9260</v>
      </c>
      <c r="N1602" s="550" t="s">
        <v>9260</v>
      </c>
      <c r="O1602" s="183">
        <v>45668.0</v>
      </c>
      <c r="P1602" s="176">
        <v>45834.0</v>
      </c>
      <c r="Q1602" s="91" t="s">
        <v>124</v>
      </c>
      <c r="R1602" s="91">
        <v>1.0</v>
      </c>
      <c r="S1602" s="179" t="s">
        <v>126</v>
      </c>
      <c r="T1602" s="179" t="s">
        <v>127</v>
      </c>
      <c r="U1602" s="179" t="s">
        <v>101</v>
      </c>
      <c r="V1602" s="179" t="s">
        <v>131</v>
      </c>
      <c r="W1602" s="91" t="s">
        <v>694</v>
      </c>
      <c r="X1602" s="182"/>
      <c r="Y1602" s="182"/>
      <c r="Z1602" s="182"/>
      <c r="AA1602" s="180" t="s">
        <v>11969</v>
      </c>
      <c r="AB1602" s="180"/>
    </row>
    <row r="1603" ht="22.5" customHeight="1">
      <c r="A1603" s="72">
        <f>COUNTIF('Call &amp; Chat-Lidya'!$I$4:$I$2391,I1603)</f>
        <v>2</v>
      </c>
      <c r="B1603" s="576">
        <v>46111.0</v>
      </c>
      <c r="C1603" s="91" t="s">
        <v>83</v>
      </c>
      <c r="D1603" s="91" t="s">
        <v>104</v>
      </c>
      <c r="E1603" s="91" t="s">
        <v>3617</v>
      </c>
      <c r="F1603" s="178">
        <v>46078.0</v>
      </c>
      <c r="G1603" s="91"/>
      <c r="H1603" s="91">
        <v>8984.0</v>
      </c>
      <c r="I1603" s="412" t="s">
        <v>9279</v>
      </c>
      <c r="J1603" s="558" t="s">
        <v>10038</v>
      </c>
      <c r="K1603" s="558" t="s">
        <v>9281</v>
      </c>
      <c r="L1603" s="313" t="s">
        <v>9281</v>
      </c>
      <c r="M1603" s="91" t="s">
        <v>9282</v>
      </c>
      <c r="N1603" s="550" t="s">
        <v>9282</v>
      </c>
      <c r="O1603" s="183">
        <v>45671.0</v>
      </c>
      <c r="P1603" s="176">
        <v>45834.0</v>
      </c>
      <c r="Q1603" s="91" t="s">
        <v>410</v>
      </c>
      <c r="R1603" s="91">
        <v>1.0</v>
      </c>
      <c r="S1603" s="179" t="s">
        <v>126</v>
      </c>
      <c r="T1603" s="179" t="s">
        <v>127</v>
      </c>
      <c r="U1603" s="179" t="s">
        <v>128</v>
      </c>
      <c r="V1603" s="179" t="s">
        <v>131</v>
      </c>
      <c r="W1603" s="182"/>
      <c r="X1603" s="182"/>
      <c r="Y1603" s="182"/>
      <c r="Z1603" s="182"/>
      <c r="AA1603" s="180" t="s">
        <v>11351</v>
      </c>
      <c r="AB1603" s="180"/>
    </row>
    <row r="1604" ht="22.5" customHeight="1">
      <c r="A1604" s="72">
        <f>COUNTIF('Call &amp; Chat-Lidya'!$I$4:$I$2391,I1604)</f>
        <v>2</v>
      </c>
      <c r="B1604" s="576">
        <v>46111.0</v>
      </c>
      <c r="C1604" s="91" t="s">
        <v>83</v>
      </c>
      <c r="D1604" s="91" t="s">
        <v>104</v>
      </c>
      <c r="E1604" s="91" t="s">
        <v>6748</v>
      </c>
      <c r="F1604" s="178">
        <v>46078.0</v>
      </c>
      <c r="G1604" s="91"/>
      <c r="H1604" s="91">
        <v>8985.0</v>
      </c>
      <c r="I1604" s="412" t="s">
        <v>9285</v>
      </c>
      <c r="J1604" s="558" t="s">
        <v>10046</v>
      </c>
      <c r="K1604" s="558" t="s">
        <v>9287</v>
      </c>
      <c r="L1604" s="313" t="s">
        <v>9287</v>
      </c>
      <c r="M1604" s="182"/>
      <c r="N1604" s="550" t="s">
        <v>9288</v>
      </c>
      <c r="O1604" s="183">
        <v>45671.0</v>
      </c>
      <c r="P1604" s="176">
        <v>45834.0</v>
      </c>
      <c r="Q1604" s="91" t="s">
        <v>124</v>
      </c>
      <c r="R1604" s="91">
        <v>1.0</v>
      </c>
      <c r="S1604" s="179" t="s">
        <v>126</v>
      </c>
      <c r="T1604" s="179" t="s">
        <v>127</v>
      </c>
      <c r="U1604" s="179" t="s">
        <v>101</v>
      </c>
      <c r="V1604" s="179" t="s">
        <v>131</v>
      </c>
      <c r="W1604" s="182"/>
      <c r="X1604" s="182"/>
      <c r="Y1604" s="182"/>
      <c r="Z1604" s="182"/>
      <c r="AA1604" s="182"/>
      <c r="AB1604" s="182"/>
    </row>
    <row r="1605" ht="22.5" customHeight="1">
      <c r="A1605" s="72">
        <f>COUNTIF('Call &amp; Chat-Lidya'!$I$4:$I$2391,I1605)</f>
        <v>2</v>
      </c>
      <c r="B1605" s="576">
        <v>46111.0</v>
      </c>
      <c r="C1605" s="91" t="s">
        <v>83</v>
      </c>
      <c r="D1605" s="91" t="s">
        <v>104</v>
      </c>
      <c r="E1605" s="91" t="s">
        <v>6758</v>
      </c>
      <c r="F1605" s="178">
        <v>46078.0</v>
      </c>
      <c r="G1605" s="91"/>
      <c r="H1605" s="91">
        <v>8987.0</v>
      </c>
      <c r="I1605" s="412" t="s">
        <v>9291</v>
      </c>
      <c r="J1605" s="558" t="s">
        <v>9292</v>
      </c>
      <c r="K1605" s="558" t="s">
        <v>9293</v>
      </c>
      <c r="L1605" s="313" t="s">
        <v>9293</v>
      </c>
      <c r="M1605" s="91" t="s">
        <v>9294</v>
      </c>
      <c r="N1605" s="550" t="s">
        <v>9294</v>
      </c>
      <c r="O1605" s="183">
        <v>45671.0</v>
      </c>
      <c r="P1605" s="176">
        <v>45834.0</v>
      </c>
      <c r="Q1605" s="91" t="s">
        <v>143</v>
      </c>
      <c r="R1605" s="91">
        <v>1.0</v>
      </c>
      <c r="S1605" s="179" t="s">
        <v>126</v>
      </c>
      <c r="T1605" s="179" t="s">
        <v>127</v>
      </c>
      <c r="U1605" s="179" t="s">
        <v>101</v>
      </c>
      <c r="V1605" s="179" t="s">
        <v>131</v>
      </c>
      <c r="W1605" s="182"/>
      <c r="X1605" s="182"/>
      <c r="Y1605" s="182"/>
      <c r="Z1605" s="182"/>
      <c r="AA1605" s="180" t="s">
        <v>10319</v>
      </c>
      <c r="AB1605" s="180"/>
    </row>
    <row r="1606" ht="22.5" customHeight="1">
      <c r="A1606" s="72">
        <f>COUNTIF('Call &amp; Chat-Lidya'!$I$4:$I$2391,I1606)</f>
        <v>2</v>
      </c>
      <c r="B1606" s="576">
        <v>46111.0</v>
      </c>
      <c r="C1606" s="91" t="s">
        <v>83</v>
      </c>
      <c r="D1606" s="91" t="s">
        <v>104</v>
      </c>
      <c r="E1606" s="91" t="s">
        <v>6767</v>
      </c>
      <c r="F1606" s="178">
        <v>46078.0</v>
      </c>
      <c r="G1606" s="91"/>
      <c r="H1606" s="91">
        <v>8995.0</v>
      </c>
      <c r="I1606" s="412" t="s">
        <v>9297</v>
      </c>
      <c r="J1606" s="558" t="s">
        <v>10058</v>
      </c>
      <c r="K1606" s="558" t="s">
        <v>9300</v>
      </c>
      <c r="L1606" s="313" t="s">
        <v>9300</v>
      </c>
      <c r="M1606" s="91" t="s">
        <v>9301</v>
      </c>
      <c r="N1606" s="550" t="s">
        <v>9302</v>
      </c>
      <c r="O1606" s="183">
        <v>45674.0</v>
      </c>
      <c r="P1606" s="176">
        <v>45834.0</v>
      </c>
      <c r="Q1606" s="91" t="s">
        <v>213</v>
      </c>
      <c r="R1606" s="91">
        <v>1.0</v>
      </c>
      <c r="S1606" s="179" t="s">
        <v>251</v>
      </c>
      <c r="T1606" s="179" t="s">
        <v>127</v>
      </c>
      <c r="U1606" s="179" t="s">
        <v>101</v>
      </c>
      <c r="V1606" s="179" t="s">
        <v>131</v>
      </c>
      <c r="W1606" s="182"/>
      <c r="X1606" s="182"/>
      <c r="Y1606" s="182"/>
      <c r="Z1606" s="182"/>
      <c r="AA1606" s="180" t="s">
        <v>11351</v>
      </c>
      <c r="AB1606" s="180"/>
    </row>
    <row r="1607" ht="22.5" customHeight="1">
      <c r="A1607" s="72">
        <f>COUNTIF('Call &amp; Chat-Lidya'!$I$4:$I$2391,I1607)</f>
        <v>2</v>
      </c>
      <c r="B1607" s="576">
        <v>46111.0</v>
      </c>
      <c r="C1607" s="91" t="s">
        <v>83</v>
      </c>
      <c r="D1607" s="91" t="s">
        <v>104</v>
      </c>
      <c r="E1607" s="91" t="s">
        <v>4343</v>
      </c>
      <c r="F1607" s="178">
        <v>46078.0</v>
      </c>
      <c r="G1607" s="91"/>
      <c r="H1607" s="91">
        <v>8998.0</v>
      </c>
      <c r="I1607" s="412" t="s">
        <v>9304</v>
      </c>
      <c r="J1607" s="558" t="s">
        <v>10062</v>
      </c>
      <c r="K1607" s="558" t="s">
        <v>9306</v>
      </c>
      <c r="L1607" s="313" t="s">
        <v>9306</v>
      </c>
      <c r="M1607" s="91" t="s">
        <v>9307</v>
      </c>
      <c r="N1607" s="550" t="s">
        <v>9307</v>
      </c>
      <c r="O1607" s="183">
        <v>45674.0</v>
      </c>
      <c r="P1607" s="176">
        <v>45834.0</v>
      </c>
      <c r="Q1607" s="91" t="s">
        <v>124</v>
      </c>
      <c r="R1607" s="91">
        <v>1.0</v>
      </c>
      <c r="S1607" s="179" t="s">
        <v>251</v>
      </c>
      <c r="T1607" s="179" t="s">
        <v>127</v>
      </c>
      <c r="U1607" s="179" t="s">
        <v>101</v>
      </c>
      <c r="V1607" s="179" t="s">
        <v>131</v>
      </c>
      <c r="W1607" s="182"/>
      <c r="X1607" s="182"/>
      <c r="Y1607" s="182"/>
      <c r="Z1607" s="182"/>
      <c r="AA1607" s="182"/>
      <c r="AB1607" s="182"/>
    </row>
    <row r="1608" ht="22.5" customHeight="1">
      <c r="A1608" s="72">
        <f>COUNTIF('Call &amp; Chat-Lidya'!$I$4:$I$2391,I1608)</f>
        <v>12</v>
      </c>
      <c r="B1608" s="488">
        <v>46111.0</v>
      </c>
      <c r="C1608" s="91" t="s">
        <v>83</v>
      </c>
      <c r="D1608" s="91" t="s">
        <v>125</v>
      </c>
      <c r="E1608" s="91" t="s">
        <v>1672</v>
      </c>
      <c r="F1608" s="178">
        <v>46084.0</v>
      </c>
      <c r="G1608" s="91"/>
      <c r="H1608" s="91" t="s">
        <v>1673</v>
      </c>
      <c r="I1608" s="412" t="s">
        <v>1674</v>
      </c>
      <c r="J1608" s="558" t="s">
        <v>1675</v>
      </c>
      <c r="K1608" s="558" t="s">
        <v>1676</v>
      </c>
      <c r="L1608" s="313" t="s">
        <v>1676</v>
      </c>
      <c r="M1608" s="91" t="s">
        <v>1677</v>
      </c>
      <c r="N1608" s="91" t="s">
        <v>1678</v>
      </c>
      <c r="O1608" s="183">
        <v>46078.0</v>
      </c>
      <c r="P1608" s="176">
        <v>46092.0</v>
      </c>
      <c r="Q1608" s="91" t="s">
        <v>858</v>
      </c>
      <c r="R1608" s="91">
        <v>2.0</v>
      </c>
      <c r="S1608" s="179" t="s">
        <v>350</v>
      </c>
      <c r="T1608" s="179" t="s">
        <v>145</v>
      </c>
      <c r="U1608" s="179" t="s">
        <v>101</v>
      </c>
      <c r="V1608" s="179" t="s">
        <v>283</v>
      </c>
      <c r="W1608" s="182"/>
      <c r="X1608" s="182"/>
      <c r="Y1608" s="184"/>
      <c r="Z1608" s="98" t="s">
        <v>11989</v>
      </c>
      <c r="AA1608" s="182"/>
      <c r="AB1608" s="182"/>
    </row>
    <row r="1609" ht="22.5" customHeight="1">
      <c r="A1609" s="72">
        <f>COUNTIF('Call &amp; Chat-Lidya'!$I$4:$I$2391,I1609)</f>
        <v>5</v>
      </c>
      <c r="B1609" s="488">
        <v>46111.0</v>
      </c>
      <c r="C1609" s="91" t="s">
        <v>83</v>
      </c>
      <c r="D1609" s="91" t="s">
        <v>125</v>
      </c>
      <c r="E1609" s="91" t="s">
        <v>7033</v>
      </c>
      <c r="F1609" s="178">
        <v>46084.0</v>
      </c>
      <c r="G1609" s="91"/>
      <c r="H1609" s="91" t="s">
        <v>10296</v>
      </c>
      <c r="I1609" s="412" t="s">
        <v>2352</v>
      </c>
      <c r="J1609" s="558" t="s">
        <v>2353</v>
      </c>
      <c r="K1609" s="558" t="s">
        <v>2354</v>
      </c>
      <c r="L1609" s="313" t="s">
        <v>2354</v>
      </c>
      <c r="M1609" s="91" t="s">
        <v>2355</v>
      </c>
      <c r="N1609" s="91" t="s">
        <v>2355</v>
      </c>
      <c r="O1609" s="183">
        <v>46081.0</v>
      </c>
      <c r="P1609" s="176">
        <v>46095.0</v>
      </c>
      <c r="Q1609" s="91" t="s">
        <v>124</v>
      </c>
      <c r="R1609" s="91">
        <v>2.0</v>
      </c>
      <c r="S1609" s="179" t="s">
        <v>126</v>
      </c>
      <c r="T1609" s="179" t="s">
        <v>145</v>
      </c>
      <c r="U1609" s="179" t="s">
        <v>101</v>
      </c>
      <c r="V1609" s="179" t="s">
        <v>341</v>
      </c>
      <c r="W1609" s="91" t="s">
        <v>509</v>
      </c>
      <c r="X1609" s="182"/>
      <c r="Y1609" s="182"/>
      <c r="Z1609" s="182"/>
      <c r="AA1609" s="182"/>
      <c r="AB1609" s="182"/>
    </row>
    <row r="1610" ht="22.5" customHeight="1">
      <c r="A1610" s="72">
        <f>COUNTIF('Call &amp; Chat-Lidya'!$I$4:$I$2391,I1610)</f>
        <v>0</v>
      </c>
      <c r="B1610" s="576">
        <v>46111.0</v>
      </c>
      <c r="C1610" s="94"/>
      <c r="D1610" s="94"/>
      <c r="E1610" s="75"/>
      <c r="F1610" s="429"/>
      <c r="G1610" s="94"/>
      <c r="H1610" s="94"/>
      <c r="I1610" s="538"/>
      <c r="J1610" s="840" t="s">
        <v>1217</v>
      </c>
      <c r="K1610" s="840" t="s">
        <v>1217</v>
      </c>
      <c r="L1610" s="370" t="s">
        <v>1217</v>
      </c>
      <c r="M1610" s="371" t="s">
        <v>1221</v>
      </c>
      <c r="N1610" s="94"/>
      <c r="O1610" s="514"/>
      <c r="P1610" s="436"/>
      <c r="Q1610" s="94"/>
      <c r="R1610" s="94"/>
      <c r="S1610" s="166"/>
      <c r="T1610" s="166" t="s">
        <v>145</v>
      </c>
      <c r="U1610" s="167" t="s">
        <v>101</v>
      </c>
      <c r="V1610" s="166" t="s">
        <v>131</v>
      </c>
      <c r="W1610" s="175"/>
      <c r="X1610" s="175"/>
      <c r="Y1610" s="175"/>
      <c r="Z1610" s="537" t="s">
        <v>11995</v>
      </c>
      <c r="AA1610" s="515"/>
      <c r="AB1610" s="515"/>
    </row>
    <row r="1611" ht="22.5" customHeight="1">
      <c r="A1611" s="72">
        <f>COUNTIF('Call &amp; Chat-Lidya'!$I$4:$I$2391,I1611)</f>
        <v>3</v>
      </c>
      <c r="B1611" s="545">
        <v>46108.0</v>
      </c>
      <c r="C1611" s="94" t="s">
        <v>83</v>
      </c>
      <c r="D1611" s="94" t="s">
        <v>125</v>
      </c>
      <c r="E1611" s="75" t="s">
        <v>7341</v>
      </c>
      <c r="F1611" s="429">
        <v>46085.0</v>
      </c>
      <c r="G1611" s="94"/>
      <c r="H1611" s="94">
        <v>9095.0</v>
      </c>
      <c r="I1611" s="160" t="s">
        <v>11575</v>
      </c>
      <c r="J1611" s="161" t="s">
        <v>11576</v>
      </c>
      <c r="K1611" s="161" t="s">
        <v>11577</v>
      </c>
      <c r="L1611" s="430" t="s">
        <v>11577</v>
      </c>
      <c r="M1611" s="94" t="s">
        <v>11578</v>
      </c>
      <c r="N1611" s="94" t="s">
        <v>11579</v>
      </c>
      <c r="O1611" s="431">
        <v>45698.0</v>
      </c>
      <c r="P1611" s="436">
        <v>45834.0</v>
      </c>
      <c r="Q1611" s="94" t="s">
        <v>316</v>
      </c>
      <c r="R1611" s="94">
        <v>1.0</v>
      </c>
      <c r="S1611" s="166" t="s">
        <v>251</v>
      </c>
      <c r="T1611" s="841" t="s">
        <v>127</v>
      </c>
      <c r="U1611" s="167" t="s">
        <v>101</v>
      </c>
      <c r="V1611" s="167" t="s">
        <v>131</v>
      </c>
      <c r="W1611" s="175"/>
      <c r="X1611" s="175"/>
      <c r="Y1611" s="175"/>
      <c r="Z1611" s="175"/>
      <c r="AA1611" s="357"/>
      <c r="AB1611" s="357"/>
    </row>
    <row r="1612" ht="22.5" customHeight="1">
      <c r="A1612" s="72">
        <f>COUNTIF('Call &amp; Chat-Lidya'!$I$4:$I$2391,I1612)</f>
        <v>2</v>
      </c>
      <c r="B1612" s="545">
        <v>46108.0</v>
      </c>
      <c r="C1612" s="94" t="s">
        <v>83</v>
      </c>
      <c r="D1612" s="94" t="s">
        <v>125</v>
      </c>
      <c r="E1612" s="75" t="s">
        <v>7348</v>
      </c>
      <c r="F1612" s="429">
        <v>46085.0</v>
      </c>
      <c r="G1612" s="94"/>
      <c r="H1612" s="94">
        <v>9107.0</v>
      </c>
      <c r="I1612" s="160" t="s">
        <v>11583</v>
      </c>
      <c r="J1612" s="161" t="s">
        <v>11584</v>
      </c>
      <c r="K1612" s="161" t="s">
        <v>11585</v>
      </c>
      <c r="L1612" s="430" t="s">
        <v>11585</v>
      </c>
      <c r="M1612" s="94" t="s">
        <v>11586</v>
      </c>
      <c r="N1612" s="94" t="s">
        <v>11587</v>
      </c>
      <c r="O1612" s="431">
        <v>45700.0</v>
      </c>
      <c r="P1612" s="436">
        <v>45834.0</v>
      </c>
      <c r="Q1612" s="94" t="s">
        <v>4319</v>
      </c>
      <c r="R1612" s="94">
        <v>1.0</v>
      </c>
      <c r="S1612" s="167" t="s">
        <v>126</v>
      </c>
      <c r="T1612" s="841" t="s">
        <v>127</v>
      </c>
      <c r="U1612" s="167" t="s">
        <v>101</v>
      </c>
      <c r="V1612" s="167" t="s">
        <v>131</v>
      </c>
      <c r="W1612" s="175"/>
      <c r="X1612" s="175"/>
      <c r="Y1612" s="175"/>
      <c r="Z1612" s="175"/>
      <c r="AA1612" s="357"/>
      <c r="AB1612" s="357"/>
    </row>
    <row r="1613" ht="22.5" customHeight="1">
      <c r="A1613" s="72">
        <f>COUNTIF('Call &amp; Chat-Lidya'!$I$4:$I$2391,I1613)</f>
        <v>2</v>
      </c>
      <c r="B1613" s="545">
        <v>46108.0</v>
      </c>
      <c r="C1613" s="94" t="s">
        <v>83</v>
      </c>
      <c r="D1613" s="94" t="s">
        <v>125</v>
      </c>
      <c r="E1613" s="75" t="s">
        <v>7362</v>
      </c>
      <c r="F1613" s="429">
        <v>46085.0</v>
      </c>
      <c r="G1613" s="94"/>
      <c r="H1613" s="94">
        <v>9108.0</v>
      </c>
      <c r="I1613" s="160" t="s">
        <v>11590</v>
      </c>
      <c r="J1613" s="161" t="s">
        <v>11591</v>
      </c>
      <c r="K1613" s="161" t="s">
        <v>8208</v>
      </c>
      <c r="L1613" s="430" t="s">
        <v>8208</v>
      </c>
      <c r="M1613" s="94" t="s">
        <v>11592</v>
      </c>
      <c r="N1613" s="94" t="s">
        <v>11592</v>
      </c>
      <c r="O1613" s="431">
        <v>45700.0</v>
      </c>
      <c r="P1613" s="436">
        <v>45834.0</v>
      </c>
      <c r="Q1613" s="94" t="s">
        <v>143</v>
      </c>
      <c r="R1613" s="94">
        <v>1.0</v>
      </c>
      <c r="S1613" s="167" t="s">
        <v>126</v>
      </c>
      <c r="T1613" s="841" t="s">
        <v>127</v>
      </c>
      <c r="U1613" s="167" t="s">
        <v>101</v>
      </c>
      <c r="V1613" s="167" t="s">
        <v>131</v>
      </c>
      <c r="W1613" s="175"/>
      <c r="X1613" s="175"/>
      <c r="Y1613" s="175"/>
      <c r="Z1613" s="175"/>
      <c r="AA1613" s="357"/>
      <c r="AB1613" s="357"/>
    </row>
    <row r="1614" ht="22.5" customHeight="1">
      <c r="A1614" s="72">
        <f>COUNTIF('Call &amp; Chat-Lidya'!$I$4:$I$2391,I1614)</f>
        <v>2</v>
      </c>
      <c r="B1614" s="545">
        <v>46108.0</v>
      </c>
      <c r="C1614" s="94" t="s">
        <v>83</v>
      </c>
      <c r="D1614" s="94" t="s">
        <v>125</v>
      </c>
      <c r="E1614" s="75" t="s">
        <v>7374</v>
      </c>
      <c r="F1614" s="429">
        <v>46085.0</v>
      </c>
      <c r="G1614" s="94"/>
      <c r="H1614" s="94">
        <v>9117.0</v>
      </c>
      <c r="I1614" s="160" t="s">
        <v>11601</v>
      </c>
      <c r="J1614" s="161" t="s">
        <v>11602</v>
      </c>
      <c r="K1614" s="161" t="s">
        <v>11603</v>
      </c>
      <c r="L1614" s="430" t="s">
        <v>11603</v>
      </c>
      <c r="M1614" s="94" t="s">
        <v>11605</v>
      </c>
      <c r="N1614" s="94" t="s">
        <v>11606</v>
      </c>
      <c r="O1614" s="431">
        <v>45702.0</v>
      </c>
      <c r="P1614" s="436">
        <v>45834.0</v>
      </c>
      <c r="Q1614" s="94" t="s">
        <v>143</v>
      </c>
      <c r="R1614" s="94">
        <v>1.0</v>
      </c>
      <c r="S1614" s="166" t="s">
        <v>126</v>
      </c>
      <c r="T1614" s="841" t="s">
        <v>127</v>
      </c>
      <c r="U1614" s="167" t="s">
        <v>128</v>
      </c>
      <c r="V1614" s="167" t="s">
        <v>131</v>
      </c>
      <c r="W1614" s="175"/>
      <c r="X1614" s="175"/>
      <c r="Y1614" s="175"/>
      <c r="Z1614" s="175"/>
      <c r="AA1614" s="357" t="s">
        <v>10819</v>
      </c>
      <c r="AB1614" s="357"/>
    </row>
    <row r="1615" ht="22.5" customHeight="1">
      <c r="A1615" s="72">
        <f>COUNTIF('Call &amp; Chat-Lidya'!$I$4:$I$2391,I1615)</f>
        <v>3</v>
      </c>
      <c r="B1615" s="545">
        <v>46108.0</v>
      </c>
      <c r="C1615" s="94" t="s">
        <v>83</v>
      </c>
      <c r="D1615" s="94" t="s">
        <v>125</v>
      </c>
      <c r="E1615" s="75" t="s">
        <v>7384</v>
      </c>
      <c r="F1615" s="429">
        <v>46085.0</v>
      </c>
      <c r="G1615" s="94"/>
      <c r="H1615" s="94">
        <v>9131.0</v>
      </c>
      <c r="I1615" s="160" t="s">
        <v>11619</v>
      </c>
      <c r="J1615" s="161" t="s">
        <v>11620</v>
      </c>
      <c r="K1615" s="161" t="s">
        <v>11620</v>
      </c>
      <c r="L1615" s="430" t="s">
        <v>11620</v>
      </c>
      <c r="M1615" s="94" t="s">
        <v>11621</v>
      </c>
      <c r="N1615" s="94" t="s">
        <v>11621</v>
      </c>
      <c r="O1615" s="431">
        <v>45705.0</v>
      </c>
      <c r="P1615" s="436">
        <v>45834.0</v>
      </c>
      <c r="Q1615" s="94" t="s">
        <v>124</v>
      </c>
      <c r="R1615" s="94">
        <v>1.0</v>
      </c>
      <c r="S1615" s="167" t="s">
        <v>126</v>
      </c>
      <c r="T1615" s="841" t="s">
        <v>127</v>
      </c>
      <c r="U1615" s="167" t="s">
        <v>101</v>
      </c>
      <c r="V1615" s="167" t="s">
        <v>131</v>
      </c>
      <c r="W1615" s="175"/>
      <c r="X1615" s="175"/>
      <c r="Y1615" s="175"/>
      <c r="Z1615" s="175"/>
      <c r="AA1615" s="357"/>
      <c r="AB1615" s="357"/>
    </row>
    <row r="1616" ht="22.5" customHeight="1">
      <c r="A1616" s="72">
        <f>COUNTIF('Call &amp; Chat-Lidya'!$I$4:$I$2391,I1616)</f>
        <v>2</v>
      </c>
      <c r="B1616" s="545">
        <v>46108.0</v>
      </c>
      <c r="C1616" s="94" t="s">
        <v>83</v>
      </c>
      <c r="D1616" s="94" t="s">
        <v>125</v>
      </c>
      <c r="E1616" s="75" t="s">
        <v>7394</v>
      </c>
      <c r="F1616" s="429">
        <v>46085.0</v>
      </c>
      <c r="G1616" s="94"/>
      <c r="H1616" s="94">
        <v>9135.0</v>
      </c>
      <c r="I1616" s="160" t="s">
        <v>11623</v>
      </c>
      <c r="J1616" s="161" t="s">
        <v>11624</v>
      </c>
      <c r="K1616" s="161" t="s">
        <v>11625</v>
      </c>
      <c r="L1616" s="430" t="s">
        <v>11625</v>
      </c>
      <c r="M1616" s="94" t="s">
        <v>11626</v>
      </c>
      <c r="N1616" s="94" t="s">
        <v>11627</v>
      </c>
      <c r="O1616" s="431">
        <v>45705.0</v>
      </c>
      <c r="P1616" s="436">
        <v>45834.0</v>
      </c>
      <c r="Q1616" s="94" t="s">
        <v>657</v>
      </c>
      <c r="R1616" s="94">
        <v>1.0</v>
      </c>
      <c r="S1616" s="166" t="s">
        <v>251</v>
      </c>
      <c r="T1616" s="841" t="s">
        <v>127</v>
      </c>
      <c r="U1616" s="167" t="s">
        <v>101</v>
      </c>
      <c r="V1616" s="167" t="s">
        <v>131</v>
      </c>
      <c r="W1616" s="175"/>
      <c r="X1616" s="175"/>
      <c r="Y1616" s="175"/>
      <c r="Z1616" s="175"/>
      <c r="AA1616" s="357"/>
      <c r="AB1616" s="357"/>
    </row>
    <row r="1617" ht="22.5" customHeight="1">
      <c r="A1617" s="72">
        <f>COUNTIF('Call &amp; Chat-Lidya'!$I$4:$I$2391,I1617)</f>
        <v>2</v>
      </c>
      <c r="B1617" s="545">
        <v>46108.0</v>
      </c>
      <c r="C1617" s="94" t="s">
        <v>83</v>
      </c>
      <c r="D1617" s="94" t="s">
        <v>125</v>
      </c>
      <c r="E1617" s="75" t="s">
        <v>7408</v>
      </c>
      <c r="F1617" s="429">
        <v>46085.0</v>
      </c>
      <c r="G1617" s="94"/>
      <c r="H1617" s="94">
        <v>9138.0</v>
      </c>
      <c r="I1617" s="160" t="s">
        <v>11628</v>
      </c>
      <c r="J1617" s="161" t="s">
        <v>11629</v>
      </c>
      <c r="K1617" s="161" t="s">
        <v>11630</v>
      </c>
      <c r="L1617" s="430" t="s">
        <v>11630</v>
      </c>
      <c r="M1617" s="175"/>
      <c r="N1617" s="94" t="s">
        <v>11631</v>
      </c>
      <c r="O1617" s="431">
        <v>45706.0</v>
      </c>
      <c r="P1617" s="436">
        <v>45834.0</v>
      </c>
      <c r="Q1617" s="94" t="s">
        <v>461</v>
      </c>
      <c r="R1617" s="94">
        <v>1.0</v>
      </c>
      <c r="S1617" s="166" t="s">
        <v>251</v>
      </c>
      <c r="T1617" s="841" t="s">
        <v>127</v>
      </c>
      <c r="U1617" s="167" t="s">
        <v>128</v>
      </c>
      <c r="V1617" s="167" t="s">
        <v>302</v>
      </c>
      <c r="W1617" s="175"/>
      <c r="X1617" s="175"/>
      <c r="Y1617" s="175"/>
      <c r="Z1617" s="175"/>
      <c r="AA1617" s="357" t="s">
        <v>10831</v>
      </c>
      <c r="AB1617" s="357"/>
    </row>
    <row r="1618" ht="22.5" customHeight="1">
      <c r="A1618" s="72">
        <f>COUNTIF('Call &amp; Chat-Lidya'!$I$4:$I$2391,I1618)</f>
        <v>3</v>
      </c>
      <c r="B1618" s="545">
        <v>46108.0</v>
      </c>
      <c r="C1618" s="94" t="s">
        <v>83</v>
      </c>
      <c r="D1618" s="94" t="s">
        <v>125</v>
      </c>
      <c r="E1618" s="75" t="s">
        <v>7447</v>
      </c>
      <c r="F1618" s="429">
        <v>46085.0</v>
      </c>
      <c r="G1618" s="94"/>
      <c r="H1618" s="94">
        <v>9162.0</v>
      </c>
      <c r="I1618" s="160" t="s">
        <v>11641</v>
      </c>
      <c r="J1618" s="161" t="s">
        <v>11642</v>
      </c>
      <c r="K1618" s="161" t="s">
        <v>11643</v>
      </c>
      <c r="L1618" s="430" t="s">
        <v>11643</v>
      </c>
      <c r="M1618" s="94" t="s">
        <v>11644</v>
      </c>
      <c r="N1618" s="94" t="s">
        <v>11644</v>
      </c>
      <c r="O1618" s="431">
        <v>45709.0</v>
      </c>
      <c r="P1618" s="436">
        <v>45834.0</v>
      </c>
      <c r="Q1618" s="94" t="s">
        <v>213</v>
      </c>
      <c r="R1618" s="94">
        <v>1.0</v>
      </c>
      <c r="S1618" s="166" t="s">
        <v>126</v>
      </c>
      <c r="T1618" s="841" t="s">
        <v>127</v>
      </c>
      <c r="U1618" s="163"/>
      <c r="V1618" s="354" t="s">
        <v>131</v>
      </c>
      <c r="W1618" s="175"/>
      <c r="X1618" s="175"/>
      <c r="Y1618" s="175"/>
      <c r="Z1618" s="175"/>
      <c r="AA1618" s="357"/>
      <c r="AB1618" s="357"/>
    </row>
    <row r="1619" ht="22.5" customHeight="1">
      <c r="A1619" s="72">
        <f>COUNTIF('Call &amp; Chat-Lidya'!$I$4:$I$2391,I1619)</f>
        <v>2</v>
      </c>
      <c r="B1619" s="545">
        <v>46108.0</v>
      </c>
      <c r="C1619" s="94" t="s">
        <v>83</v>
      </c>
      <c r="D1619" s="94" t="s">
        <v>125</v>
      </c>
      <c r="E1619" s="75" t="s">
        <v>7454</v>
      </c>
      <c r="F1619" s="429">
        <v>46085.0</v>
      </c>
      <c r="G1619" s="94"/>
      <c r="H1619" s="94">
        <v>9165.0</v>
      </c>
      <c r="I1619" s="160" t="s">
        <v>11645</v>
      </c>
      <c r="J1619" s="161" t="s">
        <v>11646</v>
      </c>
      <c r="K1619" s="161" t="s">
        <v>11647</v>
      </c>
      <c r="L1619" s="430" t="s">
        <v>11647</v>
      </c>
      <c r="M1619" s="94" t="s">
        <v>11648</v>
      </c>
      <c r="N1619" s="94" t="s">
        <v>11648</v>
      </c>
      <c r="O1619" s="431">
        <v>45710.0</v>
      </c>
      <c r="P1619" s="436">
        <v>45834.0</v>
      </c>
      <c r="Q1619" s="94" t="s">
        <v>124</v>
      </c>
      <c r="R1619" s="94">
        <v>1.0</v>
      </c>
      <c r="S1619" s="166" t="s">
        <v>126</v>
      </c>
      <c r="T1619" s="841" t="s">
        <v>127</v>
      </c>
      <c r="U1619" s="167" t="s">
        <v>101</v>
      </c>
      <c r="V1619" s="167" t="s">
        <v>131</v>
      </c>
      <c r="W1619" s="175"/>
      <c r="X1619" s="175"/>
      <c r="Y1619" s="175"/>
      <c r="Z1619" s="175"/>
      <c r="AA1619" s="357"/>
      <c r="AB1619" s="357"/>
    </row>
    <row r="1620" ht="22.5" customHeight="1">
      <c r="A1620" s="72">
        <f>COUNTIF('Call &amp; Chat-Lidya'!$I$4:$I$2391,I1620)</f>
        <v>2</v>
      </c>
      <c r="B1620" s="545">
        <v>46108.0</v>
      </c>
      <c r="C1620" s="94" t="s">
        <v>83</v>
      </c>
      <c r="D1620" s="94" t="s">
        <v>125</v>
      </c>
      <c r="E1620" s="75" t="s">
        <v>2049</v>
      </c>
      <c r="F1620" s="429">
        <v>46085.0</v>
      </c>
      <c r="G1620" s="94"/>
      <c r="H1620" s="94">
        <v>9166.0</v>
      </c>
      <c r="I1620" s="160" t="s">
        <v>11651</v>
      </c>
      <c r="J1620" s="161" t="s">
        <v>11652</v>
      </c>
      <c r="K1620" s="161" t="s">
        <v>11653</v>
      </c>
      <c r="L1620" s="430" t="s">
        <v>11653</v>
      </c>
      <c r="M1620" s="94" t="s">
        <v>11654</v>
      </c>
      <c r="N1620" s="94" t="s">
        <v>11654</v>
      </c>
      <c r="O1620" s="431">
        <v>45711.0</v>
      </c>
      <c r="P1620" s="436">
        <v>45834.0</v>
      </c>
      <c r="Q1620" s="94" t="s">
        <v>124</v>
      </c>
      <c r="R1620" s="94">
        <v>1.0</v>
      </c>
      <c r="S1620" s="166" t="s">
        <v>126</v>
      </c>
      <c r="T1620" s="841" t="s">
        <v>127</v>
      </c>
      <c r="U1620" s="167" t="s">
        <v>101</v>
      </c>
      <c r="V1620" s="167" t="s">
        <v>131</v>
      </c>
      <c r="W1620" s="175"/>
      <c r="X1620" s="175"/>
      <c r="Y1620" s="175"/>
      <c r="Z1620" s="175"/>
      <c r="AA1620" s="357"/>
      <c r="AB1620" s="357"/>
    </row>
    <row r="1621" ht="22.5" customHeight="1">
      <c r="A1621" s="72">
        <f>COUNTIF('Call &amp; Chat-Lidya'!$I$4:$I$2391,I1621)</f>
        <v>2</v>
      </c>
      <c r="B1621" s="545">
        <v>46108.0</v>
      </c>
      <c r="C1621" s="94" t="s">
        <v>83</v>
      </c>
      <c r="D1621" s="94" t="s">
        <v>125</v>
      </c>
      <c r="E1621" s="75" t="s">
        <v>2489</v>
      </c>
      <c r="F1621" s="429">
        <v>46085.0</v>
      </c>
      <c r="G1621" s="94"/>
      <c r="H1621" s="94">
        <v>9168.0</v>
      </c>
      <c r="I1621" s="160" t="s">
        <v>7411</v>
      </c>
      <c r="J1621" s="161" t="s">
        <v>11656</v>
      </c>
      <c r="K1621" s="161" t="s">
        <v>7413</v>
      </c>
      <c r="L1621" s="430" t="s">
        <v>7413</v>
      </c>
      <c r="M1621" s="175"/>
      <c r="N1621" s="94" t="s">
        <v>7414</v>
      </c>
      <c r="O1621" s="431">
        <v>45711.0</v>
      </c>
      <c r="P1621" s="436">
        <v>45834.0</v>
      </c>
      <c r="Q1621" s="94" t="s">
        <v>124</v>
      </c>
      <c r="R1621" s="94">
        <v>1.0</v>
      </c>
      <c r="S1621" s="166" t="s">
        <v>126</v>
      </c>
      <c r="T1621" s="841" t="s">
        <v>127</v>
      </c>
      <c r="U1621" s="167" t="s">
        <v>101</v>
      </c>
      <c r="V1621" s="167" t="s">
        <v>131</v>
      </c>
      <c r="W1621" s="175"/>
      <c r="X1621" s="175"/>
      <c r="Y1621" s="175"/>
      <c r="Z1621" s="175"/>
      <c r="AA1621" s="357"/>
      <c r="AB1621" s="357"/>
    </row>
    <row r="1622" ht="22.5" customHeight="1">
      <c r="A1622" s="72">
        <f>COUNTIF('Call &amp; Chat-Lidya'!$I$4:$I$2391,I1622)</f>
        <v>2</v>
      </c>
      <c r="B1622" s="545">
        <v>46108.0</v>
      </c>
      <c r="C1622" s="94" t="s">
        <v>83</v>
      </c>
      <c r="D1622" s="94" t="s">
        <v>125</v>
      </c>
      <c r="E1622" s="75" t="s">
        <v>2830</v>
      </c>
      <c r="F1622" s="429">
        <v>46083.0</v>
      </c>
      <c r="G1622" s="94"/>
      <c r="H1622" s="94">
        <v>9581.0</v>
      </c>
      <c r="I1622" s="160" t="s">
        <v>10419</v>
      </c>
      <c r="J1622" s="161" t="s">
        <v>10420</v>
      </c>
      <c r="K1622" s="161" t="s">
        <v>9399</v>
      </c>
      <c r="L1622" s="430" t="s">
        <v>10421</v>
      </c>
      <c r="M1622" s="94" t="s">
        <v>10422</v>
      </c>
      <c r="N1622" s="94" t="s">
        <v>10422</v>
      </c>
      <c r="O1622" s="431">
        <v>45837.0</v>
      </c>
      <c r="P1622" s="436">
        <v>45851.0</v>
      </c>
      <c r="Q1622" s="94" t="s">
        <v>98</v>
      </c>
      <c r="R1622" s="94">
        <v>1.0</v>
      </c>
      <c r="S1622" s="166" t="s">
        <v>126</v>
      </c>
      <c r="T1622" s="841" t="s">
        <v>127</v>
      </c>
      <c r="U1622" s="163"/>
      <c r="V1622" s="167" t="s">
        <v>131</v>
      </c>
      <c r="W1622" s="175"/>
      <c r="X1622" s="175"/>
      <c r="Y1622" s="175"/>
      <c r="Z1622" s="175"/>
      <c r="AA1622" s="357"/>
      <c r="AB1622" s="357"/>
    </row>
    <row r="1623" ht="22.5" customHeight="1">
      <c r="A1623" s="72">
        <f>COUNTIF('Call &amp; Chat-Lidya'!$I$4:$I$2391,I1623)</f>
        <v>2</v>
      </c>
      <c r="B1623" s="545">
        <v>46108.0</v>
      </c>
      <c r="C1623" s="94" t="s">
        <v>83</v>
      </c>
      <c r="D1623" s="94" t="s">
        <v>125</v>
      </c>
      <c r="E1623" s="75" t="s">
        <v>761</v>
      </c>
      <c r="F1623" s="429">
        <v>46083.0</v>
      </c>
      <c r="G1623" s="94"/>
      <c r="H1623" s="94">
        <v>9584.0</v>
      </c>
      <c r="I1623" s="160" t="s">
        <v>10429</v>
      </c>
      <c r="J1623" s="161" t="s">
        <v>10430</v>
      </c>
      <c r="K1623" s="161" t="s">
        <v>10432</v>
      </c>
      <c r="L1623" s="430" t="s">
        <v>10432</v>
      </c>
      <c r="M1623" s="94" t="s">
        <v>10434</v>
      </c>
      <c r="N1623" s="94" t="s">
        <v>10434</v>
      </c>
      <c r="O1623" s="431">
        <v>45837.0</v>
      </c>
      <c r="P1623" s="436">
        <v>45851.0</v>
      </c>
      <c r="Q1623" s="94" t="s">
        <v>149</v>
      </c>
      <c r="R1623" s="94">
        <v>1.0</v>
      </c>
      <c r="S1623" s="166" t="s">
        <v>126</v>
      </c>
      <c r="T1623" s="841" t="s">
        <v>127</v>
      </c>
      <c r="U1623" s="163"/>
      <c r="V1623" s="167" t="s">
        <v>131</v>
      </c>
      <c r="W1623" s="175"/>
      <c r="X1623" s="175"/>
      <c r="Y1623" s="175"/>
      <c r="Z1623" s="175"/>
      <c r="AA1623" s="357"/>
      <c r="AB1623" s="357"/>
    </row>
    <row r="1624" ht="22.5" customHeight="1">
      <c r="A1624" s="72">
        <f>COUNTIF('Call &amp; Chat-Lidya'!$I$4:$I$2391,I1624)</f>
        <v>2</v>
      </c>
      <c r="B1624" s="545">
        <v>46108.0</v>
      </c>
      <c r="C1624" s="94" t="s">
        <v>83</v>
      </c>
      <c r="D1624" s="94" t="s">
        <v>125</v>
      </c>
      <c r="E1624" s="75" t="s">
        <v>2390</v>
      </c>
      <c r="F1624" s="429">
        <v>46083.0</v>
      </c>
      <c r="G1624" s="94"/>
      <c r="H1624" s="94">
        <v>9585.0</v>
      </c>
      <c r="I1624" s="160" t="s">
        <v>10438</v>
      </c>
      <c r="J1624" s="161" t="s">
        <v>10440</v>
      </c>
      <c r="K1624" s="161" t="s">
        <v>10441</v>
      </c>
      <c r="L1624" s="430" t="s">
        <v>10442</v>
      </c>
      <c r="M1624" s="94" t="s">
        <v>10443</v>
      </c>
      <c r="N1624" s="94" t="s">
        <v>10443</v>
      </c>
      <c r="O1624" s="431">
        <v>45837.0</v>
      </c>
      <c r="P1624" s="436">
        <v>45851.0</v>
      </c>
      <c r="Q1624" s="94" t="s">
        <v>124</v>
      </c>
      <c r="R1624" s="94">
        <v>1.0</v>
      </c>
      <c r="S1624" s="354" t="s">
        <v>350</v>
      </c>
      <c r="T1624" s="841" t="s">
        <v>145</v>
      </c>
      <c r="U1624" s="354" t="s">
        <v>101</v>
      </c>
      <c r="V1624" s="166" t="s">
        <v>283</v>
      </c>
      <c r="W1624" s="175"/>
      <c r="X1624" s="175"/>
      <c r="Y1624" s="175"/>
      <c r="Z1624" s="353" t="s">
        <v>12038</v>
      </c>
      <c r="AA1624" s="357"/>
      <c r="AB1624" s="357"/>
    </row>
    <row r="1625" ht="22.5" customHeight="1">
      <c r="A1625" s="72">
        <f>COUNTIF('Call &amp; Chat-Lidya'!$I$4:$I$2391,I1625)</f>
        <v>2</v>
      </c>
      <c r="B1625" s="545">
        <v>46108.0</v>
      </c>
      <c r="C1625" s="94" t="s">
        <v>83</v>
      </c>
      <c r="D1625" s="94" t="s">
        <v>125</v>
      </c>
      <c r="E1625" s="75" t="s">
        <v>2857</v>
      </c>
      <c r="F1625" s="429">
        <v>46083.0</v>
      </c>
      <c r="G1625" s="94"/>
      <c r="H1625" s="94">
        <v>9587.0</v>
      </c>
      <c r="I1625" s="160" t="s">
        <v>10449</v>
      </c>
      <c r="J1625" s="161" t="s">
        <v>10450</v>
      </c>
      <c r="K1625" s="161" t="s">
        <v>5180</v>
      </c>
      <c r="L1625" s="430" t="s">
        <v>5180</v>
      </c>
      <c r="M1625" s="94" t="s">
        <v>10451</v>
      </c>
      <c r="N1625" s="94" t="s">
        <v>10452</v>
      </c>
      <c r="O1625" s="431">
        <v>45838.0</v>
      </c>
      <c r="P1625" s="436">
        <v>45852.0</v>
      </c>
      <c r="Q1625" s="94" t="s">
        <v>8461</v>
      </c>
      <c r="R1625" s="94">
        <v>1.0</v>
      </c>
      <c r="S1625" s="354" t="s">
        <v>251</v>
      </c>
      <c r="T1625" s="841" t="s">
        <v>127</v>
      </c>
      <c r="U1625" s="163"/>
      <c r="V1625" s="167" t="s">
        <v>131</v>
      </c>
      <c r="W1625" s="175"/>
      <c r="X1625" s="175"/>
      <c r="Y1625" s="175"/>
      <c r="Z1625" s="175"/>
      <c r="AA1625" s="357"/>
      <c r="AB1625" s="357"/>
    </row>
    <row r="1626" ht="22.5" customHeight="1">
      <c r="A1626" s="72">
        <f>COUNTIF('Call &amp; Chat-Lidya'!$I$4:$I$2391,I1626)</f>
        <v>2</v>
      </c>
      <c r="B1626" s="545">
        <v>46108.0</v>
      </c>
      <c r="C1626" s="94" t="s">
        <v>83</v>
      </c>
      <c r="D1626" s="94" t="s">
        <v>125</v>
      </c>
      <c r="E1626" s="75" t="s">
        <v>2406</v>
      </c>
      <c r="F1626" s="429">
        <v>46083.0</v>
      </c>
      <c r="G1626" s="94"/>
      <c r="H1626" s="94">
        <v>9629.0</v>
      </c>
      <c r="I1626" s="160" t="s">
        <v>10459</v>
      </c>
      <c r="J1626" s="161" t="s">
        <v>10460</v>
      </c>
      <c r="K1626" s="161" t="s">
        <v>10461</v>
      </c>
      <c r="L1626" s="430" t="s">
        <v>10461</v>
      </c>
      <c r="M1626" s="94" t="s">
        <v>10462</v>
      </c>
      <c r="N1626" s="94" t="s">
        <v>10462</v>
      </c>
      <c r="O1626" s="431">
        <v>45851.0</v>
      </c>
      <c r="P1626" s="436">
        <v>45865.0</v>
      </c>
      <c r="Q1626" s="94" t="s">
        <v>95</v>
      </c>
      <c r="R1626" s="94">
        <v>1.0</v>
      </c>
      <c r="S1626" s="354" t="s">
        <v>251</v>
      </c>
      <c r="T1626" s="841" t="s">
        <v>127</v>
      </c>
      <c r="U1626" s="163"/>
      <c r="V1626" s="167" t="s">
        <v>131</v>
      </c>
      <c r="W1626" s="175"/>
      <c r="X1626" s="175"/>
      <c r="Y1626" s="175"/>
      <c r="Z1626" s="175"/>
      <c r="AA1626" s="357"/>
      <c r="AB1626" s="357"/>
    </row>
    <row r="1627" ht="22.5" customHeight="1">
      <c r="A1627" s="72">
        <f>COUNTIF('Call &amp; Chat-Lidya'!$I$4:$I$2391,I1627)</f>
        <v>2</v>
      </c>
      <c r="B1627" s="545">
        <v>46108.0</v>
      </c>
      <c r="C1627" s="94" t="s">
        <v>83</v>
      </c>
      <c r="D1627" s="94" t="s">
        <v>125</v>
      </c>
      <c r="E1627" s="75" t="s">
        <v>2424</v>
      </c>
      <c r="F1627" s="429">
        <v>46083.0</v>
      </c>
      <c r="G1627" s="94"/>
      <c r="H1627" s="94">
        <v>9631.0</v>
      </c>
      <c r="I1627" s="160" t="s">
        <v>10469</v>
      </c>
      <c r="J1627" s="161" t="s">
        <v>10471</v>
      </c>
      <c r="K1627" s="161" t="s">
        <v>10473</v>
      </c>
      <c r="L1627" s="430" t="s">
        <v>10473</v>
      </c>
      <c r="M1627" s="94" t="s">
        <v>10474</v>
      </c>
      <c r="N1627" s="94" t="s">
        <v>10474</v>
      </c>
      <c r="O1627" s="431">
        <v>45852.0</v>
      </c>
      <c r="P1627" s="436">
        <v>45866.0</v>
      </c>
      <c r="Q1627" s="94" t="s">
        <v>98</v>
      </c>
      <c r="R1627" s="94">
        <v>1.0</v>
      </c>
      <c r="S1627" s="354" t="s">
        <v>126</v>
      </c>
      <c r="T1627" s="841" t="s">
        <v>127</v>
      </c>
      <c r="U1627" s="163"/>
      <c r="V1627" s="167" t="s">
        <v>131</v>
      </c>
      <c r="W1627" s="175"/>
      <c r="X1627" s="175"/>
      <c r="Y1627" s="175"/>
      <c r="Z1627" s="175"/>
      <c r="AA1627" s="357"/>
      <c r="AB1627" s="357"/>
    </row>
    <row r="1628" ht="22.5" customHeight="1">
      <c r="A1628" s="72">
        <f>COUNTIF('Call &amp; Chat-Lidya'!$I$4:$I$2391,I1628)</f>
        <v>2</v>
      </c>
      <c r="B1628" s="545">
        <v>46108.0</v>
      </c>
      <c r="C1628" s="94" t="s">
        <v>83</v>
      </c>
      <c r="D1628" s="94" t="s">
        <v>125</v>
      </c>
      <c r="E1628" s="75" t="s">
        <v>1528</v>
      </c>
      <c r="F1628" s="429">
        <v>46083.0</v>
      </c>
      <c r="G1628" s="94"/>
      <c r="H1628" s="94">
        <v>9642.0</v>
      </c>
      <c r="I1628" s="160" t="s">
        <v>10480</v>
      </c>
      <c r="J1628" s="161" t="s">
        <v>10482</v>
      </c>
      <c r="K1628" s="161" t="s">
        <v>10484</v>
      </c>
      <c r="L1628" s="430" t="s">
        <v>10485</v>
      </c>
      <c r="M1628" s="94" t="s">
        <v>10487</v>
      </c>
      <c r="N1628" s="94" t="s">
        <v>10488</v>
      </c>
      <c r="O1628" s="431">
        <v>45854.0</v>
      </c>
      <c r="P1628" s="436">
        <v>45868.0</v>
      </c>
      <c r="Q1628" s="94" t="s">
        <v>95</v>
      </c>
      <c r="R1628" s="94">
        <v>1.0</v>
      </c>
      <c r="S1628" s="354" t="s">
        <v>251</v>
      </c>
      <c r="T1628" s="841" t="s">
        <v>127</v>
      </c>
      <c r="U1628" s="163"/>
      <c r="V1628" s="167" t="s">
        <v>131</v>
      </c>
      <c r="W1628" s="175"/>
      <c r="X1628" s="175"/>
      <c r="Y1628" s="175"/>
      <c r="Z1628" s="175"/>
      <c r="AA1628" s="357"/>
      <c r="AB1628" s="357"/>
    </row>
    <row r="1629" ht="22.5" customHeight="1">
      <c r="A1629" s="72">
        <f>COUNTIF('Call &amp; Chat-Lidya'!$I$4:$I$2391,I1629)</f>
        <v>2</v>
      </c>
      <c r="B1629" s="545">
        <v>46108.0</v>
      </c>
      <c r="C1629" s="94" t="s">
        <v>83</v>
      </c>
      <c r="D1629" s="94" t="s">
        <v>125</v>
      </c>
      <c r="E1629" s="75" t="s">
        <v>2438</v>
      </c>
      <c r="F1629" s="429">
        <v>46083.0</v>
      </c>
      <c r="G1629" s="94"/>
      <c r="H1629" s="94">
        <v>9665.0</v>
      </c>
      <c r="I1629" s="160" t="s">
        <v>10493</v>
      </c>
      <c r="J1629" s="161" t="s">
        <v>10177</v>
      </c>
      <c r="K1629" s="161" t="s">
        <v>10178</v>
      </c>
      <c r="L1629" s="430" t="s">
        <v>10496</v>
      </c>
      <c r="M1629" s="94" t="s">
        <v>10497</v>
      </c>
      <c r="N1629" s="94" t="s">
        <v>10498</v>
      </c>
      <c r="O1629" s="431">
        <v>45861.0</v>
      </c>
      <c r="P1629" s="436">
        <v>45875.0</v>
      </c>
      <c r="Q1629" s="94" t="s">
        <v>98</v>
      </c>
      <c r="R1629" s="94">
        <v>1.0</v>
      </c>
      <c r="S1629" s="354" t="s">
        <v>251</v>
      </c>
      <c r="T1629" s="841" t="s">
        <v>127</v>
      </c>
      <c r="U1629" s="163"/>
      <c r="V1629" s="167" t="s">
        <v>131</v>
      </c>
      <c r="W1629" s="175"/>
      <c r="X1629" s="175"/>
      <c r="Y1629" s="175"/>
      <c r="Z1629" s="175"/>
      <c r="AA1629" s="357"/>
      <c r="AB1629" s="357"/>
    </row>
    <row r="1630" ht="22.5" customHeight="1">
      <c r="A1630" s="72">
        <f>COUNTIF('Call &amp; Chat-Lidya'!$I$4:$I$2391,I1630)</f>
        <v>2</v>
      </c>
      <c r="B1630" s="545">
        <v>46108.0</v>
      </c>
      <c r="C1630" s="94" t="s">
        <v>83</v>
      </c>
      <c r="D1630" s="94" t="s">
        <v>125</v>
      </c>
      <c r="E1630" s="75" t="s">
        <v>2902</v>
      </c>
      <c r="F1630" s="429">
        <v>46083.0</v>
      </c>
      <c r="G1630" s="94"/>
      <c r="H1630" s="94">
        <v>9682.0</v>
      </c>
      <c r="I1630" s="160" t="s">
        <v>10502</v>
      </c>
      <c r="J1630" s="161" t="s">
        <v>10504</v>
      </c>
      <c r="K1630" s="161" t="s">
        <v>10506</v>
      </c>
      <c r="L1630" s="430" t="s">
        <v>10507</v>
      </c>
      <c r="M1630" s="94" t="s">
        <v>10509</v>
      </c>
      <c r="N1630" s="94" t="s">
        <v>10509</v>
      </c>
      <c r="O1630" s="431">
        <v>45863.0</v>
      </c>
      <c r="P1630" s="436">
        <v>45877.0</v>
      </c>
      <c r="Q1630" s="94" t="s">
        <v>95</v>
      </c>
      <c r="R1630" s="94">
        <v>1.0</v>
      </c>
      <c r="S1630" s="354" t="s">
        <v>251</v>
      </c>
      <c r="T1630" s="841" t="s">
        <v>127</v>
      </c>
      <c r="U1630" s="163"/>
      <c r="V1630" s="167" t="s">
        <v>131</v>
      </c>
      <c r="W1630" s="175"/>
      <c r="X1630" s="175"/>
      <c r="Y1630" s="175"/>
      <c r="Z1630" s="175"/>
      <c r="AA1630" s="357"/>
      <c r="AB1630" s="357"/>
    </row>
    <row r="1631" ht="22.5" customHeight="1">
      <c r="A1631" s="72">
        <f>COUNTIF('Call &amp; Chat-Lidya'!$I$4:$I$2391,I1631)</f>
        <v>2</v>
      </c>
      <c r="B1631" s="545">
        <v>46108.0</v>
      </c>
      <c r="C1631" s="94" t="s">
        <v>83</v>
      </c>
      <c r="D1631" s="94" t="s">
        <v>125</v>
      </c>
      <c r="E1631" s="75" t="s">
        <v>2452</v>
      </c>
      <c r="F1631" s="429">
        <v>46083.0</v>
      </c>
      <c r="G1631" s="94"/>
      <c r="H1631" s="94">
        <v>9694.0</v>
      </c>
      <c r="I1631" s="160" t="s">
        <v>10511</v>
      </c>
      <c r="J1631" s="161" t="s">
        <v>10512</v>
      </c>
      <c r="K1631" s="161" t="s">
        <v>10513</v>
      </c>
      <c r="L1631" s="430" t="s">
        <v>10514</v>
      </c>
      <c r="M1631" s="94" t="s">
        <v>10516</v>
      </c>
      <c r="N1631" s="94" t="s">
        <v>10516</v>
      </c>
      <c r="O1631" s="431">
        <v>45867.0</v>
      </c>
      <c r="P1631" s="436">
        <v>45912.0</v>
      </c>
      <c r="Q1631" s="94" t="s">
        <v>124</v>
      </c>
      <c r="R1631" s="353" t="s">
        <v>124</v>
      </c>
      <c r="S1631" s="354" t="s">
        <v>99</v>
      </c>
      <c r="T1631" s="841" t="s">
        <v>127</v>
      </c>
      <c r="U1631" s="163"/>
      <c r="V1631" s="167" t="s">
        <v>131</v>
      </c>
      <c r="W1631" s="175"/>
      <c r="X1631" s="175"/>
      <c r="Y1631" s="175"/>
      <c r="Z1631" s="353" t="s">
        <v>12049</v>
      </c>
      <c r="AA1631" s="357"/>
      <c r="AB1631" s="357"/>
    </row>
    <row r="1632" ht="22.5" customHeight="1">
      <c r="A1632" s="72">
        <f>COUNTIF('Call &amp; Chat-Lidya'!$I$4:$I$2391,I1632)</f>
        <v>2</v>
      </c>
      <c r="B1632" s="545">
        <v>46108.0</v>
      </c>
      <c r="C1632" s="94" t="s">
        <v>83</v>
      </c>
      <c r="D1632" s="94" t="s">
        <v>125</v>
      </c>
      <c r="E1632" s="75" t="s">
        <v>2028</v>
      </c>
      <c r="F1632" s="429">
        <v>46083.0</v>
      </c>
      <c r="G1632" s="94"/>
      <c r="H1632" s="94">
        <v>9724.0</v>
      </c>
      <c r="I1632" s="160" t="s">
        <v>10523</v>
      </c>
      <c r="J1632" s="161" t="s">
        <v>10524</v>
      </c>
      <c r="K1632" s="161" t="s">
        <v>10525</v>
      </c>
      <c r="L1632" s="430" t="s">
        <v>10526</v>
      </c>
      <c r="M1632" s="94" t="s">
        <v>10527</v>
      </c>
      <c r="N1632" s="94" t="s">
        <v>10528</v>
      </c>
      <c r="O1632" s="431">
        <v>45875.0</v>
      </c>
      <c r="P1632" s="436">
        <v>45889.0</v>
      </c>
      <c r="Q1632" s="94" t="s">
        <v>124</v>
      </c>
      <c r="R1632" s="353" t="s">
        <v>143</v>
      </c>
      <c r="S1632" s="354" t="s">
        <v>126</v>
      </c>
      <c r="T1632" s="841" t="s">
        <v>127</v>
      </c>
      <c r="U1632" s="163"/>
      <c r="V1632" s="167" t="s">
        <v>131</v>
      </c>
      <c r="W1632" s="175"/>
      <c r="X1632" s="175"/>
      <c r="Y1632" s="175"/>
      <c r="Z1632" s="175"/>
      <c r="AA1632" s="357"/>
      <c r="AB1632" s="357"/>
    </row>
    <row r="1633" ht="22.5" customHeight="1">
      <c r="A1633" s="72">
        <f>COUNTIF('Call &amp; Chat-Lidya'!$I$4:$I$2391,I1633)</f>
        <v>2</v>
      </c>
      <c r="B1633" s="545">
        <v>46108.0</v>
      </c>
      <c r="C1633" s="94" t="s">
        <v>83</v>
      </c>
      <c r="D1633" s="94" t="s">
        <v>125</v>
      </c>
      <c r="E1633" s="75" t="s">
        <v>1768</v>
      </c>
      <c r="F1633" s="429">
        <v>46083.0</v>
      </c>
      <c r="G1633" s="94"/>
      <c r="H1633" s="94">
        <v>9742.0</v>
      </c>
      <c r="I1633" s="160" t="s">
        <v>10535</v>
      </c>
      <c r="J1633" s="161" t="s">
        <v>10536</v>
      </c>
      <c r="K1633" s="161" t="s">
        <v>10537</v>
      </c>
      <c r="L1633" s="430" t="s">
        <v>10537</v>
      </c>
      <c r="M1633" s="94" t="s">
        <v>10538</v>
      </c>
      <c r="N1633" s="94" t="s">
        <v>10539</v>
      </c>
      <c r="O1633" s="431">
        <v>45881.0</v>
      </c>
      <c r="P1633" s="436">
        <v>45895.0</v>
      </c>
      <c r="Q1633" s="94" t="s">
        <v>143</v>
      </c>
      <c r="R1633" s="353" t="s">
        <v>124</v>
      </c>
      <c r="S1633" s="354" t="s">
        <v>292</v>
      </c>
      <c r="T1633" s="841" t="s">
        <v>127</v>
      </c>
      <c r="U1633" s="163"/>
      <c r="V1633" s="354" t="s">
        <v>664</v>
      </c>
      <c r="W1633" s="175"/>
      <c r="X1633" s="175"/>
      <c r="Y1633" s="175"/>
      <c r="Z1633" s="353" t="s">
        <v>12054</v>
      </c>
      <c r="AA1633" s="357"/>
      <c r="AB1633" s="357"/>
    </row>
    <row r="1634" ht="22.5" customHeight="1">
      <c r="A1634" s="72">
        <f>COUNTIF('Call &amp; Chat-Lidya'!$I$4:$I$2391,I1634)</f>
        <v>2</v>
      </c>
      <c r="B1634" s="545">
        <v>46108.0</v>
      </c>
      <c r="C1634" s="94" t="s">
        <v>83</v>
      </c>
      <c r="D1634" s="94" t="s">
        <v>125</v>
      </c>
      <c r="E1634" s="75" t="s">
        <v>1783</v>
      </c>
      <c r="F1634" s="429">
        <v>46083.0</v>
      </c>
      <c r="G1634" s="94"/>
      <c r="H1634" s="94">
        <v>9757.0</v>
      </c>
      <c r="I1634" s="160" t="s">
        <v>10546</v>
      </c>
      <c r="J1634" s="161" t="s">
        <v>10547</v>
      </c>
      <c r="K1634" s="161" t="s">
        <v>10548</v>
      </c>
      <c r="L1634" s="430" t="s">
        <v>10548</v>
      </c>
      <c r="M1634" s="94" t="s">
        <v>8370</v>
      </c>
      <c r="N1634" s="94" t="s">
        <v>10549</v>
      </c>
      <c r="O1634" s="431">
        <v>45888.0</v>
      </c>
      <c r="P1634" s="436">
        <v>45902.0</v>
      </c>
      <c r="Q1634" s="94" t="s">
        <v>95</v>
      </c>
      <c r="R1634" s="353" t="s">
        <v>143</v>
      </c>
      <c r="S1634" s="354" t="s">
        <v>251</v>
      </c>
      <c r="T1634" s="841" t="s">
        <v>127</v>
      </c>
      <c r="U1634" s="163"/>
      <c r="V1634" s="354" t="s">
        <v>131</v>
      </c>
      <c r="W1634" s="175"/>
      <c r="X1634" s="175"/>
      <c r="Y1634" s="175"/>
      <c r="Z1634" s="175"/>
      <c r="AA1634" s="357"/>
      <c r="AB1634" s="357"/>
    </row>
    <row r="1635" ht="22.5" customHeight="1">
      <c r="A1635" s="72">
        <f>COUNTIF('Call &amp; Chat-Lidya'!$I$4:$I$2391,I1635)</f>
        <v>2</v>
      </c>
      <c r="B1635" s="545">
        <v>46108.0</v>
      </c>
      <c r="C1635" s="94" t="s">
        <v>83</v>
      </c>
      <c r="D1635" s="94" t="s">
        <v>125</v>
      </c>
      <c r="E1635" s="75" t="s">
        <v>1797</v>
      </c>
      <c r="F1635" s="429">
        <v>46083.0</v>
      </c>
      <c r="G1635" s="94"/>
      <c r="H1635" s="94">
        <v>9814.0</v>
      </c>
      <c r="I1635" s="160" t="s">
        <v>10567</v>
      </c>
      <c r="J1635" s="161" t="s">
        <v>10568</v>
      </c>
      <c r="K1635" s="161" t="s">
        <v>10569</v>
      </c>
      <c r="L1635" s="430" t="s">
        <v>10569</v>
      </c>
      <c r="M1635" s="94" t="s">
        <v>10570</v>
      </c>
      <c r="N1635" s="94" t="s">
        <v>10571</v>
      </c>
      <c r="O1635" s="431">
        <v>45902.0</v>
      </c>
      <c r="P1635" s="436">
        <v>45916.0</v>
      </c>
      <c r="Q1635" s="94" t="s">
        <v>86</v>
      </c>
      <c r="R1635" s="353" t="s">
        <v>143</v>
      </c>
      <c r="S1635" s="354" t="s">
        <v>126</v>
      </c>
      <c r="T1635" s="841" t="s">
        <v>127</v>
      </c>
      <c r="U1635" s="163"/>
      <c r="V1635" s="354" t="s">
        <v>131</v>
      </c>
      <c r="W1635" s="175"/>
      <c r="X1635" s="175"/>
      <c r="Y1635" s="175"/>
      <c r="Z1635" s="175"/>
      <c r="AA1635" s="357"/>
      <c r="AB1635" s="357"/>
    </row>
    <row r="1636" ht="22.5" customHeight="1">
      <c r="A1636" s="72">
        <f>COUNTIF('Call &amp; Chat-Lidya'!$I$4:$I$2391,I1636)</f>
        <v>2</v>
      </c>
      <c r="B1636" s="545">
        <v>46108.0</v>
      </c>
      <c r="C1636" s="94" t="s">
        <v>83</v>
      </c>
      <c r="D1636" s="94" t="s">
        <v>125</v>
      </c>
      <c r="E1636" s="75" t="s">
        <v>4331</v>
      </c>
      <c r="F1636" s="429">
        <v>46083.0</v>
      </c>
      <c r="G1636" s="94"/>
      <c r="H1636" s="94">
        <v>9820.0</v>
      </c>
      <c r="I1636" s="160" t="s">
        <v>10581</v>
      </c>
      <c r="J1636" s="161" t="s">
        <v>10582</v>
      </c>
      <c r="K1636" s="161" t="s">
        <v>10583</v>
      </c>
      <c r="L1636" s="430" t="s">
        <v>10583</v>
      </c>
      <c r="M1636" s="94" t="s">
        <v>10584</v>
      </c>
      <c r="N1636" s="94" t="s">
        <v>10585</v>
      </c>
      <c r="O1636" s="431">
        <v>45904.0</v>
      </c>
      <c r="P1636" s="436">
        <v>45979.0</v>
      </c>
      <c r="Q1636" s="94" t="s">
        <v>143</v>
      </c>
      <c r="R1636" s="353" t="s">
        <v>143</v>
      </c>
      <c r="S1636" s="354" t="s">
        <v>126</v>
      </c>
      <c r="T1636" s="841" t="s">
        <v>127</v>
      </c>
      <c r="U1636" s="163"/>
      <c r="V1636" s="354" t="s">
        <v>131</v>
      </c>
      <c r="W1636" s="175"/>
      <c r="X1636" s="175"/>
      <c r="Y1636" s="175"/>
      <c r="Z1636" s="175"/>
      <c r="AA1636" s="357"/>
      <c r="AB1636" s="357"/>
    </row>
    <row r="1637" ht="22.5" customHeight="1">
      <c r="A1637" s="72">
        <f>COUNTIF('Call &amp; Chat-Lidya'!$I$4:$I$2391,I1637)</f>
        <v>2</v>
      </c>
      <c r="B1637" s="545">
        <v>46108.0</v>
      </c>
      <c r="C1637" s="94" t="s">
        <v>83</v>
      </c>
      <c r="D1637" s="94" t="s">
        <v>125</v>
      </c>
      <c r="E1637" s="75" t="s">
        <v>4333</v>
      </c>
      <c r="F1637" s="429">
        <v>46083.0</v>
      </c>
      <c r="G1637" s="94"/>
      <c r="H1637" s="94">
        <v>9832.0</v>
      </c>
      <c r="I1637" s="160" t="s">
        <v>10593</v>
      </c>
      <c r="J1637" s="161" t="s">
        <v>10595</v>
      </c>
      <c r="K1637" s="161" t="s">
        <v>10596</v>
      </c>
      <c r="L1637" s="430" t="s">
        <v>10596</v>
      </c>
      <c r="M1637" s="94" t="s">
        <v>10597</v>
      </c>
      <c r="N1637" s="94" t="s">
        <v>10597</v>
      </c>
      <c r="O1637" s="431">
        <v>45907.0</v>
      </c>
      <c r="P1637" s="436">
        <v>45921.0</v>
      </c>
      <c r="Q1637" s="94" t="s">
        <v>900</v>
      </c>
      <c r="R1637" s="353" t="s">
        <v>143</v>
      </c>
      <c r="S1637" s="354" t="s">
        <v>251</v>
      </c>
      <c r="T1637" s="841" t="s">
        <v>127</v>
      </c>
      <c r="U1637" s="163"/>
      <c r="V1637" s="354" t="s">
        <v>131</v>
      </c>
      <c r="W1637" s="175"/>
      <c r="X1637" s="175"/>
      <c r="Y1637" s="175"/>
      <c r="Z1637" s="175"/>
      <c r="AA1637" s="357"/>
      <c r="AB1637" s="357"/>
    </row>
    <row r="1638" ht="22.5" customHeight="1">
      <c r="A1638" s="72">
        <f>COUNTIF('Call &amp; Chat-Lidya'!$I$4:$I$2391,I1638)</f>
        <v>2</v>
      </c>
      <c r="B1638" s="545">
        <v>46108.0</v>
      </c>
      <c r="C1638" s="94" t="s">
        <v>83</v>
      </c>
      <c r="D1638" s="94" t="s">
        <v>125</v>
      </c>
      <c r="E1638" s="75" t="s">
        <v>4341</v>
      </c>
      <c r="F1638" s="429">
        <v>46083.0</v>
      </c>
      <c r="G1638" s="94"/>
      <c r="H1638" s="94">
        <v>9833.0</v>
      </c>
      <c r="I1638" s="160" t="s">
        <v>10599</v>
      </c>
      <c r="J1638" s="161" t="s">
        <v>10601</v>
      </c>
      <c r="K1638" s="161" t="s">
        <v>10602</v>
      </c>
      <c r="L1638" s="430" t="s">
        <v>10602</v>
      </c>
      <c r="M1638" s="94" t="s">
        <v>10603</v>
      </c>
      <c r="N1638" s="94" t="s">
        <v>10603</v>
      </c>
      <c r="O1638" s="431">
        <v>45907.0</v>
      </c>
      <c r="P1638" s="436">
        <v>45921.0</v>
      </c>
      <c r="Q1638" s="94" t="s">
        <v>304</v>
      </c>
      <c r="R1638" s="353" t="s">
        <v>143</v>
      </c>
      <c r="S1638" s="354" t="s">
        <v>126</v>
      </c>
      <c r="T1638" s="841" t="s">
        <v>127</v>
      </c>
      <c r="U1638" s="163"/>
      <c r="V1638" s="354" t="s">
        <v>131</v>
      </c>
      <c r="W1638" s="175"/>
      <c r="X1638" s="175"/>
      <c r="Y1638" s="175"/>
      <c r="Z1638" s="175"/>
      <c r="AA1638" s="357"/>
      <c r="AB1638" s="357"/>
    </row>
    <row r="1639" ht="22.5" customHeight="1">
      <c r="A1639" s="72">
        <f>COUNTIF('Call &amp; Chat-Lidya'!$I$4:$I$2391,I1639)</f>
        <v>2</v>
      </c>
      <c r="B1639" s="545">
        <v>46108.0</v>
      </c>
      <c r="C1639" s="94" t="s">
        <v>83</v>
      </c>
      <c r="D1639" s="94" t="s">
        <v>125</v>
      </c>
      <c r="E1639" s="75" t="s">
        <v>3636</v>
      </c>
      <c r="F1639" s="429">
        <v>46083.0</v>
      </c>
      <c r="G1639" s="94"/>
      <c r="H1639" s="94">
        <v>9840.0</v>
      </c>
      <c r="I1639" s="160" t="s">
        <v>10604</v>
      </c>
      <c r="J1639" s="161" t="s">
        <v>10605</v>
      </c>
      <c r="K1639" s="161" t="s">
        <v>10606</v>
      </c>
      <c r="L1639" s="430" t="s">
        <v>10606</v>
      </c>
      <c r="M1639" s="94" t="s">
        <v>10607</v>
      </c>
      <c r="N1639" s="94" t="s">
        <v>10607</v>
      </c>
      <c r="O1639" s="431">
        <v>45908.0</v>
      </c>
      <c r="P1639" s="436">
        <v>45922.0</v>
      </c>
      <c r="Q1639" s="94" t="s">
        <v>8153</v>
      </c>
      <c r="R1639" s="353" t="s">
        <v>143</v>
      </c>
      <c r="S1639" s="354" t="s">
        <v>126</v>
      </c>
      <c r="T1639" s="841" t="s">
        <v>127</v>
      </c>
      <c r="U1639" s="163"/>
      <c r="V1639" s="354" t="s">
        <v>131</v>
      </c>
      <c r="W1639" s="175"/>
      <c r="X1639" s="175"/>
      <c r="Y1639" s="175"/>
      <c r="Z1639" s="175"/>
      <c r="AA1639" s="357" t="s">
        <v>11900</v>
      </c>
      <c r="AB1639" s="357"/>
    </row>
    <row r="1640" ht="22.5" customHeight="1">
      <c r="A1640" s="72">
        <f>COUNTIF('Call &amp; Chat-Lidya'!$I$4:$I$2391,I1640)</f>
        <v>2</v>
      </c>
      <c r="B1640" s="545">
        <v>46108.0</v>
      </c>
      <c r="C1640" s="94" t="s">
        <v>83</v>
      </c>
      <c r="D1640" s="94" t="s">
        <v>125</v>
      </c>
      <c r="E1640" s="75" t="s">
        <v>4342</v>
      </c>
      <c r="F1640" s="429">
        <v>46083.0</v>
      </c>
      <c r="G1640" s="94"/>
      <c r="H1640" s="94">
        <v>9853.0</v>
      </c>
      <c r="I1640" s="160" t="s">
        <v>10609</v>
      </c>
      <c r="J1640" s="161" t="s">
        <v>10610</v>
      </c>
      <c r="K1640" s="161" t="s">
        <v>10611</v>
      </c>
      <c r="L1640" s="430" t="s">
        <v>10611</v>
      </c>
      <c r="M1640" s="94" t="s">
        <v>10612</v>
      </c>
      <c r="N1640" s="94" t="s">
        <v>10613</v>
      </c>
      <c r="O1640" s="431">
        <v>45913.0</v>
      </c>
      <c r="P1640" s="436">
        <v>45927.0</v>
      </c>
      <c r="Q1640" s="94" t="s">
        <v>7866</v>
      </c>
      <c r="R1640" s="353" t="s">
        <v>143</v>
      </c>
      <c r="S1640" s="354" t="s">
        <v>126</v>
      </c>
      <c r="T1640" s="841" t="s">
        <v>127</v>
      </c>
      <c r="U1640" s="163"/>
      <c r="V1640" s="354" t="s">
        <v>131</v>
      </c>
      <c r="W1640" s="175"/>
      <c r="X1640" s="175"/>
      <c r="Y1640" s="175"/>
      <c r="Z1640" s="175"/>
      <c r="AA1640" s="357"/>
      <c r="AB1640" s="357"/>
    </row>
    <row r="1641" ht="22.5" customHeight="1">
      <c r="A1641" s="72">
        <f>COUNTIF('Call &amp; Chat-Lidya'!$I$4:$I$2391,I1641)</f>
        <v>2</v>
      </c>
      <c r="B1641" s="545">
        <v>46108.0</v>
      </c>
      <c r="C1641" s="94" t="s">
        <v>83</v>
      </c>
      <c r="D1641" s="94" t="s">
        <v>125</v>
      </c>
      <c r="E1641" s="75" t="s">
        <v>3647</v>
      </c>
      <c r="F1641" s="429">
        <v>46083.0</v>
      </c>
      <c r="G1641" s="94"/>
      <c r="H1641" s="94">
        <v>9929.0</v>
      </c>
      <c r="I1641" s="160" t="s">
        <v>10616</v>
      </c>
      <c r="J1641" s="161" t="s">
        <v>10617</v>
      </c>
      <c r="K1641" s="161" t="s">
        <v>10618</v>
      </c>
      <c r="L1641" s="430" t="s">
        <v>10618</v>
      </c>
      <c r="M1641" s="94" t="s">
        <v>10619</v>
      </c>
      <c r="N1641" s="94" t="s">
        <v>10619</v>
      </c>
      <c r="O1641" s="431">
        <v>45933.0</v>
      </c>
      <c r="P1641" s="436">
        <v>45947.0</v>
      </c>
      <c r="Q1641" s="94" t="s">
        <v>124</v>
      </c>
      <c r="R1641" s="353" t="s">
        <v>143</v>
      </c>
      <c r="S1641" s="354" t="s">
        <v>126</v>
      </c>
      <c r="T1641" s="841" t="s">
        <v>127</v>
      </c>
      <c r="U1641" s="163"/>
      <c r="V1641" s="354" t="s">
        <v>131</v>
      </c>
      <c r="W1641" s="175"/>
      <c r="X1641" s="175"/>
      <c r="Y1641" s="175"/>
      <c r="Z1641" s="175"/>
      <c r="AA1641" s="357"/>
      <c r="AB1641" s="357"/>
    </row>
    <row r="1642" ht="22.5" customHeight="1">
      <c r="A1642" s="72">
        <f>COUNTIF('Call &amp; Chat-Lidya'!$I$4:$I$2391,I1642)</f>
        <v>2</v>
      </c>
      <c r="B1642" s="545">
        <v>46108.0</v>
      </c>
      <c r="C1642" s="94" t="s">
        <v>83</v>
      </c>
      <c r="D1642" s="94" t="s">
        <v>125</v>
      </c>
      <c r="E1642" s="75" t="s">
        <v>2247</v>
      </c>
      <c r="F1642" s="429">
        <v>46083.0</v>
      </c>
      <c r="G1642" s="94"/>
      <c r="H1642" s="94">
        <v>9957.0</v>
      </c>
      <c r="I1642" s="160" t="s">
        <v>10622</v>
      </c>
      <c r="J1642" s="161" t="s">
        <v>10623</v>
      </c>
      <c r="K1642" s="161" t="s">
        <v>10624</v>
      </c>
      <c r="L1642" s="430" t="s">
        <v>10624</v>
      </c>
      <c r="M1642" s="175"/>
      <c r="N1642" s="94" t="s">
        <v>10625</v>
      </c>
      <c r="O1642" s="431">
        <v>45942.0</v>
      </c>
      <c r="P1642" s="436">
        <v>45956.0</v>
      </c>
      <c r="Q1642" s="94" t="s">
        <v>124</v>
      </c>
      <c r="R1642" s="353" t="s">
        <v>143</v>
      </c>
      <c r="S1642" s="354" t="s">
        <v>292</v>
      </c>
      <c r="T1642" s="841" t="s">
        <v>145</v>
      </c>
      <c r="U1642" s="163"/>
      <c r="V1642" s="354" t="s">
        <v>131</v>
      </c>
      <c r="W1642" s="175"/>
      <c r="X1642" s="175"/>
      <c r="Y1642" s="175"/>
      <c r="Z1642" s="353" t="s">
        <v>12096</v>
      </c>
      <c r="AA1642" s="357"/>
      <c r="AB1642" s="357"/>
    </row>
    <row r="1643" ht="22.5" customHeight="1">
      <c r="A1643" s="72">
        <f>COUNTIF('Call &amp; Chat-Lidya'!$I$4:$I$2391,I1643)</f>
        <v>2</v>
      </c>
      <c r="B1643" s="545">
        <v>46108.0</v>
      </c>
      <c r="C1643" s="94" t="s">
        <v>83</v>
      </c>
      <c r="D1643" s="94" t="s">
        <v>125</v>
      </c>
      <c r="E1643" s="75" t="s">
        <v>3654</v>
      </c>
      <c r="F1643" s="429">
        <v>46083.0</v>
      </c>
      <c r="G1643" s="94"/>
      <c r="H1643" s="94">
        <v>9976.0</v>
      </c>
      <c r="I1643" s="160" t="s">
        <v>10629</v>
      </c>
      <c r="J1643" s="161" t="s">
        <v>10631</v>
      </c>
      <c r="K1643" s="161" t="s">
        <v>10632</v>
      </c>
      <c r="L1643" s="430" t="s">
        <v>10632</v>
      </c>
      <c r="M1643" s="94" t="s">
        <v>10289</v>
      </c>
      <c r="N1643" s="94" t="s">
        <v>10289</v>
      </c>
      <c r="O1643" s="431">
        <v>45947.0</v>
      </c>
      <c r="P1643" s="436">
        <v>45961.0</v>
      </c>
      <c r="Q1643" s="94" t="s">
        <v>479</v>
      </c>
      <c r="R1643" s="353" t="s">
        <v>124</v>
      </c>
      <c r="S1643" s="354" t="s">
        <v>292</v>
      </c>
      <c r="T1643" s="841" t="s">
        <v>127</v>
      </c>
      <c r="U1643" s="163"/>
      <c r="V1643" s="354" t="s">
        <v>283</v>
      </c>
      <c r="W1643" s="175"/>
      <c r="X1643" s="175"/>
      <c r="Y1643" s="175"/>
      <c r="Z1643" s="353" t="s">
        <v>12101</v>
      </c>
      <c r="AA1643" s="357" t="s">
        <v>533</v>
      </c>
      <c r="AB1643" s="357"/>
    </row>
    <row r="1644" ht="22.5" customHeight="1">
      <c r="A1644" s="72">
        <f>COUNTIF('Call &amp; Chat-Lidya'!$I$4:$I$2391,I1644)</f>
        <v>2</v>
      </c>
      <c r="B1644" s="545">
        <v>46108.0</v>
      </c>
      <c r="C1644" s="94" t="s">
        <v>83</v>
      </c>
      <c r="D1644" s="94" t="s">
        <v>125</v>
      </c>
      <c r="E1644" s="75" t="s">
        <v>3660</v>
      </c>
      <c r="F1644" s="429">
        <v>46083.0</v>
      </c>
      <c r="G1644" s="94"/>
      <c r="H1644" s="94">
        <v>10004.0</v>
      </c>
      <c r="I1644" s="160" t="s">
        <v>10639</v>
      </c>
      <c r="J1644" s="161" t="s">
        <v>10170</v>
      </c>
      <c r="K1644" s="161" t="s">
        <v>10171</v>
      </c>
      <c r="L1644" s="430" t="s">
        <v>10171</v>
      </c>
      <c r="M1644" s="94" t="s">
        <v>10640</v>
      </c>
      <c r="N1644" s="94" t="s">
        <v>10640</v>
      </c>
      <c r="O1644" s="431">
        <v>45953.0</v>
      </c>
      <c r="P1644" s="436">
        <v>45967.0</v>
      </c>
      <c r="Q1644" s="94" t="s">
        <v>829</v>
      </c>
      <c r="R1644" s="353" t="s">
        <v>143</v>
      </c>
      <c r="S1644" s="354" t="s">
        <v>251</v>
      </c>
      <c r="T1644" s="841" t="s">
        <v>127</v>
      </c>
      <c r="U1644" s="163"/>
      <c r="V1644" s="354" t="s">
        <v>131</v>
      </c>
      <c r="W1644" s="175"/>
      <c r="X1644" s="175"/>
      <c r="Y1644" s="175"/>
      <c r="Z1644" s="175"/>
      <c r="AA1644" s="357" t="s">
        <v>533</v>
      </c>
      <c r="AB1644" s="357"/>
    </row>
    <row r="1645" ht="22.5" customHeight="1">
      <c r="A1645" s="72">
        <f>COUNTIF('Call &amp; Chat-Lidya'!$I$4:$I$2391,I1645)</f>
        <v>2</v>
      </c>
      <c r="B1645" s="545">
        <v>46108.0</v>
      </c>
      <c r="C1645" s="94" t="s">
        <v>83</v>
      </c>
      <c r="D1645" s="94" t="s">
        <v>125</v>
      </c>
      <c r="E1645" s="75" t="s">
        <v>6298</v>
      </c>
      <c r="F1645" s="429">
        <v>46083.0</v>
      </c>
      <c r="G1645" s="94"/>
      <c r="H1645" s="94">
        <v>10016.0</v>
      </c>
      <c r="I1645" s="160" t="s">
        <v>10644</v>
      </c>
      <c r="J1645" s="161" t="s">
        <v>10060</v>
      </c>
      <c r="K1645" s="161" t="s">
        <v>10061</v>
      </c>
      <c r="L1645" s="430" t="s">
        <v>10060</v>
      </c>
      <c r="M1645" s="94" t="s">
        <v>10645</v>
      </c>
      <c r="N1645" s="94" t="s">
        <v>10646</v>
      </c>
      <c r="O1645" s="431">
        <v>45955.0</v>
      </c>
      <c r="P1645" s="436">
        <v>45969.0</v>
      </c>
      <c r="Q1645" s="94" t="s">
        <v>8292</v>
      </c>
      <c r="R1645" s="353" t="s">
        <v>143</v>
      </c>
      <c r="S1645" s="354" t="s">
        <v>126</v>
      </c>
      <c r="T1645" s="841" t="s">
        <v>127</v>
      </c>
      <c r="U1645" s="163"/>
      <c r="V1645" s="354" t="s">
        <v>131</v>
      </c>
      <c r="W1645" s="175"/>
      <c r="X1645" s="175"/>
      <c r="Y1645" s="175"/>
      <c r="Z1645" s="175"/>
      <c r="AA1645" s="357"/>
      <c r="AB1645" s="357"/>
    </row>
    <row r="1646" ht="22.5" customHeight="1">
      <c r="A1646" s="72">
        <f>COUNTIF('Call &amp; Chat-Lidya'!$I$4:$I$2391,I1646)</f>
        <v>2</v>
      </c>
      <c r="B1646" s="545">
        <v>46108.0</v>
      </c>
      <c r="C1646" s="94" t="s">
        <v>83</v>
      </c>
      <c r="D1646" s="94" t="s">
        <v>125</v>
      </c>
      <c r="E1646" s="75" t="s">
        <v>6306</v>
      </c>
      <c r="F1646" s="429">
        <v>46083.0</v>
      </c>
      <c r="G1646" s="94"/>
      <c r="H1646" s="94">
        <v>10043.0</v>
      </c>
      <c r="I1646" s="160" t="s">
        <v>10647</v>
      </c>
      <c r="J1646" s="161" t="s">
        <v>10648</v>
      </c>
      <c r="K1646" s="161" t="s">
        <v>10649</v>
      </c>
      <c r="L1646" s="430" t="s">
        <v>10649</v>
      </c>
      <c r="M1646" s="94" t="s">
        <v>10650</v>
      </c>
      <c r="N1646" s="175"/>
      <c r="O1646" s="431">
        <v>45959.0</v>
      </c>
      <c r="P1646" s="436">
        <v>45973.0</v>
      </c>
      <c r="Q1646" s="94" t="s">
        <v>124</v>
      </c>
      <c r="R1646" s="353" t="s">
        <v>143</v>
      </c>
      <c r="S1646" s="354" t="s">
        <v>381</v>
      </c>
      <c r="T1646" s="841" t="s">
        <v>145</v>
      </c>
      <c r="U1646" s="354" t="s">
        <v>101</v>
      </c>
      <c r="V1646" s="354" t="s">
        <v>131</v>
      </c>
      <c r="W1646" s="175"/>
      <c r="X1646" s="175"/>
      <c r="Y1646" s="175"/>
      <c r="Z1646" s="353" t="s">
        <v>12111</v>
      </c>
      <c r="AA1646" s="357"/>
      <c r="AB1646" s="357"/>
    </row>
    <row r="1647" ht="22.5" customHeight="1">
      <c r="A1647" s="72">
        <f>COUNTIF('Call &amp; Chat-Lidya'!$I$4:$I$2391,I1647)</f>
        <v>2</v>
      </c>
      <c r="B1647" s="545">
        <v>46108.0</v>
      </c>
      <c r="C1647" s="94" t="s">
        <v>83</v>
      </c>
      <c r="D1647" s="94" t="s">
        <v>125</v>
      </c>
      <c r="E1647" s="75" t="s">
        <v>2148</v>
      </c>
      <c r="F1647" s="429">
        <v>46083.0</v>
      </c>
      <c r="G1647" s="94"/>
      <c r="H1647" s="94">
        <v>10069.0</v>
      </c>
      <c r="I1647" s="160" t="s">
        <v>10654</v>
      </c>
      <c r="J1647" s="161" t="s">
        <v>10131</v>
      </c>
      <c r="K1647" s="161" t="s">
        <v>10132</v>
      </c>
      <c r="L1647" s="430" t="s">
        <v>10655</v>
      </c>
      <c r="M1647" s="94" t="s">
        <v>10656</v>
      </c>
      <c r="N1647" s="94" t="s">
        <v>10657</v>
      </c>
      <c r="O1647" s="431">
        <v>45964.0</v>
      </c>
      <c r="P1647" s="436">
        <v>45978.0</v>
      </c>
      <c r="Q1647" s="94" t="s">
        <v>124</v>
      </c>
      <c r="R1647" s="353" t="s">
        <v>143</v>
      </c>
      <c r="S1647" s="354" t="s">
        <v>251</v>
      </c>
      <c r="T1647" s="841" t="s">
        <v>127</v>
      </c>
      <c r="U1647" s="163"/>
      <c r="V1647" s="354" t="s">
        <v>131</v>
      </c>
      <c r="W1647" s="175"/>
      <c r="X1647" s="175"/>
      <c r="Y1647" s="175"/>
      <c r="Z1647" s="175"/>
      <c r="AA1647" s="357" t="s">
        <v>11921</v>
      </c>
      <c r="AB1647" s="357"/>
    </row>
    <row r="1648" ht="22.5" customHeight="1">
      <c r="A1648" s="72">
        <f>COUNTIF('Call &amp; Chat-Lidya'!$I$4:$I$2391,I1648)</f>
        <v>2</v>
      </c>
      <c r="B1648" s="545">
        <v>46108.0</v>
      </c>
      <c r="C1648" s="94" t="s">
        <v>83</v>
      </c>
      <c r="D1648" s="94" t="s">
        <v>125</v>
      </c>
      <c r="E1648" s="75" t="s">
        <v>2162</v>
      </c>
      <c r="F1648" s="429">
        <v>46083.0</v>
      </c>
      <c r="G1648" s="94"/>
      <c r="H1648" s="94">
        <v>10092.0</v>
      </c>
      <c r="I1648" s="160" t="s">
        <v>10660</v>
      </c>
      <c r="J1648" s="161" t="s">
        <v>10661</v>
      </c>
      <c r="K1648" s="161" t="s">
        <v>10662</v>
      </c>
      <c r="L1648" s="430" t="s">
        <v>10663</v>
      </c>
      <c r="M1648" s="94" t="s">
        <v>10664</v>
      </c>
      <c r="N1648" s="94" t="s">
        <v>10664</v>
      </c>
      <c r="O1648" s="431">
        <v>45971.0</v>
      </c>
      <c r="P1648" s="436">
        <v>45985.0</v>
      </c>
      <c r="Q1648" s="94" t="s">
        <v>143</v>
      </c>
      <c r="R1648" s="353" t="s">
        <v>143</v>
      </c>
      <c r="S1648" s="354" t="s">
        <v>251</v>
      </c>
      <c r="T1648" s="841" t="s">
        <v>127</v>
      </c>
      <c r="U1648" s="163"/>
      <c r="V1648" s="354" t="s">
        <v>131</v>
      </c>
      <c r="W1648" s="175"/>
      <c r="X1648" s="175"/>
      <c r="Y1648" s="175"/>
      <c r="Z1648" s="175"/>
      <c r="AA1648" s="357"/>
      <c r="AB1648" s="357"/>
    </row>
    <row r="1649" ht="22.5" customHeight="1">
      <c r="A1649" s="72">
        <f>COUNTIF('Call &amp; Chat-Lidya'!$I$4:$I$2391,I1649)</f>
        <v>2</v>
      </c>
      <c r="B1649" s="545">
        <v>46108.0</v>
      </c>
      <c r="C1649" s="94" t="s">
        <v>83</v>
      </c>
      <c r="D1649" s="94" t="s">
        <v>125</v>
      </c>
      <c r="E1649" s="75" t="s">
        <v>2079</v>
      </c>
      <c r="F1649" s="429">
        <v>46083.0</v>
      </c>
      <c r="G1649" s="94"/>
      <c r="H1649" s="94">
        <v>10108.0</v>
      </c>
      <c r="I1649" s="160" t="s">
        <v>10668</v>
      </c>
      <c r="J1649" s="161" t="s">
        <v>10669</v>
      </c>
      <c r="K1649" s="161" t="s">
        <v>10670</v>
      </c>
      <c r="L1649" s="430" t="s">
        <v>10670</v>
      </c>
      <c r="M1649" s="94" t="s">
        <v>10671</v>
      </c>
      <c r="N1649" s="94" t="s">
        <v>10671</v>
      </c>
      <c r="O1649" s="431">
        <v>45974.0</v>
      </c>
      <c r="P1649" s="436">
        <v>45988.0</v>
      </c>
      <c r="Q1649" s="94" t="s">
        <v>143</v>
      </c>
      <c r="R1649" s="353" t="s">
        <v>143</v>
      </c>
      <c r="S1649" s="354" t="s">
        <v>126</v>
      </c>
      <c r="T1649" s="841" t="s">
        <v>127</v>
      </c>
      <c r="U1649" s="163"/>
      <c r="V1649" s="354" t="s">
        <v>131</v>
      </c>
      <c r="W1649" s="175"/>
      <c r="X1649" s="175"/>
      <c r="Y1649" s="175"/>
      <c r="Z1649" s="175"/>
      <c r="AA1649" s="357"/>
      <c r="AB1649" s="357"/>
    </row>
    <row r="1650" ht="22.5" customHeight="1">
      <c r="A1650" s="72">
        <f>COUNTIF('Call &amp; Chat-Lidya'!$I$4:$I$2391,I1650)</f>
        <v>2</v>
      </c>
      <c r="B1650" s="545">
        <v>46108.0</v>
      </c>
      <c r="C1650" s="94" t="s">
        <v>83</v>
      </c>
      <c r="D1650" s="94" t="s">
        <v>125</v>
      </c>
      <c r="E1650" s="75" t="s">
        <v>2121</v>
      </c>
      <c r="F1650" s="429">
        <v>46083.0</v>
      </c>
      <c r="G1650" s="94"/>
      <c r="H1650" s="94">
        <v>10119.0</v>
      </c>
      <c r="I1650" s="160" t="s">
        <v>10676</v>
      </c>
      <c r="J1650" s="161" t="s">
        <v>10677</v>
      </c>
      <c r="K1650" s="161" t="s">
        <v>10677</v>
      </c>
      <c r="L1650" s="430" t="s">
        <v>10677</v>
      </c>
      <c r="M1650" s="94" t="s">
        <v>10678</v>
      </c>
      <c r="N1650" s="94" t="s">
        <v>10678</v>
      </c>
      <c r="O1650" s="431">
        <v>45977.0</v>
      </c>
      <c r="P1650" s="436">
        <v>45991.0</v>
      </c>
      <c r="Q1650" s="94" t="s">
        <v>461</v>
      </c>
      <c r="R1650" s="353" t="s">
        <v>143</v>
      </c>
      <c r="S1650" s="354" t="s">
        <v>126</v>
      </c>
      <c r="T1650" s="841" t="s">
        <v>127</v>
      </c>
      <c r="U1650" s="163"/>
      <c r="V1650" s="354" t="s">
        <v>131</v>
      </c>
      <c r="W1650" s="175"/>
      <c r="X1650" s="175"/>
      <c r="Y1650" s="175"/>
      <c r="Z1650" s="175"/>
      <c r="AA1650" s="357"/>
      <c r="AB1650" s="357"/>
    </row>
    <row r="1651" ht="22.5" customHeight="1">
      <c r="A1651" s="72">
        <f>COUNTIF('Call &amp; Chat-Lidya'!$I$4:$I$2391,I1651)</f>
        <v>2</v>
      </c>
      <c r="B1651" s="545">
        <v>46108.0</v>
      </c>
      <c r="C1651" s="94" t="s">
        <v>83</v>
      </c>
      <c r="D1651" s="94" t="s">
        <v>125</v>
      </c>
      <c r="E1651" s="75" t="s">
        <v>1077</v>
      </c>
      <c r="F1651" s="429">
        <v>46083.0</v>
      </c>
      <c r="G1651" s="94"/>
      <c r="H1651" s="94">
        <v>10126.0</v>
      </c>
      <c r="I1651" s="160" t="s">
        <v>10680</v>
      </c>
      <c r="J1651" s="161" t="s">
        <v>10681</v>
      </c>
      <c r="K1651" s="161" t="s">
        <v>10682</v>
      </c>
      <c r="L1651" s="430" t="s">
        <v>10682</v>
      </c>
      <c r="M1651" s="94" t="s">
        <v>10684</v>
      </c>
      <c r="N1651" s="94" t="s">
        <v>10684</v>
      </c>
      <c r="O1651" s="431">
        <v>45978.0</v>
      </c>
      <c r="P1651" s="436">
        <v>45992.0</v>
      </c>
      <c r="Q1651" s="94" t="s">
        <v>86</v>
      </c>
      <c r="R1651" s="353" t="s">
        <v>143</v>
      </c>
      <c r="S1651" s="354" t="s">
        <v>126</v>
      </c>
      <c r="T1651" s="841" t="s">
        <v>127</v>
      </c>
      <c r="U1651" s="163"/>
      <c r="V1651" s="354" t="s">
        <v>131</v>
      </c>
      <c r="W1651" s="175"/>
      <c r="X1651" s="175"/>
      <c r="Y1651" s="175"/>
      <c r="Z1651" s="175"/>
      <c r="AA1651" s="357" t="s">
        <v>11927</v>
      </c>
      <c r="AB1651" s="357"/>
    </row>
    <row r="1652" ht="22.5" customHeight="1">
      <c r="A1652" s="72">
        <f>COUNTIF('Call &amp; Chat-Lidya'!$I$4:$I$2391,I1652)</f>
        <v>2</v>
      </c>
      <c r="B1652" s="545">
        <v>46108.0</v>
      </c>
      <c r="C1652" s="94" t="s">
        <v>83</v>
      </c>
      <c r="D1652" s="94" t="s">
        <v>125</v>
      </c>
      <c r="E1652" s="75" t="s">
        <v>1060</v>
      </c>
      <c r="F1652" s="429">
        <v>46083.0</v>
      </c>
      <c r="G1652" s="94"/>
      <c r="H1652" s="94">
        <v>10129.0</v>
      </c>
      <c r="I1652" s="160" t="s">
        <v>10687</v>
      </c>
      <c r="J1652" s="161" t="s">
        <v>10614</v>
      </c>
      <c r="K1652" s="161" t="s">
        <v>10614</v>
      </c>
      <c r="L1652" s="430" t="s">
        <v>10614</v>
      </c>
      <c r="M1652" s="94" t="s">
        <v>10689</v>
      </c>
      <c r="N1652" s="94" t="s">
        <v>10691</v>
      </c>
      <c r="O1652" s="431">
        <v>45979.0</v>
      </c>
      <c r="P1652" s="436">
        <v>45993.0</v>
      </c>
      <c r="Q1652" s="94" t="s">
        <v>98</v>
      </c>
      <c r="R1652" s="353" t="s">
        <v>143</v>
      </c>
      <c r="S1652" s="354" t="s">
        <v>251</v>
      </c>
      <c r="T1652" s="841" t="s">
        <v>127</v>
      </c>
      <c r="U1652" s="163"/>
      <c r="V1652" s="354" t="s">
        <v>131</v>
      </c>
      <c r="W1652" s="175"/>
      <c r="X1652" s="175"/>
      <c r="Y1652" s="175"/>
      <c r="Z1652" s="175"/>
      <c r="AA1652" s="357"/>
      <c r="AB1652" s="357"/>
    </row>
    <row r="1653" ht="22.5" customHeight="1">
      <c r="A1653" s="72">
        <f>COUNTIF('Call &amp; Chat-Lidya'!$I$4:$I$2391,I1653)</f>
        <v>2</v>
      </c>
      <c r="B1653" s="545">
        <v>46108.0</v>
      </c>
      <c r="C1653" s="94" t="s">
        <v>83</v>
      </c>
      <c r="D1653" s="94" t="s">
        <v>125</v>
      </c>
      <c r="E1653" s="75" t="s">
        <v>6357</v>
      </c>
      <c r="F1653" s="429">
        <v>46083.0</v>
      </c>
      <c r="G1653" s="94"/>
      <c r="H1653" s="94">
        <v>10151.0</v>
      </c>
      <c r="I1653" s="160" t="s">
        <v>10692</v>
      </c>
      <c r="J1653" s="161" t="s">
        <v>10695</v>
      </c>
      <c r="K1653" s="161" t="s">
        <v>3269</v>
      </c>
      <c r="L1653" s="430" t="s">
        <v>3269</v>
      </c>
      <c r="M1653" s="175"/>
      <c r="N1653" s="94" t="s">
        <v>10696</v>
      </c>
      <c r="O1653" s="431">
        <v>45984.0</v>
      </c>
      <c r="P1653" s="436">
        <v>46018.0</v>
      </c>
      <c r="Q1653" s="94" t="s">
        <v>7209</v>
      </c>
      <c r="R1653" s="353" t="s">
        <v>143</v>
      </c>
      <c r="S1653" s="354" t="s">
        <v>126</v>
      </c>
      <c r="T1653" s="841" t="s">
        <v>127</v>
      </c>
      <c r="U1653" s="163"/>
      <c r="V1653" s="354" t="s">
        <v>131</v>
      </c>
      <c r="W1653" s="175"/>
      <c r="X1653" s="175"/>
      <c r="Y1653" s="175"/>
      <c r="Z1653" s="175"/>
      <c r="AA1653" s="357"/>
      <c r="AB1653" s="357"/>
    </row>
    <row r="1654" ht="22.5" customHeight="1">
      <c r="A1654" s="72">
        <f>COUNTIF('Call &amp; Chat-Lidya'!$I$4:$I$2391,I1654)</f>
        <v>2</v>
      </c>
      <c r="B1654" s="545">
        <v>46108.0</v>
      </c>
      <c r="C1654" s="94" t="s">
        <v>83</v>
      </c>
      <c r="D1654" s="94" t="s">
        <v>125</v>
      </c>
      <c r="E1654" s="75" t="s">
        <v>2126</v>
      </c>
      <c r="F1654" s="429">
        <v>46083.0</v>
      </c>
      <c r="G1654" s="94"/>
      <c r="H1654" s="94">
        <v>10152.0</v>
      </c>
      <c r="I1654" s="160" t="s">
        <v>10698</v>
      </c>
      <c r="J1654" s="161" t="s">
        <v>10699</v>
      </c>
      <c r="K1654" s="161" t="s">
        <v>9382</v>
      </c>
      <c r="L1654" s="430" t="s">
        <v>3269</v>
      </c>
      <c r="M1654" s="175"/>
      <c r="N1654" s="94" t="s">
        <v>10700</v>
      </c>
      <c r="O1654" s="431">
        <v>45984.0</v>
      </c>
      <c r="P1654" s="436">
        <v>45998.0</v>
      </c>
      <c r="Q1654" s="94" t="s">
        <v>562</v>
      </c>
      <c r="R1654" s="353" t="s">
        <v>143</v>
      </c>
      <c r="S1654" s="354" t="s">
        <v>126</v>
      </c>
      <c r="T1654" s="841" t="s">
        <v>127</v>
      </c>
      <c r="U1654" s="163"/>
      <c r="V1654" s="354" t="s">
        <v>131</v>
      </c>
      <c r="W1654" s="175"/>
      <c r="X1654" s="175"/>
      <c r="Y1654" s="175"/>
      <c r="Z1654" s="175"/>
      <c r="AA1654" s="357"/>
      <c r="AB1654" s="357"/>
    </row>
    <row r="1655" ht="22.5" customHeight="1">
      <c r="A1655" s="72">
        <f>COUNTIF('Call &amp; Chat-Lidya'!$I$4:$I$2391,I1655)</f>
        <v>2</v>
      </c>
      <c r="B1655" s="545">
        <v>46108.0</v>
      </c>
      <c r="C1655" s="94" t="s">
        <v>83</v>
      </c>
      <c r="D1655" s="94" t="s">
        <v>125</v>
      </c>
      <c r="E1655" s="75" t="s">
        <v>2516</v>
      </c>
      <c r="F1655" s="429">
        <v>46083.0</v>
      </c>
      <c r="G1655" s="94"/>
      <c r="H1655" s="94">
        <v>10308.0</v>
      </c>
      <c r="I1655" s="160" t="s">
        <v>10705</v>
      </c>
      <c r="J1655" s="161" t="s">
        <v>10706</v>
      </c>
      <c r="K1655" s="161" t="s">
        <v>10707</v>
      </c>
      <c r="L1655" s="430" t="s">
        <v>10707</v>
      </c>
      <c r="M1655" s="94" t="s">
        <v>10708</v>
      </c>
      <c r="N1655" s="94" t="s">
        <v>10708</v>
      </c>
      <c r="O1655" s="431">
        <v>46004.0</v>
      </c>
      <c r="P1655" s="436">
        <v>46018.0</v>
      </c>
      <c r="Q1655" s="94" t="s">
        <v>124</v>
      </c>
      <c r="R1655" s="353" t="s">
        <v>143</v>
      </c>
      <c r="S1655" s="354" t="s">
        <v>251</v>
      </c>
      <c r="T1655" s="841" t="s">
        <v>127</v>
      </c>
      <c r="U1655" s="163"/>
      <c r="V1655" s="354" t="s">
        <v>131</v>
      </c>
      <c r="W1655" s="175"/>
      <c r="X1655" s="175"/>
      <c r="Y1655" s="175"/>
      <c r="Z1655" s="175"/>
      <c r="AA1655" s="357"/>
      <c r="AB1655" s="357"/>
    </row>
    <row r="1656" ht="22.5" customHeight="1">
      <c r="A1656" s="72">
        <f>COUNTIF('Call &amp; Chat-Lidya'!$I$4:$I$2391,I1656)</f>
        <v>3</v>
      </c>
      <c r="B1656" s="542">
        <v>46108.0</v>
      </c>
      <c r="C1656" s="75" t="s">
        <v>83</v>
      </c>
      <c r="D1656" s="94" t="s">
        <v>125</v>
      </c>
      <c r="E1656" s="75" t="s">
        <v>3110</v>
      </c>
      <c r="F1656" s="419">
        <v>46098.0</v>
      </c>
      <c r="G1656" s="75"/>
      <c r="H1656" s="75" t="s">
        <v>3111</v>
      </c>
      <c r="I1656" s="543" t="s">
        <v>2310</v>
      </c>
      <c r="J1656" s="773" t="s">
        <v>2312</v>
      </c>
      <c r="K1656" s="773" t="s">
        <v>3112</v>
      </c>
      <c r="L1656" s="420" t="s">
        <v>3112</v>
      </c>
      <c r="M1656" s="75" t="s">
        <v>2315</v>
      </c>
      <c r="N1656" s="75" t="s">
        <v>2315</v>
      </c>
      <c r="O1656" s="164">
        <v>46098.0</v>
      </c>
      <c r="P1656" s="458">
        <v>46112.0</v>
      </c>
      <c r="Q1656" s="75" t="s">
        <v>124</v>
      </c>
      <c r="R1656" s="75" t="s">
        <v>213</v>
      </c>
      <c r="S1656" s="166" t="s">
        <v>251</v>
      </c>
      <c r="T1656" s="166" t="s">
        <v>145</v>
      </c>
      <c r="U1656" s="166" t="s">
        <v>101</v>
      </c>
      <c r="V1656" s="166" t="s">
        <v>341</v>
      </c>
      <c r="W1656" s="175"/>
      <c r="X1656" s="175"/>
      <c r="Y1656" s="175"/>
      <c r="Z1656" s="537" t="s">
        <v>12162</v>
      </c>
      <c r="AA1656" s="357"/>
      <c r="AB1656" s="357"/>
    </row>
    <row r="1657" ht="22.5" customHeight="1">
      <c r="A1657" s="72">
        <f>COUNTIF('Call &amp; Chat-Lidya'!$I$4:$I$2391,I1657)</f>
        <v>5</v>
      </c>
      <c r="B1657" s="542">
        <v>46108.0</v>
      </c>
      <c r="C1657" s="75" t="s">
        <v>83</v>
      </c>
      <c r="D1657" s="94" t="s">
        <v>125</v>
      </c>
      <c r="E1657" s="75" t="s">
        <v>1866</v>
      </c>
      <c r="F1657" s="419">
        <v>46104.0</v>
      </c>
      <c r="G1657" s="75"/>
      <c r="H1657" s="75" t="s">
        <v>3076</v>
      </c>
      <c r="I1657" s="543" t="s">
        <v>3077</v>
      </c>
      <c r="J1657" s="773" t="s">
        <v>3078</v>
      </c>
      <c r="K1657" s="773" t="s">
        <v>3079</v>
      </c>
      <c r="L1657" s="420" t="s">
        <v>3079</v>
      </c>
      <c r="M1657" s="75" t="s">
        <v>3080</v>
      </c>
      <c r="N1657" s="75" t="s">
        <v>3080</v>
      </c>
      <c r="O1657" s="164">
        <v>46104.0</v>
      </c>
      <c r="P1657" s="458">
        <v>46118.0</v>
      </c>
      <c r="Q1657" s="75" t="s">
        <v>124</v>
      </c>
      <c r="R1657" s="75" t="s">
        <v>143</v>
      </c>
      <c r="S1657" s="166" t="s">
        <v>99</v>
      </c>
      <c r="T1657" s="166" t="s">
        <v>145</v>
      </c>
      <c r="U1657" s="166" t="s">
        <v>101</v>
      </c>
      <c r="V1657" s="166" t="s">
        <v>131</v>
      </c>
      <c r="W1657" s="175"/>
      <c r="X1657" s="175"/>
      <c r="Y1657" s="175"/>
      <c r="Z1657" s="537" t="s">
        <v>12168</v>
      </c>
      <c r="AA1657" s="357"/>
      <c r="AB1657" s="357"/>
    </row>
    <row r="1658" ht="22.5" customHeight="1">
      <c r="A1658" s="72">
        <f>COUNTIF('Call &amp; Chat-Lidya'!$I$4:$I$2391,I1658)</f>
        <v>4</v>
      </c>
      <c r="B1658" s="542">
        <v>46108.0</v>
      </c>
      <c r="C1658" s="75" t="s">
        <v>83</v>
      </c>
      <c r="D1658" s="94" t="s">
        <v>125</v>
      </c>
      <c r="E1658" s="75" t="s">
        <v>2584</v>
      </c>
      <c r="F1658" s="419">
        <v>46105.0</v>
      </c>
      <c r="G1658" s="75"/>
      <c r="H1658" s="75" t="s">
        <v>10904</v>
      </c>
      <c r="I1658" s="543" t="s">
        <v>10905</v>
      </c>
      <c r="J1658" s="773" t="s">
        <v>10906</v>
      </c>
      <c r="K1658" s="773" t="s">
        <v>10907</v>
      </c>
      <c r="L1658" s="420" t="s">
        <v>10907</v>
      </c>
      <c r="M1658" s="75" t="s">
        <v>10910</v>
      </c>
      <c r="N1658" s="75" t="s">
        <v>10911</v>
      </c>
      <c r="O1658" s="164">
        <v>46105.0</v>
      </c>
      <c r="P1658" s="458">
        <v>46119.0</v>
      </c>
      <c r="Q1658" s="75" t="s">
        <v>143</v>
      </c>
      <c r="R1658" s="75" t="s">
        <v>143</v>
      </c>
      <c r="S1658" s="166" t="s">
        <v>99</v>
      </c>
      <c r="T1658" s="166" t="s">
        <v>145</v>
      </c>
      <c r="U1658" s="166" t="s">
        <v>101</v>
      </c>
      <c r="V1658" s="166" t="s">
        <v>131</v>
      </c>
      <c r="W1658" s="175"/>
      <c r="X1658" s="175"/>
      <c r="Y1658" s="175"/>
      <c r="Z1658" s="537"/>
      <c r="AA1658" s="357"/>
      <c r="AB1658" s="357"/>
    </row>
    <row r="1659" ht="22.5" customHeight="1">
      <c r="A1659" s="72">
        <f>COUNTIF('Call &amp; Chat-Lidya'!$I$4:$I$2391,I1659)</f>
        <v>10</v>
      </c>
      <c r="B1659" s="542">
        <v>46108.0</v>
      </c>
      <c r="C1659" s="75" t="s">
        <v>83</v>
      </c>
      <c r="D1659" s="94" t="s">
        <v>125</v>
      </c>
      <c r="E1659" s="75" t="s">
        <v>1715</v>
      </c>
      <c r="F1659" s="419">
        <v>46108.0</v>
      </c>
      <c r="G1659" s="75"/>
      <c r="H1659" s="75" t="s">
        <v>1719</v>
      </c>
      <c r="I1659" s="543" t="s">
        <v>1720</v>
      </c>
      <c r="J1659" s="773" t="s">
        <v>1722</v>
      </c>
      <c r="K1659" s="773" t="s">
        <v>1722</v>
      </c>
      <c r="L1659" s="420" t="s">
        <v>1722</v>
      </c>
      <c r="M1659" s="75" t="s">
        <v>1726</v>
      </c>
      <c r="N1659" s="75" t="s">
        <v>1726</v>
      </c>
      <c r="O1659" s="164">
        <v>46108.0</v>
      </c>
      <c r="P1659" s="458">
        <v>46122.0</v>
      </c>
      <c r="Q1659" s="75" t="s">
        <v>143</v>
      </c>
      <c r="R1659" s="75" t="s">
        <v>213</v>
      </c>
      <c r="S1659" s="166" t="s">
        <v>381</v>
      </c>
      <c r="T1659" s="166" t="s">
        <v>350</v>
      </c>
      <c r="U1659" s="166" t="s">
        <v>101</v>
      </c>
      <c r="V1659" s="166" t="s">
        <v>283</v>
      </c>
      <c r="W1659" s="175"/>
      <c r="X1659" s="175"/>
      <c r="Y1659" s="175"/>
      <c r="Z1659" s="537" t="s">
        <v>12180</v>
      </c>
      <c r="AA1659" s="357"/>
      <c r="AB1659" s="357"/>
    </row>
    <row r="1660" ht="22.5" customHeight="1">
      <c r="A1660" s="72">
        <f>COUNTIF('Call &amp; Chat-Lidya'!$I$4:$I$2391,I1660)</f>
        <v>4</v>
      </c>
      <c r="B1660" s="542">
        <v>46108.0</v>
      </c>
      <c r="C1660" s="75" t="s">
        <v>83</v>
      </c>
      <c r="D1660" s="94" t="s">
        <v>125</v>
      </c>
      <c r="E1660" s="75" t="s">
        <v>2596</v>
      </c>
      <c r="F1660" s="419">
        <v>46107.0</v>
      </c>
      <c r="G1660" s="75"/>
      <c r="H1660" s="75" t="s">
        <v>3081</v>
      </c>
      <c r="I1660" s="543" t="s">
        <v>3082</v>
      </c>
      <c r="J1660" s="773" t="s">
        <v>3083</v>
      </c>
      <c r="K1660" s="773" t="s">
        <v>3084</v>
      </c>
      <c r="L1660" s="420" t="s">
        <v>3084</v>
      </c>
      <c r="M1660" s="75" t="s">
        <v>3085</v>
      </c>
      <c r="N1660" s="75" t="s">
        <v>3085</v>
      </c>
      <c r="O1660" s="164">
        <v>46107.0</v>
      </c>
      <c r="P1660" s="458">
        <v>46121.0</v>
      </c>
      <c r="Q1660" s="75" t="s">
        <v>143</v>
      </c>
      <c r="R1660" s="75" t="s">
        <v>143</v>
      </c>
      <c r="S1660" s="166" t="s">
        <v>251</v>
      </c>
      <c r="T1660" s="166" t="s">
        <v>145</v>
      </c>
      <c r="U1660" s="166" t="s">
        <v>101</v>
      </c>
      <c r="V1660" s="166" t="s">
        <v>131</v>
      </c>
      <c r="W1660" s="175"/>
      <c r="X1660" s="175"/>
      <c r="Y1660" s="175"/>
      <c r="Z1660" s="537"/>
      <c r="AA1660" s="357"/>
      <c r="AB1660" s="357"/>
    </row>
    <row r="1661" ht="22.5" customHeight="1">
      <c r="A1661" s="72">
        <f>COUNTIF('Call &amp; Chat-Lidya'!$I$4:$I$2391,I1661)</f>
        <v>3</v>
      </c>
      <c r="B1661" s="545">
        <v>46108.0</v>
      </c>
      <c r="C1661" s="94" t="s">
        <v>83</v>
      </c>
      <c r="D1661" s="94" t="s">
        <v>104</v>
      </c>
      <c r="E1661" s="75" t="s">
        <v>6456</v>
      </c>
      <c r="F1661" s="429">
        <v>46081.0</v>
      </c>
      <c r="G1661" s="94"/>
      <c r="H1661" s="94" t="s">
        <v>2738</v>
      </c>
      <c r="I1661" s="160" t="s">
        <v>10304</v>
      </c>
      <c r="J1661" s="161" t="s">
        <v>1943</v>
      </c>
      <c r="K1661" s="161" t="s">
        <v>1944</v>
      </c>
      <c r="L1661" s="430" t="s">
        <v>1944</v>
      </c>
      <c r="M1661" s="94" t="s">
        <v>1945</v>
      </c>
      <c r="N1661" s="94" t="s">
        <v>1945</v>
      </c>
      <c r="O1661" s="431">
        <v>46081.0</v>
      </c>
      <c r="P1661" s="436">
        <v>46095.0</v>
      </c>
      <c r="Q1661" s="94" t="s">
        <v>143</v>
      </c>
      <c r="R1661" s="94">
        <v>1.0</v>
      </c>
      <c r="S1661" s="166" t="s">
        <v>251</v>
      </c>
      <c r="T1661" s="841" t="s">
        <v>127</v>
      </c>
      <c r="U1661" s="167" t="s">
        <v>101</v>
      </c>
      <c r="V1661" s="167" t="s">
        <v>131</v>
      </c>
      <c r="W1661" s="175"/>
      <c r="X1661" s="175"/>
      <c r="Y1661" s="175"/>
      <c r="Z1661" s="175"/>
      <c r="AA1661" s="357"/>
      <c r="AB1661" s="357"/>
    </row>
    <row r="1662" ht="22.5" customHeight="1">
      <c r="A1662" s="72">
        <f>COUNTIF('Call &amp; Chat-Lidya'!$I$4:$I$2391,I1662)</f>
        <v>2</v>
      </c>
      <c r="B1662" s="545">
        <v>46108.0</v>
      </c>
      <c r="C1662" s="94" t="s">
        <v>83</v>
      </c>
      <c r="D1662" s="94" t="s">
        <v>104</v>
      </c>
      <c r="E1662" s="75" t="s">
        <v>3110</v>
      </c>
      <c r="F1662" s="436">
        <v>46080.0</v>
      </c>
      <c r="G1662" s="94"/>
      <c r="H1662" s="94" t="s">
        <v>9686</v>
      </c>
      <c r="I1662" s="160" t="s">
        <v>9687</v>
      </c>
      <c r="J1662" s="161" t="s">
        <v>9688</v>
      </c>
      <c r="K1662" s="161" t="s">
        <v>9689</v>
      </c>
      <c r="L1662" s="430" t="s">
        <v>9689</v>
      </c>
      <c r="M1662" s="94" t="s">
        <v>9690</v>
      </c>
      <c r="N1662" s="94" t="s">
        <v>9690</v>
      </c>
      <c r="O1662" s="431">
        <v>46079.0</v>
      </c>
      <c r="P1662" s="436">
        <v>46093.0</v>
      </c>
      <c r="Q1662" s="94" t="s">
        <v>143</v>
      </c>
      <c r="R1662" s="94">
        <v>1.0</v>
      </c>
      <c r="S1662" s="167" t="s">
        <v>251</v>
      </c>
      <c r="T1662" s="841" t="s">
        <v>127</v>
      </c>
      <c r="U1662" s="167" t="s">
        <v>101</v>
      </c>
      <c r="V1662" s="167" t="s">
        <v>131</v>
      </c>
      <c r="W1662" s="163"/>
      <c r="X1662" s="175"/>
      <c r="Y1662" s="435"/>
      <c r="Z1662" s="435"/>
      <c r="AA1662" s="357" t="s">
        <v>12090</v>
      </c>
      <c r="AB1662" s="357"/>
    </row>
    <row r="1663" ht="22.5" customHeight="1">
      <c r="A1663" s="72">
        <f>COUNTIF('Call &amp; Chat-Lidya'!$I$4:$I$2391,I1663)</f>
        <v>7</v>
      </c>
      <c r="B1663" s="545">
        <v>46108.0</v>
      </c>
      <c r="C1663" s="94" t="s">
        <v>83</v>
      </c>
      <c r="D1663" s="94" t="s">
        <v>104</v>
      </c>
      <c r="E1663" s="75" t="s">
        <v>1866</v>
      </c>
      <c r="F1663" s="429">
        <v>46078.0</v>
      </c>
      <c r="G1663" s="94"/>
      <c r="H1663" s="94" t="s">
        <v>1867</v>
      </c>
      <c r="I1663" s="160" t="s">
        <v>1869</v>
      </c>
      <c r="J1663" s="161" t="s">
        <v>1870</v>
      </c>
      <c r="K1663" s="161" t="s">
        <v>1871</v>
      </c>
      <c r="L1663" s="430" t="s">
        <v>1871</v>
      </c>
      <c r="M1663" s="94">
        <f>6281804786923</f>
        <v>6281804786923</v>
      </c>
      <c r="N1663" s="94" t="s">
        <v>1872</v>
      </c>
      <c r="O1663" s="431">
        <v>45979.0</v>
      </c>
      <c r="P1663" s="436">
        <v>45993.0</v>
      </c>
      <c r="Q1663" s="94" t="s">
        <v>657</v>
      </c>
      <c r="R1663" s="94">
        <v>2.0</v>
      </c>
      <c r="S1663" s="167" t="s">
        <v>251</v>
      </c>
      <c r="T1663" s="841" t="s">
        <v>127</v>
      </c>
      <c r="U1663" s="167" t="s">
        <v>101</v>
      </c>
      <c r="V1663" s="167" t="s">
        <v>131</v>
      </c>
      <c r="W1663" s="175"/>
      <c r="X1663" s="175"/>
      <c r="Y1663" s="175"/>
      <c r="Z1663" s="175"/>
      <c r="AA1663" s="357"/>
      <c r="AB1663" s="357"/>
    </row>
    <row r="1664" ht="22.5" customHeight="1">
      <c r="A1664" s="72">
        <f>COUNTIF('Call &amp; Chat-Lidya'!$I$4:$I$2391,I1664)</f>
        <v>2</v>
      </c>
      <c r="B1664" s="545">
        <v>46108.0</v>
      </c>
      <c r="C1664" s="94" t="s">
        <v>83</v>
      </c>
      <c r="D1664" s="94" t="s">
        <v>104</v>
      </c>
      <c r="E1664" s="75" t="s">
        <v>1715</v>
      </c>
      <c r="F1664" s="429">
        <v>46078.0</v>
      </c>
      <c r="G1664" s="175"/>
      <c r="H1664" s="175"/>
      <c r="I1664" s="160" t="s">
        <v>6526</v>
      </c>
      <c r="J1664" s="161" t="s">
        <v>9926</v>
      </c>
      <c r="K1664" s="161" t="s">
        <v>6527</v>
      </c>
      <c r="L1664" s="430" t="s">
        <v>6527</v>
      </c>
      <c r="M1664" s="94" t="s">
        <v>6528</v>
      </c>
      <c r="N1664" s="94" t="s">
        <v>6528</v>
      </c>
      <c r="O1664" s="431">
        <v>46036.0</v>
      </c>
      <c r="P1664" s="436">
        <v>46050.0</v>
      </c>
      <c r="Q1664" s="94" t="s">
        <v>472</v>
      </c>
      <c r="R1664" s="94">
        <v>1.0</v>
      </c>
      <c r="S1664" s="167" t="s">
        <v>251</v>
      </c>
      <c r="T1664" s="841" t="s">
        <v>127</v>
      </c>
      <c r="U1664" s="167" t="s">
        <v>101</v>
      </c>
      <c r="V1664" s="167" t="s">
        <v>131</v>
      </c>
      <c r="W1664" s="175"/>
      <c r="X1664" s="175"/>
      <c r="Y1664" s="175"/>
      <c r="Z1664" s="175"/>
      <c r="AA1664" s="357"/>
      <c r="AB1664" s="357"/>
    </row>
    <row r="1665" ht="22.5" customHeight="1">
      <c r="A1665" s="72">
        <f>COUNTIF('Call &amp; Chat-Lidya'!$I$4:$I$2391,I1665)</f>
        <v>2</v>
      </c>
      <c r="B1665" s="545">
        <v>46108.0</v>
      </c>
      <c r="C1665" s="94" t="s">
        <v>83</v>
      </c>
      <c r="D1665" s="94" t="s">
        <v>104</v>
      </c>
      <c r="E1665" s="75" t="s">
        <v>2596</v>
      </c>
      <c r="F1665" s="429">
        <v>46078.0</v>
      </c>
      <c r="G1665" s="175"/>
      <c r="H1665" s="175"/>
      <c r="I1665" s="160" t="s">
        <v>5813</v>
      </c>
      <c r="J1665" s="161" t="s">
        <v>9927</v>
      </c>
      <c r="K1665" s="161" t="s">
        <v>5815</v>
      </c>
      <c r="L1665" s="430" t="s">
        <v>5815</v>
      </c>
      <c r="M1665" s="94" t="s">
        <v>5816</v>
      </c>
      <c r="N1665" s="175"/>
      <c r="O1665" s="431">
        <v>46060.0</v>
      </c>
      <c r="P1665" s="436">
        <v>46074.0</v>
      </c>
      <c r="Q1665" s="94" t="s">
        <v>616</v>
      </c>
      <c r="R1665" s="94">
        <v>1.0</v>
      </c>
      <c r="S1665" s="166" t="s">
        <v>126</v>
      </c>
      <c r="T1665" s="841" t="s">
        <v>127</v>
      </c>
      <c r="U1665" s="167" t="s">
        <v>101</v>
      </c>
      <c r="V1665" s="167" t="s">
        <v>131</v>
      </c>
      <c r="W1665" s="175"/>
      <c r="X1665" s="175"/>
      <c r="Y1665" s="175"/>
      <c r="Z1665" s="175"/>
      <c r="AA1665" s="357"/>
      <c r="AB1665" s="357"/>
    </row>
    <row r="1666" ht="22.5" customHeight="1">
      <c r="A1666" s="72">
        <f>COUNTIF('Call &amp; Chat-Lidya'!$I$4:$I$2391,I1666)</f>
        <v>0</v>
      </c>
      <c r="B1666" s="545">
        <v>46108.0</v>
      </c>
      <c r="C1666" s="94"/>
      <c r="D1666" s="94"/>
      <c r="E1666" s="75"/>
      <c r="F1666" s="429"/>
      <c r="G1666" s="94"/>
      <c r="H1666" s="94"/>
      <c r="I1666" s="512"/>
      <c r="J1666" s="840" t="s">
        <v>1217</v>
      </c>
      <c r="K1666" s="840" t="s">
        <v>1217</v>
      </c>
      <c r="L1666" s="370" t="s">
        <v>1217</v>
      </c>
      <c r="M1666" s="371" t="s">
        <v>1221</v>
      </c>
      <c r="N1666" s="94"/>
      <c r="O1666" s="514"/>
      <c r="P1666" s="436"/>
      <c r="Q1666" s="94"/>
      <c r="R1666" s="94"/>
      <c r="S1666" s="166"/>
      <c r="T1666" s="841" t="s">
        <v>145</v>
      </c>
      <c r="U1666" s="167" t="s">
        <v>101</v>
      </c>
      <c r="V1666" s="166" t="s">
        <v>131</v>
      </c>
      <c r="W1666" s="175"/>
      <c r="X1666" s="175"/>
      <c r="Y1666" s="175"/>
      <c r="Z1666" s="537"/>
      <c r="AA1666" s="515"/>
      <c r="AB1666" s="515"/>
    </row>
    <row r="1667" ht="22.5" customHeight="1">
      <c r="A1667" s="72">
        <f>COUNTIF('Call &amp; Chat-Lidya'!$I$4:$I$2391,I1667)</f>
        <v>0</v>
      </c>
      <c r="B1667" s="545">
        <v>46108.0</v>
      </c>
      <c r="C1667" s="94"/>
      <c r="D1667" s="94"/>
      <c r="E1667" s="75"/>
      <c r="F1667" s="429"/>
      <c r="G1667" s="94"/>
      <c r="H1667" s="94"/>
      <c r="I1667" s="512"/>
      <c r="J1667" s="383" t="s">
        <v>1239</v>
      </c>
      <c r="K1667" s="513" t="s">
        <v>1240</v>
      </c>
      <c r="L1667" s="377" t="s">
        <v>1240</v>
      </c>
      <c r="M1667" s="379" t="s">
        <v>1247</v>
      </c>
      <c r="N1667" s="94"/>
      <c r="O1667" s="514"/>
      <c r="P1667" s="436"/>
      <c r="Q1667" s="94"/>
      <c r="R1667" s="94"/>
      <c r="S1667" s="166"/>
      <c r="T1667" s="841" t="s">
        <v>350</v>
      </c>
      <c r="U1667" s="167" t="s">
        <v>101</v>
      </c>
      <c r="V1667" s="166" t="s">
        <v>341</v>
      </c>
      <c r="W1667" s="175"/>
      <c r="X1667" s="175"/>
      <c r="Y1667" s="175"/>
      <c r="Z1667" s="537" t="s">
        <v>12215</v>
      </c>
      <c r="AA1667" s="515"/>
      <c r="AB1667" s="515"/>
    </row>
    <row r="1668" ht="22.5" customHeight="1">
      <c r="A1668" s="72">
        <f>COUNTIF('Call &amp; Chat-Lidya'!$I$4:$I$2391,I1668)</f>
        <v>0</v>
      </c>
      <c r="B1668" s="545">
        <v>46108.0</v>
      </c>
      <c r="C1668" s="94"/>
      <c r="D1668" s="94"/>
      <c r="E1668" s="75"/>
      <c r="F1668" s="429"/>
      <c r="G1668" s="94"/>
      <c r="H1668" s="94"/>
      <c r="I1668" s="512"/>
      <c r="J1668" s="878" t="s">
        <v>12216</v>
      </c>
      <c r="K1668" s="878" t="s">
        <v>12216</v>
      </c>
      <c r="L1668" s="879"/>
      <c r="M1668" s="91"/>
      <c r="N1668" s="94"/>
      <c r="O1668" s="514"/>
      <c r="P1668" s="436"/>
      <c r="Q1668" s="94"/>
      <c r="R1668" s="94"/>
      <c r="S1668" s="166"/>
      <c r="T1668" s="841" t="s">
        <v>350</v>
      </c>
      <c r="U1668" s="166" t="s">
        <v>101</v>
      </c>
      <c r="V1668" s="166" t="s">
        <v>341</v>
      </c>
      <c r="W1668" s="353" t="s">
        <v>694</v>
      </c>
      <c r="X1668" s="175"/>
      <c r="Y1668" s="175"/>
      <c r="Z1668" s="537" t="s">
        <v>12219</v>
      </c>
      <c r="AA1668" s="515"/>
      <c r="AB1668" s="515"/>
    </row>
    <row r="1669" ht="22.5" customHeight="1">
      <c r="A1669" s="72">
        <f>COUNTIF('Call &amp; Chat-Lidya'!$I$4:$I$2391,I1669)</f>
        <v>4</v>
      </c>
      <c r="B1669" s="545">
        <v>46105.0</v>
      </c>
      <c r="C1669" s="94" t="s">
        <v>83</v>
      </c>
      <c r="D1669" s="94" t="s">
        <v>125</v>
      </c>
      <c r="E1669" s="75" t="s">
        <v>186</v>
      </c>
      <c r="F1669" s="429">
        <v>46092.0</v>
      </c>
      <c r="G1669" s="94"/>
      <c r="H1669" s="94" t="s">
        <v>3831</v>
      </c>
      <c r="I1669" s="538">
        <v>18051.0</v>
      </c>
      <c r="J1669" s="161" t="s">
        <v>2082</v>
      </c>
      <c r="K1669" s="161" t="s">
        <v>2085</v>
      </c>
      <c r="L1669" s="430" t="s">
        <v>2085</v>
      </c>
      <c r="M1669" s="94" t="s">
        <v>2088</v>
      </c>
      <c r="N1669" s="94" t="s">
        <v>2088</v>
      </c>
      <c r="O1669" s="514" t="s">
        <v>3104</v>
      </c>
      <c r="P1669" s="436">
        <v>46103.0</v>
      </c>
      <c r="Q1669" s="94" t="s">
        <v>143</v>
      </c>
      <c r="R1669" s="94">
        <v>1.0</v>
      </c>
      <c r="S1669" s="166" t="s">
        <v>99</v>
      </c>
      <c r="T1669" s="166" t="s">
        <v>350</v>
      </c>
      <c r="U1669" s="167" t="s">
        <v>101</v>
      </c>
      <c r="V1669" s="166" t="s">
        <v>1043</v>
      </c>
      <c r="W1669" s="175"/>
      <c r="X1669" s="175"/>
      <c r="Y1669" s="175"/>
      <c r="Z1669" s="537" t="s">
        <v>12220</v>
      </c>
      <c r="AA1669" s="515"/>
      <c r="AB1669" s="515"/>
    </row>
    <row r="1670" ht="22.5" customHeight="1">
      <c r="A1670" s="72">
        <f>COUNTIF('Call &amp; Chat-Lidya'!$I$4:$I$2391,I1670)</f>
        <v>3</v>
      </c>
      <c r="B1670" s="545">
        <v>46105.0</v>
      </c>
      <c r="C1670" s="94" t="s">
        <v>83</v>
      </c>
      <c r="D1670" s="94" t="s">
        <v>125</v>
      </c>
      <c r="E1670" s="75" t="s">
        <v>604</v>
      </c>
      <c r="F1670" s="429">
        <v>46090.0</v>
      </c>
      <c r="G1670" s="94"/>
      <c r="H1670" s="94">
        <v>9254.0</v>
      </c>
      <c r="I1670" s="512">
        <v>14959.0</v>
      </c>
      <c r="J1670" s="161" t="s">
        <v>10139</v>
      </c>
      <c r="K1670" s="161" t="s">
        <v>10140</v>
      </c>
      <c r="L1670" s="430" t="s">
        <v>10140</v>
      </c>
      <c r="M1670" s="175"/>
      <c r="N1670" s="94">
        <v>8.95339136313E11</v>
      </c>
      <c r="O1670" s="880">
        <v>45737.0</v>
      </c>
      <c r="P1670" s="436">
        <v>45834.0</v>
      </c>
      <c r="Q1670" s="94" t="s">
        <v>143</v>
      </c>
      <c r="R1670" s="94">
        <v>1.0</v>
      </c>
      <c r="S1670" s="166" t="s">
        <v>126</v>
      </c>
      <c r="T1670" s="841" t="s">
        <v>145</v>
      </c>
      <c r="U1670" s="166" t="s">
        <v>101</v>
      </c>
      <c r="V1670" s="166" t="s">
        <v>131</v>
      </c>
      <c r="W1670" s="175"/>
      <c r="X1670" s="175"/>
      <c r="Y1670" s="175"/>
      <c r="Z1670" s="175"/>
      <c r="AA1670" s="395"/>
      <c r="AB1670" s="395"/>
    </row>
    <row r="1671" ht="22.5" customHeight="1">
      <c r="A1671" s="72">
        <f>COUNTIF('Call &amp; Chat-Lidya'!$I$4:$I$2391,I1671)</f>
        <v>3</v>
      </c>
      <c r="B1671" s="545">
        <v>46105.0</v>
      </c>
      <c r="C1671" s="94" t="s">
        <v>83</v>
      </c>
      <c r="D1671" s="94" t="s">
        <v>125</v>
      </c>
      <c r="E1671" s="75" t="s">
        <v>682</v>
      </c>
      <c r="F1671" s="429">
        <v>46090.0</v>
      </c>
      <c r="G1671" s="94"/>
      <c r="H1671" s="94">
        <v>9231.0</v>
      </c>
      <c r="I1671" s="538">
        <v>14923.0</v>
      </c>
      <c r="J1671" s="161" t="s">
        <v>11731</v>
      </c>
      <c r="K1671" s="161" t="s">
        <v>11732</v>
      </c>
      <c r="L1671" s="430" t="s">
        <v>11732</v>
      </c>
      <c r="M1671" s="94">
        <v>8.3877424999E10</v>
      </c>
      <c r="N1671" s="94">
        <v>8.3813848831E10</v>
      </c>
      <c r="O1671" s="880">
        <v>45731.0</v>
      </c>
      <c r="P1671" s="436">
        <v>45834.0</v>
      </c>
      <c r="Q1671" s="94" t="s">
        <v>143</v>
      </c>
      <c r="R1671" s="75" t="s">
        <v>124</v>
      </c>
      <c r="S1671" s="166" t="s">
        <v>292</v>
      </c>
      <c r="T1671" s="841" t="s">
        <v>127</v>
      </c>
      <c r="U1671" s="167" t="s">
        <v>101</v>
      </c>
      <c r="V1671" s="166" t="s">
        <v>873</v>
      </c>
      <c r="W1671" s="353" t="s">
        <v>694</v>
      </c>
      <c r="X1671" s="175"/>
      <c r="Y1671" s="175"/>
      <c r="Z1671" s="353" t="s">
        <v>12224</v>
      </c>
      <c r="AA1671" s="395"/>
      <c r="AB1671" s="395"/>
    </row>
    <row r="1672" ht="22.5" customHeight="1">
      <c r="A1672" s="72">
        <f>COUNTIF('Call &amp; Chat-Lidya'!$I$4:$I$2391,I1672)</f>
        <v>3</v>
      </c>
      <c r="B1672" s="545">
        <v>46105.0</v>
      </c>
      <c r="C1672" s="94" t="s">
        <v>83</v>
      </c>
      <c r="D1672" s="94" t="s">
        <v>125</v>
      </c>
      <c r="E1672" s="75" t="s">
        <v>696</v>
      </c>
      <c r="F1672" s="429">
        <v>46090.0</v>
      </c>
      <c r="G1672" s="94"/>
      <c r="H1672" s="94">
        <v>9229.0</v>
      </c>
      <c r="I1672" s="512">
        <v>14918.0</v>
      </c>
      <c r="J1672" s="161" t="s">
        <v>3833</v>
      </c>
      <c r="K1672" s="161" t="s">
        <v>3834</v>
      </c>
      <c r="L1672" s="430" t="s">
        <v>3834</v>
      </c>
      <c r="M1672" s="94">
        <v>8.5107274699E10</v>
      </c>
      <c r="N1672" s="94">
        <v>8.1708721E9</v>
      </c>
      <c r="O1672" s="880">
        <v>45730.0</v>
      </c>
      <c r="P1672" s="436">
        <v>45834.0</v>
      </c>
      <c r="Q1672" s="94" t="s">
        <v>213</v>
      </c>
      <c r="R1672" s="94">
        <v>1.0</v>
      </c>
      <c r="S1672" s="166" t="s">
        <v>126</v>
      </c>
      <c r="T1672" s="162" t="s">
        <v>145</v>
      </c>
      <c r="U1672" s="167" t="s">
        <v>101</v>
      </c>
      <c r="V1672" s="167" t="s">
        <v>131</v>
      </c>
      <c r="W1672" s="175"/>
      <c r="X1672" s="175"/>
      <c r="Y1672" s="175"/>
      <c r="Z1672" s="175"/>
      <c r="AA1672" s="395"/>
      <c r="AB1672" s="395"/>
    </row>
    <row r="1673" ht="22.5" customHeight="1">
      <c r="A1673" s="72">
        <f>COUNTIF('Call &amp; Chat-Lidya'!$I$4:$I$2391,I1673)</f>
        <v>3</v>
      </c>
      <c r="B1673" s="545">
        <v>46105.0</v>
      </c>
      <c r="C1673" s="94" t="s">
        <v>83</v>
      </c>
      <c r="D1673" s="94" t="s">
        <v>125</v>
      </c>
      <c r="E1673" s="75" t="s">
        <v>710</v>
      </c>
      <c r="F1673" s="429">
        <v>46090.0</v>
      </c>
      <c r="G1673" s="94"/>
      <c r="H1673" s="94">
        <v>9044.0</v>
      </c>
      <c r="I1673" s="512">
        <v>14531.0</v>
      </c>
      <c r="J1673" s="161" t="s">
        <v>11370</v>
      </c>
      <c r="K1673" s="161" t="s">
        <v>11373</v>
      </c>
      <c r="L1673" s="430" t="s">
        <v>11373</v>
      </c>
      <c r="M1673" s="94">
        <v>55555.0</v>
      </c>
      <c r="N1673" s="94">
        <v>8.988269173E9</v>
      </c>
      <c r="O1673" s="880">
        <v>45685.0</v>
      </c>
      <c r="P1673" s="436">
        <v>45834.0</v>
      </c>
      <c r="Q1673" s="94" t="s">
        <v>213</v>
      </c>
      <c r="R1673" s="94">
        <v>1.0</v>
      </c>
      <c r="S1673" s="166" t="s">
        <v>251</v>
      </c>
      <c r="T1673" s="162" t="s">
        <v>145</v>
      </c>
      <c r="U1673" s="167" t="s">
        <v>101</v>
      </c>
      <c r="V1673" s="167" t="s">
        <v>131</v>
      </c>
      <c r="W1673" s="175"/>
      <c r="X1673" s="175"/>
      <c r="Y1673" s="175"/>
      <c r="Z1673" s="175"/>
      <c r="AA1673" s="395"/>
      <c r="AB1673" s="395"/>
    </row>
    <row r="1674" ht="22.5" customHeight="1">
      <c r="A1674" s="72">
        <f>COUNTIF('Call &amp; Chat-Lidya'!$I$4:$I$2391,I1674)</f>
        <v>3</v>
      </c>
      <c r="B1674" s="545">
        <v>46105.0</v>
      </c>
      <c r="C1674" s="94" t="s">
        <v>83</v>
      </c>
      <c r="D1674" s="94" t="s">
        <v>125</v>
      </c>
      <c r="E1674" s="75" t="s">
        <v>332</v>
      </c>
      <c r="F1674" s="429">
        <v>46090.0</v>
      </c>
      <c r="G1674" s="94"/>
      <c r="H1674" s="94">
        <v>9045.0</v>
      </c>
      <c r="I1674" s="512">
        <v>14534.0</v>
      </c>
      <c r="J1674" s="161" t="s">
        <v>12198</v>
      </c>
      <c r="K1674" s="161" t="s">
        <v>11385</v>
      </c>
      <c r="L1674" s="430" t="s">
        <v>11385</v>
      </c>
      <c r="M1674" s="175"/>
      <c r="N1674" s="94">
        <v>8.1280260675E10</v>
      </c>
      <c r="O1674" s="880">
        <v>45686.0</v>
      </c>
      <c r="P1674" s="436">
        <v>45834.0</v>
      </c>
      <c r="Q1674" s="94" t="s">
        <v>143</v>
      </c>
      <c r="R1674" s="94">
        <v>1.0</v>
      </c>
      <c r="S1674" s="167" t="s">
        <v>126</v>
      </c>
      <c r="T1674" s="162" t="s">
        <v>145</v>
      </c>
      <c r="U1674" s="167" t="s">
        <v>101</v>
      </c>
      <c r="V1674" s="167" t="s">
        <v>131</v>
      </c>
      <c r="W1674" s="175"/>
      <c r="X1674" s="175"/>
      <c r="Y1674" s="175"/>
      <c r="Z1674" s="175"/>
      <c r="AA1674" s="395"/>
      <c r="AB1674" s="395"/>
    </row>
    <row r="1675" ht="22.5" customHeight="1">
      <c r="A1675" s="72">
        <f>COUNTIF('Call &amp; Chat-Lidya'!$I$4:$I$2391,I1675)</f>
        <v>4</v>
      </c>
      <c r="B1675" s="545">
        <v>46105.0</v>
      </c>
      <c r="C1675" s="94" t="s">
        <v>83</v>
      </c>
      <c r="D1675" s="94" t="s">
        <v>125</v>
      </c>
      <c r="E1675" s="75" t="s">
        <v>351</v>
      </c>
      <c r="F1675" s="429">
        <v>46090.0</v>
      </c>
      <c r="G1675" s="94"/>
      <c r="H1675" s="94">
        <v>9066.0</v>
      </c>
      <c r="I1675" s="512">
        <v>14580.0</v>
      </c>
      <c r="J1675" s="161" t="s">
        <v>11484</v>
      </c>
      <c r="K1675" s="161" t="s">
        <v>11485</v>
      </c>
      <c r="L1675" s="430" t="s">
        <v>11485</v>
      </c>
      <c r="M1675" s="94">
        <v>8.971578302E9</v>
      </c>
      <c r="N1675" s="94">
        <v>8.971578302E9</v>
      </c>
      <c r="O1675" s="880">
        <v>45690.0</v>
      </c>
      <c r="P1675" s="436">
        <v>45834.0</v>
      </c>
      <c r="Q1675" s="94" t="s">
        <v>124</v>
      </c>
      <c r="R1675" s="94">
        <v>1.0</v>
      </c>
      <c r="S1675" s="167" t="s">
        <v>251</v>
      </c>
      <c r="T1675" s="162" t="s">
        <v>145</v>
      </c>
      <c r="U1675" s="167" t="s">
        <v>101</v>
      </c>
      <c r="V1675" s="167" t="s">
        <v>131</v>
      </c>
      <c r="W1675" s="175"/>
      <c r="X1675" s="175"/>
      <c r="Y1675" s="175"/>
      <c r="Z1675" s="175"/>
      <c r="AA1675" s="395"/>
      <c r="AB1675" s="395"/>
    </row>
    <row r="1676" ht="22.5" customHeight="1">
      <c r="A1676" s="72">
        <f>COUNTIF('Call &amp; Chat-Lidya'!$I$4:$I$2391,I1676)</f>
        <v>3</v>
      </c>
      <c r="B1676" s="545">
        <v>46105.0</v>
      </c>
      <c r="C1676" s="94" t="s">
        <v>83</v>
      </c>
      <c r="D1676" s="94" t="s">
        <v>125</v>
      </c>
      <c r="E1676" s="75" t="s">
        <v>479</v>
      </c>
      <c r="F1676" s="429">
        <v>46090.0</v>
      </c>
      <c r="G1676" s="94"/>
      <c r="H1676" s="94">
        <v>6948.0</v>
      </c>
      <c r="I1676" s="512">
        <v>10333.0</v>
      </c>
      <c r="J1676" s="161" t="s">
        <v>12228</v>
      </c>
      <c r="K1676" s="161" t="s">
        <v>5719</v>
      </c>
      <c r="L1676" s="430" t="s">
        <v>5719</v>
      </c>
      <c r="M1676" s="94">
        <v>8.128627671E10</v>
      </c>
      <c r="N1676" s="94">
        <v>8.128627671E10</v>
      </c>
      <c r="O1676" s="880">
        <v>45203.0</v>
      </c>
      <c r="P1676" s="436">
        <v>45834.0</v>
      </c>
      <c r="Q1676" s="94" t="s">
        <v>124</v>
      </c>
      <c r="R1676" s="94">
        <v>1.0</v>
      </c>
      <c r="S1676" s="167" t="s">
        <v>126</v>
      </c>
      <c r="T1676" s="162" t="s">
        <v>145</v>
      </c>
      <c r="U1676" s="167" t="s">
        <v>101</v>
      </c>
      <c r="V1676" s="167" t="s">
        <v>131</v>
      </c>
      <c r="W1676" s="175"/>
      <c r="X1676" s="175"/>
      <c r="Y1676" s="175"/>
      <c r="Z1676" s="175"/>
      <c r="AA1676" s="395"/>
      <c r="AB1676" s="395"/>
    </row>
    <row r="1677" ht="22.5" customHeight="1">
      <c r="A1677" s="72">
        <f>COUNTIF('Call &amp; Chat-Lidya'!$I$4:$I$2391,I1677)</f>
        <v>2</v>
      </c>
      <c r="B1677" s="545">
        <v>46105.0</v>
      </c>
      <c r="C1677" s="94" t="s">
        <v>83</v>
      </c>
      <c r="D1677" s="94" t="s">
        <v>125</v>
      </c>
      <c r="E1677" s="75" t="s">
        <v>755</v>
      </c>
      <c r="F1677" s="429">
        <v>46090.0</v>
      </c>
      <c r="G1677" s="94"/>
      <c r="H1677" s="94">
        <v>8735.0</v>
      </c>
      <c r="I1677" s="512">
        <v>13884.0</v>
      </c>
      <c r="J1677" s="161" t="s">
        <v>12231</v>
      </c>
      <c r="K1677" s="161" t="s">
        <v>12232</v>
      </c>
      <c r="L1677" s="430" t="s">
        <v>12232</v>
      </c>
      <c r="M1677" s="94">
        <v>8.129862303E10</v>
      </c>
      <c r="N1677" s="94">
        <v>8.1212130726E10</v>
      </c>
      <c r="O1677" s="880">
        <v>45612.0</v>
      </c>
      <c r="P1677" s="436">
        <v>45834.0</v>
      </c>
      <c r="Q1677" s="75" t="s">
        <v>143</v>
      </c>
      <c r="R1677" s="94">
        <v>1.0</v>
      </c>
      <c r="S1677" s="166" t="s">
        <v>350</v>
      </c>
      <c r="T1677" s="162" t="s">
        <v>145</v>
      </c>
      <c r="U1677" s="167" t="s">
        <v>101</v>
      </c>
      <c r="V1677" s="166" t="s">
        <v>283</v>
      </c>
      <c r="W1677" s="175"/>
      <c r="X1677" s="163"/>
      <c r="Y1677" s="175"/>
      <c r="Z1677" s="353" t="s">
        <v>12235</v>
      </c>
      <c r="AA1677" s="515"/>
      <c r="AB1677" s="515"/>
    </row>
    <row r="1678" ht="22.5" customHeight="1">
      <c r="A1678" s="72">
        <f>COUNTIF('Call &amp; Chat-Lidya'!$I$4:$I$2391,I1678)</f>
        <v>3</v>
      </c>
      <c r="B1678" s="545">
        <v>46105.0</v>
      </c>
      <c r="C1678" s="94" t="s">
        <v>83</v>
      </c>
      <c r="D1678" s="94" t="s">
        <v>125</v>
      </c>
      <c r="E1678" s="75" t="s">
        <v>8124</v>
      </c>
      <c r="F1678" s="429">
        <v>46090.0</v>
      </c>
      <c r="G1678" s="94"/>
      <c r="H1678" s="94">
        <v>7507.0</v>
      </c>
      <c r="I1678" s="512">
        <v>11405.0</v>
      </c>
      <c r="J1678" s="161" t="s">
        <v>10020</v>
      </c>
      <c r="K1678" s="161" t="s">
        <v>10021</v>
      </c>
      <c r="L1678" s="430" t="s">
        <v>10021</v>
      </c>
      <c r="M1678" s="94">
        <v>8.1310444081E10</v>
      </c>
      <c r="N1678" s="94">
        <v>8.1310444081E10</v>
      </c>
      <c r="O1678" s="880">
        <v>45343.0</v>
      </c>
      <c r="P1678" s="436">
        <v>45834.0</v>
      </c>
      <c r="Q1678" s="75" t="s">
        <v>95</v>
      </c>
      <c r="R1678" s="94">
        <v>1.0</v>
      </c>
      <c r="S1678" s="166" t="s">
        <v>251</v>
      </c>
      <c r="T1678" s="162" t="s">
        <v>145</v>
      </c>
      <c r="U1678" s="167" t="s">
        <v>101</v>
      </c>
      <c r="V1678" s="167" t="s">
        <v>131</v>
      </c>
      <c r="W1678" s="175"/>
      <c r="X1678" s="163"/>
      <c r="Y1678" s="175"/>
      <c r="Z1678" s="175"/>
      <c r="AA1678" s="448"/>
      <c r="AB1678" s="448"/>
    </row>
    <row r="1679" ht="22.5" customHeight="1">
      <c r="A1679" s="72">
        <f>COUNTIF('Call &amp; Chat-Lidya'!$I$4:$I$2391,I1679)</f>
        <v>2</v>
      </c>
      <c r="B1679" s="545">
        <v>46105.0</v>
      </c>
      <c r="C1679" s="94" t="s">
        <v>83</v>
      </c>
      <c r="D1679" s="94" t="s">
        <v>125</v>
      </c>
      <c r="E1679" s="75" t="s">
        <v>8139</v>
      </c>
      <c r="F1679" s="429">
        <v>46090.0</v>
      </c>
      <c r="G1679" s="94"/>
      <c r="H1679" s="94">
        <v>8105.0</v>
      </c>
      <c r="I1679" s="512">
        <v>12539.0</v>
      </c>
      <c r="J1679" s="161" t="s">
        <v>12238</v>
      </c>
      <c r="K1679" s="161" t="s">
        <v>5347</v>
      </c>
      <c r="L1679" s="430" t="s">
        <v>5347</v>
      </c>
      <c r="M1679" s="94">
        <v>8.1310565954E10</v>
      </c>
      <c r="N1679" s="94">
        <v>8.5143491014E10</v>
      </c>
      <c r="O1679" s="880">
        <v>45467.0</v>
      </c>
      <c r="P1679" s="436">
        <v>45834.0</v>
      </c>
      <c r="Q1679" s="75" t="s">
        <v>222</v>
      </c>
      <c r="R1679" s="75" t="s">
        <v>124</v>
      </c>
      <c r="S1679" s="166" t="s">
        <v>292</v>
      </c>
      <c r="T1679" s="162" t="s">
        <v>145</v>
      </c>
      <c r="U1679" s="167" t="s">
        <v>101</v>
      </c>
      <c r="V1679" s="166" t="s">
        <v>3435</v>
      </c>
      <c r="W1679" s="353" t="s">
        <v>509</v>
      </c>
      <c r="X1679" s="163"/>
      <c r="Y1679" s="175"/>
      <c r="Z1679" s="353" t="s">
        <v>12241</v>
      </c>
      <c r="AA1679" s="448"/>
      <c r="AB1679" s="448"/>
    </row>
    <row r="1680" ht="22.5" customHeight="1">
      <c r="A1680" s="72">
        <f>COUNTIF('Call &amp; Chat-Lidya'!$I$4:$I$2391,I1680)</f>
        <v>2</v>
      </c>
      <c r="B1680" s="545">
        <v>46105.0</v>
      </c>
      <c r="C1680" s="94" t="s">
        <v>83</v>
      </c>
      <c r="D1680" s="94" t="s">
        <v>125</v>
      </c>
      <c r="E1680" s="75" t="s">
        <v>8153</v>
      </c>
      <c r="F1680" s="429">
        <v>46090.0</v>
      </c>
      <c r="G1680" s="94"/>
      <c r="H1680" s="94">
        <v>7945.0</v>
      </c>
      <c r="I1680" s="512">
        <v>12256.0</v>
      </c>
      <c r="J1680" s="161" t="s">
        <v>5411</v>
      </c>
      <c r="K1680" s="161" t="s">
        <v>5412</v>
      </c>
      <c r="L1680" s="430" t="s">
        <v>5412</v>
      </c>
      <c r="M1680" s="94">
        <v>8.131130804E10</v>
      </c>
      <c r="N1680" s="94">
        <v>8.131130804E10</v>
      </c>
      <c r="O1680" s="880">
        <v>45439.0</v>
      </c>
      <c r="P1680" s="436">
        <v>45834.0</v>
      </c>
      <c r="Q1680" s="75" t="s">
        <v>95</v>
      </c>
      <c r="R1680" s="94">
        <v>1.0</v>
      </c>
      <c r="S1680" s="166" t="s">
        <v>251</v>
      </c>
      <c r="T1680" s="162" t="s">
        <v>145</v>
      </c>
      <c r="U1680" s="167" t="s">
        <v>101</v>
      </c>
      <c r="V1680" s="167" t="s">
        <v>131</v>
      </c>
      <c r="W1680" s="175"/>
      <c r="X1680" s="163"/>
      <c r="Y1680" s="175"/>
      <c r="Z1680" s="175"/>
      <c r="AA1680" s="448"/>
      <c r="AB1680" s="448"/>
    </row>
    <row r="1681" ht="22.5" customHeight="1">
      <c r="A1681" s="72">
        <f>COUNTIF('Call &amp; Chat-Lidya'!$I$4:$I$2391,I1681)</f>
        <v>3</v>
      </c>
      <c r="B1681" s="545">
        <v>46105.0</v>
      </c>
      <c r="C1681" s="94" t="s">
        <v>83</v>
      </c>
      <c r="D1681" s="94" t="s">
        <v>125</v>
      </c>
      <c r="E1681" s="75" t="s">
        <v>8167</v>
      </c>
      <c r="F1681" s="429">
        <v>46090.0</v>
      </c>
      <c r="G1681" s="94"/>
      <c r="H1681" s="94">
        <v>7592.0</v>
      </c>
      <c r="I1681" s="512">
        <v>11573.0</v>
      </c>
      <c r="J1681" s="161" t="s">
        <v>10034</v>
      </c>
      <c r="K1681" s="161" t="s">
        <v>10035</v>
      </c>
      <c r="L1681" s="430" t="s">
        <v>10035</v>
      </c>
      <c r="M1681" s="94">
        <v>8.1311331263E10</v>
      </c>
      <c r="N1681" s="94">
        <v>8.1311331263E10</v>
      </c>
      <c r="O1681" s="880">
        <v>45361.0</v>
      </c>
      <c r="P1681" s="436">
        <v>45834.0</v>
      </c>
      <c r="Q1681" s="75" t="s">
        <v>213</v>
      </c>
      <c r="R1681" s="94">
        <v>1.0</v>
      </c>
      <c r="S1681" s="166" t="s">
        <v>251</v>
      </c>
      <c r="T1681" s="162" t="s">
        <v>145</v>
      </c>
      <c r="U1681" s="167" t="s">
        <v>101</v>
      </c>
      <c r="V1681" s="167" t="s">
        <v>131</v>
      </c>
      <c r="W1681" s="175"/>
      <c r="X1681" s="163"/>
      <c r="Y1681" s="175"/>
      <c r="Z1681" s="175"/>
      <c r="AA1681" s="448"/>
      <c r="AB1681" s="448"/>
    </row>
    <row r="1682" ht="22.5" customHeight="1">
      <c r="A1682" s="72">
        <f>COUNTIF('Call &amp; Chat-Lidya'!$I$4:$I$2391,I1682)</f>
        <v>2</v>
      </c>
      <c r="B1682" s="545">
        <v>46105.0</v>
      </c>
      <c r="C1682" s="94" t="s">
        <v>83</v>
      </c>
      <c r="D1682" s="94" t="s">
        <v>125</v>
      </c>
      <c r="E1682" s="75" t="s">
        <v>8176</v>
      </c>
      <c r="F1682" s="429">
        <v>46090.0</v>
      </c>
      <c r="G1682" s="94"/>
      <c r="H1682" s="94">
        <v>7371.0</v>
      </c>
      <c r="I1682" s="538">
        <v>11132.0</v>
      </c>
      <c r="J1682" s="161" t="s">
        <v>12247</v>
      </c>
      <c r="K1682" s="161" t="s">
        <v>12248</v>
      </c>
      <c r="L1682" s="430" t="s">
        <v>12248</v>
      </c>
      <c r="M1682" s="94">
        <v>8.1311578883E10</v>
      </c>
      <c r="N1682" s="94">
        <v>8.1295223398E10</v>
      </c>
      <c r="O1682" s="880">
        <v>45313.0</v>
      </c>
      <c r="P1682" s="436">
        <v>45834.0</v>
      </c>
      <c r="Q1682" s="75" t="s">
        <v>7878</v>
      </c>
      <c r="R1682" s="94">
        <v>1.0</v>
      </c>
      <c r="S1682" s="166" t="s">
        <v>126</v>
      </c>
      <c r="T1682" s="841" t="s">
        <v>127</v>
      </c>
      <c r="U1682" s="166" t="s">
        <v>128</v>
      </c>
      <c r="V1682" s="167" t="s">
        <v>131</v>
      </c>
      <c r="W1682" s="175"/>
      <c r="X1682" s="163"/>
      <c r="Y1682" s="175"/>
      <c r="Z1682" s="353" t="s">
        <v>533</v>
      </c>
      <c r="AA1682" s="448"/>
      <c r="AB1682" s="448"/>
    </row>
    <row r="1683" ht="22.5" customHeight="1">
      <c r="A1683" s="72">
        <f>COUNTIF('Call &amp; Chat-Lidya'!$I$4:$I$2391,I1683)</f>
        <v>2</v>
      </c>
      <c r="B1683" s="545">
        <v>46105.0</v>
      </c>
      <c r="C1683" s="94" t="s">
        <v>83</v>
      </c>
      <c r="D1683" s="94" t="s">
        <v>125</v>
      </c>
      <c r="E1683" s="75" t="s">
        <v>8191</v>
      </c>
      <c r="F1683" s="429">
        <v>46090.0</v>
      </c>
      <c r="G1683" s="94"/>
      <c r="H1683" s="94">
        <v>7144.0</v>
      </c>
      <c r="I1683" s="512">
        <v>10679.0</v>
      </c>
      <c r="J1683" s="161" t="s">
        <v>12250</v>
      </c>
      <c r="K1683" s="161" t="s">
        <v>12251</v>
      </c>
      <c r="L1683" s="430" t="s">
        <v>12252</v>
      </c>
      <c r="M1683" s="94">
        <v>8.1311642509E10</v>
      </c>
      <c r="N1683" s="94">
        <v>8.1311642509E10</v>
      </c>
      <c r="O1683" s="880">
        <v>45250.0</v>
      </c>
      <c r="P1683" s="436">
        <v>45834.0</v>
      </c>
      <c r="Q1683" s="75" t="s">
        <v>163</v>
      </c>
      <c r="R1683" s="94">
        <v>1.0</v>
      </c>
      <c r="S1683" s="166" t="s">
        <v>251</v>
      </c>
      <c r="T1683" s="162" t="s">
        <v>145</v>
      </c>
      <c r="U1683" s="167" t="s">
        <v>101</v>
      </c>
      <c r="V1683" s="167" t="s">
        <v>131</v>
      </c>
      <c r="W1683" s="175"/>
      <c r="X1683" s="163"/>
      <c r="Y1683" s="175"/>
      <c r="Z1683" s="175"/>
      <c r="AA1683" s="448"/>
      <c r="AB1683" s="448"/>
    </row>
    <row r="1684" ht="22.5" customHeight="1">
      <c r="A1684" s="72">
        <f>COUNTIF('Call &amp; Chat-Lidya'!$I$4:$I$2391,I1684)</f>
        <v>2</v>
      </c>
      <c r="B1684" s="545">
        <v>46105.0</v>
      </c>
      <c r="C1684" s="94" t="s">
        <v>83</v>
      </c>
      <c r="D1684" s="94" t="s">
        <v>125</v>
      </c>
      <c r="E1684" s="75" t="s">
        <v>8200</v>
      </c>
      <c r="F1684" s="429">
        <v>46090.0</v>
      </c>
      <c r="G1684" s="94"/>
      <c r="H1684" s="94">
        <v>7618.0</v>
      </c>
      <c r="I1684" s="512">
        <v>11637.0</v>
      </c>
      <c r="J1684" s="161" t="s">
        <v>10055</v>
      </c>
      <c r="K1684" s="161" t="s">
        <v>10056</v>
      </c>
      <c r="L1684" s="430" t="s">
        <v>10056</v>
      </c>
      <c r="M1684" s="94">
        <v>8.1311963341E10</v>
      </c>
      <c r="N1684" s="94">
        <v>8.1311963341E10</v>
      </c>
      <c r="O1684" s="880">
        <v>45368.0</v>
      </c>
      <c r="P1684" s="436">
        <v>45834.0</v>
      </c>
      <c r="Q1684" s="75" t="s">
        <v>124</v>
      </c>
      <c r="R1684" s="94">
        <v>1.0</v>
      </c>
      <c r="S1684" s="166" t="s">
        <v>251</v>
      </c>
      <c r="T1684" s="162" t="s">
        <v>145</v>
      </c>
      <c r="U1684" s="167" t="s">
        <v>101</v>
      </c>
      <c r="V1684" s="167" t="s">
        <v>131</v>
      </c>
      <c r="W1684" s="175"/>
      <c r="X1684" s="163"/>
      <c r="Y1684" s="175"/>
      <c r="Z1684" s="175"/>
      <c r="AA1684" s="448"/>
      <c r="AB1684" s="448"/>
    </row>
    <row r="1685" ht="22.5" customHeight="1">
      <c r="A1685" s="72">
        <f>COUNTIF('Call &amp; Chat-Lidya'!$I$4:$I$2391,I1685)</f>
        <v>1</v>
      </c>
      <c r="B1685" s="545">
        <v>46105.0</v>
      </c>
      <c r="C1685" s="94" t="s">
        <v>83</v>
      </c>
      <c r="D1685" s="94" t="s">
        <v>125</v>
      </c>
      <c r="E1685" s="75" t="s">
        <v>8210</v>
      </c>
      <c r="F1685" s="429">
        <v>46090.0</v>
      </c>
      <c r="G1685" s="94"/>
      <c r="H1685" s="94">
        <v>7322.0</v>
      </c>
      <c r="I1685" s="512">
        <v>11036.0</v>
      </c>
      <c r="J1685" s="161" t="s">
        <v>12259</v>
      </c>
      <c r="K1685" s="161" t="s">
        <v>12260</v>
      </c>
      <c r="L1685" s="430" t="s">
        <v>12260</v>
      </c>
      <c r="M1685" s="94">
        <v>8.1312312401E10</v>
      </c>
      <c r="N1685" s="94">
        <v>8.1312312401E10</v>
      </c>
      <c r="O1685" s="880">
        <v>45303.0</v>
      </c>
      <c r="P1685" s="436"/>
      <c r="Q1685" s="94"/>
      <c r="R1685" s="94">
        <v>1.0</v>
      </c>
      <c r="S1685" s="167" t="s">
        <v>99</v>
      </c>
      <c r="T1685" s="162" t="s">
        <v>145</v>
      </c>
      <c r="U1685" s="167" t="s">
        <v>101</v>
      </c>
      <c r="V1685" s="167" t="s">
        <v>131</v>
      </c>
      <c r="W1685" s="175"/>
      <c r="X1685" s="163"/>
      <c r="Y1685" s="175"/>
      <c r="Z1685" s="175"/>
      <c r="AA1685" s="448"/>
      <c r="AB1685" s="448"/>
    </row>
    <row r="1686" ht="22.5" customHeight="1">
      <c r="A1686" s="72">
        <f>COUNTIF('Call &amp; Chat-Lidya'!$I$4:$I$2391,I1686)</f>
        <v>2</v>
      </c>
      <c r="B1686" s="545">
        <v>46105.0</v>
      </c>
      <c r="C1686" s="94" t="s">
        <v>83</v>
      </c>
      <c r="D1686" s="94" t="s">
        <v>125</v>
      </c>
      <c r="E1686" s="75" t="s">
        <v>8227</v>
      </c>
      <c r="F1686" s="429">
        <v>46090.0</v>
      </c>
      <c r="G1686" s="94"/>
      <c r="H1686" s="94">
        <v>10293.0</v>
      </c>
      <c r="I1686" s="512">
        <v>17111.0</v>
      </c>
      <c r="J1686" s="161" t="s">
        <v>10703</v>
      </c>
      <c r="K1686" s="161" t="s">
        <v>10703</v>
      </c>
      <c r="L1686" s="430" t="s">
        <v>10703</v>
      </c>
      <c r="M1686" s="94">
        <v>8.1313020557E10</v>
      </c>
      <c r="N1686" s="94">
        <v>8.1313020557E10</v>
      </c>
      <c r="O1686" s="880">
        <v>46001.0</v>
      </c>
      <c r="P1686" s="436"/>
      <c r="Q1686" s="175"/>
      <c r="R1686" s="94">
        <v>1.0</v>
      </c>
      <c r="S1686" s="167" t="s">
        <v>99</v>
      </c>
      <c r="T1686" s="162" t="s">
        <v>145</v>
      </c>
      <c r="U1686" s="167" t="s">
        <v>101</v>
      </c>
      <c r="V1686" s="167" t="s">
        <v>131</v>
      </c>
      <c r="W1686" s="175"/>
      <c r="X1686" s="163"/>
      <c r="Y1686" s="175"/>
      <c r="Z1686" s="175"/>
      <c r="AA1686" s="448"/>
      <c r="AB1686" s="448"/>
    </row>
    <row r="1687" ht="22.5" customHeight="1">
      <c r="A1687" s="72">
        <f>COUNTIF('Call &amp; Chat-Lidya'!$I$4:$I$2391,I1687)</f>
        <v>3</v>
      </c>
      <c r="B1687" s="545">
        <v>46105.0</v>
      </c>
      <c r="C1687" s="94" t="s">
        <v>83</v>
      </c>
      <c r="D1687" s="94" t="s">
        <v>125</v>
      </c>
      <c r="E1687" s="75" t="s">
        <v>508</v>
      </c>
      <c r="F1687" s="429">
        <v>46090.0</v>
      </c>
      <c r="G1687" s="94"/>
      <c r="H1687" s="94">
        <v>10675.0</v>
      </c>
      <c r="I1687" s="512">
        <v>17836.0</v>
      </c>
      <c r="J1687" s="161" t="s">
        <v>3800</v>
      </c>
      <c r="K1687" s="161" t="s">
        <v>3801</v>
      </c>
      <c r="L1687" s="430" t="s">
        <v>3801</v>
      </c>
      <c r="M1687" s="94">
        <v>8.1313133405E10</v>
      </c>
      <c r="N1687" s="94">
        <v>8.1313133405E10</v>
      </c>
      <c r="O1687" s="880">
        <v>46066.0</v>
      </c>
      <c r="P1687" s="436"/>
      <c r="Q1687" s="175"/>
      <c r="R1687" s="94">
        <v>1.0</v>
      </c>
      <c r="S1687" s="167" t="s">
        <v>99</v>
      </c>
      <c r="T1687" s="162" t="s">
        <v>145</v>
      </c>
      <c r="U1687" s="167" t="s">
        <v>101</v>
      </c>
      <c r="V1687" s="167" t="s">
        <v>131</v>
      </c>
      <c r="W1687" s="175"/>
      <c r="X1687" s="163"/>
      <c r="Y1687" s="175"/>
      <c r="Z1687" s="175"/>
      <c r="AA1687" s="448"/>
      <c r="AB1687" s="448"/>
    </row>
    <row r="1688" ht="22.5" customHeight="1">
      <c r="A1688" s="72">
        <f>COUNTIF('Call &amp; Chat-Lidya'!$I$4:$I$2391,I1688)</f>
        <v>1</v>
      </c>
      <c r="B1688" s="545">
        <v>46105.0</v>
      </c>
      <c r="C1688" s="94" t="s">
        <v>83</v>
      </c>
      <c r="D1688" s="94" t="s">
        <v>125</v>
      </c>
      <c r="E1688" s="75" t="s">
        <v>306</v>
      </c>
      <c r="F1688" s="429">
        <v>46090.0</v>
      </c>
      <c r="G1688" s="94"/>
      <c r="H1688" s="94">
        <v>9683.0</v>
      </c>
      <c r="I1688" s="512">
        <v>15990.0</v>
      </c>
      <c r="J1688" s="161" t="s">
        <v>8636</v>
      </c>
      <c r="K1688" s="161" t="s">
        <v>8637</v>
      </c>
      <c r="L1688" s="430" t="s">
        <v>8637</v>
      </c>
      <c r="M1688" s="94">
        <v>8.1314112287E10</v>
      </c>
      <c r="N1688" s="94">
        <v>8.1314112287E10</v>
      </c>
      <c r="O1688" s="880">
        <v>45864.0</v>
      </c>
      <c r="P1688" s="436"/>
      <c r="Q1688" s="175"/>
      <c r="R1688" s="94">
        <v>1.0</v>
      </c>
      <c r="S1688" s="167" t="s">
        <v>99</v>
      </c>
      <c r="T1688" s="162" t="s">
        <v>145</v>
      </c>
      <c r="U1688" s="167" t="s">
        <v>101</v>
      </c>
      <c r="V1688" s="167" t="s">
        <v>131</v>
      </c>
      <c r="W1688" s="175"/>
      <c r="X1688" s="163"/>
      <c r="Y1688" s="175"/>
      <c r="Z1688" s="175"/>
      <c r="AA1688" s="448"/>
      <c r="AB1688" s="448"/>
    </row>
    <row r="1689" ht="22.5" customHeight="1">
      <c r="A1689" s="72">
        <f>COUNTIF('Call &amp; Chat-Lidya'!$I$4:$I$2391,I1689)</f>
        <v>1</v>
      </c>
      <c r="B1689" s="545">
        <v>46105.0</v>
      </c>
      <c r="C1689" s="94" t="s">
        <v>83</v>
      </c>
      <c r="D1689" s="94" t="s">
        <v>125</v>
      </c>
      <c r="E1689" s="75" t="s">
        <v>8280</v>
      </c>
      <c r="F1689" s="429">
        <v>46090.0</v>
      </c>
      <c r="G1689" s="94"/>
      <c r="H1689" s="94">
        <v>670.0</v>
      </c>
      <c r="I1689" s="512">
        <v>894.0</v>
      </c>
      <c r="J1689" s="161" t="s">
        <v>12272</v>
      </c>
      <c r="K1689" s="161" t="s">
        <v>12274</v>
      </c>
      <c r="L1689" s="430" t="s">
        <v>12274</v>
      </c>
      <c r="M1689" s="94">
        <v>8.1314633384E10</v>
      </c>
      <c r="N1689" s="94">
        <v>8.1314633384E10</v>
      </c>
      <c r="O1689" s="880">
        <v>44337.0</v>
      </c>
      <c r="P1689" s="436"/>
      <c r="Q1689" s="175"/>
      <c r="R1689" s="94">
        <v>1.0</v>
      </c>
      <c r="S1689" s="167" t="s">
        <v>99</v>
      </c>
      <c r="T1689" s="162" t="s">
        <v>145</v>
      </c>
      <c r="U1689" s="167" t="s">
        <v>101</v>
      </c>
      <c r="V1689" s="167" t="s">
        <v>131</v>
      </c>
      <c r="W1689" s="175"/>
      <c r="X1689" s="163"/>
      <c r="Y1689" s="175"/>
      <c r="Z1689" s="175"/>
      <c r="AA1689" s="448"/>
      <c r="AB1689" s="448"/>
    </row>
    <row r="1690" ht="22.5" customHeight="1">
      <c r="A1690" s="72">
        <f>COUNTIF('Call &amp; Chat-Lidya'!$I$4:$I$2391,I1690)</f>
        <v>2</v>
      </c>
      <c r="B1690" s="545">
        <v>46105.0</v>
      </c>
      <c r="C1690" s="94" t="s">
        <v>83</v>
      </c>
      <c r="D1690" s="94" t="s">
        <v>125</v>
      </c>
      <c r="E1690" s="75" t="s">
        <v>8292</v>
      </c>
      <c r="F1690" s="429">
        <v>46090.0</v>
      </c>
      <c r="G1690" s="94"/>
      <c r="H1690" s="94">
        <v>9998.0</v>
      </c>
      <c r="I1690" s="512">
        <v>16648.0</v>
      </c>
      <c r="J1690" s="161" t="s">
        <v>11516</v>
      </c>
      <c r="K1690" s="161" t="s">
        <v>11517</v>
      </c>
      <c r="L1690" s="430" t="s">
        <v>11517</v>
      </c>
      <c r="M1690" s="94">
        <v>8.1315002231E10</v>
      </c>
      <c r="N1690" s="94">
        <v>8.127649E9</v>
      </c>
      <c r="O1690" s="880">
        <v>45952.0</v>
      </c>
      <c r="P1690" s="436"/>
      <c r="Q1690" s="175"/>
      <c r="R1690" s="94">
        <v>1.0</v>
      </c>
      <c r="S1690" s="167" t="s">
        <v>99</v>
      </c>
      <c r="T1690" s="162" t="s">
        <v>145</v>
      </c>
      <c r="U1690" s="167" t="s">
        <v>101</v>
      </c>
      <c r="V1690" s="167" t="s">
        <v>131</v>
      </c>
      <c r="W1690" s="175"/>
      <c r="X1690" s="163"/>
      <c r="Y1690" s="175"/>
      <c r="Z1690" s="175"/>
      <c r="AA1690" s="448"/>
      <c r="AB1690" s="448"/>
    </row>
    <row r="1691" ht="22.5" customHeight="1">
      <c r="A1691" s="72">
        <f>COUNTIF('Call &amp; Chat-Lidya'!$I$4:$I$2391,I1691)</f>
        <v>1</v>
      </c>
      <c r="B1691" s="545">
        <v>46105.0</v>
      </c>
      <c r="C1691" s="94" t="s">
        <v>83</v>
      </c>
      <c r="D1691" s="94" t="s">
        <v>125</v>
      </c>
      <c r="E1691" s="75" t="s">
        <v>8298</v>
      </c>
      <c r="F1691" s="429">
        <v>46090.0</v>
      </c>
      <c r="G1691" s="94"/>
      <c r="H1691" s="94">
        <v>6964.0</v>
      </c>
      <c r="I1691" s="512">
        <v>10357.0</v>
      </c>
      <c r="J1691" s="161" t="s">
        <v>12277</v>
      </c>
      <c r="K1691" s="161" t="s">
        <v>11664</v>
      </c>
      <c r="L1691" s="430" t="s">
        <v>11664</v>
      </c>
      <c r="M1691" s="94">
        <v>8.1315116812E10</v>
      </c>
      <c r="N1691" s="94">
        <v>8.1315116812E10</v>
      </c>
      <c r="O1691" s="880">
        <v>45207.0</v>
      </c>
      <c r="P1691" s="436"/>
      <c r="Q1691" s="175"/>
      <c r="R1691" s="94">
        <v>1.0</v>
      </c>
      <c r="S1691" s="167" t="s">
        <v>99</v>
      </c>
      <c r="T1691" s="162" t="s">
        <v>145</v>
      </c>
      <c r="U1691" s="167" t="s">
        <v>101</v>
      </c>
      <c r="V1691" s="167" t="s">
        <v>131</v>
      </c>
      <c r="W1691" s="175"/>
      <c r="X1691" s="163"/>
      <c r="Y1691" s="175"/>
      <c r="Z1691" s="175"/>
      <c r="AA1691" s="448"/>
      <c r="AB1691" s="448"/>
    </row>
    <row r="1692" ht="22.5" customHeight="1">
      <c r="A1692" s="72">
        <f>COUNTIF('Call &amp; Chat-Lidya'!$I$4:$I$2391,I1692)</f>
        <v>2</v>
      </c>
      <c r="B1692" s="545">
        <v>46105.0</v>
      </c>
      <c r="C1692" s="94" t="s">
        <v>83</v>
      </c>
      <c r="D1692" s="94" t="s">
        <v>125</v>
      </c>
      <c r="E1692" s="75" t="s">
        <v>8306</v>
      </c>
      <c r="F1692" s="429">
        <v>46090.0</v>
      </c>
      <c r="G1692" s="94"/>
      <c r="H1692" s="94">
        <v>9760.0</v>
      </c>
      <c r="I1692" s="512">
        <v>16177.0</v>
      </c>
      <c r="J1692" s="161" t="s">
        <v>10556</v>
      </c>
      <c r="K1692" s="161" t="s">
        <v>10557</v>
      </c>
      <c r="L1692" s="430" t="s">
        <v>10557</v>
      </c>
      <c r="M1692" s="94">
        <v>8.1315159296E10</v>
      </c>
      <c r="N1692" s="94">
        <v>8.1315159296E10</v>
      </c>
      <c r="O1692" s="880">
        <v>45889.0</v>
      </c>
      <c r="P1692" s="436"/>
      <c r="Q1692" s="175"/>
      <c r="R1692" s="94">
        <v>1.0</v>
      </c>
      <c r="S1692" s="167" t="s">
        <v>99</v>
      </c>
      <c r="T1692" s="162" t="s">
        <v>145</v>
      </c>
      <c r="U1692" s="167" t="s">
        <v>101</v>
      </c>
      <c r="V1692" s="167" t="s">
        <v>131</v>
      </c>
      <c r="W1692" s="175"/>
      <c r="X1692" s="163"/>
      <c r="Y1692" s="175"/>
      <c r="Z1692" s="175"/>
      <c r="AA1692" s="448"/>
      <c r="AB1692" s="448"/>
    </row>
    <row r="1693" ht="22.5" customHeight="1">
      <c r="A1693" s="72">
        <f>COUNTIF('Call &amp; Chat-Lidya'!$I$4:$I$2391,I1693)</f>
        <v>2</v>
      </c>
      <c r="B1693" s="545">
        <v>46105.0</v>
      </c>
      <c r="C1693" s="94" t="s">
        <v>83</v>
      </c>
      <c r="D1693" s="94" t="s">
        <v>125</v>
      </c>
      <c r="E1693" s="75" t="s">
        <v>8313</v>
      </c>
      <c r="F1693" s="429">
        <v>46090.0</v>
      </c>
      <c r="G1693" s="94"/>
      <c r="H1693" s="94">
        <v>10618.0</v>
      </c>
      <c r="I1693" s="512">
        <v>17748.0</v>
      </c>
      <c r="J1693" s="161" t="s">
        <v>5493</v>
      </c>
      <c r="K1693" s="161" t="s">
        <v>5494</v>
      </c>
      <c r="L1693" s="430" t="s">
        <v>5494</v>
      </c>
      <c r="M1693" s="94">
        <v>8.1315180909E10</v>
      </c>
      <c r="N1693" s="94">
        <v>8.18266604E8</v>
      </c>
      <c r="O1693" s="880">
        <v>46058.0</v>
      </c>
      <c r="P1693" s="436"/>
      <c r="Q1693" s="175"/>
      <c r="R1693" s="94">
        <v>1.0</v>
      </c>
      <c r="S1693" s="167" t="s">
        <v>99</v>
      </c>
      <c r="T1693" s="162" t="s">
        <v>145</v>
      </c>
      <c r="U1693" s="167" t="s">
        <v>101</v>
      </c>
      <c r="V1693" s="167" t="s">
        <v>131</v>
      </c>
      <c r="W1693" s="175"/>
      <c r="X1693" s="163"/>
      <c r="Y1693" s="175"/>
      <c r="Z1693" s="175"/>
      <c r="AA1693" s="448"/>
      <c r="AB1693" s="448"/>
    </row>
    <row r="1694" ht="22.5" customHeight="1">
      <c r="A1694" s="72">
        <f>COUNTIF('Call &amp; Chat-Lidya'!$I$4:$I$2391,I1694)</f>
        <v>2</v>
      </c>
      <c r="B1694" s="545">
        <v>46105.0</v>
      </c>
      <c r="C1694" s="94" t="s">
        <v>83</v>
      </c>
      <c r="D1694" s="94" t="s">
        <v>125</v>
      </c>
      <c r="E1694" s="75" t="s">
        <v>8322</v>
      </c>
      <c r="F1694" s="429">
        <v>46090.0</v>
      </c>
      <c r="G1694" s="94"/>
      <c r="H1694" s="94">
        <v>10228.0</v>
      </c>
      <c r="I1694" s="512">
        <v>17024.0</v>
      </c>
      <c r="J1694" s="161" t="s">
        <v>9803</v>
      </c>
      <c r="K1694" s="161" t="s">
        <v>9804</v>
      </c>
      <c r="L1694" s="430" t="s">
        <v>9804</v>
      </c>
      <c r="M1694" s="94">
        <v>8.1315191215E10</v>
      </c>
      <c r="N1694" s="94">
        <v>8.1315191215E10</v>
      </c>
      <c r="O1694" s="880">
        <v>45994.0</v>
      </c>
      <c r="P1694" s="436"/>
      <c r="Q1694" s="175"/>
      <c r="R1694" s="94">
        <v>1.0</v>
      </c>
      <c r="S1694" s="167" t="s">
        <v>99</v>
      </c>
      <c r="T1694" s="162" t="s">
        <v>145</v>
      </c>
      <c r="U1694" s="167" t="s">
        <v>101</v>
      </c>
      <c r="V1694" s="167" t="s">
        <v>131</v>
      </c>
      <c r="W1694" s="175"/>
      <c r="X1694" s="163"/>
      <c r="Y1694" s="175"/>
      <c r="Z1694" s="175"/>
      <c r="AA1694" s="448"/>
      <c r="AB1694" s="448"/>
    </row>
    <row r="1695" ht="22.5" customHeight="1">
      <c r="A1695" s="72">
        <f>COUNTIF('Call &amp; Chat-Lidya'!$I$4:$I$2391,I1695)</f>
        <v>3</v>
      </c>
      <c r="B1695" s="545">
        <v>46105.0</v>
      </c>
      <c r="C1695" s="94" t="s">
        <v>83</v>
      </c>
      <c r="D1695" s="94" t="s">
        <v>125</v>
      </c>
      <c r="E1695" s="75" t="s">
        <v>4024</v>
      </c>
      <c r="F1695" s="429">
        <v>46087.0</v>
      </c>
      <c r="G1695" s="94"/>
      <c r="H1695" s="94" t="s">
        <v>11743</v>
      </c>
      <c r="I1695" s="512">
        <v>18032.0</v>
      </c>
      <c r="J1695" s="161" t="s">
        <v>11744</v>
      </c>
      <c r="K1695" s="161" t="s">
        <v>11745</v>
      </c>
      <c r="L1695" s="430" t="s">
        <v>11745</v>
      </c>
      <c r="M1695" s="94" t="s">
        <v>11747</v>
      </c>
      <c r="N1695" s="94" t="s">
        <v>11747</v>
      </c>
      <c r="O1695" s="880">
        <v>46087.0</v>
      </c>
      <c r="P1695" s="436">
        <v>46101.0</v>
      </c>
      <c r="Q1695" s="94" t="s">
        <v>124</v>
      </c>
      <c r="R1695" s="94">
        <v>1.0</v>
      </c>
      <c r="S1695" s="167" t="s">
        <v>126</v>
      </c>
      <c r="T1695" s="162" t="s">
        <v>145</v>
      </c>
      <c r="U1695" s="167" t="s">
        <v>101</v>
      </c>
      <c r="V1695" s="167" t="s">
        <v>131</v>
      </c>
      <c r="W1695" s="175"/>
      <c r="X1695" s="175"/>
      <c r="Y1695" s="175"/>
      <c r="Z1695" s="175"/>
      <c r="AA1695" s="395"/>
      <c r="AB1695" s="395"/>
    </row>
    <row r="1696" ht="22.5" customHeight="1">
      <c r="A1696" s="72">
        <f>COUNTIF('Call &amp; Chat-Lidya'!$I$4:$I$2391,I1696)</f>
        <v>3</v>
      </c>
      <c r="B1696" s="545">
        <v>46105.0</v>
      </c>
      <c r="C1696" s="94" t="s">
        <v>83</v>
      </c>
      <c r="D1696" s="94" t="s">
        <v>125</v>
      </c>
      <c r="E1696" s="75" t="s">
        <v>3525</v>
      </c>
      <c r="F1696" s="429">
        <v>46087.0</v>
      </c>
      <c r="G1696" s="94"/>
      <c r="H1696" s="94" t="s">
        <v>11748</v>
      </c>
      <c r="I1696" s="512">
        <v>18036.0</v>
      </c>
      <c r="J1696" s="161" t="s">
        <v>11749</v>
      </c>
      <c r="K1696" s="161" t="s">
        <v>11750</v>
      </c>
      <c r="L1696" s="430" t="s">
        <v>11750</v>
      </c>
      <c r="M1696" s="94" t="s">
        <v>11751</v>
      </c>
      <c r="N1696" s="94" t="s">
        <v>11751</v>
      </c>
      <c r="O1696" s="880">
        <v>46087.0</v>
      </c>
      <c r="P1696" s="436">
        <v>46101.0</v>
      </c>
      <c r="Q1696" s="94" t="s">
        <v>124</v>
      </c>
      <c r="R1696" s="94">
        <v>1.0</v>
      </c>
      <c r="S1696" s="167" t="s">
        <v>126</v>
      </c>
      <c r="T1696" s="162" t="s">
        <v>145</v>
      </c>
      <c r="U1696" s="167" t="s">
        <v>101</v>
      </c>
      <c r="V1696" s="167" t="s">
        <v>131</v>
      </c>
      <c r="W1696" s="175"/>
      <c r="X1696" s="175"/>
      <c r="Y1696" s="175"/>
      <c r="Z1696" s="175"/>
      <c r="AA1696" s="395"/>
      <c r="AB1696" s="395"/>
    </row>
    <row r="1697" ht="22.5" customHeight="1">
      <c r="A1697" s="72">
        <f>COUNTIF('Call &amp; Chat-Lidya'!$I$4:$I$2391,I1697)</f>
        <v>3</v>
      </c>
      <c r="B1697" s="545">
        <v>46105.0</v>
      </c>
      <c r="C1697" s="94" t="s">
        <v>83</v>
      </c>
      <c r="D1697" s="94" t="s">
        <v>125</v>
      </c>
      <c r="E1697" s="75" t="s">
        <v>2717</v>
      </c>
      <c r="F1697" s="429">
        <v>46087.0</v>
      </c>
      <c r="G1697" s="94"/>
      <c r="H1697" s="94" t="s">
        <v>11752</v>
      </c>
      <c r="I1697" s="512">
        <v>18040.0</v>
      </c>
      <c r="J1697" s="161" t="s">
        <v>11753</v>
      </c>
      <c r="K1697" s="161" t="s">
        <v>11754</v>
      </c>
      <c r="L1697" s="430" t="s">
        <v>11754</v>
      </c>
      <c r="M1697" s="175"/>
      <c r="N1697" s="94" t="s">
        <v>11755</v>
      </c>
      <c r="O1697" s="880">
        <v>46087.0</v>
      </c>
      <c r="P1697" s="436">
        <v>46101.0</v>
      </c>
      <c r="Q1697" s="94" t="s">
        <v>124</v>
      </c>
      <c r="R1697" s="94">
        <v>1.0</v>
      </c>
      <c r="S1697" s="167" t="s">
        <v>126</v>
      </c>
      <c r="T1697" s="162" t="s">
        <v>145</v>
      </c>
      <c r="U1697" s="167" t="s">
        <v>101</v>
      </c>
      <c r="V1697" s="167" t="s">
        <v>131</v>
      </c>
      <c r="W1697" s="175"/>
      <c r="X1697" s="163"/>
      <c r="Y1697" s="175"/>
      <c r="Z1697" s="175"/>
      <c r="AA1697" s="515"/>
      <c r="AB1697" s="515"/>
    </row>
    <row r="1698" ht="22.5" customHeight="1">
      <c r="A1698" s="72">
        <f>COUNTIF('Call &amp; Chat-Lidya'!$I$4:$I$2391,I1698)</f>
        <v>4</v>
      </c>
      <c r="B1698" s="545">
        <v>46105.0</v>
      </c>
      <c r="C1698" s="94" t="s">
        <v>83</v>
      </c>
      <c r="D1698" s="94" t="s">
        <v>125</v>
      </c>
      <c r="E1698" s="75" t="s">
        <v>1015</v>
      </c>
      <c r="F1698" s="429">
        <v>46086.0</v>
      </c>
      <c r="G1698" s="94"/>
      <c r="H1698" s="94">
        <v>10632.0</v>
      </c>
      <c r="I1698" s="512">
        <v>17770.0</v>
      </c>
      <c r="J1698" s="161" t="s">
        <v>3761</v>
      </c>
      <c r="K1698" s="161" t="s">
        <v>3762</v>
      </c>
      <c r="L1698" s="430" t="s">
        <v>3762</v>
      </c>
      <c r="M1698" s="94">
        <v>0.0</v>
      </c>
      <c r="N1698" s="94">
        <v>8.961672938E10</v>
      </c>
      <c r="O1698" s="880">
        <v>46061.0</v>
      </c>
      <c r="P1698" s="436">
        <v>46075.0</v>
      </c>
      <c r="Q1698" s="94" t="s">
        <v>143</v>
      </c>
      <c r="R1698" s="94">
        <v>1.0</v>
      </c>
      <c r="S1698" s="167" t="s">
        <v>126</v>
      </c>
      <c r="T1698" s="162" t="s">
        <v>145</v>
      </c>
      <c r="U1698" s="167" t="s">
        <v>101</v>
      </c>
      <c r="V1698" s="167" t="s">
        <v>131</v>
      </c>
      <c r="W1698" s="175"/>
      <c r="X1698" s="175"/>
      <c r="Y1698" s="175"/>
      <c r="Z1698" s="175"/>
      <c r="AA1698" s="357" t="s">
        <v>11083</v>
      </c>
      <c r="AB1698" s="357"/>
    </row>
    <row r="1699" ht="22.5" customHeight="1">
      <c r="A1699" s="72">
        <f>COUNTIF('Call &amp; Chat-Lidya'!$I$4:$I$2391,I1699)</f>
        <v>3</v>
      </c>
      <c r="B1699" s="545">
        <v>46105.0</v>
      </c>
      <c r="C1699" s="94" t="s">
        <v>83</v>
      </c>
      <c r="D1699" s="94" t="s">
        <v>125</v>
      </c>
      <c r="E1699" s="75" t="s">
        <v>8461</v>
      </c>
      <c r="F1699" s="429">
        <v>46086.0</v>
      </c>
      <c r="G1699" s="94"/>
      <c r="H1699" s="94">
        <v>10257.0</v>
      </c>
      <c r="I1699" s="512">
        <v>17059.0</v>
      </c>
      <c r="J1699" s="161" t="s">
        <v>9883</v>
      </c>
      <c r="K1699" s="161" t="s">
        <v>9884</v>
      </c>
      <c r="L1699" s="430" t="s">
        <v>9884</v>
      </c>
      <c r="M1699" s="94">
        <v>984.0</v>
      </c>
      <c r="N1699" s="94">
        <v>8.21976552E10</v>
      </c>
      <c r="O1699" s="880">
        <v>45996.0</v>
      </c>
      <c r="P1699" s="436">
        <v>46010.0</v>
      </c>
      <c r="Q1699" s="94" t="s">
        <v>124</v>
      </c>
      <c r="R1699" s="94">
        <v>1.0</v>
      </c>
      <c r="S1699" s="167" t="s">
        <v>126</v>
      </c>
      <c r="T1699" s="162" t="s">
        <v>195</v>
      </c>
      <c r="U1699" s="167" t="s">
        <v>128</v>
      </c>
      <c r="V1699" s="167" t="s">
        <v>131</v>
      </c>
      <c r="W1699" s="175"/>
      <c r="X1699" s="175"/>
      <c r="Y1699" s="175"/>
      <c r="Z1699" s="175"/>
      <c r="AA1699" s="395"/>
      <c r="AB1699" s="395"/>
    </row>
    <row r="1700" ht="22.5" customHeight="1">
      <c r="A1700" s="72">
        <f>COUNTIF('Call &amp; Chat-Lidya'!$I$4:$I$2391,I1700)</f>
        <v>2</v>
      </c>
      <c r="B1700" s="545">
        <v>46105.0</v>
      </c>
      <c r="C1700" s="94" t="s">
        <v>83</v>
      </c>
      <c r="D1700" s="94" t="s">
        <v>125</v>
      </c>
      <c r="E1700" s="75" t="s">
        <v>8507</v>
      </c>
      <c r="F1700" s="429">
        <v>46086.0</v>
      </c>
      <c r="G1700" s="94"/>
      <c r="H1700" s="94">
        <v>657.0</v>
      </c>
      <c r="I1700" s="881" t="s">
        <v>12291</v>
      </c>
      <c r="J1700" s="161" t="s">
        <v>11857</v>
      </c>
      <c r="K1700" s="161" t="s">
        <v>11858</v>
      </c>
      <c r="L1700" s="430" t="s">
        <v>11858</v>
      </c>
      <c r="M1700" s="94">
        <v>8.4545244E7</v>
      </c>
      <c r="N1700" s="94">
        <v>7.87575754E8</v>
      </c>
      <c r="O1700" s="880">
        <v>44337.0</v>
      </c>
      <c r="P1700" s="436">
        <v>45834.0</v>
      </c>
      <c r="Q1700" s="94" t="s">
        <v>124</v>
      </c>
      <c r="R1700" s="94">
        <v>0.0</v>
      </c>
      <c r="S1700" s="167" t="s">
        <v>251</v>
      </c>
      <c r="T1700" s="162" t="s">
        <v>127</v>
      </c>
      <c r="U1700" s="167" t="s">
        <v>128</v>
      </c>
      <c r="V1700" s="167" t="s">
        <v>131</v>
      </c>
      <c r="W1700" s="175"/>
      <c r="X1700" s="175"/>
      <c r="Y1700" s="175"/>
      <c r="Z1700" s="175"/>
      <c r="AA1700" s="395"/>
      <c r="AB1700" s="395"/>
    </row>
    <row r="1701" ht="22.5" customHeight="1">
      <c r="A1701" s="72">
        <f>COUNTIF('Call &amp; Chat-Lidya'!$I$4:$I$2391,I1701)</f>
        <v>2</v>
      </c>
      <c r="B1701" s="545">
        <v>46105.0</v>
      </c>
      <c r="C1701" s="94" t="s">
        <v>83</v>
      </c>
      <c r="D1701" s="94" t="s">
        <v>125</v>
      </c>
      <c r="E1701" s="75" t="s">
        <v>3424</v>
      </c>
      <c r="F1701" s="429">
        <v>46086.0</v>
      </c>
      <c r="G1701" s="94"/>
      <c r="H1701" s="94">
        <v>9965.0</v>
      </c>
      <c r="I1701" s="512">
        <v>16594.0</v>
      </c>
      <c r="J1701" s="161" t="s">
        <v>7765</v>
      </c>
      <c r="K1701" s="161" t="s">
        <v>6460</v>
      </c>
      <c r="L1701" s="430" t="s">
        <v>6460</v>
      </c>
      <c r="M1701" s="94">
        <v>8.5104452E7</v>
      </c>
      <c r="N1701" s="94">
        <v>8.7742241144E10</v>
      </c>
      <c r="O1701" s="880">
        <v>45944.0</v>
      </c>
      <c r="P1701" s="436">
        <v>45958.0</v>
      </c>
      <c r="Q1701" s="94" t="s">
        <v>213</v>
      </c>
      <c r="R1701" s="94">
        <v>1.0</v>
      </c>
      <c r="S1701" s="167" t="s">
        <v>126</v>
      </c>
      <c r="T1701" s="162" t="s">
        <v>145</v>
      </c>
      <c r="U1701" s="167" t="s">
        <v>101</v>
      </c>
      <c r="V1701" s="167" t="s">
        <v>131</v>
      </c>
      <c r="W1701" s="175"/>
      <c r="X1701" s="175"/>
      <c r="Y1701" s="175"/>
      <c r="Z1701" s="175"/>
      <c r="AA1701" s="395"/>
      <c r="AB1701" s="395"/>
    </row>
    <row r="1702" ht="22.5" customHeight="1">
      <c r="A1702" s="72">
        <f>COUNTIF('Call &amp; Chat-Lidya'!$I$4:$I$2391,I1702)</f>
        <v>2</v>
      </c>
      <c r="B1702" s="545">
        <v>46105.0</v>
      </c>
      <c r="C1702" s="94" t="s">
        <v>83</v>
      </c>
      <c r="D1702" s="94" t="s">
        <v>125</v>
      </c>
      <c r="E1702" s="75" t="s">
        <v>8528</v>
      </c>
      <c r="F1702" s="429">
        <v>46086.0</v>
      </c>
      <c r="G1702" s="94"/>
      <c r="H1702" s="94">
        <v>539.0</v>
      </c>
      <c r="I1702" s="538">
        <v>727.0</v>
      </c>
      <c r="J1702" s="161" t="s">
        <v>11865</v>
      </c>
      <c r="K1702" s="161" t="s">
        <v>11866</v>
      </c>
      <c r="L1702" s="430" t="s">
        <v>11866</v>
      </c>
      <c r="M1702" s="94">
        <v>1.54649655E8</v>
      </c>
      <c r="N1702" s="94">
        <v>8.4664845E7</v>
      </c>
      <c r="O1702" s="880">
        <v>44331.0</v>
      </c>
      <c r="P1702" s="436"/>
      <c r="Q1702" s="94" t="s">
        <v>124</v>
      </c>
      <c r="R1702" s="94">
        <v>0.0</v>
      </c>
      <c r="S1702" s="167" t="s">
        <v>251</v>
      </c>
      <c r="T1702" s="162" t="s">
        <v>127</v>
      </c>
      <c r="U1702" s="167" t="s">
        <v>128</v>
      </c>
      <c r="V1702" s="167" t="s">
        <v>131</v>
      </c>
      <c r="W1702" s="175"/>
      <c r="X1702" s="163"/>
      <c r="Y1702" s="175"/>
      <c r="Z1702" s="175"/>
      <c r="AA1702" s="448"/>
      <c r="AB1702" s="448"/>
    </row>
    <row r="1703" ht="22.5" customHeight="1">
      <c r="A1703" s="72">
        <f>COUNTIF('Call &amp; Chat-Lidya'!$I$4:$I$2391,I1703)</f>
        <v>2</v>
      </c>
      <c r="B1703" s="545">
        <v>46105.0</v>
      </c>
      <c r="C1703" s="94" t="s">
        <v>83</v>
      </c>
      <c r="D1703" s="94" t="s">
        <v>125</v>
      </c>
      <c r="E1703" s="75" t="s">
        <v>8537</v>
      </c>
      <c r="F1703" s="429">
        <v>46086.0</v>
      </c>
      <c r="G1703" s="94"/>
      <c r="H1703" s="94">
        <v>8818.0</v>
      </c>
      <c r="I1703" s="512">
        <v>14040.0</v>
      </c>
      <c r="J1703" s="161" t="s">
        <v>11868</v>
      </c>
      <c r="K1703" s="161" t="s">
        <v>11869</v>
      </c>
      <c r="L1703" s="430" t="s">
        <v>11869</v>
      </c>
      <c r="M1703" s="94">
        <v>8.11123178E8</v>
      </c>
      <c r="N1703" s="94">
        <v>8.11123178E9</v>
      </c>
      <c r="O1703" s="880">
        <v>45632.0</v>
      </c>
      <c r="P1703" s="436">
        <v>45834.0</v>
      </c>
      <c r="Q1703" s="94" t="s">
        <v>124</v>
      </c>
      <c r="R1703" s="94">
        <v>1.0</v>
      </c>
      <c r="S1703" s="166" t="s">
        <v>99</v>
      </c>
      <c r="T1703" s="162" t="s">
        <v>145</v>
      </c>
      <c r="U1703" s="167" t="s">
        <v>101</v>
      </c>
      <c r="V1703" s="167" t="s">
        <v>131</v>
      </c>
      <c r="W1703" s="175"/>
      <c r="X1703" s="163"/>
      <c r="Y1703" s="175"/>
      <c r="Z1703" s="175"/>
      <c r="AA1703" s="515"/>
      <c r="AB1703" s="515"/>
    </row>
    <row r="1704" ht="22.5" customHeight="1">
      <c r="A1704" s="72">
        <f>COUNTIF('Call &amp; Chat-Lidya'!$I$4:$I$2391,I1704)</f>
        <v>2</v>
      </c>
      <c r="B1704" s="545">
        <v>46105.0</v>
      </c>
      <c r="C1704" s="94" t="s">
        <v>83</v>
      </c>
      <c r="D1704" s="94" t="s">
        <v>125</v>
      </c>
      <c r="E1704" s="75" t="s">
        <v>8546</v>
      </c>
      <c r="F1704" s="429">
        <v>46086.0</v>
      </c>
      <c r="G1704" s="94"/>
      <c r="H1704" s="94">
        <v>8010.0</v>
      </c>
      <c r="I1704" s="538">
        <v>12367.0</v>
      </c>
      <c r="J1704" s="161" t="s">
        <v>11870</v>
      </c>
      <c r="K1704" s="161" t="s">
        <v>11870</v>
      </c>
      <c r="L1704" s="430" t="s">
        <v>11870</v>
      </c>
      <c r="M1704" s="94">
        <v>8.11185165E8</v>
      </c>
      <c r="N1704" s="175"/>
      <c r="O1704" s="880">
        <v>45450.0</v>
      </c>
      <c r="P1704" s="436">
        <v>45834.0</v>
      </c>
      <c r="Q1704" s="94" t="s">
        <v>143</v>
      </c>
      <c r="R1704" s="94">
        <v>0.0</v>
      </c>
      <c r="S1704" s="166" t="s">
        <v>99</v>
      </c>
      <c r="T1704" s="162" t="s">
        <v>127</v>
      </c>
      <c r="U1704" s="167" t="s">
        <v>128</v>
      </c>
      <c r="V1704" s="167" t="s">
        <v>131</v>
      </c>
      <c r="W1704" s="175"/>
      <c r="X1704" s="163"/>
      <c r="Y1704" s="175"/>
      <c r="Z1704" s="175"/>
      <c r="AA1704" s="448"/>
      <c r="AB1704" s="448"/>
    </row>
    <row r="1705" ht="22.5" customHeight="1">
      <c r="A1705" s="72">
        <f>COUNTIF('Call &amp; Chat-Lidya'!$I$4:$I$2391,I1705)</f>
        <v>2</v>
      </c>
      <c r="B1705" s="545">
        <v>46105.0</v>
      </c>
      <c r="C1705" s="94" t="s">
        <v>83</v>
      </c>
      <c r="D1705" s="94" t="s">
        <v>125</v>
      </c>
      <c r="E1705" s="75" t="s">
        <v>8554</v>
      </c>
      <c r="F1705" s="429">
        <v>46086.0</v>
      </c>
      <c r="G1705" s="94"/>
      <c r="H1705" s="94">
        <v>7986.0</v>
      </c>
      <c r="I1705" s="512">
        <v>12324.0</v>
      </c>
      <c r="J1705" s="161" t="s">
        <v>11871</v>
      </c>
      <c r="K1705" s="161" t="s">
        <v>11872</v>
      </c>
      <c r="L1705" s="430" t="s">
        <v>11872</v>
      </c>
      <c r="M1705" s="94">
        <v>8.11269327E8</v>
      </c>
      <c r="N1705" s="175"/>
      <c r="O1705" s="880">
        <v>45446.0</v>
      </c>
      <c r="P1705" s="436">
        <v>45834.0</v>
      </c>
      <c r="Q1705" s="94" t="s">
        <v>124</v>
      </c>
      <c r="R1705" s="94">
        <v>1.0</v>
      </c>
      <c r="S1705" s="166" t="s">
        <v>99</v>
      </c>
      <c r="T1705" s="162" t="s">
        <v>145</v>
      </c>
      <c r="U1705" s="167" t="s">
        <v>101</v>
      </c>
      <c r="V1705" s="167" t="s">
        <v>131</v>
      </c>
      <c r="W1705" s="175"/>
      <c r="X1705" s="163"/>
      <c r="Y1705" s="175"/>
      <c r="Z1705" s="175"/>
      <c r="AA1705" s="743" t="s">
        <v>3124</v>
      </c>
      <c r="AB1705" s="743"/>
    </row>
    <row r="1706" ht="22.5" customHeight="1">
      <c r="A1706" s="72">
        <f>COUNTIF('Call &amp; Chat-Lidya'!$I$4:$I$2391,I1706)</f>
        <v>2</v>
      </c>
      <c r="B1706" s="545">
        <v>46105.0</v>
      </c>
      <c r="C1706" s="94" t="s">
        <v>83</v>
      </c>
      <c r="D1706" s="94" t="s">
        <v>125</v>
      </c>
      <c r="E1706" s="75" t="s">
        <v>5388</v>
      </c>
      <c r="F1706" s="429">
        <v>46086.0</v>
      </c>
      <c r="G1706" s="94"/>
      <c r="H1706" s="94">
        <v>7025.0</v>
      </c>
      <c r="I1706" s="512">
        <v>10471.0</v>
      </c>
      <c r="J1706" s="161" t="s">
        <v>11873</v>
      </c>
      <c r="K1706" s="161" t="s">
        <v>11874</v>
      </c>
      <c r="L1706" s="430" t="s">
        <v>11874</v>
      </c>
      <c r="M1706" s="94">
        <v>8.11400215E8</v>
      </c>
      <c r="N1706" s="94">
        <v>8.2262697556E10</v>
      </c>
      <c r="O1706" s="880">
        <v>45223.0</v>
      </c>
      <c r="P1706" s="436" t="s">
        <v>11875</v>
      </c>
      <c r="Q1706" s="94" t="s">
        <v>143</v>
      </c>
      <c r="R1706" s="94">
        <v>1.0</v>
      </c>
      <c r="S1706" s="166" t="s">
        <v>99</v>
      </c>
      <c r="T1706" s="162" t="s">
        <v>145</v>
      </c>
      <c r="U1706" s="167" t="s">
        <v>101</v>
      </c>
      <c r="V1706" s="167" t="s">
        <v>131</v>
      </c>
      <c r="W1706" s="175"/>
      <c r="X1706" s="175"/>
      <c r="Y1706" s="175"/>
      <c r="Z1706" s="175"/>
      <c r="AA1706" s="357" t="s">
        <v>3137</v>
      </c>
      <c r="AB1706" s="357"/>
    </row>
    <row r="1707" ht="22.5" customHeight="1">
      <c r="A1707" s="72">
        <f>COUNTIF('Call &amp; Chat-Lidya'!$I$4:$I$2391,I1707)</f>
        <v>2</v>
      </c>
      <c r="B1707" s="545">
        <v>46105.0</v>
      </c>
      <c r="C1707" s="94" t="s">
        <v>83</v>
      </c>
      <c r="D1707" s="94" t="s">
        <v>125</v>
      </c>
      <c r="E1707" s="75" t="s">
        <v>8572</v>
      </c>
      <c r="F1707" s="429">
        <v>46086.0</v>
      </c>
      <c r="G1707" s="94"/>
      <c r="H1707" s="94">
        <v>6951.0</v>
      </c>
      <c r="I1707" s="512">
        <v>10340.0</v>
      </c>
      <c r="J1707" s="161" t="s">
        <v>11877</v>
      </c>
      <c r="K1707" s="161" t="s">
        <v>11878</v>
      </c>
      <c r="L1707" s="430" t="s">
        <v>11878</v>
      </c>
      <c r="M1707" s="94">
        <v>8.11524689E8</v>
      </c>
      <c r="N1707" s="94">
        <v>8.11524689E8</v>
      </c>
      <c r="O1707" s="880">
        <v>45203.0</v>
      </c>
      <c r="P1707" s="436">
        <v>45834.0</v>
      </c>
      <c r="Q1707" s="94" t="s">
        <v>124</v>
      </c>
      <c r="R1707" s="94">
        <v>1.0</v>
      </c>
      <c r="S1707" s="166" t="s">
        <v>99</v>
      </c>
      <c r="T1707" s="162" t="s">
        <v>145</v>
      </c>
      <c r="U1707" s="167" t="s">
        <v>101</v>
      </c>
      <c r="V1707" s="167" t="s">
        <v>131</v>
      </c>
      <c r="W1707" s="175"/>
      <c r="X1707" s="175"/>
      <c r="Y1707" s="175"/>
      <c r="Z1707" s="175"/>
      <c r="AA1707" s="395"/>
      <c r="AB1707" s="395"/>
    </row>
    <row r="1708" ht="22.5" customHeight="1">
      <c r="A1708" s="72">
        <f>COUNTIF('Call &amp; Chat-Lidya'!$I$4:$I$2391,I1708)</f>
        <v>2</v>
      </c>
      <c r="B1708" s="545">
        <v>46105.0</v>
      </c>
      <c r="C1708" s="94" t="s">
        <v>83</v>
      </c>
      <c r="D1708" s="94" t="s">
        <v>125</v>
      </c>
      <c r="E1708" s="75" t="s">
        <v>8584</v>
      </c>
      <c r="F1708" s="429">
        <v>46086.0</v>
      </c>
      <c r="G1708" s="94"/>
      <c r="H1708" s="94">
        <v>8284.0</v>
      </c>
      <c r="I1708" s="538">
        <v>12941.0</v>
      </c>
      <c r="J1708" s="161" t="s">
        <v>11879</v>
      </c>
      <c r="K1708" s="161" t="s">
        <v>11880</v>
      </c>
      <c r="L1708" s="430" t="s">
        <v>11880</v>
      </c>
      <c r="M1708" s="94">
        <v>8.11706333E8</v>
      </c>
      <c r="N1708" s="94">
        <v>8.11706333E8</v>
      </c>
      <c r="O1708" s="880">
        <v>45506.0</v>
      </c>
      <c r="P1708" s="436">
        <v>45834.0</v>
      </c>
      <c r="Q1708" s="94" t="s">
        <v>143</v>
      </c>
      <c r="R1708" s="94">
        <v>0.0</v>
      </c>
      <c r="S1708" s="166" t="s">
        <v>99</v>
      </c>
      <c r="T1708" s="162" t="s">
        <v>127</v>
      </c>
      <c r="U1708" s="167" t="s">
        <v>128</v>
      </c>
      <c r="V1708" s="167" t="s">
        <v>131</v>
      </c>
      <c r="W1708" s="175"/>
      <c r="X1708" s="163"/>
      <c r="Y1708" s="175"/>
      <c r="Z1708" s="175"/>
      <c r="AA1708" s="515"/>
      <c r="AB1708" s="515"/>
    </row>
    <row r="1709" ht="22.5" customHeight="1">
      <c r="A1709" s="72">
        <f>COUNTIF('Call &amp; Chat-Lidya'!$I$4:$I$2391,I1709)</f>
        <v>2</v>
      </c>
      <c r="B1709" s="545">
        <v>46105.0</v>
      </c>
      <c r="C1709" s="94" t="s">
        <v>83</v>
      </c>
      <c r="D1709" s="94" t="s">
        <v>125</v>
      </c>
      <c r="E1709" s="75" t="s">
        <v>8600</v>
      </c>
      <c r="F1709" s="429">
        <v>46086.0</v>
      </c>
      <c r="G1709" s="94"/>
      <c r="H1709" s="94">
        <v>7560.0</v>
      </c>
      <c r="I1709" s="512">
        <v>11506.0</v>
      </c>
      <c r="J1709" s="161" t="s">
        <v>5851</v>
      </c>
      <c r="K1709" s="161" t="s">
        <v>5852</v>
      </c>
      <c r="L1709" s="430" t="s">
        <v>5852</v>
      </c>
      <c r="M1709" s="94">
        <v>8.11832527E8</v>
      </c>
      <c r="N1709" s="175"/>
      <c r="O1709" s="880">
        <v>45355.0</v>
      </c>
      <c r="P1709" s="436">
        <v>45834.0</v>
      </c>
      <c r="Q1709" s="94" t="s">
        <v>213</v>
      </c>
      <c r="R1709" s="94">
        <v>1.0</v>
      </c>
      <c r="S1709" s="166" t="s">
        <v>99</v>
      </c>
      <c r="T1709" s="162" t="s">
        <v>145</v>
      </c>
      <c r="U1709" s="167" t="s">
        <v>101</v>
      </c>
      <c r="V1709" s="167" t="s">
        <v>131</v>
      </c>
      <c r="W1709" s="175"/>
      <c r="X1709" s="163"/>
      <c r="Y1709" s="175"/>
      <c r="Z1709" s="175"/>
      <c r="AA1709" s="882" t="s">
        <v>3153</v>
      </c>
      <c r="AB1709" s="882"/>
    </row>
    <row r="1710" ht="22.5" customHeight="1">
      <c r="A1710" s="72">
        <f>COUNTIF('Call &amp; Chat-Lidya'!$I$4:$I$2391,I1710)</f>
        <v>2</v>
      </c>
      <c r="B1710" s="545">
        <v>46105.0</v>
      </c>
      <c r="C1710" s="94" t="s">
        <v>83</v>
      </c>
      <c r="D1710" s="94" t="s">
        <v>125</v>
      </c>
      <c r="E1710" s="75" t="s">
        <v>6311</v>
      </c>
      <c r="F1710" s="429">
        <v>46086.0</v>
      </c>
      <c r="G1710" s="94"/>
      <c r="H1710" s="94">
        <v>8488.0</v>
      </c>
      <c r="I1710" s="512">
        <v>13364.0</v>
      </c>
      <c r="J1710" s="161" t="s">
        <v>11881</v>
      </c>
      <c r="K1710" s="883" t="s">
        <v>11882</v>
      </c>
      <c r="L1710" s="547" t="s">
        <v>11882</v>
      </c>
      <c r="M1710" s="94">
        <v>8.11982888E8</v>
      </c>
      <c r="N1710" s="94">
        <v>8.989080888E9</v>
      </c>
      <c r="O1710" s="880">
        <v>45556.0</v>
      </c>
      <c r="P1710" s="436">
        <v>45834.0</v>
      </c>
      <c r="Q1710" s="94" t="s">
        <v>124</v>
      </c>
      <c r="R1710" s="94">
        <v>1.0</v>
      </c>
      <c r="S1710" s="166" t="s">
        <v>99</v>
      </c>
      <c r="T1710" s="162" t="s">
        <v>145</v>
      </c>
      <c r="U1710" s="167" t="s">
        <v>101</v>
      </c>
      <c r="V1710" s="167" t="s">
        <v>131</v>
      </c>
      <c r="W1710" s="175"/>
      <c r="X1710" s="175"/>
      <c r="Y1710" s="175"/>
      <c r="Z1710" s="175"/>
      <c r="AA1710" s="357" t="s">
        <v>3163</v>
      </c>
      <c r="AB1710" s="357"/>
    </row>
    <row r="1711" ht="22.5" customHeight="1">
      <c r="A1711" s="72">
        <f>COUNTIF('Call &amp; Chat-Lidya'!$I$4:$I$2391,I1711)</f>
        <v>2</v>
      </c>
      <c r="B1711" s="545">
        <v>46105.0</v>
      </c>
      <c r="C1711" s="94" t="s">
        <v>83</v>
      </c>
      <c r="D1711" s="94" t="s">
        <v>125</v>
      </c>
      <c r="E1711" s="75" t="s">
        <v>8619</v>
      </c>
      <c r="F1711" s="429">
        <v>46086.0</v>
      </c>
      <c r="G1711" s="94"/>
      <c r="H1711" s="94">
        <v>9867.0</v>
      </c>
      <c r="I1711" s="512">
        <v>16405.0</v>
      </c>
      <c r="J1711" s="161" t="s">
        <v>11883</v>
      </c>
      <c r="K1711" s="161" t="s">
        <v>11884</v>
      </c>
      <c r="L1711" s="547" t="s">
        <v>11884</v>
      </c>
      <c r="M1711" s="94">
        <v>8.16307218E8</v>
      </c>
      <c r="N1711" s="94">
        <v>8.5782578981E10</v>
      </c>
      <c r="O1711" s="880">
        <v>45917.0</v>
      </c>
      <c r="P1711" s="436">
        <v>45931.0</v>
      </c>
      <c r="Q1711" s="94" t="s">
        <v>213</v>
      </c>
      <c r="R1711" s="94">
        <v>1.0</v>
      </c>
      <c r="S1711" s="166" t="s">
        <v>99</v>
      </c>
      <c r="T1711" s="162" t="s">
        <v>145</v>
      </c>
      <c r="U1711" s="167" t="s">
        <v>101</v>
      </c>
      <c r="V1711" s="167" t="s">
        <v>131</v>
      </c>
      <c r="W1711" s="175"/>
      <c r="X1711" s="175"/>
      <c r="Y1711" s="175"/>
      <c r="Z1711" s="175"/>
      <c r="AA1711" s="395"/>
      <c r="AB1711" s="395"/>
    </row>
    <row r="1712" ht="22.5" customHeight="1">
      <c r="A1712" s="72">
        <f>COUNTIF('Call &amp; Chat-Lidya'!$I$4:$I$2391,I1712)</f>
        <v>2</v>
      </c>
      <c r="B1712" s="545">
        <v>46105.0</v>
      </c>
      <c r="C1712" s="94" t="s">
        <v>83</v>
      </c>
      <c r="D1712" s="94" t="s">
        <v>125</v>
      </c>
      <c r="E1712" s="75" t="s">
        <v>8629</v>
      </c>
      <c r="F1712" s="429">
        <v>46086.0</v>
      </c>
      <c r="G1712" s="94"/>
      <c r="H1712" s="94">
        <v>8051.0</v>
      </c>
      <c r="I1712" s="512">
        <v>12452.0</v>
      </c>
      <c r="J1712" s="161" t="s">
        <v>4861</v>
      </c>
      <c r="K1712" s="161" t="s">
        <v>4861</v>
      </c>
      <c r="L1712" s="547" t="s">
        <v>4862</v>
      </c>
      <c r="M1712" s="94">
        <v>8.16331016E8</v>
      </c>
      <c r="N1712" s="94">
        <v>8.16331016E8</v>
      </c>
      <c r="O1712" s="880">
        <v>45456.0</v>
      </c>
      <c r="P1712" s="436">
        <v>45834.0</v>
      </c>
      <c r="Q1712" s="94" t="s">
        <v>143</v>
      </c>
      <c r="R1712" s="94">
        <v>1.0</v>
      </c>
      <c r="S1712" s="166" t="s">
        <v>99</v>
      </c>
      <c r="T1712" s="162" t="s">
        <v>145</v>
      </c>
      <c r="U1712" s="167" t="s">
        <v>101</v>
      </c>
      <c r="V1712" s="167" t="s">
        <v>131</v>
      </c>
      <c r="W1712" s="175"/>
      <c r="X1712" s="175"/>
      <c r="Y1712" s="175"/>
      <c r="Z1712" s="175"/>
      <c r="AA1712" s="395"/>
      <c r="AB1712" s="395"/>
    </row>
    <row r="1713" ht="22.5" customHeight="1">
      <c r="A1713" s="72">
        <f>COUNTIF('Call &amp; Chat-Lidya'!$I$4:$I$2391,I1713)</f>
        <v>2</v>
      </c>
      <c r="B1713" s="545">
        <v>46105.0</v>
      </c>
      <c r="C1713" s="94" t="s">
        <v>83</v>
      </c>
      <c r="D1713" s="94" t="s">
        <v>125</v>
      </c>
      <c r="E1713" s="75" t="s">
        <v>8643</v>
      </c>
      <c r="F1713" s="429">
        <v>46086.0</v>
      </c>
      <c r="G1713" s="94"/>
      <c r="H1713" s="94">
        <v>7747.0</v>
      </c>
      <c r="I1713" s="512">
        <v>11921.0</v>
      </c>
      <c r="J1713" s="161" t="s">
        <v>11887</v>
      </c>
      <c r="K1713" s="161" t="s">
        <v>11888</v>
      </c>
      <c r="L1713" s="430" t="s">
        <v>11888</v>
      </c>
      <c r="M1713" s="94">
        <v>8.16402621E8</v>
      </c>
      <c r="N1713" s="94">
        <v>8.16402621E8</v>
      </c>
      <c r="O1713" s="880">
        <v>45404.0</v>
      </c>
      <c r="P1713" s="436">
        <v>45834.0</v>
      </c>
      <c r="Q1713" s="94" t="s">
        <v>124</v>
      </c>
      <c r="R1713" s="94">
        <v>1.0</v>
      </c>
      <c r="S1713" s="166" t="s">
        <v>99</v>
      </c>
      <c r="T1713" s="162" t="s">
        <v>145</v>
      </c>
      <c r="U1713" s="167" t="s">
        <v>101</v>
      </c>
      <c r="V1713" s="167" t="s">
        <v>131</v>
      </c>
      <c r="W1713" s="175"/>
      <c r="X1713" s="175"/>
      <c r="Y1713" s="175"/>
      <c r="Z1713" s="175"/>
      <c r="AA1713" s="395"/>
      <c r="AB1713" s="395"/>
    </row>
    <row r="1714" ht="22.5" customHeight="1">
      <c r="A1714" s="72">
        <f>COUNTIF('Call &amp; Chat-Lidya'!$I$4:$I$2391,I1714)</f>
        <v>2</v>
      </c>
      <c r="B1714" s="545">
        <v>46105.0</v>
      </c>
      <c r="C1714" s="94" t="s">
        <v>83</v>
      </c>
      <c r="D1714" s="94" t="s">
        <v>125</v>
      </c>
      <c r="E1714" s="75" t="s">
        <v>8656</v>
      </c>
      <c r="F1714" s="429">
        <v>46086.0</v>
      </c>
      <c r="G1714" s="94"/>
      <c r="H1714" s="94">
        <v>7907.0</v>
      </c>
      <c r="I1714" s="512">
        <v>12198.0</v>
      </c>
      <c r="J1714" s="161" t="s">
        <v>5311</v>
      </c>
      <c r="K1714" s="161" t="s">
        <v>5312</v>
      </c>
      <c r="L1714" s="430" t="s">
        <v>5312</v>
      </c>
      <c r="M1714" s="94">
        <v>8.16506663E8</v>
      </c>
      <c r="N1714" s="94">
        <v>8.16665605E8</v>
      </c>
      <c r="O1714" s="880">
        <v>45430.0</v>
      </c>
      <c r="P1714" s="436">
        <v>45834.0</v>
      </c>
      <c r="Q1714" s="94" t="s">
        <v>124</v>
      </c>
      <c r="R1714" s="94">
        <v>1.0</v>
      </c>
      <c r="S1714" s="166" t="s">
        <v>99</v>
      </c>
      <c r="T1714" s="162" t="s">
        <v>145</v>
      </c>
      <c r="U1714" s="167" t="s">
        <v>101</v>
      </c>
      <c r="V1714" s="167" t="s">
        <v>131</v>
      </c>
      <c r="W1714" s="175"/>
      <c r="X1714" s="175"/>
      <c r="Y1714" s="175"/>
      <c r="Z1714" s="175"/>
      <c r="AA1714" s="395"/>
      <c r="AB1714" s="395"/>
    </row>
    <row r="1715" ht="22.5" customHeight="1">
      <c r="A1715" s="72">
        <f>COUNTIF('Call &amp; Chat-Lidya'!$I$4:$I$2391,I1715)</f>
        <v>2</v>
      </c>
      <c r="B1715" s="545">
        <v>46105.0</v>
      </c>
      <c r="C1715" s="94" t="s">
        <v>83</v>
      </c>
      <c r="D1715" s="94" t="s">
        <v>125</v>
      </c>
      <c r="E1715" s="75" t="s">
        <v>8664</v>
      </c>
      <c r="F1715" s="429">
        <v>46086.0</v>
      </c>
      <c r="G1715" s="94"/>
      <c r="H1715" s="94">
        <v>8822.0</v>
      </c>
      <c r="I1715" s="512">
        <v>14048.0</v>
      </c>
      <c r="J1715" s="161" t="s">
        <v>11890</v>
      </c>
      <c r="K1715" s="161" t="s">
        <v>11891</v>
      </c>
      <c r="L1715" s="430" t="s">
        <v>11891</v>
      </c>
      <c r="M1715" s="94">
        <v>8.16880359E8</v>
      </c>
      <c r="N1715" s="94">
        <v>8.16880359E8</v>
      </c>
      <c r="O1715" s="880">
        <v>45633.0</v>
      </c>
      <c r="P1715" s="436">
        <v>45834.0</v>
      </c>
      <c r="Q1715" s="94" t="s">
        <v>143</v>
      </c>
      <c r="R1715" s="94">
        <v>1.0</v>
      </c>
      <c r="S1715" s="166" t="s">
        <v>99</v>
      </c>
      <c r="T1715" s="162" t="s">
        <v>145</v>
      </c>
      <c r="U1715" s="167" t="s">
        <v>101</v>
      </c>
      <c r="V1715" s="167" t="s">
        <v>131</v>
      </c>
      <c r="W1715" s="175"/>
      <c r="X1715" s="175"/>
      <c r="Y1715" s="175"/>
      <c r="Z1715" s="175"/>
      <c r="AA1715" s="395"/>
      <c r="AB1715" s="395"/>
    </row>
    <row r="1716" ht="22.5" customHeight="1">
      <c r="A1716" s="72">
        <f>COUNTIF('Call &amp; Chat-Lidya'!$I$4:$I$2391,I1716)</f>
        <v>2</v>
      </c>
      <c r="B1716" s="545">
        <v>46105.0</v>
      </c>
      <c r="C1716" s="94" t="s">
        <v>83</v>
      </c>
      <c r="D1716" s="94" t="s">
        <v>125</v>
      </c>
      <c r="E1716" s="75" t="s">
        <v>8681</v>
      </c>
      <c r="F1716" s="429">
        <v>46086.0</v>
      </c>
      <c r="G1716" s="94"/>
      <c r="H1716" s="94">
        <v>8009.0</v>
      </c>
      <c r="I1716" s="512">
        <v>12364.0</v>
      </c>
      <c r="J1716" s="161" t="s">
        <v>11892</v>
      </c>
      <c r="K1716" s="161" t="s">
        <v>11893</v>
      </c>
      <c r="L1716" s="430" t="s">
        <v>11893</v>
      </c>
      <c r="M1716" s="94">
        <v>8.17312552E8</v>
      </c>
      <c r="N1716" s="94">
        <v>8.3108973032E10</v>
      </c>
      <c r="O1716" s="880">
        <v>45450.0</v>
      </c>
      <c r="P1716" s="436">
        <v>45834.0</v>
      </c>
      <c r="Q1716" s="94" t="s">
        <v>143</v>
      </c>
      <c r="R1716" s="94">
        <v>1.0</v>
      </c>
      <c r="S1716" s="166" t="s">
        <v>99</v>
      </c>
      <c r="T1716" s="162" t="s">
        <v>145</v>
      </c>
      <c r="U1716" s="167" t="s">
        <v>101</v>
      </c>
      <c r="V1716" s="167" t="s">
        <v>131</v>
      </c>
      <c r="W1716" s="175"/>
      <c r="X1716" s="175"/>
      <c r="Y1716" s="175"/>
      <c r="Z1716" s="175"/>
      <c r="AA1716" s="395"/>
      <c r="AB1716" s="395"/>
    </row>
    <row r="1717" ht="22.5" customHeight="1">
      <c r="A1717" s="72">
        <f>COUNTIF('Call &amp; Chat-Lidya'!$I$4:$I$2391,I1717)</f>
        <v>2</v>
      </c>
      <c r="B1717" s="545">
        <v>46105.0</v>
      </c>
      <c r="C1717" s="94" t="s">
        <v>83</v>
      </c>
      <c r="D1717" s="94" t="s">
        <v>125</v>
      </c>
      <c r="E1717" s="75" t="s">
        <v>8690</v>
      </c>
      <c r="F1717" s="429">
        <v>46086.0</v>
      </c>
      <c r="G1717" s="94"/>
      <c r="H1717" s="94">
        <v>7198.0</v>
      </c>
      <c r="I1717" s="512">
        <v>10807.0</v>
      </c>
      <c r="J1717" s="161" t="s">
        <v>11896</v>
      </c>
      <c r="K1717" s="161" t="s">
        <v>11897</v>
      </c>
      <c r="L1717" s="430" t="s">
        <v>11897</v>
      </c>
      <c r="M1717" s="94">
        <v>8.17433815E8</v>
      </c>
      <c r="N1717" s="94">
        <v>8.17433815E8</v>
      </c>
      <c r="O1717" s="880">
        <v>45271.0</v>
      </c>
      <c r="P1717" s="436">
        <v>45834.0</v>
      </c>
      <c r="Q1717" s="94" t="s">
        <v>143</v>
      </c>
      <c r="R1717" s="94">
        <v>1.0</v>
      </c>
      <c r="S1717" s="166" t="s">
        <v>99</v>
      </c>
      <c r="T1717" s="162" t="s">
        <v>145</v>
      </c>
      <c r="U1717" s="167" t="s">
        <v>101</v>
      </c>
      <c r="V1717" s="167" t="s">
        <v>131</v>
      </c>
      <c r="W1717" s="175"/>
      <c r="X1717" s="175"/>
      <c r="Y1717" s="175"/>
      <c r="Z1717" s="175"/>
      <c r="AA1717" s="395"/>
      <c r="AB1717" s="395"/>
    </row>
    <row r="1718" ht="22.5" customHeight="1">
      <c r="A1718" s="72">
        <f>COUNTIF('Call &amp; Chat-Lidya'!$I$4:$I$2391,I1718)</f>
        <v>2</v>
      </c>
      <c r="B1718" s="545">
        <v>46105.0</v>
      </c>
      <c r="C1718" s="94" t="s">
        <v>83</v>
      </c>
      <c r="D1718" s="94" t="s">
        <v>125</v>
      </c>
      <c r="E1718" s="75" t="s">
        <v>8709</v>
      </c>
      <c r="F1718" s="429">
        <v>46086.0</v>
      </c>
      <c r="G1718" s="94"/>
      <c r="H1718" s="94">
        <v>7571.0</v>
      </c>
      <c r="I1718" s="512">
        <v>11537.0</v>
      </c>
      <c r="J1718" s="161" t="s">
        <v>5921</v>
      </c>
      <c r="K1718" s="161" t="s">
        <v>5922</v>
      </c>
      <c r="L1718" s="430" t="s">
        <v>5922</v>
      </c>
      <c r="M1718" s="94">
        <v>8.18469941E8</v>
      </c>
      <c r="N1718" s="94">
        <v>8.510390999E10</v>
      </c>
      <c r="O1718" s="880">
        <v>45356.0</v>
      </c>
      <c r="P1718" s="436">
        <v>45834.0</v>
      </c>
      <c r="Q1718" s="94" t="s">
        <v>124</v>
      </c>
      <c r="R1718" s="94">
        <v>1.0</v>
      </c>
      <c r="S1718" s="166" t="s">
        <v>99</v>
      </c>
      <c r="T1718" s="162" t="s">
        <v>145</v>
      </c>
      <c r="U1718" s="167" t="s">
        <v>101</v>
      </c>
      <c r="V1718" s="167" t="s">
        <v>131</v>
      </c>
      <c r="W1718" s="175"/>
      <c r="X1718" s="175"/>
      <c r="Y1718" s="175"/>
      <c r="Z1718" s="175"/>
      <c r="AA1718" s="395"/>
      <c r="AB1718" s="395"/>
    </row>
    <row r="1719" ht="22.5" customHeight="1">
      <c r="A1719" s="72">
        <f>COUNTIF('Call &amp; Chat-Lidya'!$I$4:$I$2391,I1719)</f>
        <v>2</v>
      </c>
      <c r="B1719" s="545">
        <v>46105.0</v>
      </c>
      <c r="C1719" s="94" t="s">
        <v>83</v>
      </c>
      <c r="D1719" s="94" t="s">
        <v>125</v>
      </c>
      <c r="E1719" s="75" t="s">
        <v>4302</v>
      </c>
      <c r="F1719" s="429">
        <v>46086.0</v>
      </c>
      <c r="G1719" s="94"/>
      <c r="H1719" s="94">
        <v>8377.0</v>
      </c>
      <c r="I1719" s="512">
        <v>13168.0</v>
      </c>
      <c r="J1719" s="161" t="s">
        <v>11901</v>
      </c>
      <c r="K1719" s="161" t="s">
        <v>11902</v>
      </c>
      <c r="L1719" s="430" t="s">
        <v>11902</v>
      </c>
      <c r="M1719" s="94">
        <v>8.2255585E8</v>
      </c>
      <c r="N1719" s="94">
        <v>8.12902789E8</v>
      </c>
      <c r="O1719" s="880">
        <v>45534.0</v>
      </c>
      <c r="P1719" s="436">
        <v>45834.0</v>
      </c>
      <c r="Q1719" s="94" t="s">
        <v>124</v>
      </c>
      <c r="R1719" s="94">
        <v>1.0</v>
      </c>
      <c r="S1719" s="166" t="s">
        <v>99</v>
      </c>
      <c r="T1719" s="162" t="s">
        <v>195</v>
      </c>
      <c r="U1719" s="167" t="s">
        <v>128</v>
      </c>
      <c r="V1719" s="167" t="s">
        <v>131</v>
      </c>
      <c r="W1719" s="175"/>
      <c r="X1719" s="175"/>
      <c r="Y1719" s="175"/>
      <c r="Z1719" s="175"/>
      <c r="AA1719" s="395"/>
      <c r="AB1719" s="395"/>
    </row>
    <row r="1720" ht="22.5" customHeight="1">
      <c r="A1720" s="72">
        <f>COUNTIF('Call &amp; Chat-Lidya'!$I$4:$I$2391,I1720)</f>
        <v>3</v>
      </c>
      <c r="B1720" s="542">
        <v>46105.0</v>
      </c>
      <c r="C1720" s="75" t="s">
        <v>83</v>
      </c>
      <c r="D1720" s="94" t="s">
        <v>125</v>
      </c>
      <c r="E1720" s="75" t="s">
        <v>3110</v>
      </c>
      <c r="F1720" s="419">
        <v>46098.0</v>
      </c>
      <c r="G1720" s="75"/>
      <c r="H1720" s="75" t="s">
        <v>3111</v>
      </c>
      <c r="I1720" s="543" t="s">
        <v>2310</v>
      </c>
      <c r="J1720" s="773" t="s">
        <v>2312</v>
      </c>
      <c r="K1720" s="773" t="s">
        <v>3112</v>
      </c>
      <c r="L1720" s="420" t="s">
        <v>3112</v>
      </c>
      <c r="M1720" s="75" t="s">
        <v>2315</v>
      </c>
      <c r="N1720" s="75" t="s">
        <v>2315</v>
      </c>
      <c r="O1720" s="164">
        <v>46098.0</v>
      </c>
      <c r="P1720" s="458">
        <v>46112.0</v>
      </c>
      <c r="Q1720" s="75" t="s">
        <v>124</v>
      </c>
      <c r="R1720" s="75" t="s">
        <v>213</v>
      </c>
      <c r="S1720" s="166" t="s">
        <v>100</v>
      </c>
      <c r="T1720" s="166" t="s">
        <v>350</v>
      </c>
      <c r="U1720" s="166" t="s">
        <v>101</v>
      </c>
      <c r="V1720" s="166" t="s">
        <v>341</v>
      </c>
      <c r="W1720" s="175"/>
      <c r="X1720" s="175"/>
      <c r="Y1720" s="175"/>
      <c r="Z1720" s="537" t="s">
        <v>12318</v>
      </c>
      <c r="AA1720" s="357"/>
      <c r="AB1720" s="357"/>
    </row>
    <row r="1721" ht="22.5" customHeight="1">
      <c r="A1721" s="72">
        <f>COUNTIF('Call &amp; Chat-Lidya'!$I$4:$I$2391,I1721)</f>
        <v>3</v>
      </c>
      <c r="B1721" s="542">
        <v>46105.0</v>
      </c>
      <c r="C1721" s="75" t="s">
        <v>83</v>
      </c>
      <c r="D1721" s="94" t="s">
        <v>125</v>
      </c>
      <c r="E1721" s="75" t="s">
        <v>3143</v>
      </c>
      <c r="F1721" s="419">
        <v>46098.0</v>
      </c>
      <c r="G1721" s="75"/>
      <c r="H1721" s="75" t="s">
        <v>11907</v>
      </c>
      <c r="I1721" s="543" t="s">
        <v>11908</v>
      </c>
      <c r="J1721" s="773" t="s">
        <v>11909</v>
      </c>
      <c r="K1721" s="773" t="s">
        <v>11559</v>
      </c>
      <c r="L1721" s="420" t="s">
        <v>11559</v>
      </c>
      <c r="M1721" s="75" t="s">
        <v>11910</v>
      </c>
      <c r="N1721" s="75" t="s">
        <v>11910</v>
      </c>
      <c r="O1721" s="164">
        <v>46098.0</v>
      </c>
      <c r="P1721" s="458">
        <v>46112.0</v>
      </c>
      <c r="Q1721" s="75" t="s">
        <v>143</v>
      </c>
      <c r="R1721" s="94">
        <v>1.0</v>
      </c>
      <c r="S1721" s="166" t="s">
        <v>126</v>
      </c>
      <c r="T1721" s="166" t="s">
        <v>195</v>
      </c>
      <c r="U1721" s="167" t="s">
        <v>101</v>
      </c>
      <c r="V1721" s="167" t="s">
        <v>131</v>
      </c>
      <c r="W1721" s="175"/>
      <c r="X1721" s="175"/>
      <c r="Y1721" s="175"/>
      <c r="Z1721" s="175"/>
      <c r="AA1721" s="357"/>
      <c r="AB1721" s="357"/>
    </row>
    <row r="1722" ht="22.5" customHeight="1">
      <c r="A1722" s="72">
        <f>COUNTIF('Call &amp; Chat-Lidya'!$I$4:$I$2391,I1722)</f>
        <v>5</v>
      </c>
      <c r="B1722" s="542">
        <v>46105.0</v>
      </c>
      <c r="C1722" s="75" t="s">
        <v>83</v>
      </c>
      <c r="D1722" s="94" t="s">
        <v>125</v>
      </c>
      <c r="E1722" s="75" t="s">
        <v>2575</v>
      </c>
      <c r="F1722" s="419">
        <v>46101.0</v>
      </c>
      <c r="G1722" s="75"/>
      <c r="H1722" s="75" t="s">
        <v>10892</v>
      </c>
      <c r="I1722" s="543" t="s">
        <v>10893</v>
      </c>
      <c r="J1722" s="773" t="s">
        <v>9473</v>
      </c>
      <c r="K1722" s="773" t="s">
        <v>10894</v>
      </c>
      <c r="L1722" s="420" t="s">
        <v>10894</v>
      </c>
      <c r="M1722" s="75" t="s">
        <v>10895</v>
      </c>
      <c r="N1722" s="75" t="s">
        <v>10895</v>
      </c>
      <c r="O1722" s="164">
        <v>46101.0</v>
      </c>
      <c r="P1722" s="458">
        <v>46115.0</v>
      </c>
      <c r="Q1722" s="75" t="s">
        <v>98</v>
      </c>
      <c r="R1722" s="94">
        <v>1.0</v>
      </c>
      <c r="S1722" s="166" t="s">
        <v>126</v>
      </c>
      <c r="T1722" s="166" t="s">
        <v>145</v>
      </c>
      <c r="U1722" s="167" t="s">
        <v>101</v>
      </c>
      <c r="V1722" s="167" t="s">
        <v>131</v>
      </c>
      <c r="W1722" s="175"/>
      <c r="X1722" s="175"/>
      <c r="Y1722" s="175"/>
      <c r="Z1722" s="537"/>
      <c r="AA1722" s="357"/>
      <c r="AB1722" s="357"/>
    </row>
    <row r="1723" ht="22.5" customHeight="1">
      <c r="A1723" s="72">
        <f>COUNTIF('Call &amp; Chat-Lidya'!$I$4:$I$2391,I1723)</f>
        <v>5</v>
      </c>
      <c r="B1723" s="542">
        <v>46105.0</v>
      </c>
      <c r="C1723" s="75" t="s">
        <v>83</v>
      </c>
      <c r="D1723" s="94" t="s">
        <v>125</v>
      </c>
      <c r="E1723" s="75" t="s">
        <v>1866</v>
      </c>
      <c r="F1723" s="419">
        <v>46104.0</v>
      </c>
      <c r="G1723" s="75"/>
      <c r="H1723" s="75" t="s">
        <v>3076</v>
      </c>
      <c r="I1723" s="543" t="s">
        <v>3077</v>
      </c>
      <c r="J1723" s="773" t="s">
        <v>3078</v>
      </c>
      <c r="K1723" s="773" t="s">
        <v>3079</v>
      </c>
      <c r="L1723" s="420" t="s">
        <v>3079</v>
      </c>
      <c r="M1723" s="75" t="s">
        <v>3080</v>
      </c>
      <c r="N1723" s="75" t="s">
        <v>3080</v>
      </c>
      <c r="O1723" s="164">
        <v>46104.0</v>
      </c>
      <c r="P1723" s="458">
        <v>46118.0</v>
      </c>
      <c r="Q1723" s="75" t="s">
        <v>124</v>
      </c>
      <c r="R1723" s="75" t="s">
        <v>143</v>
      </c>
      <c r="S1723" s="166" t="s">
        <v>99</v>
      </c>
      <c r="T1723" s="166" t="s">
        <v>350</v>
      </c>
      <c r="U1723" s="166" t="s">
        <v>101</v>
      </c>
      <c r="V1723" s="166" t="s">
        <v>283</v>
      </c>
      <c r="W1723" s="175"/>
      <c r="X1723" s="175"/>
      <c r="Y1723" s="175"/>
      <c r="Z1723" s="537" t="s">
        <v>12168</v>
      </c>
      <c r="AA1723" s="357"/>
      <c r="AB1723" s="357"/>
    </row>
    <row r="1724" ht="22.5" customHeight="1">
      <c r="A1724" s="72">
        <f>COUNTIF('Call &amp; Chat-Lidya'!$I$4:$I$2391,I1724)</f>
        <v>2</v>
      </c>
      <c r="B1724" s="545">
        <v>46104.0</v>
      </c>
      <c r="C1724" s="94" t="s">
        <v>83</v>
      </c>
      <c r="D1724" s="94" t="s">
        <v>125</v>
      </c>
      <c r="E1724" s="75" t="s">
        <v>829</v>
      </c>
      <c r="F1724" s="429">
        <v>46090.0</v>
      </c>
      <c r="G1724" s="94"/>
      <c r="H1724" s="94">
        <v>7767.0</v>
      </c>
      <c r="I1724" s="512">
        <v>11945.0</v>
      </c>
      <c r="J1724" s="161" t="s">
        <v>12239</v>
      </c>
      <c r="K1724" s="161" t="s">
        <v>12240</v>
      </c>
      <c r="L1724" s="430" t="s">
        <v>12240</v>
      </c>
      <c r="M1724" s="94">
        <v>8.1288086964E10</v>
      </c>
      <c r="N1724" s="175"/>
      <c r="O1724" s="880">
        <v>45406.0</v>
      </c>
      <c r="P1724" s="436">
        <v>45834.0</v>
      </c>
      <c r="Q1724" s="94" t="s">
        <v>124</v>
      </c>
      <c r="R1724" s="94">
        <v>1.0</v>
      </c>
      <c r="S1724" s="166" t="s">
        <v>251</v>
      </c>
      <c r="T1724" s="162" t="s">
        <v>145</v>
      </c>
      <c r="U1724" s="167" t="s">
        <v>101</v>
      </c>
      <c r="V1724" s="167" t="s">
        <v>131</v>
      </c>
      <c r="W1724" s="175"/>
      <c r="X1724" s="175"/>
      <c r="Y1724" s="175"/>
      <c r="Z1724" s="175"/>
      <c r="AA1724" s="175"/>
      <c r="AB1724" s="175"/>
    </row>
    <row r="1725" ht="22.5" customHeight="1">
      <c r="A1725" s="72">
        <f>COUNTIF('Call &amp; Chat-Lidya'!$I$4:$I$2391,I1725)</f>
        <v>2</v>
      </c>
      <c r="B1725" s="545">
        <v>46104.0</v>
      </c>
      <c r="C1725" s="94" t="s">
        <v>83</v>
      </c>
      <c r="D1725" s="94" t="s">
        <v>125</v>
      </c>
      <c r="E1725" s="75" t="s">
        <v>850</v>
      </c>
      <c r="F1725" s="429">
        <v>46090.0</v>
      </c>
      <c r="G1725" s="94"/>
      <c r="H1725" s="94">
        <v>7257.0</v>
      </c>
      <c r="I1725" s="512">
        <v>10929.0</v>
      </c>
      <c r="J1725" s="161" t="s">
        <v>12245</v>
      </c>
      <c r="K1725" s="161" t="s">
        <v>12246</v>
      </c>
      <c r="L1725" s="430" t="s">
        <v>12246</v>
      </c>
      <c r="M1725" s="94">
        <v>8.1288559593E10</v>
      </c>
      <c r="N1725" s="94">
        <v>812.0</v>
      </c>
      <c r="O1725" s="880">
        <v>45290.0</v>
      </c>
      <c r="P1725" s="436">
        <v>45834.0</v>
      </c>
      <c r="Q1725" s="94" t="s">
        <v>124</v>
      </c>
      <c r="R1725" s="94">
        <v>1.0</v>
      </c>
      <c r="S1725" s="166" t="s">
        <v>251</v>
      </c>
      <c r="T1725" s="841" t="s">
        <v>145</v>
      </c>
      <c r="U1725" s="166" t="s">
        <v>101</v>
      </c>
      <c r="V1725" s="166" t="s">
        <v>131</v>
      </c>
      <c r="W1725" s="175"/>
      <c r="X1725" s="175"/>
      <c r="Y1725" s="175"/>
      <c r="Z1725" s="175"/>
      <c r="AA1725" s="175"/>
      <c r="AB1725" s="175"/>
    </row>
    <row r="1726" ht="22.5" customHeight="1">
      <c r="A1726" s="72">
        <f>COUNTIF('Call &amp; Chat-Lidya'!$I$4:$I$2391,I1726)</f>
        <v>2</v>
      </c>
      <c r="B1726" s="545">
        <v>46104.0</v>
      </c>
      <c r="C1726" s="94" t="s">
        <v>83</v>
      </c>
      <c r="D1726" s="94" t="s">
        <v>125</v>
      </c>
      <c r="E1726" s="75" t="s">
        <v>866</v>
      </c>
      <c r="F1726" s="429">
        <v>46090.0</v>
      </c>
      <c r="G1726" s="94"/>
      <c r="H1726" s="94">
        <v>8110.0</v>
      </c>
      <c r="I1726" s="512">
        <v>12555.0</v>
      </c>
      <c r="J1726" s="161" t="s">
        <v>12256</v>
      </c>
      <c r="K1726" s="161" t="s">
        <v>5073</v>
      </c>
      <c r="L1726" s="430" t="s">
        <v>5073</v>
      </c>
      <c r="M1726" s="94">
        <v>8.1289588805E10</v>
      </c>
      <c r="N1726" s="94">
        <v>8.1289588805E10</v>
      </c>
      <c r="O1726" s="880">
        <v>45468.0</v>
      </c>
      <c r="P1726" s="436">
        <v>45834.0</v>
      </c>
      <c r="Q1726" s="94" t="s">
        <v>98</v>
      </c>
      <c r="R1726" s="94">
        <v>1.0</v>
      </c>
      <c r="S1726" s="166" t="s">
        <v>251</v>
      </c>
      <c r="T1726" s="841" t="s">
        <v>145</v>
      </c>
      <c r="U1726" s="166" t="s">
        <v>101</v>
      </c>
      <c r="V1726" s="167" t="s">
        <v>131</v>
      </c>
      <c r="W1726" s="175"/>
      <c r="X1726" s="175"/>
      <c r="Y1726" s="175"/>
      <c r="Z1726" s="175"/>
      <c r="AA1726" s="175"/>
      <c r="AB1726" s="175"/>
    </row>
    <row r="1727" ht="22.5" customHeight="1">
      <c r="A1727" s="72">
        <f>COUNTIF('Call &amp; Chat-Lidya'!$I$4:$I$2391,I1727)</f>
        <v>2</v>
      </c>
      <c r="B1727" s="545">
        <v>46104.0</v>
      </c>
      <c r="C1727" s="94" t="s">
        <v>83</v>
      </c>
      <c r="D1727" s="94" t="s">
        <v>125</v>
      </c>
      <c r="E1727" s="75" t="s">
        <v>548</v>
      </c>
      <c r="F1727" s="429">
        <v>46090.0</v>
      </c>
      <c r="G1727" s="94"/>
      <c r="H1727" s="94">
        <v>9920.0</v>
      </c>
      <c r="I1727" s="512">
        <v>16493.0</v>
      </c>
      <c r="J1727" s="161" t="s">
        <v>12261</v>
      </c>
      <c r="K1727" s="161" t="s">
        <v>12262</v>
      </c>
      <c r="L1727" s="430" t="s">
        <v>12262</v>
      </c>
      <c r="M1727" s="94">
        <v>8.1289757428E10</v>
      </c>
      <c r="N1727" s="94">
        <v>8.1289757428E10</v>
      </c>
      <c r="O1727" s="880">
        <v>45932.0</v>
      </c>
      <c r="P1727" s="436">
        <v>45946.0</v>
      </c>
      <c r="Q1727" s="94" t="s">
        <v>124</v>
      </c>
      <c r="R1727" s="94">
        <v>1.0</v>
      </c>
      <c r="S1727" s="166" t="s">
        <v>251</v>
      </c>
      <c r="T1727" s="162" t="s">
        <v>145</v>
      </c>
      <c r="U1727" s="167" t="s">
        <v>101</v>
      </c>
      <c r="V1727" s="167" t="s">
        <v>131</v>
      </c>
      <c r="W1727" s="175"/>
      <c r="X1727" s="175"/>
      <c r="Y1727" s="175"/>
      <c r="Z1727" s="175"/>
      <c r="AA1727" s="175"/>
      <c r="AB1727" s="175"/>
    </row>
    <row r="1728" ht="22.5" customHeight="1">
      <c r="A1728" s="72">
        <f>COUNTIF('Call &amp; Chat-Lidya'!$I$4:$I$2391,I1728)</f>
        <v>2</v>
      </c>
      <c r="B1728" s="545">
        <v>46104.0</v>
      </c>
      <c r="C1728" s="94" t="s">
        <v>83</v>
      </c>
      <c r="D1728" s="94" t="s">
        <v>125</v>
      </c>
      <c r="E1728" s="75" t="s">
        <v>562</v>
      </c>
      <c r="F1728" s="429">
        <v>46090.0</v>
      </c>
      <c r="G1728" s="94"/>
      <c r="H1728" s="94">
        <v>8641.0</v>
      </c>
      <c r="I1728" s="512">
        <v>13671.0</v>
      </c>
      <c r="J1728" s="161" t="s">
        <v>12263</v>
      </c>
      <c r="K1728" s="161" t="s">
        <v>12264</v>
      </c>
      <c r="L1728" s="430" t="s">
        <v>12264</v>
      </c>
      <c r="M1728" s="94">
        <v>8.12898349E10</v>
      </c>
      <c r="N1728" s="94">
        <v>8.12898349E10</v>
      </c>
      <c r="O1728" s="880">
        <v>45587.0</v>
      </c>
      <c r="P1728" s="436">
        <v>45834.0</v>
      </c>
      <c r="Q1728" s="94" t="s">
        <v>124</v>
      </c>
      <c r="R1728" s="94">
        <v>1.0</v>
      </c>
      <c r="S1728" s="166" t="s">
        <v>126</v>
      </c>
      <c r="T1728" s="841" t="s">
        <v>145</v>
      </c>
      <c r="U1728" s="166" t="s">
        <v>101</v>
      </c>
      <c r="V1728" s="167" t="s">
        <v>131</v>
      </c>
      <c r="W1728" s="175"/>
      <c r="X1728" s="175"/>
      <c r="Y1728" s="175"/>
      <c r="Z1728" s="175"/>
      <c r="AA1728" s="175"/>
      <c r="AB1728" s="175"/>
    </row>
    <row r="1729" ht="22.5" customHeight="1">
      <c r="A1729" s="72">
        <f>COUNTIF('Call &amp; Chat-Lidya'!$I$4:$I$2391,I1729)</f>
        <v>2</v>
      </c>
      <c r="B1729" s="545">
        <v>46104.0</v>
      </c>
      <c r="C1729" s="94" t="s">
        <v>83</v>
      </c>
      <c r="D1729" s="94" t="s">
        <v>125</v>
      </c>
      <c r="E1729" s="75" t="s">
        <v>878</v>
      </c>
      <c r="F1729" s="429">
        <v>46090.0</v>
      </c>
      <c r="G1729" s="94"/>
      <c r="H1729" s="94">
        <v>8534.0</v>
      </c>
      <c r="I1729" s="512">
        <v>13440.0</v>
      </c>
      <c r="J1729" s="161" t="s">
        <v>12268</v>
      </c>
      <c r="K1729" s="161" t="s">
        <v>12269</v>
      </c>
      <c r="L1729" s="430" t="s">
        <v>12269</v>
      </c>
      <c r="M1729" s="94">
        <v>8.1290447667E10</v>
      </c>
      <c r="N1729" s="175"/>
      <c r="O1729" s="880">
        <v>45565.0</v>
      </c>
      <c r="P1729" s="436">
        <v>45834.0</v>
      </c>
      <c r="Q1729" s="94" t="s">
        <v>115</v>
      </c>
      <c r="R1729" s="94">
        <v>1.0</v>
      </c>
      <c r="S1729" s="167" t="s">
        <v>251</v>
      </c>
      <c r="T1729" s="162" t="s">
        <v>145</v>
      </c>
      <c r="U1729" s="167" t="s">
        <v>101</v>
      </c>
      <c r="V1729" s="167" t="s">
        <v>131</v>
      </c>
      <c r="W1729" s="175"/>
      <c r="X1729" s="163"/>
      <c r="Y1729" s="175"/>
      <c r="Z1729" s="175"/>
      <c r="AA1729" s="175"/>
      <c r="AB1729" s="175"/>
    </row>
    <row r="1730" ht="22.5" customHeight="1">
      <c r="A1730" s="72">
        <f>COUNTIF('Call &amp; Chat-Lidya'!$I$4:$I$2391,I1730)</f>
        <v>2</v>
      </c>
      <c r="B1730" s="545">
        <v>46104.0</v>
      </c>
      <c r="C1730" s="94" t="s">
        <v>83</v>
      </c>
      <c r="D1730" s="94" t="s">
        <v>125</v>
      </c>
      <c r="E1730" s="75" t="s">
        <v>893</v>
      </c>
      <c r="F1730" s="429">
        <v>46090.0</v>
      </c>
      <c r="G1730" s="94"/>
      <c r="H1730" s="94">
        <v>9745.0</v>
      </c>
      <c r="I1730" s="512">
        <v>16140.0</v>
      </c>
      <c r="J1730" s="161" t="s">
        <v>12275</v>
      </c>
      <c r="K1730" s="161" t="s">
        <v>3190</v>
      </c>
      <c r="L1730" s="430" t="s">
        <v>3190</v>
      </c>
      <c r="M1730" s="94">
        <v>8.1291516813E10</v>
      </c>
      <c r="N1730" s="94">
        <v>8.1291516813E10</v>
      </c>
      <c r="O1730" s="880">
        <v>45882.0</v>
      </c>
      <c r="P1730" s="458">
        <v>45896.0</v>
      </c>
      <c r="Q1730" s="75" t="s">
        <v>143</v>
      </c>
      <c r="R1730" s="94">
        <v>1.0</v>
      </c>
      <c r="S1730" s="166" t="s">
        <v>350</v>
      </c>
      <c r="T1730" s="162" t="s">
        <v>145</v>
      </c>
      <c r="U1730" s="167" t="s">
        <v>101</v>
      </c>
      <c r="V1730" s="166" t="s">
        <v>283</v>
      </c>
      <c r="W1730" s="175"/>
      <c r="X1730" s="163"/>
      <c r="Y1730" s="175"/>
      <c r="Z1730" s="353" t="s">
        <v>12336</v>
      </c>
      <c r="AA1730" s="175"/>
      <c r="AB1730" s="175"/>
    </row>
    <row r="1731" ht="22.5" customHeight="1">
      <c r="A1731" s="72">
        <f>COUNTIF('Call &amp; Chat-Lidya'!$I$4:$I$2391,I1731)</f>
        <v>2</v>
      </c>
      <c r="B1731" s="545">
        <v>46104.0</v>
      </c>
      <c r="C1731" s="94" t="s">
        <v>83</v>
      </c>
      <c r="D1731" s="94" t="s">
        <v>125</v>
      </c>
      <c r="E1731" s="75" t="s">
        <v>900</v>
      </c>
      <c r="F1731" s="429">
        <v>46090.0</v>
      </c>
      <c r="G1731" s="94"/>
      <c r="H1731" s="94">
        <v>7150.0</v>
      </c>
      <c r="I1731" s="538">
        <v>10686.0</v>
      </c>
      <c r="J1731" s="161" t="s">
        <v>12276</v>
      </c>
      <c r="K1731" s="161" t="s">
        <v>12276</v>
      </c>
      <c r="L1731" s="430" t="s">
        <v>12276</v>
      </c>
      <c r="M1731" s="94">
        <v>8.1291845831E10</v>
      </c>
      <c r="N1731" s="94">
        <v>8.1291845831E10</v>
      </c>
      <c r="O1731" s="880">
        <v>45251.0</v>
      </c>
      <c r="P1731" s="458">
        <v>45834.0</v>
      </c>
      <c r="Q1731" s="75" t="s">
        <v>285</v>
      </c>
      <c r="R1731" s="94">
        <v>1.0</v>
      </c>
      <c r="S1731" s="166" t="s">
        <v>126</v>
      </c>
      <c r="T1731" s="841" t="s">
        <v>127</v>
      </c>
      <c r="U1731" s="166" t="s">
        <v>128</v>
      </c>
      <c r="V1731" s="167" t="s">
        <v>131</v>
      </c>
      <c r="W1731" s="175"/>
      <c r="X1731" s="163"/>
      <c r="Y1731" s="175"/>
      <c r="Z1731" s="175"/>
      <c r="AA1731" s="175"/>
      <c r="AB1731" s="175"/>
    </row>
    <row r="1732" ht="22.5" customHeight="1">
      <c r="A1732" s="72">
        <f>COUNTIF('Call &amp; Chat-Lidya'!$I$4:$I$2391,I1732)</f>
        <v>3</v>
      </c>
      <c r="B1732" s="545">
        <v>46104.0</v>
      </c>
      <c r="C1732" s="94" t="s">
        <v>83</v>
      </c>
      <c r="D1732" s="94" t="s">
        <v>125</v>
      </c>
      <c r="E1732" s="75" t="s">
        <v>908</v>
      </c>
      <c r="F1732" s="429">
        <v>46090.0</v>
      </c>
      <c r="G1732" s="94"/>
      <c r="H1732" s="94">
        <v>7414.0</v>
      </c>
      <c r="I1732" s="538">
        <v>11211.0</v>
      </c>
      <c r="J1732" s="161" t="s">
        <v>10284</v>
      </c>
      <c r="K1732" s="161" t="s">
        <v>10287</v>
      </c>
      <c r="L1732" s="430" t="s">
        <v>10287</v>
      </c>
      <c r="M1732" s="94">
        <v>8.1292651134E10</v>
      </c>
      <c r="N1732" s="94">
        <v>8.3150229874E10</v>
      </c>
      <c r="O1732" s="880">
        <v>45322.0</v>
      </c>
      <c r="P1732" s="458">
        <v>45834.0</v>
      </c>
      <c r="Q1732" s="75" t="s">
        <v>124</v>
      </c>
      <c r="R1732" s="94">
        <v>1.0</v>
      </c>
      <c r="S1732" s="166" t="s">
        <v>126</v>
      </c>
      <c r="T1732" s="841" t="s">
        <v>127</v>
      </c>
      <c r="U1732" s="166" t="s">
        <v>128</v>
      </c>
      <c r="V1732" s="167" t="s">
        <v>131</v>
      </c>
      <c r="W1732" s="175"/>
      <c r="X1732" s="163"/>
      <c r="Y1732" s="175"/>
      <c r="Z1732" s="175"/>
      <c r="AA1732" s="175"/>
      <c r="AB1732" s="175"/>
    </row>
    <row r="1733" ht="22.5" customHeight="1">
      <c r="A1733" s="72">
        <f>COUNTIF('Call &amp; Chat-Lidya'!$I$4:$I$2391,I1733)</f>
        <v>2</v>
      </c>
      <c r="B1733" s="545">
        <v>46104.0</v>
      </c>
      <c r="C1733" s="94" t="s">
        <v>83</v>
      </c>
      <c r="D1733" s="94" t="s">
        <v>125</v>
      </c>
      <c r="E1733" s="75" t="s">
        <v>915</v>
      </c>
      <c r="F1733" s="429">
        <v>46090.0</v>
      </c>
      <c r="G1733" s="94"/>
      <c r="H1733" s="94">
        <v>8677.0</v>
      </c>
      <c r="I1733" s="512">
        <v>13731.0</v>
      </c>
      <c r="J1733" s="161" t="s">
        <v>12278</v>
      </c>
      <c r="K1733" s="161" t="s">
        <v>12279</v>
      </c>
      <c r="L1733" s="430" t="s">
        <v>12279</v>
      </c>
      <c r="M1733" s="94">
        <v>8.1292814904E10</v>
      </c>
      <c r="N1733" s="94">
        <v>8.1292814904E10</v>
      </c>
      <c r="O1733" s="880">
        <v>45596.0</v>
      </c>
      <c r="P1733" s="458">
        <v>45834.0</v>
      </c>
      <c r="Q1733" s="75" t="s">
        <v>124</v>
      </c>
      <c r="R1733" s="94">
        <v>1.0</v>
      </c>
      <c r="S1733" s="166" t="s">
        <v>251</v>
      </c>
      <c r="T1733" s="162" t="s">
        <v>145</v>
      </c>
      <c r="U1733" s="167" t="s">
        <v>101</v>
      </c>
      <c r="V1733" s="167" t="s">
        <v>131</v>
      </c>
      <c r="W1733" s="175"/>
      <c r="X1733" s="163"/>
      <c r="Y1733" s="175"/>
      <c r="Z1733" s="175"/>
      <c r="AA1733" s="175"/>
      <c r="AB1733" s="175"/>
    </row>
    <row r="1734" ht="22.5" customHeight="1">
      <c r="A1734" s="72">
        <f>COUNTIF('Call &amp; Chat-Lidya'!$I$4:$I$2391,I1734)</f>
        <v>2</v>
      </c>
      <c r="B1734" s="545">
        <v>46104.0</v>
      </c>
      <c r="C1734" s="94" t="s">
        <v>83</v>
      </c>
      <c r="D1734" s="94" t="s">
        <v>125</v>
      </c>
      <c r="E1734" s="75" t="s">
        <v>922</v>
      </c>
      <c r="F1734" s="429">
        <v>46090.0</v>
      </c>
      <c r="G1734" s="94"/>
      <c r="H1734" s="94">
        <v>10012.0</v>
      </c>
      <c r="I1734" s="512">
        <v>16672.0</v>
      </c>
      <c r="J1734" s="161" t="s">
        <v>12280</v>
      </c>
      <c r="K1734" s="161" t="s">
        <v>12281</v>
      </c>
      <c r="L1734" s="430" t="s">
        <v>12281</v>
      </c>
      <c r="M1734" s="94">
        <v>8.1292837383E10</v>
      </c>
      <c r="N1734" s="94">
        <v>8.2330204384E10</v>
      </c>
      <c r="O1734" s="880">
        <v>45954.0</v>
      </c>
      <c r="P1734" s="458">
        <v>45968.0</v>
      </c>
      <c r="Q1734" s="75" t="s">
        <v>124</v>
      </c>
      <c r="R1734" s="94">
        <v>1.0</v>
      </c>
      <c r="S1734" s="166" t="s">
        <v>251</v>
      </c>
      <c r="T1734" s="162" t="s">
        <v>145</v>
      </c>
      <c r="U1734" s="167" t="s">
        <v>101</v>
      </c>
      <c r="V1734" s="167" t="s">
        <v>131</v>
      </c>
      <c r="W1734" s="175"/>
      <c r="X1734" s="163"/>
      <c r="Y1734" s="175"/>
      <c r="Z1734" s="175"/>
      <c r="AA1734" s="175"/>
      <c r="AB1734" s="175"/>
    </row>
    <row r="1735" ht="22.5" customHeight="1">
      <c r="A1735" s="72">
        <f>COUNTIF('Call &amp; Chat-Lidya'!$I$4:$I$2391,I1735)</f>
        <v>3</v>
      </c>
      <c r="B1735" s="545">
        <v>46104.0</v>
      </c>
      <c r="C1735" s="94" t="s">
        <v>83</v>
      </c>
      <c r="D1735" s="94" t="s">
        <v>125</v>
      </c>
      <c r="E1735" s="75" t="s">
        <v>930</v>
      </c>
      <c r="F1735" s="429">
        <v>46090.0</v>
      </c>
      <c r="G1735" s="94"/>
      <c r="H1735" s="94">
        <v>7509.0</v>
      </c>
      <c r="I1735" s="512">
        <v>11409.0</v>
      </c>
      <c r="J1735" s="161" t="s">
        <v>10026</v>
      </c>
      <c r="K1735" s="161" t="s">
        <v>10027</v>
      </c>
      <c r="L1735" s="430" t="s">
        <v>10027</v>
      </c>
      <c r="M1735" s="94">
        <v>8.1293778002E10</v>
      </c>
      <c r="N1735" s="175"/>
      <c r="O1735" s="880">
        <v>45343.0</v>
      </c>
      <c r="P1735" s="458">
        <v>45834.0</v>
      </c>
      <c r="Q1735" s="75" t="s">
        <v>143</v>
      </c>
      <c r="R1735" s="94">
        <v>1.0</v>
      </c>
      <c r="S1735" s="166" t="s">
        <v>251</v>
      </c>
      <c r="T1735" s="841" t="s">
        <v>292</v>
      </c>
      <c r="U1735" s="167" t="s">
        <v>101</v>
      </c>
      <c r="V1735" s="166" t="s">
        <v>664</v>
      </c>
      <c r="W1735" s="175"/>
      <c r="X1735" s="163"/>
      <c r="Y1735" s="175"/>
      <c r="Z1735" s="353" t="s">
        <v>12352</v>
      </c>
      <c r="AA1735" s="175"/>
      <c r="AB1735" s="175"/>
    </row>
    <row r="1736" ht="22.5" customHeight="1">
      <c r="A1736" s="72">
        <f>COUNTIF('Call &amp; Chat-Lidya'!$I$4:$I$2391,I1736)</f>
        <v>2</v>
      </c>
      <c r="B1736" s="545">
        <v>46104.0</v>
      </c>
      <c r="C1736" s="94" t="s">
        <v>83</v>
      </c>
      <c r="D1736" s="94" t="s">
        <v>125</v>
      </c>
      <c r="E1736" s="75" t="s">
        <v>936</v>
      </c>
      <c r="F1736" s="429">
        <v>46090.0</v>
      </c>
      <c r="G1736" s="94"/>
      <c r="H1736" s="94">
        <v>677.0</v>
      </c>
      <c r="I1736" s="512">
        <v>902.0</v>
      </c>
      <c r="J1736" s="161" t="s">
        <v>12282</v>
      </c>
      <c r="K1736" s="161" t="s">
        <v>12283</v>
      </c>
      <c r="L1736" s="430" t="s">
        <v>12283</v>
      </c>
      <c r="M1736" s="94">
        <v>8.1293924443E10</v>
      </c>
      <c r="N1736" s="94">
        <v>8.1293924443E10</v>
      </c>
      <c r="O1736" s="880">
        <v>44338.0</v>
      </c>
      <c r="P1736" s="458">
        <v>45834.0</v>
      </c>
      <c r="Q1736" s="75" t="s">
        <v>143</v>
      </c>
      <c r="R1736" s="94">
        <v>1.0</v>
      </c>
      <c r="S1736" s="166" t="s">
        <v>251</v>
      </c>
      <c r="T1736" s="162" t="s">
        <v>145</v>
      </c>
      <c r="U1736" s="167" t="s">
        <v>101</v>
      </c>
      <c r="V1736" s="167" t="s">
        <v>131</v>
      </c>
      <c r="W1736" s="175"/>
      <c r="X1736" s="163"/>
      <c r="Y1736" s="175"/>
      <c r="Z1736" s="175"/>
      <c r="AA1736" s="175"/>
      <c r="AB1736" s="175"/>
    </row>
    <row r="1737" ht="22.5" customHeight="1">
      <c r="A1737" s="72">
        <f>COUNTIF('Call &amp; Chat-Lidya'!$I$4:$I$2391,I1737)</f>
        <v>2</v>
      </c>
      <c r="B1737" s="545">
        <v>46104.0</v>
      </c>
      <c r="C1737" s="94" t="s">
        <v>83</v>
      </c>
      <c r="D1737" s="94" t="s">
        <v>125</v>
      </c>
      <c r="E1737" s="75" t="s">
        <v>945</v>
      </c>
      <c r="F1737" s="429">
        <v>46090.0</v>
      </c>
      <c r="G1737" s="94"/>
      <c r="H1737" s="94">
        <v>7321.0</v>
      </c>
      <c r="I1737" s="512">
        <v>11035.0</v>
      </c>
      <c r="J1737" s="161" t="s">
        <v>12284</v>
      </c>
      <c r="K1737" s="161" t="s">
        <v>12285</v>
      </c>
      <c r="L1737" s="430" t="s">
        <v>12285</v>
      </c>
      <c r="M1737" s="94">
        <v>8.1294534523E10</v>
      </c>
      <c r="N1737" s="94">
        <v>8.1294534523E10</v>
      </c>
      <c r="O1737" s="880">
        <v>45303.0</v>
      </c>
      <c r="P1737" s="458">
        <v>45834.0</v>
      </c>
      <c r="Q1737" s="75" t="s">
        <v>213</v>
      </c>
      <c r="R1737" s="94">
        <v>1.0</v>
      </c>
      <c r="S1737" s="166" t="s">
        <v>126</v>
      </c>
      <c r="T1737" s="841" t="s">
        <v>195</v>
      </c>
      <c r="U1737" s="166" t="s">
        <v>128</v>
      </c>
      <c r="V1737" s="167" t="s">
        <v>131</v>
      </c>
      <c r="W1737" s="175"/>
      <c r="X1737" s="163"/>
      <c r="Y1737" s="175"/>
      <c r="Z1737" s="175"/>
      <c r="AA1737" s="175"/>
      <c r="AB1737" s="175"/>
    </row>
    <row r="1738" ht="22.5" customHeight="1">
      <c r="A1738" s="72">
        <f>COUNTIF('Call &amp; Chat-Lidya'!$I$4:$I$2391,I1738)</f>
        <v>2</v>
      </c>
      <c r="B1738" s="545">
        <v>46104.0</v>
      </c>
      <c r="C1738" s="94" t="s">
        <v>83</v>
      </c>
      <c r="D1738" s="94" t="s">
        <v>125</v>
      </c>
      <c r="E1738" s="75" t="s">
        <v>961</v>
      </c>
      <c r="F1738" s="429">
        <v>46090.0</v>
      </c>
      <c r="G1738" s="94"/>
      <c r="H1738" s="94">
        <v>8468.0</v>
      </c>
      <c r="I1738" s="512">
        <v>13327.0</v>
      </c>
      <c r="J1738" s="161" t="s">
        <v>12286</v>
      </c>
      <c r="K1738" s="161" t="s">
        <v>12287</v>
      </c>
      <c r="L1738" s="430" t="s">
        <v>12287</v>
      </c>
      <c r="M1738" s="94">
        <v>8.1294692227E10</v>
      </c>
      <c r="N1738" s="94">
        <v>8.5977522213E10</v>
      </c>
      <c r="O1738" s="880">
        <v>45553.0</v>
      </c>
      <c r="P1738" s="458">
        <v>45834.0</v>
      </c>
      <c r="Q1738" s="75" t="s">
        <v>124</v>
      </c>
      <c r="R1738" s="94">
        <v>1.0</v>
      </c>
      <c r="S1738" s="166" t="s">
        <v>126</v>
      </c>
      <c r="T1738" s="841" t="s">
        <v>145</v>
      </c>
      <c r="U1738" s="166" t="s">
        <v>101</v>
      </c>
      <c r="V1738" s="167" t="s">
        <v>131</v>
      </c>
      <c r="W1738" s="175"/>
      <c r="X1738" s="163"/>
      <c r="Y1738" s="175"/>
      <c r="Z1738" s="175"/>
      <c r="AA1738" s="175"/>
      <c r="AB1738" s="175"/>
    </row>
    <row r="1739" ht="22.5" customHeight="1">
      <c r="A1739" s="72">
        <f>COUNTIF('Call &amp; Chat-Lidya'!$I$4:$I$2391,I1739)</f>
        <v>2</v>
      </c>
      <c r="B1739" s="545">
        <v>46104.0</v>
      </c>
      <c r="C1739" s="94" t="s">
        <v>83</v>
      </c>
      <c r="D1739" s="94" t="s">
        <v>125</v>
      </c>
      <c r="E1739" s="75" t="s">
        <v>975</v>
      </c>
      <c r="F1739" s="429">
        <v>46090.0</v>
      </c>
      <c r="G1739" s="94"/>
      <c r="H1739" s="94">
        <v>10543.0</v>
      </c>
      <c r="I1739" s="512">
        <v>17632.0</v>
      </c>
      <c r="J1739" s="161" t="s">
        <v>6865</v>
      </c>
      <c r="K1739" s="161" t="s">
        <v>6866</v>
      </c>
      <c r="L1739" s="430" t="s">
        <v>6866</v>
      </c>
      <c r="M1739" s="94">
        <v>8.1295483424E10</v>
      </c>
      <c r="N1739" s="94">
        <v>8.9601162221E10</v>
      </c>
      <c r="O1739" s="880">
        <v>46046.0</v>
      </c>
      <c r="P1739" s="458">
        <v>46060.0</v>
      </c>
      <c r="Q1739" s="75" t="s">
        <v>124</v>
      </c>
      <c r="R1739" s="94">
        <v>1.0</v>
      </c>
      <c r="S1739" s="166" t="s">
        <v>251</v>
      </c>
      <c r="T1739" s="841" t="s">
        <v>350</v>
      </c>
      <c r="U1739" s="167" t="s">
        <v>101</v>
      </c>
      <c r="V1739" s="166" t="s">
        <v>283</v>
      </c>
      <c r="W1739" s="175"/>
      <c r="X1739" s="163"/>
      <c r="Y1739" s="175"/>
      <c r="Z1739" s="353" t="s">
        <v>12371</v>
      </c>
      <c r="AA1739" s="175"/>
      <c r="AB1739" s="175"/>
    </row>
    <row r="1740" ht="22.5" customHeight="1">
      <c r="A1740" s="72">
        <f>COUNTIF('Call &amp; Chat-Lidya'!$I$4:$I$2391,I1740)</f>
        <v>2</v>
      </c>
      <c r="B1740" s="545">
        <v>46104.0</v>
      </c>
      <c r="C1740" s="94" t="s">
        <v>83</v>
      </c>
      <c r="D1740" s="94" t="s">
        <v>125</v>
      </c>
      <c r="E1740" s="75" t="s">
        <v>590</v>
      </c>
      <c r="F1740" s="429">
        <v>46090.0</v>
      </c>
      <c r="G1740" s="94"/>
      <c r="H1740" s="94">
        <v>8590.0</v>
      </c>
      <c r="I1740" s="512">
        <v>13562.0</v>
      </c>
      <c r="J1740" s="161" t="s">
        <v>12288</v>
      </c>
      <c r="K1740" s="161" t="s">
        <v>7215</v>
      </c>
      <c r="L1740" s="430" t="s">
        <v>7215</v>
      </c>
      <c r="M1740" s="94">
        <v>8.1295555532E10</v>
      </c>
      <c r="N1740" s="94">
        <v>8.1295555532E10</v>
      </c>
      <c r="O1740" s="880">
        <v>45576.0</v>
      </c>
      <c r="P1740" s="458">
        <v>45834.0</v>
      </c>
      <c r="Q1740" s="75" t="s">
        <v>143</v>
      </c>
      <c r="R1740" s="94">
        <v>1.0</v>
      </c>
      <c r="S1740" s="166" t="s">
        <v>251</v>
      </c>
      <c r="T1740" s="162" t="s">
        <v>145</v>
      </c>
      <c r="U1740" s="167" t="s">
        <v>101</v>
      </c>
      <c r="V1740" s="167" t="s">
        <v>131</v>
      </c>
      <c r="W1740" s="175"/>
      <c r="X1740" s="175"/>
      <c r="Y1740" s="175"/>
      <c r="Z1740" s="175"/>
      <c r="AA1740" s="175"/>
      <c r="AB1740" s="175"/>
    </row>
    <row r="1741" ht="22.5" customHeight="1">
      <c r="A1741" s="72">
        <f>COUNTIF('Call &amp; Chat-Lidya'!$I$4:$I$2391,I1741)</f>
        <v>2</v>
      </c>
      <c r="B1741" s="545">
        <v>46104.0</v>
      </c>
      <c r="C1741" s="94" t="s">
        <v>83</v>
      </c>
      <c r="D1741" s="94" t="s">
        <v>125</v>
      </c>
      <c r="E1741" s="75" t="s">
        <v>608</v>
      </c>
      <c r="F1741" s="429">
        <v>46090.0</v>
      </c>
      <c r="G1741" s="94"/>
      <c r="H1741" s="94">
        <v>7589.0</v>
      </c>
      <c r="I1741" s="512">
        <v>11570.0</v>
      </c>
      <c r="J1741" s="161" t="s">
        <v>12289</v>
      </c>
      <c r="K1741" s="161" t="s">
        <v>12290</v>
      </c>
      <c r="L1741" s="430" t="s">
        <v>12290</v>
      </c>
      <c r="M1741" s="94">
        <v>8.1295768547E10</v>
      </c>
      <c r="N1741" s="94">
        <v>8.1295768547E10</v>
      </c>
      <c r="O1741" s="880">
        <v>45360.0</v>
      </c>
      <c r="P1741" s="458">
        <v>45834.0</v>
      </c>
      <c r="Q1741" s="75" t="s">
        <v>213</v>
      </c>
      <c r="R1741" s="94">
        <v>1.0</v>
      </c>
      <c r="S1741" s="166" t="s">
        <v>126</v>
      </c>
      <c r="T1741" s="841" t="s">
        <v>195</v>
      </c>
      <c r="U1741" s="166" t="s">
        <v>128</v>
      </c>
      <c r="V1741" s="166" t="s">
        <v>302</v>
      </c>
      <c r="W1741" s="175"/>
      <c r="X1741" s="175"/>
      <c r="Y1741" s="175"/>
      <c r="Z1741" s="175"/>
      <c r="AA1741" s="175"/>
      <c r="AB1741" s="175"/>
    </row>
    <row r="1742" ht="22.5" customHeight="1">
      <c r="A1742" s="72">
        <f>COUNTIF('Call &amp; Chat-Lidya'!$I$4:$I$2391,I1742)</f>
        <v>3</v>
      </c>
      <c r="B1742" s="545">
        <v>46104.0</v>
      </c>
      <c r="C1742" s="94" t="s">
        <v>83</v>
      </c>
      <c r="D1742" s="94" t="s">
        <v>125</v>
      </c>
      <c r="E1742" s="75" t="s">
        <v>625</v>
      </c>
      <c r="F1742" s="429">
        <v>46090.0</v>
      </c>
      <c r="G1742" s="94"/>
      <c r="H1742" s="94">
        <v>7289.0</v>
      </c>
      <c r="I1742" s="512">
        <v>10988.0</v>
      </c>
      <c r="J1742" s="161" t="s">
        <v>9950</v>
      </c>
      <c r="K1742" s="161" t="s">
        <v>9951</v>
      </c>
      <c r="L1742" s="430" t="s">
        <v>9951</v>
      </c>
      <c r="M1742" s="94">
        <v>8.1296650162E10</v>
      </c>
      <c r="N1742" s="94">
        <v>8.9669394071E10</v>
      </c>
      <c r="O1742" s="880">
        <v>45299.0</v>
      </c>
      <c r="P1742" s="458">
        <v>45834.0</v>
      </c>
      <c r="Q1742" s="75" t="s">
        <v>143</v>
      </c>
      <c r="R1742" s="94">
        <v>1.0</v>
      </c>
      <c r="S1742" s="166" t="s">
        <v>251</v>
      </c>
      <c r="T1742" s="162" t="s">
        <v>145</v>
      </c>
      <c r="U1742" s="167" t="s">
        <v>101</v>
      </c>
      <c r="V1742" s="167" t="s">
        <v>131</v>
      </c>
      <c r="W1742" s="175"/>
      <c r="X1742" s="163"/>
      <c r="Y1742" s="175"/>
      <c r="Z1742" s="175"/>
      <c r="AA1742" s="175"/>
      <c r="AB1742" s="175"/>
    </row>
    <row r="1743" ht="22.5" customHeight="1">
      <c r="A1743" s="72">
        <f>COUNTIF('Call &amp; Chat-Lidya'!$I$4:$I$2391,I1743)</f>
        <v>2</v>
      </c>
      <c r="B1743" s="545">
        <v>46104.0</v>
      </c>
      <c r="C1743" s="94" t="s">
        <v>83</v>
      </c>
      <c r="D1743" s="94" t="s">
        <v>125</v>
      </c>
      <c r="E1743" s="75" t="s">
        <v>637</v>
      </c>
      <c r="F1743" s="429">
        <v>46090.0</v>
      </c>
      <c r="G1743" s="94"/>
      <c r="H1743" s="94">
        <v>7411.0</v>
      </c>
      <c r="I1743" s="512">
        <v>11203.0</v>
      </c>
      <c r="J1743" s="161" t="s">
        <v>6360</v>
      </c>
      <c r="K1743" s="161" t="s">
        <v>655</v>
      </c>
      <c r="L1743" s="430" t="s">
        <v>655</v>
      </c>
      <c r="M1743" s="94">
        <v>8.1296750442E10</v>
      </c>
      <c r="N1743" s="94">
        <v>8.1296750442E10</v>
      </c>
      <c r="O1743" s="880">
        <v>45321.0</v>
      </c>
      <c r="P1743" s="458">
        <v>45834.0</v>
      </c>
      <c r="Q1743" s="75" t="s">
        <v>143</v>
      </c>
      <c r="R1743" s="94">
        <v>1.0</v>
      </c>
      <c r="S1743" s="166" t="s">
        <v>251</v>
      </c>
      <c r="T1743" s="162" t="s">
        <v>145</v>
      </c>
      <c r="U1743" s="436" t="s">
        <v>101</v>
      </c>
      <c r="V1743" s="167" t="s">
        <v>131</v>
      </c>
      <c r="W1743" s="175"/>
      <c r="X1743" s="163"/>
      <c r="Y1743" s="175"/>
      <c r="Z1743" s="175"/>
      <c r="AA1743" s="175"/>
      <c r="AB1743" s="175"/>
    </row>
    <row r="1744" ht="22.5" customHeight="1">
      <c r="A1744" s="72">
        <f>COUNTIF('Call &amp; Chat-Lidya'!$I$4:$I$2391,I1744)</f>
        <v>2</v>
      </c>
      <c r="B1744" s="545">
        <v>46104.0</v>
      </c>
      <c r="C1744" s="94" t="s">
        <v>83</v>
      </c>
      <c r="D1744" s="94" t="s">
        <v>125</v>
      </c>
      <c r="E1744" s="75" t="s">
        <v>651</v>
      </c>
      <c r="F1744" s="429">
        <v>46090.0</v>
      </c>
      <c r="G1744" s="94"/>
      <c r="H1744" s="94">
        <v>7515.0</v>
      </c>
      <c r="I1744" s="512">
        <v>11424.0</v>
      </c>
      <c r="J1744" s="161" t="s">
        <v>12292</v>
      </c>
      <c r="K1744" s="161" t="s">
        <v>3173</v>
      </c>
      <c r="L1744" s="430" t="s">
        <v>3173</v>
      </c>
      <c r="M1744" s="94">
        <v>8.1296821839E10</v>
      </c>
      <c r="N1744" s="94">
        <v>8.1296821839E10</v>
      </c>
      <c r="O1744" s="880">
        <v>45345.0</v>
      </c>
      <c r="P1744" s="458">
        <v>45834.0</v>
      </c>
      <c r="Q1744" s="75" t="s">
        <v>135</v>
      </c>
      <c r="R1744" s="94">
        <v>1.0</v>
      </c>
      <c r="S1744" s="166" t="s">
        <v>251</v>
      </c>
      <c r="T1744" s="162" t="s">
        <v>145</v>
      </c>
      <c r="U1744" s="167" t="s">
        <v>101</v>
      </c>
      <c r="V1744" s="167" t="s">
        <v>131</v>
      </c>
      <c r="W1744" s="175"/>
      <c r="X1744" s="163"/>
      <c r="Y1744" s="175"/>
      <c r="Z1744" s="175"/>
      <c r="AA1744" s="175"/>
      <c r="AB1744" s="175"/>
    </row>
    <row r="1745" ht="22.5" customHeight="1">
      <c r="A1745" s="72">
        <f>COUNTIF('Call &amp; Chat-Lidya'!$I$4:$I$2391,I1745)</f>
        <v>2</v>
      </c>
      <c r="B1745" s="545">
        <v>46104.0</v>
      </c>
      <c r="C1745" s="94" t="s">
        <v>83</v>
      </c>
      <c r="D1745" s="94" t="s">
        <v>125</v>
      </c>
      <c r="E1745" s="75" t="s">
        <v>666</v>
      </c>
      <c r="F1745" s="429">
        <v>46090.0</v>
      </c>
      <c r="G1745" s="94"/>
      <c r="H1745" s="94">
        <v>8750.0</v>
      </c>
      <c r="I1745" s="512">
        <v>13912.0</v>
      </c>
      <c r="J1745" s="161" t="s">
        <v>12293</v>
      </c>
      <c r="K1745" s="161" t="s">
        <v>12294</v>
      </c>
      <c r="L1745" s="430" t="s">
        <v>12294</v>
      </c>
      <c r="M1745" s="94">
        <v>8.1297009559E10</v>
      </c>
      <c r="N1745" s="175"/>
      <c r="O1745" s="880">
        <v>45618.0</v>
      </c>
      <c r="P1745" s="458">
        <v>45834.0</v>
      </c>
      <c r="Q1745" s="75" t="s">
        <v>143</v>
      </c>
      <c r="R1745" s="94">
        <v>1.0</v>
      </c>
      <c r="S1745" s="166" t="s">
        <v>126</v>
      </c>
      <c r="T1745" s="841" t="s">
        <v>195</v>
      </c>
      <c r="U1745" s="166" t="s">
        <v>128</v>
      </c>
      <c r="V1745" s="167" t="s">
        <v>131</v>
      </c>
      <c r="W1745" s="175"/>
      <c r="X1745" s="163"/>
      <c r="Y1745" s="175"/>
      <c r="Z1745" s="175"/>
      <c r="AA1745" s="175"/>
      <c r="AB1745" s="175"/>
    </row>
    <row r="1746" ht="22.5" customHeight="1">
      <c r="A1746" s="72">
        <f>COUNTIF('Call &amp; Chat-Lidya'!$I$4:$I$2391,I1746)</f>
        <v>2</v>
      </c>
      <c r="B1746" s="545">
        <v>46104.0</v>
      </c>
      <c r="C1746" s="94" t="s">
        <v>83</v>
      </c>
      <c r="D1746" s="94" t="s">
        <v>125</v>
      </c>
      <c r="E1746" s="75" t="s">
        <v>680</v>
      </c>
      <c r="F1746" s="429">
        <v>46090.0</v>
      </c>
      <c r="G1746" s="94"/>
      <c r="H1746" s="94">
        <v>7163.0</v>
      </c>
      <c r="I1746" s="512">
        <v>10724.0</v>
      </c>
      <c r="J1746" s="161" t="s">
        <v>12295</v>
      </c>
      <c r="K1746" s="161" t="s">
        <v>12296</v>
      </c>
      <c r="L1746" s="430" t="s">
        <v>12296</v>
      </c>
      <c r="M1746" s="94">
        <v>8.1297386091E10</v>
      </c>
      <c r="N1746" s="175"/>
      <c r="O1746" s="880">
        <v>45258.0</v>
      </c>
      <c r="P1746" s="458">
        <v>45834.0</v>
      </c>
      <c r="Q1746" s="75" t="s">
        <v>213</v>
      </c>
      <c r="R1746" s="94">
        <v>1.0</v>
      </c>
      <c r="S1746" s="166" t="s">
        <v>251</v>
      </c>
      <c r="T1746" s="162" t="s">
        <v>145</v>
      </c>
      <c r="U1746" s="167" t="s">
        <v>101</v>
      </c>
      <c r="V1746" s="167" t="s">
        <v>131</v>
      </c>
      <c r="W1746" s="175"/>
      <c r="X1746" s="163"/>
      <c r="Y1746" s="175"/>
      <c r="Z1746" s="175"/>
      <c r="AA1746" s="175"/>
      <c r="AB1746" s="175"/>
    </row>
    <row r="1747" ht="22.5" customHeight="1">
      <c r="A1747" s="72">
        <f>COUNTIF('Call &amp; Chat-Lidya'!$I$4:$I$2391,I1747)</f>
        <v>2</v>
      </c>
      <c r="B1747" s="545">
        <v>46104.0</v>
      </c>
      <c r="C1747" s="94" t="s">
        <v>83</v>
      </c>
      <c r="D1747" s="94" t="s">
        <v>125</v>
      </c>
      <c r="E1747" s="75" t="s">
        <v>701</v>
      </c>
      <c r="F1747" s="429">
        <v>46090.0</v>
      </c>
      <c r="G1747" s="94"/>
      <c r="H1747" s="94">
        <v>7683.0</v>
      </c>
      <c r="I1747" s="538">
        <v>11787.0</v>
      </c>
      <c r="J1747" s="161" t="s">
        <v>12297</v>
      </c>
      <c r="K1747" s="161" t="s">
        <v>12298</v>
      </c>
      <c r="L1747" s="430" t="s">
        <v>12298</v>
      </c>
      <c r="M1747" s="94">
        <v>8.1297399978E10</v>
      </c>
      <c r="N1747" s="94">
        <v>8.1297399978E10</v>
      </c>
      <c r="O1747" s="880">
        <v>45384.0</v>
      </c>
      <c r="P1747" s="458">
        <v>45834.0</v>
      </c>
      <c r="Q1747" s="75" t="s">
        <v>98</v>
      </c>
      <c r="R1747" s="94">
        <v>1.0</v>
      </c>
      <c r="S1747" s="166" t="s">
        <v>126</v>
      </c>
      <c r="T1747" s="841" t="s">
        <v>127</v>
      </c>
      <c r="U1747" s="167" t="s">
        <v>101</v>
      </c>
      <c r="V1747" s="167" t="s">
        <v>131</v>
      </c>
      <c r="W1747" s="175"/>
      <c r="X1747" s="163"/>
      <c r="Y1747" s="175"/>
      <c r="Z1747" s="175"/>
      <c r="AA1747" s="175"/>
      <c r="AB1747" s="175"/>
    </row>
    <row r="1748" ht="22.5" customHeight="1">
      <c r="A1748" s="72">
        <f>COUNTIF('Call &amp; Chat-Lidya'!$I$4:$I$2391,I1748)</f>
        <v>2</v>
      </c>
      <c r="B1748" s="545">
        <v>46104.0</v>
      </c>
      <c r="C1748" s="94" t="s">
        <v>83</v>
      </c>
      <c r="D1748" s="94" t="s">
        <v>125</v>
      </c>
      <c r="E1748" s="75" t="s">
        <v>714</v>
      </c>
      <c r="F1748" s="429">
        <v>46090.0</v>
      </c>
      <c r="G1748" s="94"/>
      <c r="H1748" s="94">
        <v>7886.0</v>
      </c>
      <c r="I1748" s="538">
        <v>12162.0</v>
      </c>
      <c r="J1748" s="161" t="s">
        <v>12299</v>
      </c>
      <c r="K1748" s="161" t="s">
        <v>6865</v>
      </c>
      <c r="L1748" s="430" t="s">
        <v>6865</v>
      </c>
      <c r="M1748" s="94">
        <v>8.1297443747E10</v>
      </c>
      <c r="N1748" s="94">
        <v>8.1297443747E10</v>
      </c>
      <c r="O1748" s="880">
        <v>45427.0</v>
      </c>
      <c r="P1748" s="458">
        <v>45834.0</v>
      </c>
      <c r="Q1748" s="75" t="s">
        <v>143</v>
      </c>
      <c r="R1748" s="94">
        <v>1.0</v>
      </c>
      <c r="S1748" s="166" t="s">
        <v>126</v>
      </c>
      <c r="T1748" s="841" t="s">
        <v>127</v>
      </c>
      <c r="U1748" s="167" t="s">
        <v>101</v>
      </c>
      <c r="V1748" s="167" t="s">
        <v>131</v>
      </c>
      <c r="W1748" s="175"/>
      <c r="X1748" s="163"/>
      <c r="Y1748" s="175"/>
      <c r="Z1748" s="175"/>
      <c r="AA1748" s="175"/>
      <c r="AB1748" s="175"/>
    </row>
    <row r="1749" ht="22.5" customHeight="1">
      <c r="A1749" s="72">
        <f>COUNTIF('Call &amp; Chat-Lidya'!$I$4:$I$2391,I1749)</f>
        <v>2</v>
      </c>
      <c r="B1749" s="545">
        <v>46104.0</v>
      </c>
      <c r="C1749" s="94" t="s">
        <v>83</v>
      </c>
      <c r="D1749" s="94" t="s">
        <v>125</v>
      </c>
      <c r="E1749" s="75" t="s">
        <v>724</v>
      </c>
      <c r="F1749" s="429">
        <v>46090.0</v>
      </c>
      <c r="G1749" s="94"/>
      <c r="H1749" s="94">
        <v>328.0</v>
      </c>
      <c r="I1749" s="538">
        <v>493.0</v>
      </c>
      <c r="J1749" s="161" t="s">
        <v>12304</v>
      </c>
      <c r="K1749" s="161" t="s">
        <v>12305</v>
      </c>
      <c r="L1749" s="430" t="s">
        <v>12305</v>
      </c>
      <c r="M1749" s="94">
        <v>8.1297558755E10</v>
      </c>
      <c r="N1749" s="94">
        <v>8.1297558755E10</v>
      </c>
      <c r="O1749" s="880">
        <v>44317.0</v>
      </c>
      <c r="P1749" s="74">
        <v>44331.0</v>
      </c>
      <c r="Q1749" s="75" t="s">
        <v>124</v>
      </c>
      <c r="R1749" s="94">
        <v>1.0</v>
      </c>
      <c r="S1749" s="166" t="s">
        <v>126</v>
      </c>
      <c r="T1749" s="841" t="s">
        <v>127</v>
      </c>
      <c r="U1749" s="167" t="s">
        <v>101</v>
      </c>
      <c r="V1749" s="167" t="s">
        <v>131</v>
      </c>
      <c r="W1749" s="175"/>
      <c r="X1749" s="163"/>
      <c r="Y1749" s="175"/>
      <c r="Z1749" s="175"/>
      <c r="AA1749" s="175"/>
      <c r="AB1749" s="175"/>
    </row>
    <row r="1750" ht="22.5" customHeight="1">
      <c r="A1750" s="72">
        <f>COUNTIF('Call &amp; Chat-Lidya'!$I$4:$I$2391,I1750)</f>
        <v>2</v>
      </c>
      <c r="B1750" s="545">
        <v>46104.0</v>
      </c>
      <c r="C1750" s="94" t="s">
        <v>83</v>
      </c>
      <c r="D1750" s="94" t="s">
        <v>125</v>
      </c>
      <c r="E1750" s="75" t="s">
        <v>735</v>
      </c>
      <c r="F1750" s="429">
        <v>46090.0</v>
      </c>
      <c r="G1750" s="94"/>
      <c r="H1750" s="94">
        <v>8844.0</v>
      </c>
      <c r="I1750" s="538">
        <v>14117.0</v>
      </c>
      <c r="J1750" s="161" t="s">
        <v>12306</v>
      </c>
      <c r="K1750" s="161" t="s">
        <v>12307</v>
      </c>
      <c r="L1750" s="430" t="s">
        <v>12307</v>
      </c>
      <c r="M1750" s="94">
        <v>8.1298434881E10</v>
      </c>
      <c r="N1750" s="94">
        <v>8.8213374635E10</v>
      </c>
      <c r="O1750" s="880">
        <v>45640.0</v>
      </c>
      <c r="P1750" s="458">
        <v>45834.0</v>
      </c>
      <c r="Q1750" s="75" t="s">
        <v>124</v>
      </c>
      <c r="R1750" s="94">
        <v>1.0</v>
      </c>
      <c r="S1750" s="166" t="s">
        <v>126</v>
      </c>
      <c r="T1750" s="841" t="s">
        <v>127</v>
      </c>
      <c r="U1750" s="167" t="s">
        <v>101</v>
      </c>
      <c r="V1750" s="167" t="s">
        <v>131</v>
      </c>
      <c r="W1750" s="175"/>
      <c r="X1750" s="163"/>
      <c r="Y1750" s="175"/>
      <c r="Z1750" s="175"/>
      <c r="AA1750" s="175"/>
      <c r="AB1750" s="175"/>
    </row>
    <row r="1751" ht="22.5" customHeight="1">
      <c r="A1751" s="72">
        <f>COUNTIF('Call &amp; Chat-Lidya'!$I$4:$I$2391,I1751)</f>
        <v>2</v>
      </c>
      <c r="B1751" s="545">
        <v>46104.0</v>
      </c>
      <c r="C1751" s="94" t="s">
        <v>83</v>
      </c>
      <c r="D1751" s="94" t="s">
        <v>125</v>
      </c>
      <c r="E1751" s="75" t="s">
        <v>744</v>
      </c>
      <c r="F1751" s="429">
        <v>46090.0</v>
      </c>
      <c r="G1751" s="94"/>
      <c r="H1751" s="94">
        <v>8878.0</v>
      </c>
      <c r="I1751" s="538">
        <v>14207.0</v>
      </c>
      <c r="J1751" s="161" t="s">
        <v>12308</v>
      </c>
      <c r="K1751" s="161" t="s">
        <v>12309</v>
      </c>
      <c r="L1751" s="430" t="s">
        <v>12309</v>
      </c>
      <c r="M1751" s="94">
        <v>8.1298611849E10</v>
      </c>
      <c r="N1751" s="94">
        <v>8.1298611849E10</v>
      </c>
      <c r="O1751" s="880">
        <v>45651.0</v>
      </c>
      <c r="P1751" s="458">
        <v>45834.0</v>
      </c>
      <c r="Q1751" s="75" t="s">
        <v>213</v>
      </c>
      <c r="R1751" s="94">
        <v>1.0</v>
      </c>
      <c r="S1751" s="166" t="s">
        <v>126</v>
      </c>
      <c r="T1751" s="841" t="s">
        <v>127</v>
      </c>
      <c r="U1751" s="167" t="s">
        <v>101</v>
      </c>
      <c r="V1751" s="167" t="s">
        <v>131</v>
      </c>
      <c r="W1751" s="175"/>
      <c r="X1751" s="163"/>
      <c r="Y1751" s="175"/>
      <c r="Z1751" s="175"/>
      <c r="AA1751" s="175"/>
      <c r="AB1751" s="175"/>
    </row>
    <row r="1752" ht="22.5" customHeight="1">
      <c r="A1752" s="72">
        <f>COUNTIF('Call &amp; Chat-Lidya'!$I$4:$I$2391,I1752)</f>
        <v>3</v>
      </c>
      <c r="B1752" s="542">
        <v>46104.0</v>
      </c>
      <c r="C1752" s="75" t="s">
        <v>83</v>
      </c>
      <c r="D1752" s="94" t="s">
        <v>125</v>
      </c>
      <c r="E1752" s="75" t="s">
        <v>3143</v>
      </c>
      <c r="F1752" s="419">
        <v>46098.0</v>
      </c>
      <c r="G1752" s="75"/>
      <c r="H1752" s="75" t="s">
        <v>11907</v>
      </c>
      <c r="I1752" s="543" t="s">
        <v>11908</v>
      </c>
      <c r="J1752" s="773" t="s">
        <v>11909</v>
      </c>
      <c r="K1752" s="773" t="s">
        <v>11559</v>
      </c>
      <c r="L1752" s="420" t="s">
        <v>11559</v>
      </c>
      <c r="M1752" s="75" t="s">
        <v>11910</v>
      </c>
      <c r="N1752" s="75" t="s">
        <v>11910</v>
      </c>
      <c r="O1752" s="164">
        <v>46098.0</v>
      </c>
      <c r="P1752" s="458">
        <v>46112.0</v>
      </c>
      <c r="Q1752" s="75" t="s">
        <v>143</v>
      </c>
      <c r="R1752" s="94">
        <v>1.0</v>
      </c>
      <c r="S1752" s="166" t="s">
        <v>126</v>
      </c>
      <c r="T1752" s="166" t="s">
        <v>127</v>
      </c>
      <c r="U1752" s="167" t="s">
        <v>101</v>
      </c>
      <c r="V1752" s="167" t="s">
        <v>131</v>
      </c>
      <c r="W1752" s="175"/>
      <c r="X1752" s="175"/>
      <c r="Y1752" s="175"/>
      <c r="Z1752" s="175"/>
      <c r="AA1752" s="175"/>
      <c r="AB1752" s="175"/>
    </row>
    <row r="1753" ht="22.5" customHeight="1">
      <c r="A1753" s="72">
        <f>COUNTIF('Call &amp; Chat-Lidya'!$I$4:$I$2391,I1753)</f>
        <v>5</v>
      </c>
      <c r="B1753" s="542">
        <v>46104.0</v>
      </c>
      <c r="C1753" s="75" t="s">
        <v>83</v>
      </c>
      <c r="D1753" s="94" t="s">
        <v>125</v>
      </c>
      <c r="E1753" s="75" t="s">
        <v>2575</v>
      </c>
      <c r="F1753" s="419">
        <v>46101.0</v>
      </c>
      <c r="G1753" s="75"/>
      <c r="H1753" s="75" t="s">
        <v>10892</v>
      </c>
      <c r="I1753" s="543" t="s">
        <v>10893</v>
      </c>
      <c r="J1753" s="773" t="s">
        <v>9473</v>
      </c>
      <c r="K1753" s="773" t="s">
        <v>10894</v>
      </c>
      <c r="L1753" s="420" t="s">
        <v>10894</v>
      </c>
      <c r="M1753" s="75" t="s">
        <v>10895</v>
      </c>
      <c r="N1753" s="75" t="s">
        <v>10895</v>
      </c>
      <c r="O1753" s="164">
        <v>46101.0</v>
      </c>
      <c r="P1753" s="458">
        <v>46115.0</v>
      </c>
      <c r="Q1753" s="75" t="s">
        <v>98</v>
      </c>
      <c r="R1753" s="94">
        <v>1.0</v>
      </c>
      <c r="S1753" s="166" t="s">
        <v>126</v>
      </c>
      <c r="T1753" s="166" t="s">
        <v>127</v>
      </c>
      <c r="U1753" s="167" t="s">
        <v>101</v>
      </c>
      <c r="V1753" s="167" t="s">
        <v>131</v>
      </c>
      <c r="W1753" s="175"/>
      <c r="X1753" s="175"/>
      <c r="Y1753" s="175"/>
      <c r="Z1753" s="537"/>
      <c r="AA1753" s="175"/>
      <c r="AB1753" s="175"/>
    </row>
    <row r="1754" ht="22.5" customHeight="1">
      <c r="A1754" s="72">
        <f>COUNTIF('Call &amp; Chat-Lidya'!$I$4:$I$2391,I1754)</f>
        <v>3</v>
      </c>
      <c r="B1754" s="545">
        <v>46099.0</v>
      </c>
      <c r="C1754" s="94" t="s">
        <v>83</v>
      </c>
      <c r="D1754" s="94" t="s">
        <v>125</v>
      </c>
      <c r="E1754" s="75" t="s">
        <v>3728</v>
      </c>
      <c r="F1754" s="429">
        <v>46084.0</v>
      </c>
      <c r="G1754" s="94"/>
      <c r="H1754" s="94">
        <v>10611.0</v>
      </c>
      <c r="I1754" s="94" t="s">
        <v>3673</v>
      </c>
      <c r="J1754" s="161" t="s">
        <v>3674</v>
      </c>
      <c r="K1754" s="161" t="s">
        <v>3675</v>
      </c>
      <c r="L1754" s="430" t="s">
        <v>3675</v>
      </c>
      <c r="M1754" s="175"/>
      <c r="N1754" s="94" t="s">
        <v>3676</v>
      </c>
      <c r="O1754" s="431">
        <v>46057.0</v>
      </c>
      <c r="P1754" s="436">
        <v>46071.0</v>
      </c>
      <c r="Q1754" s="94" t="s">
        <v>124</v>
      </c>
      <c r="R1754" s="94">
        <v>1.0</v>
      </c>
      <c r="S1754" s="167" t="s">
        <v>251</v>
      </c>
      <c r="T1754" s="162" t="s">
        <v>145</v>
      </c>
      <c r="U1754" s="167" t="s">
        <v>101</v>
      </c>
      <c r="V1754" s="167" t="s">
        <v>131</v>
      </c>
      <c r="W1754" s="175"/>
      <c r="X1754" s="175"/>
      <c r="Y1754" s="175"/>
      <c r="Z1754" s="175"/>
      <c r="AA1754" s="175"/>
      <c r="AB1754" s="175"/>
    </row>
    <row r="1755" ht="22.5" customHeight="1">
      <c r="A1755" s="72">
        <f>COUNTIF('Call &amp; Chat-Lidya'!$I$4:$I$2391,I1755)</f>
        <v>3</v>
      </c>
      <c r="B1755" s="545">
        <v>46099.0</v>
      </c>
      <c r="C1755" s="94" t="s">
        <v>83</v>
      </c>
      <c r="D1755" s="94" t="s">
        <v>125</v>
      </c>
      <c r="E1755" s="75" t="s">
        <v>3740</v>
      </c>
      <c r="F1755" s="429">
        <v>46084.0</v>
      </c>
      <c r="G1755" s="94"/>
      <c r="H1755" s="94">
        <v>10614.0</v>
      </c>
      <c r="I1755" s="94" t="s">
        <v>3686</v>
      </c>
      <c r="J1755" s="161" t="s">
        <v>3687</v>
      </c>
      <c r="K1755" s="161" t="s">
        <v>3688</v>
      </c>
      <c r="L1755" s="430" t="s">
        <v>3688</v>
      </c>
      <c r="M1755" s="94" t="s">
        <v>3689</v>
      </c>
      <c r="N1755" s="94" t="s">
        <v>3690</v>
      </c>
      <c r="O1755" s="431">
        <v>46057.0</v>
      </c>
      <c r="P1755" s="436">
        <v>46071.0</v>
      </c>
      <c r="Q1755" s="94" t="s">
        <v>124</v>
      </c>
      <c r="R1755" s="94">
        <v>1.0</v>
      </c>
      <c r="S1755" s="166" t="s">
        <v>350</v>
      </c>
      <c r="T1755" s="841" t="s">
        <v>145</v>
      </c>
      <c r="U1755" s="166" t="s">
        <v>101</v>
      </c>
      <c r="V1755" s="166" t="s">
        <v>283</v>
      </c>
      <c r="W1755" s="175"/>
      <c r="X1755" s="175"/>
      <c r="Y1755" s="175"/>
      <c r="Z1755" s="353" t="s">
        <v>12399</v>
      </c>
      <c r="AA1755" s="175"/>
      <c r="AB1755" s="175"/>
    </row>
    <row r="1756" ht="22.5" customHeight="1">
      <c r="A1756" s="72">
        <f>COUNTIF('Call &amp; Chat-Lidya'!$I$4:$I$2391,I1756)</f>
        <v>3</v>
      </c>
      <c r="B1756" s="545">
        <v>46099.0</v>
      </c>
      <c r="C1756" s="94" t="s">
        <v>83</v>
      </c>
      <c r="D1756" s="94" t="s">
        <v>125</v>
      </c>
      <c r="E1756" s="75" t="s">
        <v>9806</v>
      </c>
      <c r="F1756" s="429">
        <v>46084.0</v>
      </c>
      <c r="G1756" s="94"/>
      <c r="H1756" s="94">
        <v>10616.0</v>
      </c>
      <c r="I1756" s="94" t="s">
        <v>3695</v>
      </c>
      <c r="J1756" s="161" t="s">
        <v>10793</v>
      </c>
      <c r="K1756" s="161" t="s">
        <v>3697</v>
      </c>
      <c r="L1756" s="430" t="s">
        <v>3697</v>
      </c>
      <c r="M1756" s="94" t="s">
        <v>3698</v>
      </c>
      <c r="N1756" s="94" t="s">
        <v>3698</v>
      </c>
      <c r="O1756" s="431">
        <v>46058.0</v>
      </c>
      <c r="P1756" s="436">
        <v>46072.0</v>
      </c>
      <c r="Q1756" s="94" t="s">
        <v>124</v>
      </c>
      <c r="R1756" s="94">
        <v>1.0</v>
      </c>
      <c r="S1756" s="167" t="s">
        <v>126</v>
      </c>
      <c r="T1756" s="162" t="s">
        <v>145</v>
      </c>
      <c r="U1756" s="167" t="s">
        <v>101</v>
      </c>
      <c r="V1756" s="167" t="s">
        <v>131</v>
      </c>
      <c r="W1756" s="175"/>
      <c r="X1756" s="175"/>
      <c r="Y1756" s="175"/>
      <c r="Z1756" s="175"/>
      <c r="AA1756" s="175"/>
      <c r="AB1756" s="175"/>
    </row>
    <row r="1757" ht="22.5" customHeight="1">
      <c r="A1757" s="72">
        <f>COUNTIF('Call &amp; Chat-Lidya'!$I$4:$I$2391,I1757)</f>
        <v>3</v>
      </c>
      <c r="B1757" s="545">
        <v>46099.0</v>
      </c>
      <c r="C1757" s="94" t="s">
        <v>83</v>
      </c>
      <c r="D1757" s="94" t="s">
        <v>125</v>
      </c>
      <c r="E1757" s="75" t="s">
        <v>2418</v>
      </c>
      <c r="F1757" s="429">
        <v>46084.0</v>
      </c>
      <c r="G1757" s="94"/>
      <c r="H1757" s="94">
        <v>10622.0</v>
      </c>
      <c r="I1757" s="94" t="s">
        <v>3702</v>
      </c>
      <c r="J1757" s="161" t="s">
        <v>3703</v>
      </c>
      <c r="K1757" s="161" t="s">
        <v>3703</v>
      </c>
      <c r="L1757" s="430" t="s">
        <v>3703</v>
      </c>
      <c r="M1757" s="94" t="s">
        <v>3704</v>
      </c>
      <c r="N1757" s="94" t="s">
        <v>3705</v>
      </c>
      <c r="O1757" s="431">
        <v>46058.0</v>
      </c>
      <c r="P1757" s="436">
        <v>46072.0</v>
      </c>
      <c r="Q1757" s="94" t="s">
        <v>124</v>
      </c>
      <c r="R1757" s="94">
        <v>1.0</v>
      </c>
      <c r="S1757" s="167" t="s">
        <v>251</v>
      </c>
      <c r="T1757" s="162" t="s">
        <v>145</v>
      </c>
      <c r="U1757" s="167" t="s">
        <v>101</v>
      </c>
      <c r="V1757" s="167" t="s">
        <v>131</v>
      </c>
      <c r="W1757" s="175"/>
      <c r="X1757" s="175"/>
      <c r="Y1757" s="175"/>
      <c r="Z1757" s="175"/>
      <c r="AA1757" s="175"/>
      <c r="AB1757" s="175"/>
    </row>
    <row r="1758" ht="22.5" customHeight="1">
      <c r="A1758" s="72">
        <f>COUNTIF('Call &amp; Chat-Lidya'!$I$4:$I$2391,I1758)</f>
        <v>3</v>
      </c>
      <c r="B1758" s="545">
        <v>46099.0</v>
      </c>
      <c r="C1758" s="94" t="s">
        <v>83</v>
      </c>
      <c r="D1758" s="94" t="s">
        <v>125</v>
      </c>
      <c r="E1758" s="75" t="s">
        <v>9821</v>
      </c>
      <c r="F1758" s="429">
        <v>46084.0</v>
      </c>
      <c r="G1758" s="94"/>
      <c r="H1758" s="94">
        <v>10623.0</v>
      </c>
      <c r="I1758" s="94" t="s">
        <v>3710</v>
      </c>
      <c r="J1758" s="161" t="s">
        <v>3711</v>
      </c>
      <c r="K1758" s="161" t="s">
        <v>3711</v>
      </c>
      <c r="L1758" s="430" t="s">
        <v>3711</v>
      </c>
      <c r="M1758" s="94" t="s">
        <v>3712</v>
      </c>
      <c r="N1758" s="94" t="s">
        <v>3712</v>
      </c>
      <c r="O1758" s="431">
        <v>46059.0</v>
      </c>
      <c r="P1758" s="436">
        <v>46073.0</v>
      </c>
      <c r="Q1758" s="94" t="s">
        <v>143</v>
      </c>
      <c r="R1758" s="94">
        <v>1.0</v>
      </c>
      <c r="S1758" s="167" t="s">
        <v>126</v>
      </c>
      <c r="T1758" s="162" t="s">
        <v>145</v>
      </c>
      <c r="U1758" s="167" t="s">
        <v>101</v>
      </c>
      <c r="V1758" s="167" t="s">
        <v>131</v>
      </c>
      <c r="W1758" s="175"/>
      <c r="X1758" s="175"/>
      <c r="Y1758" s="175"/>
      <c r="Z1758" s="175"/>
      <c r="AA1758" s="175"/>
      <c r="AB1758" s="175"/>
    </row>
    <row r="1759" ht="22.5" customHeight="1">
      <c r="A1759" s="72">
        <f>COUNTIF('Call &amp; Chat-Lidya'!$I$4:$I$2391,I1759)</f>
        <v>3</v>
      </c>
      <c r="B1759" s="545">
        <v>46099.0</v>
      </c>
      <c r="C1759" s="94" t="s">
        <v>83</v>
      </c>
      <c r="D1759" s="94" t="s">
        <v>125</v>
      </c>
      <c r="E1759" s="75" t="s">
        <v>2431</v>
      </c>
      <c r="F1759" s="429">
        <v>46084.0</v>
      </c>
      <c r="G1759" s="94"/>
      <c r="H1759" s="94">
        <v>10625.0</v>
      </c>
      <c r="I1759" s="94" t="s">
        <v>3720</v>
      </c>
      <c r="J1759" s="161" t="s">
        <v>10816</v>
      </c>
      <c r="K1759" s="161" t="s">
        <v>3722</v>
      </c>
      <c r="L1759" s="430" t="s">
        <v>3722</v>
      </c>
      <c r="M1759" s="94" t="s">
        <v>3723</v>
      </c>
      <c r="N1759" s="94" t="s">
        <v>3724</v>
      </c>
      <c r="O1759" s="431">
        <v>46059.0</v>
      </c>
      <c r="P1759" s="436">
        <v>46073.0</v>
      </c>
      <c r="Q1759" s="94" t="s">
        <v>202</v>
      </c>
      <c r="R1759" s="94">
        <v>1.0</v>
      </c>
      <c r="S1759" s="167" t="s">
        <v>251</v>
      </c>
      <c r="T1759" s="841" t="s">
        <v>195</v>
      </c>
      <c r="U1759" s="166" t="s">
        <v>128</v>
      </c>
      <c r="V1759" s="167" t="s">
        <v>131</v>
      </c>
      <c r="W1759" s="175"/>
      <c r="X1759" s="175"/>
      <c r="Y1759" s="175"/>
      <c r="Z1759" s="175"/>
      <c r="AA1759" s="175"/>
      <c r="AB1759" s="175"/>
    </row>
    <row r="1760" ht="22.5" customHeight="1">
      <c r="A1760" s="72">
        <f>COUNTIF('Call &amp; Chat-Lidya'!$I$4:$I$2391,I1760)</f>
        <v>3</v>
      </c>
      <c r="B1760" s="545">
        <v>46099.0</v>
      </c>
      <c r="C1760" s="94" t="s">
        <v>83</v>
      </c>
      <c r="D1760" s="94" t="s">
        <v>125</v>
      </c>
      <c r="E1760" s="75" t="s">
        <v>5682</v>
      </c>
      <c r="F1760" s="429">
        <v>46084.0</v>
      </c>
      <c r="G1760" s="94"/>
      <c r="H1760" s="94">
        <v>10628.0</v>
      </c>
      <c r="I1760" s="94" t="s">
        <v>3730</v>
      </c>
      <c r="J1760" s="161" t="s">
        <v>10824</v>
      </c>
      <c r="K1760" s="161" t="s">
        <v>3732</v>
      </c>
      <c r="L1760" s="430" t="s">
        <v>3732</v>
      </c>
      <c r="M1760" s="175"/>
      <c r="N1760" s="94" t="s">
        <v>3733</v>
      </c>
      <c r="O1760" s="431">
        <v>46059.0</v>
      </c>
      <c r="P1760" s="436">
        <v>46073.0</v>
      </c>
      <c r="Q1760" s="94" t="s">
        <v>124</v>
      </c>
      <c r="R1760" s="94">
        <v>1.0</v>
      </c>
      <c r="S1760" s="166" t="s">
        <v>292</v>
      </c>
      <c r="T1760" s="162" t="s">
        <v>145</v>
      </c>
      <c r="U1760" s="167" t="s">
        <v>101</v>
      </c>
      <c r="V1760" s="166" t="s">
        <v>3435</v>
      </c>
      <c r="W1760" s="175"/>
      <c r="X1760" s="175"/>
      <c r="Y1760" s="175"/>
      <c r="Z1760" s="353" t="s">
        <v>12405</v>
      </c>
      <c r="AA1760" s="175"/>
      <c r="AB1760" s="175"/>
    </row>
    <row r="1761" ht="22.5" customHeight="1">
      <c r="A1761" s="72">
        <f>COUNTIF('Call &amp; Chat-Lidya'!$I$4:$I$2391,I1761)</f>
        <v>3</v>
      </c>
      <c r="B1761" s="545">
        <v>46099.0</v>
      </c>
      <c r="C1761" s="94" t="s">
        <v>83</v>
      </c>
      <c r="D1761" s="94" t="s">
        <v>125</v>
      </c>
      <c r="E1761" s="75" t="s">
        <v>2457</v>
      </c>
      <c r="F1761" s="429">
        <v>46084.0</v>
      </c>
      <c r="G1761" s="94"/>
      <c r="H1761" s="94">
        <v>10629.0</v>
      </c>
      <c r="I1761" s="94" t="s">
        <v>3744</v>
      </c>
      <c r="J1761" s="161" t="s">
        <v>10828</v>
      </c>
      <c r="K1761" s="161" t="s">
        <v>3748</v>
      </c>
      <c r="L1761" s="430" t="s">
        <v>3748</v>
      </c>
      <c r="M1761" s="94" t="s">
        <v>3749</v>
      </c>
      <c r="N1761" s="94" t="s">
        <v>3749</v>
      </c>
      <c r="O1761" s="431">
        <v>46060.0</v>
      </c>
      <c r="P1761" s="436">
        <v>46074.0</v>
      </c>
      <c r="Q1761" s="94" t="s">
        <v>124</v>
      </c>
      <c r="R1761" s="94">
        <v>1.0</v>
      </c>
      <c r="S1761" s="167" t="s">
        <v>126</v>
      </c>
      <c r="T1761" s="162" t="s">
        <v>145</v>
      </c>
      <c r="U1761" s="167" t="s">
        <v>101</v>
      </c>
      <c r="V1761" s="167" t="s">
        <v>131</v>
      </c>
      <c r="W1761" s="175"/>
      <c r="X1761" s="175"/>
      <c r="Y1761" s="175"/>
      <c r="Z1761" s="175"/>
      <c r="AA1761" s="175"/>
      <c r="AB1761" s="175"/>
    </row>
    <row r="1762" ht="22.5" customHeight="1">
      <c r="A1762" s="72">
        <f>COUNTIF('Call &amp; Chat-Lidya'!$I$4:$I$2391,I1762)</f>
        <v>2</v>
      </c>
      <c r="B1762" s="545">
        <v>46099.0</v>
      </c>
      <c r="C1762" s="94" t="s">
        <v>83</v>
      </c>
      <c r="D1762" s="94" t="s">
        <v>125</v>
      </c>
      <c r="E1762" s="75" t="s">
        <v>3597</v>
      </c>
      <c r="F1762" s="429">
        <v>46084.0</v>
      </c>
      <c r="G1762" s="94"/>
      <c r="H1762" s="94">
        <v>10633.0</v>
      </c>
      <c r="I1762" s="94" t="s">
        <v>10834</v>
      </c>
      <c r="J1762" s="161" t="s">
        <v>10835</v>
      </c>
      <c r="K1762" s="161" t="s">
        <v>10836</v>
      </c>
      <c r="L1762" s="430" t="s">
        <v>10836</v>
      </c>
      <c r="M1762" s="94" t="s">
        <v>10837</v>
      </c>
      <c r="N1762" s="94" t="s">
        <v>10837</v>
      </c>
      <c r="O1762" s="431">
        <v>46061.0</v>
      </c>
      <c r="P1762" s="436">
        <v>46075.0</v>
      </c>
      <c r="Q1762" s="94" t="s">
        <v>124</v>
      </c>
      <c r="R1762" s="94">
        <v>1.0</v>
      </c>
      <c r="S1762" s="167" t="s">
        <v>251</v>
      </c>
      <c r="T1762" s="162" t="s">
        <v>145</v>
      </c>
      <c r="U1762" s="167" t="s">
        <v>101</v>
      </c>
      <c r="V1762" s="167" t="s">
        <v>131</v>
      </c>
      <c r="W1762" s="175"/>
      <c r="X1762" s="175"/>
      <c r="Y1762" s="175"/>
      <c r="Z1762" s="175"/>
      <c r="AA1762" s="175"/>
      <c r="AB1762" s="175"/>
    </row>
    <row r="1763" ht="22.5" customHeight="1">
      <c r="A1763" s="72">
        <f>COUNTIF('Call &amp; Chat-Lidya'!$I$4:$I$2391,I1763)</f>
        <v>2</v>
      </c>
      <c r="B1763" s="545">
        <v>46099.0</v>
      </c>
      <c r="C1763" s="94" t="s">
        <v>83</v>
      </c>
      <c r="D1763" s="94" t="s">
        <v>125</v>
      </c>
      <c r="E1763" s="75" t="s">
        <v>1761</v>
      </c>
      <c r="F1763" s="429">
        <v>46084.0</v>
      </c>
      <c r="G1763" s="94"/>
      <c r="H1763" s="94">
        <v>10636.0</v>
      </c>
      <c r="I1763" s="94" t="s">
        <v>10839</v>
      </c>
      <c r="J1763" s="161" t="s">
        <v>10840</v>
      </c>
      <c r="K1763" s="161" t="s">
        <v>10841</v>
      </c>
      <c r="L1763" s="430" t="s">
        <v>10841</v>
      </c>
      <c r="M1763" s="94" t="s">
        <v>10842</v>
      </c>
      <c r="N1763" s="94" t="s">
        <v>10842</v>
      </c>
      <c r="O1763" s="431">
        <v>46062.0</v>
      </c>
      <c r="P1763" s="436">
        <v>46076.0</v>
      </c>
      <c r="Q1763" s="94" t="s">
        <v>124</v>
      </c>
      <c r="R1763" s="94">
        <v>1.0</v>
      </c>
      <c r="S1763" s="167" t="s">
        <v>126</v>
      </c>
      <c r="T1763" s="162" t="s">
        <v>145</v>
      </c>
      <c r="U1763" s="167" t="s">
        <v>101</v>
      </c>
      <c r="V1763" s="167" t="s">
        <v>131</v>
      </c>
      <c r="W1763" s="175"/>
      <c r="X1763" s="175"/>
      <c r="Y1763" s="175"/>
      <c r="Z1763" s="175"/>
      <c r="AA1763" s="175"/>
      <c r="AB1763" s="175"/>
    </row>
    <row r="1764" ht="22.5" customHeight="1">
      <c r="A1764" s="72">
        <f>COUNTIF('Call &amp; Chat-Lidya'!$I$4:$I$2391,I1764)</f>
        <v>2</v>
      </c>
      <c r="B1764" s="545">
        <v>46099.0</v>
      </c>
      <c r="C1764" s="94" t="s">
        <v>83</v>
      </c>
      <c r="D1764" s="94" t="s">
        <v>125</v>
      </c>
      <c r="E1764" s="75" t="s">
        <v>3607</v>
      </c>
      <c r="F1764" s="429">
        <v>46084.0</v>
      </c>
      <c r="G1764" s="94"/>
      <c r="H1764" s="94">
        <v>10637.0</v>
      </c>
      <c r="I1764" s="94" t="s">
        <v>10852</v>
      </c>
      <c r="J1764" s="161" t="s">
        <v>10853</v>
      </c>
      <c r="K1764" s="161" t="s">
        <v>10855</v>
      </c>
      <c r="L1764" s="430" t="s">
        <v>10855</v>
      </c>
      <c r="M1764" s="94" t="s">
        <v>10857</v>
      </c>
      <c r="N1764" s="94" t="s">
        <v>10857</v>
      </c>
      <c r="O1764" s="431">
        <v>46062.0</v>
      </c>
      <c r="P1764" s="436">
        <v>46076.0</v>
      </c>
      <c r="Q1764" s="94" t="s">
        <v>842</v>
      </c>
      <c r="R1764" s="94">
        <v>1.0</v>
      </c>
      <c r="S1764" s="167" t="s">
        <v>126</v>
      </c>
      <c r="T1764" s="162" t="s">
        <v>145</v>
      </c>
      <c r="U1764" s="167" t="s">
        <v>101</v>
      </c>
      <c r="V1764" s="167" t="s">
        <v>131</v>
      </c>
      <c r="W1764" s="175"/>
      <c r="X1764" s="175"/>
      <c r="Y1764" s="175"/>
      <c r="Z1764" s="175"/>
      <c r="AA1764" s="175"/>
      <c r="AB1764" s="175"/>
    </row>
    <row r="1765" ht="22.5" customHeight="1">
      <c r="A1765" s="72">
        <f>COUNTIF('Call &amp; Chat-Lidya'!$I$4:$I$2391,I1765)</f>
        <v>2</v>
      </c>
      <c r="B1765" s="545">
        <v>46099.0</v>
      </c>
      <c r="C1765" s="94" t="s">
        <v>83</v>
      </c>
      <c r="D1765" s="94" t="s">
        <v>125</v>
      </c>
      <c r="E1765" s="75" t="s">
        <v>8848</v>
      </c>
      <c r="F1765" s="429">
        <v>46084.0</v>
      </c>
      <c r="G1765" s="94"/>
      <c r="H1765" s="94">
        <v>10638.0</v>
      </c>
      <c r="I1765" s="94" t="s">
        <v>10860</v>
      </c>
      <c r="J1765" s="161" t="s">
        <v>10861</v>
      </c>
      <c r="K1765" s="161" t="s">
        <v>10862</v>
      </c>
      <c r="L1765" s="430" t="s">
        <v>10862</v>
      </c>
      <c r="M1765" s="94" t="s">
        <v>10864</v>
      </c>
      <c r="N1765" s="94" t="s">
        <v>10866</v>
      </c>
      <c r="O1765" s="431">
        <v>46062.0</v>
      </c>
      <c r="P1765" s="436">
        <v>46076.0</v>
      </c>
      <c r="Q1765" s="94" t="s">
        <v>961</v>
      </c>
      <c r="R1765" s="94">
        <v>1.0</v>
      </c>
      <c r="S1765" s="166" t="s">
        <v>350</v>
      </c>
      <c r="T1765" s="162" t="s">
        <v>145</v>
      </c>
      <c r="U1765" s="167" t="s">
        <v>101</v>
      </c>
      <c r="V1765" s="167" t="s">
        <v>131</v>
      </c>
      <c r="W1765" s="175"/>
      <c r="X1765" s="175"/>
      <c r="Y1765" s="175"/>
      <c r="Z1765" s="353" t="s">
        <v>12407</v>
      </c>
      <c r="AA1765" s="175"/>
      <c r="AB1765" s="175"/>
    </row>
    <row r="1766" ht="22.5" customHeight="1">
      <c r="A1766" s="72">
        <f>COUNTIF('Call &amp; Chat-Lidya'!$I$4:$I$2391,I1766)</f>
        <v>2</v>
      </c>
      <c r="B1766" s="545">
        <v>46099.0</v>
      </c>
      <c r="C1766" s="94" t="s">
        <v>83</v>
      </c>
      <c r="D1766" s="94" t="s">
        <v>125</v>
      </c>
      <c r="E1766" s="75" t="s">
        <v>8872</v>
      </c>
      <c r="F1766" s="429">
        <v>46084.0</v>
      </c>
      <c r="G1766" s="94"/>
      <c r="H1766" s="94">
        <v>10639.0</v>
      </c>
      <c r="I1766" s="94" t="s">
        <v>10869</v>
      </c>
      <c r="J1766" s="161" t="s">
        <v>10870</v>
      </c>
      <c r="K1766" s="161" t="s">
        <v>10871</v>
      </c>
      <c r="L1766" s="430" t="s">
        <v>10871</v>
      </c>
      <c r="M1766" s="94" t="s">
        <v>10872</v>
      </c>
      <c r="N1766" s="94" t="s">
        <v>10872</v>
      </c>
      <c r="O1766" s="431">
        <v>46062.0</v>
      </c>
      <c r="P1766" s="436">
        <v>46076.0</v>
      </c>
      <c r="Q1766" s="94" t="s">
        <v>143</v>
      </c>
      <c r="R1766" s="94">
        <v>1.0</v>
      </c>
      <c r="S1766" s="167" t="s">
        <v>251</v>
      </c>
      <c r="T1766" s="841" t="s">
        <v>195</v>
      </c>
      <c r="U1766" s="166" t="s">
        <v>128</v>
      </c>
      <c r="V1766" s="166" t="s">
        <v>302</v>
      </c>
      <c r="W1766" s="175"/>
      <c r="X1766" s="175"/>
      <c r="Y1766" s="175"/>
      <c r="Z1766" s="175"/>
      <c r="AA1766" s="175"/>
      <c r="AB1766" s="175"/>
    </row>
    <row r="1767" ht="22.5" customHeight="1">
      <c r="A1767" s="72">
        <f>COUNTIF('Call &amp; Chat-Lidya'!$I$4:$I$2391,I1767)</f>
        <v>3</v>
      </c>
      <c r="B1767" s="545">
        <v>46099.0</v>
      </c>
      <c r="C1767" s="94" t="s">
        <v>83</v>
      </c>
      <c r="D1767" s="94" t="s">
        <v>125</v>
      </c>
      <c r="E1767" s="75" t="s">
        <v>8902</v>
      </c>
      <c r="F1767" s="429">
        <v>46084.0</v>
      </c>
      <c r="G1767" s="94"/>
      <c r="H1767" s="94">
        <v>10642.0</v>
      </c>
      <c r="I1767" s="94" t="s">
        <v>3773</v>
      </c>
      <c r="J1767" s="161" t="s">
        <v>10879</v>
      </c>
      <c r="K1767" s="161" t="s">
        <v>154</v>
      </c>
      <c r="L1767" s="430" t="s">
        <v>154</v>
      </c>
      <c r="M1767" s="94" t="s">
        <v>3775</v>
      </c>
      <c r="N1767" s="94" t="s">
        <v>3775</v>
      </c>
      <c r="O1767" s="431">
        <v>46062.0</v>
      </c>
      <c r="P1767" s="436">
        <v>46076.0</v>
      </c>
      <c r="Q1767" s="94" t="s">
        <v>124</v>
      </c>
      <c r="R1767" s="94">
        <v>1.0</v>
      </c>
      <c r="S1767" s="167" t="s">
        <v>251</v>
      </c>
      <c r="T1767" s="841" t="s">
        <v>195</v>
      </c>
      <c r="U1767" s="166" t="s">
        <v>128</v>
      </c>
      <c r="V1767" s="166" t="s">
        <v>302</v>
      </c>
      <c r="W1767" s="175"/>
      <c r="X1767" s="175"/>
      <c r="Y1767" s="175"/>
      <c r="Z1767" s="175"/>
      <c r="AA1767" s="175"/>
      <c r="AB1767" s="175"/>
    </row>
    <row r="1768" ht="22.5" customHeight="1">
      <c r="A1768" s="72">
        <f>COUNTIF('Call &amp; Chat-Lidya'!$I$4:$I$2391,I1768)</f>
        <v>2</v>
      </c>
      <c r="B1768" s="545">
        <v>46099.0</v>
      </c>
      <c r="C1768" s="94" t="s">
        <v>83</v>
      </c>
      <c r="D1768" s="94" t="s">
        <v>125</v>
      </c>
      <c r="E1768" s="75" t="s">
        <v>8920</v>
      </c>
      <c r="F1768" s="429">
        <v>46084.0</v>
      </c>
      <c r="G1768" s="94"/>
      <c r="H1768" s="94">
        <v>10643.0</v>
      </c>
      <c r="I1768" s="94" t="s">
        <v>10886</v>
      </c>
      <c r="J1768" s="161" t="s">
        <v>10888</v>
      </c>
      <c r="K1768" s="161" t="s">
        <v>10889</v>
      </c>
      <c r="L1768" s="430" t="s">
        <v>10889</v>
      </c>
      <c r="M1768" s="94" t="s">
        <v>10890</v>
      </c>
      <c r="N1768" s="94" t="s">
        <v>10890</v>
      </c>
      <c r="O1768" s="431">
        <v>46062.0</v>
      </c>
      <c r="P1768" s="436">
        <v>46076.0</v>
      </c>
      <c r="Q1768" s="94" t="s">
        <v>124</v>
      </c>
      <c r="R1768" s="94">
        <v>1.0</v>
      </c>
      <c r="S1768" s="166" t="s">
        <v>292</v>
      </c>
      <c r="T1768" s="162" t="s">
        <v>145</v>
      </c>
      <c r="U1768" s="167" t="s">
        <v>101</v>
      </c>
      <c r="V1768" s="166" t="s">
        <v>283</v>
      </c>
      <c r="W1768" s="175"/>
      <c r="X1768" s="175"/>
      <c r="Y1768" s="175"/>
      <c r="Z1768" s="353" t="s">
        <v>12408</v>
      </c>
      <c r="AA1768" s="175"/>
      <c r="AB1768" s="175"/>
    </row>
    <row r="1769" ht="22.5" customHeight="1">
      <c r="A1769" s="72">
        <f>COUNTIF('Call &amp; Chat-Lidya'!$I$4:$I$2391,I1769)</f>
        <v>2</v>
      </c>
      <c r="B1769" s="545">
        <v>46099.0</v>
      </c>
      <c r="C1769" s="94" t="s">
        <v>83</v>
      </c>
      <c r="D1769" s="94" t="s">
        <v>125</v>
      </c>
      <c r="E1769" s="75" t="s">
        <v>8941</v>
      </c>
      <c r="F1769" s="429">
        <v>46084.0</v>
      </c>
      <c r="G1769" s="94"/>
      <c r="H1769" s="94">
        <v>10646.0</v>
      </c>
      <c r="I1769" s="94" t="s">
        <v>10896</v>
      </c>
      <c r="J1769" s="161" t="s">
        <v>10898</v>
      </c>
      <c r="K1769" s="161" t="s">
        <v>253</v>
      </c>
      <c r="L1769" s="430" t="s">
        <v>253</v>
      </c>
      <c r="M1769" s="94" t="s">
        <v>10900</v>
      </c>
      <c r="N1769" s="94" t="s">
        <v>10900</v>
      </c>
      <c r="O1769" s="431">
        <v>46063.0</v>
      </c>
      <c r="P1769" s="436">
        <v>46077.0</v>
      </c>
      <c r="Q1769" s="94" t="s">
        <v>124</v>
      </c>
      <c r="R1769" s="94">
        <v>1.0</v>
      </c>
      <c r="S1769" s="166" t="s">
        <v>350</v>
      </c>
      <c r="T1769" s="162" t="s">
        <v>145</v>
      </c>
      <c r="U1769" s="167" t="s">
        <v>101</v>
      </c>
      <c r="V1769" s="166" t="s">
        <v>283</v>
      </c>
      <c r="W1769" s="175"/>
      <c r="X1769" s="175"/>
      <c r="Y1769" s="175"/>
      <c r="Z1769" s="353" t="s">
        <v>6513</v>
      </c>
      <c r="AA1769" s="175"/>
      <c r="AB1769" s="175"/>
    </row>
    <row r="1770" ht="22.5" customHeight="1">
      <c r="A1770" s="72">
        <f>COUNTIF('Call &amp; Chat-Lidya'!$I$4:$I$2391,I1770)</f>
        <v>2</v>
      </c>
      <c r="B1770" s="545">
        <v>46099.0</v>
      </c>
      <c r="C1770" s="94" t="s">
        <v>83</v>
      </c>
      <c r="D1770" s="94" t="s">
        <v>125</v>
      </c>
      <c r="E1770" s="75" t="s">
        <v>8955</v>
      </c>
      <c r="F1770" s="429">
        <v>46084.0</v>
      </c>
      <c r="G1770" s="94"/>
      <c r="H1770" s="94">
        <v>10647.0</v>
      </c>
      <c r="I1770" s="94" t="s">
        <v>10908</v>
      </c>
      <c r="J1770" s="161" t="s">
        <v>10909</v>
      </c>
      <c r="K1770" s="161" t="s">
        <v>10912</v>
      </c>
      <c r="L1770" s="430" t="s">
        <v>10912</v>
      </c>
      <c r="M1770" s="94" t="s">
        <v>10913</v>
      </c>
      <c r="N1770" s="94" t="s">
        <v>10913</v>
      </c>
      <c r="O1770" s="431">
        <v>46063.0</v>
      </c>
      <c r="P1770" s="436">
        <v>46077.0</v>
      </c>
      <c r="Q1770" s="94" t="s">
        <v>124</v>
      </c>
      <c r="R1770" s="75" t="s">
        <v>124</v>
      </c>
      <c r="S1770" s="166" t="s">
        <v>292</v>
      </c>
      <c r="T1770" s="162" t="s">
        <v>145</v>
      </c>
      <c r="U1770" s="167" t="s">
        <v>101</v>
      </c>
      <c r="V1770" s="166" t="s">
        <v>873</v>
      </c>
      <c r="W1770" s="175"/>
      <c r="X1770" s="175"/>
      <c r="Y1770" s="175"/>
      <c r="Z1770" s="353" t="s">
        <v>12409</v>
      </c>
      <c r="AA1770" s="175"/>
      <c r="AB1770" s="175"/>
    </row>
    <row r="1771" ht="22.5" customHeight="1">
      <c r="A1771" s="72">
        <f>COUNTIF('Call &amp; Chat-Lidya'!$I$4:$I$2391,I1771)</f>
        <v>3</v>
      </c>
      <c r="B1771" s="545">
        <v>46099.0</v>
      </c>
      <c r="C1771" s="94" t="s">
        <v>83</v>
      </c>
      <c r="D1771" s="94" t="s">
        <v>125</v>
      </c>
      <c r="E1771" s="75" t="s">
        <v>8969</v>
      </c>
      <c r="F1771" s="429">
        <v>46084.0</v>
      </c>
      <c r="G1771" s="94"/>
      <c r="H1771" s="94">
        <v>10648.0</v>
      </c>
      <c r="I1771" s="94" t="s">
        <v>3781</v>
      </c>
      <c r="J1771" s="161" t="s">
        <v>10915</v>
      </c>
      <c r="K1771" s="161" t="s">
        <v>3783</v>
      </c>
      <c r="L1771" s="430" t="s">
        <v>3783</v>
      </c>
      <c r="M1771" s="94" t="s">
        <v>3784</v>
      </c>
      <c r="N1771" s="94" t="s">
        <v>3784</v>
      </c>
      <c r="O1771" s="431">
        <v>46063.0</v>
      </c>
      <c r="P1771" s="436">
        <v>46077.0</v>
      </c>
      <c r="Q1771" s="94" t="s">
        <v>143</v>
      </c>
      <c r="R1771" s="94">
        <v>1.0</v>
      </c>
      <c r="S1771" s="167" t="s">
        <v>126</v>
      </c>
      <c r="T1771" s="162" t="s">
        <v>145</v>
      </c>
      <c r="U1771" s="167" t="s">
        <v>101</v>
      </c>
      <c r="V1771" s="167" t="s">
        <v>131</v>
      </c>
      <c r="W1771" s="175"/>
      <c r="X1771" s="175"/>
      <c r="Y1771" s="175"/>
      <c r="Z1771" s="175"/>
      <c r="AA1771" s="175"/>
      <c r="AB1771" s="175"/>
    </row>
    <row r="1772" ht="22.5" customHeight="1">
      <c r="A1772" s="72">
        <f>COUNTIF('Call &amp; Chat-Lidya'!$I$4:$I$2391,I1772)</f>
        <v>3</v>
      </c>
      <c r="B1772" s="545">
        <v>46099.0</v>
      </c>
      <c r="C1772" s="94" t="s">
        <v>83</v>
      </c>
      <c r="D1772" s="94" t="s">
        <v>125</v>
      </c>
      <c r="E1772" s="75" t="s">
        <v>8994</v>
      </c>
      <c r="F1772" s="429">
        <v>46084.0</v>
      </c>
      <c r="G1772" s="94"/>
      <c r="H1772" s="94">
        <v>10650.0</v>
      </c>
      <c r="I1772" s="94" t="s">
        <v>8147</v>
      </c>
      <c r="J1772" s="161" t="s">
        <v>8148</v>
      </c>
      <c r="K1772" s="161" t="s">
        <v>8149</v>
      </c>
      <c r="L1772" s="430" t="s">
        <v>8149</v>
      </c>
      <c r="M1772" s="94" t="s">
        <v>8150</v>
      </c>
      <c r="N1772" s="94" t="s">
        <v>8150</v>
      </c>
      <c r="O1772" s="431">
        <v>46064.0</v>
      </c>
      <c r="P1772" s="436">
        <v>46078.0</v>
      </c>
      <c r="Q1772" s="94" t="s">
        <v>143</v>
      </c>
      <c r="R1772" s="94">
        <v>1.0</v>
      </c>
      <c r="S1772" s="167" t="s">
        <v>251</v>
      </c>
      <c r="T1772" s="162" t="s">
        <v>195</v>
      </c>
      <c r="U1772" s="167" t="s">
        <v>128</v>
      </c>
      <c r="V1772" s="166" t="s">
        <v>302</v>
      </c>
      <c r="W1772" s="175"/>
      <c r="X1772" s="175"/>
      <c r="Y1772" s="175"/>
      <c r="Z1772" s="175"/>
      <c r="AA1772" s="175"/>
      <c r="AB1772" s="175"/>
    </row>
    <row r="1773" ht="22.5" customHeight="1">
      <c r="A1773" s="72">
        <f>COUNTIF('Call &amp; Chat-Lidya'!$I$4:$I$2391,I1773)</f>
        <v>3</v>
      </c>
      <c r="B1773" s="545">
        <v>46099.0</v>
      </c>
      <c r="C1773" s="94" t="s">
        <v>83</v>
      </c>
      <c r="D1773" s="94" t="s">
        <v>125</v>
      </c>
      <c r="E1773" s="75" t="s">
        <v>9007</v>
      </c>
      <c r="F1773" s="429">
        <v>46084.0</v>
      </c>
      <c r="G1773" s="94"/>
      <c r="H1773" s="94">
        <v>10651.0</v>
      </c>
      <c r="I1773" s="94" t="s">
        <v>3638</v>
      </c>
      <c r="J1773" s="161" t="s">
        <v>3639</v>
      </c>
      <c r="K1773" s="161" t="s">
        <v>3640</v>
      </c>
      <c r="L1773" s="430" t="s">
        <v>3640</v>
      </c>
      <c r="M1773" s="94" t="s">
        <v>3641</v>
      </c>
      <c r="N1773" s="94" t="s">
        <v>3641</v>
      </c>
      <c r="O1773" s="431">
        <v>46064.0</v>
      </c>
      <c r="P1773" s="436">
        <v>46078.0</v>
      </c>
      <c r="Q1773" s="94" t="s">
        <v>124</v>
      </c>
      <c r="R1773" s="94">
        <v>1.0</v>
      </c>
      <c r="S1773" s="166" t="s">
        <v>251</v>
      </c>
      <c r="T1773" s="841" t="s">
        <v>195</v>
      </c>
      <c r="U1773" s="166" t="s">
        <v>128</v>
      </c>
      <c r="V1773" s="166" t="s">
        <v>302</v>
      </c>
      <c r="W1773" s="175"/>
      <c r="X1773" s="175"/>
      <c r="Y1773" s="175"/>
      <c r="Z1773" s="175"/>
      <c r="AA1773" s="175"/>
      <c r="AB1773" s="175"/>
    </row>
    <row r="1774" ht="22.5" customHeight="1">
      <c r="A1774" s="72">
        <f>COUNTIF('Call &amp; Chat-Lidya'!$I$4:$I$2391,I1774)</f>
        <v>2</v>
      </c>
      <c r="B1774" s="545">
        <v>46099.0</v>
      </c>
      <c r="C1774" s="94" t="s">
        <v>83</v>
      </c>
      <c r="D1774" s="94" t="s">
        <v>125</v>
      </c>
      <c r="E1774" s="75" t="s">
        <v>9021</v>
      </c>
      <c r="F1774" s="429">
        <v>46084.0</v>
      </c>
      <c r="G1774" s="94"/>
      <c r="H1774" s="94">
        <v>10652.0</v>
      </c>
      <c r="I1774" s="94" t="s">
        <v>10921</v>
      </c>
      <c r="J1774" s="161" t="s">
        <v>10922</v>
      </c>
      <c r="K1774" s="161" t="s">
        <v>10923</v>
      </c>
      <c r="L1774" s="430" t="s">
        <v>10923</v>
      </c>
      <c r="M1774" s="94" t="s">
        <v>10924</v>
      </c>
      <c r="N1774" s="94" t="s">
        <v>10924</v>
      </c>
      <c r="O1774" s="431">
        <v>46064.0</v>
      </c>
      <c r="P1774" s="436">
        <v>46078.0</v>
      </c>
      <c r="Q1774" s="94" t="s">
        <v>143</v>
      </c>
      <c r="R1774" s="94">
        <v>1.0</v>
      </c>
      <c r="S1774" s="166" t="s">
        <v>251</v>
      </c>
      <c r="T1774" s="841" t="s">
        <v>195</v>
      </c>
      <c r="U1774" s="166" t="s">
        <v>128</v>
      </c>
      <c r="V1774" s="166" t="s">
        <v>302</v>
      </c>
      <c r="W1774" s="175"/>
      <c r="X1774" s="175"/>
      <c r="Y1774" s="175"/>
      <c r="Z1774" s="175"/>
      <c r="AA1774" s="175"/>
      <c r="AB1774" s="175"/>
    </row>
    <row r="1775" ht="22.5" customHeight="1">
      <c r="A1775" s="72">
        <f>COUNTIF('Call &amp; Chat-Lidya'!$I$4:$I$2391,I1775)</f>
        <v>3</v>
      </c>
      <c r="B1775" s="545">
        <v>46099.0</v>
      </c>
      <c r="C1775" s="94" t="s">
        <v>83</v>
      </c>
      <c r="D1775" s="94" t="s">
        <v>125</v>
      </c>
      <c r="E1775" s="75" t="s">
        <v>9034</v>
      </c>
      <c r="F1775" s="429">
        <v>46084.0</v>
      </c>
      <c r="G1775" s="94"/>
      <c r="H1775" s="94">
        <v>10653.0</v>
      </c>
      <c r="I1775" s="94" t="s">
        <v>8162</v>
      </c>
      <c r="J1775" s="161" t="s">
        <v>8163</v>
      </c>
      <c r="K1775" s="161" t="s">
        <v>8164</v>
      </c>
      <c r="L1775" s="430" t="s">
        <v>8164</v>
      </c>
      <c r="M1775" s="94" t="s">
        <v>8165</v>
      </c>
      <c r="N1775" s="94" t="s">
        <v>8165</v>
      </c>
      <c r="O1775" s="431">
        <v>46064.0</v>
      </c>
      <c r="P1775" s="436">
        <v>46078.0</v>
      </c>
      <c r="Q1775" s="94" t="s">
        <v>124</v>
      </c>
      <c r="R1775" s="94">
        <v>1.0</v>
      </c>
      <c r="S1775" s="166" t="s">
        <v>350</v>
      </c>
      <c r="T1775" s="162" t="s">
        <v>145</v>
      </c>
      <c r="U1775" s="167" t="s">
        <v>101</v>
      </c>
      <c r="V1775" s="166" t="s">
        <v>283</v>
      </c>
      <c r="W1775" s="175"/>
      <c r="X1775" s="175"/>
      <c r="Y1775" s="175"/>
      <c r="Z1775" s="353" t="s">
        <v>12430</v>
      </c>
      <c r="AA1775" s="175"/>
      <c r="AB1775" s="175"/>
    </row>
    <row r="1776" ht="22.5" customHeight="1">
      <c r="A1776" s="72">
        <f>COUNTIF('Call &amp; Chat-Lidya'!$I$4:$I$2391,I1776)</f>
        <v>2</v>
      </c>
      <c r="B1776" s="545">
        <v>46099.0</v>
      </c>
      <c r="C1776" s="94" t="s">
        <v>83</v>
      </c>
      <c r="D1776" s="94" t="s">
        <v>125</v>
      </c>
      <c r="E1776" s="75" t="s">
        <v>9048</v>
      </c>
      <c r="F1776" s="429">
        <v>46084.0</v>
      </c>
      <c r="G1776" s="94"/>
      <c r="H1776" s="94">
        <v>10655.0</v>
      </c>
      <c r="I1776" s="94" t="s">
        <v>10930</v>
      </c>
      <c r="J1776" s="161" t="s">
        <v>10931</v>
      </c>
      <c r="K1776" s="161" t="s">
        <v>10932</v>
      </c>
      <c r="L1776" s="430" t="s">
        <v>10932</v>
      </c>
      <c r="M1776" s="94" t="s">
        <v>10934</v>
      </c>
      <c r="N1776" s="94" t="s">
        <v>10934</v>
      </c>
      <c r="O1776" s="431">
        <v>46064.0</v>
      </c>
      <c r="P1776" s="436">
        <v>46078.0</v>
      </c>
      <c r="Q1776" s="94" t="s">
        <v>213</v>
      </c>
      <c r="R1776" s="94">
        <v>1.0</v>
      </c>
      <c r="S1776" s="166" t="s">
        <v>126</v>
      </c>
      <c r="T1776" s="162" t="s">
        <v>145</v>
      </c>
      <c r="U1776" s="167" t="s">
        <v>101</v>
      </c>
      <c r="V1776" s="167" t="s">
        <v>131</v>
      </c>
      <c r="W1776" s="175"/>
      <c r="X1776" s="175"/>
      <c r="Y1776" s="175"/>
      <c r="Z1776" s="175"/>
      <c r="AA1776" s="175"/>
      <c r="AB1776" s="175"/>
    </row>
    <row r="1777" ht="22.5" customHeight="1">
      <c r="A1777" s="72">
        <f>COUNTIF('Call &amp; Chat-Lidya'!$I$4:$I$2391,I1777)</f>
        <v>3</v>
      </c>
      <c r="B1777" s="545">
        <v>46099.0</v>
      </c>
      <c r="C1777" s="94" t="s">
        <v>83</v>
      </c>
      <c r="D1777" s="94" t="s">
        <v>125</v>
      </c>
      <c r="E1777" s="75" t="s">
        <v>9058</v>
      </c>
      <c r="F1777" s="429">
        <v>46084.0</v>
      </c>
      <c r="G1777" s="94"/>
      <c r="H1777" s="94">
        <v>10657.0</v>
      </c>
      <c r="I1777" s="94" t="s">
        <v>3649</v>
      </c>
      <c r="J1777" s="161" t="s">
        <v>10937</v>
      </c>
      <c r="K1777" s="161" t="s">
        <v>3652</v>
      </c>
      <c r="L1777" s="430" t="s">
        <v>3652</v>
      </c>
      <c r="M1777" s="94" t="s">
        <v>3653</v>
      </c>
      <c r="N1777" s="94" t="s">
        <v>3653</v>
      </c>
      <c r="O1777" s="431">
        <v>46065.0</v>
      </c>
      <c r="P1777" s="436">
        <v>46079.0</v>
      </c>
      <c r="Q1777" s="94" t="s">
        <v>95</v>
      </c>
      <c r="R1777" s="94">
        <v>1.0</v>
      </c>
      <c r="S1777" s="167" t="s">
        <v>251</v>
      </c>
      <c r="T1777" s="162" t="s">
        <v>145</v>
      </c>
      <c r="U1777" s="167" t="s">
        <v>101</v>
      </c>
      <c r="V1777" s="167" t="s">
        <v>131</v>
      </c>
      <c r="W1777" s="175"/>
      <c r="X1777" s="175"/>
      <c r="Y1777" s="175"/>
      <c r="Z1777" s="175"/>
      <c r="AA1777" s="175"/>
      <c r="AB1777" s="175"/>
    </row>
    <row r="1778" ht="22.5" customHeight="1">
      <c r="A1778" s="72">
        <f>COUNTIF('Call &amp; Chat-Lidya'!$I$4:$I$2391,I1778)</f>
        <v>2</v>
      </c>
      <c r="B1778" s="545">
        <v>46099.0</v>
      </c>
      <c r="C1778" s="94" t="s">
        <v>83</v>
      </c>
      <c r="D1778" s="94" t="s">
        <v>125</v>
      </c>
      <c r="E1778" s="75" t="s">
        <v>9066</v>
      </c>
      <c r="F1778" s="429">
        <v>46084.0</v>
      </c>
      <c r="G1778" s="94"/>
      <c r="H1778" s="94">
        <v>10659.0</v>
      </c>
      <c r="I1778" s="94" t="s">
        <v>10938</v>
      </c>
      <c r="J1778" s="161" t="s">
        <v>10939</v>
      </c>
      <c r="K1778" s="161" t="s">
        <v>10940</v>
      </c>
      <c r="L1778" s="430" t="s">
        <v>10940</v>
      </c>
      <c r="M1778" s="94" t="s">
        <v>10941</v>
      </c>
      <c r="N1778" s="94" t="s">
        <v>10942</v>
      </c>
      <c r="O1778" s="431">
        <v>46065.0</v>
      </c>
      <c r="P1778" s="436">
        <v>46079.0</v>
      </c>
      <c r="Q1778" s="94" t="s">
        <v>124</v>
      </c>
      <c r="R1778" s="94">
        <v>1.0</v>
      </c>
      <c r="S1778" s="167" t="s">
        <v>126</v>
      </c>
      <c r="T1778" s="162" t="s">
        <v>145</v>
      </c>
      <c r="U1778" s="167" t="s">
        <v>101</v>
      </c>
      <c r="V1778" s="167" t="s">
        <v>131</v>
      </c>
      <c r="W1778" s="175"/>
      <c r="X1778" s="175"/>
      <c r="Y1778" s="175"/>
      <c r="Z1778" s="175"/>
      <c r="AA1778" s="175"/>
      <c r="AB1778" s="175"/>
    </row>
    <row r="1779" ht="22.5" customHeight="1">
      <c r="A1779" s="72">
        <f>COUNTIF('Call &amp; Chat-Lidya'!$I$4:$I$2391,I1779)</f>
        <v>3</v>
      </c>
      <c r="B1779" s="545">
        <v>46099.0</v>
      </c>
      <c r="C1779" s="94" t="s">
        <v>83</v>
      </c>
      <c r="D1779" s="94" t="s">
        <v>125</v>
      </c>
      <c r="E1779" s="75" t="s">
        <v>9075</v>
      </c>
      <c r="F1779" s="429">
        <v>46084.0</v>
      </c>
      <c r="G1779" s="94"/>
      <c r="H1779" s="94">
        <v>10660.0</v>
      </c>
      <c r="I1779" s="94" t="s">
        <v>3787</v>
      </c>
      <c r="J1779" s="161" t="s">
        <v>10943</v>
      </c>
      <c r="K1779" s="161" t="s">
        <v>3789</v>
      </c>
      <c r="L1779" s="430" t="s">
        <v>3789</v>
      </c>
      <c r="M1779" s="94" t="s">
        <v>3790</v>
      </c>
      <c r="N1779" s="94" t="s">
        <v>3790</v>
      </c>
      <c r="O1779" s="431">
        <v>46065.0</v>
      </c>
      <c r="P1779" s="436">
        <v>46079.0</v>
      </c>
      <c r="Q1779" s="94" t="s">
        <v>124</v>
      </c>
      <c r="R1779" s="94">
        <v>1.0</v>
      </c>
      <c r="S1779" s="167" t="s">
        <v>126</v>
      </c>
      <c r="T1779" s="162" t="s">
        <v>145</v>
      </c>
      <c r="U1779" s="167" t="s">
        <v>101</v>
      </c>
      <c r="V1779" s="167" t="s">
        <v>131</v>
      </c>
      <c r="W1779" s="175"/>
      <c r="X1779" s="175"/>
      <c r="Y1779" s="175"/>
      <c r="Z1779" s="175"/>
      <c r="AA1779" s="175"/>
      <c r="AB1779" s="175"/>
    </row>
    <row r="1780" ht="22.5" customHeight="1">
      <c r="A1780" s="72">
        <f>COUNTIF('Call &amp; Chat-Lidya'!$I$4:$I$2391,I1780)</f>
        <v>2</v>
      </c>
      <c r="B1780" s="545">
        <v>46099.0</v>
      </c>
      <c r="C1780" s="94" t="s">
        <v>83</v>
      </c>
      <c r="D1780" s="94" t="s">
        <v>125</v>
      </c>
      <c r="E1780" s="75" t="s">
        <v>9083</v>
      </c>
      <c r="F1780" s="429">
        <v>46084.0</v>
      </c>
      <c r="G1780" s="94"/>
      <c r="H1780" s="94">
        <v>10663.0</v>
      </c>
      <c r="I1780" s="94" t="s">
        <v>10958</v>
      </c>
      <c r="J1780" s="161" t="s">
        <v>10959</v>
      </c>
      <c r="K1780" s="161" t="s">
        <v>3269</v>
      </c>
      <c r="L1780" s="430" t="s">
        <v>3269</v>
      </c>
      <c r="M1780" s="94" t="s">
        <v>10960</v>
      </c>
      <c r="N1780" s="94" t="s">
        <v>10960</v>
      </c>
      <c r="O1780" s="431">
        <v>46065.0</v>
      </c>
      <c r="P1780" s="436">
        <v>46079.0</v>
      </c>
      <c r="Q1780" s="94" t="s">
        <v>124</v>
      </c>
      <c r="R1780" s="94">
        <v>1.0</v>
      </c>
      <c r="S1780" s="166" t="s">
        <v>251</v>
      </c>
      <c r="T1780" s="841" t="s">
        <v>195</v>
      </c>
      <c r="U1780" s="166" t="s">
        <v>128</v>
      </c>
      <c r="V1780" s="167" t="s">
        <v>131</v>
      </c>
      <c r="W1780" s="175"/>
      <c r="X1780" s="175"/>
      <c r="Y1780" s="175"/>
      <c r="Z1780" s="175"/>
      <c r="AA1780" s="175"/>
      <c r="AB1780" s="175"/>
    </row>
    <row r="1781" ht="22.5" customHeight="1">
      <c r="A1781" s="72">
        <f>COUNTIF('Call &amp; Chat-Lidya'!$I$4:$I$2391,I1781)</f>
        <v>3</v>
      </c>
      <c r="B1781" s="545">
        <v>46099.0</v>
      </c>
      <c r="C1781" s="94" t="s">
        <v>83</v>
      </c>
      <c r="D1781" s="94" t="s">
        <v>125</v>
      </c>
      <c r="E1781" s="75" t="s">
        <v>9127</v>
      </c>
      <c r="F1781" s="429">
        <v>46084.0</v>
      </c>
      <c r="G1781" s="94"/>
      <c r="H1781" s="94">
        <v>10673.0</v>
      </c>
      <c r="I1781" s="94" t="s">
        <v>3793</v>
      </c>
      <c r="J1781" s="161" t="s">
        <v>11021</v>
      </c>
      <c r="K1781" s="161" t="s">
        <v>3795</v>
      </c>
      <c r="L1781" s="430" t="s">
        <v>3795</v>
      </c>
      <c r="M1781" s="94" t="s">
        <v>3796</v>
      </c>
      <c r="N1781" s="94" t="s">
        <v>3796</v>
      </c>
      <c r="O1781" s="431">
        <v>46066.0</v>
      </c>
      <c r="P1781" s="436">
        <v>46080.0</v>
      </c>
      <c r="Q1781" s="94" t="s">
        <v>124</v>
      </c>
      <c r="R1781" s="94">
        <v>1.0</v>
      </c>
      <c r="S1781" s="167" t="s">
        <v>126</v>
      </c>
      <c r="T1781" s="162" t="s">
        <v>145</v>
      </c>
      <c r="U1781" s="167" t="s">
        <v>101</v>
      </c>
      <c r="V1781" s="167" t="s">
        <v>131</v>
      </c>
      <c r="W1781" s="175"/>
      <c r="X1781" s="175"/>
      <c r="Y1781" s="175"/>
      <c r="Z1781" s="175"/>
      <c r="AA1781" s="175"/>
      <c r="AB1781" s="175"/>
    </row>
    <row r="1782" ht="22.5" customHeight="1">
      <c r="A1782" s="72">
        <f>COUNTIF('Call &amp; Chat-Lidya'!$I$4:$I$2391,I1782)</f>
        <v>3</v>
      </c>
      <c r="B1782" s="545">
        <v>46099.0</v>
      </c>
      <c r="C1782" s="94" t="s">
        <v>83</v>
      </c>
      <c r="D1782" s="94" t="s">
        <v>125</v>
      </c>
      <c r="E1782" s="75" t="s">
        <v>9137</v>
      </c>
      <c r="F1782" s="429">
        <v>46084.0</v>
      </c>
      <c r="G1782" s="94"/>
      <c r="H1782" s="94">
        <v>10676.0</v>
      </c>
      <c r="I1782" s="94" t="s">
        <v>3656</v>
      </c>
      <c r="J1782" s="161" t="s">
        <v>11060</v>
      </c>
      <c r="K1782" s="161" t="s">
        <v>3658</v>
      </c>
      <c r="L1782" s="430" t="s">
        <v>3658</v>
      </c>
      <c r="M1782" s="94" t="s">
        <v>3659</v>
      </c>
      <c r="N1782" s="94" t="s">
        <v>3659</v>
      </c>
      <c r="O1782" s="431">
        <v>46066.0</v>
      </c>
      <c r="P1782" s="436">
        <v>46080.0</v>
      </c>
      <c r="Q1782" s="94" t="s">
        <v>461</v>
      </c>
      <c r="R1782" s="94">
        <v>1.0</v>
      </c>
      <c r="S1782" s="167" t="s">
        <v>126</v>
      </c>
      <c r="T1782" s="162" t="s">
        <v>145</v>
      </c>
      <c r="U1782" s="167" t="s">
        <v>101</v>
      </c>
      <c r="V1782" s="167" t="s">
        <v>131</v>
      </c>
      <c r="W1782" s="175"/>
      <c r="X1782" s="175"/>
      <c r="Y1782" s="175"/>
      <c r="Z1782" s="175"/>
      <c r="AA1782" s="175"/>
      <c r="AB1782" s="175"/>
    </row>
    <row r="1783" ht="22.5" customHeight="1">
      <c r="A1783" s="72">
        <f>COUNTIF('Call &amp; Chat-Lidya'!$I$4:$I$2391,I1783)</f>
        <v>2</v>
      </c>
      <c r="B1783" s="545">
        <v>46099.0</v>
      </c>
      <c r="C1783" s="94" t="s">
        <v>83</v>
      </c>
      <c r="D1783" s="94" t="s">
        <v>125</v>
      </c>
      <c r="E1783" s="75" t="s">
        <v>9167</v>
      </c>
      <c r="F1783" s="429">
        <v>46084.0</v>
      </c>
      <c r="G1783" s="94"/>
      <c r="H1783" s="94">
        <v>10682.0</v>
      </c>
      <c r="I1783" s="94" t="s">
        <v>11085</v>
      </c>
      <c r="J1783" s="161" t="s">
        <v>11086</v>
      </c>
      <c r="K1783" s="161" t="s">
        <v>11088</v>
      </c>
      <c r="L1783" s="430" t="s">
        <v>11088</v>
      </c>
      <c r="M1783" s="94" t="s">
        <v>11091</v>
      </c>
      <c r="N1783" s="94" t="s">
        <v>11091</v>
      </c>
      <c r="O1783" s="431">
        <v>46068.0</v>
      </c>
      <c r="P1783" s="436">
        <v>46082.0</v>
      </c>
      <c r="Q1783" s="94" t="s">
        <v>124</v>
      </c>
      <c r="R1783" s="94">
        <v>1.0</v>
      </c>
      <c r="S1783" s="167" t="s">
        <v>251</v>
      </c>
      <c r="T1783" s="162" t="s">
        <v>145</v>
      </c>
      <c r="U1783" s="167" t="s">
        <v>101</v>
      </c>
      <c r="V1783" s="167" t="s">
        <v>131</v>
      </c>
      <c r="W1783" s="175"/>
      <c r="X1783" s="175"/>
      <c r="Y1783" s="175"/>
      <c r="Z1783" s="175"/>
      <c r="AA1783" s="175"/>
      <c r="AB1783" s="175"/>
    </row>
    <row r="1784" ht="22.5" customHeight="1">
      <c r="A1784" s="72">
        <f>COUNTIF('Call &amp; Chat-Lidya'!$I$4:$I$2391,I1784)</f>
        <v>2</v>
      </c>
      <c r="B1784" s="545">
        <v>46099.0</v>
      </c>
      <c r="C1784" s="94" t="s">
        <v>83</v>
      </c>
      <c r="D1784" s="94" t="s">
        <v>125</v>
      </c>
      <c r="E1784" s="75" t="s">
        <v>9175</v>
      </c>
      <c r="F1784" s="429">
        <v>46084.0</v>
      </c>
      <c r="G1784" s="94"/>
      <c r="H1784" s="94">
        <v>10683.0</v>
      </c>
      <c r="I1784" s="94" t="s">
        <v>11097</v>
      </c>
      <c r="J1784" s="161" t="s">
        <v>11098</v>
      </c>
      <c r="K1784" s="161" t="s">
        <v>11099</v>
      </c>
      <c r="L1784" s="430" t="s">
        <v>11099</v>
      </c>
      <c r="M1784" s="94" t="s">
        <v>11100</v>
      </c>
      <c r="N1784" s="94" t="s">
        <v>11100</v>
      </c>
      <c r="O1784" s="431">
        <v>46069.0</v>
      </c>
      <c r="P1784" s="436">
        <v>46083.0</v>
      </c>
      <c r="Q1784" s="94" t="s">
        <v>124</v>
      </c>
      <c r="R1784" s="94">
        <v>1.0</v>
      </c>
      <c r="S1784" s="166" t="s">
        <v>251</v>
      </c>
      <c r="T1784" s="841" t="s">
        <v>195</v>
      </c>
      <c r="U1784" s="166" t="s">
        <v>128</v>
      </c>
      <c r="V1784" s="167" t="s">
        <v>131</v>
      </c>
      <c r="W1784" s="175"/>
      <c r="X1784" s="175"/>
      <c r="Y1784" s="175"/>
      <c r="Z1784" s="175"/>
      <c r="AA1784" s="175"/>
      <c r="AB1784" s="175"/>
    </row>
    <row r="1785" ht="22.5" customHeight="1">
      <c r="A1785" s="72">
        <f>COUNTIF('Call &amp; Chat-Lidya'!$I$4:$I$2391,I1785)</f>
        <v>3</v>
      </c>
      <c r="B1785" s="545">
        <v>46099.0</v>
      </c>
      <c r="C1785" s="94" t="s">
        <v>83</v>
      </c>
      <c r="D1785" s="94" t="s">
        <v>125</v>
      </c>
      <c r="E1785" s="75" t="s">
        <v>6064</v>
      </c>
      <c r="F1785" s="429">
        <v>46084.0</v>
      </c>
      <c r="G1785" s="94"/>
      <c r="H1785" s="94">
        <v>10685.0</v>
      </c>
      <c r="I1785" s="94" t="s">
        <v>7440</v>
      </c>
      <c r="J1785" s="161" t="s">
        <v>7442</v>
      </c>
      <c r="K1785" s="161" t="s">
        <v>7444</v>
      </c>
      <c r="L1785" s="430" t="s">
        <v>7444</v>
      </c>
      <c r="M1785" s="94" t="s">
        <v>7445</v>
      </c>
      <c r="N1785" s="94" t="s">
        <v>7445</v>
      </c>
      <c r="O1785" s="431">
        <v>46069.0</v>
      </c>
      <c r="P1785" s="436">
        <v>46083.0</v>
      </c>
      <c r="Q1785" s="94" t="s">
        <v>143</v>
      </c>
      <c r="R1785" s="75" t="s">
        <v>124</v>
      </c>
      <c r="S1785" s="166" t="s">
        <v>292</v>
      </c>
      <c r="T1785" s="841" t="s">
        <v>350</v>
      </c>
      <c r="U1785" s="167" t="s">
        <v>101</v>
      </c>
      <c r="V1785" s="166" t="s">
        <v>6465</v>
      </c>
      <c r="W1785" s="175"/>
      <c r="X1785" s="175"/>
      <c r="Y1785" s="175"/>
      <c r="Z1785" s="353" t="s">
        <v>12523</v>
      </c>
      <c r="AA1785" s="175"/>
      <c r="AB1785" s="175"/>
    </row>
    <row r="1786" ht="22.5" customHeight="1">
      <c r="A1786" s="72">
        <f>COUNTIF('Call &amp; Chat-Lidya'!$I$4:$I$2391,I1786)</f>
        <v>7</v>
      </c>
      <c r="B1786" s="545">
        <v>46099.0</v>
      </c>
      <c r="C1786" s="94" t="s">
        <v>83</v>
      </c>
      <c r="D1786" s="94" t="s">
        <v>125</v>
      </c>
      <c r="E1786" s="75" t="s">
        <v>9212</v>
      </c>
      <c r="F1786" s="429">
        <v>46084.0</v>
      </c>
      <c r="G1786" s="94"/>
      <c r="H1786" s="94">
        <v>10687.0</v>
      </c>
      <c r="I1786" s="94" t="s">
        <v>2102</v>
      </c>
      <c r="J1786" s="161" t="s">
        <v>2103</v>
      </c>
      <c r="K1786" s="161" t="s">
        <v>2104</v>
      </c>
      <c r="L1786" s="430" t="s">
        <v>2104</v>
      </c>
      <c r="M1786" s="94" t="s">
        <v>2105</v>
      </c>
      <c r="N1786" s="94" t="s">
        <v>3634</v>
      </c>
      <c r="O1786" s="431">
        <v>46069.0</v>
      </c>
      <c r="P1786" s="436">
        <v>46083.0</v>
      </c>
      <c r="Q1786" s="94" t="s">
        <v>124</v>
      </c>
      <c r="R1786" s="94">
        <v>1.0</v>
      </c>
      <c r="S1786" s="166" t="s">
        <v>350</v>
      </c>
      <c r="T1786" s="162" t="s">
        <v>145</v>
      </c>
      <c r="U1786" s="167" t="s">
        <v>101</v>
      </c>
      <c r="V1786" s="166" t="s">
        <v>283</v>
      </c>
      <c r="W1786" s="175"/>
      <c r="X1786" s="175"/>
      <c r="Y1786" s="175"/>
      <c r="Z1786" s="353" t="s">
        <v>11900</v>
      </c>
      <c r="AA1786" s="175"/>
      <c r="AB1786" s="175"/>
    </row>
    <row r="1787" ht="22.5" customHeight="1">
      <c r="A1787" s="72">
        <f>COUNTIF('Call &amp; Chat-Lidya'!$I$4:$I$2391,I1787)</f>
        <v>3</v>
      </c>
      <c r="B1787" s="545">
        <v>46099.0</v>
      </c>
      <c r="C1787" s="94" t="s">
        <v>83</v>
      </c>
      <c r="D1787" s="94" t="s">
        <v>125</v>
      </c>
      <c r="E1787" s="75" t="s">
        <v>2264</v>
      </c>
      <c r="F1787" s="429">
        <v>46084.0</v>
      </c>
      <c r="G1787" s="94"/>
      <c r="H1787" s="94">
        <v>10688.0</v>
      </c>
      <c r="I1787" s="94" t="s">
        <v>3805</v>
      </c>
      <c r="J1787" s="161" t="s">
        <v>11116</v>
      </c>
      <c r="K1787" s="161" t="s">
        <v>3807</v>
      </c>
      <c r="L1787" s="430" t="s">
        <v>3807</v>
      </c>
      <c r="M1787" s="94" t="s">
        <v>3808</v>
      </c>
      <c r="N1787" s="94" t="s">
        <v>3808</v>
      </c>
      <c r="O1787" s="431">
        <v>46069.0</v>
      </c>
      <c r="P1787" s="436">
        <v>46083.0</v>
      </c>
      <c r="Q1787" s="94" t="s">
        <v>124</v>
      </c>
      <c r="R1787" s="94">
        <v>1.0</v>
      </c>
      <c r="S1787" s="167" t="s">
        <v>126</v>
      </c>
      <c r="T1787" s="162" t="s">
        <v>145</v>
      </c>
      <c r="U1787" s="167" t="s">
        <v>101</v>
      </c>
      <c r="V1787" s="167" t="s">
        <v>131</v>
      </c>
      <c r="W1787" s="175"/>
      <c r="X1787" s="175"/>
      <c r="Y1787" s="175"/>
      <c r="Z1787" s="175"/>
      <c r="AA1787" s="175"/>
      <c r="AB1787" s="175"/>
    </row>
    <row r="1788" ht="22.5" customHeight="1">
      <c r="A1788" s="72">
        <f>COUNTIF('Call &amp; Chat-Lidya'!$I$4:$I$2391,I1788)</f>
        <v>3</v>
      </c>
      <c r="B1788" s="545">
        <v>46099.0</v>
      </c>
      <c r="C1788" s="94" t="s">
        <v>83</v>
      </c>
      <c r="D1788" s="94" t="s">
        <v>125</v>
      </c>
      <c r="E1788" s="75" t="s">
        <v>2180</v>
      </c>
      <c r="F1788" s="429">
        <v>46084.0</v>
      </c>
      <c r="G1788" s="94"/>
      <c r="H1788" s="94">
        <v>10694.0</v>
      </c>
      <c r="I1788" s="94" t="s">
        <v>3824</v>
      </c>
      <c r="J1788" s="161" t="s">
        <v>3825</v>
      </c>
      <c r="K1788" s="161" t="s">
        <v>1392</v>
      </c>
      <c r="L1788" s="430" t="s">
        <v>1392</v>
      </c>
      <c r="M1788" s="94" t="s">
        <v>3827</v>
      </c>
      <c r="N1788" s="94" t="s">
        <v>3827</v>
      </c>
      <c r="O1788" s="431">
        <v>46069.0</v>
      </c>
      <c r="P1788" s="436">
        <v>46083.0</v>
      </c>
      <c r="Q1788" s="94" t="s">
        <v>124</v>
      </c>
      <c r="R1788" s="94">
        <v>1.0</v>
      </c>
      <c r="S1788" s="167" t="s">
        <v>126</v>
      </c>
      <c r="T1788" s="841" t="s">
        <v>350</v>
      </c>
      <c r="U1788" s="167" t="s">
        <v>101</v>
      </c>
      <c r="V1788" s="166" t="s">
        <v>283</v>
      </c>
      <c r="W1788" s="175"/>
      <c r="X1788" s="175"/>
      <c r="Y1788" s="175"/>
      <c r="Z1788" s="353" t="s">
        <v>12547</v>
      </c>
      <c r="AA1788" s="175"/>
      <c r="AB1788" s="175"/>
    </row>
    <row r="1789" ht="22.5" customHeight="1">
      <c r="A1789" s="72">
        <f>COUNTIF('Call &amp; Chat-Lidya'!$I$4:$I$2391,I1789)</f>
        <v>2</v>
      </c>
      <c r="B1789" s="545">
        <v>46099.0</v>
      </c>
      <c r="C1789" s="94" t="s">
        <v>83</v>
      </c>
      <c r="D1789" s="94" t="s">
        <v>125</v>
      </c>
      <c r="E1789" s="75" t="s">
        <v>2202</v>
      </c>
      <c r="F1789" s="429">
        <v>46084.0</v>
      </c>
      <c r="G1789" s="94"/>
      <c r="H1789" s="94">
        <v>10698.0</v>
      </c>
      <c r="I1789" s="94" t="s">
        <v>11128</v>
      </c>
      <c r="J1789" s="161" t="s">
        <v>11129</v>
      </c>
      <c r="K1789" s="161" t="s">
        <v>11129</v>
      </c>
      <c r="L1789" s="430" t="s">
        <v>11129</v>
      </c>
      <c r="M1789" s="94" t="s">
        <v>11130</v>
      </c>
      <c r="N1789" s="94" t="s">
        <v>11130</v>
      </c>
      <c r="O1789" s="431">
        <v>46070.0</v>
      </c>
      <c r="P1789" s="436">
        <v>46084.0</v>
      </c>
      <c r="Q1789" s="94" t="s">
        <v>124</v>
      </c>
      <c r="R1789" s="94">
        <v>1.0</v>
      </c>
      <c r="S1789" s="167" t="s">
        <v>126</v>
      </c>
      <c r="T1789" s="162" t="s">
        <v>145</v>
      </c>
      <c r="U1789" s="167" t="s">
        <v>101</v>
      </c>
      <c r="V1789" s="167" t="s">
        <v>131</v>
      </c>
      <c r="W1789" s="175"/>
      <c r="X1789" s="175"/>
      <c r="Y1789" s="175"/>
      <c r="Z1789" s="175"/>
      <c r="AA1789" s="175"/>
      <c r="AB1789" s="175"/>
    </row>
    <row r="1790" ht="22.5" customHeight="1">
      <c r="A1790" s="72">
        <f>COUNTIF('Call &amp; Chat-Lidya'!$I$4:$I$2391,I1790)</f>
        <v>12</v>
      </c>
      <c r="B1790" s="545">
        <v>46099.0</v>
      </c>
      <c r="C1790" s="94" t="s">
        <v>83</v>
      </c>
      <c r="D1790" s="94" t="s">
        <v>125</v>
      </c>
      <c r="E1790" s="75" t="s">
        <v>1660</v>
      </c>
      <c r="F1790" s="429">
        <v>46084.0</v>
      </c>
      <c r="G1790" s="94"/>
      <c r="H1790" s="94" t="s">
        <v>1661</v>
      </c>
      <c r="I1790" s="94" t="s">
        <v>1662</v>
      </c>
      <c r="J1790" s="161" t="s">
        <v>1663</v>
      </c>
      <c r="K1790" s="161" t="s">
        <v>1664</v>
      </c>
      <c r="L1790" s="430" t="s">
        <v>1665</v>
      </c>
      <c r="M1790" s="94" t="s">
        <v>1667</v>
      </c>
      <c r="N1790" s="175"/>
      <c r="O1790" s="431">
        <v>46061.0</v>
      </c>
      <c r="P1790" s="436">
        <v>46075.0</v>
      </c>
      <c r="Q1790" s="75" t="s">
        <v>485</v>
      </c>
      <c r="R1790" s="94">
        <v>2.0</v>
      </c>
      <c r="S1790" s="166" t="s">
        <v>350</v>
      </c>
      <c r="T1790" s="162" t="s">
        <v>145</v>
      </c>
      <c r="U1790" s="167" t="s">
        <v>101</v>
      </c>
      <c r="V1790" s="166" t="s">
        <v>283</v>
      </c>
      <c r="W1790" s="163"/>
      <c r="X1790" s="94" t="s">
        <v>1035</v>
      </c>
      <c r="Y1790" s="163"/>
      <c r="Z1790" s="353" t="s">
        <v>12557</v>
      </c>
      <c r="AA1790" s="175"/>
      <c r="AB1790" s="175"/>
    </row>
    <row r="1791" ht="22.5" customHeight="1">
      <c r="A1791" s="72">
        <f>COUNTIF('Call &amp; Chat-Lidya'!$I$4:$I$2391,I1791)</f>
        <v>12</v>
      </c>
      <c r="B1791" s="545">
        <v>46099.0</v>
      </c>
      <c r="C1791" s="94" t="s">
        <v>83</v>
      </c>
      <c r="D1791" s="94" t="s">
        <v>125</v>
      </c>
      <c r="E1791" s="75" t="s">
        <v>1672</v>
      </c>
      <c r="F1791" s="429">
        <v>46084.0</v>
      </c>
      <c r="G1791" s="94"/>
      <c r="H1791" s="94" t="s">
        <v>1673</v>
      </c>
      <c r="I1791" s="94" t="s">
        <v>1674</v>
      </c>
      <c r="J1791" s="161" t="s">
        <v>1675</v>
      </c>
      <c r="K1791" s="161" t="s">
        <v>1676</v>
      </c>
      <c r="L1791" s="430" t="s">
        <v>1676</v>
      </c>
      <c r="M1791" s="94" t="s">
        <v>1677</v>
      </c>
      <c r="N1791" s="94" t="s">
        <v>1678</v>
      </c>
      <c r="O1791" s="431">
        <v>46078.0</v>
      </c>
      <c r="P1791" s="436">
        <v>46092.0</v>
      </c>
      <c r="Q1791" s="75" t="s">
        <v>858</v>
      </c>
      <c r="R1791" s="75" t="s">
        <v>213</v>
      </c>
      <c r="S1791" s="166" t="s">
        <v>350</v>
      </c>
      <c r="T1791" s="162" t="s">
        <v>145</v>
      </c>
      <c r="U1791" s="167" t="s">
        <v>101</v>
      </c>
      <c r="V1791" s="166" t="s">
        <v>283</v>
      </c>
      <c r="W1791" s="163"/>
      <c r="X1791" s="175"/>
      <c r="Y1791" s="435"/>
      <c r="Z1791" s="854" t="s">
        <v>11989</v>
      </c>
      <c r="AA1791" s="175"/>
      <c r="AB1791" s="175"/>
    </row>
    <row r="1792" ht="22.5" customHeight="1">
      <c r="A1792" s="72">
        <f>COUNTIF('Call &amp; Chat-Lidya'!$I$4:$I$2391,I1792)</f>
        <v>7</v>
      </c>
      <c r="B1792" s="545">
        <v>46099.0</v>
      </c>
      <c r="C1792" s="94" t="s">
        <v>83</v>
      </c>
      <c r="D1792" s="94" t="s">
        <v>125</v>
      </c>
      <c r="E1792" s="75" t="s">
        <v>6998</v>
      </c>
      <c r="F1792" s="429">
        <v>46084.0</v>
      </c>
      <c r="G1792" s="94"/>
      <c r="H1792" s="94" t="s">
        <v>9663</v>
      </c>
      <c r="I1792" s="94" t="s">
        <v>2337</v>
      </c>
      <c r="J1792" s="161" t="s">
        <v>2339</v>
      </c>
      <c r="K1792" s="161" t="s">
        <v>2342</v>
      </c>
      <c r="L1792" s="430" t="s">
        <v>2342</v>
      </c>
      <c r="M1792" s="94" t="s">
        <v>2343</v>
      </c>
      <c r="N1792" s="94" t="s">
        <v>2343</v>
      </c>
      <c r="O1792" s="431">
        <v>46076.0</v>
      </c>
      <c r="P1792" s="436">
        <v>46090.0</v>
      </c>
      <c r="Q1792" s="75" t="s">
        <v>3631</v>
      </c>
      <c r="R1792" s="94">
        <v>2.0</v>
      </c>
      <c r="S1792" s="166" t="s">
        <v>126</v>
      </c>
      <c r="T1792" s="162" t="s">
        <v>145</v>
      </c>
      <c r="U1792" s="167" t="s">
        <v>101</v>
      </c>
      <c r="V1792" s="166" t="s">
        <v>131</v>
      </c>
      <c r="W1792" s="167" t="s">
        <v>509</v>
      </c>
      <c r="X1792" s="94" t="s">
        <v>1035</v>
      </c>
      <c r="Y1792" s="163"/>
      <c r="Z1792" s="175"/>
      <c r="AA1792" s="175"/>
      <c r="AB1792" s="175"/>
    </row>
    <row r="1793" ht="22.5" customHeight="1">
      <c r="A1793" s="72">
        <f>COUNTIF('Call &amp; Chat-Lidya'!$I$4:$I$2391,I1793)</f>
        <v>2</v>
      </c>
      <c r="B1793" s="545">
        <v>46099.0</v>
      </c>
      <c r="C1793" s="94" t="s">
        <v>83</v>
      </c>
      <c r="D1793" s="94" t="s">
        <v>125</v>
      </c>
      <c r="E1793" s="75" t="s">
        <v>3265</v>
      </c>
      <c r="F1793" s="429">
        <v>46082.0</v>
      </c>
      <c r="G1793" s="94"/>
      <c r="H1793" s="94" t="s">
        <v>10311</v>
      </c>
      <c r="I1793" s="94" t="s">
        <v>10312</v>
      </c>
      <c r="J1793" s="161" t="s">
        <v>10313</v>
      </c>
      <c r="K1793" s="161" t="s">
        <v>10314</v>
      </c>
      <c r="L1793" s="430" t="s">
        <v>10314</v>
      </c>
      <c r="M1793" s="94" t="s">
        <v>10315</v>
      </c>
      <c r="N1793" s="175"/>
      <c r="O1793" s="431">
        <v>46081.0</v>
      </c>
      <c r="P1793" s="436">
        <v>46095.0</v>
      </c>
      <c r="Q1793" s="94" t="s">
        <v>143</v>
      </c>
      <c r="R1793" s="94">
        <v>1.0</v>
      </c>
      <c r="S1793" s="167" t="s">
        <v>126</v>
      </c>
      <c r="T1793" s="162" t="s">
        <v>145</v>
      </c>
      <c r="U1793" s="167" t="s">
        <v>101</v>
      </c>
      <c r="V1793" s="167" t="s">
        <v>131</v>
      </c>
      <c r="W1793" s="175"/>
      <c r="X1793" s="175"/>
      <c r="Y1793" s="175"/>
      <c r="Z1793" s="175"/>
      <c r="AA1793" s="175"/>
      <c r="AB1793" s="175"/>
    </row>
    <row r="1794" ht="22.5" customHeight="1">
      <c r="A1794" s="72">
        <f>COUNTIF('Call &amp; Chat-Lidya'!$I$4:$I$2391,I1794)</f>
        <v>6</v>
      </c>
      <c r="B1794" s="488">
        <v>46099.0</v>
      </c>
      <c r="C1794" s="91" t="s">
        <v>83</v>
      </c>
      <c r="D1794" s="91" t="s">
        <v>125</v>
      </c>
      <c r="E1794" s="91" t="s">
        <v>3119</v>
      </c>
      <c r="F1794" s="178">
        <v>46084.0</v>
      </c>
      <c r="G1794" s="91"/>
      <c r="H1794" s="91">
        <v>10432.0</v>
      </c>
      <c r="I1794" s="412" t="s">
        <v>2556</v>
      </c>
      <c r="J1794" s="558" t="s">
        <v>2558</v>
      </c>
      <c r="K1794" s="558" t="s">
        <v>2559</v>
      </c>
      <c r="L1794" s="313" t="s">
        <v>2559</v>
      </c>
      <c r="M1794" s="91" t="s">
        <v>2560</v>
      </c>
      <c r="N1794" s="91" t="s">
        <v>3120</v>
      </c>
      <c r="O1794" s="183">
        <v>46027.0</v>
      </c>
      <c r="P1794" s="176">
        <v>46041.0</v>
      </c>
      <c r="Q1794" s="91" t="s">
        <v>143</v>
      </c>
      <c r="R1794" s="91" t="s">
        <v>98</v>
      </c>
      <c r="S1794" s="179" t="s">
        <v>251</v>
      </c>
      <c r="T1794" s="179" t="s">
        <v>381</v>
      </c>
      <c r="U1794" s="179" t="s">
        <v>101</v>
      </c>
      <c r="V1794" s="179" t="s">
        <v>105</v>
      </c>
      <c r="W1794" s="182"/>
      <c r="X1794" s="182"/>
      <c r="Y1794" s="182"/>
      <c r="Z1794" s="88" t="s">
        <v>12581</v>
      </c>
      <c r="AA1794" s="182"/>
      <c r="AB1794" s="182"/>
    </row>
    <row r="1795" ht="22.5" customHeight="1">
      <c r="A1795" s="72">
        <f>COUNTIF('Call &amp; Chat-Lidya'!$I$4:$I$2391,I1795)</f>
        <v>4</v>
      </c>
      <c r="B1795" s="576">
        <v>46098.0</v>
      </c>
      <c r="C1795" s="91" t="s">
        <v>83</v>
      </c>
      <c r="D1795" s="91" t="s">
        <v>125</v>
      </c>
      <c r="E1795" s="91" t="s">
        <v>143</v>
      </c>
      <c r="F1795" s="176">
        <v>46097.0</v>
      </c>
      <c r="G1795" s="91"/>
      <c r="H1795" s="91">
        <v>10853.0</v>
      </c>
      <c r="I1795" s="412" t="s">
        <v>250</v>
      </c>
      <c r="J1795" s="558" t="s">
        <v>252</v>
      </c>
      <c r="K1795" s="499" t="s">
        <v>253</v>
      </c>
      <c r="L1795" s="193" t="s">
        <v>253</v>
      </c>
      <c r="M1795" s="91" t="s">
        <v>254</v>
      </c>
      <c r="N1795" s="91" t="s">
        <v>254</v>
      </c>
      <c r="O1795" s="183">
        <v>46097.0</v>
      </c>
      <c r="P1795" s="337">
        <v>46111.0</v>
      </c>
      <c r="Q1795" s="91" t="s">
        <v>124</v>
      </c>
      <c r="R1795" s="91">
        <v>1.0</v>
      </c>
      <c r="S1795" s="179" t="s">
        <v>99</v>
      </c>
      <c r="T1795" s="179" t="s">
        <v>145</v>
      </c>
      <c r="U1795" s="179" t="s">
        <v>101</v>
      </c>
      <c r="V1795" s="179" t="s">
        <v>131</v>
      </c>
      <c r="W1795" s="185"/>
      <c r="X1795" s="182"/>
      <c r="Y1795" s="185"/>
      <c r="Z1795" s="182"/>
      <c r="AA1795" s="182"/>
      <c r="AB1795" s="182"/>
    </row>
    <row r="1796" ht="22.5" customHeight="1">
      <c r="A1796" s="72">
        <f>COUNTIF('Call &amp; Chat-Lidya'!$I$4:$I$2391,I1796)</f>
        <v>3</v>
      </c>
      <c r="B1796" s="576">
        <v>46098.0</v>
      </c>
      <c r="C1796" s="91" t="s">
        <v>83</v>
      </c>
      <c r="D1796" s="91" t="s">
        <v>125</v>
      </c>
      <c r="E1796" s="91" t="s">
        <v>213</v>
      </c>
      <c r="F1796" s="176">
        <v>46094.0</v>
      </c>
      <c r="G1796" s="91"/>
      <c r="H1796" s="91">
        <v>10844.0</v>
      </c>
      <c r="I1796" s="412" t="s">
        <v>3029</v>
      </c>
      <c r="J1796" s="558" t="s">
        <v>3030</v>
      </c>
      <c r="K1796" s="558" t="s">
        <v>3031</v>
      </c>
      <c r="L1796" s="313" t="s">
        <v>3031</v>
      </c>
      <c r="M1796" s="91" t="s">
        <v>3032</v>
      </c>
      <c r="N1796" s="91" t="s">
        <v>3032</v>
      </c>
      <c r="O1796" s="183">
        <v>46094.0</v>
      </c>
      <c r="P1796" s="337">
        <v>46108.0</v>
      </c>
      <c r="Q1796" s="91" t="s">
        <v>143</v>
      </c>
      <c r="R1796" s="91">
        <v>1.0</v>
      </c>
      <c r="S1796" s="179" t="s">
        <v>126</v>
      </c>
      <c r="T1796" s="179" t="s">
        <v>350</v>
      </c>
      <c r="U1796" s="179" t="s">
        <v>101</v>
      </c>
      <c r="V1796" s="179" t="s">
        <v>283</v>
      </c>
      <c r="W1796" s="182"/>
      <c r="X1796" s="182"/>
      <c r="Y1796" s="182"/>
      <c r="Z1796" s="180" t="s">
        <v>12591</v>
      </c>
      <c r="AA1796" s="182"/>
      <c r="AB1796" s="182"/>
    </row>
    <row r="1797" ht="22.5" customHeight="1">
      <c r="A1797" s="72">
        <f>COUNTIF('Call &amp; Chat-Lidya'!$I$4:$I$2391,I1797)</f>
        <v>2</v>
      </c>
      <c r="B1797" s="576">
        <v>46098.0</v>
      </c>
      <c r="C1797" s="91" t="s">
        <v>83</v>
      </c>
      <c r="D1797" s="91" t="s">
        <v>125</v>
      </c>
      <c r="E1797" s="91" t="s">
        <v>98</v>
      </c>
      <c r="F1797" s="178">
        <v>46093.0</v>
      </c>
      <c r="G1797" s="91"/>
      <c r="H1797" s="91" t="s">
        <v>11685</v>
      </c>
      <c r="I1797" s="578">
        <v>18093.0</v>
      </c>
      <c r="J1797" s="558" t="s">
        <v>11686</v>
      </c>
      <c r="K1797" s="558" t="s">
        <v>11687</v>
      </c>
      <c r="L1797" s="313" t="s">
        <v>11687</v>
      </c>
      <c r="M1797" s="91" t="s">
        <v>11688</v>
      </c>
      <c r="N1797" s="91" t="s">
        <v>11688</v>
      </c>
      <c r="O1797" s="331" t="s">
        <v>11690</v>
      </c>
      <c r="P1797" s="176">
        <v>46107.0</v>
      </c>
      <c r="Q1797" s="91" t="s">
        <v>213</v>
      </c>
      <c r="R1797" s="91">
        <v>1.0</v>
      </c>
      <c r="S1797" s="179" t="s">
        <v>126</v>
      </c>
      <c r="T1797" s="179" t="s">
        <v>145</v>
      </c>
      <c r="U1797" s="179" t="s">
        <v>101</v>
      </c>
      <c r="V1797" s="179" t="s">
        <v>283</v>
      </c>
      <c r="W1797" s="91" t="s">
        <v>392</v>
      </c>
      <c r="X1797" s="185"/>
      <c r="Y1797" s="182"/>
      <c r="Z1797" s="182"/>
      <c r="AA1797" s="182"/>
      <c r="AB1797" s="182"/>
    </row>
    <row r="1798" ht="22.5" customHeight="1">
      <c r="A1798" s="72">
        <f>COUNTIF('Call &amp; Chat-Lidya'!$I$4:$I$2391,I1798)</f>
        <v>2</v>
      </c>
      <c r="B1798" s="576">
        <v>46098.0</v>
      </c>
      <c r="C1798" s="91" t="s">
        <v>83</v>
      </c>
      <c r="D1798" s="91" t="s">
        <v>125</v>
      </c>
      <c r="E1798" s="91" t="s">
        <v>95</v>
      </c>
      <c r="F1798" s="178">
        <v>46092.0</v>
      </c>
      <c r="G1798" s="91"/>
      <c r="H1798" s="91" t="s">
        <v>11695</v>
      </c>
      <c r="I1798" s="578">
        <v>18083.0</v>
      </c>
      <c r="J1798" s="558" t="s">
        <v>11696</v>
      </c>
      <c r="K1798" s="558" t="s">
        <v>11697</v>
      </c>
      <c r="L1798" s="313" t="s">
        <v>11697</v>
      </c>
      <c r="M1798" s="91" t="s">
        <v>11698</v>
      </c>
      <c r="N1798" s="91" t="s">
        <v>11698</v>
      </c>
      <c r="O1798" s="331" t="s">
        <v>11699</v>
      </c>
      <c r="P1798" s="176">
        <v>46106.0</v>
      </c>
      <c r="Q1798" s="91" t="s">
        <v>143</v>
      </c>
      <c r="R1798" s="91">
        <v>1.0</v>
      </c>
      <c r="S1798" s="179" t="s">
        <v>126</v>
      </c>
      <c r="T1798" s="179" t="s">
        <v>195</v>
      </c>
      <c r="U1798" s="179" t="s">
        <v>128</v>
      </c>
      <c r="V1798" s="179" t="s">
        <v>873</v>
      </c>
      <c r="W1798" s="182"/>
      <c r="X1798" s="185"/>
      <c r="Y1798" s="182"/>
      <c r="Z1798" s="180" t="s">
        <v>12604</v>
      </c>
      <c r="AA1798" s="182"/>
      <c r="AB1798" s="182"/>
    </row>
    <row r="1799" ht="22.5" customHeight="1">
      <c r="A1799" s="72">
        <f>COUNTIF('Call &amp; Chat-Lidya'!$I$4:$I$2391,I1799)</f>
        <v>4</v>
      </c>
      <c r="B1799" s="576">
        <v>46098.0</v>
      </c>
      <c r="C1799" s="91" t="s">
        <v>83</v>
      </c>
      <c r="D1799" s="91" t="s">
        <v>125</v>
      </c>
      <c r="E1799" s="91" t="s">
        <v>461</v>
      </c>
      <c r="F1799" s="178">
        <v>46092.0</v>
      </c>
      <c r="G1799" s="91"/>
      <c r="H1799" s="91" t="s">
        <v>3037</v>
      </c>
      <c r="I1799" s="412" t="s">
        <v>3038</v>
      </c>
      <c r="J1799" s="558" t="s">
        <v>3039</v>
      </c>
      <c r="K1799" s="558" t="s">
        <v>3040</v>
      </c>
      <c r="L1799" s="313" t="s">
        <v>3040</v>
      </c>
      <c r="M1799" s="91" t="s">
        <v>3041</v>
      </c>
      <c r="N1799" s="91" t="s">
        <v>3041</v>
      </c>
      <c r="O1799" s="183">
        <v>46084.0</v>
      </c>
      <c r="P1799" s="176">
        <v>46098.0</v>
      </c>
      <c r="Q1799" s="91" t="s">
        <v>213</v>
      </c>
      <c r="R1799" s="91">
        <v>1.0</v>
      </c>
      <c r="S1799" s="179" t="s">
        <v>126</v>
      </c>
      <c r="T1799" s="179" t="s">
        <v>145</v>
      </c>
      <c r="U1799" s="179" t="s">
        <v>101</v>
      </c>
      <c r="V1799" s="179" t="s">
        <v>131</v>
      </c>
      <c r="W1799" s="91" t="s">
        <v>694</v>
      </c>
      <c r="X1799" s="185"/>
      <c r="Y1799" s="182"/>
      <c r="Z1799" s="182"/>
      <c r="AA1799" s="182"/>
      <c r="AB1799" s="182"/>
    </row>
    <row r="1800" ht="22.5" customHeight="1">
      <c r="A1800" s="72">
        <f>COUNTIF('Call &amp; Chat-Lidya'!$I$4:$I$2391,I1800)</f>
        <v>3</v>
      </c>
      <c r="B1800" s="576">
        <v>46098.0</v>
      </c>
      <c r="C1800" s="91" t="s">
        <v>83</v>
      </c>
      <c r="D1800" s="91" t="s">
        <v>125</v>
      </c>
      <c r="E1800" s="91" t="s">
        <v>86</v>
      </c>
      <c r="F1800" s="178">
        <v>46092.0</v>
      </c>
      <c r="G1800" s="91"/>
      <c r="H1800" s="91" t="s">
        <v>2522</v>
      </c>
      <c r="I1800" s="412" t="s">
        <v>11702</v>
      </c>
      <c r="J1800" s="558" t="s">
        <v>11704</v>
      </c>
      <c r="K1800" s="558" t="s">
        <v>11705</v>
      </c>
      <c r="L1800" s="313" t="s">
        <v>11705</v>
      </c>
      <c r="M1800" s="91" t="s">
        <v>11708</v>
      </c>
      <c r="N1800" s="91" t="s">
        <v>11709</v>
      </c>
      <c r="O1800" s="183">
        <v>46085.0</v>
      </c>
      <c r="P1800" s="176">
        <v>46099.0</v>
      </c>
      <c r="Q1800" s="91" t="s">
        <v>124</v>
      </c>
      <c r="R1800" s="91">
        <v>1.0</v>
      </c>
      <c r="S1800" s="179" t="s">
        <v>251</v>
      </c>
      <c r="T1800" s="179" t="s">
        <v>195</v>
      </c>
      <c r="U1800" s="179" t="s">
        <v>128</v>
      </c>
      <c r="V1800" s="179" t="s">
        <v>302</v>
      </c>
      <c r="W1800" s="91" t="s">
        <v>392</v>
      </c>
      <c r="X1800" s="185"/>
      <c r="Y1800" s="182"/>
      <c r="Z1800" s="180" t="s">
        <v>12618</v>
      </c>
      <c r="AA1800" s="182"/>
      <c r="AB1800" s="182"/>
    </row>
    <row r="1801" ht="22.5" customHeight="1">
      <c r="A1801" s="72">
        <f>COUNTIF('Call &amp; Chat-Lidya'!$I$4:$I$2391,I1801)</f>
        <v>4</v>
      </c>
      <c r="B1801" s="576">
        <v>46098.0</v>
      </c>
      <c r="C1801" s="91" t="s">
        <v>83</v>
      </c>
      <c r="D1801" s="91" t="s">
        <v>125</v>
      </c>
      <c r="E1801" s="91" t="s">
        <v>115</v>
      </c>
      <c r="F1801" s="178">
        <v>46092.0</v>
      </c>
      <c r="G1801" s="91"/>
      <c r="H1801" s="91" t="s">
        <v>2817</v>
      </c>
      <c r="I1801" s="412" t="s">
        <v>3042</v>
      </c>
      <c r="J1801" s="558" t="s">
        <v>3043</v>
      </c>
      <c r="K1801" s="558" t="s">
        <v>3044</v>
      </c>
      <c r="L1801" s="313" t="s">
        <v>3044</v>
      </c>
      <c r="M1801" s="91" t="s">
        <v>3045</v>
      </c>
      <c r="N1801" s="91" t="s">
        <v>3046</v>
      </c>
      <c r="O1801" s="183">
        <v>46085.0</v>
      </c>
      <c r="P1801" s="176">
        <v>46099.0</v>
      </c>
      <c r="Q1801" s="91" t="s">
        <v>124</v>
      </c>
      <c r="R1801" s="91">
        <v>1.0</v>
      </c>
      <c r="S1801" s="179" t="s">
        <v>126</v>
      </c>
      <c r="T1801" s="179" t="s">
        <v>292</v>
      </c>
      <c r="U1801" s="179" t="s">
        <v>101</v>
      </c>
      <c r="V1801" s="179" t="s">
        <v>283</v>
      </c>
      <c r="W1801" s="182"/>
      <c r="X1801" s="185"/>
      <c r="Y1801" s="182"/>
      <c r="Z1801" s="180" t="s">
        <v>12622</v>
      </c>
      <c r="AA1801" s="182"/>
      <c r="AB1801" s="182"/>
    </row>
    <row r="1802" ht="22.5" customHeight="1">
      <c r="A1802" s="72">
        <f>COUNTIF('Call &amp; Chat-Lidya'!$I$4:$I$2391,I1802)</f>
        <v>4</v>
      </c>
      <c r="B1802" s="576">
        <v>46098.0</v>
      </c>
      <c r="C1802" s="91" t="s">
        <v>83</v>
      </c>
      <c r="D1802" s="91" t="s">
        <v>125</v>
      </c>
      <c r="E1802" s="91" t="s">
        <v>135</v>
      </c>
      <c r="F1802" s="178">
        <v>46092.0</v>
      </c>
      <c r="G1802" s="91"/>
      <c r="H1802" s="91" t="s">
        <v>3047</v>
      </c>
      <c r="I1802" s="412" t="s">
        <v>3048</v>
      </c>
      <c r="J1802" s="558" t="s">
        <v>3049</v>
      </c>
      <c r="K1802" s="558" t="s">
        <v>3050</v>
      </c>
      <c r="L1802" s="313" t="s">
        <v>3050</v>
      </c>
      <c r="M1802" s="91" t="s">
        <v>3051</v>
      </c>
      <c r="N1802" s="91" t="s">
        <v>3051</v>
      </c>
      <c r="O1802" s="183">
        <v>46085.0</v>
      </c>
      <c r="P1802" s="176">
        <v>46099.0</v>
      </c>
      <c r="Q1802" s="91" t="s">
        <v>124</v>
      </c>
      <c r="R1802" s="91">
        <v>1.0</v>
      </c>
      <c r="S1802" s="179" t="s">
        <v>251</v>
      </c>
      <c r="T1802" s="179" t="s">
        <v>195</v>
      </c>
      <c r="U1802" s="179" t="s">
        <v>101</v>
      </c>
      <c r="V1802" s="179" t="s">
        <v>131</v>
      </c>
      <c r="W1802" s="182"/>
      <c r="X1802" s="185"/>
      <c r="Y1802" s="182"/>
      <c r="Z1802" s="182"/>
      <c r="AA1802" s="184"/>
      <c r="AB1802" s="184"/>
    </row>
    <row r="1803" ht="22.5" customHeight="1">
      <c r="A1803" s="72">
        <f>COUNTIF('Call &amp; Chat-Lidya'!$I$4:$I$2391,I1803)</f>
        <v>4</v>
      </c>
      <c r="B1803" s="576">
        <v>46098.0</v>
      </c>
      <c r="C1803" s="91" t="s">
        <v>83</v>
      </c>
      <c r="D1803" s="91" t="s">
        <v>125</v>
      </c>
      <c r="E1803" s="91" t="s">
        <v>149</v>
      </c>
      <c r="F1803" s="178">
        <v>46092.0</v>
      </c>
      <c r="G1803" s="91"/>
      <c r="H1803" s="91" t="s">
        <v>2831</v>
      </c>
      <c r="I1803" s="412" t="s">
        <v>3056</v>
      </c>
      <c r="J1803" s="558" t="s">
        <v>3057</v>
      </c>
      <c r="K1803" s="558" t="s">
        <v>3058</v>
      </c>
      <c r="L1803" s="313" t="s">
        <v>3058</v>
      </c>
      <c r="M1803" s="91" t="s">
        <v>3059</v>
      </c>
      <c r="N1803" s="91" t="s">
        <v>3059</v>
      </c>
      <c r="O1803" s="183">
        <v>46086.0</v>
      </c>
      <c r="P1803" s="176">
        <v>46100.0</v>
      </c>
      <c r="Q1803" s="91" t="s">
        <v>124</v>
      </c>
      <c r="R1803" s="91">
        <v>1.0</v>
      </c>
      <c r="S1803" s="179" t="s">
        <v>350</v>
      </c>
      <c r="T1803" s="179" t="s">
        <v>145</v>
      </c>
      <c r="U1803" s="179" t="s">
        <v>101</v>
      </c>
      <c r="V1803" s="179" t="s">
        <v>131</v>
      </c>
      <c r="W1803" s="91" t="s">
        <v>694</v>
      </c>
      <c r="X1803" s="182"/>
      <c r="Y1803" s="182"/>
      <c r="Z1803" s="180" t="s">
        <v>6513</v>
      </c>
      <c r="AA1803" s="184"/>
      <c r="AB1803" s="184"/>
    </row>
    <row r="1804" ht="22.5" customHeight="1">
      <c r="A1804" s="72">
        <f>COUNTIF('Call &amp; Chat-Lidya'!$I$4:$I$2391,I1804)</f>
        <v>3</v>
      </c>
      <c r="B1804" s="576">
        <v>46098.0</v>
      </c>
      <c r="C1804" s="91" t="s">
        <v>83</v>
      </c>
      <c r="D1804" s="91" t="s">
        <v>125</v>
      </c>
      <c r="E1804" s="91" t="s">
        <v>163</v>
      </c>
      <c r="F1804" s="178">
        <v>46092.0</v>
      </c>
      <c r="G1804" s="91"/>
      <c r="H1804" s="91" t="s">
        <v>10843</v>
      </c>
      <c r="I1804" s="578">
        <v>18043.0</v>
      </c>
      <c r="J1804" s="558" t="s">
        <v>10844</v>
      </c>
      <c r="K1804" s="558" t="s">
        <v>10845</v>
      </c>
      <c r="L1804" s="313" t="s">
        <v>10845</v>
      </c>
      <c r="M1804" s="91" t="s">
        <v>10846</v>
      </c>
      <c r="N1804" s="91" t="s">
        <v>10847</v>
      </c>
      <c r="O1804" s="331" t="s">
        <v>11718</v>
      </c>
      <c r="P1804" s="176">
        <v>46101.0</v>
      </c>
      <c r="Q1804" s="91" t="s">
        <v>124</v>
      </c>
      <c r="R1804" s="91">
        <v>1.0</v>
      </c>
      <c r="S1804" s="179" t="s">
        <v>126</v>
      </c>
      <c r="T1804" s="179" t="s">
        <v>145</v>
      </c>
      <c r="U1804" s="179" t="s">
        <v>101</v>
      </c>
      <c r="V1804" s="179" t="s">
        <v>131</v>
      </c>
      <c r="W1804" s="182"/>
      <c r="X1804" s="182"/>
      <c r="Y1804" s="182"/>
      <c r="Z1804" s="182"/>
      <c r="AA1804" s="182"/>
      <c r="AB1804" s="182"/>
    </row>
    <row r="1805" ht="22.5" customHeight="1">
      <c r="A1805" s="72">
        <f>COUNTIF('Call &amp; Chat-Lidya'!$I$4:$I$2391,I1805)</f>
        <v>3</v>
      </c>
      <c r="B1805" s="576">
        <v>46098.0</v>
      </c>
      <c r="C1805" s="91" t="s">
        <v>83</v>
      </c>
      <c r="D1805" s="91" t="s">
        <v>125</v>
      </c>
      <c r="E1805" s="91" t="s">
        <v>175</v>
      </c>
      <c r="F1805" s="178">
        <v>46092.0</v>
      </c>
      <c r="G1805" s="91"/>
      <c r="H1805" s="91" t="s">
        <v>10851</v>
      </c>
      <c r="I1805" s="578">
        <v>18049.0</v>
      </c>
      <c r="J1805" s="558" t="s">
        <v>10854</v>
      </c>
      <c r="K1805" s="558" t="s">
        <v>10856</v>
      </c>
      <c r="L1805" s="313" t="s">
        <v>10856</v>
      </c>
      <c r="M1805" s="91" t="s">
        <v>10858</v>
      </c>
      <c r="N1805" s="91" t="s">
        <v>10858</v>
      </c>
      <c r="O1805" s="331" t="s">
        <v>11723</v>
      </c>
      <c r="P1805" s="176">
        <v>46102.0</v>
      </c>
      <c r="Q1805" s="91" t="s">
        <v>461</v>
      </c>
      <c r="R1805" s="91">
        <v>1.0</v>
      </c>
      <c r="S1805" s="179" t="s">
        <v>350</v>
      </c>
      <c r="T1805" s="179" t="s">
        <v>145</v>
      </c>
      <c r="U1805" s="179" t="s">
        <v>101</v>
      </c>
      <c r="V1805" s="179" t="s">
        <v>283</v>
      </c>
      <c r="W1805" s="182"/>
      <c r="X1805" s="182"/>
      <c r="Y1805" s="182"/>
      <c r="Z1805" s="180" t="s">
        <v>12637</v>
      </c>
      <c r="AA1805" s="184"/>
      <c r="AB1805" s="184"/>
    </row>
    <row r="1806" ht="22.5" customHeight="1">
      <c r="A1806" s="72">
        <f>COUNTIF('Call &amp; Chat-Lidya'!$I$4:$I$2391,I1806)</f>
        <v>3</v>
      </c>
      <c r="B1806" s="576">
        <v>46098.0</v>
      </c>
      <c r="C1806" s="91" t="s">
        <v>83</v>
      </c>
      <c r="D1806" s="91" t="s">
        <v>125</v>
      </c>
      <c r="E1806" s="91" t="s">
        <v>202</v>
      </c>
      <c r="F1806" s="178">
        <v>46092.0</v>
      </c>
      <c r="G1806" s="91"/>
      <c r="H1806" s="91" t="s">
        <v>3060</v>
      </c>
      <c r="I1806" s="578">
        <v>18055.0</v>
      </c>
      <c r="J1806" s="558" t="s">
        <v>3061</v>
      </c>
      <c r="K1806" s="558" t="s">
        <v>3062</v>
      </c>
      <c r="L1806" s="313" t="s">
        <v>3062</v>
      </c>
      <c r="M1806" s="91" t="s">
        <v>3063</v>
      </c>
      <c r="N1806" s="91" t="s">
        <v>3063</v>
      </c>
      <c r="O1806" s="331" t="s">
        <v>3104</v>
      </c>
      <c r="P1806" s="176">
        <v>46103.0</v>
      </c>
      <c r="Q1806" s="91" t="s">
        <v>124</v>
      </c>
      <c r="R1806" s="91">
        <v>1.0</v>
      </c>
      <c r="S1806" s="179" t="s">
        <v>350</v>
      </c>
      <c r="T1806" s="179" t="s">
        <v>145</v>
      </c>
      <c r="U1806" s="179" t="s">
        <v>101</v>
      </c>
      <c r="V1806" s="179" t="s">
        <v>1050</v>
      </c>
      <c r="W1806" s="182"/>
      <c r="X1806" s="182"/>
      <c r="Y1806" s="182"/>
      <c r="Z1806" s="180" t="s">
        <v>12388</v>
      </c>
      <c r="AA1806" s="182"/>
      <c r="AB1806" s="182"/>
    </row>
    <row r="1807" ht="22.5" customHeight="1">
      <c r="A1807" s="72">
        <f>COUNTIF('Call &amp; Chat-Lidya'!$I$4:$I$2391,I1807)</f>
        <v>3</v>
      </c>
      <c r="B1807" s="576">
        <v>46098.0</v>
      </c>
      <c r="C1807" s="91" t="s">
        <v>83</v>
      </c>
      <c r="D1807" s="91" t="s">
        <v>125</v>
      </c>
      <c r="E1807" s="91" t="s">
        <v>222</v>
      </c>
      <c r="F1807" s="178">
        <v>46092.0</v>
      </c>
      <c r="G1807" s="91"/>
      <c r="H1807" s="91" t="s">
        <v>3068</v>
      </c>
      <c r="I1807" s="578">
        <v>18066.0</v>
      </c>
      <c r="J1807" s="558" t="s">
        <v>3069</v>
      </c>
      <c r="K1807" s="558" t="s">
        <v>3070</v>
      </c>
      <c r="L1807" s="313" t="s">
        <v>3070</v>
      </c>
      <c r="M1807" s="91" t="s">
        <v>3071</v>
      </c>
      <c r="N1807" s="91" t="s">
        <v>3071</v>
      </c>
      <c r="O1807" s="331" t="s">
        <v>11729</v>
      </c>
      <c r="P1807" s="176">
        <v>46104.0</v>
      </c>
      <c r="Q1807" s="91" t="s">
        <v>124</v>
      </c>
      <c r="R1807" s="91">
        <v>1.0</v>
      </c>
      <c r="S1807" s="179" t="s">
        <v>126</v>
      </c>
      <c r="T1807" s="179" t="s">
        <v>145</v>
      </c>
      <c r="U1807" s="179" t="s">
        <v>101</v>
      </c>
      <c r="V1807" s="179" t="s">
        <v>131</v>
      </c>
      <c r="W1807" s="91" t="s">
        <v>694</v>
      </c>
      <c r="X1807" s="185"/>
      <c r="Y1807" s="182"/>
      <c r="Z1807" s="182"/>
      <c r="AA1807" s="184"/>
      <c r="AB1807" s="184"/>
    </row>
    <row r="1808" ht="22.5" customHeight="1">
      <c r="A1808" s="72">
        <f>COUNTIF('Call &amp; Chat-Lidya'!$I$4:$I$2391,I1808)</f>
        <v>3</v>
      </c>
      <c r="B1808" s="576">
        <v>46098.0</v>
      </c>
      <c r="C1808" s="91" t="s">
        <v>83</v>
      </c>
      <c r="D1808" s="91" t="s">
        <v>125</v>
      </c>
      <c r="E1808" s="91" t="s">
        <v>241</v>
      </c>
      <c r="F1808" s="178">
        <v>46092.0</v>
      </c>
      <c r="G1808" s="91"/>
      <c r="H1808" s="91" t="s">
        <v>10873</v>
      </c>
      <c r="I1808" s="578">
        <v>18076.0</v>
      </c>
      <c r="J1808" s="558" t="s">
        <v>10874</v>
      </c>
      <c r="K1808" s="558" t="s">
        <v>10875</v>
      </c>
      <c r="L1808" s="313" t="s">
        <v>10875</v>
      </c>
      <c r="M1808" s="91" t="s">
        <v>10876</v>
      </c>
      <c r="N1808" s="91" t="s">
        <v>10876</v>
      </c>
      <c r="O1808" s="331" t="s">
        <v>11735</v>
      </c>
      <c r="P1808" s="176">
        <v>46105.0</v>
      </c>
      <c r="Q1808" s="91" t="s">
        <v>143</v>
      </c>
      <c r="R1808" s="91">
        <v>1.0</v>
      </c>
      <c r="S1808" s="179" t="s">
        <v>251</v>
      </c>
      <c r="T1808" s="179" t="s">
        <v>195</v>
      </c>
      <c r="U1808" s="179" t="s">
        <v>128</v>
      </c>
      <c r="V1808" s="179" t="s">
        <v>131</v>
      </c>
      <c r="W1808" s="182"/>
      <c r="X1808" s="185"/>
      <c r="Y1808" s="182"/>
      <c r="Z1808" s="180" t="s">
        <v>12643</v>
      </c>
      <c r="AA1808" s="184"/>
      <c r="AB1808" s="184"/>
    </row>
    <row r="1809" ht="22.5" customHeight="1">
      <c r="A1809" s="72">
        <f>COUNTIF('Call &amp; Chat-Lidya'!$I$4:$I$2391,I1809)</f>
        <v>2</v>
      </c>
      <c r="B1809" s="576">
        <v>46098.0</v>
      </c>
      <c r="C1809" s="91" t="s">
        <v>83</v>
      </c>
      <c r="D1809" s="91" t="s">
        <v>125</v>
      </c>
      <c r="E1809" s="91" t="s">
        <v>256</v>
      </c>
      <c r="F1809" s="178">
        <v>46092.0</v>
      </c>
      <c r="G1809" s="91"/>
      <c r="H1809" s="91" t="s">
        <v>11736</v>
      </c>
      <c r="I1809" s="578">
        <v>18087.0</v>
      </c>
      <c r="J1809" s="558" t="s">
        <v>11737</v>
      </c>
      <c r="K1809" s="558" t="s">
        <v>11738</v>
      </c>
      <c r="L1809" s="313" t="s">
        <v>11738</v>
      </c>
      <c r="M1809" s="91" t="s">
        <v>11739</v>
      </c>
      <c r="N1809" s="91" t="s">
        <v>11740</v>
      </c>
      <c r="O1809" s="331" t="s">
        <v>11699</v>
      </c>
      <c r="P1809" s="176">
        <v>46106.0</v>
      </c>
      <c r="Q1809" s="91" t="s">
        <v>124</v>
      </c>
      <c r="R1809" s="91">
        <v>1.0</v>
      </c>
      <c r="S1809" s="179" t="s">
        <v>126</v>
      </c>
      <c r="T1809" s="179" t="s">
        <v>292</v>
      </c>
      <c r="U1809" s="179" t="s">
        <v>101</v>
      </c>
      <c r="V1809" s="179" t="s">
        <v>873</v>
      </c>
      <c r="W1809" s="182"/>
      <c r="X1809" s="185"/>
      <c r="Y1809" s="182"/>
      <c r="Z1809" s="180" t="s">
        <v>12647</v>
      </c>
      <c r="AA1809" s="182"/>
      <c r="AB1809" s="182"/>
    </row>
    <row r="1810" ht="22.5" customHeight="1">
      <c r="A1810" s="72">
        <f>COUNTIF('Call &amp; Chat-Lidya'!$I$4:$I$2391,I1810)</f>
        <v>2</v>
      </c>
      <c r="B1810" s="576">
        <v>46098.0</v>
      </c>
      <c r="C1810" s="91" t="s">
        <v>83</v>
      </c>
      <c r="D1810" s="91" t="s">
        <v>125</v>
      </c>
      <c r="E1810" s="91" t="s">
        <v>270</v>
      </c>
      <c r="F1810" s="178">
        <v>46092.0</v>
      </c>
      <c r="G1810" s="91"/>
      <c r="H1810" s="91">
        <v>10674.0</v>
      </c>
      <c r="I1810" s="578">
        <v>17835.0</v>
      </c>
      <c r="J1810" s="558" t="s">
        <v>12319</v>
      </c>
      <c r="K1810" s="558" t="s">
        <v>11036</v>
      </c>
      <c r="L1810" s="313" t="s">
        <v>11036</v>
      </c>
      <c r="M1810" s="91">
        <v>8.1314630275E10</v>
      </c>
      <c r="N1810" s="91">
        <v>8.7771878797E10</v>
      </c>
      <c r="O1810" s="848">
        <v>46066.0</v>
      </c>
      <c r="P1810" s="176">
        <v>46080.0</v>
      </c>
      <c r="Q1810" s="91" t="s">
        <v>124</v>
      </c>
      <c r="R1810" s="91">
        <v>0.0</v>
      </c>
      <c r="S1810" s="179" t="s">
        <v>126</v>
      </c>
      <c r="T1810" s="179" t="s">
        <v>350</v>
      </c>
      <c r="U1810" s="179" t="s">
        <v>101</v>
      </c>
      <c r="V1810" s="179" t="s">
        <v>873</v>
      </c>
      <c r="W1810" s="182"/>
      <c r="X1810" s="185"/>
      <c r="Y1810" s="182"/>
      <c r="Z1810" s="180" t="s">
        <v>12649</v>
      </c>
      <c r="AA1810" s="184"/>
      <c r="AB1810" s="184"/>
    </row>
    <row r="1811" ht="22.5" customHeight="1">
      <c r="A1811" s="72">
        <f>COUNTIF('Call &amp; Chat-Lidya'!$I$4:$I$2391,I1811)</f>
        <v>3</v>
      </c>
      <c r="B1811" s="576">
        <v>46098.0</v>
      </c>
      <c r="C1811" s="91" t="s">
        <v>83</v>
      </c>
      <c r="D1811" s="91" t="s">
        <v>125</v>
      </c>
      <c r="E1811" s="91" t="s">
        <v>278</v>
      </c>
      <c r="F1811" s="178">
        <v>46091.0</v>
      </c>
      <c r="G1811" s="91"/>
      <c r="H1811" s="91" t="s">
        <v>3072</v>
      </c>
      <c r="I1811" s="578">
        <v>18079.0</v>
      </c>
      <c r="J1811" s="558" t="s">
        <v>3073</v>
      </c>
      <c r="K1811" s="558" t="s">
        <v>3074</v>
      </c>
      <c r="L1811" s="313" t="s">
        <v>3074</v>
      </c>
      <c r="M1811" s="91" t="s">
        <v>3075</v>
      </c>
      <c r="N1811" s="91" t="s">
        <v>3075</v>
      </c>
      <c r="O1811" s="331" t="s">
        <v>11735</v>
      </c>
      <c r="P1811" s="176">
        <v>46105.0</v>
      </c>
      <c r="Q1811" s="91" t="s">
        <v>143</v>
      </c>
      <c r="R1811" s="91">
        <v>1.0</v>
      </c>
      <c r="S1811" s="179" t="s">
        <v>126</v>
      </c>
      <c r="T1811" s="179" t="s">
        <v>145</v>
      </c>
      <c r="U1811" s="179" t="s">
        <v>101</v>
      </c>
      <c r="V1811" s="179" t="s">
        <v>131</v>
      </c>
      <c r="W1811" s="182"/>
      <c r="X1811" s="185"/>
      <c r="Y1811" s="182"/>
      <c r="Z1811" s="182"/>
      <c r="AA1811" s="182"/>
      <c r="AB1811" s="182"/>
    </row>
    <row r="1812" ht="22.5" customHeight="1">
      <c r="A1812" s="72">
        <f>COUNTIF('Call &amp; Chat-Lidya'!$I$4:$I$2391,I1812)</f>
        <v>2</v>
      </c>
      <c r="B1812" s="576">
        <v>46098.0</v>
      </c>
      <c r="C1812" s="91" t="s">
        <v>83</v>
      </c>
      <c r="D1812" s="91" t="s">
        <v>125</v>
      </c>
      <c r="E1812" s="91" t="s">
        <v>285</v>
      </c>
      <c r="F1812" s="178">
        <v>46090.0</v>
      </c>
      <c r="G1812" s="91"/>
      <c r="H1812" s="91">
        <v>9028.0</v>
      </c>
      <c r="I1812" s="578">
        <v>14492.0</v>
      </c>
      <c r="J1812" s="558" t="s">
        <v>6313</v>
      </c>
      <c r="K1812" s="558" t="s">
        <v>6314</v>
      </c>
      <c r="L1812" s="313" t="s">
        <v>6314</v>
      </c>
      <c r="M1812" s="91">
        <v>8.561986661E9</v>
      </c>
      <c r="N1812" s="91">
        <v>8.561986661E9</v>
      </c>
      <c r="O1812" s="848">
        <v>45681.0</v>
      </c>
      <c r="P1812" s="176">
        <v>45834.0</v>
      </c>
      <c r="Q1812" s="91" t="s">
        <v>124</v>
      </c>
      <c r="R1812" s="91" t="s">
        <v>143</v>
      </c>
      <c r="S1812" s="179" t="s">
        <v>126</v>
      </c>
      <c r="T1812" s="179" t="s">
        <v>145</v>
      </c>
      <c r="U1812" s="179" t="s">
        <v>101</v>
      </c>
      <c r="V1812" s="179" t="s">
        <v>131</v>
      </c>
      <c r="W1812" s="182"/>
      <c r="X1812" s="185"/>
      <c r="Y1812" s="182"/>
      <c r="Z1812" s="182"/>
      <c r="AA1812" s="182"/>
      <c r="AB1812" s="182"/>
    </row>
    <row r="1813" ht="22.5" customHeight="1">
      <c r="A1813" s="72">
        <f>COUNTIF('Call &amp; Chat-Lidya'!$I$4:$I$2391,I1813)</f>
        <v>3</v>
      </c>
      <c r="B1813" s="576">
        <v>46098.0</v>
      </c>
      <c r="C1813" s="91" t="s">
        <v>83</v>
      </c>
      <c r="D1813" s="91" t="s">
        <v>125</v>
      </c>
      <c r="E1813" s="91" t="s">
        <v>294</v>
      </c>
      <c r="F1813" s="178">
        <v>46090.0</v>
      </c>
      <c r="G1813" s="91"/>
      <c r="H1813" s="91">
        <v>9118.0</v>
      </c>
      <c r="I1813" s="578">
        <v>14697.0</v>
      </c>
      <c r="J1813" s="558" t="s">
        <v>11609</v>
      </c>
      <c r="K1813" s="558" t="s">
        <v>11610</v>
      </c>
      <c r="L1813" s="313" t="s">
        <v>11610</v>
      </c>
      <c r="M1813" s="91">
        <v>8.979000514E9</v>
      </c>
      <c r="N1813" s="91">
        <v>8.111289917E9</v>
      </c>
      <c r="O1813" s="848">
        <v>45702.0</v>
      </c>
      <c r="P1813" s="176">
        <v>45834.0</v>
      </c>
      <c r="Q1813" s="91" t="s">
        <v>124</v>
      </c>
      <c r="R1813" s="91">
        <v>1.0</v>
      </c>
      <c r="S1813" s="179" t="s">
        <v>126</v>
      </c>
      <c r="T1813" s="179" t="s">
        <v>145</v>
      </c>
      <c r="U1813" s="179" t="s">
        <v>101</v>
      </c>
      <c r="V1813" s="179" t="s">
        <v>131</v>
      </c>
      <c r="W1813" s="182"/>
      <c r="X1813" s="185"/>
      <c r="Y1813" s="182"/>
      <c r="Z1813" s="180" t="s">
        <v>12664</v>
      </c>
      <c r="AA1813" s="184"/>
      <c r="AB1813" s="184"/>
    </row>
    <row r="1814" ht="22.5" customHeight="1">
      <c r="A1814" s="72">
        <f>COUNTIF('Call &amp; Chat-Lidya'!$I$4:$I$2391,I1814)</f>
        <v>3</v>
      </c>
      <c r="B1814" s="576">
        <v>46098.0</v>
      </c>
      <c r="C1814" s="91" t="s">
        <v>83</v>
      </c>
      <c r="D1814" s="91" t="s">
        <v>125</v>
      </c>
      <c r="E1814" s="91" t="s">
        <v>304</v>
      </c>
      <c r="F1814" s="178">
        <v>46090.0</v>
      </c>
      <c r="G1814" s="91"/>
      <c r="H1814" s="91">
        <v>9015.0</v>
      </c>
      <c r="I1814" s="578">
        <v>14469.0</v>
      </c>
      <c r="J1814" s="558" t="s">
        <v>9334</v>
      </c>
      <c r="K1814" s="558" t="s">
        <v>9335</v>
      </c>
      <c r="L1814" s="313" t="s">
        <v>9335</v>
      </c>
      <c r="M1814" s="91">
        <v>8.1368389398E10</v>
      </c>
      <c r="N1814" s="91">
        <v>8.1368389398E10</v>
      </c>
      <c r="O1814" s="848">
        <v>45677.0</v>
      </c>
      <c r="P1814" s="176">
        <v>45834.0</v>
      </c>
      <c r="Q1814" s="91" t="s">
        <v>670</v>
      </c>
      <c r="R1814" s="91">
        <v>1.0</v>
      </c>
      <c r="S1814" s="179" t="s">
        <v>126</v>
      </c>
      <c r="T1814" s="179" t="s">
        <v>145</v>
      </c>
      <c r="U1814" s="179" t="s">
        <v>101</v>
      </c>
      <c r="V1814" s="179" t="s">
        <v>131</v>
      </c>
      <c r="W1814" s="182"/>
      <c r="X1814" s="182"/>
      <c r="Y1814" s="182"/>
      <c r="Z1814" s="182"/>
      <c r="AA1814" s="182"/>
      <c r="AB1814" s="182"/>
    </row>
    <row r="1815" ht="22.5" customHeight="1">
      <c r="A1815" s="72">
        <f>COUNTIF('Call &amp; Chat-Lidya'!$I$4:$I$2391,I1815)</f>
        <v>2</v>
      </c>
      <c r="B1815" s="576">
        <v>46098.0</v>
      </c>
      <c r="C1815" s="91" t="s">
        <v>83</v>
      </c>
      <c r="D1815" s="91" t="s">
        <v>125</v>
      </c>
      <c r="E1815" s="91" t="s">
        <v>308</v>
      </c>
      <c r="F1815" s="178">
        <v>46090.0</v>
      </c>
      <c r="G1815" s="91"/>
      <c r="H1815" s="91">
        <v>9024.0</v>
      </c>
      <c r="I1815" s="578">
        <v>14484.0</v>
      </c>
      <c r="J1815" s="558" t="s">
        <v>9280</v>
      </c>
      <c r="K1815" s="558" t="s">
        <v>12046</v>
      </c>
      <c r="L1815" s="313" t="s">
        <v>12046</v>
      </c>
      <c r="M1815" s="91">
        <v>8.2257913718E10</v>
      </c>
      <c r="N1815" s="91">
        <v>8.2257913718E10</v>
      </c>
      <c r="O1815" s="848">
        <v>45680.0</v>
      </c>
      <c r="P1815" s="176">
        <v>45834.0</v>
      </c>
      <c r="Q1815" s="91" t="s">
        <v>222</v>
      </c>
      <c r="R1815" s="91">
        <v>1.0</v>
      </c>
      <c r="S1815" s="179" t="s">
        <v>126</v>
      </c>
      <c r="T1815" s="179" t="s">
        <v>145</v>
      </c>
      <c r="U1815" s="179" t="s">
        <v>101</v>
      </c>
      <c r="V1815" s="179" t="s">
        <v>131</v>
      </c>
      <c r="W1815" s="182"/>
      <c r="X1815" s="182"/>
      <c r="Y1815" s="182"/>
      <c r="Z1815" s="182"/>
      <c r="AA1815" s="182"/>
      <c r="AB1815" s="182"/>
    </row>
    <row r="1816" ht="22.5" customHeight="1">
      <c r="A1816" s="72">
        <f>COUNTIF('Call &amp; Chat-Lidya'!$I$4:$I$2391,I1816)</f>
        <v>3</v>
      </c>
      <c r="B1816" s="576">
        <v>46098.0</v>
      </c>
      <c r="C1816" s="91" t="s">
        <v>83</v>
      </c>
      <c r="D1816" s="91" t="s">
        <v>125</v>
      </c>
      <c r="E1816" s="91" t="s">
        <v>316</v>
      </c>
      <c r="F1816" s="178">
        <v>46090.0</v>
      </c>
      <c r="G1816" s="91"/>
      <c r="H1816" s="91">
        <v>9212.0</v>
      </c>
      <c r="I1816" s="578">
        <v>14884.0</v>
      </c>
      <c r="J1816" s="558" t="s">
        <v>3819</v>
      </c>
      <c r="K1816" s="558" t="s">
        <v>3820</v>
      </c>
      <c r="L1816" s="313" t="s">
        <v>3820</v>
      </c>
      <c r="M1816" s="91">
        <v>8.1370331393E10</v>
      </c>
      <c r="N1816" s="91">
        <v>8.1370331393E10</v>
      </c>
      <c r="O1816" s="848">
        <v>45723.0</v>
      </c>
      <c r="P1816" s="176">
        <v>45834.0</v>
      </c>
      <c r="Q1816" s="91" t="s">
        <v>285</v>
      </c>
      <c r="R1816" s="91">
        <v>1.0</v>
      </c>
      <c r="S1816" s="179" t="s">
        <v>126</v>
      </c>
      <c r="T1816" s="179" t="s">
        <v>145</v>
      </c>
      <c r="U1816" s="179" t="s">
        <v>101</v>
      </c>
      <c r="V1816" s="179" t="s">
        <v>131</v>
      </c>
      <c r="W1816" s="182"/>
      <c r="X1816" s="185"/>
      <c r="Y1816" s="182"/>
      <c r="Z1816" s="182"/>
      <c r="AA1816" s="184"/>
      <c r="AB1816" s="184"/>
    </row>
    <row r="1817" ht="22.5" customHeight="1">
      <c r="A1817" s="72">
        <f>COUNTIF('Call &amp; Chat-Lidya'!$I$4:$I$2391,I1817)</f>
        <v>3</v>
      </c>
      <c r="B1817" s="576">
        <v>46098.0</v>
      </c>
      <c r="C1817" s="91" t="s">
        <v>83</v>
      </c>
      <c r="D1817" s="91" t="s">
        <v>125</v>
      </c>
      <c r="E1817" s="91" t="s">
        <v>315</v>
      </c>
      <c r="F1817" s="178">
        <v>46090.0</v>
      </c>
      <c r="G1817" s="91"/>
      <c r="H1817" s="91">
        <v>9214.0</v>
      </c>
      <c r="I1817" s="578">
        <v>14886.0</v>
      </c>
      <c r="J1817" s="558" t="s">
        <v>11706</v>
      </c>
      <c r="K1817" s="558" t="s">
        <v>11707</v>
      </c>
      <c r="L1817" s="313" t="s">
        <v>11707</v>
      </c>
      <c r="M1817" s="91">
        <v>8.2149808662E10</v>
      </c>
      <c r="N1817" s="91">
        <v>8.2149808662E10</v>
      </c>
      <c r="O1817" s="848">
        <v>45723.0</v>
      </c>
      <c r="P1817" s="176">
        <v>45834.0</v>
      </c>
      <c r="Q1817" s="91" t="s">
        <v>124</v>
      </c>
      <c r="R1817" s="91">
        <v>1.0</v>
      </c>
      <c r="S1817" s="179" t="s">
        <v>350</v>
      </c>
      <c r="T1817" s="179" t="s">
        <v>145</v>
      </c>
      <c r="U1817" s="179" t="s">
        <v>101</v>
      </c>
      <c r="V1817" s="179" t="s">
        <v>283</v>
      </c>
      <c r="W1817" s="182"/>
      <c r="X1817" s="182"/>
      <c r="Y1817" s="182"/>
      <c r="Z1817" s="180" t="s">
        <v>12674</v>
      </c>
      <c r="AA1817" s="182"/>
      <c r="AB1817" s="182"/>
    </row>
    <row r="1818" ht="22.5" customHeight="1">
      <c r="A1818" s="72">
        <f>COUNTIF('Call &amp; Chat-Lidya'!$I$4:$I$2391,I1818)</f>
        <v>3</v>
      </c>
      <c r="B1818" s="576">
        <v>46098.0</v>
      </c>
      <c r="C1818" s="91" t="s">
        <v>83</v>
      </c>
      <c r="D1818" s="91" t="s">
        <v>125</v>
      </c>
      <c r="E1818" s="91" t="s">
        <v>340</v>
      </c>
      <c r="F1818" s="178">
        <v>46090.0</v>
      </c>
      <c r="G1818" s="91"/>
      <c r="H1818" s="91">
        <v>9245.0</v>
      </c>
      <c r="I1818" s="578">
        <v>14945.0</v>
      </c>
      <c r="J1818" s="558" t="s">
        <v>11775</v>
      </c>
      <c r="K1818" s="558" t="s">
        <v>11775</v>
      </c>
      <c r="L1818" s="313" t="s">
        <v>11775</v>
      </c>
      <c r="M1818" s="91">
        <v>8.5718247104E10</v>
      </c>
      <c r="N1818" s="91">
        <v>8.5718247104E10</v>
      </c>
      <c r="O1818" s="848">
        <v>45735.0</v>
      </c>
      <c r="P1818" s="176">
        <v>45834.0</v>
      </c>
      <c r="Q1818" s="91" t="s">
        <v>124</v>
      </c>
      <c r="R1818" s="91">
        <v>1.0</v>
      </c>
      <c r="S1818" s="179" t="s">
        <v>251</v>
      </c>
      <c r="T1818" s="179" t="s">
        <v>195</v>
      </c>
      <c r="U1818" s="179" t="s">
        <v>128</v>
      </c>
      <c r="V1818" s="179" t="s">
        <v>302</v>
      </c>
      <c r="W1818" s="182"/>
      <c r="X1818" s="182"/>
      <c r="Y1818" s="182"/>
      <c r="Z1818" s="182"/>
      <c r="AA1818" s="182"/>
      <c r="AB1818" s="182"/>
    </row>
    <row r="1819" ht="22.5" customHeight="1">
      <c r="A1819" s="72">
        <f>COUNTIF('Call &amp; Chat-Lidya'!$I$4:$I$2391,I1819)</f>
        <v>3</v>
      </c>
      <c r="B1819" s="576">
        <v>46098.0</v>
      </c>
      <c r="C1819" s="91" t="s">
        <v>83</v>
      </c>
      <c r="D1819" s="91" t="s">
        <v>125</v>
      </c>
      <c r="E1819" s="91" t="s">
        <v>361</v>
      </c>
      <c r="F1819" s="178">
        <v>46090.0</v>
      </c>
      <c r="G1819" s="91"/>
      <c r="H1819" s="91">
        <v>9220.0</v>
      </c>
      <c r="I1819" s="578">
        <v>14899.0</v>
      </c>
      <c r="J1819" s="558" t="s">
        <v>11720</v>
      </c>
      <c r="K1819" s="558" t="s">
        <v>11721</v>
      </c>
      <c r="L1819" s="313" t="s">
        <v>11721</v>
      </c>
      <c r="M1819" s="91">
        <v>8.7815848344E10</v>
      </c>
      <c r="N1819" s="91">
        <v>8.7815848344E10</v>
      </c>
      <c r="O1819" s="848">
        <v>45727.0</v>
      </c>
      <c r="P1819" s="176">
        <v>45834.0</v>
      </c>
      <c r="Q1819" s="91" t="s">
        <v>124</v>
      </c>
      <c r="R1819" s="91">
        <v>0.0</v>
      </c>
      <c r="S1819" s="179" t="s">
        <v>251</v>
      </c>
      <c r="T1819" s="179" t="s">
        <v>195</v>
      </c>
      <c r="U1819" s="179" t="s">
        <v>128</v>
      </c>
      <c r="V1819" s="179" t="s">
        <v>131</v>
      </c>
      <c r="W1819" s="182"/>
      <c r="X1819" s="182"/>
      <c r="Y1819" s="182"/>
      <c r="Z1819" s="180" t="s">
        <v>12683</v>
      </c>
      <c r="AA1819" s="182"/>
      <c r="AB1819" s="182"/>
    </row>
    <row r="1820" ht="22.5" customHeight="1">
      <c r="A1820" s="72">
        <f>COUNTIF('Call &amp; Chat-Lidya'!$I$4:$I$2391,I1820)</f>
        <v>3</v>
      </c>
      <c r="B1820" s="576">
        <v>46098.0</v>
      </c>
      <c r="C1820" s="91" t="s">
        <v>83</v>
      </c>
      <c r="D1820" s="91" t="s">
        <v>125</v>
      </c>
      <c r="E1820" s="91" t="s">
        <v>383</v>
      </c>
      <c r="F1820" s="178">
        <v>46090.0</v>
      </c>
      <c r="G1820" s="91"/>
      <c r="H1820" s="91">
        <v>9211.0</v>
      </c>
      <c r="I1820" s="578">
        <v>14883.0</v>
      </c>
      <c r="J1820" s="558" t="s">
        <v>8906</v>
      </c>
      <c r="K1820" s="558" t="s">
        <v>8907</v>
      </c>
      <c r="L1820" s="313" t="s">
        <v>8907</v>
      </c>
      <c r="M1820" s="182"/>
      <c r="N1820" s="91">
        <v>8.1264175085E10</v>
      </c>
      <c r="O1820" s="848">
        <v>45723.0</v>
      </c>
      <c r="P1820" s="176">
        <v>45834.0</v>
      </c>
      <c r="Q1820" s="91" t="s">
        <v>143</v>
      </c>
      <c r="R1820" s="91">
        <v>1.0</v>
      </c>
      <c r="S1820" s="179" t="s">
        <v>126</v>
      </c>
      <c r="T1820" s="179" t="s">
        <v>145</v>
      </c>
      <c r="U1820" s="179" t="s">
        <v>101</v>
      </c>
      <c r="V1820" s="179" t="s">
        <v>131</v>
      </c>
      <c r="W1820" s="182"/>
      <c r="X1820" s="182"/>
      <c r="Y1820" s="182"/>
      <c r="Z1820" s="182"/>
      <c r="AA1820" s="182"/>
      <c r="AB1820" s="182"/>
    </row>
    <row r="1821" ht="22.5" customHeight="1">
      <c r="A1821" s="72">
        <f>COUNTIF('Call &amp; Chat-Lidya'!$I$4:$I$2391,I1821)</f>
        <v>3</v>
      </c>
      <c r="B1821" s="576">
        <v>46098.0</v>
      </c>
      <c r="C1821" s="91" t="s">
        <v>83</v>
      </c>
      <c r="D1821" s="91" t="s">
        <v>125</v>
      </c>
      <c r="E1821" s="91" t="s">
        <v>399</v>
      </c>
      <c r="F1821" s="178">
        <v>46090.0</v>
      </c>
      <c r="G1821" s="91"/>
      <c r="H1821" s="91">
        <v>9195.0</v>
      </c>
      <c r="I1821" s="578">
        <v>14845.0</v>
      </c>
      <c r="J1821" s="558" t="s">
        <v>7584</v>
      </c>
      <c r="K1821" s="558" t="s">
        <v>7585</v>
      </c>
      <c r="L1821" s="313" t="s">
        <v>7585</v>
      </c>
      <c r="M1821" s="91">
        <v>8.2250108889E10</v>
      </c>
      <c r="N1821" s="91">
        <v>8.2250108889E10</v>
      </c>
      <c r="O1821" s="848">
        <v>45717.0</v>
      </c>
      <c r="P1821" s="176">
        <v>45834.0</v>
      </c>
      <c r="Q1821" s="91" t="s">
        <v>143</v>
      </c>
      <c r="R1821" s="91" t="s">
        <v>124</v>
      </c>
      <c r="S1821" s="179" t="s">
        <v>292</v>
      </c>
      <c r="T1821" s="179" t="s">
        <v>381</v>
      </c>
      <c r="U1821" s="179" t="s">
        <v>101</v>
      </c>
      <c r="V1821" s="179" t="s">
        <v>283</v>
      </c>
      <c r="W1821" s="97" t="s">
        <v>342</v>
      </c>
      <c r="X1821" s="182"/>
      <c r="Y1821" s="182"/>
      <c r="Z1821" s="180" t="s">
        <v>12689</v>
      </c>
      <c r="AA1821" s="182"/>
      <c r="AB1821" s="182"/>
    </row>
    <row r="1822" ht="22.5" customHeight="1">
      <c r="A1822" s="72">
        <f>COUNTIF('Call &amp; Chat-Lidya'!$I$4:$I$2391,I1822)</f>
        <v>2</v>
      </c>
      <c r="B1822" s="576">
        <v>46098.0</v>
      </c>
      <c r="C1822" s="91" t="s">
        <v>83</v>
      </c>
      <c r="D1822" s="91" t="s">
        <v>125</v>
      </c>
      <c r="E1822" s="91" t="s">
        <v>410</v>
      </c>
      <c r="F1822" s="178">
        <v>46090.0</v>
      </c>
      <c r="G1822" s="91"/>
      <c r="H1822" s="91">
        <v>9199.0</v>
      </c>
      <c r="I1822" s="578">
        <v>14850.0</v>
      </c>
      <c r="J1822" s="558" t="s">
        <v>12076</v>
      </c>
      <c r="K1822" s="558" t="s">
        <v>12077</v>
      </c>
      <c r="L1822" s="313" t="s">
        <v>12077</v>
      </c>
      <c r="M1822" s="91">
        <v>8.5186067484E10</v>
      </c>
      <c r="N1822" s="91">
        <v>8.2231022484E10</v>
      </c>
      <c r="O1822" s="848">
        <v>45718.0</v>
      </c>
      <c r="P1822" s="176">
        <v>45834.0</v>
      </c>
      <c r="Q1822" s="91" t="s">
        <v>213</v>
      </c>
      <c r="R1822" s="91" t="s">
        <v>124</v>
      </c>
      <c r="S1822" s="179" t="s">
        <v>251</v>
      </c>
      <c r="T1822" s="179" t="s">
        <v>292</v>
      </c>
      <c r="U1822" s="179" t="s">
        <v>101</v>
      </c>
      <c r="V1822" s="179" t="s">
        <v>6465</v>
      </c>
      <c r="W1822" s="182"/>
      <c r="X1822" s="182"/>
      <c r="Y1822" s="182"/>
      <c r="Z1822" s="180" t="s">
        <v>12696</v>
      </c>
      <c r="AA1822" s="182"/>
      <c r="AB1822" s="182"/>
    </row>
    <row r="1823" ht="22.5" customHeight="1">
      <c r="A1823" s="72">
        <f>COUNTIF('Call &amp; Chat-Lidya'!$I$4:$I$2391,I1823)</f>
        <v>3</v>
      </c>
      <c r="B1823" s="576">
        <v>46098.0</v>
      </c>
      <c r="C1823" s="91" t="s">
        <v>83</v>
      </c>
      <c r="D1823" s="91" t="s">
        <v>125</v>
      </c>
      <c r="E1823" s="91" t="s">
        <v>424</v>
      </c>
      <c r="F1823" s="178">
        <v>46090.0</v>
      </c>
      <c r="G1823" s="91"/>
      <c r="H1823" s="91">
        <v>9198.0</v>
      </c>
      <c r="I1823" s="578">
        <v>14848.0</v>
      </c>
      <c r="J1823" s="558" t="s">
        <v>7593</v>
      </c>
      <c r="K1823" s="558" t="s">
        <v>7594</v>
      </c>
      <c r="L1823" s="313" t="s">
        <v>7594</v>
      </c>
      <c r="M1823" s="91">
        <v>8.5261152853E10</v>
      </c>
      <c r="N1823" s="91">
        <v>8.5261152853E10</v>
      </c>
      <c r="O1823" s="848">
        <v>45718.0</v>
      </c>
      <c r="P1823" s="176">
        <v>45834.0</v>
      </c>
      <c r="Q1823" s="91" t="s">
        <v>399</v>
      </c>
      <c r="R1823" s="91" t="s">
        <v>124</v>
      </c>
      <c r="S1823" s="179" t="s">
        <v>292</v>
      </c>
      <c r="T1823" s="179" t="s">
        <v>195</v>
      </c>
      <c r="U1823" s="179" t="s">
        <v>101</v>
      </c>
      <c r="V1823" s="179" t="s">
        <v>3435</v>
      </c>
      <c r="W1823" s="182"/>
      <c r="X1823" s="182"/>
      <c r="Y1823" s="182"/>
      <c r="Z1823" s="180" t="s">
        <v>12701</v>
      </c>
      <c r="AA1823" s="182"/>
      <c r="AB1823" s="182"/>
    </row>
    <row r="1824" ht="22.5" customHeight="1">
      <c r="A1824" s="72">
        <f>COUNTIF('Call &amp; Chat-Lidya'!$I$4:$I$2391,I1824)</f>
        <v>2</v>
      </c>
      <c r="B1824" s="576">
        <v>46098.0</v>
      </c>
      <c r="C1824" s="91" t="s">
        <v>83</v>
      </c>
      <c r="D1824" s="91" t="s">
        <v>125</v>
      </c>
      <c r="E1824" s="91" t="s">
        <v>439</v>
      </c>
      <c r="F1824" s="178">
        <v>46090.0</v>
      </c>
      <c r="G1824" s="91"/>
      <c r="H1824" s="91">
        <v>9202.0</v>
      </c>
      <c r="I1824" s="578">
        <v>14864.0</v>
      </c>
      <c r="J1824" s="558" t="s">
        <v>12087</v>
      </c>
      <c r="K1824" s="558" t="s">
        <v>12089</v>
      </c>
      <c r="L1824" s="313" t="s">
        <v>12089</v>
      </c>
      <c r="M1824" s="182"/>
      <c r="N1824" s="91">
        <v>8.5157463003E10</v>
      </c>
      <c r="O1824" s="848">
        <v>45720.0</v>
      </c>
      <c r="P1824" s="176">
        <v>45834.0</v>
      </c>
      <c r="Q1824" s="91" t="s">
        <v>143</v>
      </c>
      <c r="R1824" s="91">
        <v>0.0</v>
      </c>
      <c r="S1824" s="179" t="s">
        <v>292</v>
      </c>
      <c r="T1824" s="179" t="s">
        <v>145</v>
      </c>
      <c r="U1824" s="179" t="s">
        <v>101</v>
      </c>
      <c r="V1824" s="179" t="s">
        <v>3435</v>
      </c>
      <c r="W1824" s="182"/>
      <c r="X1824" s="182"/>
      <c r="Y1824" s="182"/>
      <c r="Z1824" s="180" t="s">
        <v>12090</v>
      </c>
      <c r="AA1824" s="182"/>
      <c r="AB1824" s="182"/>
    </row>
    <row r="1825" ht="22.5" customHeight="1">
      <c r="A1825" s="72">
        <f>COUNTIF('Call &amp; Chat-Lidya'!$I$4:$I$2391,I1825)</f>
        <v>3</v>
      </c>
      <c r="B1825" s="576">
        <v>46098.0</v>
      </c>
      <c r="C1825" s="91" t="s">
        <v>83</v>
      </c>
      <c r="D1825" s="91" t="s">
        <v>125</v>
      </c>
      <c r="E1825" s="91" t="s">
        <v>454</v>
      </c>
      <c r="F1825" s="178">
        <v>46090.0</v>
      </c>
      <c r="G1825" s="91"/>
      <c r="H1825" s="91">
        <v>9191.0</v>
      </c>
      <c r="I1825" s="578">
        <v>14834.0</v>
      </c>
      <c r="J1825" s="558" t="s">
        <v>11672</v>
      </c>
      <c r="K1825" s="558" t="s">
        <v>11673</v>
      </c>
      <c r="L1825" s="313" t="s">
        <v>11673</v>
      </c>
      <c r="M1825" s="91">
        <v>8.2354075917E10</v>
      </c>
      <c r="N1825" s="91">
        <v>8.2354075917E10</v>
      </c>
      <c r="O1825" s="848">
        <v>45715.0</v>
      </c>
      <c r="P1825" s="176">
        <v>45834.0</v>
      </c>
      <c r="Q1825" s="91" t="s">
        <v>143</v>
      </c>
      <c r="R1825" s="91" t="s">
        <v>124</v>
      </c>
      <c r="S1825" s="179" t="s">
        <v>292</v>
      </c>
      <c r="T1825" s="179" t="s">
        <v>145</v>
      </c>
      <c r="U1825" s="179" t="s">
        <v>101</v>
      </c>
      <c r="V1825" s="179" t="s">
        <v>664</v>
      </c>
      <c r="W1825" s="97" t="s">
        <v>342</v>
      </c>
      <c r="X1825" s="182"/>
      <c r="Y1825" s="182"/>
      <c r="Z1825" s="180" t="s">
        <v>12713</v>
      </c>
      <c r="AA1825" s="182"/>
      <c r="AB1825" s="182"/>
    </row>
    <row r="1826" ht="22.5" customHeight="1">
      <c r="A1826" s="72">
        <f>COUNTIF('Call &amp; Chat-Lidya'!$I$4:$I$2391,I1826)</f>
        <v>3</v>
      </c>
      <c r="B1826" s="576">
        <v>46098.0</v>
      </c>
      <c r="C1826" s="91" t="s">
        <v>83</v>
      </c>
      <c r="D1826" s="91" t="s">
        <v>125</v>
      </c>
      <c r="E1826" s="91" t="s">
        <v>472</v>
      </c>
      <c r="F1826" s="178">
        <v>46090.0</v>
      </c>
      <c r="G1826" s="91"/>
      <c r="H1826" s="91">
        <v>9189.0</v>
      </c>
      <c r="I1826" s="578">
        <v>14830.0</v>
      </c>
      <c r="J1826" s="558" t="s">
        <v>7566</v>
      </c>
      <c r="K1826" s="558" t="s">
        <v>7567</v>
      </c>
      <c r="L1826" s="313" t="s">
        <v>7567</v>
      </c>
      <c r="M1826" s="91">
        <v>8.2360637363E10</v>
      </c>
      <c r="N1826" s="91">
        <v>8.2360637363E10</v>
      </c>
      <c r="O1826" s="848">
        <v>45715.0</v>
      </c>
      <c r="P1826" s="176">
        <v>45834.0</v>
      </c>
      <c r="Q1826" s="91" t="s">
        <v>115</v>
      </c>
      <c r="R1826" s="91">
        <v>1.0</v>
      </c>
      <c r="S1826" s="179" t="s">
        <v>251</v>
      </c>
      <c r="T1826" s="179" t="s">
        <v>145</v>
      </c>
      <c r="U1826" s="179" t="s">
        <v>101</v>
      </c>
      <c r="V1826" s="179" t="s">
        <v>131</v>
      </c>
      <c r="W1826" s="182"/>
      <c r="X1826" s="182"/>
      <c r="Y1826" s="182"/>
      <c r="Z1826" s="182"/>
      <c r="AA1826" s="182"/>
      <c r="AB1826" s="182"/>
    </row>
    <row r="1827" ht="22.5" customHeight="1">
      <c r="A1827" s="72">
        <f>COUNTIF('Call &amp; Chat-Lidya'!$I$4:$I$2391,I1827)</f>
        <v>2</v>
      </c>
      <c r="B1827" s="576">
        <v>46098.0</v>
      </c>
      <c r="C1827" s="91" t="s">
        <v>83</v>
      </c>
      <c r="D1827" s="91" t="s">
        <v>125</v>
      </c>
      <c r="E1827" s="91" t="s">
        <v>485</v>
      </c>
      <c r="F1827" s="178">
        <v>46090.0</v>
      </c>
      <c r="G1827" s="91"/>
      <c r="H1827" s="91">
        <v>9316.0</v>
      </c>
      <c r="I1827" s="578">
        <v>15125.0</v>
      </c>
      <c r="J1827" s="558" t="s">
        <v>4289</v>
      </c>
      <c r="K1827" s="558" t="s">
        <v>4289</v>
      </c>
      <c r="L1827" s="313" t="s">
        <v>4289</v>
      </c>
      <c r="M1827" s="91">
        <v>8.5217132027E10</v>
      </c>
      <c r="N1827" s="91">
        <v>8.5217132027E10</v>
      </c>
      <c r="O1827" s="848">
        <v>45755.0</v>
      </c>
      <c r="P1827" s="176">
        <v>45834.0</v>
      </c>
      <c r="Q1827" s="91" t="s">
        <v>124</v>
      </c>
      <c r="R1827" s="91" t="s">
        <v>124</v>
      </c>
      <c r="S1827" s="179" t="s">
        <v>292</v>
      </c>
      <c r="T1827" s="179" t="s">
        <v>145</v>
      </c>
      <c r="U1827" s="179" t="s">
        <v>101</v>
      </c>
      <c r="V1827" s="179" t="s">
        <v>283</v>
      </c>
      <c r="W1827" s="97" t="s">
        <v>342</v>
      </c>
      <c r="X1827" s="182"/>
      <c r="Y1827" s="182"/>
      <c r="Z1827" s="180" t="s">
        <v>12727</v>
      </c>
      <c r="AA1827" s="182"/>
      <c r="AB1827" s="182"/>
    </row>
    <row r="1828" ht="22.5" customHeight="1">
      <c r="A1828" s="72">
        <f>COUNTIF('Call &amp; Chat-Lidya'!$I$4:$I$2391,I1828)</f>
        <v>3</v>
      </c>
      <c r="B1828" s="576">
        <v>46098.0</v>
      </c>
      <c r="C1828" s="91" t="s">
        <v>83</v>
      </c>
      <c r="D1828" s="91" t="s">
        <v>125</v>
      </c>
      <c r="E1828" s="91" t="s">
        <v>499</v>
      </c>
      <c r="F1828" s="178">
        <v>46090.0</v>
      </c>
      <c r="G1828" s="91"/>
      <c r="H1828" s="91">
        <v>9193.0</v>
      </c>
      <c r="I1828" s="578">
        <v>14839.0</v>
      </c>
      <c r="J1828" s="558" t="s">
        <v>7573</v>
      </c>
      <c r="K1828" s="558" t="s">
        <v>7574</v>
      </c>
      <c r="L1828" s="313" t="s">
        <v>7574</v>
      </c>
      <c r="M1828" s="91">
        <v>8.534984987678E12</v>
      </c>
      <c r="N1828" s="91">
        <v>8.56454684348E11</v>
      </c>
      <c r="O1828" s="848">
        <v>45716.0</v>
      </c>
      <c r="P1828" s="176">
        <v>45834.0</v>
      </c>
      <c r="Q1828" s="91" t="s">
        <v>124</v>
      </c>
      <c r="R1828" s="91">
        <v>0.0</v>
      </c>
      <c r="S1828" s="179" t="s">
        <v>251</v>
      </c>
      <c r="T1828" s="179" t="s">
        <v>127</v>
      </c>
      <c r="U1828" s="179" t="s">
        <v>128</v>
      </c>
      <c r="V1828" s="179" t="s">
        <v>131</v>
      </c>
      <c r="W1828" s="182"/>
      <c r="X1828" s="182"/>
      <c r="Y1828" s="182"/>
      <c r="Z1828" s="180" t="s">
        <v>6063</v>
      </c>
      <c r="AA1828" s="182"/>
      <c r="AB1828" s="182"/>
    </row>
    <row r="1829" ht="22.5" customHeight="1">
      <c r="A1829" s="72">
        <f>COUNTIF('Call &amp; Chat-Lidya'!$I$4:$I$2391,I1829)</f>
        <v>3</v>
      </c>
      <c r="B1829" s="576">
        <v>46098.0</v>
      </c>
      <c r="C1829" s="91" t="s">
        <v>83</v>
      </c>
      <c r="D1829" s="91" t="s">
        <v>125</v>
      </c>
      <c r="E1829" s="91" t="s">
        <v>521</v>
      </c>
      <c r="F1829" s="178">
        <v>46090.0</v>
      </c>
      <c r="G1829" s="91"/>
      <c r="H1829" s="91">
        <v>9256.0</v>
      </c>
      <c r="I1829" s="578">
        <v>14963.0</v>
      </c>
      <c r="J1829" s="558" t="s">
        <v>10747</v>
      </c>
      <c r="K1829" s="558" t="s">
        <v>10748</v>
      </c>
      <c r="L1829" s="313" t="s">
        <v>10748</v>
      </c>
      <c r="M1829" s="91">
        <v>8.1287862366E10</v>
      </c>
      <c r="N1829" s="91">
        <v>8.2132920367E10</v>
      </c>
      <c r="O1829" s="848">
        <v>45737.0</v>
      </c>
      <c r="P1829" s="176">
        <v>45834.0</v>
      </c>
      <c r="Q1829" s="91" t="s">
        <v>143</v>
      </c>
      <c r="R1829" s="91">
        <v>1.0</v>
      </c>
      <c r="S1829" s="179" t="s">
        <v>126</v>
      </c>
      <c r="T1829" s="179" t="s">
        <v>145</v>
      </c>
      <c r="U1829" s="179" t="s">
        <v>101</v>
      </c>
      <c r="V1829" s="179" t="s">
        <v>131</v>
      </c>
      <c r="W1829" s="182"/>
      <c r="X1829" s="182"/>
      <c r="Y1829" s="182"/>
      <c r="Z1829" s="182"/>
      <c r="AA1829" s="182"/>
      <c r="AB1829" s="182"/>
    </row>
    <row r="1830" ht="22.5" customHeight="1">
      <c r="A1830" s="72">
        <f>COUNTIF('Call &amp; Chat-Lidya'!$I$4:$I$2391,I1830)</f>
        <v>2</v>
      </c>
      <c r="B1830" s="576">
        <v>46098.0</v>
      </c>
      <c r="C1830" s="91" t="s">
        <v>83</v>
      </c>
      <c r="D1830" s="91" t="s">
        <v>125</v>
      </c>
      <c r="E1830" s="91" t="s">
        <v>539</v>
      </c>
      <c r="F1830" s="178">
        <v>46090.0</v>
      </c>
      <c r="G1830" s="91"/>
      <c r="H1830" s="91">
        <v>9262.0</v>
      </c>
      <c r="I1830" s="578">
        <v>14973.0</v>
      </c>
      <c r="J1830" s="558" t="s">
        <v>12115</v>
      </c>
      <c r="K1830" s="558" t="s">
        <v>12115</v>
      </c>
      <c r="L1830" s="313" t="s">
        <v>12115</v>
      </c>
      <c r="M1830" s="91">
        <v>8.2131633921E10</v>
      </c>
      <c r="N1830" s="91">
        <v>8.2131633921E10</v>
      </c>
      <c r="O1830" s="848">
        <v>45738.0</v>
      </c>
      <c r="P1830" s="176">
        <v>45834.0</v>
      </c>
      <c r="Q1830" s="91" t="s">
        <v>143</v>
      </c>
      <c r="R1830" s="91">
        <v>1.0</v>
      </c>
      <c r="S1830" s="179" t="s">
        <v>126</v>
      </c>
      <c r="T1830" s="179" t="s">
        <v>145</v>
      </c>
      <c r="U1830" s="179" t="s">
        <v>101</v>
      </c>
      <c r="V1830" s="179" t="s">
        <v>131</v>
      </c>
      <c r="W1830" s="182"/>
      <c r="X1830" s="182"/>
      <c r="Y1830" s="182"/>
      <c r="Z1830" s="182"/>
      <c r="AA1830" s="182"/>
      <c r="AB1830" s="182"/>
    </row>
    <row r="1831" ht="22.5" customHeight="1">
      <c r="A1831" s="72">
        <f>COUNTIF('Call &amp; Chat-Lidya'!$I$4:$I$2391,I1831)</f>
        <v>3</v>
      </c>
      <c r="B1831" s="576">
        <v>46098.0</v>
      </c>
      <c r="C1831" s="91" t="s">
        <v>83</v>
      </c>
      <c r="D1831" s="91" t="s">
        <v>125</v>
      </c>
      <c r="E1831" s="91" t="s">
        <v>554</v>
      </c>
      <c r="F1831" s="178">
        <v>46090.0</v>
      </c>
      <c r="G1831" s="91"/>
      <c r="H1831" s="91">
        <v>9257.0</v>
      </c>
      <c r="I1831" s="578">
        <v>14967.0</v>
      </c>
      <c r="J1831" s="558" t="s">
        <v>10753</v>
      </c>
      <c r="K1831" s="558" t="s">
        <v>10754</v>
      </c>
      <c r="L1831" s="313" t="s">
        <v>10754</v>
      </c>
      <c r="M1831" s="91">
        <v>8.5212725405E10</v>
      </c>
      <c r="N1831" s="91">
        <v>8.5212725405E10</v>
      </c>
      <c r="O1831" s="848">
        <v>45737.0</v>
      </c>
      <c r="P1831" s="176">
        <v>45834.0</v>
      </c>
      <c r="Q1831" s="91" t="s">
        <v>124</v>
      </c>
      <c r="R1831" s="91">
        <v>1.0</v>
      </c>
      <c r="S1831" s="179" t="s">
        <v>126</v>
      </c>
      <c r="T1831" s="179" t="s">
        <v>145</v>
      </c>
      <c r="U1831" s="179" t="s">
        <v>101</v>
      </c>
      <c r="V1831" s="179" t="s">
        <v>131</v>
      </c>
      <c r="W1831" s="182"/>
      <c r="X1831" s="182"/>
      <c r="Y1831" s="182"/>
      <c r="Z1831" s="182"/>
      <c r="AA1831" s="182"/>
      <c r="AB1831" s="182"/>
    </row>
    <row r="1832" ht="22.5" customHeight="1">
      <c r="A1832" s="72">
        <f>COUNTIF('Call &amp; Chat-Lidya'!$I$4:$I$2391,I1832)</f>
        <v>2</v>
      </c>
      <c r="B1832" s="576">
        <v>46098.0</v>
      </c>
      <c r="C1832" s="91" t="s">
        <v>83</v>
      </c>
      <c r="D1832" s="91" t="s">
        <v>125</v>
      </c>
      <c r="E1832" s="91" t="s">
        <v>568</v>
      </c>
      <c r="F1832" s="178">
        <v>46090.0</v>
      </c>
      <c r="G1832" s="91"/>
      <c r="H1832" s="91">
        <v>9255.0</v>
      </c>
      <c r="I1832" s="578">
        <v>14962.0</v>
      </c>
      <c r="J1832" s="558" t="s">
        <v>12126</v>
      </c>
      <c r="K1832" s="558" t="s">
        <v>12127</v>
      </c>
      <c r="L1832" s="313" t="s">
        <v>12127</v>
      </c>
      <c r="M1832" s="91">
        <v>8.7843055007E10</v>
      </c>
      <c r="N1832" s="91">
        <v>8.1285201688E10</v>
      </c>
      <c r="O1832" s="848">
        <v>45737.0</v>
      </c>
      <c r="P1832" s="176">
        <v>45834.0</v>
      </c>
      <c r="Q1832" s="91" t="s">
        <v>98</v>
      </c>
      <c r="R1832" s="91">
        <v>1.0</v>
      </c>
      <c r="S1832" s="179" t="s">
        <v>126</v>
      </c>
      <c r="T1832" s="179" t="s">
        <v>145</v>
      </c>
      <c r="U1832" s="179" t="s">
        <v>101</v>
      </c>
      <c r="V1832" s="179" t="s">
        <v>131</v>
      </c>
      <c r="W1832" s="182"/>
      <c r="X1832" s="182"/>
      <c r="Y1832" s="182"/>
      <c r="Z1832" s="182"/>
      <c r="AA1832" s="182"/>
      <c r="AB1832" s="182"/>
    </row>
    <row r="1833" ht="22.5" customHeight="1">
      <c r="A1833" s="72">
        <f>COUNTIF('Call &amp; Chat-Lidya'!$I$4:$I$2391,I1833)</f>
        <v>2</v>
      </c>
      <c r="B1833" s="576">
        <v>46098.0</v>
      </c>
      <c r="C1833" s="91" t="s">
        <v>83</v>
      </c>
      <c r="D1833" s="91" t="s">
        <v>125</v>
      </c>
      <c r="E1833" s="91" t="s">
        <v>582</v>
      </c>
      <c r="F1833" s="178">
        <v>46090.0</v>
      </c>
      <c r="G1833" s="91"/>
      <c r="H1833" s="91">
        <v>9251.0</v>
      </c>
      <c r="I1833" s="578">
        <v>14956.0</v>
      </c>
      <c r="J1833" s="558" t="s">
        <v>12131</v>
      </c>
      <c r="K1833" s="558" t="s">
        <v>12132</v>
      </c>
      <c r="L1833" s="313" t="s">
        <v>12132</v>
      </c>
      <c r="M1833" s="91">
        <v>8.81037717058E11</v>
      </c>
      <c r="N1833" s="91">
        <v>8.1934635489E10</v>
      </c>
      <c r="O1833" s="848">
        <v>45736.0</v>
      </c>
      <c r="P1833" s="176">
        <v>45834.0</v>
      </c>
      <c r="Q1833" s="91" t="s">
        <v>124</v>
      </c>
      <c r="R1833" s="91">
        <v>0.0</v>
      </c>
      <c r="S1833" s="179" t="s">
        <v>292</v>
      </c>
      <c r="T1833" s="179" t="s">
        <v>127</v>
      </c>
      <c r="U1833" s="179" t="s">
        <v>101</v>
      </c>
      <c r="V1833" s="179" t="s">
        <v>873</v>
      </c>
      <c r="W1833" s="182"/>
      <c r="X1833" s="182"/>
      <c r="Y1833" s="182"/>
      <c r="Z1833" s="180" t="s">
        <v>3295</v>
      </c>
      <c r="AA1833" s="182"/>
      <c r="AB1833" s="182"/>
    </row>
    <row r="1834" ht="22.5" customHeight="1">
      <c r="A1834" s="72">
        <f>COUNTIF('Call &amp; Chat-Lidya'!$I$4:$I$2391,I1834)</f>
        <v>5</v>
      </c>
      <c r="B1834" s="576">
        <v>46098.0</v>
      </c>
      <c r="C1834" s="91" t="s">
        <v>83</v>
      </c>
      <c r="D1834" s="91" t="s">
        <v>125</v>
      </c>
      <c r="E1834" s="91" t="s">
        <v>7033</v>
      </c>
      <c r="F1834" s="178">
        <v>46084.0</v>
      </c>
      <c r="G1834" s="91"/>
      <c r="H1834" s="91" t="s">
        <v>10296</v>
      </c>
      <c r="I1834" s="412" t="s">
        <v>2352</v>
      </c>
      <c r="J1834" s="558" t="s">
        <v>2353</v>
      </c>
      <c r="K1834" s="558" t="s">
        <v>2354</v>
      </c>
      <c r="L1834" s="313" t="s">
        <v>2354</v>
      </c>
      <c r="M1834" s="91" t="s">
        <v>2355</v>
      </c>
      <c r="N1834" s="91" t="s">
        <v>2355</v>
      </c>
      <c r="O1834" s="183">
        <v>46081.0</v>
      </c>
      <c r="P1834" s="176">
        <v>46095.0</v>
      </c>
      <c r="Q1834" s="91" t="s">
        <v>124</v>
      </c>
      <c r="R1834" s="91">
        <v>2.0</v>
      </c>
      <c r="S1834" s="179" t="s">
        <v>126</v>
      </c>
      <c r="T1834" s="179" t="s">
        <v>145</v>
      </c>
      <c r="U1834" s="179" t="s">
        <v>101</v>
      </c>
      <c r="V1834" s="179" t="s">
        <v>341</v>
      </c>
      <c r="W1834" s="91" t="s">
        <v>509</v>
      </c>
      <c r="X1834" s="182"/>
      <c r="Y1834" s="182"/>
      <c r="Z1834" s="182"/>
      <c r="AA1834" s="182"/>
      <c r="AB1834" s="182"/>
    </row>
    <row r="1835" ht="22.5" customHeight="1">
      <c r="A1835" s="72">
        <f>COUNTIF('Call &amp; Chat-Lidya'!$I$4:$I$2391,I1835)</f>
        <v>9</v>
      </c>
      <c r="B1835" s="576">
        <v>46098.0</v>
      </c>
      <c r="C1835" s="91" t="s">
        <v>83</v>
      </c>
      <c r="D1835" s="91" t="s">
        <v>125</v>
      </c>
      <c r="E1835" s="91" t="s">
        <v>1685</v>
      </c>
      <c r="F1835" s="178">
        <v>46083.0</v>
      </c>
      <c r="G1835" s="182"/>
      <c r="H1835" s="182"/>
      <c r="I1835" s="412" t="s">
        <v>1686</v>
      </c>
      <c r="J1835" s="558" t="s">
        <v>1687</v>
      </c>
      <c r="K1835" s="558" t="s">
        <v>1688</v>
      </c>
      <c r="L1835" s="313" t="s">
        <v>1688</v>
      </c>
      <c r="M1835" s="91" t="s">
        <v>1689</v>
      </c>
      <c r="N1835" s="182"/>
      <c r="O1835" s="183">
        <v>45315.0</v>
      </c>
      <c r="P1835" s="176">
        <v>45834.0</v>
      </c>
      <c r="Q1835" s="91" t="s">
        <v>124</v>
      </c>
      <c r="R1835" s="91">
        <v>2.0</v>
      </c>
      <c r="S1835" s="193" t="s">
        <v>126</v>
      </c>
      <c r="T1835" s="193" t="s">
        <v>145</v>
      </c>
      <c r="U1835" s="193" t="s">
        <v>101</v>
      </c>
      <c r="V1835" s="193" t="s">
        <v>131</v>
      </c>
      <c r="W1835" s="182"/>
      <c r="X1835" s="182"/>
      <c r="Y1835" s="182"/>
      <c r="Z1835" s="182"/>
      <c r="AA1835" s="182"/>
      <c r="AB1835" s="182"/>
    </row>
    <row r="1836" ht="22.5" customHeight="1">
      <c r="A1836" s="72">
        <f>COUNTIF('Call &amp; Chat-Lidya'!$I$4:$I$2391,I1836)</f>
        <v>4</v>
      </c>
      <c r="B1836" s="818">
        <v>46098.0</v>
      </c>
      <c r="C1836" s="91" t="s">
        <v>83</v>
      </c>
      <c r="D1836" s="91" t="s">
        <v>125</v>
      </c>
      <c r="E1836" s="91" t="s">
        <v>6456</v>
      </c>
      <c r="F1836" s="178">
        <v>46098.0</v>
      </c>
      <c r="G1836" s="91"/>
      <c r="H1836" s="91" t="s">
        <v>10882</v>
      </c>
      <c r="I1836" s="412" t="s">
        <v>10883</v>
      </c>
      <c r="J1836" s="558" t="s">
        <v>10884</v>
      </c>
      <c r="K1836" s="558" t="s">
        <v>10885</v>
      </c>
      <c r="L1836" s="313" t="s">
        <v>10885</v>
      </c>
      <c r="M1836" s="91" t="s">
        <v>10887</v>
      </c>
      <c r="N1836" s="91" t="s">
        <v>10887</v>
      </c>
      <c r="O1836" s="183">
        <v>46098.0</v>
      </c>
      <c r="P1836" s="337">
        <v>46112.0</v>
      </c>
      <c r="Q1836" s="91" t="s">
        <v>124</v>
      </c>
      <c r="R1836" s="91" t="s">
        <v>143</v>
      </c>
      <c r="S1836" s="179" t="s">
        <v>126</v>
      </c>
      <c r="T1836" s="179" t="s">
        <v>145</v>
      </c>
      <c r="U1836" s="179" t="s">
        <v>101</v>
      </c>
      <c r="V1836" s="179" t="s">
        <v>131</v>
      </c>
      <c r="W1836" s="182"/>
      <c r="X1836" s="182"/>
      <c r="Y1836" s="182"/>
      <c r="Z1836" s="182"/>
      <c r="AA1836" s="182"/>
      <c r="AB1836" s="182"/>
    </row>
    <row r="1837" ht="22.5" customHeight="1">
      <c r="A1837" s="72">
        <f>COUNTIF('Call &amp; Chat-Lidya'!$I$4:$I$2391,I1837)</f>
        <v>2</v>
      </c>
      <c r="B1837" s="576">
        <v>46098.0</v>
      </c>
      <c r="C1837" s="91" t="s">
        <v>83</v>
      </c>
      <c r="D1837" s="91" t="s">
        <v>104</v>
      </c>
      <c r="E1837" s="91" t="s">
        <v>1078</v>
      </c>
      <c r="F1837" s="178">
        <v>46069.0</v>
      </c>
      <c r="G1837" s="91"/>
      <c r="H1837" s="91" t="s">
        <v>9492</v>
      </c>
      <c r="I1837" s="412" t="s">
        <v>5422</v>
      </c>
      <c r="J1837" s="558" t="s">
        <v>2783</v>
      </c>
      <c r="K1837" s="558" t="s">
        <v>5423</v>
      </c>
      <c r="L1837" s="313" t="s">
        <v>5423</v>
      </c>
      <c r="M1837" s="91" t="s">
        <v>5424</v>
      </c>
      <c r="N1837" s="182"/>
      <c r="O1837" s="183">
        <v>46069.0</v>
      </c>
      <c r="P1837" s="176">
        <v>46083.0</v>
      </c>
      <c r="Q1837" s="91" t="s">
        <v>143</v>
      </c>
      <c r="R1837" s="91">
        <v>2.0</v>
      </c>
      <c r="S1837" s="179" t="s">
        <v>251</v>
      </c>
      <c r="T1837" s="179" t="s">
        <v>195</v>
      </c>
      <c r="U1837" s="179" t="s">
        <v>128</v>
      </c>
      <c r="V1837" s="179" t="s">
        <v>131</v>
      </c>
      <c r="W1837" s="179" t="s">
        <v>509</v>
      </c>
      <c r="X1837" s="91" t="s">
        <v>1035</v>
      </c>
      <c r="Y1837" s="185"/>
      <c r="Z1837" s="182"/>
      <c r="AA1837" s="182"/>
      <c r="AB1837" s="182"/>
    </row>
    <row r="1838" ht="22.5" customHeight="1">
      <c r="A1838" s="72">
        <f>COUNTIF('Call &amp; Chat-Lidya'!$I$4:$I$2391,I1838)</f>
        <v>1</v>
      </c>
      <c r="B1838" s="429">
        <v>46077.0</v>
      </c>
      <c r="C1838" s="94" t="s">
        <v>83</v>
      </c>
      <c r="D1838" s="94" t="s">
        <v>104</v>
      </c>
      <c r="E1838" s="75" t="s">
        <v>143</v>
      </c>
      <c r="F1838" s="429">
        <v>46056.0</v>
      </c>
      <c r="G1838" s="94"/>
      <c r="H1838" s="94" t="s">
        <v>362</v>
      </c>
      <c r="I1838" s="94" t="s">
        <v>2490</v>
      </c>
      <c r="J1838" s="161" t="s">
        <v>2492</v>
      </c>
      <c r="K1838" s="162" t="s">
        <v>2496</v>
      </c>
      <c r="L1838" s="430" t="s">
        <v>2496</v>
      </c>
      <c r="M1838" s="94" t="s">
        <v>2497</v>
      </c>
      <c r="N1838" s="94" t="s">
        <v>2497</v>
      </c>
      <c r="O1838" s="431">
        <v>46055.0</v>
      </c>
      <c r="P1838" s="436">
        <v>46069.0</v>
      </c>
      <c r="Q1838" s="94" t="s">
        <v>3424</v>
      </c>
      <c r="R1838" s="556">
        <v>3.0</v>
      </c>
      <c r="S1838" s="167" t="s">
        <v>99</v>
      </c>
      <c r="T1838" s="162" t="s">
        <v>145</v>
      </c>
      <c r="U1838" s="167" t="s">
        <v>101</v>
      </c>
      <c r="V1838" s="167" t="s">
        <v>105</v>
      </c>
      <c r="W1838" s="167" t="s">
        <v>509</v>
      </c>
      <c r="X1838" s="167" t="s">
        <v>107</v>
      </c>
      <c r="Y1838" s="553">
        <v>858000.0</v>
      </c>
      <c r="Z1838" s="435"/>
      <c r="AA1838" s="175"/>
      <c r="AB1838" s="175"/>
    </row>
    <row r="1839" ht="22.5" customHeight="1">
      <c r="A1839" s="72">
        <f>COUNTIF('Call &amp; Chat-Lidya'!$I$4:$I$2391,I1839)</f>
        <v>1</v>
      </c>
      <c r="B1839" s="429">
        <v>46077.0</v>
      </c>
      <c r="C1839" s="94" t="s">
        <v>83</v>
      </c>
      <c r="D1839" s="94" t="s">
        <v>104</v>
      </c>
      <c r="E1839" s="94">
        <f t="shared" ref="E1839:E2433" si="2">E1838+1</f>
        <v>2</v>
      </c>
      <c r="F1839" s="429">
        <v>46056.0</v>
      </c>
      <c r="G1839" s="94"/>
      <c r="H1839" s="94" t="s">
        <v>3426</v>
      </c>
      <c r="I1839" s="94" t="s">
        <v>2500</v>
      </c>
      <c r="J1839" s="161" t="s">
        <v>2501</v>
      </c>
      <c r="K1839" s="162" t="s">
        <v>2503</v>
      </c>
      <c r="L1839" s="430" t="s">
        <v>2503</v>
      </c>
      <c r="M1839" s="94" t="s">
        <v>2506</v>
      </c>
      <c r="N1839" s="94" t="s">
        <v>2506</v>
      </c>
      <c r="O1839" s="431">
        <v>46055.0</v>
      </c>
      <c r="P1839" s="436">
        <v>46069.0</v>
      </c>
      <c r="Q1839" s="94" t="s">
        <v>696</v>
      </c>
      <c r="R1839" s="556">
        <v>3.0</v>
      </c>
      <c r="S1839" s="167" t="s">
        <v>99</v>
      </c>
      <c r="T1839" s="162" t="s">
        <v>145</v>
      </c>
      <c r="U1839" s="167" t="s">
        <v>101</v>
      </c>
      <c r="V1839" s="167" t="s">
        <v>105</v>
      </c>
      <c r="W1839" s="167" t="s">
        <v>509</v>
      </c>
      <c r="X1839" s="167" t="s">
        <v>107</v>
      </c>
      <c r="Y1839" s="553">
        <v>858000.0</v>
      </c>
      <c r="Z1839" s="435"/>
      <c r="AA1839" s="175"/>
      <c r="AB1839" s="175"/>
    </row>
    <row r="1840" ht="22.5" customHeight="1">
      <c r="A1840" s="72">
        <f>COUNTIF('Call &amp; Chat-Lidya'!$I$4:$I$2391,I1840)</f>
        <v>7</v>
      </c>
      <c r="B1840" s="429">
        <v>46077.0</v>
      </c>
      <c r="C1840" s="94" t="s">
        <v>83</v>
      </c>
      <c r="D1840" s="94" t="s">
        <v>104</v>
      </c>
      <c r="E1840" s="94">
        <f t="shared" si="2"/>
        <v>3</v>
      </c>
      <c r="F1840" s="429">
        <v>46057.0</v>
      </c>
      <c r="G1840" s="94"/>
      <c r="H1840" s="94" t="s">
        <v>1748</v>
      </c>
      <c r="I1840" s="94" t="s">
        <v>1749</v>
      </c>
      <c r="J1840" s="161" t="s">
        <v>1750</v>
      </c>
      <c r="K1840" s="162" t="s">
        <v>1751</v>
      </c>
      <c r="L1840" s="430" t="s">
        <v>1751</v>
      </c>
      <c r="M1840" s="94" t="s">
        <v>1752</v>
      </c>
      <c r="N1840" s="94" t="s">
        <v>1752</v>
      </c>
      <c r="O1840" s="431">
        <v>46056.0</v>
      </c>
      <c r="P1840" s="436">
        <v>46070.0</v>
      </c>
      <c r="Q1840" s="94" t="s">
        <v>213</v>
      </c>
      <c r="R1840" s="94">
        <v>2.0</v>
      </c>
      <c r="S1840" s="167" t="s">
        <v>99</v>
      </c>
      <c r="T1840" s="162" t="s">
        <v>145</v>
      </c>
      <c r="U1840" s="167" t="s">
        <v>101</v>
      </c>
      <c r="V1840" s="167" t="s">
        <v>1050</v>
      </c>
      <c r="W1840" s="167" t="s">
        <v>509</v>
      </c>
      <c r="X1840" s="167" t="s">
        <v>1035</v>
      </c>
      <c r="Y1840" s="175"/>
      <c r="Z1840" s="175"/>
      <c r="AA1840" s="175"/>
      <c r="AB1840" s="175"/>
    </row>
    <row r="1841" ht="22.5" customHeight="1">
      <c r="A1841" s="72">
        <f>COUNTIF('Call &amp; Chat-Lidya'!$I$4:$I$2391,I1841)</f>
        <v>1</v>
      </c>
      <c r="B1841" s="429">
        <v>46077.0</v>
      </c>
      <c r="C1841" s="94" t="s">
        <v>83</v>
      </c>
      <c r="D1841" s="94" t="s">
        <v>104</v>
      </c>
      <c r="E1841" s="94">
        <f t="shared" si="2"/>
        <v>4</v>
      </c>
      <c r="F1841" s="429">
        <v>46057.0</v>
      </c>
      <c r="G1841" s="94"/>
      <c r="H1841" s="94" t="s">
        <v>3685</v>
      </c>
      <c r="I1841" s="94" t="s">
        <v>5510</v>
      </c>
      <c r="J1841" s="161" t="s">
        <v>5512</v>
      </c>
      <c r="K1841" s="162" t="s">
        <v>5514</v>
      </c>
      <c r="L1841" s="430" t="s">
        <v>5514</v>
      </c>
      <c r="M1841" s="94" t="s">
        <v>5516</v>
      </c>
      <c r="N1841" s="94" t="s">
        <v>5516</v>
      </c>
      <c r="O1841" s="431">
        <v>46057.0</v>
      </c>
      <c r="P1841" s="436">
        <v>46071.0</v>
      </c>
      <c r="Q1841" s="94" t="s">
        <v>124</v>
      </c>
      <c r="R1841" s="94">
        <v>0.0</v>
      </c>
      <c r="S1841" s="167" t="s">
        <v>292</v>
      </c>
      <c r="T1841" s="162" t="s">
        <v>145</v>
      </c>
      <c r="U1841" s="167" t="s">
        <v>101</v>
      </c>
      <c r="V1841" s="167" t="s">
        <v>664</v>
      </c>
      <c r="W1841" s="167" t="s">
        <v>694</v>
      </c>
      <c r="X1841" s="167" t="s">
        <v>1035</v>
      </c>
      <c r="Y1841" s="175"/>
      <c r="Z1841" s="175"/>
      <c r="AA1841" s="175"/>
      <c r="AB1841" s="175"/>
    </row>
    <row r="1842" ht="22.5" customHeight="1">
      <c r="A1842" s="72">
        <f>COUNTIF('Call &amp; Chat-Lidya'!$I$4:$I$2391,I1842)</f>
        <v>2</v>
      </c>
      <c r="B1842" s="429">
        <v>46084.0</v>
      </c>
      <c r="C1842" s="94" t="s">
        <v>83</v>
      </c>
      <c r="D1842" s="94" t="s">
        <v>104</v>
      </c>
      <c r="E1842" s="94">
        <f t="shared" si="2"/>
        <v>5</v>
      </c>
      <c r="F1842" s="429">
        <v>46058.0</v>
      </c>
      <c r="G1842" s="94"/>
      <c r="H1842" s="94" t="s">
        <v>9254</v>
      </c>
      <c r="I1842" s="94" t="s">
        <v>5492</v>
      </c>
      <c r="J1842" s="161" t="s">
        <v>5493</v>
      </c>
      <c r="K1842" s="162" t="s">
        <v>5494</v>
      </c>
      <c r="L1842" s="430" t="s">
        <v>5494</v>
      </c>
      <c r="M1842" s="94" t="s">
        <v>5495</v>
      </c>
      <c r="N1842" s="94" t="s">
        <v>9259</v>
      </c>
      <c r="O1842" s="431">
        <v>46058.0</v>
      </c>
      <c r="P1842" s="436">
        <v>46072.0</v>
      </c>
      <c r="Q1842" s="94" t="s">
        <v>222</v>
      </c>
      <c r="R1842" s="94">
        <v>0.0</v>
      </c>
      <c r="S1842" s="167" t="s">
        <v>99</v>
      </c>
      <c r="T1842" s="162" t="s">
        <v>145</v>
      </c>
      <c r="U1842" s="167" t="s">
        <v>101</v>
      </c>
      <c r="V1842" s="167" t="s">
        <v>3435</v>
      </c>
      <c r="W1842" s="163"/>
      <c r="X1842" s="167" t="s">
        <v>1035</v>
      </c>
      <c r="Y1842" s="175"/>
      <c r="Z1842" s="175"/>
      <c r="AA1842" s="175"/>
      <c r="AB1842" s="175"/>
    </row>
    <row r="1843" ht="22.5" customHeight="1">
      <c r="A1843" s="72">
        <f>COUNTIF('Call &amp; Chat-Lidya'!$I$4:$I$2391,I1843)</f>
        <v>12</v>
      </c>
      <c r="B1843" s="436">
        <v>46077.0</v>
      </c>
      <c r="C1843" s="94" t="s">
        <v>83</v>
      </c>
      <c r="D1843" s="94" t="s">
        <v>104</v>
      </c>
      <c r="E1843" s="94">
        <f t="shared" si="2"/>
        <v>6</v>
      </c>
      <c r="F1843" s="429">
        <v>46061.0</v>
      </c>
      <c r="G1843" s="94"/>
      <c r="H1843" s="94" t="s">
        <v>1661</v>
      </c>
      <c r="I1843" s="94" t="s">
        <v>1662</v>
      </c>
      <c r="J1843" s="161" t="s">
        <v>1663</v>
      </c>
      <c r="K1843" s="162" t="s">
        <v>1664</v>
      </c>
      <c r="L1843" s="430" t="s">
        <v>1665</v>
      </c>
      <c r="M1843" s="94" t="s">
        <v>1667</v>
      </c>
      <c r="N1843" s="175"/>
      <c r="O1843" s="431">
        <v>46061.0</v>
      </c>
      <c r="P1843" s="436">
        <v>46075.0</v>
      </c>
      <c r="Q1843" s="94" t="s">
        <v>472</v>
      </c>
      <c r="R1843" s="94">
        <v>2.0</v>
      </c>
      <c r="S1843" s="167" t="s">
        <v>251</v>
      </c>
      <c r="T1843" s="162" t="s">
        <v>145</v>
      </c>
      <c r="U1843" s="167" t="s">
        <v>101</v>
      </c>
      <c r="V1843" s="167" t="s">
        <v>131</v>
      </c>
      <c r="W1843" s="163"/>
      <c r="X1843" s="167" t="s">
        <v>1035</v>
      </c>
      <c r="Y1843" s="175"/>
      <c r="Z1843" s="175"/>
      <c r="AA1843" s="175"/>
      <c r="AB1843" s="175"/>
    </row>
    <row r="1844" ht="22.5" customHeight="1">
      <c r="A1844" s="72">
        <f>COUNTIF('Call &amp; Chat-Lidya'!$I$4:$I$2391,I1844)</f>
        <v>6</v>
      </c>
      <c r="B1844" s="436">
        <v>46077.0</v>
      </c>
      <c r="C1844" s="94" t="s">
        <v>83</v>
      </c>
      <c r="D1844" s="94" t="s">
        <v>104</v>
      </c>
      <c r="E1844" s="94">
        <f t="shared" si="2"/>
        <v>7</v>
      </c>
      <c r="F1844" s="429">
        <v>46062.0</v>
      </c>
      <c r="G1844" s="94"/>
      <c r="H1844" s="94" t="s">
        <v>1038</v>
      </c>
      <c r="I1844" s="94" t="s">
        <v>1039</v>
      </c>
      <c r="J1844" s="161" t="s">
        <v>1040</v>
      </c>
      <c r="K1844" s="162" t="s">
        <v>1041</v>
      </c>
      <c r="L1844" s="430" t="s">
        <v>1041</v>
      </c>
      <c r="M1844" s="94" t="s">
        <v>1042</v>
      </c>
      <c r="N1844" s="94" t="s">
        <v>1042</v>
      </c>
      <c r="O1844" s="431">
        <v>46061.0</v>
      </c>
      <c r="P1844" s="436">
        <v>46075.0</v>
      </c>
      <c r="Q1844" s="94" t="s">
        <v>124</v>
      </c>
      <c r="R1844" s="94">
        <v>1.0</v>
      </c>
      <c r="S1844" s="167" t="s">
        <v>126</v>
      </c>
      <c r="T1844" s="162" t="s">
        <v>145</v>
      </c>
      <c r="U1844" s="167" t="s">
        <v>101</v>
      </c>
      <c r="V1844" s="167" t="s">
        <v>1043</v>
      </c>
      <c r="W1844" s="167" t="s">
        <v>694</v>
      </c>
      <c r="X1844" s="167" t="s">
        <v>1035</v>
      </c>
      <c r="Y1844" s="175"/>
      <c r="Z1844" s="175"/>
      <c r="AA1844" s="175"/>
      <c r="AB1844" s="175"/>
    </row>
    <row r="1845" ht="22.5" customHeight="1">
      <c r="A1845" s="72">
        <f>COUNTIF('Call &amp; Chat-Lidya'!$I$4:$I$2391,I1845)</f>
        <v>2</v>
      </c>
      <c r="B1845" s="429">
        <v>46077.0</v>
      </c>
      <c r="C1845" s="94" t="s">
        <v>83</v>
      </c>
      <c r="D1845" s="94" t="s">
        <v>104</v>
      </c>
      <c r="E1845" s="94">
        <f t="shared" si="2"/>
        <v>8</v>
      </c>
      <c r="F1845" s="429">
        <v>46062.0</v>
      </c>
      <c r="G1845" s="94"/>
      <c r="H1845" s="94" t="s">
        <v>9271</v>
      </c>
      <c r="I1845" s="94" t="s">
        <v>5652</v>
      </c>
      <c r="J1845" s="161" t="s">
        <v>5653</v>
      </c>
      <c r="K1845" s="162" t="s">
        <v>5654</v>
      </c>
      <c r="L1845" s="430" t="s">
        <v>5654</v>
      </c>
      <c r="M1845" s="94" t="s">
        <v>5655</v>
      </c>
      <c r="N1845" s="94" t="s">
        <v>5655</v>
      </c>
      <c r="O1845" s="431">
        <v>46062.0</v>
      </c>
      <c r="P1845" s="436">
        <v>46076.0</v>
      </c>
      <c r="Q1845" s="94" t="s">
        <v>124</v>
      </c>
      <c r="R1845" s="94">
        <v>1.0</v>
      </c>
      <c r="S1845" s="167" t="s">
        <v>126</v>
      </c>
      <c r="T1845" s="162" t="s">
        <v>195</v>
      </c>
      <c r="U1845" s="167" t="s">
        <v>128</v>
      </c>
      <c r="V1845" s="167" t="s">
        <v>131</v>
      </c>
      <c r="W1845" s="163"/>
      <c r="X1845" s="167" t="s">
        <v>1035</v>
      </c>
      <c r="Y1845" s="175"/>
      <c r="Z1845" s="175"/>
      <c r="AA1845" s="175"/>
      <c r="AB1845" s="175"/>
    </row>
    <row r="1846" ht="22.5" customHeight="1">
      <c r="A1846" s="72">
        <f>COUNTIF('Call &amp; Chat-Lidya'!$I$4:$I$2391,I1846)</f>
        <v>2</v>
      </c>
      <c r="B1846" s="429">
        <v>46077.0</v>
      </c>
      <c r="C1846" s="94" t="s">
        <v>83</v>
      </c>
      <c r="D1846" s="94" t="s">
        <v>104</v>
      </c>
      <c r="E1846" s="94">
        <f t="shared" si="2"/>
        <v>9</v>
      </c>
      <c r="F1846" s="429">
        <v>46062.0</v>
      </c>
      <c r="G1846" s="94"/>
      <c r="H1846" s="94" t="s">
        <v>3388</v>
      </c>
      <c r="I1846" s="94" t="s">
        <v>2375</v>
      </c>
      <c r="J1846" s="161" t="s">
        <v>2376</v>
      </c>
      <c r="K1846" s="162" t="s">
        <v>2378</v>
      </c>
      <c r="L1846" s="430" t="s">
        <v>2378</v>
      </c>
      <c r="M1846" s="94" t="s">
        <v>3390</v>
      </c>
      <c r="N1846" s="94" t="s">
        <v>3390</v>
      </c>
      <c r="O1846" s="431">
        <v>46062.0</v>
      </c>
      <c r="P1846" s="436">
        <v>46076.0</v>
      </c>
      <c r="Q1846" s="94" t="s">
        <v>124</v>
      </c>
      <c r="R1846" s="94">
        <v>1.0</v>
      </c>
      <c r="S1846" s="947" t="s">
        <v>251</v>
      </c>
      <c r="T1846" s="162" t="s">
        <v>145</v>
      </c>
      <c r="U1846" s="167" t="s">
        <v>101</v>
      </c>
      <c r="V1846" s="167" t="s">
        <v>1043</v>
      </c>
      <c r="W1846" s="167" t="s">
        <v>509</v>
      </c>
      <c r="X1846" s="167" t="s">
        <v>1035</v>
      </c>
      <c r="Y1846" s="175"/>
      <c r="Z1846" s="175"/>
      <c r="AA1846" s="175"/>
      <c r="AB1846" s="175"/>
    </row>
    <row r="1847" ht="22.5" customHeight="1">
      <c r="A1847" s="72">
        <f>COUNTIF('Call &amp; Chat-Lidya'!$I$4:$I$2391,I1847)</f>
        <v>1</v>
      </c>
      <c r="B1847" s="429">
        <v>46084.0</v>
      </c>
      <c r="C1847" s="94" t="s">
        <v>83</v>
      </c>
      <c r="D1847" s="94" t="s">
        <v>104</v>
      </c>
      <c r="E1847" s="94">
        <f t="shared" si="2"/>
        <v>10</v>
      </c>
      <c r="F1847" s="429">
        <v>46062.0</v>
      </c>
      <c r="G1847" s="94"/>
      <c r="H1847" s="94" t="s">
        <v>9283</v>
      </c>
      <c r="I1847" s="94" t="s">
        <v>5660</v>
      </c>
      <c r="J1847" s="161" t="s">
        <v>5661</v>
      </c>
      <c r="K1847" s="162" t="s">
        <v>5663</v>
      </c>
      <c r="L1847" s="430" t="s">
        <v>5663</v>
      </c>
      <c r="M1847" s="94" t="s">
        <v>5664</v>
      </c>
      <c r="N1847" s="94" t="s">
        <v>5664</v>
      </c>
      <c r="O1847" s="431">
        <v>46062.0</v>
      </c>
      <c r="P1847" s="436">
        <v>46076.0</v>
      </c>
      <c r="Q1847" s="94" t="s">
        <v>143</v>
      </c>
      <c r="R1847" s="94">
        <v>0.0</v>
      </c>
      <c r="S1847" s="167" t="s">
        <v>99</v>
      </c>
      <c r="T1847" s="162" t="s">
        <v>145</v>
      </c>
      <c r="U1847" s="167" t="s">
        <v>101</v>
      </c>
      <c r="V1847" s="167" t="s">
        <v>873</v>
      </c>
      <c r="W1847" s="167" t="s">
        <v>694</v>
      </c>
      <c r="X1847" s="167" t="s">
        <v>1035</v>
      </c>
      <c r="Y1847" s="175"/>
      <c r="Z1847" s="175"/>
      <c r="AA1847" s="175"/>
      <c r="AB1847" s="175"/>
    </row>
    <row r="1848" ht="22.5" customHeight="1">
      <c r="A1848" s="72">
        <f>COUNTIF('Call &amp; Chat-Lidya'!$I$4:$I$2391,I1848)</f>
        <v>2</v>
      </c>
      <c r="B1848" s="429">
        <v>46077.0</v>
      </c>
      <c r="C1848" s="94" t="s">
        <v>83</v>
      </c>
      <c r="D1848" s="94" t="s">
        <v>104</v>
      </c>
      <c r="E1848" s="94">
        <f t="shared" si="2"/>
        <v>11</v>
      </c>
      <c r="F1848" s="429">
        <v>46063.0</v>
      </c>
      <c r="G1848" s="94"/>
      <c r="H1848" s="94">
        <v>10540.0</v>
      </c>
      <c r="I1848" s="94" t="s">
        <v>5669</v>
      </c>
      <c r="J1848" s="161" t="s">
        <v>5670</v>
      </c>
      <c r="K1848" s="162" t="s">
        <v>5671</v>
      </c>
      <c r="L1848" s="430" t="s">
        <v>5671</v>
      </c>
      <c r="M1848" s="94" t="s">
        <v>5672</v>
      </c>
      <c r="N1848" s="94" t="s">
        <v>9290</v>
      </c>
      <c r="O1848" s="431">
        <v>46046.0</v>
      </c>
      <c r="P1848" s="436">
        <v>46060.0</v>
      </c>
      <c r="Q1848" s="94" t="s">
        <v>124</v>
      </c>
      <c r="R1848" s="94">
        <v>1.0</v>
      </c>
      <c r="S1848" s="167" t="s">
        <v>126</v>
      </c>
      <c r="T1848" s="162" t="s">
        <v>145</v>
      </c>
      <c r="U1848" s="167" t="s">
        <v>101</v>
      </c>
      <c r="V1848" s="167" t="s">
        <v>131</v>
      </c>
      <c r="W1848" s="163"/>
      <c r="X1848" s="167" t="s">
        <v>1035</v>
      </c>
      <c r="Y1848" s="175"/>
      <c r="Z1848" s="175"/>
      <c r="AA1848" s="175" t="s">
        <v>9295</v>
      </c>
      <c r="AB1848" s="175"/>
    </row>
    <row r="1849" ht="22.5" customHeight="1">
      <c r="A1849" s="72">
        <f>COUNTIF('Call &amp; Chat-Lidya'!$I$4:$I$2391,I1849)</f>
        <v>1</v>
      </c>
      <c r="B1849" s="429">
        <v>46084.0</v>
      </c>
      <c r="C1849" s="94" t="s">
        <v>83</v>
      </c>
      <c r="D1849" s="94" t="s">
        <v>104</v>
      </c>
      <c r="E1849" s="94">
        <f t="shared" si="2"/>
        <v>12</v>
      </c>
      <c r="F1849" s="429">
        <v>46063.0</v>
      </c>
      <c r="G1849" s="94"/>
      <c r="H1849" s="94">
        <v>10541.0</v>
      </c>
      <c r="I1849" s="94" t="s">
        <v>5830</v>
      </c>
      <c r="J1849" s="161" t="s">
        <v>5831</v>
      </c>
      <c r="K1849" s="162" t="s">
        <v>5832</v>
      </c>
      <c r="L1849" s="430" t="s">
        <v>5832</v>
      </c>
      <c r="M1849" s="94" t="s">
        <v>5833</v>
      </c>
      <c r="N1849" s="94" t="s">
        <v>9299</v>
      </c>
      <c r="O1849" s="431">
        <v>46046.0</v>
      </c>
      <c r="P1849" s="436">
        <v>46060.0</v>
      </c>
      <c r="Q1849" s="94" t="s">
        <v>124</v>
      </c>
      <c r="R1849" s="94">
        <v>0.0</v>
      </c>
      <c r="S1849" s="167" t="s">
        <v>99</v>
      </c>
      <c r="T1849" s="162" t="s">
        <v>195</v>
      </c>
      <c r="U1849" s="167" t="s">
        <v>128</v>
      </c>
      <c r="V1849" s="167" t="s">
        <v>283</v>
      </c>
      <c r="W1849" s="167" t="s">
        <v>392</v>
      </c>
      <c r="X1849" s="167" t="s">
        <v>1035</v>
      </c>
      <c r="Y1849" s="175"/>
      <c r="Z1849" s="175"/>
      <c r="AA1849" s="175" t="s">
        <v>9295</v>
      </c>
      <c r="AB1849" s="175"/>
    </row>
    <row r="1850" ht="22.5" customHeight="1">
      <c r="A1850" s="72">
        <f>COUNTIF('Call &amp; Chat-Lidya'!$I$4:$I$2391,I1850)</f>
        <v>1</v>
      </c>
      <c r="B1850" s="429">
        <v>46084.0</v>
      </c>
      <c r="C1850" s="94" t="s">
        <v>83</v>
      </c>
      <c r="D1850" s="94" t="s">
        <v>104</v>
      </c>
      <c r="E1850" s="94">
        <f t="shared" si="2"/>
        <v>13</v>
      </c>
      <c r="F1850" s="429">
        <v>46063.0</v>
      </c>
      <c r="G1850" s="94"/>
      <c r="H1850" s="94">
        <v>10542.0</v>
      </c>
      <c r="I1850" s="94" t="s">
        <v>6092</v>
      </c>
      <c r="J1850" s="161" t="s">
        <v>6094</v>
      </c>
      <c r="K1850" s="162" t="s">
        <v>6096</v>
      </c>
      <c r="L1850" s="430" t="s">
        <v>6096</v>
      </c>
      <c r="M1850" s="94" t="s">
        <v>6097</v>
      </c>
      <c r="N1850" s="94" t="s">
        <v>6097</v>
      </c>
      <c r="O1850" s="431">
        <v>46046.0</v>
      </c>
      <c r="P1850" s="436">
        <v>46060.0</v>
      </c>
      <c r="Q1850" s="175"/>
      <c r="R1850" s="94">
        <v>0.0</v>
      </c>
      <c r="S1850" s="167" t="s">
        <v>99</v>
      </c>
      <c r="T1850" s="162" t="s">
        <v>195</v>
      </c>
      <c r="U1850" s="167" t="s">
        <v>128</v>
      </c>
      <c r="V1850" s="167" t="s">
        <v>664</v>
      </c>
      <c r="W1850" s="163"/>
      <c r="X1850" s="167" t="s">
        <v>1035</v>
      </c>
      <c r="Y1850" s="175"/>
      <c r="Z1850" s="175"/>
      <c r="AA1850" s="175" t="s">
        <v>9295</v>
      </c>
      <c r="AB1850" s="175"/>
    </row>
    <row r="1851" ht="22.5" customHeight="1">
      <c r="A1851" s="72">
        <f>COUNTIF('Call &amp; Chat-Lidya'!$I$4:$I$2391,I1851)</f>
        <v>2</v>
      </c>
      <c r="B1851" s="429">
        <v>46077.0</v>
      </c>
      <c r="C1851" s="94" t="s">
        <v>83</v>
      </c>
      <c r="D1851" s="94" t="s">
        <v>104</v>
      </c>
      <c r="E1851" s="94">
        <f t="shared" si="2"/>
        <v>14</v>
      </c>
      <c r="F1851" s="429">
        <v>46063.0</v>
      </c>
      <c r="G1851" s="94"/>
      <c r="H1851" s="94">
        <v>10546.0</v>
      </c>
      <c r="I1851" s="94" t="s">
        <v>5674</v>
      </c>
      <c r="J1851" s="161" t="s">
        <v>5675</v>
      </c>
      <c r="K1851" s="162" t="s">
        <v>5676</v>
      </c>
      <c r="L1851" s="430" t="s">
        <v>5676</v>
      </c>
      <c r="M1851" s="94" t="s">
        <v>5677</v>
      </c>
      <c r="N1851" s="94" t="s">
        <v>5677</v>
      </c>
      <c r="O1851" s="431">
        <v>46047.0</v>
      </c>
      <c r="P1851" s="436">
        <v>46061.0</v>
      </c>
      <c r="Q1851" s="94" t="s">
        <v>213</v>
      </c>
      <c r="R1851" s="94">
        <v>1.0</v>
      </c>
      <c r="S1851" s="167" t="s">
        <v>350</v>
      </c>
      <c r="T1851" s="162" t="s">
        <v>145</v>
      </c>
      <c r="U1851" s="167" t="s">
        <v>101</v>
      </c>
      <c r="V1851" s="167" t="s">
        <v>283</v>
      </c>
      <c r="W1851" s="163"/>
      <c r="X1851" s="167" t="s">
        <v>1035</v>
      </c>
      <c r="Y1851" s="175"/>
      <c r="Z1851" s="175"/>
      <c r="AA1851" s="175" t="s">
        <v>9295</v>
      </c>
      <c r="AB1851" s="175"/>
    </row>
    <row r="1852" ht="22.5" customHeight="1">
      <c r="A1852" s="72">
        <f>COUNTIF('Call &amp; Chat-Lidya'!$I$4:$I$2391,I1852)</f>
        <v>2</v>
      </c>
      <c r="B1852" s="429">
        <v>46078.0</v>
      </c>
      <c r="C1852" s="94" t="s">
        <v>83</v>
      </c>
      <c r="D1852" s="94" t="s">
        <v>104</v>
      </c>
      <c r="E1852" s="94">
        <f t="shared" si="2"/>
        <v>15</v>
      </c>
      <c r="F1852" s="429">
        <v>46063.0</v>
      </c>
      <c r="G1852" s="94"/>
      <c r="H1852" s="94">
        <v>10551.0</v>
      </c>
      <c r="I1852" s="94" t="s">
        <v>5679</v>
      </c>
      <c r="J1852" s="161" t="s">
        <v>5680</v>
      </c>
      <c r="K1852" s="162" t="s">
        <v>3938</v>
      </c>
      <c r="L1852" s="430" t="s">
        <v>3938</v>
      </c>
      <c r="M1852" s="94" t="s">
        <v>5681</v>
      </c>
      <c r="N1852" s="94" t="s">
        <v>5681</v>
      </c>
      <c r="O1852" s="431">
        <v>46048.0</v>
      </c>
      <c r="P1852" s="436">
        <v>46062.0</v>
      </c>
      <c r="Q1852" s="94" t="s">
        <v>124</v>
      </c>
      <c r="R1852" s="94">
        <v>1.0</v>
      </c>
      <c r="S1852" s="167" t="s">
        <v>251</v>
      </c>
      <c r="T1852" s="162" t="s">
        <v>145</v>
      </c>
      <c r="U1852" s="167" t="s">
        <v>101</v>
      </c>
      <c r="V1852" s="167" t="s">
        <v>131</v>
      </c>
      <c r="W1852" s="163"/>
      <c r="X1852" s="167" t="s">
        <v>1035</v>
      </c>
      <c r="Y1852" s="175"/>
      <c r="Z1852" s="175"/>
      <c r="AA1852" s="175" t="s">
        <v>9295</v>
      </c>
      <c r="AB1852" s="175"/>
    </row>
    <row r="1853" ht="22.5" customHeight="1">
      <c r="A1853" s="72">
        <f>COUNTIF('Call &amp; Chat-Lidya'!$I$4:$I$2391,I1853)</f>
        <v>2</v>
      </c>
      <c r="B1853" s="429">
        <v>46078.0</v>
      </c>
      <c r="C1853" s="94" t="s">
        <v>83</v>
      </c>
      <c r="D1853" s="94" t="s">
        <v>104</v>
      </c>
      <c r="E1853" s="94">
        <f t="shared" si="2"/>
        <v>16</v>
      </c>
      <c r="F1853" s="429">
        <v>46063.0</v>
      </c>
      <c r="G1853" s="94"/>
      <c r="H1853" s="94" t="s">
        <v>9318</v>
      </c>
      <c r="I1853" s="94" t="s">
        <v>5685</v>
      </c>
      <c r="J1853" s="161" t="s">
        <v>5686</v>
      </c>
      <c r="K1853" s="162" t="s">
        <v>5686</v>
      </c>
      <c r="L1853" s="430" t="s">
        <v>5686</v>
      </c>
      <c r="M1853" s="94" t="s">
        <v>5687</v>
      </c>
      <c r="N1853" s="94" t="s">
        <v>5687</v>
      </c>
      <c r="O1853" s="431">
        <v>44540.0</v>
      </c>
      <c r="P1853" s="436">
        <v>44554.0</v>
      </c>
      <c r="Q1853" s="94" t="s">
        <v>9319</v>
      </c>
      <c r="R1853" s="94">
        <v>1.0</v>
      </c>
      <c r="S1853" s="167" t="s">
        <v>251</v>
      </c>
      <c r="T1853" s="162" t="s">
        <v>145</v>
      </c>
      <c r="U1853" s="167" t="s">
        <v>101</v>
      </c>
      <c r="V1853" s="167" t="s">
        <v>131</v>
      </c>
      <c r="W1853" s="163"/>
      <c r="X1853" s="167" t="s">
        <v>1035</v>
      </c>
      <c r="Y1853" s="175"/>
      <c r="Z1853" s="175"/>
      <c r="AA1853" s="175"/>
      <c r="AB1853" s="175"/>
    </row>
    <row r="1854" ht="22.5" customHeight="1">
      <c r="A1854" s="72">
        <f>COUNTIF('Call &amp; Chat-Lidya'!$I$4:$I$2391,I1854)</f>
        <v>2</v>
      </c>
      <c r="B1854" s="429">
        <v>46078.0</v>
      </c>
      <c r="C1854" s="94" t="s">
        <v>83</v>
      </c>
      <c r="D1854" s="94" t="s">
        <v>104</v>
      </c>
      <c r="E1854" s="94">
        <f t="shared" si="2"/>
        <v>17</v>
      </c>
      <c r="F1854" s="429">
        <v>46063.0</v>
      </c>
      <c r="G1854" s="94"/>
      <c r="H1854" s="94" t="s">
        <v>9331</v>
      </c>
      <c r="I1854" s="94" t="s">
        <v>5578</v>
      </c>
      <c r="J1854" s="161" t="s">
        <v>5579</v>
      </c>
      <c r="K1854" s="162" t="s">
        <v>5580</v>
      </c>
      <c r="L1854" s="430" t="s">
        <v>5580</v>
      </c>
      <c r="M1854" s="94" t="s">
        <v>5581</v>
      </c>
      <c r="N1854" s="175"/>
      <c r="O1854" s="431">
        <v>46063.0</v>
      </c>
      <c r="P1854" s="436">
        <v>46077.0</v>
      </c>
      <c r="Q1854" s="94" t="s">
        <v>95</v>
      </c>
      <c r="R1854" s="94">
        <v>1.0</v>
      </c>
      <c r="S1854" s="167" t="s">
        <v>251</v>
      </c>
      <c r="T1854" s="162" t="s">
        <v>145</v>
      </c>
      <c r="U1854" s="167" t="s">
        <v>101</v>
      </c>
      <c r="V1854" s="167" t="s">
        <v>131</v>
      </c>
      <c r="W1854" s="163"/>
      <c r="X1854" s="167" t="s">
        <v>1035</v>
      </c>
      <c r="Y1854" s="175"/>
      <c r="Z1854" s="175"/>
      <c r="AA1854" s="175"/>
      <c r="AB1854" s="175"/>
    </row>
    <row r="1855" ht="22.5" customHeight="1">
      <c r="A1855" s="72">
        <f>COUNTIF('Call &amp; Chat-Lidya'!$I$4:$I$2391,I1855)</f>
        <v>2</v>
      </c>
      <c r="B1855" s="429">
        <v>46078.0</v>
      </c>
      <c r="C1855" s="94" t="s">
        <v>83</v>
      </c>
      <c r="D1855" s="94" t="s">
        <v>104</v>
      </c>
      <c r="E1855" s="94">
        <f t="shared" si="2"/>
        <v>18</v>
      </c>
      <c r="F1855" s="429">
        <v>46064.0</v>
      </c>
      <c r="G1855" s="94"/>
      <c r="H1855" s="94">
        <v>10500.0</v>
      </c>
      <c r="I1855" s="94" t="s">
        <v>5583</v>
      </c>
      <c r="J1855" s="161" t="s">
        <v>5584</v>
      </c>
      <c r="K1855" s="162" t="s">
        <v>5585</v>
      </c>
      <c r="L1855" s="430" t="s">
        <v>5585</v>
      </c>
      <c r="M1855" s="94" t="s">
        <v>5586</v>
      </c>
      <c r="N1855" s="94" t="s">
        <v>5586</v>
      </c>
      <c r="O1855" s="431">
        <v>46039.0</v>
      </c>
      <c r="P1855" s="436">
        <v>46054.0</v>
      </c>
      <c r="Q1855" s="94" t="s">
        <v>124</v>
      </c>
      <c r="R1855" s="94">
        <v>1.0</v>
      </c>
      <c r="S1855" s="167" t="s">
        <v>251</v>
      </c>
      <c r="T1855" s="162" t="s">
        <v>195</v>
      </c>
      <c r="U1855" s="167" t="s">
        <v>128</v>
      </c>
      <c r="V1855" s="167" t="s">
        <v>302</v>
      </c>
      <c r="W1855" s="163"/>
      <c r="X1855" s="167" t="s">
        <v>1035</v>
      </c>
      <c r="Y1855" s="175"/>
      <c r="Z1855" s="175"/>
      <c r="AA1855" s="175" t="s">
        <v>9295</v>
      </c>
      <c r="AB1855" s="175"/>
    </row>
    <row r="1856" ht="22.5" customHeight="1">
      <c r="A1856" s="72">
        <f>COUNTIF('Call &amp; Chat-Lidya'!$I$4:$I$2391,I1856)</f>
        <v>1</v>
      </c>
      <c r="B1856" s="429">
        <v>46078.0</v>
      </c>
      <c r="C1856" s="94" t="s">
        <v>83</v>
      </c>
      <c r="D1856" s="94" t="s">
        <v>104</v>
      </c>
      <c r="E1856" s="94">
        <f t="shared" si="2"/>
        <v>19</v>
      </c>
      <c r="F1856" s="429">
        <v>46064.0</v>
      </c>
      <c r="G1856" s="94"/>
      <c r="H1856" s="94">
        <v>10506.0</v>
      </c>
      <c r="I1856" s="94" t="s">
        <v>5588</v>
      </c>
      <c r="J1856" s="161" t="s">
        <v>5589</v>
      </c>
      <c r="K1856" s="162" t="s">
        <v>5590</v>
      </c>
      <c r="L1856" s="430" t="s">
        <v>5590</v>
      </c>
      <c r="M1856" s="94" t="s">
        <v>5591</v>
      </c>
      <c r="N1856" s="94" t="s">
        <v>5591</v>
      </c>
      <c r="O1856" s="431">
        <v>46040.0</v>
      </c>
      <c r="P1856" s="436">
        <v>46054.0</v>
      </c>
      <c r="Q1856" s="94" t="s">
        <v>95</v>
      </c>
      <c r="R1856" s="94">
        <v>0.0</v>
      </c>
      <c r="S1856" s="167" t="s">
        <v>126</v>
      </c>
      <c r="T1856" s="162" t="s">
        <v>195</v>
      </c>
      <c r="U1856" s="167" t="s">
        <v>128</v>
      </c>
      <c r="V1856" s="167" t="s">
        <v>302</v>
      </c>
      <c r="W1856" s="163"/>
      <c r="X1856" s="167" t="s">
        <v>1035</v>
      </c>
      <c r="Y1856" s="175"/>
      <c r="Z1856" s="175"/>
      <c r="AA1856" s="175" t="s">
        <v>9295</v>
      </c>
      <c r="AB1856" s="175"/>
    </row>
    <row r="1857" ht="22.5" customHeight="1">
      <c r="A1857" s="72">
        <f>COUNTIF('Call &amp; Chat-Lidya'!$I$4:$I$2391,I1857)</f>
        <v>2</v>
      </c>
      <c r="B1857" s="429">
        <v>46078.0</v>
      </c>
      <c r="C1857" s="94" t="s">
        <v>83</v>
      </c>
      <c r="D1857" s="94" t="s">
        <v>104</v>
      </c>
      <c r="E1857" s="94">
        <f t="shared" si="2"/>
        <v>20</v>
      </c>
      <c r="F1857" s="429">
        <v>46064.0</v>
      </c>
      <c r="G1857" s="94"/>
      <c r="H1857" s="94">
        <v>10508.0</v>
      </c>
      <c r="I1857" s="94" t="s">
        <v>5593</v>
      </c>
      <c r="J1857" s="161" t="s">
        <v>5594</v>
      </c>
      <c r="K1857" s="162" t="s">
        <v>5595</v>
      </c>
      <c r="L1857" s="430" t="s">
        <v>5595</v>
      </c>
      <c r="M1857" s="94" t="s">
        <v>5596</v>
      </c>
      <c r="N1857" s="94" t="s">
        <v>5596</v>
      </c>
      <c r="O1857" s="431">
        <v>46040.0</v>
      </c>
      <c r="P1857" s="436">
        <v>46054.0</v>
      </c>
      <c r="Q1857" s="94" t="s">
        <v>124</v>
      </c>
      <c r="R1857" s="94">
        <v>1.0</v>
      </c>
      <c r="S1857" s="167" t="s">
        <v>251</v>
      </c>
      <c r="T1857" s="162" t="s">
        <v>195</v>
      </c>
      <c r="U1857" s="167" t="s">
        <v>128</v>
      </c>
      <c r="V1857" s="167" t="s">
        <v>302</v>
      </c>
      <c r="W1857" s="163"/>
      <c r="X1857" s="167" t="s">
        <v>1035</v>
      </c>
      <c r="Y1857" s="175"/>
      <c r="Z1857" s="175"/>
      <c r="AA1857" s="175" t="s">
        <v>9295</v>
      </c>
      <c r="AB1857" s="175"/>
    </row>
    <row r="1858" ht="22.5" customHeight="1">
      <c r="A1858" s="72">
        <f>COUNTIF('Call &amp; Chat-Lidya'!$I$4:$I$2391,I1858)</f>
        <v>2</v>
      </c>
      <c r="B1858" s="429">
        <v>46078.0</v>
      </c>
      <c r="C1858" s="94" t="s">
        <v>83</v>
      </c>
      <c r="D1858" s="94" t="s">
        <v>104</v>
      </c>
      <c r="E1858" s="94">
        <f t="shared" si="2"/>
        <v>21</v>
      </c>
      <c r="F1858" s="429">
        <v>46064.0</v>
      </c>
      <c r="G1858" s="94"/>
      <c r="H1858" s="94">
        <v>10509.0</v>
      </c>
      <c r="I1858" s="94" t="s">
        <v>5599</v>
      </c>
      <c r="J1858" s="161" t="s">
        <v>5600</v>
      </c>
      <c r="K1858" s="162" t="s">
        <v>5600</v>
      </c>
      <c r="L1858" s="430" t="s">
        <v>5600</v>
      </c>
      <c r="M1858" s="94" t="s">
        <v>5601</v>
      </c>
      <c r="N1858" s="94" t="s">
        <v>5601</v>
      </c>
      <c r="O1858" s="431">
        <v>46040.0</v>
      </c>
      <c r="P1858" s="436">
        <v>46054.0</v>
      </c>
      <c r="Q1858" s="94" t="s">
        <v>222</v>
      </c>
      <c r="R1858" s="94">
        <v>1.0</v>
      </c>
      <c r="S1858" s="167" t="s">
        <v>251</v>
      </c>
      <c r="T1858" s="162" t="s">
        <v>195</v>
      </c>
      <c r="U1858" s="167" t="s">
        <v>128</v>
      </c>
      <c r="V1858" s="167" t="s">
        <v>302</v>
      </c>
      <c r="W1858" s="163"/>
      <c r="X1858" s="167" t="s">
        <v>1035</v>
      </c>
      <c r="Y1858" s="175"/>
      <c r="Z1858" s="175"/>
      <c r="AA1858" s="175" t="s">
        <v>9295</v>
      </c>
      <c r="AB1858" s="175"/>
    </row>
    <row r="1859" ht="22.5" customHeight="1">
      <c r="A1859" s="72">
        <f>COUNTIF('Call &amp; Chat-Lidya'!$I$4:$I$2391,I1859)</f>
        <v>2</v>
      </c>
      <c r="B1859" s="429">
        <v>46078.0</v>
      </c>
      <c r="C1859" s="94" t="s">
        <v>83</v>
      </c>
      <c r="D1859" s="94" t="s">
        <v>104</v>
      </c>
      <c r="E1859" s="94">
        <f t="shared" si="2"/>
        <v>22</v>
      </c>
      <c r="F1859" s="429">
        <v>46064.0</v>
      </c>
      <c r="G1859" s="94"/>
      <c r="H1859" s="94">
        <v>10510.0</v>
      </c>
      <c r="I1859" s="94" t="s">
        <v>5606</v>
      </c>
      <c r="J1859" s="161" t="s">
        <v>5608</v>
      </c>
      <c r="K1859" s="162" t="s">
        <v>5609</v>
      </c>
      <c r="L1859" s="430" t="s">
        <v>5609</v>
      </c>
      <c r="M1859" s="94" t="s">
        <v>5611</v>
      </c>
      <c r="N1859" s="94" t="s">
        <v>9363</v>
      </c>
      <c r="O1859" s="431">
        <v>46040.0</v>
      </c>
      <c r="P1859" s="436">
        <v>46054.0</v>
      </c>
      <c r="Q1859" s="94" t="s">
        <v>124</v>
      </c>
      <c r="R1859" s="94">
        <v>1.0</v>
      </c>
      <c r="S1859" s="167" t="s">
        <v>251</v>
      </c>
      <c r="T1859" s="162" t="s">
        <v>145</v>
      </c>
      <c r="U1859" s="167" t="s">
        <v>101</v>
      </c>
      <c r="V1859" s="167" t="s">
        <v>131</v>
      </c>
      <c r="W1859" s="163"/>
      <c r="X1859" s="167" t="s">
        <v>1035</v>
      </c>
      <c r="Y1859" s="175"/>
      <c r="Z1859" s="175"/>
      <c r="AA1859" s="175" t="s">
        <v>9295</v>
      </c>
      <c r="AB1859" s="175"/>
    </row>
    <row r="1860" ht="22.5" customHeight="1">
      <c r="A1860" s="72">
        <f>COUNTIF('Call &amp; Chat-Lidya'!$I$4:$I$2391,I1860)</f>
        <v>2</v>
      </c>
      <c r="B1860" s="429">
        <v>46078.0</v>
      </c>
      <c r="C1860" s="94" t="s">
        <v>83</v>
      </c>
      <c r="D1860" s="94" t="s">
        <v>104</v>
      </c>
      <c r="E1860" s="94">
        <f t="shared" si="2"/>
        <v>23</v>
      </c>
      <c r="F1860" s="429">
        <v>46064.0</v>
      </c>
      <c r="G1860" s="94"/>
      <c r="H1860" s="94" t="s">
        <v>9374</v>
      </c>
      <c r="I1860" s="94" t="s">
        <v>5613</v>
      </c>
      <c r="J1860" s="161" t="s">
        <v>5614</v>
      </c>
      <c r="K1860" s="162" t="s">
        <v>5615</v>
      </c>
      <c r="L1860" s="430" t="s">
        <v>5615</v>
      </c>
      <c r="M1860" s="94" t="s">
        <v>5616</v>
      </c>
      <c r="N1860" s="94" t="s">
        <v>5616</v>
      </c>
      <c r="O1860" s="431">
        <v>46064.0</v>
      </c>
      <c r="P1860" s="436">
        <v>46078.0</v>
      </c>
      <c r="Q1860" s="94" t="s">
        <v>143</v>
      </c>
      <c r="R1860" s="94">
        <v>1.0</v>
      </c>
      <c r="S1860" s="167" t="s">
        <v>126</v>
      </c>
      <c r="T1860" s="162" t="s">
        <v>145</v>
      </c>
      <c r="U1860" s="167" t="s">
        <v>101</v>
      </c>
      <c r="V1860" s="167" t="s">
        <v>131</v>
      </c>
      <c r="W1860" s="163"/>
      <c r="X1860" s="167" t="s">
        <v>1035</v>
      </c>
      <c r="Y1860" s="175"/>
      <c r="Z1860" s="175"/>
      <c r="AA1860" s="175"/>
      <c r="AB1860" s="175"/>
    </row>
    <row r="1861" ht="22.5" customHeight="1">
      <c r="A1861" s="72">
        <f>COUNTIF('Call &amp; Chat-Lidya'!$I$4:$I$2391,I1861)</f>
        <v>2</v>
      </c>
      <c r="B1861" s="429">
        <v>46078.0</v>
      </c>
      <c r="C1861" s="94" t="s">
        <v>83</v>
      </c>
      <c r="D1861" s="94" t="s">
        <v>104</v>
      </c>
      <c r="E1861" s="94">
        <f t="shared" si="2"/>
        <v>24</v>
      </c>
      <c r="F1861" s="429">
        <v>46065.0</v>
      </c>
      <c r="G1861" s="94"/>
      <c r="H1861" s="94" t="s">
        <v>9385</v>
      </c>
      <c r="I1861" s="94" t="s">
        <v>5618</v>
      </c>
      <c r="J1861" s="161" t="s">
        <v>5619</v>
      </c>
      <c r="K1861" s="162" t="s">
        <v>5620</v>
      </c>
      <c r="L1861" s="430" t="s">
        <v>5620</v>
      </c>
      <c r="M1861" s="94" t="s">
        <v>5621</v>
      </c>
      <c r="N1861" s="94" t="s">
        <v>5621</v>
      </c>
      <c r="O1861" s="431">
        <v>46064.0</v>
      </c>
      <c r="P1861" s="436">
        <v>46078.0</v>
      </c>
      <c r="Q1861" s="94" t="s">
        <v>124</v>
      </c>
      <c r="R1861" s="94">
        <v>1.0</v>
      </c>
      <c r="S1861" s="167" t="s">
        <v>251</v>
      </c>
      <c r="T1861" s="162" t="s">
        <v>145</v>
      </c>
      <c r="U1861" s="167" t="s">
        <v>101</v>
      </c>
      <c r="V1861" s="167" t="s">
        <v>131</v>
      </c>
      <c r="W1861" s="163"/>
      <c r="X1861" s="167" t="s">
        <v>1035</v>
      </c>
      <c r="Y1861" s="175"/>
      <c r="Z1861" s="175"/>
      <c r="AA1861" s="175"/>
      <c r="AB1861" s="175"/>
    </row>
    <row r="1862" ht="22.5" customHeight="1">
      <c r="A1862" s="72">
        <f>COUNTIF('Call &amp; Chat-Lidya'!$I$4:$I$2391,I1862)</f>
        <v>2</v>
      </c>
      <c r="B1862" s="429">
        <v>46078.0</v>
      </c>
      <c r="C1862" s="94" t="s">
        <v>83</v>
      </c>
      <c r="D1862" s="94" t="s">
        <v>104</v>
      </c>
      <c r="E1862" s="94">
        <f t="shared" si="2"/>
        <v>25</v>
      </c>
      <c r="F1862" s="429">
        <v>46065.0</v>
      </c>
      <c r="G1862" s="94"/>
      <c r="H1862" s="94" t="s">
        <v>9394</v>
      </c>
      <c r="I1862" s="94" t="s">
        <v>5623</v>
      </c>
      <c r="J1862" s="161" t="s">
        <v>5624</v>
      </c>
      <c r="K1862" s="162" t="s">
        <v>5626</v>
      </c>
      <c r="L1862" s="430" t="s">
        <v>5626</v>
      </c>
      <c r="M1862" s="94" t="s">
        <v>5628</v>
      </c>
      <c r="N1862" s="94" t="s">
        <v>9396</v>
      </c>
      <c r="O1862" s="431">
        <v>46065.0</v>
      </c>
      <c r="P1862" s="436">
        <v>46078.0</v>
      </c>
      <c r="Q1862" s="94" t="s">
        <v>461</v>
      </c>
      <c r="R1862" s="94">
        <v>1.0</v>
      </c>
      <c r="S1862" s="167" t="s">
        <v>126</v>
      </c>
      <c r="T1862" s="162" t="s">
        <v>145</v>
      </c>
      <c r="U1862" s="167" t="s">
        <v>101</v>
      </c>
      <c r="V1862" s="167" t="s">
        <v>131</v>
      </c>
      <c r="W1862" s="163"/>
      <c r="X1862" s="167" t="s">
        <v>1035</v>
      </c>
      <c r="Y1862" s="175"/>
      <c r="Z1862" s="175"/>
      <c r="AA1862" s="175"/>
      <c r="AB1862" s="175"/>
    </row>
    <row r="1863" ht="22.5" customHeight="1">
      <c r="A1863" s="72">
        <f>COUNTIF('Call &amp; Chat-Lidya'!$I$4:$I$2391,I1863)</f>
        <v>2</v>
      </c>
      <c r="B1863" s="429">
        <v>46078.0</v>
      </c>
      <c r="C1863" s="94" t="s">
        <v>83</v>
      </c>
      <c r="D1863" s="94" t="s">
        <v>104</v>
      </c>
      <c r="E1863" s="94">
        <f t="shared" si="2"/>
        <v>26</v>
      </c>
      <c r="F1863" s="429">
        <v>46065.0</v>
      </c>
      <c r="G1863" s="94"/>
      <c r="H1863" s="94" t="s">
        <v>9405</v>
      </c>
      <c r="I1863" s="94" t="s">
        <v>5634</v>
      </c>
      <c r="J1863" s="161" t="s">
        <v>5635</v>
      </c>
      <c r="K1863" s="162" t="s">
        <v>5635</v>
      </c>
      <c r="L1863" s="430" t="s">
        <v>5635</v>
      </c>
      <c r="M1863" s="94" t="s">
        <v>5636</v>
      </c>
      <c r="N1863" s="94" t="s">
        <v>5636</v>
      </c>
      <c r="O1863" s="431">
        <v>46065.0</v>
      </c>
      <c r="P1863" s="436">
        <v>46078.0</v>
      </c>
      <c r="Q1863" s="94" t="s">
        <v>340</v>
      </c>
      <c r="R1863" s="94">
        <v>1.0</v>
      </c>
      <c r="S1863" s="167" t="s">
        <v>251</v>
      </c>
      <c r="T1863" s="162" t="s">
        <v>145</v>
      </c>
      <c r="U1863" s="167" t="s">
        <v>101</v>
      </c>
      <c r="V1863" s="167" t="s">
        <v>131</v>
      </c>
      <c r="W1863" s="167" t="s">
        <v>392</v>
      </c>
      <c r="X1863" s="167" t="s">
        <v>1035</v>
      </c>
      <c r="Y1863" s="175"/>
      <c r="Z1863" s="175"/>
      <c r="AA1863" s="175"/>
      <c r="AB1863" s="175"/>
    </row>
    <row r="1864" ht="22.5" customHeight="1">
      <c r="A1864" s="72">
        <f>COUNTIF('Call &amp; Chat-Lidya'!$I$4:$I$2391,I1864)</f>
        <v>2</v>
      </c>
      <c r="B1864" s="429">
        <v>46077.0</v>
      </c>
      <c r="C1864" s="94" t="s">
        <v>83</v>
      </c>
      <c r="D1864" s="94" t="s">
        <v>104</v>
      </c>
      <c r="E1864" s="94">
        <f t="shared" si="2"/>
        <v>27</v>
      </c>
      <c r="F1864" s="429">
        <v>46065.0</v>
      </c>
      <c r="G1864" s="94"/>
      <c r="H1864" s="94" t="s">
        <v>3149</v>
      </c>
      <c r="I1864" s="94" t="s">
        <v>2538</v>
      </c>
      <c r="J1864" s="161" t="s">
        <v>2539</v>
      </c>
      <c r="K1864" s="162" t="s">
        <v>2539</v>
      </c>
      <c r="L1864" s="430" t="s">
        <v>2539</v>
      </c>
      <c r="M1864" s="94" t="s">
        <v>2540</v>
      </c>
      <c r="N1864" s="94" t="s">
        <v>3151</v>
      </c>
      <c r="O1864" s="431">
        <v>46065.0</v>
      </c>
      <c r="P1864" s="436">
        <v>46078.0</v>
      </c>
      <c r="Q1864" s="94" t="s">
        <v>461</v>
      </c>
      <c r="R1864" s="94">
        <v>3.0</v>
      </c>
      <c r="S1864" s="167" t="s">
        <v>99</v>
      </c>
      <c r="T1864" s="162" t="s">
        <v>145</v>
      </c>
      <c r="U1864" s="167" t="s">
        <v>101</v>
      </c>
      <c r="V1864" s="167" t="s">
        <v>105</v>
      </c>
      <c r="W1864" s="163"/>
      <c r="X1864" s="167" t="s">
        <v>512</v>
      </c>
      <c r="Y1864" s="553">
        <v>708000.0</v>
      </c>
      <c r="Z1864" s="435"/>
      <c r="AA1864" s="175"/>
      <c r="AB1864" s="175"/>
    </row>
    <row r="1865" ht="22.5" customHeight="1">
      <c r="A1865" s="72">
        <f>COUNTIF('Call &amp; Chat-Lidya'!$I$4:$I$2391,I1865)</f>
        <v>2</v>
      </c>
      <c r="B1865" s="429">
        <v>46078.0</v>
      </c>
      <c r="C1865" s="94" t="s">
        <v>83</v>
      </c>
      <c r="D1865" s="94" t="s">
        <v>104</v>
      </c>
      <c r="E1865" s="94">
        <f t="shared" si="2"/>
        <v>28</v>
      </c>
      <c r="F1865" s="429">
        <v>46065.0</v>
      </c>
      <c r="G1865" s="94"/>
      <c r="H1865" s="94" t="s">
        <v>9426</v>
      </c>
      <c r="I1865" s="94" t="s">
        <v>5637</v>
      </c>
      <c r="J1865" s="161" t="s">
        <v>5638</v>
      </c>
      <c r="K1865" s="162" t="s">
        <v>154</v>
      </c>
      <c r="L1865" s="430" t="s">
        <v>154</v>
      </c>
      <c r="M1865" s="94" t="s">
        <v>5639</v>
      </c>
      <c r="N1865" s="94" t="s">
        <v>5639</v>
      </c>
      <c r="O1865" s="431">
        <v>46065.0</v>
      </c>
      <c r="P1865" s="436">
        <v>46078.0</v>
      </c>
      <c r="Q1865" s="94" t="s">
        <v>124</v>
      </c>
      <c r="R1865" s="94">
        <v>1.0</v>
      </c>
      <c r="S1865" s="167" t="s">
        <v>126</v>
      </c>
      <c r="T1865" s="162" t="s">
        <v>195</v>
      </c>
      <c r="U1865" s="167" t="s">
        <v>128</v>
      </c>
      <c r="V1865" s="167" t="s">
        <v>131</v>
      </c>
      <c r="W1865" s="163"/>
      <c r="X1865" s="167" t="s">
        <v>1035</v>
      </c>
      <c r="Y1865" s="175"/>
      <c r="Z1865" s="175"/>
      <c r="AA1865" s="175"/>
      <c r="AB1865" s="175"/>
    </row>
    <row r="1866" ht="22.5" customHeight="1">
      <c r="A1866" s="72">
        <f>COUNTIF('Call &amp; Chat-Lidya'!$I$4:$I$2391,I1866)</f>
        <v>1</v>
      </c>
      <c r="B1866" s="429">
        <v>46077.0</v>
      </c>
      <c r="C1866" s="94" t="s">
        <v>83</v>
      </c>
      <c r="D1866" s="94" t="s">
        <v>104</v>
      </c>
      <c r="E1866" s="94">
        <f t="shared" si="2"/>
        <v>29</v>
      </c>
      <c r="F1866" s="429">
        <v>46065.0</v>
      </c>
      <c r="G1866" s="94"/>
      <c r="H1866" s="94" t="s">
        <v>3419</v>
      </c>
      <c r="I1866" s="94" t="s">
        <v>2462</v>
      </c>
      <c r="J1866" s="161" t="s">
        <v>2464</v>
      </c>
      <c r="K1866" s="162" t="s">
        <v>2465</v>
      </c>
      <c r="L1866" s="430" t="s">
        <v>2465</v>
      </c>
      <c r="M1866" s="94" t="s">
        <v>2466</v>
      </c>
      <c r="N1866" s="94" t="s">
        <v>2466</v>
      </c>
      <c r="O1866" s="431">
        <v>46065.0</v>
      </c>
      <c r="P1866" s="436">
        <v>46078.0</v>
      </c>
      <c r="Q1866" s="94" t="s">
        <v>582</v>
      </c>
      <c r="R1866" s="94">
        <v>3.0</v>
      </c>
      <c r="S1866" s="167" t="s">
        <v>99</v>
      </c>
      <c r="T1866" s="162" t="s">
        <v>145</v>
      </c>
      <c r="U1866" s="167" t="s">
        <v>101</v>
      </c>
      <c r="V1866" s="167" t="s">
        <v>105</v>
      </c>
      <c r="W1866" s="163"/>
      <c r="X1866" s="167" t="s">
        <v>959</v>
      </c>
      <c r="Y1866" s="553">
        <v>1683053.0</v>
      </c>
      <c r="Z1866" s="435"/>
      <c r="AA1866" s="175"/>
      <c r="AB1866" s="175"/>
    </row>
    <row r="1867" ht="22.5" customHeight="1">
      <c r="A1867" s="72">
        <f>COUNTIF('Call &amp; Chat-Lidya'!$I$4:$I$2391,I1867)</f>
        <v>2</v>
      </c>
      <c r="B1867" s="429">
        <v>46078.0</v>
      </c>
      <c r="C1867" s="94" t="s">
        <v>83</v>
      </c>
      <c r="D1867" s="94" t="s">
        <v>104</v>
      </c>
      <c r="E1867" s="94">
        <f t="shared" si="2"/>
        <v>30</v>
      </c>
      <c r="F1867" s="429">
        <v>46066.0</v>
      </c>
      <c r="G1867" s="94"/>
      <c r="H1867" s="94" t="s">
        <v>9447</v>
      </c>
      <c r="I1867" s="94" t="s">
        <v>5641</v>
      </c>
      <c r="J1867" s="161" t="s">
        <v>5642</v>
      </c>
      <c r="K1867" s="162" t="s">
        <v>5643</v>
      </c>
      <c r="L1867" s="430" t="s">
        <v>5643</v>
      </c>
      <c r="M1867" s="94" t="s">
        <v>5644</v>
      </c>
      <c r="N1867" s="94" t="s">
        <v>5644</v>
      </c>
      <c r="O1867" s="431">
        <v>46066.0</v>
      </c>
      <c r="P1867" s="436">
        <v>46079.0</v>
      </c>
      <c r="Q1867" s="94" t="s">
        <v>124</v>
      </c>
      <c r="R1867" s="94">
        <v>1.0</v>
      </c>
      <c r="S1867" s="167" t="s">
        <v>350</v>
      </c>
      <c r="T1867" s="162" t="s">
        <v>145</v>
      </c>
      <c r="U1867" s="167" t="s">
        <v>101</v>
      </c>
      <c r="V1867" s="167" t="s">
        <v>283</v>
      </c>
      <c r="W1867" s="163"/>
      <c r="X1867" s="167" t="s">
        <v>1035</v>
      </c>
      <c r="Y1867" s="175"/>
      <c r="Z1867" s="175"/>
      <c r="AA1867" s="175"/>
      <c r="AB1867" s="175"/>
    </row>
    <row r="1868" ht="22.5" customHeight="1">
      <c r="A1868" s="72">
        <f>COUNTIF('Call &amp; Chat-Lidya'!$I$4:$I$2391,I1868)</f>
        <v>5</v>
      </c>
      <c r="B1868" s="436">
        <v>46077.0</v>
      </c>
      <c r="C1868" s="94" t="s">
        <v>83</v>
      </c>
      <c r="D1868" s="94" t="s">
        <v>104</v>
      </c>
      <c r="E1868" s="94">
        <f t="shared" si="2"/>
        <v>31</v>
      </c>
      <c r="F1868" s="429">
        <v>46067.0</v>
      </c>
      <c r="G1868" s="94"/>
      <c r="H1868" s="94" t="s">
        <v>3282</v>
      </c>
      <c r="I1868" s="94" t="s">
        <v>2248</v>
      </c>
      <c r="J1868" s="161" t="s">
        <v>2249</v>
      </c>
      <c r="K1868" s="162" t="s">
        <v>2249</v>
      </c>
      <c r="L1868" s="430" t="s">
        <v>2249</v>
      </c>
      <c r="M1868" s="94" t="s">
        <v>2254</v>
      </c>
      <c r="N1868" s="94" t="s">
        <v>2254</v>
      </c>
      <c r="O1868" s="431">
        <v>46067.0</v>
      </c>
      <c r="P1868" s="436">
        <v>46080.0</v>
      </c>
      <c r="Q1868" s="94" t="s">
        <v>424</v>
      </c>
      <c r="R1868" s="94">
        <v>1.0</v>
      </c>
      <c r="S1868" s="947" t="s">
        <v>350</v>
      </c>
      <c r="T1868" s="162" t="s">
        <v>145</v>
      </c>
      <c r="U1868" s="167" t="s">
        <v>101</v>
      </c>
      <c r="V1868" s="167" t="s">
        <v>5143</v>
      </c>
      <c r="W1868" s="163"/>
      <c r="X1868" s="167" t="s">
        <v>1035</v>
      </c>
      <c r="Y1868" s="175"/>
      <c r="Z1868" s="175"/>
      <c r="AA1868" s="175"/>
      <c r="AB1868" s="175"/>
    </row>
    <row r="1869" ht="22.5" customHeight="1">
      <c r="A1869" s="72">
        <f>COUNTIF('Call &amp; Chat-Lidya'!$I$4:$I$2391,I1869)</f>
        <v>1</v>
      </c>
      <c r="B1869" s="429">
        <v>46078.0</v>
      </c>
      <c r="C1869" s="94" t="s">
        <v>83</v>
      </c>
      <c r="D1869" s="94" t="s">
        <v>104</v>
      </c>
      <c r="E1869" s="94">
        <f t="shared" si="2"/>
        <v>32</v>
      </c>
      <c r="F1869" s="429">
        <v>46068.0</v>
      </c>
      <c r="G1869" s="94"/>
      <c r="H1869" s="94" t="s">
        <v>9465</v>
      </c>
      <c r="I1869" s="94" t="s">
        <v>5521</v>
      </c>
      <c r="J1869" s="161" t="s">
        <v>5522</v>
      </c>
      <c r="K1869" s="162" t="s">
        <v>5523</v>
      </c>
      <c r="L1869" s="430" t="s">
        <v>5523</v>
      </c>
      <c r="M1869" s="94" t="s">
        <v>5524</v>
      </c>
      <c r="N1869" s="94" t="s">
        <v>5524</v>
      </c>
      <c r="O1869" s="431">
        <v>46067.0</v>
      </c>
      <c r="P1869" s="436">
        <v>46080.0</v>
      </c>
      <c r="Q1869" s="94" t="s">
        <v>124</v>
      </c>
      <c r="R1869" s="94">
        <v>1.0</v>
      </c>
      <c r="S1869" s="167" t="s">
        <v>251</v>
      </c>
      <c r="T1869" s="162" t="s">
        <v>145</v>
      </c>
      <c r="U1869" s="167" t="s">
        <v>101</v>
      </c>
      <c r="V1869" s="167" t="s">
        <v>131</v>
      </c>
      <c r="W1869" s="163"/>
      <c r="X1869" s="167" t="s">
        <v>1035</v>
      </c>
      <c r="Y1869" s="175"/>
      <c r="Z1869" s="175"/>
      <c r="AA1869" s="175"/>
      <c r="AB1869" s="175"/>
    </row>
    <row r="1870" ht="22.5" customHeight="1">
      <c r="A1870" s="72">
        <f>COUNTIF('Call &amp; Chat-Lidya'!$I$4:$I$2391,I1870)</f>
        <v>1</v>
      </c>
      <c r="B1870" s="94" t="s">
        <v>1008</v>
      </c>
      <c r="C1870" s="94" t="s">
        <v>83</v>
      </c>
      <c r="D1870" s="94" t="s">
        <v>104</v>
      </c>
      <c r="E1870" s="94">
        <f t="shared" si="2"/>
        <v>33</v>
      </c>
      <c r="F1870" s="429">
        <v>46069.0</v>
      </c>
      <c r="G1870" s="94"/>
      <c r="H1870" s="94" t="s">
        <v>1958</v>
      </c>
      <c r="I1870" s="94" t="s">
        <v>1959</v>
      </c>
      <c r="J1870" s="161" t="s">
        <v>1960</v>
      </c>
      <c r="K1870" s="161" t="s">
        <v>1962</v>
      </c>
      <c r="L1870" s="430" t="s">
        <v>1962</v>
      </c>
      <c r="M1870" s="94" t="s">
        <v>1964</v>
      </c>
      <c r="N1870" s="175"/>
      <c r="O1870" s="431">
        <v>46069.0</v>
      </c>
      <c r="P1870" s="436">
        <v>46083.0</v>
      </c>
      <c r="Q1870" s="94" t="s">
        <v>95</v>
      </c>
      <c r="R1870" s="94">
        <v>3.0</v>
      </c>
      <c r="S1870" s="167" t="s">
        <v>381</v>
      </c>
      <c r="T1870" s="162" t="s">
        <v>381</v>
      </c>
      <c r="U1870" s="167" t="s">
        <v>101</v>
      </c>
      <c r="V1870" s="167" t="s">
        <v>105</v>
      </c>
      <c r="W1870" s="167" t="s">
        <v>509</v>
      </c>
      <c r="X1870" s="167" t="s">
        <v>959</v>
      </c>
      <c r="Y1870" s="553">
        <v>1688000.0</v>
      </c>
      <c r="Z1870" s="435"/>
      <c r="AA1870" s="175"/>
      <c r="AB1870" s="175"/>
    </row>
    <row r="1871" ht="22.5" customHeight="1">
      <c r="A1871" s="72">
        <f>COUNTIF('Call &amp; Chat-Lidya'!$I$4:$I$2365,I1871)</f>
        <v>1</v>
      </c>
      <c r="B1871" s="429">
        <v>46078.0</v>
      </c>
      <c r="C1871" s="94" t="s">
        <v>83</v>
      </c>
      <c r="D1871" s="94" t="s">
        <v>104</v>
      </c>
      <c r="E1871" s="94">
        <f t="shared" si="2"/>
        <v>34</v>
      </c>
      <c r="F1871" s="429">
        <v>46069.0</v>
      </c>
      <c r="G1871" s="94"/>
      <c r="H1871" s="94" t="s">
        <v>9485</v>
      </c>
      <c r="I1871" s="94" t="s">
        <v>5526</v>
      </c>
      <c r="J1871" s="161" t="s">
        <v>5527</v>
      </c>
      <c r="K1871" s="161" t="s">
        <v>5528</v>
      </c>
      <c r="L1871" s="430" t="s">
        <v>5528</v>
      </c>
      <c r="M1871" s="94" t="s">
        <v>5529</v>
      </c>
      <c r="N1871" s="94" t="s">
        <v>9486</v>
      </c>
      <c r="O1871" s="431">
        <v>46069.0</v>
      </c>
      <c r="P1871" s="436">
        <v>46083.0</v>
      </c>
      <c r="Q1871" s="94" t="s">
        <v>143</v>
      </c>
      <c r="R1871" s="94">
        <v>1.0</v>
      </c>
      <c r="S1871" s="167" t="s">
        <v>99</v>
      </c>
      <c r="T1871" s="162" t="s">
        <v>145</v>
      </c>
      <c r="U1871" s="167" t="s">
        <v>101</v>
      </c>
      <c r="V1871" s="167" t="s">
        <v>664</v>
      </c>
      <c r="W1871" s="167" t="s">
        <v>392</v>
      </c>
      <c r="X1871" s="167" t="s">
        <v>1035</v>
      </c>
      <c r="Y1871" s="175"/>
      <c r="Z1871" s="175"/>
      <c r="AA1871" s="175"/>
      <c r="AB1871" s="175"/>
    </row>
    <row r="1872" ht="22.5" customHeight="1">
      <c r="A1872" s="72">
        <f>COUNTIF('Call &amp; Chat-Lidya'!$I$4:$I$2365,I1872)</f>
        <v>2</v>
      </c>
      <c r="B1872" s="436">
        <v>46077.0</v>
      </c>
      <c r="C1872" s="94" t="s">
        <v>83</v>
      </c>
      <c r="D1872" s="94" t="s">
        <v>104</v>
      </c>
      <c r="E1872" s="94">
        <f t="shared" si="2"/>
        <v>35</v>
      </c>
      <c r="F1872" s="429">
        <v>46069.0</v>
      </c>
      <c r="G1872" s="94"/>
      <c r="H1872" s="94" t="s">
        <v>9492</v>
      </c>
      <c r="I1872" s="94" t="s">
        <v>5422</v>
      </c>
      <c r="J1872" s="161" t="s">
        <v>2783</v>
      </c>
      <c r="K1872" s="161" t="s">
        <v>5423</v>
      </c>
      <c r="L1872" s="430" t="s">
        <v>5423</v>
      </c>
      <c r="M1872" s="94" t="s">
        <v>5424</v>
      </c>
      <c r="N1872" s="175"/>
      <c r="O1872" s="431">
        <v>46069.0</v>
      </c>
      <c r="P1872" s="436">
        <v>46083.0</v>
      </c>
      <c r="Q1872" s="94" t="s">
        <v>143</v>
      </c>
      <c r="R1872" s="94">
        <v>2.0</v>
      </c>
      <c r="S1872" s="167" t="s">
        <v>251</v>
      </c>
      <c r="T1872" s="162" t="s">
        <v>145</v>
      </c>
      <c r="U1872" s="167" t="s">
        <v>101</v>
      </c>
      <c r="V1872" s="167" t="s">
        <v>1043</v>
      </c>
      <c r="W1872" s="167" t="s">
        <v>509</v>
      </c>
      <c r="X1872" s="167" t="s">
        <v>1035</v>
      </c>
      <c r="Y1872" s="175"/>
      <c r="Z1872" s="175"/>
      <c r="AA1872" s="175"/>
      <c r="AB1872" s="175"/>
    </row>
    <row r="1873" ht="22.5" customHeight="1">
      <c r="A1873" s="72">
        <f>COUNTIF('Call &amp; Chat-Lidya'!$I$4:$I$2365,I1873)</f>
        <v>7</v>
      </c>
      <c r="B1873" s="436">
        <v>46077.0</v>
      </c>
      <c r="C1873" s="94" t="s">
        <v>83</v>
      </c>
      <c r="D1873" s="94" t="s">
        <v>104</v>
      </c>
      <c r="E1873" s="94">
        <f t="shared" si="2"/>
        <v>36</v>
      </c>
      <c r="F1873" s="429">
        <v>46069.0</v>
      </c>
      <c r="G1873" s="94"/>
      <c r="H1873" s="94" t="s">
        <v>1890</v>
      </c>
      <c r="I1873" s="94" t="s">
        <v>1891</v>
      </c>
      <c r="J1873" s="161" t="s">
        <v>1892</v>
      </c>
      <c r="K1873" s="161" t="s">
        <v>1893</v>
      </c>
      <c r="L1873" s="430" t="s">
        <v>1893</v>
      </c>
      <c r="M1873" s="94" t="s">
        <v>1894</v>
      </c>
      <c r="N1873" s="94" t="s">
        <v>1895</v>
      </c>
      <c r="O1873" s="431">
        <v>46069.0</v>
      </c>
      <c r="P1873" s="436">
        <v>46083.0</v>
      </c>
      <c r="Q1873" s="94" t="s">
        <v>124</v>
      </c>
      <c r="R1873" s="94">
        <v>2.0</v>
      </c>
      <c r="S1873" s="167" t="s">
        <v>292</v>
      </c>
      <c r="T1873" s="162" t="s">
        <v>145</v>
      </c>
      <c r="U1873" s="167" t="s">
        <v>101</v>
      </c>
      <c r="V1873" s="167" t="s">
        <v>283</v>
      </c>
      <c r="W1873" s="167" t="s">
        <v>509</v>
      </c>
      <c r="X1873" s="167" t="s">
        <v>1035</v>
      </c>
      <c r="Y1873" s="175"/>
      <c r="Z1873" s="175"/>
      <c r="AA1873" s="175"/>
      <c r="AB1873" s="175"/>
    </row>
    <row r="1874" ht="22.5" customHeight="1">
      <c r="A1874" s="72">
        <f>COUNTIF('Call &amp; Chat-Lidya'!$I$4:$I$2365,I1874)</f>
        <v>1</v>
      </c>
      <c r="B1874" s="429">
        <v>46078.0</v>
      </c>
      <c r="C1874" s="94" t="s">
        <v>83</v>
      </c>
      <c r="D1874" s="94" t="s">
        <v>104</v>
      </c>
      <c r="E1874" s="94">
        <f t="shared" si="2"/>
        <v>37</v>
      </c>
      <c r="F1874" s="429">
        <v>46070.0</v>
      </c>
      <c r="G1874" s="94"/>
      <c r="H1874" s="94" t="s">
        <v>9508</v>
      </c>
      <c r="I1874" s="94" t="s">
        <v>5532</v>
      </c>
      <c r="J1874" s="161" t="s">
        <v>5533</v>
      </c>
      <c r="K1874" s="161" t="s">
        <v>5534</v>
      </c>
      <c r="L1874" s="430" t="s">
        <v>5534</v>
      </c>
      <c r="M1874" s="94" t="s">
        <v>5535</v>
      </c>
      <c r="N1874" s="94" t="s">
        <v>5535</v>
      </c>
      <c r="O1874" s="431">
        <v>46070.0</v>
      </c>
      <c r="P1874" s="436">
        <v>46084.0</v>
      </c>
      <c r="Q1874" s="94" t="s">
        <v>124</v>
      </c>
      <c r="R1874" s="94">
        <v>1.0</v>
      </c>
      <c r="S1874" s="167" t="s">
        <v>251</v>
      </c>
      <c r="T1874" s="162" t="s">
        <v>145</v>
      </c>
      <c r="U1874" s="167" t="s">
        <v>101</v>
      </c>
      <c r="V1874" s="167" t="s">
        <v>283</v>
      </c>
      <c r="W1874" s="163"/>
      <c r="X1874" s="167" t="s">
        <v>1035</v>
      </c>
      <c r="Y1874" s="175"/>
      <c r="Z1874" s="175"/>
      <c r="AA1874" s="175"/>
      <c r="AB1874" s="175"/>
    </row>
    <row r="1875" ht="22.5" customHeight="1">
      <c r="A1875" s="72">
        <f>COUNTIF('Call &amp; Chat-Lidya'!$I$4:$I$2365,I1875)</f>
        <v>2</v>
      </c>
      <c r="B1875" s="429">
        <v>46078.0</v>
      </c>
      <c r="C1875" s="94" t="s">
        <v>83</v>
      </c>
      <c r="D1875" s="94" t="s">
        <v>104</v>
      </c>
      <c r="E1875" s="94">
        <f t="shared" si="2"/>
        <v>38</v>
      </c>
      <c r="F1875" s="429">
        <v>46071.0</v>
      </c>
      <c r="G1875" s="94"/>
      <c r="H1875" s="94" t="s">
        <v>9511</v>
      </c>
      <c r="I1875" s="94" t="s">
        <v>5537</v>
      </c>
      <c r="J1875" s="161" t="s">
        <v>5538</v>
      </c>
      <c r="K1875" s="161" t="s">
        <v>5538</v>
      </c>
      <c r="L1875" s="430" t="s">
        <v>5538</v>
      </c>
      <c r="M1875" s="94" t="s">
        <v>5539</v>
      </c>
      <c r="N1875" s="94" t="s">
        <v>5539</v>
      </c>
      <c r="O1875" s="431">
        <v>46070.0</v>
      </c>
      <c r="P1875" s="436">
        <v>46084.0</v>
      </c>
      <c r="Q1875" s="94" t="s">
        <v>213</v>
      </c>
      <c r="R1875" s="94">
        <v>1.0</v>
      </c>
      <c r="S1875" s="167" t="s">
        <v>99</v>
      </c>
      <c r="T1875" s="162" t="s">
        <v>195</v>
      </c>
      <c r="U1875" s="167" t="s">
        <v>128</v>
      </c>
      <c r="V1875" s="167" t="s">
        <v>3435</v>
      </c>
      <c r="W1875" s="163"/>
      <c r="X1875" s="167" t="s">
        <v>1035</v>
      </c>
      <c r="Y1875" s="175"/>
      <c r="Z1875" s="175"/>
      <c r="AA1875" s="175"/>
      <c r="AB1875" s="175"/>
    </row>
    <row r="1876" ht="22.5" customHeight="1">
      <c r="A1876" s="72">
        <f>COUNTIF('Call &amp; Chat-Lidya'!$I$4:$I$2365,I1876)</f>
        <v>2</v>
      </c>
      <c r="B1876" s="429">
        <v>46078.0</v>
      </c>
      <c r="C1876" s="94" t="s">
        <v>83</v>
      </c>
      <c r="D1876" s="94" t="s">
        <v>104</v>
      </c>
      <c r="E1876" s="94">
        <f t="shared" si="2"/>
        <v>39</v>
      </c>
      <c r="F1876" s="429">
        <v>46071.0</v>
      </c>
      <c r="G1876" s="94"/>
      <c r="H1876" s="94" t="s">
        <v>9516</v>
      </c>
      <c r="I1876" s="94" t="s">
        <v>5541</v>
      </c>
      <c r="J1876" s="161" t="s">
        <v>5542</v>
      </c>
      <c r="K1876" s="161" t="s">
        <v>5543</v>
      </c>
      <c r="L1876" s="430" t="s">
        <v>5543</v>
      </c>
      <c r="M1876" s="94" t="s">
        <v>5544</v>
      </c>
      <c r="N1876" s="94" t="s">
        <v>9520</v>
      </c>
      <c r="O1876" s="431">
        <v>46071.0</v>
      </c>
      <c r="P1876" s="436">
        <v>46085.0</v>
      </c>
      <c r="Q1876" s="94" t="s">
        <v>213</v>
      </c>
      <c r="R1876" s="94">
        <v>1.0</v>
      </c>
      <c r="S1876" s="167" t="s">
        <v>251</v>
      </c>
      <c r="T1876" s="1014"/>
      <c r="U1876" s="167" t="s">
        <v>128</v>
      </c>
      <c r="V1876" s="167" t="s">
        <v>873</v>
      </c>
      <c r="W1876" s="163"/>
      <c r="X1876" s="167" t="s">
        <v>1035</v>
      </c>
      <c r="Y1876" s="175"/>
      <c r="Z1876" s="175"/>
      <c r="AA1876" s="175"/>
      <c r="AB1876" s="175"/>
    </row>
    <row r="1877" ht="22.5" customHeight="1">
      <c r="A1877" s="72">
        <f>COUNTIF('Call &amp; Chat-Lidya'!$I$4:$I$2365,I1877)</f>
        <v>1</v>
      </c>
      <c r="B1877" s="429">
        <v>46078.0</v>
      </c>
      <c r="C1877" s="94" t="s">
        <v>83</v>
      </c>
      <c r="D1877" s="94" t="s">
        <v>104</v>
      </c>
      <c r="E1877" s="94">
        <f t="shared" si="2"/>
        <v>40</v>
      </c>
      <c r="F1877" s="429">
        <v>46071.0</v>
      </c>
      <c r="G1877" s="94"/>
      <c r="H1877" s="94" t="s">
        <v>9522</v>
      </c>
      <c r="I1877" s="94" t="s">
        <v>5546</v>
      </c>
      <c r="J1877" s="161" t="s">
        <v>5547</v>
      </c>
      <c r="K1877" s="161" t="s">
        <v>5548</v>
      </c>
      <c r="L1877" s="430" t="s">
        <v>5548</v>
      </c>
      <c r="M1877" s="94" t="s">
        <v>5549</v>
      </c>
      <c r="N1877" s="94" t="s">
        <v>9523</v>
      </c>
      <c r="O1877" s="431">
        <v>46071.0</v>
      </c>
      <c r="P1877" s="436">
        <v>46084.0</v>
      </c>
      <c r="Q1877" s="94" t="s">
        <v>124</v>
      </c>
      <c r="R1877" s="94">
        <v>1.0</v>
      </c>
      <c r="S1877" s="167" t="s">
        <v>126</v>
      </c>
      <c r="T1877" s="162" t="s">
        <v>145</v>
      </c>
      <c r="U1877" s="167" t="s">
        <v>101</v>
      </c>
      <c r="V1877" s="167" t="s">
        <v>283</v>
      </c>
      <c r="W1877" s="167" t="s">
        <v>392</v>
      </c>
      <c r="X1877" s="167" t="s">
        <v>1035</v>
      </c>
      <c r="Y1877" s="175"/>
      <c r="Z1877" s="175"/>
      <c r="AA1877" s="175"/>
      <c r="AB1877" s="175"/>
    </row>
    <row r="1878" ht="22.5" customHeight="1">
      <c r="A1878" s="72">
        <f>COUNTIF('Call &amp; Chat-Lidya'!$I$4:$I$2365,I1878)</f>
        <v>3</v>
      </c>
      <c r="B1878" s="429">
        <v>46078.0</v>
      </c>
      <c r="C1878" s="94" t="s">
        <v>83</v>
      </c>
      <c r="D1878" s="94" t="s">
        <v>104</v>
      </c>
      <c r="E1878" s="94">
        <f t="shared" si="2"/>
        <v>41</v>
      </c>
      <c r="F1878" s="429">
        <v>46072.0</v>
      </c>
      <c r="G1878" s="94"/>
      <c r="H1878" s="94" t="s">
        <v>3437</v>
      </c>
      <c r="I1878" s="94" t="s">
        <v>3438</v>
      </c>
      <c r="J1878" s="161" t="s">
        <v>3439</v>
      </c>
      <c r="K1878" s="161" t="s">
        <v>3440</v>
      </c>
      <c r="L1878" s="430" t="s">
        <v>3440</v>
      </c>
      <c r="M1878" s="94" t="s">
        <v>3441</v>
      </c>
      <c r="N1878" s="94" t="s">
        <v>3441</v>
      </c>
      <c r="O1878" s="431">
        <v>46072.0</v>
      </c>
      <c r="P1878" s="436">
        <v>46085.0</v>
      </c>
      <c r="Q1878" s="94" t="s">
        <v>124</v>
      </c>
      <c r="R1878" s="94">
        <v>1.0</v>
      </c>
      <c r="S1878" s="167" t="s">
        <v>350</v>
      </c>
      <c r="T1878" s="162" t="s">
        <v>145</v>
      </c>
      <c r="U1878" s="167" t="s">
        <v>101</v>
      </c>
      <c r="V1878" s="167" t="s">
        <v>1050</v>
      </c>
      <c r="W1878" s="167" t="s">
        <v>694</v>
      </c>
      <c r="X1878" s="167" t="s">
        <v>1035</v>
      </c>
      <c r="Y1878" s="175"/>
      <c r="Z1878" s="175"/>
      <c r="AA1878" s="175"/>
      <c r="AB1878" s="175"/>
    </row>
    <row r="1879" ht="22.5" customHeight="1">
      <c r="A1879" s="72">
        <f>COUNTIF('Call &amp; Chat-Lidya'!$I$4:$I$2365,I1879)</f>
        <v>2</v>
      </c>
      <c r="B1879" s="436">
        <v>46077.0</v>
      </c>
      <c r="C1879" s="94" t="s">
        <v>83</v>
      </c>
      <c r="D1879" s="94" t="s">
        <v>104</v>
      </c>
      <c r="E1879" s="94">
        <f t="shared" si="2"/>
        <v>42</v>
      </c>
      <c r="F1879" s="429">
        <v>46072.0</v>
      </c>
      <c r="G1879" s="94"/>
      <c r="H1879" s="94">
        <v>10471.0</v>
      </c>
      <c r="I1879" s="94" t="s">
        <v>2283</v>
      </c>
      <c r="J1879" s="161" t="s">
        <v>2284</v>
      </c>
      <c r="K1879" s="161" t="s">
        <v>2285</v>
      </c>
      <c r="L1879" s="430" t="s">
        <v>2285</v>
      </c>
      <c r="M1879" s="94" t="s">
        <v>2287</v>
      </c>
      <c r="N1879" s="94" t="s">
        <v>2287</v>
      </c>
      <c r="O1879" s="431">
        <v>46034.0</v>
      </c>
      <c r="P1879" s="436">
        <v>46048.0</v>
      </c>
      <c r="Q1879" s="94" t="s">
        <v>98</v>
      </c>
      <c r="R1879" s="94">
        <v>1.0</v>
      </c>
      <c r="S1879" s="167" t="s">
        <v>251</v>
      </c>
      <c r="T1879" s="162" t="s">
        <v>145</v>
      </c>
      <c r="U1879" s="167" t="s">
        <v>101</v>
      </c>
      <c r="V1879" s="167" t="s">
        <v>131</v>
      </c>
      <c r="W1879" s="163"/>
      <c r="X1879" s="167" t="s">
        <v>1035</v>
      </c>
      <c r="Y1879" s="175"/>
      <c r="Z1879" s="175"/>
      <c r="AA1879" s="175" t="s">
        <v>9295</v>
      </c>
      <c r="AB1879" s="175"/>
    </row>
    <row r="1880" ht="22.5" customHeight="1">
      <c r="A1880" s="72">
        <f>COUNTIF('Call &amp; Chat-Lidya'!$I$4:$I$2365,I1880)</f>
        <v>2</v>
      </c>
      <c r="B1880" s="429">
        <v>46078.0</v>
      </c>
      <c r="C1880" s="94" t="s">
        <v>83</v>
      </c>
      <c r="D1880" s="94" t="s">
        <v>104</v>
      </c>
      <c r="E1880" s="94">
        <f t="shared" si="2"/>
        <v>43</v>
      </c>
      <c r="F1880" s="429">
        <v>46072.0</v>
      </c>
      <c r="G1880" s="94"/>
      <c r="H1880" s="94">
        <v>10475.0</v>
      </c>
      <c r="I1880" s="94" t="s">
        <v>5458</v>
      </c>
      <c r="J1880" s="161" t="s">
        <v>5459</v>
      </c>
      <c r="K1880" s="161" t="s">
        <v>5460</v>
      </c>
      <c r="L1880" s="430" t="s">
        <v>5460</v>
      </c>
      <c r="M1880" s="94" t="s">
        <v>5461</v>
      </c>
      <c r="N1880" s="94" t="s">
        <v>5461</v>
      </c>
      <c r="O1880" s="431">
        <v>46034.0</v>
      </c>
      <c r="P1880" s="436">
        <v>46048.0</v>
      </c>
      <c r="Q1880" s="94" t="s">
        <v>554</v>
      </c>
      <c r="R1880" s="94">
        <v>1.0</v>
      </c>
      <c r="S1880" s="167" t="s">
        <v>99</v>
      </c>
      <c r="T1880" s="162" t="s">
        <v>145</v>
      </c>
      <c r="U1880" s="167" t="s">
        <v>101</v>
      </c>
      <c r="V1880" s="167" t="s">
        <v>3435</v>
      </c>
      <c r="W1880" s="167" t="s">
        <v>509</v>
      </c>
      <c r="X1880" s="167" t="s">
        <v>1035</v>
      </c>
      <c r="Y1880" s="175"/>
      <c r="Z1880" s="175"/>
      <c r="AA1880" s="175" t="s">
        <v>9295</v>
      </c>
      <c r="AB1880" s="175"/>
    </row>
    <row r="1881" ht="22.5" customHeight="1">
      <c r="A1881" s="72">
        <f>COUNTIF('Call &amp; Chat-Lidya'!$I$4:$I$2365,I1881)</f>
        <v>1</v>
      </c>
      <c r="B1881" s="429">
        <v>46078.0</v>
      </c>
      <c r="C1881" s="94" t="s">
        <v>83</v>
      </c>
      <c r="D1881" s="94" t="s">
        <v>104</v>
      </c>
      <c r="E1881" s="94">
        <f t="shared" si="2"/>
        <v>44</v>
      </c>
      <c r="F1881" s="429">
        <v>46072.0</v>
      </c>
      <c r="G1881" s="94"/>
      <c r="H1881" s="94">
        <v>10484.0</v>
      </c>
      <c r="I1881" s="94" t="s">
        <v>5463</v>
      </c>
      <c r="J1881" s="161" t="s">
        <v>5464</v>
      </c>
      <c r="K1881" s="161" t="s">
        <v>5465</v>
      </c>
      <c r="L1881" s="430" t="s">
        <v>5465</v>
      </c>
      <c r="M1881" s="94" t="s">
        <v>5466</v>
      </c>
      <c r="N1881" s="94" t="s">
        <v>5466</v>
      </c>
      <c r="O1881" s="431">
        <v>46036.0</v>
      </c>
      <c r="P1881" s="436">
        <v>46050.0</v>
      </c>
      <c r="Q1881" s="94" t="s">
        <v>213</v>
      </c>
      <c r="R1881" s="94">
        <v>1.0</v>
      </c>
      <c r="S1881" s="167" t="s">
        <v>251</v>
      </c>
      <c r="T1881" s="162" t="s">
        <v>145</v>
      </c>
      <c r="U1881" s="167" t="s">
        <v>101</v>
      </c>
      <c r="V1881" s="167" t="s">
        <v>131</v>
      </c>
      <c r="W1881" s="163"/>
      <c r="X1881" s="167" t="s">
        <v>1035</v>
      </c>
      <c r="Y1881" s="175"/>
      <c r="Z1881" s="175"/>
      <c r="AA1881" s="175" t="s">
        <v>9295</v>
      </c>
      <c r="AB1881" s="175"/>
    </row>
    <row r="1882" ht="22.5" customHeight="1">
      <c r="A1882" s="72">
        <f>COUNTIF('Call &amp; Chat-Lidya'!$I$4:$I$2365,I1882)</f>
        <v>1</v>
      </c>
      <c r="B1882" s="429">
        <v>46078.0</v>
      </c>
      <c r="C1882" s="94" t="s">
        <v>83</v>
      </c>
      <c r="D1882" s="94" t="s">
        <v>104</v>
      </c>
      <c r="E1882" s="94">
        <f t="shared" si="2"/>
        <v>45</v>
      </c>
      <c r="F1882" s="429">
        <v>46072.0</v>
      </c>
      <c r="G1882" s="94"/>
      <c r="H1882" s="94">
        <v>10489.0</v>
      </c>
      <c r="I1882" s="94" t="s">
        <v>5469</v>
      </c>
      <c r="J1882" s="161" t="s">
        <v>5471</v>
      </c>
      <c r="K1882" s="161" t="s">
        <v>5472</v>
      </c>
      <c r="L1882" s="430" t="s">
        <v>5472</v>
      </c>
      <c r="M1882" s="94" t="s">
        <v>5475</v>
      </c>
      <c r="N1882" s="94" t="s">
        <v>9562</v>
      </c>
      <c r="O1882" s="431">
        <v>46037.0</v>
      </c>
      <c r="P1882" s="436">
        <v>46051.0</v>
      </c>
      <c r="Q1882" s="94" t="s">
        <v>143</v>
      </c>
      <c r="R1882" s="94">
        <v>1.0</v>
      </c>
      <c r="S1882" s="167" t="s">
        <v>251</v>
      </c>
      <c r="T1882" s="162" t="s">
        <v>145</v>
      </c>
      <c r="U1882" s="167" t="s">
        <v>101</v>
      </c>
      <c r="V1882" s="167" t="s">
        <v>131</v>
      </c>
      <c r="W1882" s="163"/>
      <c r="X1882" s="167" t="s">
        <v>1035</v>
      </c>
      <c r="Y1882" s="175"/>
      <c r="Z1882" s="175"/>
      <c r="AA1882" s="175" t="s">
        <v>9295</v>
      </c>
      <c r="AB1882" s="175"/>
    </row>
    <row r="1883" ht="22.5" customHeight="1">
      <c r="A1883" s="72">
        <f>COUNTIF('Call &amp; Chat-Lidya'!$I$4:$I$2365,I1883)</f>
        <v>1</v>
      </c>
      <c r="B1883" s="429">
        <v>46078.0</v>
      </c>
      <c r="C1883" s="94" t="s">
        <v>83</v>
      </c>
      <c r="D1883" s="94" t="s">
        <v>104</v>
      </c>
      <c r="E1883" s="94">
        <f t="shared" si="2"/>
        <v>46</v>
      </c>
      <c r="F1883" s="429">
        <v>46072.0</v>
      </c>
      <c r="G1883" s="94"/>
      <c r="H1883" s="94">
        <v>10490.0</v>
      </c>
      <c r="I1883" s="94" t="s">
        <v>5480</v>
      </c>
      <c r="J1883" s="161" t="s">
        <v>5481</v>
      </c>
      <c r="K1883" s="161" t="s">
        <v>5482</v>
      </c>
      <c r="L1883" s="430" t="s">
        <v>5482</v>
      </c>
      <c r="M1883" s="94" t="s">
        <v>5483</v>
      </c>
      <c r="N1883" s="94" t="s">
        <v>5483</v>
      </c>
      <c r="O1883" s="431">
        <v>46037.0</v>
      </c>
      <c r="P1883" s="436">
        <v>46051.0</v>
      </c>
      <c r="Q1883" s="94" t="s">
        <v>124</v>
      </c>
      <c r="R1883" s="94">
        <v>1.0</v>
      </c>
      <c r="S1883" s="167" t="s">
        <v>126</v>
      </c>
      <c r="T1883" s="162" t="s">
        <v>145</v>
      </c>
      <c r="U1883" s="167" t="s">
        <v>101</v>
      </c>
      <c r="V1883" s="167" t="s">
        <v>664</v>
      </c>
      <c r="W1883" s="163"/>
      <c r="X1883" s="167" t="s">
        <v>1035</v>
      </c>
      <c r="Y1883" s="175"/>
      <c r="Z1883" s="175"/>
      <c r="AA1883" s="175" t="s">
        <v>9295</v>
      </c>
      <c r="AB1883" s="175"/>
    </row>
    <row r="1884" ht="22.5" customHeight="1">
      <c r="A1884" s="72">
        <f>COUNTIF('Call &amp; Chat-Lidya'!$I$4:$I$2365,I1884)</f>
        <v>1</v>
      </c>
      <c r="B1884" s="429">
        <v>46078.0</v>
      </c>
      <c r="C1884" s="94" t="s">
        <v>83</v>
      </c>
      <c r="D1884" s="94" t="s">
        <v>104</v>
      </c>
      <c r="E1884" s="94">
        <f t="shared" si="2"/>
        <v>47</v>
      </c>
      <c r="F1884" s="429">
        <v>46072.0</v>
      </c>
      <c r="G1884" s="94"/>
      <c r="H1884" s="94" t="s">
        <v>9581</v>
      </c>
      <c r="I1884" s="94" t="s">
        <v>5557</v>
      </c>
      <c r="J1884" s="161" t="s">
        <v>5558</v>
      </c>
      <c r="K1884" s="161" t="s">
        <v>2085</v>
      </c>
      <c r="L1884" s="430" t="s">
        <v>2085</v>
      </c>
      <c r="M1884" s="94" t="s">
        <v>5559</v>
      </c>
      <c r="N1884" s="94" t="s">
        <v>5559</v>
      </c>
      <c r="O1884" s="431">
        <v>46072.0</v>
      </c>
      <c r="P1884" s="436">
        <v>46086.0</v>
      </c>
      <c r="Q1884" s="94" t="s">
        <v>124</v>
      </c>
      <c r="R1884" s="94">
        <v>1.0</v>
      </c>
      <c r="S1884" s="167" t="s">
        <v>126</v>
      </c>
      <c r="T1884" s="162" t="s">
        <v>195</v>
      </c>
      <c r="U1884" s="167" t="s">
        <v>128</v>
      </c>
      <c r="V1884" s="167" t="s">
        <v>131</v>
      </c>
      <c r="W1884" s="163"/>
      <c r="X1884" s="167" t="s">
        <v>1035</v>
      </c>
      <c r="Y1884" s="175"/>
      <c r="Z1884" s="175"/>
      <c r="AA1884" s="175"/>
      <c r="AB1884" s="175"/>
    </row>
    <row r="1885" ht="22.5" customHeight="1">
      <c r="A1885" s="72">
        <f>COUNTIF('Call &amp; Chat-Lidya'!$I$4:$I$2365,I1885)</f>
        <v>1</v>
      </c>
      <c r="B1885" s="429">
        <v>46078.0</v>
      </c>
      <c r="C1885" s="94" t="s">
        <v>83</v>
      </c>
      <c r="D1885" s="94" t="s">
        <v>104</v>
      </c>
      <c r="E1885" s="94">
        <f t="shared" si="2"/>
        <v>48</v>
      </c>
      <c r="F1885" s="429">
        <v>46072.0</v>
      </c>
      <c r="G1885" s="94"/>
      <c r="H1885" s="94" t="s">
        <v>9587</v>
      </c>
      <c r="I1885" s="94" t="s">
        <v>5566</v>
      </c>
      <c r="J1885" s="161" t="s">
        <v>5567</v>
      </c>
      <c r="K1885" s="161" t="s">
        <v>5568</v>
      </c>
      <c r="L1885" s="430" t="s">
        <v>5568</v>
      </c>
      <c r="M1885" s="94" t="s">
        <v>5569</v>
      </c>
      <c r="N1885" s="94" t="s">
        <v>5569</v>
      </c>
      <c r="O1885" s="431">
        <v>46072.0</v>
      </c>
      <c r="P1885" s="436">
        <v>46086.0</v>
      </c>
      <c r="Q1885" s="94" t="s">
        <v>124</v>
      </c>
      <c r="R1885" s="94">
        <v>1.0</v>
      </c>
      <c r="S1885" s="167" t="s">
        <v>251</v>
      </c>
      <c r="T1885" s="162" t="s">
        <v>145</v>
      </c>
      <c r="U1885" s="167" t="s">
        <v>101</v>
      </c>
      <c r="V1885" s="167" t="s">
        <v>131</v>
      </c>
      <c r="W1885" s="163"/>
      <c r="X1885" s="167" t="s">
        <v>1035</v>
      </c>
      <c r="Y1885" s="175"/>
      <c r="Z1885" s="175"/>
      <c r="AA1885" s="175"/>
      <c r="AB1885" s="175"/>
    </row>
    <row r="1886" ht="22.5" customHeight="1">
      <c r="A1886" s="72">
        <f>COUNTIF('Call &amp; Chat-Lidya'!$I$4:$I$2365,I1886)</f>
        <v>5</v>
      </c>
      <c r="B1886" s="436">
        <v>46077.0</v>
      </c>
      <c r="C1886" s="94" t="s">
        <v>83</v>
      </c>
      <c r="D1886" s="94" t="s">
        <v>104</v>
      </c>
      <c r="E1886" s="94">
        <f t="shared" si="2"/>
        <v>49</v>
      </c>
      <c r="F1886" s="429">
        <v>46073.0</v>
      </c>
      <c r="G1886" s="94"/>
      <c r="H1886" s="94" t="s">
        <v>1029</v>
      </c>
      <c r="I1886" s="94" t="s">
        <v>1030</v>
      </c>
      <c r="J1886" s="161" t="s">
        <v>1031</v>
      </c>
      <c r="K1886" s="161" t="s">
        <v>1032</v>
      </c>
      <c r="L1886" s="430" t="s">
        <v>1032</v>
      </c>
      <c r="M1886" s="94" t="s">
        <v>1033</v>
      </c>
      <c r="N1886" s="94" t="s">
        <v>1033</v>
      </c>
      <c r="O1886" s="431">
        <v>46073.0</v>
      </c>
      <c r="P1886" s="436">
        <v>46087.0</v>
      </c>
      <c r="Q1886" s="94" t="s">
        <v>143</v>
      </c>
      <c r="R1886" s="94">
        <v>1.0</v>
      </c>
      <c r="S1886" s="167" t="s">
        <v>381</v>
      </c>
      <c r="T1886" s="162" t="s">
        <v>145</v>
      </c>
      <c r="U1886" s="167" t="s">
        <v>101</v>
      </c>
      <c r="V1886" s="167" t="s">
        <v>1043</v>
      </c>
      <c r="W1886" s="167" t="s">
        <v>342</v>
      </c>
      <c r="X1886" s="167" t="s">
        <v>1035</v>
      </c>
      <c r="Y1886" s="175"/>
      <c r="Z1886" s="175"/>
      <c r="AA1886" s="175"/>
      <c r="AB1886" s="175"/>
    </row>
    <row r="1887" ht="22.5" customHeight="1">
      <c r="A1887" s="72">
        <f>COUNTIF('Call &amp; Chat-Lidya'!$I$4:$I$2365,I1887)</f>
        <v>1</v>
      </c>
      <c r="B1887" s="436">
        <v>46077.0</v>
      </c>
      <c r="C1887" s="94" t="s">
        <v>83</v>
      </c>
      <c r="D1887" s="94" t="s">
        <v>104</v>
      </c>
      <c r="E1887" s="94">
        <f t="shared" si="2"/>
        <v>50</v>
      </c>
      <c r="F1887" s="436">
        <v>46073.0</v>
      </c>
      <c r="G1887" s="94"/>
      <c r="H1887" s="94" t="s">
        <v>9609</v>
      </c>
      <c r="I1887" s="94" t="s">
        <v>9610</v>
      </c>
      <c r="J1887" s="161" t="s">
        <v>9611</v>
      </c>
      <c r="K1887" s="161" t="s">
        <v>9612</v>
      </c>
      <c r="L1887" s="430" t="s">
        <v>9612</v>
      </c>
      <c r="M1887" s="94" t="s">
        <v>9613</v>
      </c>
      <c r="N1887" s="94" t="s">
        <v>9613</v>
      </c>
      <c r="O1887" s="431">
        <v>46073.0</v>
      </c>
      <c r="P1887" s="436">
        <v>46087.0</v>
      </c>
      <c r="Q1887" s="94" t="s">
        <v>124</v>
      </c>
      <c r="R1887" s="94">
        <v>1.0</v>
      </c>
      <c r="S1887" s="167" t="s">
        <v>251</v>
      </c>
      <c r="T1887" s="162" t="s">
        <v>145</v>
      </c>
      <c r="U1887" s="167" t="s">
        <v>101</v>
      </c>
      <c r="V1887" s="167" t="s">
        <v>131</v>
      </c>
      <c r="W1887" s="163"/>
      <c r="X1887" s="167" t="s">
        <v>1035</v>
      </c>
      <c r="Y1887" s="175"/>
      <c r="Z1887" s="175"/>
      <c r="AA1887" s="175"/>
      <c r="AB1887" s="175"/>
    </row>
    <row r="1888" ht="22.5" customHeight="1">
      <c r="A1888" s="72">
        <f>COUNTIF('Call &amp; Chat-Lidya'!$I$4:$I$2365,I1888)</f>
        <v>1</v>
      </c>
      <c r="B1888" s="436">
        <v>46077.0</v>
      </c>
      <c r="C1888" s="94" t="s">
        <v>83</v>
      </c>
      <c r="D1888" s="94" t="s">
        <v>104</v>
      </c>
      <c r="E1888" s="94">
        <f t="shared" si="2"/>
        <v>51</v>
      </c>
      <c r="F1888" s="436">
        <v>46075.0</v>
      </c>
      <c r="G1888" s="94"/>
      <c r="H1888" s="94" t="s">
        <v>9620</v>
      </c>
      <c r="I1888" s="94" t="s">
        <v>9621</v>
      </c>
      <c r="J1888" s="161" t="s">
        <v>9622</v>
      </c>
      <c r="K1888" s="161" t="s">
        <v>9622</v>
      </c>
      <c r="L1888" s="430" t="s">
        <v>9622</v>
      </c>
      <c r="M1888" s="94" t="s">
        <v>9623</v>
      </c>
      <c r="N1888" s="94" t="s">
        <v>9623</v>
      </c>
      <c r="O1888" s="431">
        <v>46074.0</v>
      </c>
      <c r="P1888" s="436">
        <v>46088.0</v>
      </c>
      <c r="Q1888" s="94" t="s">
        <v>124</v>
      </c>
      <c r="R1888" s="94">
        <v>1.0</v>
      </c>
      <c r="S1888" s="167" t="s">
        <v>381</v>
      </c>
      <c r="T1888" s="162" t="s">
        <v>195</v>
      </c>
      <c r="U1888" s="167" t="s">
        <v>101</v>
      </c>
      <c r="V1888" s="167" t="s">
        <v>283</v>
      </c>
      <c r="W1888" s="163"/>
      <c r="X1888" s="167" t="s">
        <v>1035</v>
      </c>
      <c r="Y1888" s="175"/>
      <c r="Z1888" s="175"/>
      <c r="AA1888" s="175"/>
      <c r="AB1888" s="175"/>
    </row>
    <row r="1889" ht="22.5" customHeight="1">
      <c r="A1889" s="72">
        <f>COUNTIF('Call &amp; Chat-Lidya'!$I$4:$I$2365,I1889)</f>
        <v>1</v>
      </c>
      <c r="B1889" s="436">
        <v>46077.0</v>
      </c>
      <c r="C1889" s="94" t="s">
        <v>83</v>
      </c>
      <c r="D1889" s="94" t="s">
        <v>104</v>
      </c>
      <c r="E1889" s="94">
        <f t="shared" si="2"/>
        <v>52</v>
      </c>
      <c r="F1889" s="436">
        <v>46075.0</v>
      </c>
      <c r="G1889" s="94"/>
      <c r="H1889" s="94" t="s">
        <v>9629</v>
      </c>
      <c r="I1889" s="94" t="s">
        <v>9630</v>
      </c>
      <c r="J1889" s="161" t="s">
        <v>9631</v>
      </c>
      <c r="K1889" s="161" t="s">
        <v>9632</v>
      </c>
      <c r="L1889" s="430" t="s">
        <v>9632</v>
      </c>
      <c r="M1889" s="94" t="s">
        <v>9633</v>
      </c>
      <c r="N1889" s="175"/>
      <c r="O1889" s="431">
        <v>46075.0</v>
      </c>
      <c r="P1889" s="436">
        <v>46089.0</v>
      </c>
      <c r="Q1889" s="94" t="s">
        <v>124</v>
      </c>
      <c r="R1889" s="94">
        <v>0.0</v>
      </c>
      <c r="S1889" s="167" t="s">
        <v>126</v>
      </c>
      <c r="T1889" s="162" t="s">
        <v>127</v>
      </c>
      <c r="U1889" s="167" t="s">
        <v>128</v>
      </c>
      <c r="V1889" s="167" t="s">
        <v>131</v>
      </c>
      <c r="W1889" s="163"/>
      <c r="X1889" s="167" t="s">
        <v>1035</v>
      </c>
      <c r="Y1889" s="175"/>
      <c r="Z1889" s="175"/>
      <c r="AA1889" s="175"/>
      <c r="AB1889" s="175"/>
    </row>
    <row r="1890" ht="22.5" customHeight="1">
      <c r="A1890" s="72">
        <f>COUNTIF('Call &amp; Chat-Lidya'!$I$4:$I$2365,I1890)</f>
        <v>1</v>
      </c>
      <c r="B1890" s="436">
        <v>46077.0</v>
      </c>
      <c r="C1890" s="94" t="s">
        <v>83</v>
      </c>
      <c r="D1890" s="94" t="s">
        <v>104</v>
      </c>
      <c r="E1890" s="94">
        <f t="shared" si="2"/>
        <v>53</v>
      </c>
      <c r="F1890" s="436">
        <v>46075.0</v>
      </c>
      <c r="G1890" s="94"/>
      <c r="H1890" s="94" t="s">
        <v>9638</v>
      </c>
      <c r="I1890" s="94" t="s">
        <v>9640</v>
      </c>
      <c r="J1890" s="161" t="s">
        <v>9641</v>
      </c>
      <c r="K1890" s="161" t="s">
        <v>9642</v>
      </c>
      <c r="L1890" s="430" t="s">
        <v>9642</v>
      </c>
      <c r="M1890" s="94" t="s">
        <v>9643</v>
      </c>
      <c r="N1890" s="94" t="s">
        <v>9643</v>
      </c>
      <c r="O1890" s="431">
        <v>46075.0</v>
      </c>
      <c r="P1890" s="436">
        <v>46089.0</v>
      </c>
      <c r="Q1890" s="94" t="s">
        <v>124</v>
      </c>
      <c r="R1890" s="94">
        <v>1.0</v>
      </c>
      <c r="S1890" s="167" t="s">
        <v>251</v>
      </c>
      <c r="T1890" s="162" t="s">
        <v>145</v>
      </c>
      <c r="U1890" s="167" t="s">
        <v>101</v>
      </c>
      <c r="V1890" s="167" t="s">
        <v>131</v>
      </c>
      <c r="W1890" s="163"/>
      <c r="X1890" s="167" t="s">
        <v>1035</v>
      </c>
      <c r="Y1890" s="175"/>
      <c r="Z1890" s="175"/>
      <c r="AA1890" s="175"/>
      <c r="AB1890" s="175"/>
    </row>
    <row r="1891" ht="22.5" customHeight="1">
      <c r="A1891" s="72">
        <f>COUNTIF('Call &amp; Chat-Lidya'!$I$4:$I$2365,I1891)</f>
        <v>8</v>
      </c>
      <c r="B1891" s="436">
        <v>46077.0</v>
      </c>
      <c r="C1891" s="94" t="s">
        <v>83</v>
      </c>
      <c r="D1891" s="94" t="s">
        <v>104</v>
      </c>
      <c r="E1891" s="94">
        <f t="shared" si="2"/>
        <v>54</v>
      </c>
      <c r="F1891" s="436">
        <v>46075.0</v>
      </c>
      <c r="G1891" s="94"/>
      <c r="H1891" s="94" t="s">
        <v>1878</v>
      </c>
      <c r="I1891" s="94" t="s">
        <v>1879</v>
      </c>
      <c r="J1891" s="161" t="s">
        <v>1880</v>
      </c>
      <c r="K1891" s="161" t="s">
        <v>1881</v>
      </c>
      <c r="L1891" s="430" t="s">
        <v>1881</v>
      </c>
      <c r="M1891" s="94" t="s">
        <v>1882</v>
      </c>
      <c r="N1891" s="94" t="s">
        <v>1882</v>
      </c>
      <c r="O1891" s="431">
        <v>46075.0</v>
      </c>
      <c r="P1891" s="436">
        <v>46089.0</v>
      </c>
      <c r="Q1891" s="94" t="s">
        <v>98</v>
      </c>
      <c r="R1891" s="94">
        <v>2.0</v>
      </c>
      <c r="S1891" s="167" t="s">
        <v>100</v>
      </c>
      <c r="T1891" s="162" t="s">
        <v>100</v>
      </c>
      <c r="U1891" s="167" t="s">
        <v>101</v>
      </c>
      <c r="V1891" s="167" t="s">
        <v>1050</v>
      </c>
      <c r="W1891" s="167" t="s">
        <v>509</v>
      </c>
      <c r="X1891" s="167" t="s">
        <v>1035</v>
      </c>
      <c r="Y1891" s="175"/>
      <c r="Z1891" s="175"/>
      <c r="AA1891" s="175"/>
      <c r="AB1891" s="175"/>
    </row>
    <row r="1892" ht="22.5" customHeight="1">
      <c r="A1892" s="72">
        <f>COUNTIF('Call &amp; Chat-Lidya'!$I$4:$I$2365,I1892)</f>
        <v>3</v>
      </c>
      <c r="B1892" s="436">
        <v>46077.0</v>
      </c>
      <c r="C1892" s="94" t="s">
        <v>83</v>
      </c>
      <c r="D1892" s="94" t="s">
        <v>104</v>
      </c>
      <c r="E1892" s="94">
        <f t="shared" si="2"/>
        <v>55</v>
      </c>
      <c r="F1892" s="436">
        <v>46076.0</v>
      </c>
      <c r="G1892" s="94"/>
      <c r="H1892" s="94" t="s">
        <v>9654</v>
      </c>
      <c r="I1892" s="94" t="s">
        <v>9655</v>
      </c>
      <c r="J1892" s="161" t="s">
        <v>9657</v>
      </c>
      <c r="K1892" s="161" t="s">
        <v>9659</v>
      </c>
      <c r="L1892" s="430" t="s">
        <v>9659</v>
      </c>
      <c r="M1892" s="94" t="s">
        <v>9660</v>
      </c>
      <c r="N1892" s="94" t="s">
        <v>9660</v>
      </c>
      <c r="O1892" s="431">
        <v>46076.0</v>
      </c>
      <c r="P1892" s="436">
        <v>46090.0</v>
      </c>
      <c r="Q1892" s="94" t="s">
        <v>98</v>
      </c>
      <c r="R1892" s="94">
        <v>1.0</v>
      </c>
      <c r="S1892" s="167" t="s">
        <v>251</v>
      </c>
      <c r="T1892" s="162" t="s">
        <v>145</v>
      </c>
      <c r="U1892" s="167" t="s">
        <v>101</v>
      </c>
      <c r="V1892" s="167" t="s">
        <v>131</v>
      </c>
      <c r="W1892" s="163"/>
      <c r="X1892" s="163"/>
      <c r="Y1892" s="175"/>
      <c r="Z1892" s="175"/>
      <c r="AA1892" s="175"/>
      <c r="AB1892" s="175"/>
    </row>
    <row r="1893" ht="22.5" customHeight="1">
      <c r="A1893" s="72">
        <f>COUNTIF('Call &amp; Chat-Lidya'!$I$4:$I$2365,I1893)</f>
        <v>7</v>
      </c>
      <c r="B1893" s="436">
        <v>46077.0</v>
      </c>
      <c r="C1893" s="94" t="s">
        <v>83</v>
      </c>
      <c r="D1893" s="94" t="s">
        <v>104</v>
      </c>
      <c r="E1893" s="94">
        <f t="shared" si="2"/>
        <v>56</v>
      </c>
      <c r="F1893" s="436">
        <v>46077.0</v>
      </c>
      <c r="G1893" s="94"/>
      <c r="H1893" s="94" t="s">
        <v>9663</v>
      </c>
      <c r="I1893" s="94" t="s">
        <v>2337</v>
      </c>
      <c r="J1893" s="161" t="s">
        <v>2339</v>
      </c>
      <c r="K1893" s="161" t="s">
        <v>2342</v>
      </c>
      <c r="L1893" s="430" t="s">
        <v>2342</v>
      </c>
      <c r="M1893" s="94" t="s">
        <v>2343</v>
      </c>
      <c r="N1893" s="94" t="s">
        <v>2343</v>
      </c>
      <c r="O1893" s="431">
        <v>46076.0</v>
      </c>
      <c r="P1893" s="436">
        <v>46090.0</v>
      </c>
      <c r="Q1893" s="94" t="s">
        <v>124</v>
      </c>
      <c r="R1893" s="94">
        <v>2.0</v>
      </c>
      <c r="S1893" s="167" t="s">
        <v>381</v>
      </c>
      <c r="T1893" s="162" t="s">
        <v>145</v>
      </c>
      <c r="U1893" s="167" t="s">
        <v>101</v>
      </c>
      <c r="V1893" s="167" t="s">
        <v>283</v>
      </c>
      <c r="W1893" s="167" t="s">
        <v>509</v>
      </c>
      <c r="X1893" s="167" t="s">
        <v>1035</v>
      </c>
      <c r="Y1893" s="175"/>
      <c r="Z1893" s="175"/>
      <c r="AA1893" s="175"/>
      <c r="AB1893" s="175"/>
    </row>
    <row r="1894" ht="22.5" customHeight="1">
      <c r="A1894" s="72">
        <f>COUNTIF('Call &amp; Chat-Lidya'!$I$4:$I$2365,I1894)</f>
        <v>5</v>
      </c>
      <c r="B1894" s="436">
        <v>46077.0</v>
      </c>
      <c r="C1894" s="94" t="s">
        <v>83</v>
      </c>
      <c r="D1894" s="94" t="s">
        <v>104</v>
      </c>
      <c r="E1894" s="94">
        <f t="shared" si="2"/>
        <v>57</v>
      </c>
      <c r="F1894" s="436">
        <v>46077.0</v>
      </c>
      <c r="G1894" s="94"/>
      <c r="H1894" s="94" t="s">
        <v>3283</v>
      </c>
      <c r="I1894" s="94" t="s">
        <v>2567</v>
      </c>
      <c r="J1894" s="161" t="s">
        <v>2568</v>
      </c>
      <c r="K1894" s="161" t="s">
        <v>2569</v>
      </c>
      <c r="L1894" s="430" t="s">
        <v>2569</v>
      </c>
      <c r="M1894" s="94" t="s">
        <v>2571</v>
      </c>
      <c r="N1894" s="94" t="s">
        <v>3284</v>
      </c>
      <c r="O1894" s="431">
        <v>46077.0</v>
      </c>
      <c r="P1894" s="436">
        <v>46091.0</v>
      </c>
      <c r="Q1894" s="94" t="s">
        <v>124</v>
      </c>
      <c r="R1894" s="94">
        <v>2.0</v>
      </c>
      <c r="S1894" s="167" t="s">
        <v>100</v>
      </c>
      <c r="T1894" s="162" t="s">
        <v>100</v>
      </c>
      <c r="U1894" s="167" t="s">
        <v>101</v>
      </c>
      <c r="V1894" s="167" t="s">
        <v>341</v>
      </c>
      <c r="W1894" s="167" t="s">
        <v>509</v>
      </c>
      <c r="X1894" s="167" t="s">
        <v>512</v>
      </c>
      <c r="Y1894" s="553" t="s">
        <v>9675</v>
      </c>
      <c r="Z1894" s="435"/>
      <c r="AA1894" s="175"/>
      <c r="AB1894" s="175"/>
    </row>
    <row r="1895" ht="22.5" customHeight="1">
      <c r="A1895" s="72">
        <f>COUNTIF('Call &amp; Chat-Lidya'!$I$4:$I$2365,I1895)</f>
        <v>12</v>
      </c>
      <c r="B1895" s="436">
        <v>46079.0</v>
      </c>
      <c r="C1895" s="94" t="s">
        <v>83</v>
      </c>
      <c r="D1895" s="94" t="s">
        <v>104</v>
      </c>
      <c r="E1895" s="94">
        <f t="shared" si="2"/>
        <v>58</v>
      </c>
      <c r="F1895" s="436">
        <v>46078.0</v>
      </c>
      <c r="G1895" s="94"/>
      <c r="H1895" s="94" t="s">
        <v>1673</v>
      </c>
      <c r="I1895" s="94" t="s">
        <v>1674</v>
      </c>
      <c r="J1895" s="161" t="s">
        <v>1675</v>
      </c>
      <c r="K1895" s="161" t="s">
        <v>1676</v>
      </c>
      <c r="L1895" s="430" t="s">
        <v>1676</v>
      </c>
      <c r="M1895" s="94" t="s">
        <v>1677</v>
      </c>
      <c r="N1895" s="94" t="s">
        <v>1678</v>
      </c>
      <c r="O1895" s="431">
        <v>46078.0</v>
      </c>
      <c r="P1895" s="436">
        <v>46092.0</v>
      </c>
      <c r="Q1895" s="94" t="s">
        <v>86</v>
      </c>
      <c r="R1895" s="94">
        <v>1.0</v>
      </c>
      <c r="S1895" s="167" t="s">
        <v>251</v>
      </c>
      <c r="T1895" s="162" t="s">
        <v>145</v>
      </c>
      <c r="U1895" s="167" t="s">
        <v>101</v>
      </c>
      <c r="V1895" s="167" t="s">
        <v>131</v>
      </c>
      <c r="W1895" s="163"/>
      <c r="X1895" s="163"/>
      <c r="Y1895" s="435"/>
      <c r="Z1895" s="435"/>
      <c r="AA1895" s="175"/>
      <c r="AB1895" s="175"/>
    </row>
    <row r="1896" ht="22.5" customHeight="1">
      <c r="A1896" s="72">
        <f>COUNTIF('Call &amp; Chat-Lidya'!$I$4:$I$2365,I1896)</f>
        <v>2</v>
      </c>
      <c r="B1896" s="436">
        <v>46080.0</v>
      </c>
      <c r="C1896" s="94" t="s">
        <v>83</v>
      </c>
      <c r="D1896" s="94" t="s">
        <v>104</v>
      </c>
      <c r="E1896" s="94">
        <f t="shared" si="2"/>
        <v>59</v>
      </c>
      <c r="F1896" s="436">
        <v>46080.0</v>
      </c>
      <c r="G1896" s="94"/>
      <c r="H1896" s="94" t="s">
        <v>9686</v>
      </c>
      <c r="I1896" s="94" t="s">
        <v>9687</v>
      </c>
      <c r="J1896" s="161" t="s">
        <v>9688</v>
      </c>
      <c r="K1896" s="161" t="s">
        <v>9689</v>
      </c>
      <c r="L1896" s="430" t="s">
        <v>9689</v>
      </c>
      <c r="M1896" s="94" t="s">
        <v>9690</v>
      </c>
      <c r="N1896" s="94" t="s">
        <v>9690</v>
      </c>
      <c r="O1896" s="431">
        <v>46079.0</v>
      </c>
      <c r="P1896" s="436">
        <v>46093.0</v>
      </c>
      <c r="Q1896" s="94" t="s">
        <v>143</v>
      </c>
      <c r="R1896" s="94">
        <v>1.0</v>
      </c>
      <c r="S1896" s="167" t="s">
        <v>251</v>
      </c>
      <c r="T1896" s="162" t="s">
        <v>145</v>
      </c>
      <c r="U1896" s="167" t="s">
        <v>101</v>
      </c>
      <c r="V1896" s="167" t="s">
        <v>131</v>
      </c>
      <c r="W1896" s="163"/>
      <c r="X1896" s="163"/>
      <c r="Y1896" s="435"/>
      <c r="Z1896" s="435"/>
      <c r="AA1896" s="175"/>
      <c r="AB1896" s="175"/>
    </row>
    <row r="1897" ht="22.5" customHeight="1">
      <c r="A1897" s="72">
        <f>COUNTIF('Call &amp; Chat-Lidya'!$I$4:$I$2365,I1897)</f>
        <v>1</v>
      </c>
      <c r="B1897" s="429">
        <v>46077.0</v>
      </c>
      <c r="C1897" s="94" t="s">
        <v>83</v>
      </c>
      <c r="D1897" s="94" t="s">
        <v>55</v>
      </c>
      <c r="E1897" s="94">
        <f t="shared" si="2"/>
        <v>60</v>
      </c>
      <c r="F1897" s="429">
        <v>46024.0</v>
      </c>
      <c r="G1897" s="94"/>
      <c r="H1897" s="94" t="s">
        <v>3354</v>
      </c>
      <c r="I1897" s="94" t="s">
        <v>2733</v>
      </c>
      <c r="J1897" s="161" t="s">
        <v>2734</v>
      </c>
      <c r="K1897" s="161" t="s">
        <v>2736</v>
      </c>
      <c r="L1897" s="430" t="s">
        <v>2736</v>
      </c>
      <c r="M1897" s="94" t="s">
        <v>2737</v>
      </c>
      <c r="N1897" s="175"/>
      <c r="O1897" s="431">
        <v>46023.0</v>
      </c>
      <c r="P1897" s="436">
        <v>46037.0</v>
      </c>
      <c r="Q1897" s="94" t="s">
        <v>3359</v>
      </c>
      <c r="R1897" s="94">
        <v>3.0</v>
      </c>
      <c r="S1897" s="167" t="s">
        <v>99</v>
      </c>
      <c r="T1897" s="162" t="s">
        <v>145</v>
      </c>
      <c r="U1897" s="167" t="s">
        <v>101</v>
      </c>
      <c r="V1897" s="167" t="s">
        <v>105</v>
      </c>
      <c r="W1897" s="167" t="s">
        <v>509</v>
      </c>
      <c r="X1897" s="167" t="s">
        <v>107</v>
      </c>
      <c r="Y1897" s="435"/>
      <c r="Z1897" s="435"/>
      <c r="AA1897" s="175"/>
      <c r="AB1897" s="175"/>
    </row>
    <row r="1898" ht="22.5" customHeight="1">
      <c r="A1898" s="72">
        <f>COUNTIF('Call &amp; Chat-Lidya'!$I$4:$I$2365,I1898)</f>
        <v>1</v>
      </c>
      <c r="B1898" s="429">
        <v>46077.0</v>
      </c>
      <c r="C1898" s="94" t="s">
        <v>83</v>
      </c>
      <c r="D1898" s="94" t="s">
        <v>55</v>
      </c>
      <c r="E1898" s="94">
        <f t="shared" si="2"/>
        <v>61</v>
      </c>
      <c r="F1898" s="429">
        <v>46026.0</v>
      </c>
      <c r="G1898" s="94"/>
      <c r="H1898" s="94" t="s">
        <v>3327</v>
      </c>
      <c r="I1898" s="94" t="s">
        <v>2648</v>
      </c>
      <c r="J1898" s="161" t="s">
        <v>3328</v>
      </c>
      <c r="K1898" s="161" t="s">
        <v>2650</v>
      </c>
      <c r="L1898" s="430" t="s">
        <v>2650</v>
      </c>
      <c r="M1898" s="94" t="s">
        <v>2651</v>
      </c>
      <c r="N1898" s="94" t="s">
        <v>2651</v>
      </c>
      <c r="O1898" s="431">
        <v>46025.0</v>
      </c>
      <c r="P1898" s="436">
        <v>46039.0</v>
      </c>
      <c r="Q1898" s="94" t="s">
        <v>3330</v>
      </c>
      <c r="R1898" s="94">
        <v>3.0</v>
      </c>
      <c r="S1898" s="167" t="s">
        <v>99</v>
      </c>
      <c r="T1898" s="162" t="s">
        <v>145</v>
      </c>
      <c r="U1898" s="167" t="s">
        <v>101</v>
      </c>
      <c r="V1898" s="167" t="s">
        <v>105</v>
      </c>
      <c r="W1898" s="163"/>
      <c r="X1898" s="167" t="s">
        <v>959</v>
      </c>
      <c r="Y1898" s="435"/>
      <c r="Z1898" s="435"/>
      <c r="AA1898" s="175"/>
      <c r="AB1898" s="175"/>
    </row>
    <row r="1899" ht="22.5" customHeight="1">
      <c r="A1899" s="72">
        <f>COUNTIF('Call &amp; Chat-Lidya'!$I$4:$I$2365,I1899)</f>
        <v>1</v>
      </c>
      <c r="B1899" s="429">
        <v>46077.0</v>
      </c>
      <c r="C1899" s="94" t="s">
        <v>83</v>
      </c>
      <c r="D1899" s="94" t="s">
        <v>55</v>
      </c>
      <c r="E1899" s="94">
        <f t="shared" si="2"/>
        <v>62</v>
      </c>
      <c r="F1899" s="429">
        <v>46026.0</v>
      </c>
      <c r="G1899" s="94"/>
      <c r="H1899" s="94" t="s">
        <v>3336</v>
      </c>
      <c r="I1899" s="94" t="s">
        <v>2740</v>
      </c>
      <c r="J1899" s="161" t="s">
        <v>2742</v>
      </c>
      <c r="K1899" s="161" t="s">
        <v>2743</v>
      </c>
      <c r="L1899" s="430" t="s">
        <v>2743</v>
      </c>
      <c r="M1899" s="94" t="s">
        <v>2744</v>
      </c>
      <c r="N1899" s="94" t="s">
        <v>2744</v>
      </c>
      <c r="O1899" s="431">
        <v>46025.0</v>
      </c>
      <c r="P1899" s="436">
        <v>46039.0</v>
      </c>
      <c r="Q1899" s="94" t="s">
        <v>554</v>
      </c>
      <c r="R1899" s="94">
        <v>3.0</v>
      </c>
      <c r="S1899" s="167" t="s">
        <v>99</v>
      </c>
      <c r="T1899" s="162" t="s">
        <v>145</v>
      </c>
      <c r="U1899" s="167" t="s">
        <v>101</v>
      </c>
      <c r="V1899" s="167" t="s">
        <v>105</v>
      </c>
      <c r="W1899" s="163"/>
      <c r="X1899" s="167" t="s">
        <v>107</v>
      </c>
      <c r="Y1899" s="435"/>
      <c r="Z1899" s="435"/>
      <c r="AA1899" s="175"/>
      <c r="AB1899" s="175"/>
    </row>
    <row r="1900" ht="22.5" customHeight="1">
      <c r="A1900" s="72">
        <f>COUNTIF('Call &amp; Chat-Lidya'!$I$4:$I$2365,I1900)</f>
        <v>1</v>
      </c>
      <c r="B1900" s="429">
        <v>46077.0</v>
      </c>
      <c r="C1900" s="94" t="s">
        <v>83</v>
      </c>
      <c r="D1900" s="94" t="s">
        <v>55</v>
      </c>
      <c r="E1900" s="94">
        <f t="shared" si="2"/>
        <v>63</v>
      </c>
      <c r="F1900" s="429">
        <v>46026.0</v>
      </c>
      <c r="G1900" s="94"/>
      <c r="H1900" s="94" t="s">
        <v>3346</v>
      </c>
      <c r="I1900" s="94" t="s">
        <v>2703</v>
      </c>
      <c r="J1900" s="161" t="s">
        <v>2704</v>
      </c>
      <c r="K1900" s="161" t="s">
        <v>2705</v>
      </c>
      <c r="L1900" s="430" t="s">
        <v>2705</v>
      </c>
      <c r="M1900" s="94" t="s">
        <v>2706</v>
      </c>
      <c r="N1900" s="94" t="s">
        <v>2706</v>
      </c>
      <c r="O1900" s="431">
        <v>46025.0</v>
      </c>
      <c r="P1900" s="436">
        <v>46039.0</v>
      </c>
      <c r="Q1900" s="94" t="s">
        <v>499</v>
      </c>
      <c r="R1900" s="94">
        <v>3.0</v>
      </c>
      <c r="S1900" s="167" t="s">
        <v>99</v>
      </c>
      <c r="T1900" s="162" t="s">
        <v>145</v>
      </c>
      <c r="U1900" s="167" t="s">
        <v>101</v>
      </c>
      <c r="V1900" s="167" t="s">
        <v>105</v>
      </c>
      <c r="W1900" s="163"/>
      <c r="X1900" s="167" t="s">
        <v>512</v>
      </c>
      <c r="Y1900" s="435"/>
      <c r="Z1900" s="435"/>
      <c r="AA1900" s="175"/>
      <c r="AB1900" s="175"/>
    </row>
    <row r="1901" ht="22.5" customHeight="1">
      <c r="A1901" s="72">
        <f>COUNTIF('Call &amp; Chat-Lidya'!$I$4:$I$2365,I1901)</f>
        <v>2</v>
      </c>
      <c r="B1901" s="429">
        <v>46077.0</v>
      </c>
      <c r="C1901" s="94" t="s">
        <v>83</v>
      </c>
      <c r="D1901" s="94" t="s">
        <v>55</v>
      </c>
      <c r="E1901" s="94">
        <f t="shared" si="2"/>
        <v>64</v>
      </c>
      <c r="F1901" s="429">
        <v>46026.0</v>
      </c>
      <c r="G1901" s="94"/>
      <c r="H1901" s="94" t="s">
        <v>3280</v>
      </c>
      <c r="I1901" s="94" t="s">
        <v>2665</v>
      </c>
      <c r="J1901" s="161" t="s">
        <v>2666</v>
      </c>
      <c r="K1901" s="161" t="s">
        <v>2666</v>
      </c>
      <c r="L1901" s="430" t="s">
        <v>2666</v>
      </c>
      <c r="M1901" s="94" t="s">
        <v>2667</v>
      </c>
      <c r="N1901" s="94" t="s">
        <v>2667</v>
      </c>
      <c r="O1901" s="431">
        <v>46025.0</v>
      </c>
      <c r="P1901" s="436">
        <v>46039.0</v>
      </c>
      <c r="Q1901" s="94" t="s">
        <v>3281</v>
      </c>
      <c r="R1901" s="94">
        <v>3.0</v>
      </c>
      <c r="S1901" s="167" t="s">
        <v>99</v>
      </c>
      <c r="T1901" s="162" t="s">
        <v>145</v>
      </c>
      <c r="U1901" s="167" t="s">
        <v>101</v>
      </c>
      <c r="V1901" s="167" t="s">
        <v>105</v>
      </c>
      <c r="W1901" s="167" t="s">
        <v>509</v>
      </c>
      <c r="X1901" s="167" t="s">
        <v>959</v>
      </c>
      <c r="Y1901" s="435"/>
      <c r="Z1901" s="435"/>
      <c r="AA1901" s="175"/>
      <c r="AB1901" s="175"/>
    </row>
    <row r="1902" ht="22.5" customHeight="1">
      <c r="A1902" s="72">
        <f>COUNTIF('Call &amp; Chat-Lidya'!$I$4:$I$2365,I1902)</f>
        <v>1</v>
      </c>
      <c r="B1902" s="429">
        <v>46084.0</v>
      </c>
      <c r="C1902" s="94" t="s">
        <v>83</v>
      </c>
      <c r="D1902" s="94" t="s">
        <v>55</v>
      </c>
      <c r="E1902" s="94">
        <f t="shared" si="2"/>
        <v>65</v>
      </c>
      <c r="F1902" s="429">
        <v>46027.0</v>
      </c>
      <c r="G1902" s="94"/>
      <c r="H1902" s="94">
        <v>10422.0</v>
      </c>
      <c r="I1902" s="94" t="s">
        <v>5979</v>
      </c>
      <c r="J1902" s="161" t="s">
        <v>5980</v>
      </c>
      <c r="K1902" s="161" t="s">
        <v>5981</v>
      </c>
      <c r="L1902" s="430" t="s">
        <v>5981</v>
      </c>
      <c r="M1902" s="94" t="s">
        <v>5982</v>
      </c>
      <c r="N1902" s="94" t="s">
        <v>5982</v>
      </c>
      <c r="O1902" s="431">
        <v>46026.0</v>
      </c>
      <c r="P1902" s="436">
        <v>46040.0</v>
      </c>
      <c r="Q1902" s="175"/>
      <c r="R1902" s="94">
        <v>0.0</v>
      </c>
      <c r="S1902" s="167" t="s">
        <v>99</v>
      </c>
      <c r="T1902" s="162" t="s">
        <v>195</v>
      </c>
      <c r="U1902" s="167" t="s">
        <v>128</v>
      </c>
      <c r="V1902" s="167" t="s">
        <v>1050</v>
      </c>
      <c r="W1902" s="167" t="s">
        <v>342</v>
      </c>
      <c r="X1902" s="167" t="s">
        <v>1035</v>
      </c>
      <c r="Y1902" s="175"/>
      <c r="Z1902" s="175"/>
      <c r="AA1902" s="175"/>
      <c r="AB1902" s="175"/>
    </row>
    <row r="1903" ht="22.5" customHeight="1">
      <c r="A1903" s="72">
        <f>COUNTIF('Call &amp; Chat-Lidya'!$I$4:$I$2365,I1903)</f>
        <v>8</v>
      </c>
      <c r="B1903" s="436">
        <v>46077.0</v>
      </c>
      <c r="C1903" s="94" t="s">
        <v>83</v>
      </c>
      <c r="D1903" s="94" t="s">
        <v>55</v>
      </c>
      <c r="E1903" s="94">
        <f t="shared" si="2"/>
        <v>66</v>
      </c>
      <c r="F1903" s="429">
        <v>46027.0</v>
      </c>
      <c r="G1903" s="94"/>
      <c r="H1903" s="94" t="s">
        <v>1915</v>
      </c>
      <c r="I1903" s="94" t="s">
        <v>1916</v>
      </c>
      <c r="J1903" s="161" t="s">
        <v>1917</v>
      </c>
      <c r="K1903" s="161" t="s">
        <v>1918</v>
      </c>
      <c r="L1903" s="430" t="s">
        <v>1918</v>
      </c>
      <c r="M1903" s="94" t="s">
        <v>1920</v>
      </c>
      <c r="N1903" s="94" t="s">
        <v>1920</v>
      </c>
      <c r="O1903" s="431">
        <v>46026.0</v>
      </c>
      <c r="P1903" s="436">
        <v>46040.0</v>
      </c>
      <c r="Q1903" s="94" t="s">
        <v>213</v>
      </c>
      <c r="R1903" s="94">
        <v>2.0</v>
      </c>
      <c r="S1903" s="167" t="s">
        <v>251</v>
      </c>
      <c r="T1903" s="162" t="s">
        <v>195</v>
      </c>
      <c r="U1903" s="167" t="s">
        <v>128</v>
      </c>
      <c r="V1903" s="167" t="s">
        <v>131</v>
      </c>
      <c r="W1903" s="167" t="s">
        <v>342</v>
      </c>
      <c r="X1903" s="167" t="s">
        <v>1035</v>
      </c>
      <c r="Y1903" s="175"/>
      <c r="Z1903" s="175"/>
      <c r="AA1903" s="175"/>
      <c r="AB1903" s="175"/>
    </row>
    <row r="1904" ht="22.5" customHeight="1">
      <c r="A1904" s="72">
        <f>COUNTIF('Call &amp; Chat-Lidya'!$I$4:$I$2365,I1904)</f>
        <v>6</v>
      </c>
      <c r="B1904" s="436">
        <v>46077.0</v>
      </c>
      <c r="C1904" s="94" t="s">
        <v>83</v>
      </c>
      <c r="D1904" s="94" t="s">
        <v>55</v>
      </c>
      <c r="E1904" s="94">
        <f t="shared" si="2"/>
        <v>67</v>
      </c>
      <c r="F1904" s="429">
        <v>46048.0</v>
      </c>
      <c r="G1904" s="94"/>
      <c r="H1904" s="94">
        <v>10432.0</v>
      </c>
      <c r="I1904" s="94" t="s">
        <v>2556</v>
      </c>
      <c r="J1904" s="161" t="s">
        <v>2558</v>
      </c>
      <c r="K1904" s="161" t="s">
        <v>2559</v>
      </c>
      <c r="L1904" s="430" t="s">
        <v>2559</v>
      </c>
      <c r="M1904" s="94" t="s">
        <v>2560</v>
      </c>
      <c r="N1904" s="94" t="s">
        <v>3120</v>
      </c>
      <c r="O1904" s="431">
        <v>46027.0</v>
      </c>
      <c r="P1904" s="436">
        <v>46041.0</v>
      </c>
      <c r="Q1904" s="94" t="s">
        <v>143</v>
      </c>
      <c r="R1904" s="94">
        <v>2.0</v>
      </c>
      <c r="S1904" s="167" t="s">
        <v>251</v>
      </c>
      <c r="T1904" s="162" t="s">
        <v>145</v>
      </c>
      <c r="U1904" s="167" t="s">
        <v>101</v>
      </c>
      <c r="V1904" s="167" t="s">
        <v>131</v>
      </c>
      <c r="W1904" s="163"/>
      <c r="X1904" s="167" t="s">
        <v>959</v>
      </c>
      <c r="Y1904" s="94" t="s">
        <v>9756</v>
      </c>
      <c r="Z1904" s="175"/>
      <c r="AA1904" s="175"/>
      <c r="AB1904" s="175"/>
    </row>
    <row r="1905" ht="22.5" customHeight="1">
      <c r="A1905" s="72">
        <f>COUNTIF('Call &amp; Chat-Lidya'!$I$4:$I$2365,I1905)</f>
        <v>1</v>
      </c>
      <c r="B1905" s="429">
        <v>46077.0</v>
      </c>
      <c r="C1905" s="94" t="s">
        <v>83</v>
      </c>
      <c r="D1905" s="94" t="s">
        <v>55</v>
      </c>
      <c r="E1905" s="94">
        <f t="shared" si="2"/>
        <v>68</v>
      </c>
      <c r="F1905" s="429">
        <v>46028.0</v>
      </c>
      <c r="G1905" s="94"/>
      <c r="H1905" s="94" t="s">
        <v>3318</v>
      </c>
      <c r="I1905" s="94" t="s">
        <v>2675</v>
      </c>
      <c r="J1905" s="161" t="s">
        <v>2676</v>
      </c>
      <c r="K1905" s="161" t="s">
        <v>2677</v>
      </c>
      <c r="L1905" s="430" t="s">
        <v>2677</v>
      </c>
      <c r="M1905" s="94" t="s">
        <v>2678</v>
      </c>
      <c r="N1905" s="94" t="s">
        <v>2678</v>
      </c>
      <c r="O1905" s="431">
        <v>45837.0</v>
      </c>
      <c r="P1905" s="436">
        <v>46444.0</v>
      </c>
      <c r="Q1905" s="94" t="s">
        <v>3320</v>
      </c>
      <c r="R1905" s="94">
        <v>3.0</v>
      </c>
      <c r="S1905" s="167" t="s">
        <v>99</v>
      </c>
      <c r="T1905" s="162" t="s">
        <v>145</v>
      </c>
      <c r="U1905" s="167" t="s">
        <v>101</v>
      </c>
      <c r="V1905" s="167" t="s">
        <v>105</v>
      </c>
      <c r="W1905" s="167" t="s">
        <v>342</v>
      </c>
      <c r="X1905" s="167" t="s">
        <v>512</v>
      </c>
      <c r="Y1905" s="435"/>
      <c r="Z1905" s="435"/>
      <c r="AA1905" s="175"/>
      <c r="AB1905" s="175"/>
    </row>
    <row r="1906" ht="22.5" customHeight="1">
      <c r="A1906" s="72">
        <f>COUNTIF('Call &amp; Chat-Lidya'!$I$4:$I$2365,I1906)</f>
        <v>1</v>
      </c>
      <c r="B1906" s="429">
        <v>46077.0</v>
      </c>
      <c r="C1906" s="94" t="s">
        <v>83</v>
      </c>
      <c r="D1906" s="94" t="s">
        <v>55</v>
      </c>
      <c r="E1906" s="94">
        <f t="shared" si="2"/>
        <v>69</v>
      </c>
      <c r="F1906" s="429">
        <v>46029.0</v>
      </c>
      <c r="G1906" s="94"/>
      <c r="H1906" s="94">
        <v>10443.0</v>
      </c>
      <c r="I1906" s="94" t="s">
        <v>2637</v>
      </c>
      <c r="J1906" s="161" t="s">
        <v>3312</v>
      </c>
      <c r="K1906" s="161" t="s">
        <v>2639</v>
      </c>
      <c r="L1906" s="430" t="s">
        <v>2639</v>
      </c>
      <c r="M1906" s="94" t="s">
        <v>2641</v>
      </c>
      <c r="N1906" s="94" t="s">
        <v>2641</v>
      </c>
      <c r="O1906" s="431">
        <v>46029.0</v>
      </c>
      <c r="P1906" s="436">
        <v>46043.0</v>
      </c>
      <c r="Q1906" s="94" t="s">
        <v>3313</v>
      </c>
      <c r="R1906" s="94">
        <v>3.0</v>
      </c>
      <c r="S1906" s="167" t="s">
        <v>99</v>
      </c>
      <c r="T1906" s="162" t="s">
        <v>145</v>
      </c>
      <c r="U1906" s="167" t="s">
        <v>101</v>
      </c>
      <c r="V1906" s="167" t="s">
        <v>105</v>
      </c>
      <c r="W1906" s="167" t="s">
        <v>509</v>
      </c>
      <c r="X1906" s="167" t="s">
        <v>959</v>
      </c>
      <c r="Y1906" s="435"/>
      <c r="Z1906" s="435"/>
      <c r="AA1906" s="175"/>
      <c r="AB1906" s="175"/>
    </row>
    <row r="1907" ht="22.5" customHeight="1">
      <c r="A1907" s="72">
        <f>COUNTIF('Call &amp; Chat-Lidya'!$I$4:$I$2365,I1907)</f>
        <v>1</v>
      </c>
      <c r="B1907" s="429">
        <v>46084.0</v>
      </c>
      <c r="C1907" s="94" t="s">
        <v>83</v>
      </c>
      <c r="D1907" s="94" t="s">
        <v>55</v>
      </c>
      <c r="E1907" s="94">
        <f t="shared" si="2"/>
        <v>70</v>
      </c>
      <c r="F1907" s="429">
        <v>46032.0</v>
      </c>
      <c r="G1907" s="94"/>
      <c r="H1907" s="94" t="s">
        <v>9768</v>
      </c>
      <c r="I1907" s="94" t="s">
        <v>5990</v>
      </c>
      <c r="J1907" s="161" t="s">
        <v>5991</v>
      </c>
      <c r="K1907" s="161" t="s">
        <v>5992</v>
      </c>
      <c r="L1907" s="430" t="s">
        <v>5992</v>
      </c>
      <c r="M1907" s="94" t="s">
        <v>5993</v>
      </c>
      <c r="N1907" s="94" t="s">
        <v>9772</v>
      </c>
      <c r="O1907" s="431">
        <v>46032.0</v>
      </c>
      <c r="P1907" s="436">
        <v>46046.0</v>
      </c>
      <c r="Q1907" s="175"/>
      <c r="R1907" s="94">
        <v>0.0</v>
      </c>
      <c r="S1907" s="167" t="s">
        <v>99</v>
      </c>
      <c r="T1907" s="162" t="s">
        <v>145</v>
      </c>
      <c r="U1907" s="167" t="s">
        <v>101</v>
      </c>
      <c r="V1907" s="167" t="s">
        <v>283</v>
      </c>
      <c r="W1907" s="163"/>
      <c r="X1907" s="167" t="s">
        <v>1035</v>
      </c>
      <c r="Y1907" s="175"/>
      <c r="Z1907" s="175"/>
      <c r="AA1907" s="175"/>
      <c r="AB1907" s="175"/>
    </row>
    <row r="1908" ht="22.5" customHeight="1">
      <c r="A1908" s="72">
        <f>COUNTIF('Call &amp; Chat-Lidya'!$I$4:$I$2365,I1908)</f>
        <v>4</v>
      </c>
      <c r="B1908" s="429">
        <v>46077.0</v>
      </c>
      <c r="C1908" s="94" t="s">
        <v>83</v>
      </c>
      <c r="D1908" s="94" t="s">
        <v>55</v>
      </c>
      <c r="E1908" s="94">
        <f t="shared" si="2"/>
        <v>71</v>
      </c>
      <c r="F1908" s="429">
        <v>46032.0</v>
      </c>
      <c r="G1908" s="94"/>
      <c r="H1908" s="94" t="s">
        <v>3140</v>
      </c>
      <c r="I1908" s="94" t="s">
        <v>2449</v>
      </c>
      <c r="J1908" s="161" t="s">
        <v>2450</v>
      </c>
      <c r="K1908" s="161" t="s">
        <v>2450</v>
      </c>
      <c r="L1908" s="430" t="s">
        <v>2450</v>
      </c>
      <c r="M1908" s="94" t="s">
        <v>2451</v>
      </c>
      <c r="N1908" s="94" t="s">
        <v>2451</v>
      </c>
      <c r="O1908" s="431">
        <v>46032.0</v>
      </c>
      <c r="P1908" s="436">
        <v>46046.0</v>
      </c>
      <c r="Q1908" s="94" t="s">
        <v>149</v>
      </c>
      <c r="R1908" s="94">
        <v>3.0</v>
      </c>
      <c r="S1908" s="167" t="s">
        <v>99</v>
      </c>
      <c r="T1908" s="162" t="s">
        <v>145</v>
      </c>
      <c r="U1908" s="167" t="s">
        <v>101</v>
      </c>
      <c r="V1908" s="167" t="s">
        <v>105</v>
      </c>
      <c r="W1908" s="167" t="s">
        <v>1445</v>
      </c>
      <c r="X1908" s="167" t="s">
        <v>959</v>
      </c>
      <c r="Y1908" s="553">
        <v>2078000.0</v>
      </c>
      <c r="Z1908" s="435"/>
      <c r="AA1908" s="175"/>
      <c r="AB1908" s="175"/>
    </row>
    <row r="1909" ht="22.5" customHeight="1">
      <c r="A1909" s="72">
        <f>COUNTIF('Call &amp; Chat-Lidya'!$I$4:$I$2365,I1909)</f>
        <v>2</v>
      </c>
      <c r="B1909" s="436">
        <v>46077.0</v>
      </c>
      <c r="C1909" s="94" t="s">
        <v>83</v>
      </c>
      <c r="D1909" s="94" t="s">
        <v>55</v>
      </c>
      <c r="E1909" s="94">
        <f t="shared" si="2"/>
        <v>72</v>
      </c>
      <c r="F1909" s="429">
        <v>46032.0</v>
      </c>
      <c r="G1909" s="94"/>
      <c r="H1909" s="94" t="s">
        <v>9781</v>
      </c>
      <c r="I1909" s="94" t="s">
        <v>5432</v>
      </c>
      <c r="J1909" s="161" t="s">
        <v>5433</v>
      </c>
      <c r="K1909" s="161" t="s">
        <v>5435</v>
      </c>
      <c r="L1909" s="430" t="s">
        <v>5435</v>
      </c>
      <c r="M1909" s="94" t="s">
        <v>5436</v>
      </c>
      <c r="N1909" s="94" t="s">
        <v>9782</v>
      </c>
      <c r="O1909" s="431">
        <v>46032.0</v>
      </c>
      <c r="P1909" s="436">
        <v>46046.0</v>
      </c>
      <c r="Q1909" s="94" t="s">
        <v>124</v>
      </c>
      <c r="R1909" s="94">
        <v>2.0</v>
      </c>
      <c r="S1909" s="167" t="s">
        <v>251</v>
      </c>
      <c r="T1909" s="162" t="s">
        <v>145</v>
      </c>
      <c r="U1909" s="167" t="s">
        <v>101</v>
      </c>
      <c r="V1909" s="167" t="s">
        <v>131</v>
      </c>
      <c r="W1909" s="167" t="s">
        <v>509</v>
      </c>
      <c r="X1909" s="167" t="s">
        <v>1035</v>
      </c>
      <c r="Y1909" s="175"/>
      <c r="Z1909" s="175"/>
      <c r="AA1909" s="175"/>
      <c r="AB1909" s="175"/>
    </row>
    <row r="1910" ht="22.5" customHeight="1">
      <c r="A1910" s="72">
        <f>COUNTIF('Call &amp; Chat-Lidya'!$I$4:$I$2365,I1910)</f>
        <v>1</v>
      </c>
      <c r="B1910" s="429">
        <v>46077.0</v>
      </c>
      <c r="C1910" s="94" t="s">
        <v>83</v>
      </c>
      <c r="D1910" s="94" t="s">
        <v>55</v>
      </c>
      <c r="E1910" s="94">
        <f t="shared" si="2"/>
        <v>73</v>
      </c>
      <c r="F1910" s="429">
        <v>46037.0</v>
      </c>
      <c r="G1910" s="94"/>
      <c r="H1910" s="94" t="s">
        <v>3293</v>
      </c>
      <c r="I1910" s="94" t="s">
        <v>2712</v>
      </c>
      <c r="J1910" s="161" t="s">
        <v>2713</v>
      </c>
      <c r="K1910" s="161" t="s">
        <v>2714</v>
      </c>
      <c r="L1910" s="430" t="s">
        <v>2714</v>
      </c>
      <c r="M1910" s="94" t="s">
        <v>2715</v>
      </c>
      <c r="N1910" s="94" t="s">
        <v>3294</v>
      </c>
      <c r="O1910" s="431">
        <v>46020.0</v>
      </c>
      <c r="P1910" s="436">
        <v>46214.0</v>
      </c>
      <c r="Q1910" s="94" t="s">
        <v>493</v>
      </c>
      <c r="R1910" s="94">
        <v>3.0</v>
      </c>
      <c r="S1910" s="167" t="s">
        <v>99</v>
      </c>
      <c r="T1910" s="162" t="s">
        <v>381</v>
      </c>
      <c r="U1910" s="167" t="s">
        <v>101</v>
      </c>
      <c r="V1910" s="167" t="s">
        <v>105</v>
      </c>
      <c r="W1910" s="167" t="s">
        <v>509</v>
      </c>
      <c r="X1910" s="167" t="s">
        <v>512</v>
      </c>
      <c r="Y1910" s="435"/>
      <c r="Z1910" s="435"/>
      <c r="AA1910" s="175"/>
      <c r="AB1910" s="175"/>
    </row>
    <row r="1911" ht="22.5" customHeight="1">
      <c r="A1911" s="72">
        <f>COUNTIF('Call &amp; Chat-Lidya'!$I$4:$I$2365,I1911)</f>
        <v>1</v>
      </c>
      <c r="B1911" s="429">
        <v>46077.0</v>
      </c>
      <c r="C1911" s="94" t="s">
        <v>83</v>
      </c>
      <c r="D1911" s="94" t="s">
        <v>55</v>
      </c>
      <c r="E1911" s="94">
        <f t="shared" si="2"/>
        <v>74</v>
      </c>
      <c r="F1911" s="429">
        <v>46037.0</v>
      </c>
      <c r="G1911" s="94"/>
      <c r="H1911" s="94" t="s">
        <v>3302</v>
      </c>
      <c r="I1911" s="94" t="s">
        <v>2722</v>
      </c>
      <c r="J1911" s="161" t="s">
        <v>2723</v>
      </c>
      <c r="K1911" s="161" t="s">
        <v>3303</v>
      </c>
      <c r="L1911" s="430" t="s">
        <v>3304</v>
      </c>
      <c r="M1911" s="94" t="s">
        <v>2726</v>
      </c>
      <c r="N1911" s="94" t="s">
        <v>3305</v>
      </c>
      <c r="O1911" s="431">
        <v>45653.0</v>
      </c>
      <c r="P1911" s="436">
        <v>46418.0</v>
      </c>
      <c r="Q1911" s="94" t="s">
        <v>278</v>
      </c>
      <c r="R1911" s="94">
        <v>3.0</v>
      </c>
      <c r="S1911" s="167" t="s">
        <v>99</v>
      </c>
      <c r="T1911" s="162" t="s">
        <v>145</v>
      </c>
      <c r="U1911" s="167" t="s">
        <v>101</v>
      </c>
      <c r="V1911" s="167" t="s">
        <v>105</v>
      </c>
      <c r="W1911" s="167" t="s">
        <v>342</v>
      </c>
      <c r="X1911" s="167" t="s">
        <v>107</v>
      </c>
      <c r="Y1911" s="435"/>
      <c r="Z1911" s="435"/>
      <c r="AA1911" s="175"/>
      <c r="AB1911" s="175"/>
    </row>
    <row r="1912" ht="22.5" customHeight="1">
      <c r="A1912" s="72">
        <f>COUNTIF('Call &amp; Chat-Lidya'!$I$4:$I$2365,I1912)</f>
        <v>1</v>
      </c>
      <c r="B1912" s="429">
        <v>46077.0</v>
      </c>
      <c r="C1912" s="94" t="s">
        <v>83</v>
      </c>
      <c r="D1912" s="94" t="s">
        <v>55</v>
      </c>
      <c r="E1912" s="94">
        <f t="shared" si="2"/>
        <v>75</v>
      </c>
      <c r="F1912" s="429">
        <v>46048.0</v>
      </c>
      <c r="G1912" s="94"/>
      <c r="H1912" s="94" t="s">
        <v>3286</v>
      </c>
      <c r="I1912" s="94" t="s">
        <v>2469</v>
      </c>
      <c r="J1912" s="161" t="s">
        <v>2471</v>
      </c>
      <c r="K1912" s="161" t="s">
        <v>2474</v>
      </c>
      <c r="L1912" s="430" t="s">
        <v>2474</v>
      </c>
      <c r="M1912" s="94" t="s">
        <v>2476</v>
      </c>
      <c r="N1912" s="94" t="s">
        <v>3287</v>
      </c>
      <c r="O1912" s="431">
        <v>46040.0</v>
      </c>
      <c r="P1912" s="436">
        <v>46054.0</v>
      </c>
      <c r="Q1912" s="94" t="s">
        <v>616</v>
      </c>
      <c r="R1912" s="94">
        <v>3.0</v>
      </c>
      <c r="S1912" s="167" t="s">
        <v>99</v>
      </c>
      <c r="T1912" s="162" t="s">
        <v>145</v>
      </c>
      <c r="U1912" s="167" t="s">
        <v>101</v>
      </c>
      <c r="V1912" s="167" t="s">
        <v>105</v>
      </c>
      <c r="W1912" s="167" t="s">
        <v>509</v>
      </c>
      <c r="X1912" s="167" t="s">
        <v>512</v>
      </c>
      <c r="Y1912" s="553">
        <v>858063.0</v>
      </c>
      <c r="Z1912" s="435"/>
      <c r="AA1912" s="175"/>
      <c r="AB1912" s="175"/>
    </row>
    <row r="1913" ht="22.5" customHeight="1">
      <c r="A1913" s="72">
        <f>COUNTIF('Call &amp; Chat-Lidya'!$I$4:$I$2365,I1913)</f>
        <v>1</v>
      </c>
      <c r="B1913" s="429">
        <v>46084.0</v>
      </c>
      <c r="C1913" s="94" t="s">
        <v>83</v>
      </c>
      <c r="D1913" s="94" t="s">
        <v>55</v>
      </c>
      <c r="E1913" s="94">
        <f t="shared" si="2"/>
        <v>76</v>
      </c>
      <c r="F1913" s="429">
        <v>46041.0</v>
      </c>
      <c r="G1913" s="94"/>
      <c r="H1913" s="94" t="s">
        <v>9809</v>
      </c>
      <c r="I1913" s="94" t="s">
        <v>6000</v>
      </c>
      <c r="J1913" s="161" t="s">
        <v>6002</v>
      </c>
      <c r="K1913" s="161" t="s">
        <v>6004</v>
      </c>
      <c r="L1913" s="430" t="s">
        <v>6004</v>
      </c>
      <c r="M1913" s="94" t="s">
        <v>6005</v>
      </c>
      <c r="N1913" s="175"/>
      <c r="O1913" s="431">
        <v>46041.0</v>
      </c>
      <c r="P1913" s="436">
        <v>46055.0</v>
      </c>
      <c r="Q1913" s="94" t="s">
        <v>124</v>
      </c>
      <c r="R1913" s="94">
        <v>0.0</v>
      </c>
      <c r="S1913" s="167" t="s">
        <v>99</v>
      </c>
      <c r="T1913" s="162" t="s">
        <v>145</v>
      </c>
      <c r="U1913" s="167" t="s">
        <v>101</v>
      </c>
      <c r="V1913" s="167" t="s">
        <v>283</v>
      </c>
      <c r="W1913" s="175"/>
      <c r="X1913" s="167" t="s">
        <v>1035</v>
      </c>
      <c r="Y1913" s="175"/>
      <c r="Z1913" s="175"/>
      <c r="AA1913" s="175"/>
      <c r="AB1913" s="175"/>
    </row>
    <row r="1914" ht="22.5" customHeight="1">
      <c r="A1914" s="72">
        <f>COUNTIF('Call &amp; Chat-Lidya'!$I$4:$I$2365,I1914)</f>
        <v>1</v>
      </c>
      <c r="B1914" s="429">
        <v>46077.0</v>
      </c>
      <c r="C1914" s="94" t="s">
        <v>83</v>
      </c>
      <c r="D1914" s="94" t="s">
        <v>55</v>
      </c>
      <c r="E1914" s="94">
        <f t="shared" si="2"/>
        <v>77</v>
      </c>
      <c r="F1914" s="429">
        <v>46048.0</v>
      </c>
      <c r="G1914" s="94"/>
      <c r="H1914" s="94" t="s">
        <v>3289</v>
      </c>
      <c r="I1914" s="94" t="s">
        <v>2617</v>
      </c>
      <c r="J1914" s="161" t="s">
        <v>2618</v>
      </c>
      <c r="K1914" s="161" t="s">
        <v>2619</v>
      </c>
      <c r="L1914" s="430" t="s">
        <v>2619</v>
      </c>
      <c r="M1914" s="94" t="s">
        <v>2621</v>
      </c>
      <c r="N1914" s="94" t="s">
        <v>2621</v>
      </c>
      <c r="O1914" s="431">
        <v>45929.0</v>
      </c>
      <c r="P1914" s="436">
        <v>46431.0</v>
      </c>
      <c r="Q1914" s="94" t="s">
        <v>3290</v>
      </c>
      <c r="R1914" s="94">
        <v>3.0</v>
      </c>
      <c r="S1914" s="167" t="s">
        <v>99</v>
      </c>
      <c r="T1914" s="162" t="s">
        <v>145</v>
      </c>
      <c r="U1914" s="167" t="s">
        <v>101</v>
      </c>
      <c r="V1914" s="167" t="s">
        <v>105</v>
      </c>
      <c r="W1914" s="94" t="s">
        <v>509</v>
      </c>
      <c r="X1914" s="167" t="s">
        <v>512</v>
      </c>
      <c r="Y1914" s="435"/>
      <c r="Z1914" s="435"/>
      <c r="AA1914" s="175"/>
      <c r="AB1914" s="175"/>
    </row>
    <row r="1915" ht="22.5" customHeight="1">
      <c r="A1915" s="72">
        <f>COUNTIF('Call &amp; Chat-Lidya'!$I$4:$I$2365,I1915)</f>
        <v>7</v>
      </c>
      <c r="B1915" s="436">
        <v>46077.0</v>
      </c>
      <c r="C1915" s="94" t="s">
        <v>83</v>
      </c>
      <c r="D1915" s="94" t="s">
        <v>55</v>
      </c>
      <c r="E1915" s="94">
        <f t="shared" si="2"/>
        <v>78</v>
      </c>
      <c r="F1915" s="429">
        <v>46050.0</v>
      </c>
      <c r="G1915" s="94"/>
      <c r="H1915" s="94" t="s">
        <v>1904</v>
      </c>
      <c r="I1915" s="94" t="s">
        <v>1905</v>
      </c>
      <c r="J1915" s="161" t="s">
        <v>1906</v>
      </c>
      <c r="K1915" s="161" t="s">
        <v>1907</v>
      </c>
      <c r="L1915" s="430" t="s">
        <v>1907</v>
      </c>
      <c r="M1915" s="94" t="s">
        <v>1908</v>
      </c>
      <c r="N1915" s="94" t="s">
        <v>1908</v>
      </c>
      <c r="O1915" s="431">
        <v>46050.0</v>
      </c>
      <c r="P1915" s="436">
        <v>46064.0</v>
      </c>
      <c r="Q1915" s="94" t="s">
        <v>124</v>
      </c>
      <c r="R1915" s="94">
        <v>2.0</v>
      </c>
      <c r="S1915" s="167" t="s">
        <v>251</v>
      </c>
      <c r="T1915" s="162" t="s">
        <v>195</v>
      </c>
      <c r="U1915" s="167" t="s">
        <v>128</v>
      </c>
      <c r="V1915" s="167" t="s">
        <v>131</v>
      </c>
      <c r="W1915" s="175"/>
      <c r="X1915" s="167" t="s">
        <v>1035</v>
      </c>
      <c r="Y1915" s="175"/>
      <c r="Z1915" s="175"/>
      <c r="AA1915" s="175"/>
      <c r="AB1915" s="175"/>
    </row>
    <row r="1916" ht="22.5" customHeight="1">
      <c r="A1916" s="72">
        <f>COUNTIF('Call &amp; Chat-Lidya'!$I$4:$I$2365,I1916)</f>
        <v>26</v>
      </c>
      <c r="B1916" s="436">
        <v>46078.0</v>
      </c>
      <c r="C1916" s="94" t="s">
        <v>83</v>
      </c>
      <c r="D1916" s="94" t="s">
        <v>104</v>
      </c>
      <c r="E1916" s="94">
        <f t="shared" si="2"/>
        <v>79</v>
      </c>
      <c r="F1916" s="429">
        <v>46078.0</v>
      </c>
      <c r="G1916" s="175"/>
      <c r="H1916" s="175"/>
      <c r="I1916" s="94" t="s">
        <v>2116</v>
      </c>
      <c r="J1916" s="161" t="s">
        <v>2576</v>
      </c>
      <c r="K1916" s="161" t="s">
        <v>2116</v>
      </c>
      <c r="L1916" s="175" t="s">
        <v>2116</v>
      </c>
      <c r="M1916" s="94" t="s">
        <v>2116</v>
      </c>
      <c r="N1916" s="94" t="s">
        <v>2116</v>
      </c>
      <c r="O1916" s="514" t="s">
        <v>2116</v>
      </c>
      <c r="P1916" s="94" t="s">
        <v>2116</v>
      </c>
      <c r="Q1916" s="94" t="s">
        <v>124</v>
      </c>
      <c r="R1916" s="94">
        <v>2.0</v>
      </c>
      <c r="S1916" s="167" t="s">
        <v>100</v>
      </c>
      <c r="T1916" s="162" t="s">
        <v>100</v>
      </c>
      <c r="U1916" s="167" t="s">
        <v>101</v>
      </c>
      <c r="V1916" s="167" t="s">
        <v>341</v>
      </c>
      <c r="W1916" s="175"/>
      <c r="X1916" s="163"/>
      <c r="Y1916" s="175"/>
      <c r="Z1916" s="175"/>
      <c r="AA1916" s="175"/>
      <c r="AB1916" s="175"/>
    </row>
    <row r="1917" ht="22.5" customHeight="1">
      <c r="A1917" s="72">
        <f>COUNTIF('Call &amp; Chat-Lidya'!$I$4:$I$2365,I1917)</f>
        <v>26</v>
      </c>
      <c r="B1917" s="436">
        <v>46078.0</v>
      </c>
      <c r="C1917" s="94" t="s">
        <v>83</v>
      </c>
      <c r="D1917" s="94" t="s">
        <v>104</v>
      </c>
      <c r="E1917" s="94">
        <f t="shared" si="2"/>
        <v>80</v>
      </c>
      <c r="F1917" s="429">
        <v>46078.0</v>
      </c>
      <c r="G1917" s="175"/>
      <c r="H1917" s="175"/>
      <c r="I1917" s="94" t="s">
        <v>2116</v>
      </c>
      <c r="J1917" s="161" t="s">
        <v>3150</v>
      </c>
      <c r="K1917" s="161" t="s">
        <v>2116</v>
      </c>
      <c r="L1917" s="175" t="s">
        <v>2116</v>
      </c>
      <c r="M1917" s="94" t="s">
        <v>2116</v>
      </c>
      <c r="N1917" s="94" t="s">
        <v>2116</v>
      </c>
      <c r="O1917" s="514" t="s">
        <v>2116</v>
      </c>
      <c r="P1917" s="94" t="s">
        <v>2116</v>
      </c>
      <c r="Q1917" s="94" t="s">
        <v>124</v>
      </c>
      <c r="R1917" s="94">
        <v>2.0</v>
      </c>
      <c r="S1917" s="167" t="s">
        <v>251</v>
      </c>
      <c r="T1917" s="162" t="s">
        <v>145</v>
      </c>
      <c r="U1917" s="167" t="s">
        <v>101</v>
      </c>
      <c r="V1917" s="167" t="s">
        <v>131</v>
      </c>
      <c r="W1917" s="175"/>
      <c r="X1917" s="163"/>
      <c r="Y1917" s="175"/>
      <c r="Z1917" s="175"/>
      <c r="AA1917" s="175"/>
      <c r="AB1917" s="175"/>
    </row>
    <row r="1918" ht="22.5" customHeight="1">
      <c r="A1918" s="72">
        <f>COUNTIF('Call &amp; Chat-Lidya'!$I$4:$I$2365,I1918)</f>
        <v>26</v>
      </c>
      <c r="B1918" s="436">
        <v>46078.0</v>
      </c>
      <c r="C1918" s="94" t="s">
        <v>83</v>
      </c>
      <c r="D1918" s="94" t="s">
        <v>104</v>
      </c>
      <c r="E1918" s="94">
        <f t="shared" si="2"/>
        <v>81</v>
      </c>
      <c r="F1918" s="429">
        <v>46078.0</v>
      </c>
      <c r="G1918" s="175"/>
      <c r="H1918" s="175"/>
      <c r="I1918" s="94" t="s">
        <v>2116</v>
      </c>
      <c r="J1918" s="161" t="s">
        <v>3155</v>
      </c>
      <c r="K1918" s="161" t="s">
        <v>2116</v>
      </c>
      <c r="L1918" s="175" t="s">
        <v>2116</v>
      </c>
      <c r="M1918" s="94" t="s">
        <v>2116</v>
      </c>
      <c r="N1918" s="94" t="s">
        <v>2116</v>
      </c>
      <c r="O1918" s="514" t="s">
        <v>2116</v>
      </c>
      <c r="P1918" s="94" t="s">
        <v>2116</v>
      </c>
      <c r="Q1918" s="94" t="s">
        <v>124</v>
      </c>
      <c r="R1918" s="94">
        <v>2.0</v>
      </c>
      <c r="S1918" s="167" t="s">
        <v>251</v>
      </c>
      <c r="T1918" s="162" t="s">
        <v>145</v>
      </c>
      <c r="U1918" s="167" t="s">
        <v>101</v>
      </c>
      <c r="V1918" s="167" t="s">
        <v>131</v>
      </c>
      <c r="W1918" s="175"/>
      <c r="X1918" s="163"/>
      <c r="Y1918" s="175"/>
      <c r="Z1918" s="175"/>
      <c r="AA1918" s="175"/>
      <c r="AB1918" s="175"/>
    </row>
    <row r="1919" ht="22.5" customHeight="1">
      <c r="A1919" s="72">
        <f>COUNTIF('Call &amp; Chat-Lidya'!$I$4:$I$2365,I1919)</f>
        <v>2</v>
      </c>
      <c r="B1919" s="436">
        <v>46078.0</v>
      </c>
      <c r="C1919" s="94" t="s">
        <v>83</v>
      </c>
      <c r="D1919" s="94" t="s">
        <v>104</v>
      </c>
      <c r="E1919" s="94">
        <f t="shared" si="2"/>
        <v>82</v>
      </c>
      <c r="F1919" s="429">
        <v>46078.0</v>
      </c>
      <c r="G1919" s="94"/>
      <c r="H1919" s="94" t="s">
        <v>1867</v>
      </c>
      <c r="I1919" s="94" t="s">
        <v>2804</v>
      </c>
      <c r="J1919" s="161" t="s">
        <v>2805</v>
      </c>
      <c r="K1919" s="161" t="s">
        <v>2807</v>
      </c>
      <c r="L1919" s="430" t="s">
        <v>2807</v>
      </c>
      <c r="M1919" s="94" t="s">
        <v>1872</v>
      </c>
      <c r="N1919" s="94" t="s">
        <v>1872</v>
      </c>
      <c r="O1919" s="431">
        <v>45722.0</v>
      </c>
      <c r="P1919" s="436">
        <v>45834.0</v>
      </c>
      <c r="Q1919" s="94" t="s">
        <v>124</v>
      </c>
      <c r="R1919" s="94">
        <v>2.0</v>
      </c>
      <c r="S1919" s="167" t="s">
        <v>251</v>
      </c>
      <c r="T1919" s="162" t="s">
        <v>145</v>
      </c>
      <c r="U1919" s="167" t="s">
        <v>101</v>
      </c>
      <c r="V1919" s="167" t="s">
        <v>131</v>
      </c>
      <c r="W1919" s="175"/>
      <c r="X1919" s="163"/>
      <c r="Y1919" s="175"/>
      <c r="Z1919" s="175"/>
      <c r="AA1919" s="175"/>
      <c r="AB1919" s="175"/>
    </row>
    <row r="1920" ht="22.5" customHeight="1">
      <c r="A1920" s="72">
        <f>COUNTIF('Call &amp; Chat-Lidya'!$I$4:$I$2365,I1920)</f>
        <v>7</v>
      </c>
      <c r="B1920" s="436">
        <v>46078.0</v>
      </c>
      <c r="C1920" s="94" t="s">
        <v>83</v>
      </c>
      <c r="D1920" s="94" t="s">
        <v>104</v>
      </c>
      <c r="E1920" s="94">
        <f t="shared" si="2"/>
        <v>83</v>
      </c>
      <c r="F1920" s="429">
        <v>46078.0</v>
      </c>
      <c r="G1920" s="94"/>
      <c r="H1920" s="94" t="s">
        <v>1867</v>
      </c>
      <c r="I1920" s="94" t="s">
        <v>1869</v>
      </c>
      <c r="J1920" s="161" t="s">
        <v>1870</v>
      </c>
      <c r="K1920" s="161" t="s">
        <v>1871</v>
      </c>
      <c r="L1920" s="430" t="s">
        <v>1871</v>
      </c>
      <c r="M1920" s="94">
        <f>6281804786923</f>
        <v>6281804786923</v>
      </c>
      <c r="N1920" s="94" t="s">
        <v>1872</v>
      </c>
      <c r="O1920" s="431">
        <v>45979.0</v>
      </c>
      <c r="P1920" s="436">
        <v>45993.0</v>
      </c>
      <c r="Q1920" s="94" t="s">
        <v>657</v>
      </c>
      <c r="R1920" s="94">
        <v>2.0</v>
      </c>
      <c r="S1920" s="167" t="s">
        <v>251</v>
      </c>
      <c r="T1920" s="162" t="s">
        <v>145</v>
      </c>
      <c r="U1920" s="167" t="s">
        <v>101</v>
      </c>
      <c r="V1920" s="167" t="s">
        <v>131</v>
      </c>
      <c r="W1920" s="175"/>
      <c r="X1920" s="163"/>
      <c r="Y1920" s="175"/>
      <c r="Z1920" s="175"/>
      <c r="AA1920" s="175"/>
      <c r="AB1920" s="175"/>
    </row>
    <row r="1921" ht="22.5" customHeight="1">
      <c r="A1921" s="72">
        <f>COUNTIF('Call &amp; Chat-Lidya'!$I$4:$I$2365,I1921)</f>
        <v>6</v>
      </c>
      <c r="B1921" s="436">
        <v>46078.0</v>
      </c>
      <c r="C1921" s="94" t="s">
        <v>83</v>
      </c>
      <c r="D1921" s="94" t="s">
        <v>55</v>
      </c>
      <c r="E1921" s="94">
        <f t="shared" si="2"/>
        <v>84</v>
      </c>
      <c r="F1921" s="429">
        <v>46048.0</v>
      </c>
      <c r="G1921" s="94"/>
      <c r="H1921" s="94">
        <v>10432.0</v>
      </c>
      <c r="I1921" s="94" t="s">
        <v>2556</v>
      </c>
      <c r="J1921" s="161" t="s">
        <v>2558</v>
      </c>
      <c r="K1921" s="161" t="s">
        <v>2559</v>
      </c>
      <c r="L1921" s="430" t="s">
        <v>2559</v>
      </c>
      <c r="M1921" s="94" t="s">
        <v>2560</v>
      </c>
      <c r="N1921" s="94" t="s">
        <v>3120</v>
      </c>
      <c r="O1921" s="431">
        <v>46027.0</v>
      </c>
      <c r="P1921" s="436">
        <v>46041.0</v>
      </c>
      <c r="Q1921" s="94" t="s">
        <v>657</v>
      </c>
      <c r="R1921" s="94">
        <v>2.0</v>
      </c>
      <c r="S1921" s="167" t="s">
        <v>251</v>
      </c>
      <c r="T1921" s="162" t="s">
        <v>100</v>
      </c>
      <c r="U1921" s="167" t="s">
        <v>101</v>
      </c>
      <c r="V1921" s="167" t="s">
        <v>341</v>
      </c>
      <c r="W1921" s="175"/>
      <c r="X1921" s="163"/>
      <c r="Y1921" s="175"/>
      <c r="Z1921" s="175"/>
      <c r="AA1921" s="175"/>
      <c r="AB1921" s="175"/>
    </row>
    <row r="1922" ht="22.5" customHeight="1">
      <c r="A1922" s="72">
        <f>COUNTIF('Call &amp; Chat-Lidya'!$I$4:$I$2365,I1922)</f>
        <v>26</v>
      </c>
      <c r="B1922" s="436">
        <v>46078.0</v>
      </c>
      <c r="C1922" s="94" t="s">
        <v>83</v>
      </c>
      <c r="D1922" s="94" t="s">
        <v>104</v>
      </c>
      <c r="E1922" s="94">
        <f t="shared" si="2"/>
        <v>85</v>
      </c>
      <c r="F1922" s="429">
        <v>46078.0</v>
      </c>
      <c r="G1922" s="175"/>
      <c r="H1922" s="175"/>
      <c r="I1922" s="94" t="s">
        <v>2116</v>
      </c>
      <c r="J1922" s="161" t="s">
        <v>2582</v>
      </c>
      <c r="K1922" s="161" t="s">
        <v>2116</v>
      </c>
      <c r="L1922" s="175" t="s">
        <v>2116</v>
      </c>
      <c r="M1922" s="94" t="s">
        <v>2116</v>
      </c>
      <c r="N1922" s="94" t="s">
        <v>2116</v>
      </c>
      <c r="O1922" s="514" t="s">
        <v>2116</v>
      </c>
      <c r="P1922" s="94" t="s">
        <v>2116</v>
      </c>
      <c r="Q1922" s="94" t="s">
        <v>124</v>
      </c>
      <c r="R1922" s="94">
        <v>2.0</v>
      </c>
      <c r="S1922" s="167" t="s">
        <v>251</v>
      </c>
      <c r="T1922" s="162" t="s">
        <v>145</v>
      </c>
      <c r="U1922" s="167" t="s">
        <v>101</v>
      </c>
      <c r="V1922" s="167" t="s">
        <v>131</v>
      </c>
      <c r="W1922" s="175"/>
      <c r="X1922" s="163"/>
      <c r="Y1922" s="175"/>
      <c r="Z1922" s="175"/>
      <c r="AA1922" s="175"/>
      <c r="AB1922" s="175"/>
    </row>
    <row r="1923" ht="22.5" customHeight="1">
      <c r="A1923" s="72">
        <f>COUNTIF('Call &amp; Chat-Lidya'!$I$4:$I$2365,I1923)</f>
        <v>8</v>
      </c>
      <c r="B1923" s="436">
        <v>46078.0</v>
      </c>
      <c r="C1923" s="94" t="s">
        <v>83</v>
      </c>
      <c r="D1923" s="94" t="s">
        <v>55</v>
      </c>
      <c r="E1923" s="94">
        <f t="shared" si="2"/>
        <v>86</v>
      </c>
      <c r="F1923" s="429">
        <v>46027.0</v>
      </c>
      <c r="G1923" s="94"/>
      <c r="H1923" s="94" t="s">
        <v>1915</v>
      </c>
      <c r="I1923" s="94" t="s">
        <v>1916</v>
      </c>
      <c r="J1923" s="161" t="s">
        <v>1917</v>
      </c>
      <c r="K1923" s="161" t="s">
        <v>1918</v>
      </c>
      <c r="L1923" s="430" t="s">
        <v>1918</v>
      </c>
      <c r="M1923" s="94" t="s">
        <v>1920</v>
      </c>
      <c r="N1923" s="94" t="s">
        <v>1920</v>
      </c>
      <c r="O1923" s="431">
        <v>46026.0</v>
      </c>
      <c r="P1923" s="436">
        <v>46040.0</v>
      </c>
      <c r="Q1923" s="94" t="s">
        <v>213</v>
      </c>
      <c r="R1923" s="94">
        <v>2.0</v>
      </c>
      <c r="S1923" s="167" t="s">
        <v>126</v>
      </c>
      <c r="T1923" s="162" t="s">
        <v>145</v>
      </c>
      <c r="U1923" s="167" t="s">
        <v>101</v>
      </c>
      <c r="V1923" s="167" t="s">
        <v>131</v>
      </c>
      <c r="W1923" s="175"/>
      <c r="X1923" s="163"/>
      <c r="Y1923" s="175"/>
      <c r="Z1923" s="175"/>
      <c r="AA1923" s="175"/>
      <c r="AB1923" s="175"/>
    </row>
    <row r="1924" ht="22.5" customHeight="1">
      <c r="A1924" s="72">
        <f>COUNTIF('Call &amp; Chat-Lidya'!$I$4:$I$2365,I1924)</f>
        <v>26</v>
      </c>
      <c r="B1924" s="436">
        <v>46078.0</v>
      </c>
      <c r="C1924" s="94" t="s">
        <v>83</v>
      </c>
      <c r="D1924" s="94" t="s">
        <v>104</v>
      </c>
      <c r="E1924" s="94">
        <f t="shared" si="2"/>
        <v>87</v>
      </c>
      <c r="F1924" s="429">
        <v>46078.0</v>
      </c>
      <c r="G1924" s="175"/>
      <c r="H1924" s="175"/>
      <c r="I1924" s="94" t="s">
        <v>2116</v>
      </c>
      <c r="J1924" s="161" t="s">
        <v>3141</v>
      </c>
      <c r="K1924" s="161" t="s">
        <v>2116</v>
      </c>
      <c r="L1924" s="175" t="s">
        <v>2116</v>
      </c>
      <c r="M1924" s="94" t="s">
        <v>2116</v>
      </c>
      <c r="N1924" s="94" t="s">
        <v>2116</v>
      </c>
      <c r="O1924" s="514" t="s">
        <v>2116</v>
      </c>
      <c r="P1924" s="94" t="s">
        <v>2116</v>
      </c>
      <c r="Q1924" s="94" t="s">
        <v>124</v>
      </c>
      <c r="R1924" s="94">
        <v>2.0</v>
      </c>
      <c r="S1924" s="167" t="s">
        <v>99</v>
      </c>
      <c r="T1924" s="162" t="s">
        <v>145</v>
      </c>
      <c r="U1924" s="167" t="s">
        <v>101</v>
      </c>
      <c r="V1924" s="167" t="s">
        <v>131</v>
      </c>
      <c r="W1924" s="175"/>
      <c r="X1924" s="163"/>
      <c r="Y1924" s="175"/>
      <c r="Z1924" s="175"/>
      <c r="AA1924" s="175"/>
      <c r="AB1924" s="175"/>
    </row>
    <row r="1925" ht="22.5" customHeight="1">
      <c r="A1925" s="72">
        <f>COUNTIF('Call &amp; Chat-Lidya'!$I$4:$I$2365,I1925)</f>
        <v>12</v>
      </c>
      <c r="B1925" s="436">
        <v>46078.0</v>
      </c>
      <c r="C1925" s="94" t="s">
        <v>83</v>
      </c>
      <c r="D1925" s="94" t="s">
        <v>104</v>
      </c>
      <c r="E1925" s="94">
        <f t="shared" si="2"/>
        <v>88</v>
      </c>
      <c r="F1925" s="429">
        <v>46061.0</v>
      </c>
      <c r="G1925" s="94"/>
      <c r="H1925" s="94" t="s">
        <v>1661</v>
      </c>
      <c r="I1925" s="94" t="s">
        <v>1662</v>
      </c>
      <c r="J1925" s="161" t="s">
        <v>1663</v>
      </c>
      <c r="K1925" s="161" t="s">
        <v>1664</v>
      </c>
      <c r="L1925" s="430" t="s">
        <v>1664</v>
      </c>
      <c r="M1925" s="94" t="s">
        <v>1667</v>
      </c>
      <c r="N1925" s="175"/>
      <c r="O1925" s="431">
        <v>46061.0</v>
      </c>
      <c r="P1925" s="436">
        <v>46075.0</v>
      </c>
      <c r="Q1925" s="94" t="s">
        <v>472</v>
      </c>
      <c r="R1925" s="94">
        <v>2.0</v>
      </c>
      <c r="S1925" s="167" t="s">
        <v>251</v>
      </c>
      <c r="T1925" s="162" t="s">
        <v>145</v>
      </c>
      <c r="U1925" s="167" t="s">
        <v>101</v>
      </c>
      <c r="V1925" s="167" t="s">
        <v>131</v>
      </c>
      <c r="W1925" s="175"/>
      <c r="X1925" s="167" t="s">
        <v>1035</v>
      </c>
      <c r="Y1925" s="175"/>
      <c r="Z1925" s="175"/>
      <c r="AA1925" s="175"/>
      <c r="AB1925" s="175"/>
    </row>
    <row r="1926" ht="22.5" customHeight="1">
      <c r="A1926" s="72">
        <f>COUNTIF('Call &amp; Chat-Lidya'!$I$4:$I$2365,I1926)</f>
        <v>2</v>
      </c>
      <c r="B1926" s="436">
        <v>46078.0</v>
      </c>
      <c r="C1926" s="94" t="s">
        <v>83</v>
      </c>
      <c r="D1926" s="94" t="s">
        <v>104</v>
      </c>
      <c r="E1926" s="94">
        <f t="shared" si="2"/>
        <v>89</v>
      </c>
      <c r="F1926" s="429">
        <v>46072.0</v>
      </c>
      <c r="G1926" s="94"/>
      <c r="H1926" s="94">
        <v>10471.0</v>
      </c>
      <c r="I1926" s="94" t="s">
        <v>2283</v>
      </c>
      <c r="J1926" s="161" t="s">
        <v>2284</v>
      </c>
      <c r="K1926" s="161" t="s">
        <v>2285</v>
      </c>
      <c r="L1926" s="430" t="s">
        <v>2285</v>
      </c>
      <c r="M1926" s="94" t="s">
        <v>2287</v>
      </c>
      <c r="N1926" s="94" t="s">
        <v>2287</v>
      </c>
      <c r="O1926" s="431">
        <v>46034.0</v>
      </c>
      <c r="P1926" s="436">
        <v>46048.0</v>
      </c>
      <c r="Q1926" s="94" t="s">
        <v>98</v>
      </c>
      <c r="R1926" s="94">
        <v>1.0</v>
      </c>
      <c r="S1926" s="167" t="s">
        <v>251</v>
      </c>
      <c r="T1926" s="162" t="s">
        <v>145</v>
      </c>
      <c r="U1926" s="167" t="s">
        <v>101</v>
      </c>
      <c r="V1926" s="167" t="s">
        <v>131</v>
      </c>
      <c r="W1926" s="175"/>
      <c r="X1926" s="167" t="s">
        <v>1035</v>
      </c>
      <c r="Y1926" s="175"/>
      <c r="Z1926" s="175"/>
      <c r="AA1926" s="175" t="s">
        <v>9295</v>
      </c>
      <c r="AB1926" s="175"/>
    </row>
    <row r="1927" ht="22.5" customHeight="1">
      <c r="A1927" s="72">
        <f>COUNTIF('Call &amp; Chat-Lidya'!$I$4:$I$2365,I1927)</f>
        <v>2</v>
      </c>
      <c r="B1927" s="436">
        <v>46078.0</v>
      </c>
      <c r="C1927" s="94" t="s">
        <v>83</v>
      </c>
      <c r="D1927" s="94" t="s">
        <v>104</v>
      </c>
      <c r="E1927" s="94">
        <f t="shared" si="2"/>
        <v>90</v>
      </c>
      <c r="F1927" s="429">
        <v>46072.0</v>
      </c>
      <c r="G1927" s="94"/>
      <c r="H1927" s="94">
        <v>10475.0</v>
      </c>
      <c r="I1927" s="94" t="s">
        <v>5458</v>
      </c>
      <c r="J1927" s="161" t="s">
        <v>5459</v>
      </c>
      <c r="K1927" s="161" t="s">
        <v>5460</v>
      </c>
      <c r="L1927" s="430" t="s">
        <v>5460</v>
      </c>
      <c r="M1927" s="94" t="s">
        <v>5461</v>
      </c>
      <c r="N1927" s="94" t="s">
        <v>5461</v>
      </c>
      <c r="O1927" s="431">
        <v>46034.0</v>
      </c>
      <c r="P1927" s="436">
        <v>46048.0</v>
      </c>
      <c r="Q1927" s="94" t="s">
        <v>554</v>
      </c>
      <c r="R1927" s="94">
        <v>1.0</v>
      </c>
      <c r="S1927" s="167" t="s">
        <v>99</v>
      </c>
      <c r="T1927" s="162" t="s">
        <v>145</v>
      </c>
      <c r="U1927" s="167" t="s">
        <v>101</v>
      </c>
      <c r="V1927" s="167" t="s">
        <v>131</v>
      </c>
      <c r="W1927" s="175"/>
      <c r="X1927" s="163"/>
      <c r="Y1927" s="175"/>
      <c r="Z1927" s="175"/>
      <c r="AA1927" s="175"/>
      <c r="AB1927" s="175"/>
    </row>
    <row r="1928" ht="22.5" customHeight="1">
      <c r="A1928" s="72">
        <f>COUNTIF('Call &amp; Chat-Lidya'!$I$4:$I$2365,I1928)</f>
        <v>7</v>
      </c>
      <c r="B1928" s="436">
        <v>46078.0</v>
      </c>
      <c r="C1928" s="94" t="s">
        <v>83</v>
      </c>
      <c r="D1928" s="94" t="s">
        <v>104</v>
      </c>
      <c r="E1928" s="94">
        <f t="shared" si="2"/>
        <v>91</v>
      </c>
      <c r="F1928" s="436">
        <v>46077.0</v>
      </c>
      <c r="G1928" s="94"/>
      <c r="H1928" s="94" t="s">
        <v>9663</v>
      </c>
      <c r="I1928" s="94" t="s">
        <v>2337</v>
      </c>
      <c r="J1928" s="161" t="s">
        <v>2339</v>
      </c>
      <c r="K1928" s="161" t="s">
        <v>2342</v>
      </c>
      <c r="L1928" s="430" t="s">
        <v>2342</v>
      </c>
      <c r="M1928" s="94" t="s">
        <v>2343</v>
      </c>
      <c r="N1928" s="94" t="s">
        <v>2343</v>
      </c>
      <c r="O1928" s="431">
        <v>46076.0</v>
      </c>
      <c r="P1928" s="436">
        <v>46090.0</v>
      </c>
      <c r="Q1928" s="94" t="s">
        <v>521</v>
      </c>
      <c r="R1928" s="94">
        <v>2.0</v>
      </c>
      <c r="S1928" s="167" t="s">
        <v>99</v>
      </c>
      <c r="T1928" s="162" t="s">
        <v>145</v>
      </c>
      <c r="U1928" s="167" t="s">
        <v>101</v>
      </c>
      <c r="V1928" s="167" t="s">
        <v>131</v>
      </c>
      <c r="W1928" s="175"/>
      <c r="X1928" s="163"/>
      <c r="Y1928" s="175"/>
      <c r="Z1928" s="175"/>
      <c r="AA1928" s="175"/>
      <c r="AB1928" s="175"/>
    </row>
    <row r="1929" ht="22.5" customHeight="1">
      <c r="A1929" s="72">
        <f>COUNTIF('Call &amp; Chat-Lidya'!$I$4:$I$2365,I1929)</f>
        <v>2</v>
      </c>
      <c r="B1929" s="436">
        <v>46078.0</v>
      </c>
      <c r="C1929" s="94" t="s">
        <v>83</v>
      </c>
      <c r="D1929" s="94" t="s">
        <v>104</v>
      </c>
      <c r="E1929" s="94">
        <f t="shared" si="2"/>
        <v>92</v>
      </c>
      <c r="F1929" s="429">
        <v>46078.0</v>
      </c>
      <c r="G1929" s="175"/>
      <c r="H1929" s="175"/>
      <c r="I1929" s="94" t="s">
        <v>6526</v>
      </c>
      <c r="J1929" s="161" t="s">
        <v>9926</v>
      </c>
      <c r="K1929" s="161" t="s">
        <v>6527</v>
      </c>
      <c r="L1929" s="430" t="s">
        <v>6527</v>
      </c>
      <c r="M1929" s="94" t="s">
        <v>6528</v>
      </c>
      <c r="N1929" s="94" t="s">
        <v>6528</v>
      </c>
      <c r="O1929" s="431">
        <v>46036.0</v>
      </c>
      <c r="P1929" s="436">
        <v>46050.0</v>
      </c>
      <c r="Q1929" s="94" t="s">
        <v>472</v>
      </c>
      <c r="R1929" s="94">
        <v>1.0</v>
      </c>
      <c r="S1929" s="167" t="s">
        <v>251</v>
      </c>
      <c r="T1929" s="162" t="s">
        <v>145</v>
      </c>
      <c r="U1929" s="167" t="s">
        <v>101</v>
      </c>
      <c r="V1929" s="167" t="s">
        <v>131</v>
      </c>
      <c r="W1929" s="175"/>
      <c r="X1929" s="163"/>
      <c r="Y1929" s="175"/>
      <c r="Z1929" s="175"/>
      <c r="AA1929" s="175"/>
      <c r="AB1929" s="175"/>
    </row>
    <row r="1930" ht="22.5" customHeight="1">
      <c r="A1930" s="72">
        <f>COUNTIF('Call &amp; Chat-Lidya'!$I$4:$I$2365,I1930)</f>
        <v>2</v>
      </c>
      <c r="B1930" s="436">
        <v>46078.0</v>
      </c>
      <c r="C1930" s="94" t="s">
        <v>83</v>
      </c>
      <c r="D1930" s="94" t="s">
        <v>104</v>
      </c>
      <c r="E1930" s="94">
        <f t="shared" si="2"/>
        <v>93</v>
      </c>
      <c r="F1930" s="429">
        <v>46078.0</v>
      </c>
      <c r="G1930" s="175"/>
      <c r="H1930" s="175"/>
      <c r="I1930" s="94" t="s">
        <v>5813</v>
      </c>
      <c r="J1930" s="161" t="s">
        <v>9927</v>
      </c>
      <c r="K1930" s="161" t="s">
        <v>5815</v>
      </c>
      <c r="L1930" s="430" t="s">
        <v>5815</v>
      </c>
      <c r="M1930" s="94" t="s">
        <v>5816</v>
      </c>
      <c r="N1930" s="175"/>
      <c r="O1930" s="431">
        <v>46060.0</v>
      </c>
      <c r="P1930" s="436">
        <v>46074.0</v>
      </c>
      <c r="Q1930" s="94" t="s">
        <v>616</v>
      </c>
      <c r="R1930" s="94">
        <v>1.0</v>
      </c>
      <c r="S1930" s="167" t="s">
        <v>251</v>
      </c>
      <c r="T1930" s="162" t="s">
        <v>145</v>
      </c>
      <c r="U1930" s="167" t="s">
        <v>101</v>
      </c>
      <c r="V1930" s="167" t="s">
        <v>131</v>
      </c>
      <c r="W1930" s="175"/>
      <c r="X1930" s="163"/>
      <c r="Y1930" s="175"/>
      <c r="Z1930" s="175"/>
      <c r="AA1930" s="175"/>
      <c r="AB1930" s="175"/>
    </row>
    <row r="1931" ht="22.5" customHeight="1">
      <c r="A1931" s="72">
        <f>COUNTIF('Call &amp; Chat-Lidya'!$I$4:$I$2365,I1931)</f>
        <v>5</v>
      </c>
      <c r="B1931" s="436">
        <v>46078.0</v>
      </c>
      <c r="C1931" s="94" t="s">
        <v>83</v>
      </c>
      <c r="D1931" s="94" t="s">
        <v>104</v>
      </c>
      <c r="E1931" s="94">
        <f t="shared" si="2"/>
        <v>94</v>
      </c>
      <c r="F1931" s="429">
        <v>46067.0</v>
      </c>
      <c r="G1931" s="94"/>
      <c r="H1931" s="94" t="s">
        <v>3282</v>
      </c>
      <c r="I1931" s="94" t="s">
        <v>2248</v>
      </c>
      <c r="J1931" s="161" t="s">
        <v>2249</v>
      </c>
      <c r="K1931" s="161" t="s">
        <v>2249</v>
      </c>
      <c r="L1931" s="430" t="s">
        <v>2249</v>
      </c>
      <c r="M1931" s="94" t="s">
        <v>2254</v>
      </c>
      <c r="N1931" s="94" t="s">
        <v>2254</v>
      </c>
      <c r="O1931" s="431">
        <v>46067.0</v>
      </c>
      <c r="P1931" s="436">
        <v>46080.0</v>
      </c>
      <c r="Q1931" s="94" t="s">
        <v>499</v>
      </c>
      <c r="R1931" s="94">
        <v>2.0</v>
      </c>
      <c r="S1931" s="167" t="s">
        <v>251</v>
      </c>
      <c r="T1931" s="162" t="s">
        <v>145</v>
      </c>
      <c r="U1931" s="167" t="s">
        <v>101</v>
      </c>
      <c r="V1931" s="167" t="s">
        <v>131</v>
      </c>
      <c r="W1931" s="175"/>
      <c r="X1931" s="163"/>
      <c r="Y1931" s="175"/>
      <c r="Z1931" s="175"/>
      <c r="AA1931" s="175"/>
      <c r="AB1931" s="175"/>
    </row>
    <row r="1932" ht="22.5" customHeight="1">
      <c r="A1932" s="72">
        <f>COUNTIF('Call &amp; Chat-Lidya'!$I$4:$I$2365,I1932)</f>
        <v>5</v>
      </c>
      <c r="B1932" s="436">
        <v>46078.0</v>
      </c>
      <c r="C1932" s="94" t="s">
        <v>83</v>
      </c>
      <c r="D1932" s="94" t="s">
        <v>104</v>
      </c>
      <c r="E1932" s="94">
        <f t="shared" si="2"/>
        <v>95</v>
      </c>
      <c r="F1932" s="436">
        <v>46077.0</v>
      </c>
      <c r="G1932" s="94"/>
      <c r="H1932" s="94" t="s">
        <v>3283</v>
      </c>
      <c r="I1932" s="94" t="s">
        <v>2567</v>
      </c>
      <c r="J1932" s="161" t="s">
        <v>2568</v>
      </c>
      <c r="K1932" s="161" t="s">
        <v>2569</v>
      </c>
      <c r="L1932" s="430" t="s">
        <v>2569</v>
      </c>
      <c r="M1932" s="94" t="s">
        <v>2571</v>
      </c>
      <c r="N1932" s="94" t="s">
        <v>3284</v>
      </c>
      <c r="O1932" s="431">
        <v>46077.0</v>
      </c>
      <c r="P1932" s="436">
        <v>46091.0</v>
      </c>
      <c r="Q1932" s="94" t="s">
        <v>124</v>
      </c>
      <c r="R1932" s="94">
        <v>2.0</v>
      </c>
      <c r="S1932" s="167" t="s">
        <v>251</v>
      </c>
      <c r="T1932" s="162" t="s">
        <v>100</v>
      </c>
      <c r="U1932" s="167" t="s">
        <v>101</v>
      </c>
      <c r="V1932" s="167" t="s">
        <v>341</v>
      </c>
      <c r="W1932" s="94" t="s">
        <v>509</v>
      </c>
      <c r="X1932" s="163"/>
      <c r="Y1932" s="175"/>
      <c r="Z1932" s="175"/>
      <c r="AA1932" s="175"/>
      <c r="AB1932" s="175"/>
    </row>
    <row r="1933" ht="22.5" customHeight="1">
      <c r="A1933" s="72">
        <f>COUNTIF('Call &amp; Chat-Lidya'!$I$4:$I$2365,I1933)</f>
        <v>2</v>
      </c>
      <c r="B1933" s="436">
        <v>46079.0</v>
      </c>
      <c r="C1933" s="94" t="s">
        <v>83</v>
      </c>
      <c r="D1933" s="94" t="s">
        <v>104</v>
      </c>
      <c r="E1933" s="94">
        <f t="shared" si="2"/>
        <v>96</v>
      </c>
      <c r="F1933" s="429">
        <v>46078.0</v>
      </c>
      <c r="G1933" s="94"/>
      <c r="H1933" s="94">
        <v>8906.0</v>
      </c>
      <c r="I1933" s="94" t="s">
        <v>9546</v>
      </c>
      <c r="J1933" s="161" t="s">
        <v>9947</v>
      </c>
      <c r="K1933" s="161" t="s">
        <v>9548</v>
      </c>
      <c r="L1933" s="430" t="s">
        <v>9548</v>
      </c>
      <c r="M1933" s="94" t="s">
        <v>9551</v>
      </c>
      <c r="N1933" s="1155" t="s">
        <v>9551</v>
      </c>
      <c r="O1933" s="431">
        <v>45658.0</v>
      </c>
      <c r="P1933" s="436">
        <v>45834.0</v>
      </c>
      <c r="Q1933" s="94" t="s">
        <v>124</v>
      </c>
      <c r="R1933" s="94">
        <v>1.0</v>
      </c>
      <c r="S1933" s="167" t="s">
        <v>126</v>
      </c>
      <c r="T1933" s="162" t="s">
        <v>195</v>
      </c>
      <c r="U1933" s="167" t="s">
        <v>128</v>
      </c>
      <c r="V1933" s="167" t="s">
        <v>131</v>
      </c>
      <c r="W1933" s="175"/>
      <c r="X1933" s="163"/>
      <c r="Y1933" s="175"/>
      <c r="Z1933" s="175"/>
      <c r="AA1933" s="175"/>
      <c r="AB1933" s="175"/>
    </row>
    <row r="1934" ht="22.5" customHeight="1">
      <c r="A1934" s="72">
        <f>COUNTIF('Call &amp; Chat-Lidya'!$I$4:$I$2365,I1934)</f>
        <v>2</v>
      </c>
      <c r="B1934" s="436">
        <v>46079.0</v>
      </c>
      <c r="C1934" s="94" t="s">
        <v>83</v>
      </c>
      <c r="D1934" s="94" t="s">
        <v>104</v>
      </c>
      <c r="E1934" s="94">
        <f t="shared" si="2"/>
        <v>97</v>
      </c>
      <c r="F1934" s="429">
        <v>46078.0</v>
      </c>
      <c r="G1934" s="94"/>
      <c r="H1934" s="94">
        <v>8907.0</v>
      </c>
      <c r="I1934" s="94" t="s">
        <v>9556</v>
      </c>
      <c r="J1934" s="161" t="s">
        <v>9557</v>
      </c>
      <c r="K1934" s="161" t="s">
        <v>9558</v>
      </c>
      <c r="L1934" s="430" t="s">
        <v>9558</v>
      </c>
      <c r="M1934" s="94" t="s">
        <v>9559</v>
      </c>
      <c r="N1934" s="1155" t="s">
        <v>9559</v>
      </c>
      <c r="O1934" s="431">
        <v>45658.0</v>
      </c>
      <c r="P1934" s="436">
        <v>45834.0</v>
      </c>
      <c r="Q1934" s="94" t="s">
        <v>124</v>
      </c>
      <c r="R1934" s="94">
        <v>1.0</v>
      </c>
      <c r="S1934" s="167" t="s">
        <v>251</v>
      </c>
      <c r="T1934" s="162" t="s">
        <v>145</v>
      </c>
      <c r="U1934" s="167" t="s">
        <v>101</v>
      </c>
      <c r="V1934" s="167" t="s">
        <v>131</v>
      </c>
      <c r="W1934" s="175"/>
      <c r="X1934" s="163"/>
      <c r="Y1934" s="175"/>
      <c r="Z1934" s="175"/>
      <c r="AA1934" s="175"/>
      <c r="AB1934" s="175"/>
    </row>
    <row r="1935" ht="22.5" customHeight="1">
      <c r="A1935" s="72">
        <f>COUNTIF('Call &amp; Chat-Lidya'!$I$4:$I$2365,I1935)</f>
        <v>2</v>
      </c>
      <c r="B1935" s="436">
        <v>46079.0</v>
      </c>
      <c r="C1935" s="94" t="s">
        <v>83</v>
      </c>
      <c r="D1935" s="94" t="s">
        <v>104</v>
      </c>
      <c r="E1935" s="94">
        <f t="shared" si="2"/>
        <v>98</v>
      </c>
      <c r="F1935" s="429">
        <v>46078.0</v>
      </c>
      <c r="G1935" s="94"/>
      <c r="H1935" s="94">
        <v>8909.0</v>
      </c>
      <c r="I1935" s="94" t="s">
        <v>9566</v>
      </c>
      <c r="J1935" s="161" t="s">
        <v>9567</v>
      </c>
      <c r="K1935" s="161" t="s">
        <v>9568</v>
      </c>
      <c r="L1935" s="430" t="s">
        <v>9568</v>
      </c>
      <c r="M1935" s="94" t="s">
        <v>9569</v>
      </c>
      <c r="N1935" s="1155" t="s">
        <v>9570</v>
      </c>
      <c r="O1935" s="431">
        <v>45658.0</v>
      </c>
      <c r="P1935" s="436">
        <v>45834.0</v>
      </c>
      <c r="Q1935" s="94" t="s">
        <v>124</v>
      </c>
      <c r="R1935" s="94">
        <v>1.0</v>
      </c>
      <c r="S1935" s="167" t="s">
        <v>126</v>
      </c>
      <c r="T1935" s="162" t="s">
        <v>127</v>
      </c>
      <c r="U1935" s="167" t="s">
        <v>128</v>
      </c>
      <c r="V1935" s="167" t="s">
        <v>131</v>
      </c>
      <c r="W1935" s="175"/>
      <c r="X1935" s="163"/>
      <c r="Y1935" s="175"/>
      <c r="Z1935" s="175"/>
      <c r="AA1935" s="175"/>
      <c r="AB1935" s="175"/>
    </row>
    <row r="1936" ht="22.5" customHeight="1">
      <c r="A1936" s="72">
        <f>COUNTIF('Call &amp; Chat-Lidya'!$I$4:$I$2365,I1936)</f>
        <v>2</v>
      </c>
      <c r="B1936" s="436">
        <v>46079.0</v>
      </c>
      <c r="C1936" s="94" t="s">
        <v>83</v>
      </c>
      <c r="D1936" s="94" t="s">
        <v>104</v>
      </c>
      <c r="E1936" s="94">
        <f t="shared" si="2"/>
        <v>99</v>
      </c>
      <c r="F1936" s="429">
        <v>46078.0</v>
      </c>
      <c r="G1936" s="94"/>
      <c r="H1936" s="94">
        <v>8910.0</v>
      </c>
      <c r="I1936" s="94" t="s">
        <v>9966</v>
      </c>
      <c r="J1936" s="161" t="s">
        <v>9967</v>
      </c>
      <c r="K1936" s="161" t="s">
        <v>9968</v>
      </c>
      <c r="L1936" s="430" t="s">
        <v>9968</v>
      </c>
      <c r="M1936" s="94" t="s">
        <v>9969</v>
      </c>
      <c r="N1936" s="1155" t="s">
        <v>9969</v>
      </c>
      <c r="O1936" s="431">
        <v>45658.0</v>
      </c>
      <c r="P1936" s="436">
        <v>45834.0</v>
      </c>
      <c r="Q1936" s="94" t="s">
        <v>124</v>
      </c>
      <c r="R1936" s="94">
        <v>1.0</v>
      </c>
      <c r="S1936" s="167" t="s">
        <v>251</v>
      </c>
      <c r="T1936" s="162" t="s">
        <v>145</v>
      </c>
      <c r="U1936" s="167" t="s">
        <v>101</v>
      </c>
      <c r="V1936" s="167" t="s">
        <v>131</v>
      </c>
      <c r="W1936" s="175"/>
      <c r="X1936" s="163"/>
      <c r="Y1936" s="175"/>
      <c r="Z1936" s="175"/>
      <c r="AA1936" s="175"/>
      <c r="AB1936" s="175"/>
    </row>
    <row r="1937" ht="22.5" customHeight="1">
      <c r="A1937" s="72">
        <f>COUNTIF('Call &amp; Chat-Lidya'!$I$4:$I$2365,I1937)</f>
        <v>2</v>
      </c>
      <c r="B1937" s="436">
        <v>46079.0</v>
      </c>
      <c r="C1937" s="94" t="s">
        <v>83</v>
      </c>
      <c r="D1937" s="94" t="s">
        <v>104</v>
      </c>
      <c r="E1937" s="94">
        <f t="shared" si="2"/>
        <v>100</v>
      </c>
      <c r="F1937" s="429">
        <v>46078.0</v>
      </c>
      <c r="G1937" s="94"/>
      <c r="H1937" s="94">
        <v>8923.0</v>
      </c>
      <c r="I1937" s="94" t="s">
        <v>9976</v>
      </c>
      <c r="J1937" s="161" t="s">
        <v>9977</v>
      </c>
      <c r="K1937" s="161" t="s">
        <v>9978</v>
      </c>
      <c r="L1937" s="430" t="s">
        <v>9978</v>
      </c>
      <c r="M1937" s="175"/>
      <c r="N1937" s="1155" t="s">
        <v>9980</v>
      </c>
      <c r="O1937" s="431">
        <v>45660.0</v>
      </c>
      <c r="P1937" s="436">
        <v>45834.0</v>
      </c>
      <c r="Q1937" s="94" t="s">
        <v>124</v>
      </c>
      <c r="R1937" s="94">
        <v>0.0</v>
      </c>
      <c r="S1937" s="167" t="s">
        <v>292</v>
      </c>
      <c r="T1937" s="162" t="s">
        <v>127</v>
      </c>
      <c r="U1937" s="167" t="s">
        <v>128</v>
      </c>
      <c r="V1937" s="167" t="s">
        <v>664</v>
      </c>
      <c r="W1937" s="175"/>
      <c r="X1937" s="163"/>
      <c r="Y1937" s="175"/>
      <c r="Z1937" s="175"/>
      <c r="AA1937" s="175"/>
      <c r="AB1937" s="175"/>
    </row>
    <row r="1938" ht="22.5" customHeight="1">
      <c r="A1938" s="72">
        <f>COUNTIF('Call &amp; Chat-Lidya'!$I$4:$I$2365,I1938)</f>
        <v>2</v>
      </c>
      <c r="B1938" s="436">
        <v>46079.0</v>
      </c>
      <c r="C1938" s="94" t="s">
        <v>83</v>
      </c>
      <c r="D1938" s="94" t="s">
        <v>104</v>
      </c>
      <c r="E1938" s="94">
        <f t="shared" si="2"/>
        <v>101</v>
      </c>
      <c r="F1938" s="429">
        <v>46078.0</v>
      </c>
      <c r="G1938" s="94"/>
      <c r="H1938" s="94">
        <v>8930.0</v>
      </c>
      <c r="I1938" s="94" t="s">
        <v>9222</v>
      </c>
      <c r="J1938" s="161" t="s">
        <v>9988</v>
      </c>
      <c r="K1938" s="161" t="s">
        <v>9224</v>
      </c>
      <c r="L1938" s="430" t="s">
        <v>9224</v>
      </c>
      <c r="M1938" s="94" t="s">
        <v>9225</v>
      </c>
      <c r="N1938" s="1155" t="s">
        <v>9225</v>
      </c>
      <c r="O1938" s="431">
        <v>45661.0</v>
      </c>
      <c r="P1938" s="436">
        <v>45834.0</v>
      </c>
      <c r="Q1938" s="94" t="s">
        <v>124</v>
      </c>
      <c r="R1938" s="94">
        <v>1.0</v>
      </c>
      <c r="S1938" s="167" t="s">
        <v>251</v>
      </c>
      <c r="T1938" s="162" t="s">
        <v>145</v>
      </c>
      <c r="U1938" s="167" t="s">
        <v>101</v>
      </c>
      <c r="V1938" s="167" t="s">
        <v>131</v>
      </c>
      <c r="W1938" s="175"/>
      <c r="X1938" s="163"/>
      <c r="Y1938" s="175"/>
      <c r="Z1938" s="175"/>
      <c r="AA1938" s="175"/>
      <c r="AB1938" s="175"/>
    </row>
    <row r="1939" ht="22.5" customHeight="1">
      <c r="A1939" s="72">
        <f>COUNTIF('Call &amp; Chat-Lidya'!$I$4:$I$2365,I1939)</f>
        <v>2</v>
      </c>
      <c r="B1939" s="436">
        <v>46079.0</v>
      </c>
      <c r="C1939" s="94" t="s">
        <v>83</v>
      </c>
      <c r="D1939" s="94" t="s">
        <v>104</v>
      </c>
      <c r="E1939" s="94">
        <f t="shared" si="2"/>
        <v>102</v>
      </c>
      <c r="F1939" s="429">
        <v>46078.0</v>
      </c>
      <c r="G1939" s="94"/>
      <c r="H1939" s="94">
        <v>8931.0</v>
      </c>
      <c r="I1939" s="94" t="s">
        <v>9993</v>
      </c>
      <c r="J1939" s="161" t="s">
        <v>3988</v>
      </c>
      <c r="K1939" s="161" t="s">
        <v>3989</v>
      </c>
      <c r="L1939" s="430" t="s">
        <v>3989</v>
      </c>
      <c r="M1939" s="94" t="s">
        <v>3990</v>
      </c>
      <c r="N1939" s="1155" t="s">
        <v>3990</v>
      </c>
      <c r="O1939" s="431">
        <v>45661.0</v>
      </c>
      <c r="P1939" s="436">
        <v>45834.0</v>
      </c>
      <c r="Q1939" s="94" t="s">
        <v>8139</v>
      </c>
      <c r="R1939" s="94">
        <v>1.0</v>
      </c>
      <c r="S1939" s="167" t="s">
        <v>251</v>
      </c>
      <c r="T1939" s="162" t="s">
        <v>145</v>
      </c>
      <c r="U1939" s="167" t="s">
        <v>101</v>
      </c>
      <c r="V1939" s="167" t="s">
        <v>131</v>
      </c>
      <c r="W1939" s="175"/>
      <c r="X1939" s="163"/>
      <c r="Y1939" s="175"/>
      <c r="Z1939" s="175"/>
      <c r="AA1939" s="175"/>
      <c r="AB1939" s="175"/>
    </row>
    <row r="1940" ht="22.5" customHeight="1">
      <c r="A1940" s="72">
        <f>COUNTIF('Call &amp; Chat-Lidya'!$I$4:$I$2365,I1940)</f>
        <v>2</v>
      </c>
      <c r="B1940" s="436">
        <v>46079.0</v>
      </c>
      <c r="C1940" s="94" t="s">
        <v>83</v>
      </c>
      <c r="D1940" s="94" t="s">
        <v>104</v>
      </c>
      <c r="E1940" s="94">
        <f t="shared" si="2"/>
        <v>103</v>
      </c>
      <c r="F1940" s="429">
        <v>46078.0</v>
      </c>
      <c r="G1940" s="94"/>
      <c r="H1940" s="94">
        <v>8944.0</v>
      </c>
      <c r="I1940" s="94" t="s">
        <v>9232</v>
      </c>
      <c r="J1940" s="161" t="s">
        <v>10000</v>
      </c>
      <c r="K1940" s="161" t="s">
        <v>9234</v>
      </c>
      <c r="L1940" s="430" t="s">
        <v>9234</v>
      </c>
      <c r="M1940" s="175"/>
      <c r="N1940" s="1155" t="s">
        <v>9235</v>
      </c>
      <c r="O1940" s="431">
        <v>45664.0</v>
      </c>
      <c r="P1940" s="436">
        <v>45834.0</v>
      </c>
      <c r="Q1940" s="94" t="s">
        <v>124</v>
      </c>
      <c r="R1940" s="94">
        <v>1.0</v>
      </c>
      <c r="S1940" s="167" t="s">
        <v>251</v>
      </c>
      <c r="T1940" s="162" t="s">
        <v>145</v>
      </c>
      <c r="U1940" s="167" t="s">
        <v>101</v>
      </c>
      <c r="V1940" s="167" t="s">
        <v>131</v>
      </c>
      <c r="W1940" s="175"/>
      <c r="X1940" s="163"/>
      <c r="Y1940" s="175"/>
      <c r="Z1940" s="175"/>
      <c r="AA1940" s="175"/>
      <c r="AB1940" s="175"/>
    </row>
    <row r="1941" ht="22.5" customHeight="1">
      <c r="A1941" s="72">
        <f>COUNTIF('Call &amp; Chat-Lidya'!$I$4:$I$2365,I1941)</f>
        <v>2</v>
      </c>
      <c r="B1941" s="436">
        <v>46079.0</v>
      </c>
      <c r="C1941" s="94" t="s">
        <v>83</v>
      </c>
      <c r="D1941" s="94" t="s">
        <v>104</v>
      </c>
      <c r="E1941" s="94">
        <f t="shared" si="2"/>
        <v>104</v>
      </c>
      <c r="F1941" s="429">
        <v>46078.0</v>
      </c>
      <c r="G1941" s="94"/>
      <c r="H1941" s="94">
        <v>8946.0</v>
      </c>
      <c r="I1941" s="94" t="s">
        <v>10002</v>
      </c>
      <c r="J1941" s="161" t="s">
        <v>3943</v>
      </c>
      <c r="K1941" s="161" t="s">
        <v>154</v>
      </c>
      <c r="L1941" s="430" t="s">
        <v>154</v>
      </c>
      <c r="M1941" s="94" t="s">
        <v>10003</v>
      </c>
      <c r="N1941" s="1155" t="s">
        <v>3944</v>
      </c>
      <c r="O1941" s="431">
        <v>45664.0</v>
      </c>
      <c r="P1941" s="436">
        <v>45834.0</v>
      </c>
      <c r="Q1941" s="94" t="s">
        <v>175</v>
      </c>
      <c r="R1941" s="94">
        <v>1.0</v>
      </c>
      <c r="S1941" s="167" t="s">
        <v>251</v>
      </c>
      <c r="T1941" s="162" t="s">
        <v>145</v>
      </c>
      <c r="U1941" s="167" t="s">
        <v>101</v>
      </c>
      <c r="V1941" s="167" t="s">
        <v>131</v>
      </c>
      <c r="W1941" s="175"/>
      <c r="X1941" s="163"/>
      <c r="Y1941" s="175"/>
      <c r="Z1941" s="175"/>
      <c r="AA1941" s="175"/>
      <c r="AB1941" s="175"/>
    </row>
    <row r="1942" ht="22.5" customHeight="1">
      <c r="A1942" s="72">
        <f>COUNTIF('Call &amp; Chat-Lidya'!$I$4:$I$2365,I1942)</f>
        <v>2</v>
      </c>
      <c r="B1942" s="436">
        <v>46079.0</v>
      </c>
      <c r="C1942" s="94" t="s">
        <v>83</v>
      </c>
      <c r="D1942" s="94" t="s">
        <v>104</v>
      </c>
      <c r="E1942" s="94">
        <f t="shared" si="2"/>
        <v>105</v>
      </c>
      <c r="F1942" s="429">
        <v>46078.0</v>
      </c>
      <c r="G1942" s="94"/>
      <c r="H1942" s="94">
        <v>8947.0</v>
      </c>
      <c r="I1942" s="94" t="s">
        <v>9237</v>
      </c>
      <c r="J1942" s="161" t="s">
        <v>10010</v>
      </c>
      <c r="K1942" s="161" t="s">
        <v>9239</v>
      </c>
      <c r="L1942" s="430" t="s">
        <v>9239</v>
      </c>
      <c r="M1942" s="94" t="s">
        <v>9240</v>
      </c>
      <c r="N1942" s="1155" t="s">
        <v>9240</v>
      </c>
      <c r="O1942" s="431">
        <v>45664.0</v>
      </c>
      <c r="P1942" s="436">
        <v>45834.0</v>
      </c>
      <c r="Q1942" s="94" t="s">
        <v>175</v>
      </c>
      <c r="R1942" s="94">
        <v>1.0</v>
      </c>
      <c r="S1942" s="167" t="s">
        <v>126</v>
      </c>
      <c r="T1942" s="162" t="s">
        <v>127</v>
      </c>
      <c r="U1942" s="167" t="s">
        <v>128</v>
      </c>
      <c r="V1942" s="167" t="s">
        <v>131</v>
      </c>
      <c r="W1942" s="175"/>
      <c r="X1942" s="163"/>
      <c r="Y1942" s="175"/>
      <c r="Z1942" s="175"/>
      <c r="AA1942" s="175"/>
      <c r="AB1942" s="175"/>
    </row>
    <row r="1943" ht="22.5" customHeight="1">
      <c r="A1943" s="72">
        <f>COUNTIF('Call &amp; Chat-Lidya'!$I$4:$I$2365,I1943)</f>
        <v>2</v>
      </c>
      <c r="B1943" s="436">
        <v>46079.0</v>
      </c>
      <c r="C1943" s="94" t="s">
        <v>83</v>
      </c>
      <c r="D1943" s="94" t="s">
        <v>104</v>
      </c>
      <c r="E1943" s="94">
        <f t="shared" si="2"/>
        <v>106</v>
      </c>
      <c r="F1943" s="429">
        <v>46078.0</v>
      </c>
      <c r="G1943" s="94"/>
      <c r="H1943" s="94">
        <v>8948.0</v>
      </c>
      <c r="I1943" s="94" t="s">
        <v>9243</v>
      </c>
      <c r="J1943" s="161" t="s">
        <v>10016</v>
      </c>
      <c r="K1943" s="161" t="s">
        <v>9245</v>
      </c>
      <c r="L1943" s="430" t="s">
        <v>9245</v>
      </c>
      <c r="M1943" s="94" t="s">
        <v>9246</v>
      </c>
      <c r="N1943" s="1155" t="s">
        <v>9246</v>
      </c>
      <c r="O1943" s="431">
        <v>45664.0</v>
      </c>
      <c r="P1943" s="436">
        <v>45834.0</v>
      </c>
      <c r="Q1943" s="94" t="s">
        <v>124</v>
      </c>
      <c r="R1943" s="94">
        <v>1.0</v>
      </c>
      <c r="S1943" s="167" t="s">
        <v>251</v>
      </c>
      <c r="T1943" s="162" t="s">
        <v>145</v>
      </c>
      <c r="U1943" s="167" t="s">
        <v>101</v>
      </c>
      <c r="V1943" s="167" t="s">
        <v>131</v>
      </c>
      <c r="W1943" s="175"/>
      <c r="X1943" s="163"/>
      <c r="Y1943" s="175"/>
      <c r="Z1943" s="175"/>
      <c r="AA1943" s="175"/>
      <c r="AB1943" s="175"/>
    </row>
    <row r="1944" ht="22.5" customHeight="1">
      <c r="A1944" s="72">
        <f>COUNTIF('Call &amp; Chat-Lidya'!$I$4:$I$2365,I1944)</f>
        <v>2</v>
      </c>
      <c r="B1944" s="436">
        <v>46079.0</v>
      </c>
      <c r="C1944" s="94" t="s">
        <v>83</v>
      </c>
      <c r="D1944" s="94" t="s">
        <v>104</v>
      </c>
      <c r="E1944" s="94">
        <f t="shared" si="2"/>
        <v>107</v>
      </c>
      <c r="F1944" s="429">
        <v>46078.0</v>
      </c>
      <c r="G1944" s="94"/>
      <c r="H1944" s="94">
        <v>8968.0</v>
      </c>
      <c r="I1944" s="94" t="s">
        <v>9250</v>
      </c>
      <c r="J1944" s="161" t="s">
        <v>10023</v>
      </c>
      <c r="K1944" s="161" t="s">
        <v>9252</v>
      </c>
      <c r="L1944" s="430" t="s">
        <v>9252</v>
      </c>
      <c r="M1944" s="94" t="s">
        <v>9253</v>
      </c>
      <c r="N1944" s="1155" t="s">
        <v>9253</v>
      </c>
      <c r="O1944" s="431">
        <v>45668.0</v>
      </c>
      <c r="P1944" s="436">
        <v>45834.0</v>
      </c>
      <c r="Q1944" s="94" t="s">
        <v>143</v>
      </c>
      <c r="R1944" s="94">
        <v>1.0</v>
      </c>
      <c r="S1944" s="167" t="s">
        <v>251</v>
      </c>
      <c r="T1944" s="162" t="s">
        <v>145</v>
      </c>
      <c r="U1944" s="167" t="s">
        <v>101</v>
      </c>
      <c r="V1944" s="167" t="s">
        <v>131</v>
      </c>
      <c r="W1944" s="175"/>
      <c r="X1944" s="163"/>
      <c r="Y1944" s="175"/>
      <c r="Z1944" s="175"/>
      <c r="AA1944" s="175"/>
      <c r="AB1944" s="175"/>
    </row>
    <row r="1945" ht="22.5" customHeight="1">
      <c r="A1945" s="72">
        <f>COUNTIF('Call &amp; Chat-Lidya'!$I$4:$I$2365,I1945)</f>
        <v>2</v>
      </c>
      <c r="B1945" s="436">
        <v>46079.0</v>
      </c>
      <c r="C1945" s="94" t="s">
        <v>83</v>
      </c>
      <c r="D1945" s="94" t="s">
        <v>104</v>
      </c>
      <c r="E1945" s="94">
        <f t="shared" si="2"/>
        <v>108</v>
      </c>
      <c r="F1945" s="429">
        <v>46078.0</v>
      </c>
      <c r="G1945" s="94"/>
      <c r="H1945" s="94">
        <v>8969.0</v>
      </c>
      <c r="I1945" s="94" t="s">
        <v>9256</v>
      </c>
      <c r="J1945" s="161" t="s">
        <v>10031</v>
      </c>
      <c r="K1945" s="161" t="s">
        <v>9258</v>
      </c>
      <c r="L1945" s="430" t="s">
        <v>9258</v>
      </c>
      <c r="M1945" s="94" t="s">
        <v>9260</v>
      </c>
      <c r="N1945" s="1155" t="s">
        <v>9260</v>
      </c>
      <c r="O1945" s="431">
        <v>45668.0</v>
      </c>
      <c r="P1945" s="436">
        <v>45834.0</v>
      </c>
      <c r="Q1945" s="94" t="s">
        <v>124</v>
      </c>
      <c r="R1945" s="94">
        <v>1.0</v>
      </c>
      <c r="S1945" s="167" t="s">
        <v>350</v>
      </c>
      <c r="T1945" s="162" t="s">
        <v>145</v>
      </c>
      <c r="U1945" s="167" t="s">
        <v>101</v>
      </c>
      <c r="V1945" s="167" t="s">
        <v>1043</v>
      </c>
      <c r="W1945" s="94" t="s">
        <v>694</v>
      </c>
      <c r="X1945" s="163"/>
      <c r="Y1945" s="175"/>
      <c r="Z1945" s="175"/>
      <c r="AA1945" s="175"/>
      <c r="AB1945" s="175"/>
    </row>
    <row r="1946" ht="22.5" customHeight="1">
      <c r="A1946" s="72">
        <f>COUNTIF('Call &amp; Chat-Lidya'!$I$4:$I$2365,I1946)</f>
        <v>2</v>
      </c>
      <c r="B1946" s="436">
        <v>46079.0</v>
      </c>
      <c r="C1946" s="94" t="s">
        <v>83</v>
      </c>
      <c r="D1946" s="94" t="s">
        <v>104</v>
      </c>
      <c r="E1946" s="94">
        <f t="shared" si="2"/>
        <v>109</v>
      </c>
      <c r="F1946" s="429">
        <v>46078.0</v>
      </c>
      <c r="G1946" s="94"/>
      <c r="H1946" s="94">
        <v>8984.0</v>
      </c>
      <c r="I1946" s="94" t="s">
        <v>9279</v>
      </c>
      <c r="J1946" s="161" t="s">
        <v>10038</v>
      </c>
      <c r="K1946" s="161" t="s">
        <v>9281</v>
      </c>
      <c r="L1946" s="430" t="s">
        <v>9281</v>
      </c>
      <c r="M1946" s="94" t="s">
        <v>9282</v>
      </c>
      <c r="N1946" s="1155" t="s">
        <v>9282</v>
      </c>
      <c r="O1946" s="431">
        <v>45671.0</v>
      </c>
      <c r="P1946" s="436">
        <v>45834.0</v>
      </c>
      <c r="Q1946" s="94" t="s">
        <v>410</v>
      </c>
      <c r="R1946" s="94">
        <v>1.0</v>
      </c>
      <c r="S1946" s="167" t="s">
        <v>126</v>
      </c>
      <c r="T1946" s="162" t="s">
        <v>127</v>
      </c>
      <c r="U1946" s="167" t="s">
        <v>128</v>
      </c>
      <c r="V1946" s="167" t="s">
        <v>131</v>
      </c>
      <c r="W1946" s="175"/>
      <c r="X1946" s="163"/>
      <c r="Y1946" s="175"/>
      <c r="Z1946" s="175"/>
      <c r="AA1946" s="175"/>
      <c r="AB1946" s="175"/>
    </row>
    <row r="1947" ht="22.5" customHeight="1">
      <c r="A1947" s="72">
        <f>COUNTIF('Call &amp; Chat-Lidya'!$I$4:$I$2365,I1947)</f>
        <v>2</v>
      </c>
      <c r="B1947" s="436">
        <v>46079.0</v>
      </c>
      <c r="C1947" s="94" t="s">
        <v>83</v>
      </c>
      <c r="D1947" s="94" t="s">
        <v>104</v>
      </c>
      <c r="E1947" s="94">
        <f t="shared" si="2"/>
        <v>110</v>
      </c>
      <c r="F1947" s="429">
        <v>46078.0</v>
      </c>
      <c r="G1947" s="94"/>
      <c r="H1947" s="94">
        <v>8985.0</v>
      </c>
      <c r="I1947" s="94" t="s">
        <v>9285</v>
      </c>
      <c r="J1947" s="161" t="s">
        <v>10046</v>
      </c>
      <c r="K1947" s="161" t="s">
        <v>9287</v>
      </c>
      <c r="L1947" s="430" t="s">
        <v>9287</v>
      </c>
      <c r="M1947" s="175"/>
      <c r="N1947" s="1155" t="s">
        <v>9288</v>
      </c>
      <c r="O1947" s="431">
        <v>45671.0</v>
      </c>
      <c r="P1947" s="436">
        <v>45834.0</v>
      </c>
      <c r="Q1947" s="94" t="s">
        <v>124</v>
      </c>
      <c r="R1947" s="94">
        <v>1.0</v>
      </c>
      <c r="S1947" s="167" t="s">
        <v>251</v>
      </c>
      <c r="T1947" s="162" t="s">
        <v>145</v>
      </c>
      <c r="U1947" s="167" t="s">
        <v>101</v>
      </c>
      <c r="V1947" s="167" t="s">
        <v>131</v>
      </c>
      <c r="W1947" s="175"/>
      <c r="X1947" s="163"/>
      <c r="Y1947" s="175"/>
      <c r="Z1947" s="175"/>
      <c r="AA1947" s="175"/>
      <c r="AB1947" s="175"/>
    </row>
    <row r="1948" ht="22.5" customHeight="1">
      <c r="A1948" s="72">
        <f>COUNTIF('Call &amp; Chat-Lidya'!$I$4:$I$2365,I1948)</f>
        <v>2</v>
      </c>
      <c r="B1948" s="436">
        <v>46079.0</v>
      </c>
      <c r="C1948" s="94" t="s">
        <v>83</v>
      </c>
      <c r="D1948" s="94" t="s">
        <v>104</v>
      </c>
      <c r="E1948" s="94">
        <f t="shared" si="2"/>
        <v>111</v>
      </c>
      <c r="F1948" s="429">
        <v>46078.0</v>
      </c>
      <c r="G1948" s="94"/>
      <c r="H1948" s="94">
        <v>8987.0</v>
      </c>
      <c r="I1948" s="94" t="s">
        <v>9291</v>
      </c>
      <c r="J1948" s="161" t="s">
        <v>9292</v>
      </c>
      <c r="K1948" s="161" t="s">
        <v>9293</v>
      </c>
      <c r="L1948" s="430" t="s">
        <v>9293</v>
      </c>
      <c r="M1948" s="94" t="s">
        <v>9294</v>
      </c>
      <c r="N1948" s="1155" t="s">
        <v>9294</v>
      </c>
      <c r="O1948" s="431">
        <v>45671.0</v>
      </c>
      <c r="P1948" s="436">
        <v>45834.0</v>
      </c>
      <c r="Q1948" s="94" t="s">
        <v>143</v>
      </c>
      <c r="R1948" s="94">
        <v>1.0</v>
      </c>
      <c r="S1948" s="167" t="s">
        <v>126</v>
      </c>
      <c r="T1948" s="162" t="s">
        <v>145</v>
      </c>
      <c r="U1948" s="167" t="s">
        <v>101</v>
      </c>
      <c r="V1948" s="167" t="s">
        <v>131</v>
      </c>
      <c r="W1948" s="175"/>
      <c r="X1948" s="163"/>
      <c r="Y1948" s="175"/>
      <c r="Z1948" s="175"/>
      <c r="AA1948" s="175"/>
      <c r="AB1948" s="175"/>
    </row>
    <row r="1949" ht="22.5" customHeight="1">
      <c r="A1949" s="72">
        <f>COUNTIF('Call &amp; Chat-Lidya'!$I$4:$I$2365,I1949)</f>
        <v>2</v>
      </c>
      <c r="B1949" s="436">
        <v>46079.0</v>
      </c>
      <c r="C1949" s="94" t="s">
        <v>83</v>
      </c>
      <c r="D1949" s="94" t="s">
        <v>104</v>
      </c>
      <c r="E1949" s="94">
        <f t="shared" si="2"/>
        <v>112</v>
      </c>
      <c r="F1949" s="429">
        <v>46078.0</v>
      </c>
      <c r="G1949" s="94"/>
      <c r="H1949" s="94">
        <v>8995.0</v>
      </c>
      <c r="I1949" s="94" t="s">
        <v>9297</v>
      </c>
      <c r="J1949" s="161" t="s">
        <v>10058</v>
      </c>
      <c r="K1949" s="161" t="s">
        <v>9300</v>
      </c>
      <c r="L1949" s="430" t="s">
        <v>9300</v>
      </c>
      <c r="M1949" s="94" t="s">
        <v>9301</v>
      </c>
      <c r="N1949" s="1155" t="s">
        <v>9302</v>
      </c>
      <c r="O1949" s="431">
        <v>45674.0</v>
      </c>
      <c r="P1949" s="436">
        <v>45834.0</v>
      </c>
      <c r="Q1949" s="94" t="s">
        <v>213</v>
      </c>
      <c r="R1949" s="94">
        <v>1.0</v>
      </c>
      <c r="S1949" s="167" t="s">
        <v>350</v>
      </c>
      <c r="T1949" s="162" t="s">
        <v>145</v>
      </c>
      <c r="U1949" s="167" t="s">
        <v>101</v>
      </c>
      <c r="V1949" s="167" t="s">
        <v>283</v>
      </c>
      <c r="W1949" s="175"/>
      <c r="X1949" s="163"/>
      <c r="Y1949" s="175"/>
      <c r="Z1949" s="175"/>
      <c r="AA1949" s="175"/>
      <c r="AB1949" s="175"/>
    </row>
    <row r="1950" ht="22.5" customHeight="1">
      <c r="A1950" s="72">
        <f>COUNTIF('Call &amp; Chat-Lidya'!$I$4:$I$2365,I1950)</f>
        <v>2</v>
      </c>
      <c r="B1950" s="436">
        <v>46079.0</v>
      </c>
      <c r="C1950" s="94" t="s">
        <v>83</v>
      </c>
      <c r="D1950" s="94" t="s">
        <v>104</v>
      </c>
      <c r="E1950" s="94">
        <f t="shared" si="2"/>
        <v>113</v>
      </c>
      <c r="F1950" s="429">
        <v>46078.0</v>
      </c>
      <c r="G1950" s="94"/>
      <c r="H1950" s="94">
        <v>8998.0</v>
      </c>
      <c r="I1950" s="94" t="s">
        <v>9304</v>
      </c>
      <c r="J1950" s="161" t="s">
        <v>10062</v>
      </c>
      <c r="K1950" s="161" t="s">
        <v>9306</v>
      </c>
      <c r="L1950" s="430" t="s">
        <v>9306</v>
      </c>
      <c r="M1950" s="94" t="s">
        <v>9307</v>
      </c>
      <c r="N1950" s="1155" t="s">
        <v>9307</v>
      </c>
      <c r="O1950" s="431">
        <v>45674.0</v>
      </c>
      <c r="P1950" s="436">
        <v>45834.0</v>
      </c>
      <c r="Q1950" s="94" t="s">
        <v>124</v>
      </c>
      <c r="R1950" s="94">
        <v>1.0</v>
      </c>
      <c r="S1950" s="167" t="s">
        <v>251</v>
      </c>
      <c r="T1950" s="162" t="s">
        <v>145</v>
      </c>
      <c r="U1950" s="167" t="s">
        <v>101</v>
      </c>
      <c r="V1950" s="167" t="s">
        <v>131</v>
      </c>
      <c r="W1950" s="175"/>
      <c r="X1950" s="163"/>
      <c r="Y1950" s="175"/>
      <c r="Z1950" s="175"/>
      <c r="AA1950" s="175"/>
      <c r="AB1950" s="175"/>
    </row>
    <row r="1951" ht="22.5" customHeight="1">
      <c r="A1951" s="72">
        <f>COUNTIF('Call &amp; Chat-Lidya'!$I$4:$I$2365,I1951)</f>
        <v>1</v>
      </c>
      <c r="B1951" s="436">
        <v>46079.0</v>
      </c>
      <c r="C1951" s="94" t="s">
        <v>83</v>
      </c>
      <c r="D1951" s="94" t="s">
        <v>104</v>
      </c>
      <c r="E1951" s="94">
        <f t="shared" si="2"/>
        <v>114</v>
      </c>
      <c r="F1951" s="429">
        <v>46078.0</v>
      </c>
      <c r="G1951" s="94"/>
      <c r="H1951" s="94">
        <v>9000.0</v>
      </c>
      <c r="I1951" s="94" t="s">
        <v>10065</v>
      </c>
      <c r="J1951" s="161" t="s">
        <v>3937</v>
      </c>
      <c r="K1951" s="161" t="s">
        <v>3938</v>
      </c>
      <c r="L1951" s="430" t="s">
        <v>3938</v>
      </c>
      <c r="M1951" s="94" t="s">
        <v>3939</v>
      </c>
      <c r="N1951" s="1155" t="s">
        <v>3939</v>
      </c>
      <c r="O1951" s="431">
        <v>45674.0</v>
      </c>
      <c r="P1951" s="436">
        <v>45834.0</v>
      </c>
      <c r="Q1951" s="94" t="s">
        <v>432</v>
      </c>
      <c r="R1951" s="94">
        <v>1.0</v>
      </c>
      <c r="S1951" s="167" t="s">
        <v>251</v>
      </c>
      <c r="T1951" s="162" t="s">
        <v>145</v>
      </c>
      <c r="U1951" s="167" t="s">
        <v>101</v>
      </c>
      <c r="V1951" s="167" t="s">
        <v>131</v>
      </c>
      <c r="W1951" s="175"/>
      <c r="X1951" s="163"/>
      <c r="Y1951" s="175"/>
      <c r="Z1951" s="175"/>
      <c r="AA1951" s="175"/>
      <c r="AB1951" s="175"/>
    </row>
    <row r="1952" ht="22.5" customHeight="1">
      <c r="A1952" s="72">
        <f>COUNTIF('Call &amp; Chat-Lidya'!$I$4:$I$2365,I1952)</f>
        <v>1</v>
      </c>
      <c r="B1952" s="436">
        <v>46079.0</v>
      </c>
      <c r="C1952" s="94" t="s">
        <v>83</v>
      </c>
      <c r="D1952" s="94" t="s">
        <v>104</v>
      </c>
      <c r="E1952" s="94">
        <f t="shared" si="2"/>
        <v>115</v>
      </c>
      <c r="F1952" s="429">
        <v>46078.0</v>
      </c>
      <c r="G1952" s="94"/>
      <c r="H1952" s="94">
        <v>9002.0</v>
      </c>
      <c r="I1952" s="94" t="s">
        <v>9309</v>
      </c>
      <c r="J1952" s="161" t="s">
        <v>9310</v>
      </c>
      <c r="K1952" s="161" t="s">
        <v>9311</v>
      </c>
      <c r="L1952" s="430" t="s">
        <v>9311</v>
      </c>
      <c r="M1952" s="94" t="s">
        <v>9312</v>
      </c>
      <c r="N1952" s="94" t="s">
        <v>9312</v>
      </c>
      <c r="O1952" s="431">
        <v>45675.0</v>
      </c>
      <c r="P1952" s="436">
        <v>45834.0</v>
      </c>
      <c r="Q1952" s="94" t="s">
        <v>124</v>
      </c>
      <c r="R1952" s="94">
        <v>1.0</v>
      </c>
      <c r="S1952" s="167" t="s">
        <v>126</v>
      </c>
      <c r="T1952" s="162" t="s">
        <v>195</v>
      </c>
      <c r="U1952" s="167" t="s">
        <v>128</v>
      </c>
      <c r="V1952" s="167" t="s">
        <v>131</v>
      </c>
      <c r="W1952" s="175"/>
      <c r="X1952" s="163"/>
      <c r="Y1952" s="175"/>
      <c r="Z1952" s="175"/>
      <c r="AA1952" s="175"/>
      <c r="AB1952" s="175"/>
    </row>
    <row r="1953" ht="22.5" customHeight="1">
      <c r="A1953" s="72">
        <f>COUNTIF('Call &amp; Chat-Lidya'!$I$4:$I$2365,I1953)</f>
        <v>1</v>
      </c>
      <c r="B1953" s="436">
        <v>46079.0</v>
      </c>
      <c r="C1953" s="94" t="s">
        <v>83</v>
      </c>
      <c r="D1953" s="94" t="s">
        <v>104</v>
      </c>
      <c r="E1953" s="94">
        <f t="shared" si="2"/>
        <v>116</v>
      </c>
      <c r="F1953" s="429">
        <v>46078.0</v>
      </c>
      <c r="G1953" s="94"/>
      <c r="H1953" s="94">
        <v>9014.0</v>
      </c>
      <c r="I1953" s="94" t="s">
        <v>9321</v>
      </c>
      <c r="J1953" s="161" t="s">
        <v>9322</v>
      </c>
      <c r="K1953" s="161" t="s">
        <v>9323</v>
      </c>
      <c r="L1953" s="430" t="s">
        <v>9323</v>
      </c>
      <c r="M1953" s="175"/>
      <c r="N1953" s="94" t="s">
        <v>9324</v>
      </c>
      <c r="O1953" s="431">
        <v>45677.0</v>
      </c>
      <c r="P1953" s="436">
        <v>45834.0</v>
      </c>
      <c r="Q1953" s="94" t="s">
        <v>143</v>
      </c>
      <c r="R1953" s="94">
        <v>0.0</v>
      </c>
      <c r="S1953" s="167" t="s">
        <v>292</v>
      </c>
      <c r="T1953" s="162" t="s">
        <v>127</v>
      </c>
      <c r="U1953" s="167" t="s">
        <v>101</v>
      </c>
      <c r="V1953" s="167" t="s">
        <v>873</v>
      </c>
      <c r="W1953" s="175"/>
      <c r="X1953" s="163"/>
      <c r="Y1953" s="175"/>
      <c r="Z1953" s="175"/>
      <c r="AA1953" s="175"/>
      <c r="AB1953" s="175"/>
    </row>
    <row r="1954" ht="22.5" customHeight="1">
      <c r="A1954" s="72">
        <f>COUNTIF('Call &amp; Chat-Lidya'!$I$4:$I$2365,I1954)</f>
        <v>3</v>
      </c>
      <c r="B1954" s="429">
        <v>46079.0</v>
      </c>
      <c r="C1954" s="94" t="s">
        <v>83</v>
      </c>
      <c r="D1954" s="94" t="s">
        <v>104</v>
      </c>
      <c r="E1954" s="94">
        <f t="shared" si="2"/>
        <v>117</v>
      </c>
      <c r="F1954" s="429">
        <v>46078.0</v>
      </c>
      <c r="G1954" s="94"/>
      <c r="H1954" s="94">
        <v>9015.0</v>
      </c>
      <c r="I1954" s="94" t="s">
        <v>9333</v>
      </c>
      <c r="J1954" s="161" t="s">
        <v>9334</v>
      </c>
      <c r="K1954" s="161" t="s">
        <v>9335</v>
      </c>
      <c r="L1954" s="430" t="s">
        <v>9335</v>
      </c>
      <c r="M1954" s="94" t="s">
        <v>9336</v>
      </c>
      <c r="N1954" s="94" t="s">
        <v>9336</v>
      </c>
      <c r="O1954" s="431">
        <v>45677.0</v>
      </c>
      <c r="P1954" s="436">
        <v>45834.0</v>
      </c>
      <c r="Q1954" s="94" t="s">
        <v>670</v>
      </c>
      <c r="R1954" s="94">
        <v>1.0</v>
      </c>
      <c r="S1954" s="167" t="s">
        <v>251</v>
      </c>
      <c r="T1954" s="162" t="s">
        <v>145</v>
      </c>
      <c r="U1954" s="167" t="s">
        <v>101</v>
      </c>
      <c r="V1954" s="167" t="s">
        <v>131</v>
      </c>
      <c r="W1954" s="175"/>
      <c r="X1954" s="163"/>
      <c r="Y1954" s="175"/>
      <c r="Z1954" s="175"/>
      <c r="AA1954" s="175"/>
      <c r="AB1954" s="175"/>
    </row>
    <row r="1955" ht="22.5" customHeight="1">
      <c r="A1955" s="72">
        <f>COUNTIF('Call &amp; Chat-Lidya'!$I$4:$I$2365,I1955)</f>
        <v>1</v>
      </c>
      <c r="B1955" s="429">
        <v>46079.0</v>
      </c>
      <c r="C1955" s="94" t="s">
        <v>83</v>
      </c>
      <c r="D1955" s="94" t="s">
        <v>104</v>
      </c>
      <c r="E1955" s="94">
        <f t="shared" si="2"/>
        <v>118</v>
      </c>
      <c r="F1955" s="429">
        <v>46078.0</v>
      </c>
      <c r="G1955" s="94"/>
      <c r="H1955" s="94">
        <v>9018.0</v>
      </c>
      <c r="I1955" s="94" t="s">
        <v>5662</v>
      </c>
      <c r="J1955" s="161" t="s">
        <v>5665</v>
      </c>
      <c r="K1955" s="161" t="s">
        <v>5666</v>
      </c>
      <c r="L1955" s="430" t="s">
        <v>5666</v>
      </c>
      <c r="M1955" s="175"/>
      <c r="N1955" s="94" t="s">
        <v>5668</v>
      </c>
      <c r="O1955" s="431">
        <v>45679.0</v>
      </c>
      <c r="P1955" s="436">
        <v>45834.0</v>
      </c>
      <c r="Q1955" s="94" t="s">
        <v>124</v>
      </c>
      <c r="R1955" s="94">
        <v>1.0</v>
      </c>
      <c r="S1955" s="167" t="s">
        <v>251</v>
      </c>
      <c r="T1955" s="162" t="s">
        <v>145</v>
      </c>
      <c r="U1955" s="167" t="s">
        <v>101</v>
      </c>
      <c r="V1955" s="167" t="s">
        <v>131</v>
      </c>
      <c r="W1955" s="175"/>
      <c r="X1955" s="163"/>
      <c r="Y1955" s="175"/>
      <c r="Z1955" s="175"/>
      <c r="AA1955" s="175"/>
      <c r="AB1955" s="175"/>
    </row>
    <row r="1956" ht="22.5" customHeight="1">
      <c r="A1956" s="72">
        <f>COUNTIF('Call &amp; Chat-Lidya'!$I$4:$I$2365,I1956)</f>
        <v>1</v>
      </c>
      <c r="B1956" s="429">
        <v>46079.0</v>
      </c>
      <c r="C1956" s="94" t="s">
        <v>83</v>
      </c>
      <c r="D1956" s="94" t="s">
        <v>104</v>
      </c>
      <c r="E1956" s="94">
        <f t="shared" si="2"/>
        <v>119</v>
      </c>
      <c r="F1956" s="429">
        <v>46078.0</v>
      </c>
      <c r="G1956" s="94"/>
      <c r="H1956" s="94">
        <v>9020.0</v>
      </c>
      <c r="I1956" s="94" t="s">
        <v>9345</v>
      </c>
      <c r="J1956" s="161" t="s">
        <v>9346</v>
      </c>
      <c r="K1956" s="161" t="s">
        <v>9348</v>
      </c>
      <c r="L1956" s="430" t="s">
        <v>9348</v>
      </c>
      <c r="M1956" s="94" t="s">
        <v>9349</v>
      </c>
      <c r="N1956" s="94" t="s">
        <v>9349</v>
      </c>
      <c r="O1956" s="431">
        <v>45679.0</v>
      </c>
      <c r="P1956" s="436">
        <v>45834.0</v>
      </c>
      <c r="Q1956" s="94" t="s">
        <v>143</v>
      </c>
      <c r="R1956" s="94">
        <v>1.0</v>
      </c>
      <c r="S1956" s="167" t="s">
        <v>251</v>
      </c>
      <c r="T1956" s="162" t="s">
        <v>145</v>
      </c>
      <c r="U1956" s="167" t="s">
        <v>101</v>
      </c>
      <c r="V1956" s="167" t="s">
        <v>131</v>
      </c>
      <c r="W1956" s="175"/>
      <c r="X1956" s="163"/>
      <c r="Y1956" s="175"/>
      <c r="Z1956" s="175"/>
      <c r="AA1956" s="175"/>
      <c r="AB1956" s="175"/>
    </row>
    <row r="1957" ht="22.5" customHeight="1">
      <c r="A1957" s="72">
        <f>COUNTIF('Call &amp; Chat-Lidya'!$I$4:$I$2365,I1957)</f>
        <v>1</v>
      </c>
      <c r="B1957" s="429">
        <v>46079.0</v>
      </c>
      <c r="C1957" s="94" t="s">
        <v>83</v>
      </c>
      <c r="D1957" s="94" t="s">
        <v>104</v>
      </c>
      <c r="E1957" s="94">
        <f t="shared" si="2"/>
        <v>120</v>
      </c>
      <c r="F1957" s="429">
        <v>46078.0</v>
      </c>
      <c r="G1957" s="94"/>
      <c r="H1957" s="94">
        <v>9043.0</v>
      </c>
      <c r="I1957" s="94" t="s">
        <v>10076</v>
      </c>
      <c r="J1957" s="161" t="s">
        <v>3472</v>
      </c>
      <c r="K1957" s="161" t="s">
        <v>3473</v>
      </c>
      <c r="L1957" s="430" t="s">
        <v>3473</v>
      </c>
      <c r="M1957" s="94" t="s">
        <v>3474</v>
      </c>
      <c r="N1957" s="1155" t="s">
        <v>3474</v>
      </c>
      <c r="O1957" s="431">
        <v>45685.0</v>
      </c>
      <c r="P1957" s="436">
        <v>45834.0</v>
      </c>
      <c r="Q1957" s="94" t="s">
        <v>124</v>
      </c>
      <c r="R1957" s="94">
        <v>1.0</v>
      </c>
      <c r="S1957" s="167" t="s">
        <v>251</v>
      </c>
      <c r="T1957" s="162" t="s">
        <v>145</v>
      </c>
      <c r="U1957" s="167" t="s">
        <v>101</v>
      </c>
      <c r="V1957" s="167" t="s">
        <v>131</v>
      </c>
      <c r="W1957" s="175"/>
      <c r="X1957" s="163"/>
      <c r="Y1957" s="175"/>
      <c r="Z1957" s="175"/>
      <c r="AA1957" s="175"/>
      <c r="AB1957" s="175"/>
    </row>
    <row r="1958" ht="22.5" customHeight="1">
      <c r="A1958" s="72">
        <f>COUNTIF('Call &amp; Chat-Lidya'!$I$4:$I$2365,I1958)</f>
        <v>1</v>
      </c>
      <c r="B1958" s="429">
        <v>46079.0</v>
      </c>
      <c r="C1958" s="94" t="s">
        <v>83</v>
      </c>
      <c r="D1958" s="94" t="s">
        <v>104</v>
      </c>
      <c r="E1958" s="94">
        <f t="shared" si="2"/>
        <v>121</v>
      </c>
      <c r="F1958" s="429">
        <v>46078.0</v>
      </c>
      <c r="G1958" s="94"/>
      <c r="H1958" s="94">
        <v>9050.0</v>
      </c>
      <c r="I1958" s="94" t="s">
        <v>10078</v>
      </c>
      <c r="J1958" s="161" t="s">
        <v>3872</v>
      </c>
      <c r="K1958" s="161" t="s">
        <v>3873</v>
      </c>
      <c r="L1958" s="430" t="s">
        <v>3873</v>
      </c>
      <c r="M1958" s="175"/>
      <c r="N1958" s="1155" t="s">
        <v>3874</v>
      </c>
      <c r="O1958" s="431">
        <v>45687.0</v>
      </c>
      <c r="P1958" s="436">
        <v>45834.0</v>
      </c>
      <c r="Q1958" s="94" t="s">
        <v>776</v>
      </c>
      <c r="R1958" s="94">
        <v>1.0</v>
      </c>
      <c r="S1958" s="167" t="s">
        <v>126</v>
      </c>
      <c r="T1958" s="162" t="s">
        <v>195</v>
      </c>
      <c r="U1958" s="167" t="s">
        <v>128</v>
      </c>
      <c r="V1958" s="167" t="s">
        <v>302</v>
      </c>
      <c r="W1958" s="175"/>
      <c r="X1958" s="163"/>
      <c r="Y1958" s="175"/>
      <c r="Z1958" s="175"/>
      <c r="AA1958" s="175"/>
      <c r="AB1958" s="175"/>
    </row>
    <row r="1959" ht="22.5" customHeight="1">
      <c r="A1959" s="72">
        <f>COUNTIF('Call &amp; Chat-Lidya'!$I$4:$I$2365,I1959)</f>
        <v>1</v>
      </c>
      <c r="B1959" s="429">
        <v>46079.0</v>
      </c>
      <c r="C1959" s="94" t="s">
        <v>83</v>
      </c>
      <c r="D1959" s="94" t="s">
        <v>104</v>
      </c>
      <c r="E1959" s="94">
        <f t="shared" si="2"/>
        <v>122</v>
      </c>
      <c r="F1959" s="429">
        <v>46078.0</v>
      </c>
      <c r="G1959" s="94"/>
      <c r="H1959" s="94">
        <v>9071.0</v>
      </c>
      <c r="I1959" s="94" t="s">
        <v>3933</v>
      </c>
      <c r="J1959" s="161" t="s">
        <v>10083</v>
      </c>
      <c r="K1959" s="161" t="s">
        <v>3935</v>
      </c>
      <c r="L1959" s="430" t="s">
        <v>10084</v>
      </c>
      <c r="M1959" s="94" t="s">
        <v>10085</v>
      </c>
      <c r="N1959" s="94" t="s">
        <v>3936</v>
      </c>
      <c r="O1959" s="431">
        <v>45693.0</v>
      </c>
      <c r="P1959" s="436">
        <v>45834.0</v>
      </c>
      <c r="Q1959" s="94" t="s">
        <v>124</v>
      </c>
      <c r="R1959" s="94">
        <v>0.0</v>
      </c>
      <c r="S1959" s="167" t="s">
        <v>292</v>
      </c>
      <c r="T1959" s="162" t="s">
        <v>292</v>
      </c>
      <c r="U1959" s="163"/>
      <c r="V1959" s="167" t="s">
        <v>664</v>
      </c>
      <c r="W1959" s="175"/>
      <c r="X1959" s="163"/>
      <c r="Y1959" s="175"/>
      <c r="Z1959" s="175"/>
      <c r="AA1959" s="175"/>
      <c r="AB1959" s="175"/>
    </row>
    <row r="1960" ht="22.5" customHeight="1">
      <c r="A1960" s="72">
        <f>COUNTIF('Call &amp; Chat-Lidya'!$I$4:$I$2365,I1960)</f>
        <v>1</v>
      </c>
      <c r="B1960" s="429">
        <v>46079.0</v>
      </c>
      <c r="C1960" s="94" t="s">
        <v>83</v>
      </c>
      <c r="D1960" s="94" t="s">
        <v>104</v>
      </c>
      <c r="E1960" s="94">
        <f t="shared" si="2"/>
        <v>123</v>
      </c>
      <c r="F1960" s="429">
        <v>46078.0</v>
      </c>
      <c r="G1960" s="94"/>
      <c r="H1960" s="94">
        <v>9075.0</v>
      </c>
      <c r="I1960" s="94" t="s">
        <v>3842</v>
      </c>
      <c r="J1960" s="161" t="s">
        <v>10087</v>
      </c>
      <c r="K1960" s="161" t="s">
        <v>3844</v>
      </c>
      <c r="L1960" s="430" t="s">
        <v>3844</v>
      </c>
      <c r="M1960" s="94" t="s">
        <v>3845</v>
      </c>
      <c r="N1960" s="94" t="s">
        <v>3845</v>
      </c>
      <c r="O1960" s="431">
        <v>45694.0</v>
      </c>
      <c r="P1960" s="436">
        <v>45834.0</v>
      </c>
      <c r="Q1960" s="94" t="s">
        <v>361</v>
      </c>
      <c r="R1960" s="94">
        <v>1.0</v>
      </c>
      <c r="S1960" s="167" t="s">
        <v>251</v>
      </c>
      <c r="T1960" s="162" t="s">
        <v>145</v>
      </c>
      <c r="U1960" s="167" t="s">
        <v>101</v>
      </c>
      <c r="V1960" s="167" t="s">
        <v>131</v>
      </c>
      <c r="W1960" s="175"/>
      <c r="X1960" s="163"/>
      <c r="Y1960" s="175"/>
      <c r="Z1960" s="175"/>
      <c r="AA1960" s="175"/>
      <c r="AB1960" s="175"/>
    </row>
    <row r="1961" ht="22.5" customHeight="1">
      <c r="A1961" s="72">
        <f>COUNTIF('Call &amp; Chat-Lidya'!$I$4:$I$2365,I1961)</f>
        <v>1</v>
      </c>
      <c r="B1961" s="429">
        <v>46079.0</v>
      </c>
      <c r="C1961" s="94" t="s">
        <v>83</v>
      </c>
      <c r="D1961" s="94" t="s">
        <v>104</v>
      </c>
      <c r="E1961" s="94">
        <f t="shared" si="2"/>
        <v>124</v>
      </c>
      <c r="F1961" s="429">
        <v>46078.0</v>
      </c>
      <c r="G1961" s="94"/>
      <c r="H1961" s="94">
        <v>9100.0</v>
      </c>
      <c r="I1961" s="94" t="s">
        <v>10090</v>
      </c>
      <c r="J1961" s="161" t="s">
        <v>3941</v>
      </c>
      <c r="K1961" s="161" t="s">
        <v>3941</v>
      </c>
      <c r="L1961" s="430" t="s">
        <v>3941</v>
      </c>
      <c r="M1961" s="94" t="s">
        <v>10091</v>
      </c>
      <c r="N1961" s="94" t="s">
        <v>10091</v>
      </c>
      <c r="O1961" s="431">
        <v>45699.0</v>
      </c>
      <c r="P1961" s="436">
        <v>45834.0</v>
      </c>
      <c r="Q1961" s="94" t="s">
        <v>124</v>
      </c>
      <c r="R1961" s="94">
        <v>0.0</v>
      </c>
      <c r="S1961" s="167" t="s">
        <v>126</v>
      </c>
      <c r="T1961" s="162" t="s">
        <v>127</v>
      </c>
      <c r="U1961" s="167" t="s">
        <v>128</v>
      </c>
      <c r="V1961" s="167" t="s">
        <v>131</v>
      </c>
      <c r="W1961" s="175"/>
      <c r="X1961" s="163"/>
      <c r="Y1961" s="175"/>
      <c r="Z1961" s="175"/>
      <c r="AA1961" s="175"/>
      <c r="AB1961" s="175"/>
    </row>
    <row r="1962" ht="22.5" customHeight="1">
      <c r="A1962" s="72">
        <f>COUNTIF('Call &amp; Chat-Lidya'!$I$4:$I$2365,I1962)</f>
        <v>1</v>
      </c>
      <c r="B1962" s="429">
        <v>46079.0</v>
      </c>
      <c r="C1962" s="94" t="s">
        <v>83</v>
      </c>
      <c r="D1962" s="94" t="s">
        <v>104</v>
      </c>
      <c r="E1962" s="94">
        <f t="shared" si="2"/>
        <v>125</v>
      </c>
      <c r="F1962" s="429">
        <v>46078.0</v>
      </c>
      <c r="G1962" s="94"/>
      <c r="H1962" s="94">
        <v>9106.0</v>
      </c>
      <c r="I1962" s="94" t="s">
        <v>10095</v>
      </c>
      <c r="J1962" s="161" t="s">
        <v>3875</v>
      </c>
      <c r="K1962" s="161" t="s">
        <v>2496</v>
      </c>
      <c r="L1962" s="430" t="s">
        <v>2496</v>
      </c>
      <c r="M1962" s="94" t="s">
        <v>10096</v>
      </c>
      <c r="N1962" s="94" t="s">
        <v>3876</v>
      </c>
      <c r="O1962" s="431">
        <v>45700.0</v>
      </c>
      <c r="P1962" s="436">
        <v>45834.0</v>
      </c>
      <c r="Q1962" s="94" t="s">
        <v>124</v>
      </c>
      <c r="R1962" s="94">
        <v>0.0</v>
      </c>
      <c r="S1962" s="167" t="s">
        <v>126</v>
      </c>
      <c r="T1962" s="162" t="s">
        <v>195</v>
      </c>
      <c r="U1962" s="167" t="s">
        <v>128</v>
      </c>
      <c r="V1962" s="167" t="s">
        <v>131</v>
      </c>
      <c r="W1962" s="175"/>
      <c r="X1962" s="163"/>
      <c r="Y1962" s="175"/>
      <c r="Z1962" s="175"/>
      <c r="AA1962" s="175"/>
      <c r="AB1962" s="175"/>
    </row>
    <row r="1963" ht="22.5" customHeight="1">
      <c r="A1963" s="72">
        <f>COUNTIF('Call &amp; Chat-Lidya'!$I$4:$I$2365,I1963)</f>
        <v>1</v>
      </c>
      <c r="B1963" s="429">
        <v>46079.0</v>
      </c>
      <c r="C1963" s="94" t="s">
        <v>83</v>
      </c>
      <c r="D1963" s="94" t="s">
        <v>104</v>
      </c>
      <c r="E1963" s="94">
        <f t="shared" si="2"/>
        <v>126</v>
      </c>
      <c r="F1963" s="429">
        <v>46078.0</v>
      </c>
      <c r="G1963" s="94"/>
      <c r="H1963" s="94">
        <v>9109.0</v>
      </c>
      <c r="I1963" s="94" t="s">
        <v>10102</v>
      </c>
      <c r="J1963" s="161" t="s">
        <v>10104</v>
      </c>
      <c r="K1963" s="161" t="s">
        <v>10105</v>
      </c>
      <c r="L1963" s="430" t="s">
        <v>10105</v>
      </c>
      <c r="M1963" s="94" t="s">
        <v>10106</v>
      </c>
      <c r="N1963" s="94" t="s">
        <v>10106</v>
      </c>
      <c r="O1963" s="431">
        <v>45700.0</v>
      </c>
      <c r="P1963" s="436">
        <v>45834.0</v>
      </c>
      <c r="Q1963" s="94" t="s">
        <v>124</v>
      </c>
      <c r="R1963" s="94">
        <v>0.0</v>
      </c>
      <c r="S1963" s="167" t="s">
        <v>126</v>
      </c>
      <c r="T1963" s="162" t="s">
        <v>195</v>
      </c>
      <c r="U1963" s="167" t="s">
        <v>128</v>
      </c>
      <c r="V1963" s="167" t="s">
        <v>131</v>
      </c>
      <c r="W1963" s="175"/>
      <c r="X1963" s="163"/>
      <c r="Y1963" s="175"/>
      <c r="Z1963" s="175"/>
      <c r="AA1963" s="175"/>
      <c r="AB1963" s="175"/>
    </row>
    <row r="1964" ht="22.5" customHeight="1">
      <c r="A1964" s="72">
        <f>COUNTIF('Call &amp; Chat-Lidya'!$I$4:$I$2365,I1964)</f>
        <v>1</v>
      </c>
      <c r="B1964" s="429">
        <v>46079.0</v>
      </c>
      <c r="C1964" s="94" t="s">
        <v>83</v>
      </c>
      <c r="D1964" s="94" t="s">
        <v>104</v>
      </c>
      <c r="E1964" s="94">
        <f t="shared" si="2"/>
        <v>127</v>
      </c>
      <c r="F1964" s="429">
        <v>46078.0</v>
      </c>
      <c r="G1964" s="94"/>
      <c r="H1964" s="94">
        <v>9110.0</v>
      </c>
      <c r="I1964" s="94" t="s">
        <v>10109</v>
      </c>
      <c r="J1964" s="161" t="s">
        <v>3940</v>
      </c>
      <c r="K1964" s="161" t="s">
        <v>3941</v>
      </c>
      <c r="L1964" s="430" t="s">
        <v>3941</v>
      </c>
      <c r="M1964" s="94" t="s">
        <v>3942</v>
      </c>
      <c r="N1964" s="94" t="s">
        <v>3942</v>
      </c>
      <c r="O1964" s="431">
        <v>45700.0</v>
      </c>
      <c r="P1964" s="436">
        <v>45834.0</v>
      </c>
      <c r="Q1964" s="94" t="s">
        <v>124</v>
      </c>
      <c r="R1964" s="94">
        <v>0.0</v>
      </c>
      <c r="S1964" s="167" t="s">
        <v>126</v>
      </c>
      <c r="T1964" s="162" t="s">
        <v>195</v>
      </c>
      <c r="U1964" s="167" t="s">
        <v>128</v>
      </c>
      <c r="V1964" s="167" t="s">
        <v>131</v>
      </c>
      <c r="W1964" s="175"/>
      <c r="X1964" s="163"/>
      <c r="Y1964" s="175"/>
      <c r="Z1964" s="175"/>
      <c r="AA1964" s="175"/>
      <c r="AB1964" s="175"/>
    </row>
    <row r="1965" ht="22.5" customHeight="1">
      <c r="A1965" s="72">
        <f>COUNTIF('Call &amp; Chat-Lidya'!$I$4:$I$2365,I1965)</f>
        <v>1</v>
      </c>
      <c r="B1965" s="429">
        <v>46079.0</v>
      </c>
      <c r="C1965" s="94" t="s">
        <v>83</v>
      </c>
      <c r="D1965" s="94" t="s">
        <v>104</v>
      </c>
      <c r="E1965" s="94">
        <f t="shared" si="2"/>
        <v>128</v>
      </c>
      <c r="F1965" s="429">
        <v>46078.0</v>
      </c>
      <c r="G1965" s="94"/>
      <c r="H1965" s="94">
        <v>9136.0</v>
      </c>
      <c r="I1965" s="94" t="s">
        <v>10112</v>
      </c>
      <c r="J1965" s="161" t="s">
        <v>10113</v>
      </c>
      <c r="K1965" s="161" t="s">
        <v>10114</v>
      </c>
      <c r="L1965" s="430" t="s">
        <v>10114</v>
      </c>
      <c r="M1965" s="94" t="s">
        <v>10115</v>
      </c>
      <c r="N1965" s="94" t="s">
        <v>10116</v>
      </c>
      <c r="O1965" s="431">
        <v>45705.0</v>
      </c>
      <c r="P1965" s="436">
        <v>45834.0</v>
      </c>
      <c r="Q1965" s="94" t="s">
        <v>143</v>
      </c>
      <c r="R1965" s="94">
        <v>1.0</v>
      </c>
      <c r="S1965" s="167" t="s">
        <v>350</v>
      </c>
      <c r="T1965" s="162" t="s">
        <v>145</v>
      </c>
      <c r="U1965" s="167" t="s">
        <v>101</v>
      </c>
      <c r="V1965" s="167" t="s">
        <v>131</v>
      </c>
      <c r="W1965" s="175"/>
      <c r="X1965" s="163"/>
      <c r="Y1965" s="175"/>
      <c r="Z1965" s="175"/>
      <c r="AA1965" s="175"/>
      <c r="AB1965" s="175"/>
    </row>
    <row r="1966" ht="22.5" customHeight="1">
      <c r="A1966" s="72">
        <f>COUNTIF('Call &amp; Chat-Lidya'!$I$4:$I$2365,I1966)</f>
        <v>2</v>
      </c>
      <c r="B1966" s="429">
        <v>46079.0</v>
      </c>
      <c r="C1966" s="94" t="s">
        <v>83</v>
      </c>
      <c r="D1966" s="94" t="s">
        <v>104</v>
      </c>
      <c r="E1966" s="94">
        <f t="shared" si="2"/>
        <v>129</v>
      </c>
      <c r="F1966" s="429">
        <v>46078.0</v>
      </c>
      <c r="G1966" s="94"/>
      <c r="H1966" s="94">
        <v>9161.0</v>
      </c>
      <c r="I1966" s="94" t="s">
        <v>10121</v>
      </c>
      <c r="J1966" s="161" t="s">
        <v>3677</v>
      </c>
      <c r="K1966" s="161" t="s">
        <v>3678</v>
      </c>
      <c r="L1966" s="430" t="s">
        <v>3678</v>
      </c>
      <c r="M1966" s="94" t="s">
        <v>3679</v>
      </c>
      <c r="N1966" s="94" t="s">
        <v>3679</v>
      </c>
      <c r="O1966" s="431">
        <v>45709.0</v>
      </c>
      <c r="P1966" s="436">
        <v>45834.0</v>
      </c>
      <c r="Q1966" s="94" t="s">
        <v>222</v>
      </c>
      <c r="R1966" s="94">
        <v>1.0</v>
      </c>
      <c r="S1966" s="167" t="s">
        <v>126</v>
      </c>
      <c r="T1966" s="162" t="s">
        <v>145</v>
      </c>
      <c r="U1966" s="167" t="s">
        <v>101</v>
      </c>
      <c r="V1966" s="167" t="s">
        <v>873</v>
      </c>
      <c r="W1966" s="175"/>
      <c r="X1966" s="163"/>
      <c r="Y1966" s="175"/>
      <c r="Z1966" s="175"/>
      <c r="AA1966" s="175"/>
      <c r="AB1966" s="175"/>
    </row>
    <row r="1967" ht="22.5" customHeight="1">
      <c r="A1967" s="72">
        <f>COUNTIF('Call &amp; Chat-Lidya'!$I$4:$I$2365,I1967)</f>
        <v>2</v>
      </c>
      <c r="B1967" s="429">
        <v>46079.0</v>
      </c>
      <c r="C1967" s="94" t="s">
        <v>83</v>
      </c>
      <c r="D1967" s="94" t="s">
        <v>104</v>
      </c>
      <c r="E1967" s="94">
        <f t="shared" si="2"/>
        <v>130</v>
      </c>
      <c r="F1967" s="429">
        <v>46078.0</v>
      </c>
      <c r="G1967" s="94"/>
      <c r="H1967" s="94">
        <v>9205.0</v>
      </c>
      <c r="I1967" s="94" t="s">
        <v>2804</v>
      </c>
      <c r="J1967" s="161" t="s">
        <v>2805</v>
      </c>
      <c r="K1967" s="161" t="s">
        <v>2807</v>
      </c>
      <c r="L1967" s="430" t="s">
        <v>2807</v>
      </c>
      <c r="M1967" s="94" t="s">
        <v>1872</v>
      </c>
      <c r="N1967" s="94" t="s">
        <v>1872</v>
      </c>
      <c r="O1967" s="431">
        <v>45722.0</v>
      </c>
      <c r="P1967" s="436">
        <v>45834.0</v>
      </c>
      <c r="Q1967" s="94" t="s">
        <v>222</v>
      </c>
      <c r="R1967" s="94">
        <v>1.0</v>
      </c>
      <c r="S1967" s="167" t="s">
        <v>251</v>
      </c>
      <c r="T1967" s="162" t="s">
        <v>145</v>
      </c>
      <c r="U1967" s="167" t="s">
        <v>101</v>
      </c>
      <c r="V1967" s="167" t="s">
        <v>131</v>
      </c>
      <c r="W1967" s="175"/>
      <c r="X1967" s="163"/>
      <c r="Y1967" s="175"/>
      <c r="Z1967" s="175"/>
      <c r="AA1967" s="175"/>
      <c r="AB1967" s="175"/>
    </row>
    <row r="1968" ht="22.5" customHeight="1">
      <c r="A1968" s="72">
        <f>COUNTIF('Call &amp; Chat-Lidya'!$I$4:$I$2365,I1968)</f>
        <v>3</v>
      </c>
      <c r="B1968" s="429">
        <v>46079.0</v>
      </c>
      <c r="C1968" s="94" t="s">
        <v>83</v>
      </c>
      <c r="D1968" s="94" t="s">
        <v>104</v>
      </c>
      <c r="E1968" s="94">
        <f t="shared" si="2"/>
        <v>131</v>
      </c>
      <c r="F1968" s="429">
        <v>46078.0</v>
      </c>
      <c r="G1968" s="94"/>
      <c r="H1968" s="94">
        <v>9212.0</v>
      </c>
      <c r="I1968" s="94" t="s">
        <v>10134</v>
      </c>
      <c r="J1968" s="161" t="s">
        <v>3819</v>
      </c>
      <c r="K1968" s="161" t="s">
        <v>3820</v>
      </c>
      <c r="L1968" s="430" t="s">
        <v>3820</v>
      </c>
      <c r="M1968" s="94" t="s">
        <v>3821</v>
      </c>
      <c r="N1968" s="94" t="s">
        <v>3821</v>
      </c>
      <c r="O1968" s="431">
        <v>45723.0</v>
      </c>
      <c r="P1968" s="436">
        <v>45834.0</v>
      </c>
      <c r="Q1968" s="94" t="s">
        <v>285</v>
      </c>
      <c r="R1968" s="94">
        <v>1.0</v>
      </c>
      <c r="S1968" s="167" t="s">
        <v>251</v>
      </c>
      <c r="T1968" s="162" t="s">
        <v>145</v>
      </c>
      <c r="U1968" s="167" t="s">
        <v>101</v>
      </c>
      <c r="V1968" s="167" t="s">
        <v>131</v>
      </c>
      <c r="W1968" s="175"/>
      <c r="X1968" s="163"/>
      <c r="Y1968" s="175"/>
      <c r="Z1968" s="175"/>
      <c r="AA1968" s="175"/>
      <c r="AB1968" s="175"/>
    </row>
    <row r="1969" ht="22.5" customHeight="1">
      <c r="A1969" s="72">
        <f>COUNTIF('Call &amp; Chat-Lidya'!$I$4:$I$2365,I1969)</f>
        <v>3</v>
      </c>
      <c r="B1969" s="429">
        <v>46079.0</v>
      </c>
      <c r="C1969" s="94" t="s">
        <v>83</v>
      </c>
      <c r="D1969" s="94" t="s">
        <v>104</v>
      </c>
      <c r="E1969" s="94">
        <f t="shared" si="2"/>
        <v>132</v>
      </c>
      <c r="F1969" s="429">
        <v>46078.0</v>
      </c>
      <c r="G1969" s="94"/>
      <c r="H1969" s="94">
        <v>9229.0</v>
      </c>
      <c r="I1969" s="94" t="s">
        <v>3832</v>
      </c>
      <c r="J1969" s="161" t="s">
        <v>3833</v>
      </c>
      <c r="K1969" s="161" t="s">
        <v>3834</v>
      </c>
      <c r="L1969" s="430" t="s">
        <v>3834</v>
      </c>
      <c r="M1969" s="94" t="s">
        <v>10137</v>
      </c>
      <c r="N1969" s="94" t="s">
        <v>3835</v>
      </c>
      <c r="O1969" s="431">
        <v>45730.0</v>
      </c>
      <c r="P1969" s="436">
        <v>45834.0</v>
      </c>
      <c r="Q1969" s="94" t="s">
        <v>213</v>
      </c>
      <c r="R1969" s="94">
        <v>1.0</v>
      </c>
      <c r="S1969" s="167" t="s">
        <v>251</v>
      </c>
      <c r="T1969" s="162" t="s">
        <v>145</v>
      </c>
      <c r="U1969" s="167" t="s">
        <v>101</v>
      </c>
      <c r="V1969" s="167" t="s">
        <v>131</v>
      </c>
      <c r="W1969" s="175"/>
      <c r="X1969" s="163"/>
      <c r="Y1969" s="175"/>
      <c r="Z1969" s="175"/>
      <c r="AA1969" s="175"/>
      <c r="AB1969" s="175"/>
    </row>
    <row r="1970" ht="22.5" customHeight="1">
      <c r="A1970" s="72">
        <f>COUNTIF('Call &amp; Chat-Lidya'!$I$4:$I$2365,I1970)</f>
        <v>3</v>
      </c>
      <c r="B1970" s="429">
        <v>46079.0</v>
      </c>
      <c r="C1970" s="94" t="s">
        <v>83</v>
      </c>
      <c r="D1970" s="94" t="s">
        <v>104</v>
      </c>
      <c r="E1970" s="94">
        <f t="shared" si="2"/>
        <v>133</v>
      </c>
      <c r="F1970" s="429">
        <v>46078.0</v>
      </c>
      <c r="G1970" s="94"/>
      <c r="H1970" s="94">
        <v>9254.0</v>
      </c>
      <c r="I1970" s="94" t="s">
        <v>10138</v>
      </c>
      <c r="J1970" s="161" t="s">
        <v>10139</v>
      </c>
      <c r="K1970" s="161" t="s">
        <v>10140</v>
      </c>
      <c r="L1970" s="430" t="s">
        <v>10140</v>
      </c>
      <c r="M1970" s="175"/>
      <c r="N1970" s="94" t="s">
        <v>10141</v>
      </c>
      <c r="O1970" s="431">
        <v>45737.0</v>
      </c>
      <c r="P1970" s="436">
        <v>45834.0</v>
      </c>
      <c r="Q1970" s="94" t="s">
        <v>143</v>
      </c>
      <c r="R1970" s="94">
        <v>1.0</v>
      </c>
      <c r="S1970" s="167" t="s">
        <v>126</v>
      </c>
      <c r="T1970" s="162" t="s">
        <v>195</v>
      </c>
      <c r="U1970" s="167" t="s">
        <v>128</v>
      </c>
      <c r="V1970" s="167" t="s">
        <v>302</v>
      </c>
      <c r="W1970" s="175"/>
      <c r="X1970" s="163"/>
      <c r="Y1970" s="175"/>
      <c r="Z1970" s="175"/>
      <c r="AA1970" s="175"/>
      <c r="AB1970" s="175"/>
    </row>
    <row r="1971" ht="22.5" customHeight="1">
      <c r="A1971" s="72">
        <f>COUNTIF('Call &amp; Chat-Lidya'!$I$4:$I$2365,I1971)</f>
        <v>1</v>
      </c>
      <c r="B1971" s="429">
        <v>46079.0</v>
      </c>
      <c r="C1971" s="94" t="s">
        <v>83</v>
      </c>
      <c r="D1971" s="94" t="s">
        <v>104</v>
      </c>
      <c r="E1971" s="94">
        <f t="shared" si="2"/>
        <v>134</v>
      </c>
      <c r="F1971" s="429">
        <v>46078.0</v>
      </c>
      <c r="G1971" s="94"/>
      <c r="H1971" s="94">
        <v>9267.0</v>
      </c>
      <c r="I1971" s="94" t="s">
        <v>3815</v>
      </c>
      <c r="J1971" s="161" t="s">
        <v>3816</v>
      </c>
      <c r="K1971" s="161" t="s">
        <v>3817</v>
      </c>
      <c r="L1971" s="430" t="s">
        <v>3817</v>
      </c>
      <c r="M1971" s="94" t="s">
        <v>10145</v>
      </c>
      <c r="N1971" s="94" t="s">
        <v>3818</v>
      </c>
      <c r="O1971" s="431">
        <v>45739.0</v>
      </c>
      <c r="P1971" s="436">
        <v>45834.0</v>
      </c>
      <c r="Q1971" s="94" t="s">
        <v>124</v>
      </c>
      <c r="R1971" s="94">
        <v>1.0</v>
      </c>
      <c r="S1971" s="167" t="s">
        <v>251</v>
      </c>
      <c r="T1971" s="162" t="s">
        <v>145</v>
      </c>
      <c r="U1971" s="167" t="s">
        <v>101</v>
      </c>
      <c r="V1971" s="167" t="s">
        <v>131</v>
      </c>
      <c r="W1971" s="175"/>
      <c r="X1971" s="163"/>
      <c r="Y1971" s="175"/>
      <c r="Z1971" s="175"/>
      <c r="AA1971" s="175"/>
      <c r="AB1971" s="175"/>
    </row>
    <row r="1972" ht="22.5" customHeight="1">
      <c r="A1972" s="72">
        <f>COUNTIF('Call &amp; Chat-Lidya'!$I$4:$I$2365,I1972)</f>
        <v>8</v>
      </c>
      <c r="B1972" s="436">
        <v>46079.0</v>
      </c>
      <c r="C1972" s="94" t="s">
        <v>83</v>
      </c>
      <c r="D1972" s="94" t="s">
        <v>104</v>
      </c>
      <c r="E1972" s="94">
        <f t="shared" si="2"/>
        <v>135</v>
      </c>
      <c r="F1972" s="436">
        <v>46075.0</v>
      </c>
      <c r="G1972" s="94"/>
      <c r="H1972" s="94" t="s">
        <v>1878</v>
      </c>
      <c r="I1972" s="94" t="s">
        <v>1879</v>
      </c>
      <c r="J1972" s="161" t="s">
        <v>1880</v>
      </c>
      <c r="K1972" s="161" t="s">
        <v>1881</v>
      </c>
      <c r="L1972" s="430" t="s">
        <v>1881</v>
      </c>
      <c r="M1972" s="94" t="s">
        <v>1882</v>
      </c>
      <c r="N1972" s="94" t="s">
        <v>1882</v>
      </c>
      <c r="O1972" s="431">
        <v>46075.0</v>
      </c>
      <c r="P1972" s="436">
        <v>46089.0</v>
      </c>
      <c r="Q1972" s="94" t="s">
        <v>98</v>
      </c>
      <c r="R1972" s="94">
        <v>2.0</v>
      </c>
      <c r="S1972" s="167" t="s">
        <v>100</v>
      </c>
      <c r="T1972" s="162" t="s">
        <v>100</v>
      </c>
      <c r="U1972" s="167" t="s">
        <v>101</v>
      </c>
      <c r="V1972" s="167" t="s">
        <v>1050</v>
      </c>
      <c r="W1972" s="167" t="s">
        <v>509</v>
      </c>
      <c r="X1972" s="167" t="s">
        <v>1035</v>
      </c>
      <c r="Y1972" s="175"/>
      <c r="Z1972" s="175"/>
      <c r="AA1972" s="175"/>
      <c r="AB1972" s="175"/>
    </row>
    <row r="1973" ht="22.5" customHeight="1">
      <c r="A1973" s="72">
        <f>COUNTIF('Call &amp; Chat-Lidya'!$I$4:$I$2365,I1973)</f>
        <v>3</v>
      </c>
      <c r="B1973" s="436">
        <v>46079.0</v>
      </c>
      <c r="C1973" s="94" t="s">
        <v>83</v>
      </c>
      <c r="D1973" s="94" t="s">
        <v>104</v>
      </c>
      <c r="E1973" s="94">
        <f t="shared" si="2"/>
        <v>136</v>
      </c>
      <c r="F1973" s="436">
        <v>46076.0</v>
      </c>
      <c r="G1973" s="94"/>
      <c r="H1973" s="94" t="s">
        <v>9654</v>
      </c>
      <c r="I1973" s="94" t="s">
        <v>9655</v>
      </c>
      <c r="J1973" s="161" t="s">
        <v>9657</v>
      </c>
      <c r="K1973" s="161" t="s">
        <v>9659</v>
      </c>
      <c r="L1973" s="430" t="s">
        <v>9659</v>
      </c>
      <c r="M1973" s="94" t="s">
        <v>9660</v>
      </c>
      <c r="N1973" s="94" t="s">
        <v>9660</v>
      </c>
      <c r="O1973" s="431">
        <v>46076.0</v>
      </c>
      <c r="P1973" s="436">
        <v>46090.0</v>
      </c>
      <c r="Q1973" s="94" t="s">
        <v>135</v>
      </c>
      <c r="R1973" s="94">
        <v>1.0</v>
      </c>
      <c r="S1973" s="167" t="s">
        <v>251</v>
      </c>
      <c r="T1973" s="162" t="s">
        <v>145</v>
      </c>
      <c r="U1973" s="167" t="s">
        <v>101</v>
      </c>
      <c r="V1973" s="167" t="s">
        <v>131</v>
      </c>
      <c r="W1973" s="163"/>
      <c r="X1973" s="163"/>
      <c r="Y1973" s="175"/>
      <c r="Z1973" s="175"/>
      <c r="AA1973" s="175"/>
      <c r="AB1973" s="175"/>
    </row>
    <row r="1974" ht="22.5" customHeight="1">
      <c r="A1974" s="72">
        <f>COUNTIF('Call &amp; Chat-Lidya'!$I$4:$I$2365,I1974)</f>
        <v>7</v>
      </c>
      <c r="B1974" s="436">
        <v>46079.0</v>
      </c>
      <c r="C1974" s="94" t="s">
        <v>83</v>
      </c>
      <c r="D1974" s="94" t="s">
        <v>104</v>
      </c>
      <c r="E1974" s="94">
        <f t="shared" si="2"/>
        <v>137</v>
      </c>
      <c r="F1974" s="436">
        <v>46077.0</v>
      </c>
      <c r="G1974" s="94"/>
      <c r="H1974" s="94" t="s">
        <v>9663</v>
      </c>
      <c r="I1974" s="94" t="s">
        <v>2337</v>
      </c>
      <c r="J1974" s="161" t="s">
        <v>2339</v>
      </c>
      <c r="K1974" s="161" t="s">
        <v>2342</v>
      </c>
      <c r="L1974" s="430" t="s">
        <v>2342</v>
      </c>
      <c r="M1974" s="94" t="s">
        <v>2343</v>
      </c>
      <c r="N1974" s="94" t="s">
        <v>2343</v>
      </c>
      <c r="O1974" s="431">
        <v>46076.0</v>
      </c>
      <c r="P1974" s="436">
        <v>46090.0</v>
      </c>
      <c r="Q1974" s="94" t="s">
        <v>124</v>
      </c>
      <c r="R1974" s="94">
        <v>2.0</v>
      </c>
      <c r="S1974" s="167" t="s">
        <v>381</v>
      </c>
      <c r="T1974" s="162" t="s">
        <v>145</v>
      </c>
      <c r="U1974" s="167" t="s">
        <v>101</v>
      </c>
      <c r="V1974" s="167" t="s">
        <v>283</v>
      </c>
      <c r="W1974" s="167" t="s">
        <v>509</v>
      </c>
      <c r="X1974" s="167" t="s">
        <v>1035</v>
      </c>
      <c r="Y1974" s="175"/>
      <c r="Z1974" s="175"/>
      <c r="AA1974" s="175"/>
      <c r="AB1974" s="175"/>
    </row>
    <row r="1975" ht="22.5" customHeight="1">
      <c r="A1975" s="72">
        <f>COUNTIF('Call &amp; Chat-Lidya'!$I$4:$I$2365,I1975)</f>
        <v>5</v>
      </c>
      <c r="B1975" s="436">
        <v>46079.0</v>
      </c>
      <c r="C1975" s="94" t="s">
        <v>83</v>
      </c>
      <c r="D1975" s="94" t="s">
        <v>104</v>
      </c>
      <c r="E1975" s="94">
        <f t="shared" si="2"/>
        <v>138</v>
      </c>
      <c r="F1975" s="436">
        <v>46077.0</v>
      </c>
      <c r="G1975" s="94"/>
      <c r="H1975" s="94" t="s">
        <v>3283</v>
      </c>
      <c r="I1975" s="94" t="s">
        <v>2567</v>
      </c>
      <c r="J1975" s="161" t="s">
        <v>2568</v>
      </c>
      <c r="K1975" s="161" t="s">
        <v>2569</v>
      </c>
      <c r="L1975" s="430" t="s">
        <v>2569</v>
      </c>
      <c r="M1975" s="94" t="s">
        <v>2571</v>
      </c>
      <c r="N1975" s="94" t="s">
        <v>3284</v>
      </c>
      <c r="O1975" s="431">
        <v>46077.0</v>
      </c>
      <c r="P1975" s="436">
        <v>46091.0</v>
      </c>
      <c r="Q1975" s="94" t="s">
        <v>124</v>
      </c>
      <c r="R1975" s="94">
        <v>2.0</v>
      </c>
      <c r="S1975" s="167" t="s">
        <v>251</v>
      </c>
      <c r="T1975" s="162" t="s">
        <v>100</v>
      </c>
      <c r="U1975" s="167" t="s">
        <v>101</v>
      </c>
      <c r="V1975" s="167" t="s">
        <v>341</v>
      </c>
      <c r="W1975" s="167" t="s">
        <v>509</v>
      </c>
      <c r="X1975" s="167" t="s">
        <v>9247</v>
      </c>
      <c r="Y1975" s="435"/>
      <c r="Z1975" s="435"/>
      <c r="AA1975" s="175"/>
      <c r="AB1975" s="175"/>
    </row>
    <row r="1976" ht="22.5" customHeight="1">
      <c r="A1976" s="72">
        <f>COUNTIF('Call &amp; Chat-Lidya'!$I$4:$I$2365,I1976)</f>
        <v>5</v>
      </c>
      <c r="B1976" s="436">
        <v>46079.0</v>
      </c>
      <c r="C1976" s="94" t="s">
        <v>83</v>
      </c>
      <c r="D1976" s="94" t="s">
        <v>104</v>
      </c>
      <c r="E1976" s="94">
        <f t="shared" si="2"/>
        <v>139</v>
      </c>
      <c r="F1976" s="429">
        <v>46067.0</v>
      </c>
      <c r="G1976" s="94"/>
      <c r="H1976" s="94" t="s">
        <v>3282</v>
      </c>
      <c r="I1976" s="94" t="s">
        <v>2248</v>
      </c>
      <c r="J1976" s="161" t="s">
        <v>2249</v>
      </c>
      <c r="K1976" s="161" t="s">
        <v>2249</v>
      </c>
      <c r="L1976" s="430" t="s">
        <v>2249</v>
      </c>
      <c r="M1976" s="94" t="s">
        <v>2254</v>
      </c>
      <c r="N1976" s="94" t="s">
        <v>2254</v>
      </c>
      <c r="O1976" s="431">
        <v>46067.0</v>
      </c>
      <c r="P1976" s="436">
        <v>46080.0</v>
      </c>
      <c r="Q1976" s="94" t="s">
        <v>631</v>
      </c>
      <c r="R1976" s="94">
        <v>2.0</v>
      </c>
      <c r="S1976" s="167" t="s">
        <v>126</v>
      </c>
      <c r="T1976" s="162" t="s">
        <v>145</v>
      </c>
      <c r="U1976" s="167" t="s">
        <v>101</v>
      </c>
      <c r="V1976" s="167" t="s">
        <v>131</v>
      </c>
      <c r="W1976" s="175"/>
      <c r="X1976" s="163"/>
      <c r="Y1976" s="175"/>
      <c r="Z1976" s="175"/>
      <c r="AA1976" s="175"/>
      <c r="AB1976" s="175"/>
    </row>
    <row r="1977" ht="22.5" customHeight="1">
      <c r="A1977" s="72">
        <f>COUNTIF('Call &amp; Chat-Lidya'!$I$4:$I$2365,I1977)</f>
        <v>12</v>
      </c>
      <c r="B1977" s="436">
        <v>46080.0</v>
      </c>
      <c r="C1977" s="94" t="s">
        <v>83</v>
      </c>
      <c r="D1977" s="94" t="s">
        <v>104</v>
      </c>
      <c r="E1977" s="94">
        <f t="shared" si="2"/>
        <v>140</v>
      </c>
      <c r="F1977" s="429">
        <v>46061.0</v>
      </c>
      <c r="G1977" s="94"/>
      <c r="H1977" s="94" t="s">
        <v>1661</v>
      </c>
      <c r="I1977" s="94" t="s">
        <v>1662</v>
      </c>
      <c r="J1977" s="161" t="s">
        <v>1663</v>
      </c>
      <c r="K1977" s="161" t="s">
        <v>1664</v>
      </c>
      <c r="L1977" s="430" t="s">
        <v>1664</v>
      </c>
      <c r="M1977" s="94" t="s">
        <v>1667</v>
      </c>
      <c r="N1977" s="175"/>
      <c r="O1977" s="431">
        <v>46061.0</v>
      </c>
      <c r="P1977" s="436">
        <v>46075.0</v>
      </c>
      <c r="Q1977" s="94" t="s">
        <v>485</v>
      </c>
      <c r="R1977" s="94">
        <v>2.0</v>
      </c>
      <c r="S1977" s="167" t="s">
        <v>251</v>
      </c>
      <c r="T1977" s="162" t="s">
        <v>145</v>
      </c>
      <c r="U1977" s="167" t="s">
        <v>101</v>
      </c>
      <c r="V1977" s="167" t="s">
        <v>131</v>
      </c>
      <c r="W1977" s="163"/>
      <c r="X1977" s="167" t="s">
        <v>1035</v>
      </c>
      <c r="Y1977" s="175"/>
      <c r="Z1977" s="175"/>
      <c r="AA1977" s="175"/>
      <c r="AB1977" s="175"/>
    </row>
    <row r="1978" ht="22.5" customHeight="1">
      <c r="A1978" s="72">
        <f>COUNTIF('Call &amp; Chat-Lidya'!$I$4:$I$2365,I1978)</f>
        <v>5</v>
      </c>
      <c r="B1978" s="436">
        <v>46080.0</v>
      </c>
      <c r="C1978" s="94" t="s">
        <v>83</v>
      </c>
      <c r="D1978" s="94" t="s">
        <v>104</v>
      </c>
      <c r="E1978" s="94">
        <f t="shared" si="2"/>
        <v>141</v>
      </c>
      <c r="F1978" s="436">
        <v>46077.0</v>
      </c>
      <c r="G1978" s="94"/>
      <c r="H1978" s="94" t="s">
        <v>3283</v>
      </c>
      <c r="I1978" s="94" t="s">
        <v>2567</v>
      </c>
      <c r="J1978" s="161" t="s">
        <v>2568</v>
      </c>
      <c r="K1978" s="161" t="s">
        <v>2569</v>
      </c>
      <c r="L1978" s="430" t="s">
        <v>2569</v>
      </c>
      <c r="M1978" s="94" t="s">
        <v>2571</v>
      </c>
      <c r="N1978" s="94" t="s">
        <v>3284</v>
      </c>
      <c r="O1978" s="431">
        <v>46077.0</v>
      </c>
      <c r="P1978" s="436">
        <v>46091.0</v>
      </c>
      <c r="Q1978" s="94" t="s">
        <v>124</v>
      </c>
      <c r="R1978" s="94">
        <v>2.0</v>
      </c>
      <c r="S1978" s="167" t="s">
        <v>251</v>
      </c>
      <c r="T1978" s="162" t="s">
        <v>145</v>
      </c>
      <c r="U1978" s="167" t="s">
        <v>101</v>
      </c>
      <c r="V1978" s="167" t="s">
        <v>131</v>
      </c>
      <c r="W1978" s="167" t="s">
        <v>509</v>
      </c>
      <c r="X1978" s="167" t="s">
        <v>9247</v>
      </c>
      <c r="Y1978" s="435"/>
      <c r="Z1978" s="435"/>
      <c r="AA1978" s="175"/>
      <c r="AB1978" s="175"/>
    </row>
    <row r="1979" ht="22.5" customHeight="1">
      <c r="A1979" s="72">
        <f>COUNTIF('Call &amp; Chat-Lidya'!$I$4:$I$2365,I1979)</f>
        <v>6</v>
      </c>
      <c r="B1979" s="436">
        <v>46080.0</v>
      </c>
      <c r="C1979" s="94" t="s">
        <v>83</v>
      </c>
      <c r="D1979" s="94" t="s">
        <v>55</v>
      </c>
      <c r="E1979" s="94">
        <f t="shared" si="2"/>
        <v>142</v>
      </c>
      <c r="F1979" s="429">
        <v>46048.0</v>
      </c>
      <c r="G1979" s="94"/>
      <c r="H1979" s="94">
        <v>10432.0</v>
      </c>
      <c r="I1979" s="94" t="s">
        <v>2556</v>
      </c>
      <c r="J1979" s="161" t="s">
        <v>2558</v>
      </c>
      <c r="K1979" s="161" t="s">
        <v>2559</v>
      </c>
      <c r="L1979" s="430" t="s">
        <v>2559</v>
      </c>
      <c r="M1979" s="94" t="s">
        <v>2560</v>
      </c>
      <c r="N1979" s="94" t="s">
        <v>3120</v>
      </c>
      <c r="O1979" s="431">
        <v>46027.0</v>
      </c>
      <c r="P1979" s="436">
        <v>46041.0</v>
      </c>
      <c r="Q1979" s="94" t="s">
        <v>143</v>
      </c>
      <c r="R1979" s="94">
        <v>2.0</v>
      </c>
      <c r="S1979" s="167" t="s">
        <v>99</v>
      </c>
      <c r="T1979" s="162" t="s">
        <v>100</v>
      </c>
      <c r="U1979" s="167" t="s">
        <v>101</v>
      </c>
      <c r="V1979" s="167" t="s">
        <v>341</v>
      </c>
      <c r="W1979" s="163"/>
      <c r="X1979" s="167" t="s">
        <v>1035</v>
      </c>
      <c r="Y1979" s="175"/>
      <c r="Z1979" s="175"/>
      <c r="AA1979" s="175"/>
      <c r="AB1979" s="175"/>
    </row>
    <row r="1980" ht="22.5" customHeight="1">
      <c r="A1980" s="72">
        <f>COUNTIF('Call &amp; Chat-Lidya'!$I$4:$I$2365,I1980)</f>
        <v>26</v>
      </c>
      <c r="B1980" s="436">
        <v>46080.0</v>
      </c>
      <c r="C1980" s="94" t="s">
        <v>83</v>
      </c>
      <c r="D1980" s="94" t="s">
        <v>104</v>
      </c>
      <c r="E1980" s="94">
        <f t="shared" si="2"/>
        <v>143</v>
      </c>
      <c r="F1980" s="429">
        <v>46078.0</v>
      </c>
      <c r="G1980" s="175"/>
      <c r="H1980" s="175"/>
      <c r="I1980" s="94" t="s">
        <v>2116</v>
      </c>
      <c r="J1980" s="161" t="s">
        <v>2576</v>
      </c>
      <c r="K1980" s="161" t="s">
        <v>2116</v>
      </c>
      <c r="L1980" s="175" t="s">
        <v>2116</v>
      </c>
      <c r="M1980" s="94" t="s">
        <v>2116</v>
      </c>
      <c r="N1980" s="94" t="s">
        <v>2116</v>
      </c>
      <c r="O1980" s="514" t="s">
        <v>2116</v>
      </c>
      <c r="P1980" s="94" t="s">
        <v>2116</v>
      </c>
      <c r="Q1980" s="94" t="s">
        <v>124</v>
      </c>
      <c r="R1980" s="94">
        <v>2.0</v>
      </c>
      <c r="S1980" s="167" t="s">
        <v>99</v>
      </c>
      <c r="T1980" s="162" t="s">
        <v>145</v>
      </c>
      <c r="U1980" s="167" t="s">
        <v>101</v>
      </c>
      <c r="V1980" s="167" t="s">
        <v>131</v>
      </c>
      <c r="W1980" s="175"/>
      <c r="X1980" s="163"/>
      <c r="Y1980" s="175"/>
      <c r="Z1980" s="175"/>
      <c r="AA1980" s="175"/>
      <c r="AB1980" s="175"/>
    </row>
    <row r="1981" ht="22.5" customHeight="1">
      <c r="A1981" s="72">
        <f>COUNTIF('Call &amp; Chat-Lidya'!$I$4:$I$2365,I1981)</f>
        <v>5</v>
      </c>
      <c r="B1981" s="436">
        <v>46080.0</v>
      </c>
      <c r="C1981" s="94" t="s">
        <v>83</v>
      </c>
      <c r="D1981" s="94" t="s">
        <v>104</v>
      </c>
      <c r="E1981" s="94">
        <f t="shared" si="2"/>
        <v>144</v>
      </c>
      <c r="F1981" s="429">
        <v>46067.0</v>
      </c>
      <c r="G1981" s="94"/>
      <c r="H1981" s="94" t="s">
        <v>3282</v>
      </c>
      <c r="I1981" s="94" t="s">
        <v>2248</v>
      </c>
      <c r="J1981" s="161" t="s">
        <v>2249</v>
      </c>
      <c r="K1981" s="161" t="s">
        <v>2249</v>
      </c>
      <c r="L1981" s="430" t="s">
        <v>2249</v>
      </c>
      <c r="M1981" s="94" t="s">
        <v>2254</v>
      </c>
      <c r="N1981" s="94" t="s">
        <v>2254</v>
      </c>
      <c r="O1981" s="431">
        <v>46067.0</v>
      </c>
      <c r="P1981" s="436">
        <v>46080.0</v>
      </c>
      <c r="Q1981" s="94" t="s">
        <v>499</v>
      </c>
      <c r="R1981" s="94">
        <v>2.0</v>
      </c>
      <c r="S1981" s="167" t="s">
        <v>350</v>
      </c>
      <c r="T1981" s="162" t="s">
        <v>381</v>
      </c>
      <c r="U1981" s="167" t="s">
        <v>101</v>
      </c>
      <c r="V1981" s="167" t="s">
        <v>283</v>
      </c>
      <c r="W1981" s="175"/>
      <c r="X1981" s="163"/>
      <c r="Y1981" s="175"/>
      <c r="Z1981" s="175"/>
      <c r="AA1981" s="175"/>
      <c r="AB1981" s="175"/>
    </row>
    <row r="1982" ht="22.5" customHeight="1">
      <c r="A1982" s="72">
        <f>COUNTIF('Call &amp; Chat-Lidya'!$I$4:$I$2365,I1982)</f>
        <v>3</v>
      </c>
      <c r="B1982" s="436">
        <v>46080.0</v>
      </c>
      <c r="C1982" s="94" t="s">
        <v>83</v>
      </c>
      <c r="D1982" s="94" t="s">
        <v>104</v>
      </c>
      <c r="E1982" s="94">
        <f t="shared" si="2"/>
        <v>145</v>
      </c>
      <c r="F1982" s="436">
        <v>46076.0</v>
      </c>
      <c r="G1982" s="94"/>
      <c r="H1982" s="94" t="s">
        <v>9654</v>
      </c>
      <c r="I1982" s="94" t="s">
        <v>9655</v>
      </c>
      <c r="J1982" s="161" t="s">
        <v>9657</v>
      </c>
      <c r="K1982" s="161" t="s">
        <v>9659</v>
      </c>
      <c r="L1982" s="430" t="s">
        <v>9659</v>
      </c>
      <c r="M1982" s="94" t="s">
        <v>9660</v>
      </c>
      <c r="N1982" s="94" t="s">
        <v>9660</v>
      </c>
      <c r="O1982" s="431">
        <v>46076.0</v>
      </c>
      <c r="P1982" s="436">
        <v>46090.0</v>
      </c>
      <c r="Q1982" s="94" t="s">
        <v>135</v>
      </c>
      <c r="R1982" s="94">
        <v>1.0</v>
      </c>
      <c r="S1982" s="167" t="s">
        <v>251</v>
      </c>
      <c r="T1982" s="162" t="s">
        <v>145</v>
      </c>
      <c r="U1982" s="167" t="s">
        <v>101</v>
      </c>
      <c r="V1982" s="167" t="s">
        <v>131</v>
      </c>
      <c r="W1982" s="163"/>
      <c r="X1982" s="163"/>
      <c r="Y1982" s="175"/>
      <c r="Z1982" s="175"/>
      <c r="AA1982" s="175"/>
      <c r="AB1982" s="175"/>
    </row>
    <row r="1983" ht="22.5" customHeight="1">
      <c r="A1983" s="72">
        <f>COUNTIF('Call &amp; Chat-Lidya'!$I$4:$I$2365,I1983)</f>
        <v>7</v>
      </c>
      <c r="B1983" s="436">
        <v>46080.0</v>
      </c>
      <c r="C1983" s="94" t="s">
        <v>83</v>
      </c>
      <c r="D1983" s="94" t="s">
        <v>104</v>
      </c>
      <c r="E1983" s="94">
        <f t="shared" si="2"/>
        <v>146</v>
      </c>
      <c r="F1983" s="436">
        <v>46077.0</v>
      </c>
      <c r="G1983" s="94"/>
      <c r="H1983" s="94" t="s">
        <v>9663</v>
      </c>
      <c r="I1983" s="94" t="s">
        <v>2337</v>
      </c>
      <c r="J1983" s="161" t="s">
        <v>2339</v>
      </c>
      <c r="K1983" s="161" t="s">
        <v>2342</v>
      </c>
      <c r="L1983" s="430" t="s">
        <v>2342</v>
      </c>
      <c r="M1983" s="94" t="s">
        <v>2343</v>
      </c>
      <c r="N1983" s="94" t="s">
        <v>2343</v>
      </c>
      <c r="O1983" s="431">
        <v>46076.0</v>
      </c>
      <c r="P1983" s="436">
        <v>46090.0</v>
      </c>
      <c r="Q1983" s="94" t="s">
        <v>479</v>
      </c>
      <c r="R1983" s="94">
        <v>2.0</v>
      </c>
      <c r="S1983" s="167" t="s">
        <v>99</v>
      </c>
      <c r="T1983" s="162" t="s">
        <v>145</v>
      </c>
      <c r="U1983" s="167" t="s">
        <v>101</v>
      </c>
      <c r="V1983" s="167" t="s">
        <v>131</v>
      </c>
      <c r="W1983" s="167" t="s">
        <v>509</v>
      </c>
      <c r="X1983" s="167" t="s">
        <v>1035</v>
      </c>
      <c r="Y1983" s="175"/>
      <c r="Z1983" s="175"/>
      <c r="AA1983" s="175"/>
      <c r="AB1983" s="175"/>
    </row>
    <row r="1984" ht="22.5" customHeight="1">
      <c r="A1984" s="72">
        <f>COUNTIF('Call &amp; Chat-Lidya'!$I$4:$I$2365,I1984)</f>
        <v>12</v>
      </c>
      <c r="B1984" s="436">
        <v>46080.0</v>
      </c>
      <c r="C1984" s="94" t="s">
        <v>83</v>
      </c>
      <c r="D1984" s="94" t="s">
        <v>104</v>
      </c>
      <c r="E1984" s="94">
        <f t="shared" si="2"/>
        <v>147</v>
      </c>
      <c r="F1984" s="436">
        <v>46078.0</v>
      </c>
      <c r="G1984" s="94"/>
      <c r="H1984" s="94" t="s">
        <v>1673</v>
      </c>
      <c r="I1984" s="94" t="s">
        <v>1674</v>
      </c>
      <c r="J1984" s="161" t="s">
        <v>1675</v>
      </c>
      <c r="K1984" s="161" t="s">
        <v>1676</v>
      </c>
      <c r="L1984" s="430" t="s">
        <v>1676</v>
      </c>
      <c r="M1984" s="94" t="s">
        <v>1677</v>
      </c>
      <c r="N1984" s="94" t="s">
        <v>1678</v>
      </c>
      <c r="O1984" s="431">
        <v>46078.0</v>
      </c>
      <c r="P1984" s="436">
        <v>46092.0</v>
      </c>
      <c r="Q1984" s="94" t="s">
        <v>86</v>
      </c>
      <c r="R1984" s="94">
        <v>1.0</v>
      </c>
      <c r="S1984" s="167" t="s">
        <v>381</v>
      </c>
      <c r="T1984" s="162" t="s">
        <v>145</v>
      </c>
      <c r="U1984" s="167" t="s">
        <v>101</v>
      </c>
      <c r="V1984" s="167" t="s">
        <v>1043</v>
      </c>
      <c r="W1984" s="167" t="s">
        <v>509</v>
      </c>
      <c r="X1984" s="163"/>
      <c r="Y1984" s="435"/>
      <c r="Z1984" s="435"/>
      <c r="AA1984" s="175"/>
      <c r="AB1984" s="175"/>
    </row>
    <row r="1985" ht="22.5" customHeight="1">
      <c r="A1985" s="72">
        <f>COUNTIF('Call &amp; Chat-Lidya'!$I$4:$I$2365,I1985)</f>
        <v>6</v>
      </c>
      <c r="B1985" s="436">
        <v>46080.0</v>
      </c>
      <c r="C1985" s="94" t="s">
        <v>83</v>
      </c>
      <c r="D1985" s="94" t="s">
        <v>104</v>
      </c>
      <c r="E1985" s="94">
        <f t="shared" si="2"/>
        <v>148</v>
      </c>
      <c r="F1985" s="429">
        <v>46062.0</v>
      </c>
      <c r="G1985" s="94"/>
      <c r="H1985" s="94" t="s">
        <v>1038</v>
      </c>
      <c r="I1985" s="94" t="s">
        <v>1039</v>
      </c>
      <c r="J1985" s="161" t="s">
        <v>1040</v>
      </c>
      <c r="K1985" s="161" t="s">
        <v>1041</v>
      </c>
      <c r="L1985" s="430" t="s">
        <v>1041</v>
      </c>
      <c r="M1985" s="94" t="s">
        <v>1042</v>
      </c>
      <c r="N1985" s="94" t="s">
        <v>1042</v>
      </c>
      <c r="O1985" s="431">
        <v>46061.0</v>
      </c>
      <c r="P1985" s="436">
        <v>46075.0</v>
      </c>
      <c r="Q1985" s="94" t="s">
        <v>124</v>
      </c>
      <c r="R1985" s="94">
        <v>1.0</v>
      </c>
      <c r="S1985" s="167" t="s">
        <v>99</v>
      </c>
      <c r="T1985" s="162" t="s">
        <v>145</v>
      </c>
      <c r="U1985" s="167" t="s">
        <v>101</v>
      </c>
      <c r="V1985" s="167" t="s">
        <v>1043</v>
      </c>
      <c r="W1985" s="167" t="s">
        <v>694</v>
      </c>
      <c r="X1985" s="167" t="s">
        <v>1035</v>
      </c>
      <c r="Y1985" s="175"/>
      <c r="Z1985" s="175"/>
      <c r="AA1985" s="175"/>
      <c r="AB1985" s="175"/>
    </row>
    <row r="1986" ht="22.5" customHeight="1">
      <c r="A1986" s="72">
        <f>COUNTIF('Call &amp; Chat-Lidya'!$I$4:$I$2365,I1986)</f>
        <v>2</v>
      </c>
      <c r="B1986" s="436">
        <v>46080.0</v>
      </c>
      <c r="C1986" s="94" t="s">
        <v>83</v>
      </c>
      <c r="D1986" s="94" t="s">
        <v>104</v>
      </c>
      <c r="E1986" s="94">
        <f t="shared" si="2"/>
        <v>149</v>
      </c>
      <c r="F1986" s="429">
        <v>46062.0</v>
      </c>
      <c r="G1986" s="94"/>
      <c r="H1986" s="94" t="s">
        <v>9271</v>
      </c>
      <c r="I1986" s="94" t="s">
        <v>5652</v>
      </c>
      <c r="J1986" s="161" t="s">
        <v>5653</v>
      </c>
      <c r="K1986" s="161" t="s">
        <v>5654</v>
      </c>
      <c r="L1986" s="430" t="s">
        <v>5654</v>
      </c>
      <c r="M1986" s="94" t="s">
        <v>5655</v>
      </c>
      <c r="N1986" s="94" t="s">
        <v>5655</v>
      </c>
      <c r="O1986" s="431">
        <v>46062.0</v>
      </c>
      <c r="P1986" s="436">
        <v>46076.0</v>
      </c>
      <c r="Q1986" s="94" t="s">
        <v>124</v>
      </c>
      <c r="R1986" s="94">
        <v>1.0</v>
      </c>
      <c r="S1986" s="167" t="s">
        <v>251</v>
      </c>
      <c r="T1986" s="162" t="s">
        <v>145</v>
      </c>
      <c r="U1986" s="167" t="s">
        <v>101</v>
      </c>
      <c r="V1986" s="167" t="s">
        <v>131</v>
      </c>
      <c r="W1986" s="163"/>
      <c r="X1986" s="167" t="s">
        <v>1035</v>
      </c>
      <c r="Y1986" s="175"/>
      <c r="Z1986" s="175"/>
      <c r="AA1986" s="175"/>
      <c r="AB1986" s="175"/>
    </row>
    <row r="1987" ht="22.5" customHeight="1">
      <c r="A1987" s="72">
        <f>COUNTIF('Call &amp; Chat-Lidya'!$I$4:$I$2365,I1987)</f>
        <v>2</v>
      </c>
      <c r="B1987" s="436">
        <v>46080.0</v>
      </c>
      <c r="C1987" s="94" t="s">
        <v>83</v>
      </c>
      <c r="D1987" s="94" t="s">
        <v>104</v>
      </c>
      <c r="E1987" s="94">
        <f t="shared" si="2"/>
        <v>150</v>
      </c>
      <c r="F1987" s="429">
        <v>46062.0</v>
      </c>
      <c r="G1987" s="94"/>
      <c r="H1987" s="94" t="s">
        <v>3388</v>
      </c>
      <c r="I1987" s="94" t="s">
        <v>2375</v>
      </c>
      <c r="J1987" s="161" t="s">
        <v>2376</v>
      </c>
      <c r="K1987" s="161" t="s">
        <v>2378</v>
      </c>
      <c r="L1987" s="430" t="s">
        <v>2378</v>
      </c>
      <c r="M1987" s="94" t="s">
        <v>3390</v>
      </c>
      <c r="N1987" s="94" t="s">
        <v>3390</v>
      </c>
      <c r="O1987" s="431">
        <v>46062.0</v>
      </c>
      <c r="P1987" s="436">
        <v>46076.0</v>
      </c>
      <c r="Q1987" s="94" t="s">
        <v>124</v>
      </c>
      <c r="R1987" s="94">
        <v>1.0</v>
      </c>
      <c r="S1987" s="167" t="s">
        <v>99</v>
      </c>
      <c r="T1987" s="162" t="s">
        <v>145</v>
      </c>
      <c r="U1987" s="167" t="s">
        <v>101</v>
      </c>
      <c r="V1987" s="167" t="s">
        <v>1043</v>
      </c>
      <c r="W1987" s="167" t="s">
        <v>509</v>
      </c>
      <c r="X1987" s="167" t="s">
        <v>1035</v>
      </c>
      <c r="Y1987" s="175"/>
      <c r="Z1987" s="175"/>
      <c r="AA1987" s="175"/>
      <c r="AB1987" s="175"/>
    </row>
    <row r="1988" ht="22.5" customHeight="1">
      <c r="A1988" s="72">
        <f>COUNTIF('Call &amp; Chat-Lidya'!$I$4:$I$2365,I1988)</f>
        <v>2</v>
      </c>
      <c r="B1988" s="436">
        <v>46080.0</v>
      </c>
      <c r="C1988" s="94" t="s">
        <v>83</v>
      </c>
      <c r="D1988" s="94" t="s">
        <v>104</v>
      </c>
      <c r="E1988" s="94">
        <f t="shared" si="2"/>
        <v>151</v>
      </c>
      <c r="F1988" s="429">
        <v>46063.0</v>
      </c>
      <c r="G1988" s="94"/>
      <c r="H1988" s="94">
        <v>10540.0</v>
      </c>
      <c r="I1988" s="94" t="s">
        <v>5669</v>
      </c>
      <c r="J1988" s="161" t="s">
        <v>5670</v>
      </c>
      <c r="K1988" s="161" t="s">
        <v>5671</v>
      </c>
      <c r="L1988" s="430" t="s">
        <v>5671</v>
      </c>
      <c r="M1988" s="94" t="s">
        <v>5672</v>
      </c>
      <c r="N1988" s="94" t="s">
        <v>9290</v>
      </c>
      <c r="O1988" s="431">
        <v>46046.0</v>
      </c>
      <c r="P1988" s="436">
        <v>46060.0</v>
      </c>
      <c r="Q1988" s="94" t="s">
        <v>124</v>
      </c>
      <c r="R1988" s="94">
        <v>1.0</v>
      </c>
      <c r="S1988" s="167" t="s">
        <v>126</v>
      </c>
      <c r="T1988" s="162" t="s">
        <v>145</v>
      </c>
      <c r="U1988" s="167" t="s">
        <v>101</v>
      </c>
      <c r="V1988" s="167" t="s">
        <v>131</v>
      </c>
      <c r="W1988" s="163"/>
      <c r="X1988" s="167" t="s">
        <v>1035</v>
      </c>
      <c r="Y1988" s="175"/>
      <c r="Z1988" s="175"/>
      <c r="AA1988" s="175" t="s">
        <v>9295</v>
      </c>
      <c r="AB1988" s="175"/>
    </row>
    <row r="1989" ht="22.5" customHeight="1">
      <c r="A1989" s="72">
        <f>COUNTIF('Call &amp; Chat-Lidya'!$I$4:$I$2365,I1989)</f>
        <v>2</v>
      </c>
      <c r="B1989" s="436">
        <v>46080.0</v>
      </c>
      <c r="C1989" s="94" t="s">
        <v>83</v>
      </c>
      <c r="D1989" s="94" t="s">
        <v>104</v>
      </c>
      <c r="E1989" s="94">
        <f t="shared" si="2"/>
        <v>152</v>
      </c>
      <c r="F1989" s="429">
        <v>46063.0</v>
      </c>
      <c r="G1989" s="94"/>
      <c r="H1989" s="94">
        <v>10546.0</v>
      </c>
      <c r="I1989" s="94" t="s">
        <v>5674</v>
      </c>
      <c r="J1989" s="161" t="s">
        <v>5675</v>
      </c>
      <c r="K1989" s="161" t="s">
        <v>5676</v>
      </c>
      <c r="L1989" s="430" t="s">
        <v>5676</v>
      </c>
      <c r="M1989" s="94" t="s">
        <v>5677</v>
      </c>
      <c r="N1989" s="94" t="s">
        <v>5677</v>
      </c>
      <c r="O1989" s="431">
        <v>46047.0</v>
      </c>
      <c r="P1989" s="436">
        <v>46061.0</v>
      </c>
      <c r="Q1989" s="94" t="s">
        <v>213</v>
      </c>
      <c r="R1989" s="94">
        <v>1.0</v>
      </c>
      <c r="S1989" s="167" t="s">
        <v>251</v>
      </c>
      <c r="T1989" s="162" t="s">
        <v>145</v>
      </c>
      <c r="U1989" s="167" t="s">
        <v>101</v>
      </c>
      <c r="V1989" s="167" t="s">
        <v>131</v>
      </c>
      <c r="W1989" s="163"/>
      <c r="X1989" s="167" t="s">
        <v>1035</v>
      </c>
      <c r="Y1989" s="175"/>
      <c r="Z1989" s="175"/>
      <c r="AA1989" s="175" t="s">
        <v>9295</v>
      </c>
      <c r="AB1989" s="175"/>
    </row>
    <row r="1990" ht="22.5" customHeight="1">
      <c r="A1990" s="72">
        <f>COUNTIF('Call &amp; Chat-Lidya'!$I$4:$I$2365,I1990)</f>
        <v>2</v>
      </c>
      <c r="B1990" s="436">
        <v>46080.0</v>
      </c>
      <c r="C1990" s="94" t="s">
        <v>83</v>
      </c>
      <c r="D1990" s="94" t="s">
        <v>104</v>
      </c>
      <c r="E1990" s="94">
        <f t="shared" si="2"/>
        <v>153</v>
      </c>
      <c r="F1990" s="429">
        <v>46063.0</v>
      </c>
      <c r="G1990" s="94"/>
      <c r="H1990" s="94">
        <v>10551.0</v>
      </c>
      <c r="I1990" s="94" t="s">
        <v>5679</v>
      </c>
      <c r="J1990" s="161" t="s">
        <v>5680</v>
      </c>
      <c r="K1990" s="161" t="s">
        <v>3938</v>
      </c>
      <c r="L1990" s="430" t="s">
        <v>3938</v>
      </c>
      <c r="M1990" s="94" t="s">
        <v>5681</v>
      </c>
      <c r="N1990" s="94" t="s">
        <v>5681</v>
      </c>
      <c r="O1990" s="431">
        <v>46048.0</v>
      </c>
      <c r="P1990" s="436">
        <v>46062.0</v>
      </c>
      <c r="Q1990" s="94" t="s">
        <v>124</v>
      </c>
      <c r="R1990" s="94">
        <v>1.0</v>
      </c>
      <c r="S1990" s="167" t="s">
        <v>251</v>
      </c>
      <c r="T1990" s="162" t="s">
        <v>145</v>
      </c>
      <c r="U1990" s="167" t="s">
        <v>101</v>
      </c>
      <c r="V1990" s="167" t="s">
        <v>131</v>
      </c>
      <c r="W1990" s="163"/>
      <c r="X1990" s="167" t="s">
        <v>1035</v>
      </c>
      <c r="Y1990" s="175"/>
      <c r="Z1990" s="175"/>
      <c r="AA1990" s="175" t="s">
        <v>9295</v>
      </c>
      <c r="AB1990" s="175"/>
    </row>
    <row r="1991" ht="22.5" customHeight="1">
      <c r="A1991" s="72">
        <f>COUNTIF('Call &amp; Chat-Lidya'!$I$4:$I$2365,I1991)</f>
        <v>2</v>
      </c>
      <c r="B1991" s="436">
        <v>46080.0</v>
      </c>
      <c r="C1991" s="94" t="s">
        <v>83</v>
      </c>
      <c r="D1991" s="94" t="s">
        <v>104</v>
      </c>
      <c r="E1991" s="94">
        <f t="shared" si="2"/>
        <v>154</v>
      </c>
      <c r="F1991" s="429">
        <v>46063.0</v>
      </c>
      <c r="G1991" s="94"/>
      <c r="H1991" s="94" t="s">
        <v>9318</v>
      </c>
      <c r="I1991" s="94" t="s">
        <v>5685</v>
      </c>
      <c r="J1991" s="161" t="s">
        <v>5686</v>
      </c>
      <c r="K1991" s="161" t="s">
        <v>5686</v>
      </c>
      <c r="L1991" s="430" t="s">
        <v>5686</v>
      </c>
      <c r="M1991" s="94" t="s">
        <v>5687</v>
      </c>
      <c r="N1991" s="94" t="s">
        <v>5687</v>
      </c>
      <c r="O1991" s="431">
        <v>44540.0</v>
      </c>
      <c r="P1991" s="436">
        <v>44554.0</v>
      </c>
      <c r="Q1991" s="94" t="s">
        <v>9319</v>
      </c>
      <c r="R1991" s="94">
        <v>1.0</v>
      </c>
      <c r="S1991" s="167" t="s">
        <v>251</v>
      </c>
      <c r="T1991" s="162" t="s">
        <v>145</v>
      </c>
      <c r="U1991" s="167" t="s">
        <v>101</v>
      </c>
      <c r="V1991" s="167" t="s">
        <v>131</v>
      </c>
      <c r="W1991" s="163"/>
      <c r="X1991" s="167" t="s">
        <v>1035</v>
      </c>
      <c r="Y1991" s="175"/>
      <c r="Z1991" s="175"/>
      <c r="AA1991" s="175"/>
      <c r="AB1991" s="175"/>
    </row>
    <row r="1992" ht="22.5" customHeight="1">
      <c r="A1992" s="72">
        <f>COUNTIF('Call &amp; Chat-Lidya'!$I$4:$I$2365,I1992)</f>
        <v>2</v>
      </c>
      <c r="B1992" s="436">
        <v>46080.0</v>
      </c>
      <c r="C1992" s="94" t="s">
        <v>83</v>
      </c>
      <c r="D1992" s="94" t="s">
        <v>104</v>
      </c>
      <c r="E1992" s="94">
        <f t="shared" si="2"/>
        <v>155</v>
      </c>
      <c r="F1992" s="429">
        <v>46063.0</v>
      </c>
      <c r="G1992" s="94"/>
      <c r="H1992" s="94" t="s">
        <v>9331</v>
      </c>
      <c r="I1992" s="94" t="s">
        <v>5578</v>
      </c>
      <c r="J1992" s="161" t="s">
        <v>5579</v>
      </c>
      <c r="K1992" s="161" t="s">
        <v>5580</v>
      </c>
      <c r="L1992" s="430" t="s">
        <v>5580</v>
      </c>
      <c r="M1992" s="94" t="s">
        <v>5581</v>
      </c>
      <c r="N1992" s="175"/>
      <c r="O1992" s="431">
        <v>46063.0</v>
      </c>
      <c r="P1992" s="436">
        <v>46077.0</v>
      </c>
      <c r="Q1992" s="94" t="s">
        <v>95</v>
      </c>
      <c r="R1992" s="94">
        <v>1.0</v>
      </c>
      <c r="S1992" s="167" t="s">
        <v>251</v>
      </c>
      <c r="T1992" s="162" t="s">
        <v>145</v>
      </c>
      <c r="U1992" s="167" t="s">
        <v>101</v>
      </c>
      <c r="V1992" s="167" t="s">
        <v>131</v>
      </c>
      <c r="W1992" s="163"/>
      <c r="X1992" s="167" t="s">
        <v>1035</v>
      </c>
      <c r="Y1992" s="175"/>
      <c r="Z1992" s="175"/>
      <c r="AA1992" s="175"/>
      <c r="AB1992" s="175"/>
    </row>
    <row r="1993" ht="22.5" customHeight="1">
      <c r="A1993" s="72">
        <f>COUNTIF('Call &amp; Chat-Lidya'!$I$4:$I$2365,I1993)</f>
        <v>2</v>
      </c>
      <c r="B1993" s="436">
        <v>46080.0</v>
      </c>
      <c r="C1993" s="94" t="s">
        <v>83</v>
      </c>
      <c r="D1993" s="94" t="s">
        <v>104</v>
      </c>
      <c r="E1993" s="94">
        <f t="shared" si="2"/>
        <v>156</v>
      </c>
      <c r="F1993" s="429">
        <v>46064.0</v>
      </c>
      <c r="G1993" s="94"/>
      <c r="H1993" s="94">
        <v>10500.0</v>
      </c>
      <c r="I1993" s="94" t="s">
        <v>5583</v>
      </c>
      <c r="J1993" s="161" t="s">
        <v>5584</v>
      </c>
      <c r="K1993" s="161" t="s">
        <v>5585</v>
      </c>
      <c r="L1993" s="430" t="s">
        <v>5585</v>
      </c>
      <c r="M1993" s="94" t="s">
        <v>5586</v>
      </c>
      <c r="N1993" s="94" t="s">
        <v>5586</v>
      </c>
      <c r="O1993" s="431">
        <v>46039.0</v>
      </c>
      <c r="P1993" s="436">
        <v>46054.0</v>
      </c>
      <c r="Q1993" s="94" t="s">
        <v>124</v>
      </c>
      <c r="R1993" s="94">
        <v>1.0</v>
      </c>
      <c r="S1993" s="167" t="s">
        <v>251</v>
      </c>
      <c r="T1993" s="162" t="s">
        <v>195</v>
      </c>
      <c r="U1993" s="167" t="s">
        <v>128</v>
      </c>
      <c r="V1993" s="167" t="s">
        <v>302</v>
      </c>
      <c r="W1993" s="163"/>
      <c r="X1993" s="167" t="s">
        <v>1035</v>
      </c>
      <c r="Y1993" s="175"/>
      <c r="Z1993" s="175"/>
      <c r="AA1993" s="175" t="s">
        <v>9295</v>
      </c>
      <c r="AB1993" s="175"/>
    </row>
    <row r="1994" ht="22.5" customHeight="1">
      <c r="A1994" s="72">
        <f>COUNTIF('Call &amp; Chat-Lidya'!$I$4:$I$2365,I1994)</f>
        <v>2</v>
      </c>
      <c r="B1994" s="436">
        <v>46080.0</v>
      </c>
      <c r="C1994" s="94" t="s">
        <v>83</v>
      </c>
      <c r="D1994" s="94" t="s">
        <v>104</v>
      </c>
      <c r="E1994" s="94">
        <f t="shared" si="2"/>
        <v>157</v>
      </c>
      <c r="F1994" s="429">
        <v>46064.0</v>
      </c>
      <c r="G1994" s="94"/>
      <c r="H1994" s="94">
        <v>10508.0</v>
      </c>
      <c r="I1994" s="94" t="s">
        <v>5593</v>
      </c>
      <c r="J1994" s="161" t="s">
        <v>5594</v>
      </c>
      <c r="K1994" s="161" t="s">
        <v>5595</v>
      </c>
      <c r="L1994" s="430" t="s">
        <v>5595</v>
      </c>
      <c r="M1994" s="94" t="s">
        <v>5596</v>
      </c>
      <c r="N1994" s="94" t="s">
        <v>5596</v>
      </c>
      <c r="O1994" s="431">
        <v>46040.0</v>
      </c>
      <c r="P1994" s="436">
        <v>46054.0</v>
      </c>
      <c r="Q1994" s="94" t="s">
        <v>124</v>
      </c>
      <c r="R1994" s="94">
        <v>1.0</v>
      </c>
      <c r="S1994" s="167" t="s">
        <v>251</v>
      </c>
      <c r="T1994" s="162" t="s">
        <v>195</v>
      </c>
      <c r="U1994" s="167" t="s">
        <v>128</v>
      </c>
      <c r="V1994" s="167" t="s">
        <v>302</v>
      </c>
      <c r="W1994" s="163"/>
      <c r="X1994" s="167" t="s">
        <v>1035</v>
      </c>
      <c r="Y1994" s="175"/>
      <c r="Z1994" s="175"/>
      <c r="AA1994" s="175" t="s">
        <v>9295</v>
      </c>
      <c r="AB1994" s="175"/>
    </row>
    <row r="1995" ht="22.5" customHeight="1">
      <c r="A1995" s="72">
        <f>COUNTIF('Call &amp; Chat-Lidya'!$I$4:$I$2365,I1995)</f>
        <v>2</v>
      </c>
      <c r="B1995" s="436">
        <v>46080.0</v>
      </c>
      <c r="C1995" s="94" t="s">
        <v>83</v>
      </c>
      <c r="D1995" s="94" t="s">
        <v>104</v>
      </c>
      <c r="E1995" s="94">
        <f t="shared" si="2"/>
        <v>158</v>
      </c>
      <c r="F1995" s="429">
        <v>46064.0</v>
      </c>
      <c r="G1995" s="94"/>
      <c r="H1995" s="94">
        <v>10509.0</v>
      </c>
      <c r="I1995" s="94" t="s">
        <v>5599</v>
      </c>
      <c r="J1995" s="161" t="s">
        <v>5600</v>
      </c>
      <c r="K1995" s="161" t="s">
        <v>5600</v>
      </c>
      <c r="L1995" s="430" t="s">
        <v>5600</v>
      </c>
      <c r="M1995" s="94" t="s">
        <v>5601</v>
      </c>
      <c r="N1995" s="94" t="s">
        <v>5601</v>
      </c>
      <c r="O1995" s="431">
        <v>46040.0</v>
      </c>
      <c r="P1995" s="436">
        <v>46054.0</v>
      </c>
      <c r="Q1995" s="94" t="s">
        <v>222</v>
      </c>
      <c r="R1995" s="94">
        <v>1.0</v>
      </c>
      <c r="S1995" s="167" t="s">
        <v>251</v>
      </c>
      <c r="T1995" s="162" t="s">
        <v>195</v>
      </c>
      <c r="U1995" s="167" t="s">
        <v>128</v>
      </c>
      <c r="V1995" s="167" t="s">
        <v>302</v>
      </c>
      <c r="W1995" s="163"/>
      <c r="X1995" s="167" t="s">
        <v>1035</v>
      </c>
      <c r="Y1995" s="175"/>
      <c r="Z1995" s="175"/>
      <c r="AA1995" s="175" t="s">
        <v>9295</v>
      </c>
      <c r="AB1995" s="175"/>
    </row>
    <row r="1996" ht="22.5" customHeight="1">
      <c r="A1996" s="72">
        <f>COUNTIF('Call &amp; Chat-Lidya'!$I$4:$I$2365,I1996)</f>
        <v>2</v>
      </c>
      <c r="B1996" s="436">
        <v>46080.0</v>
      </c>
      <c r="C1996" s="94" t="s">
        <v>83</v>
      </c>
      <c r="D1996" s="94" t="s">
        <v>104</v>
      </c>
      <c r="E1996" s="94">
        <f t="shared" si="2"/>
        <v>159</v>
      </c>
      <c r="F1996" s="429">
        <v>46064.0</v>
      </c>
      <c r="G1996" s="94"/>
      <c r="H1996" s="94">
        <v>10510.0</v>
      </c>
      <c r="I1996" s="94" t="s">
        <v>5606</v>
      </c>
      <c r="J1996" s="161" t="s">
        <v>5608</v>
      </c>
      <c r="K1996" s="161" t="s">
        <v>5609</v>
      </c>
      <c r="L1996" s="430" t="s">
        <v>5609</v>
      </c>
      <c r="M1996" s="94" t="s">
        <v>5611</v>
      </c>
      <c r="N1996" s="94" t="s">
        <v>9363</v>
      </c>
      <c r="O1996" s="431">
        <v>46040.0</v>
      </c>
      <c r="P1996" s="436">
        <v>46054.0</v>
      </c>
      <c r="Q1996" s="94" t="s">
        <v>124</v>
      </c>
      <c r="R1996" s="94">
        <v>1.0</v>
      </c>
      <c r="S1996" s="167" t="s">
        <v>251</v>
      </c>
      <c r="T1996" s="162" t="s">
        <v>145</v>
      </c>
      <c r="U1996" s="167" t="s">
        <v>101</v>
      </c>
      <c r="V1996" s="167" t="s">
        <v>131</v>
      </c>
      <c r="W1996" s="163"/>
      <c r="X1996" s="167" t="s">
        <v>1035</v>
      </c>
      <c r="Y1996" s="175"/>
      <c r="Z1996" s="175"/>
      <c r="AA1996" s="175" t="s">
        <v>9295</v>
      </c>
      <c r="AB1996" s="175"/>
    </row>
    <row r="1997" ht="22.5" customHeight="1">
      <c r="A1997" s="72">
        <f>COUNTIF('Call &amp; Chat-Lidya'!$I$4:$I$2365,I1997)</f>
        <v>2</v>
      </c>
      <c r="B1997" s="436">
        <v>46080.0</v>
      </c>
      <c r="C1997" s="94" t="s">
        <v>83</v>
      </c>
      <c r="D1997" s="94" t="s">
        <v>104</v>
      </c>
      <c r="E1997" s="94">
        <f t="shared" si="2"/>
        <v>160</v>
      </c>
      <c r="F1997" s="429">
        <v>46064.0</v>
      </c>
      <c r="G1997" s="94"/>
      <c r="H1997" s="94" t="s">
        <v>9374</v>
      </c>
      <c r="I1997" s="94" t="s">
        <v>5613</v>
      </c>
      <c r="J1997" s="161" t="s">
        <v>5614</v>
      </c>
      <c r="K1997" s="161" t="s">
        <v>5615</v>
      </c>
      <c r="L1997" s="430" t="s">
        <v>5615</v>
      </c>
      <c r="M1997" s="94" t="s">
        <v>5616</v>
      </c>
      <c r="N1997" s="94" t="s">
        <v>5616</v>
      </c>
      <c r="O1997" s="431">
        <v>46064.0</v>
      </c>
      <c r="P1997" s="436">
        <v>46078.0</v>
      </c>
      <c r="Q1997" s="94" t="s">
        <v>143</v>
      </c>
      <c r="R1997" s="94">
        <v>1.0</v>
      </c>
      <c r="S1997" s="167" t="s">
        <v>126</v>
      </c>
      <c r="T1997" s="162" t="s">
        <v>145</v>
      </c>
      <c r="U1997" s="167" t="s">
        <v>101</v>
      </c>
      <c r="V1997" s="167" t="s">
        <v>131</v>
      </c>
      <c r="W1997" s="163"/>
      <c r="X1997" s="167" t="s">
        <v>1035</v>
      </c>
      <c r="Y1997" s="175"/>
      <c r="Z1997" s="175"/>
      <c r="AA1997" s="175"/>
      <c r="AB1997" s="175"/>
    </row>
    <row r="1998" ht="22.5" customHeight="1">
      <c r="A1998" s="72">
        <f>COUNTIF('Call &amp; Chat-Lidya'!$I$4:$I$2365,I1998)</f>
        <v>2</v>
      </c>
      <c r="B1998" s="436">
        <v>46080.0</v>
      </c>
      <c r="C1998" s="94" t="s">
        <v>83</v>
      </c>
      <c r="D1998" s="94" t="s">
        <v>104</v>
      </c>
      <c r="E1998" s="94">
        <f t="shared" si="2"/>
        <v>161</v>
      </c>
      <c r="F1998" s="429">
        <v>46065.0</v>
      </c>
      <c r="G1998" s="94"/>
      <c r="H1998" s="94" t="s">
        <v>9385</v>
      </c>
      <c r="I1998" s="94" t="s">
        <v>5618</v>
      </c>
      <c r="J1998" s="161" t="s">
        <v>5619</v>
      </c>
      <c r="K1998" s="161" t="s">
        <v>5620</v>
      </c>
      <c r="L1998" s="430" t="s">
        <v>5620</v>
      </c>
      <c r="M1998" s="94" t="s">
        <v>5621</v>
      </c>
      <c r="N1998" s="94" t="s">
        <v>5621</v>
      </c>
      <c r="O1998" s="431">
        <v>46064.0</v>
      </c>
      <c r="P1998" s="436">
        <v>46078.0</v>
      </c>
      <c r="Q1998" s="94" t="s">
        <v>124</v>
      </c>
      <c r="R1998" s="94">
        <v>1.0</v>
      </c>
      <c r="S1998" s="167" t="s">
        <v>381</v>
      </c>
      <c r="T1998" s="162" t="s">
        <v>292</v>
      </c>
      <c r="U1998" s="167" t="s">
        <v>101</v>
      </c>
      <c r="V1998" s="167" t="s">
        <v>283</v>
      </c>
      <c r="W1998" s="163"/>
      <c r="X1998" s="167" t="s">
        <v>1035</v>
      </c>
      <c r="Y1998" s="175"/>
      <c r="Z1998" s="175"/>
      <c r="AA1998" s="175"/>
      <c r="AB1998" s="175"/>
    </row>
    <row r="1999" ht="22.5" customHeight="1">
      <c r="A1999" s="72">
        <f>COUNTIF('Call &amp; Chat-Lidya'!$I$4:$I$2365,I1999)</f>
        <v>2</v>
      </c>
      <c r="B1999" s="436">
        <v>46080.0</v>
      </c>
      <c r="C1999" s="94" t="s">
        <v>83</v>
      </c>
      <c r="D1999" s="94" t="s">
        <v>104</v>
      </c>
      <c r="E1999" s="94">
        <f t="shared" si="2"/>
        <v>162</v>
      </c>
      <c r="F1999" s="429">
        <v>46065.0</v>
      </c>
      <c r="G1999" s="94"/>
      <c r="H1999" s="94" t="s">
        <v>9394</v>
      </c>
      <c r="I1999" s="94" t="s">
        <v>5623</v>
      </c>
      <c r="J1999" s="161" t="s">
        <v>5624</v>
      </c>
      <c r="K1999" s="161" t="s">
        <v>5626</v>
      </c>
      <c r="L1999" s="430" t="s">
        <v>5626</v>
      </c>
      <c r="M1999" s="94" t="s">
        <v>5628</v>
      </c>
      <c r="N1999" s="94" t="s">
        <v>9396</v>
      </c>
      <c r="O1999" s="431">
        <v>46065.0</v>
      </c>
      <c r="P1999" s="436">
        <v>46078.0</v>
      </c>
      <c r="Q1999" s="94" t="s">
        <v>461</v>
      </c>
      <c r="R1999" s="94">
        <v>1.0</v>
      </c>
      <c r="S1999" s="167" t="s">
        <v>126</v>
      </c>
      <c r="T1999" s="162" t="s">
        <v>195</v>
      </c>
      <c r="U1999" s="167" t="s">
        <v>128</v>
      </c>
      <c r="V1999" s="167" t="s">
        <v>131</v>
      </c>
      <c r="W1999" s="163"/>
      <c r="X1999" s="167" t="s">
        <v>1035</v>
      </c>
      <c r="Y1999" s="175"/>
      <c r="Z1999" s="175"/>
      <c r="AA1999" s="175"/>
      <c r="AB1999" s="175"/>
    </row>
    <row r="2000" ht="22.5" customHeight="1">
      <c r="A2000" s="72">
        <f>COUNTIF('Call &amp; Chat-Lidya'!$I$4:$I$2365,I2000)</f>
        <v>2</v>
      </c>
      <c r="B2000" s="436">
        <v>46080.0</v>
      </c>
      <c r="C2000" s="94" t="s">
        <v>83</v>
      </c>
      <c r="D2000" s="94" t="s">
        <v>104</v>
      </c>
      <c r="E2000" s="94">
        <f t="shared" si="2"/>
        <v>163</v>
      </c>
      <c r="F2000" s="429">
        <v>46065.0</v>
      </c>
      <c r="G2000" s="94"/>
      <c r="H2000" s="94" t="s">
        <v>9405</v>
      </c>
      <c r="I2000" s="94" t="s">
        <v>5634</v>
      </c>
      <c r="J2000" s="161" t="s">
        <v>5635</v>
      </c>
      <c r="K2000" s="161" t="s">
        <v>5635</v>
      </c>
      <c r="L2000" s="430" t="s">
        <v>5635</v>
      </c>
      <c r="M2000" s="94" t="s">
        <v>5636</v>
      </c>
      <c r="N2000" s="94" t="s">
        <v>5636</v>
      </c>
      <c r="O2000" s="431">
        <v>46065.0</v>
      </c>
      <c r="P2000" s="436">
        <v>46078.0</v>
      </c>
      <c r="Q2000" s="94" t="s">
        <v>340</v>
      </c>
      <c r="R2000" s="94">
        <v>1.0</v>
      </c>
      <c r="S2000" s="167" t="s">
        <v>350</v>
      </c>
      <c r="T2000" s="162" t="s">
        <v>145</v>
      </c>
      <c r="U2000" s="167" t="s">
        <v>101</v>
      </c>
      <c r="V2000" s="167" t="s">
        <v>131</v>
      </c>
      <c r="W2000" s="167" t="s">
        <v>392</v>
      </c>
      <c r="X2000" s="167" t="s">
        <v>1035</v>
      </c>
      <c r="Y2000" s="175"/>
      <c r="Z2000" s="175"/>
      <c r="AA2000" s="175"/>
      <c r="AB2000" s="175"/>
    </row>
    <row r="2001" ht="22.5" customHeight="1">
      <c r="A2001" s="72">
        <f>COUNTIF('Call &amp; Chat-Lidya'!$I$4:$I$2365,I2001)</f>
        <v>2</v>
      </c>
      <c r="B2001" s="436">
        <v>46080.0</v>
      </c>
      <c r="C2001" s="94" t="s">
        <v>83</v>
      </c>
      <c r="D2001" s="94" t="s">
        <v>104</v>
      </c>
      <c r="E2001" s="94">
        <f t="shared" si="2"/>
        <v>164</v>
      </c>
      <c r="F2001" s="429">
        <v>46065.0</v>
      </c>
      <c r="G2001" s="94"/>
      <c r="H2001" s="94" t="s">
        <v>9426</v>
      </c>
      <c r="I2001" s="94" t="s">
        <v>5637</v>
      </c>
      <c r="J2001" s="161" t="s">
        <v>5638</v>
      </c>
      <c r="K2001" s="161" t="s">
        <v>154</v>
      </c>
      <c r="L2001" s="430" t="s">
        <v>154</v>
      </c>
      <c r="M2001" s="94" t="s">
        <v>5639</v>
      </c>
      <c r="N2001" s="94" t="s">
        <v>5639</v>
      </c>
      <c r="O2001" s="431">
        <v>46065.0</v>
      </c>
      <c r="P2001" s="436">
        <v>46078.0</v>
      </c>
      <c r="Q2001" s="94" t="s">
        <v>124</v>
      </c>
      <c r="R2001" s="94">
        <v>1.0</v>
      </c>
      <c r="S2001" s="167" t="s">
        <v>126</v>
      </c>
      <c r="T2001" s="162" t="s">
        <v>195</v>
      </c>
      <c r="U2001" s="167" t="s">
        <v>128</v>
      </c>
      <c r="V2001" s="167" t="s">
        <v>131</v>
      </c>
      <c r="W2001" s="163"/>
      <c r="X2001" s="167" t="s">
        <v>1035</v>
      </c>
      <c r="Y2001" s="175"/>
      <c r="Z2001" s="175"/>
      <c r="AA2001" s="175"/>
      <c r="AB2001" s="175"/>
    </row>
    <row r="2002" ht="22.5" customHeight="1">
      <c r="A2002" s="72">
        <f>COUNTIF('Call &amp; Chat-Lidya'!$I$4:$I$2365,I2002)</f>
        <v>2</v>
      </c>
      <c r="B2002" s="436">
        <v>46080.0</v>
      </c>
      <c r="C2002" s="94" t="s">
        <v>83</v>
      </c>
      <c r="D2002" s="94" t="s">
        <v>104</v>
      </c>
      <c r="E2002" s="94">
        <f t="shared" si="2"/>
        <v>165</v>
      </c>
      <c r="F2002" s="429">
        <v>46066.0</v>
      </c>
      <c r="G2002" s="94"/>
      <c r="H2002" s="94" t="s">
        <v>9447</v>
      </c>
      <c r="I2002" s="94" t="s">
        <v>5641</v>
      </c>
      <c r="J2002" s="161" t="s">
        <v>5642</v>
      </c>
      <c r="K2002" s="161" t="s">
        <v>5643</v>
      </c>
      <c r="L2002" s="430" t="s">
        <v>5643</v>
      </c>
      <c r="M2002" s="94" t="s">
        <v>5644</v>
      </c>
      <c r="N2002" s="94" t="s">
        <v>5644</v>
      </c>
      <c r="O2002" s="431">
        <v>46066.0</v>
      </c>
      <c r="P2002" s="436">
        <v>46079.0</v>
      </c>
      <c r="Q2002" s="94" t="s">
        <v>124</v>
      </c>
      <c r="R2002" s="94">
        <v>1.0</v>
      </c>
      <c r="S2002" s="167" t="s">
        <v>350</v>
      </c>
      <c r="T2002" s="162" t="s">
        <v>145</v>
      </c>
      <c r="U2002" s="167" t="s">
        <v>101</v>
      </c>
      <c r="V2002" s="167" t="s">
        <v>283</v>
      </c>
      <c r="W2002" s="163"/>
      <c r="X2002" s="167" t="s">
        <v>1035</v>
      </c>
      <c r="Y2002" s="175"/>
      <c r="Z2002" s="175"/>
      <c r="AA2002" s="175"/>
      <c r="AB2002" s="175"/>
    </row>
    <row r="2003" ht="22.5" customHeight="1">
      <c r="A2003" s="72">
        <f>COUNTIF('Call &amp; Chat-Lidya'!$I$4:$I$2365,I2003)</f>
        <v>1</v>
      </c>
      <c r="B2003" s="436">
        <v>46084.0</v>
      </c>
      <c r="C2003" s="94" t="s">
        <v>83</v>
      </c>
      <c r="D2003" s="94" t="s">
        <v>104</v>
      </c>
      <c r="E2003" s="94">
        <f t="shared" si="2"/>
        <v>166</v>
      </c>
      <c r="F2003" s="429">
        <v>46078.0</v>
      </c>
      <c r="G2003" s="94"/>
      <c r="H2003" s="94">
        <v>9276.0</v>
      </c>
      <c r="I2003" s="94" t="s">
        <v>10229</v>
      </c>
      <c r="J2003" s="161" t="s">
        <v>10230</v>
      </c>
      <c r="K2003" s="161" t="s">
        <v>10231</v>
      </c>
      <c r="L2003" s="430" t="s">
        <v>10231</v>
      </c>
      <c r="M2003" s="94" t="s">
        <v>10232</v>
      </c>
      <c r="N2003" s="94" t="s">
        <v>3212</v>
      </c>
      <c r="O2003" s="431">
        <v>45742.0</v>
      </c>
      <c r="P2003" s="436">
        <v>45834.0</v>
      </c>
      <c r="Q2003" s="175"/>
      <c r="R2003" s="94">
        <v>1.0</v>
      </c>
      <c r="S2003" s="167" t="s">
        <v>99</v>
      </c>
      <c r="T2003" s="162" t="s">
        <v>145</v>
      </c>
      <c r="U2003" s="167" t="s">
        <v>101</v>
      </c>
      <c r="V2003" s="167" t="s">
        <v>131</v>
      </c>
      <c r="W2003" s="175"/>
      <c r="X2003" s="163"/>
      <c r="Y2003" s="175"/>
      <c r="Z2003" s="175"/>
      <c r="AA2003" s="175"/>
      <c r="AB2003" s="175"/>
    </row>
    <row r="2004" ht="22.5" customHeight="1">
      <c r="A2004" s="72">
        <f>COUNTIF('Call &amp; Chat-Lidya'!$I$4:$I$2365,I2004)</f>
        <v>1</v>
      </c>
      <c r="B2004" s="436">
        <v>46084.0</v>
      </c>
      <c r="C2004" s="94" t="s">
        <v>83</v>
      </c>
      <c r="D2004" s="94" t="s">
        <v>104</v>
      </c>
      <c r="E2004" s="94">
        <f t="shared" si="2"/>
        <v>167</v>
      </c>
      <c r="F2004" s="429">
        <v>46078.0</v>
      </c>
      <c r="G2004" s="94"/>
      <c r="H2004" s="94">
        <v>9277.0</v>
      </c>
      <c r="I2004" s="94" t="s">
        <v>3642</v>
      </c>
      <c r="J2004" s="161" t="s">
        <v>3643</v>
      </c>
      <c r="K2004" s="161" t="s">
        <v>3644</v>
      </c>
      <c r="L2004" s="430" t="s">
        <v>3644</v>
      </c>
      <c r="M2004" s="94" t="s">
        <v>3645</v>
      </c>
      <c r="N2004" s="94" t="s">
        <v>3645</v>
      </c>
      <c r="O2004" s="431">
        <v>45742.0</v>
      </c>
      <c r="P2004" s="436">
        <v>45834.0</v>
      </c>
      <c r="Q2004" s="175"/>
      <c r="R2004" s="94">
        <v>1.0</v>
      </c>
      <c r="S2004" s="167" t="s">
        <v>99</v>
      </c>
      <c r="T2004" s="162" t="s">
        <v>195</v>
      </c>
      <c r="U2004" s="167" t="s">
        <v>128</v>
      </c>
      <c r="V2004" s="167" t="s">
        <v>131</v>
      </c>
      <c r="W2004" s="175"/>
      <c r="X2004" s="163"/>
      <c r="Y2004" s="175"/>
      <c r="Z2004" s="175"/>
      <c r="AA2004" s="175"/>
      <c r="AB2004" s="175"/>
    </row>
    <row r="2005" ht="22.5" customHeight="1">
      <c r="A2005" s="72">
        <f>COUNTIF('Call &amp; Chat-Lidya'!$I$4:$I$2365,I2005)</f>
        <v>1</v>
      </c>
      <c r="B2005" s="436">
        <v>46084.0</v>
      </c>
      <c r="C2005" s="94" t="s">
        <v>83</v>
      </c>
      <c r="D2005" s="94" t="s">
        <v>104</v>
      </c>
      <c r="E2005" s="94">
        <f t="shared" si="2"/>
        <v>168</v>
      </c>
      <c r="F2005" s="429">
        <v>46078.0</v>
      </c>
      <c r="G2005" s="94"/>
      <c r="H2005" s="94">
        <v>9320.0</v>
      </c>
      <c r="I2005" s="94" t="s">
        <v>10239</v>
      </c>
      <c r="J2005" s="161" t="s">
        <v>3817</v>
      </c>
      <c r="K2005" s="161" t="s">
        <v>3817</v>
      </c>
      <c r="L2005" s="430" t="s">
        <v>3817</v>
      </c>
      <c r="M2005" s="94" t="s">
        <v>10145</v>
      </c>
      <c r="N2005" s="94" t="s">
        <v>10145</v>
      </c>
      <c r="O2005" s="431">
        <v>45755.0</v>
      </c>
      <c r="P2005" s="436">
        <v>45834.0</v>
      </c>
      <c r="Q2005" s="175"/>
      <c r="R2005" s="94">
        <v>1.0</v>
      </c>
      <c r="S2005" s="167" t="s">
        <v>99</v>
      </c>
      <c r="T2005" s="162" t="s">
        <v>145</v>
      </c>
      <c r="U2005" s="167" t="s">
        <v>101</v>
      </c>
      <c r="V2005" s="167" t="s">
        <v>131</v>
      </c>
      <c r="W2005" s="175"/>
      <c r="X2005" s="163"/>
      <c r="Y2005" s="175"/>
      <c r="Z2005" s="175"/>
      <c r="AA2005" s="175"/>
      <c r="AB2005" s="175"/>
    </row>
    <row r="2006" ht="22.5" customHeight="1">
      <c r="A2006" s="72">
        <f>COUNTIF('Call &amp; Chat-Lidya'!$I$4:$I$2365,I2006)</f>
        <v>1</v>
      </c>
      <c r="B2006" s="436">
        <v>46084.0</v>
      </c>
      <c r="C2006" s="94" t="s">
        <v>83</v>
      </c>
      <c r="D2006" s="94" t="s">
        <v>104</v>
      </c>
      <c r="E2006" s="94">
        <f t="shared" si="2"/>
        <v>169</v>
      </c>
      <c r="F2006" s="429">
        <v>46078.0</v>
      </c>
      <c r="G2006" s="94"/>
      <c r="H2006" s="94">
        <v>9354.0</v>
      </c>
      <c r="I2006" s="94" t="s">
        <v>3667</v>
      </c>
      <c r="J2006" s="161" t="s">
        <v>10247</v>
      </c>
      <c r="K2006" s="161" t="s">
        <v>3670</v>
      </c>
      <c r="L2006" s="430" t="s">
        <v>3670</v>
      </c>
      <c r="M2006" s="94" t="s">
        <v>3671</v>
      </c>
      <c r="N2006" s="94" t="s">
        <v>3671</v>
      </c>
      <c r="O2006" s="431">
        <v>45764.0</v>
      </c>
      <c r="P2006" s="436">
        <v>45834.0</v>
      </c>
      <c r="Q2006" s="175"/>
      <c r="R2006" s="94">
        <v>1.0</v>
      </c>
      <c r="S2006" s="167" t="s">
        <v>99</v>
      </c>
      <c r="T2006" s="162" t="s">
        <v>145</v>
      </c>
      <c r="U2006" s="167" t="s">
        <v>101</v>
      </c>
      <c r="V2006" s="167" t="s">
        <v>131</v>
      </c>
      <c r="W2006" s="175"/>
      <c r="X2006" s="163"/>
      <c r="Y2006" s="175"/>
      <c r="Z2006" s="175"/>
      <c r="AA2006" s="175"/>
      <c r="AB2006" s="175"/>
    </row>
    <row r="2007" ht="22.5" customHeight="1">
      <c r="A2007" s="72">
        <f>COUNTIF('Call &amp; Chat-Lidya'!$I$4:$I$2365,I2007)</f>
        <v>1</v>
      </c>
      <c r="B2007" s="436">
        <v>46084.0</v>
      </c>
      <c r="C2007" s="94" t="s">
        <v>83</v>
      </c>
      <c r="D2007" s="94" t="s">
        <v>104</v>
      </c>
      <c r="E2007" s="94">
        <f t="shared" si="2"/>
        <v>170</v>
      </c>
      <c r="F2007" s="429">
        <v>46078.0</v>
      </c>
      <c r="G2007" s="94"/>
      <c r="H2007" s="94">
        <v>9361.0</v>
      </c>
      <c r="I2007" s="94" t="s">
        <v>10253</v>
      </c>
      <c r="J2007" s="161" t="s">
        <v>10254</v>
      </c>
      <c r="K2007" s="161" t="s">
        <v>154</v>
      </c>
      <c r="L2007" s="430" t="s">
        <v>154</v>
      </c>
      <c r="M2007" s="175"/>
      <c r="N2007" s="94" t="s">
        <v>10256</v>
      </c>
      <c r="O2007" s="431">
        <v>45766.0</v>
      </c>
      <c r="P2007" s="436">
        <v>45834.0</v>
      </c>
      <c r="Q2007" s="175"/>
      <c r="R2007" s="94">
        <v>1.0</v>
      </c>
      <c r="S2007" s="167" t="s">
        <v>99</v>
      </c>
      <c r="T2007" s="162" t="s">
        <v>145</v>
      </c>
      <c r="U2007" s="167" t="s">
        <v>101</v>
      </c>
      <c r="V2007" s="167" t="s">
        <v>131</v>
      </c>
      <c r="W2007" s="175"/>
      <c r="X2007" s="163"/>
      <c r="Y2007" s="175"/>
      <c r="Z2007" s="175"/>
      <c r="AA2007" s="175"/>
      <c r="AB2007" s="175"/>
    </row>
    <row r="2008" ht="22.5" customHeight="1">
      <c r="A2008" s="72">
        <f>COUNTIF('Call &amp; Chat-Lidya'!$I$4:$I$2365,I2008)</f>
        <v>1</v>
      </c>
      <c r="B2008" s="436">
        <v>46084.0</v>
      </c>
      <c r="C2008" s="94" t="s">
        <v>83</v>
      </c>
      <c r="D2008" s="94" t="s">
        <v>104</v>
      </c>
      <c r="E2008" s="94">
        <f t="shared" si="2"/>
        <v>171</v>
      </c>
      <c r="F2008" s="429">
        <v>46078.0</v>
      </c>
      <c r="G2008" s="94"/>
      <c r="H2008" s="94">
        <v>9378.0</v>
      </c>
      <c r="I2008" s="94" t="s">
        <v>10263</v>
      </c>
      <c r="J2008" s="161" t="s">
        <v>10264</v>
      </c>
      <c r="K2008" s="161" t="s">
        <v>10265</v>
      </c>
      <c r="L2008" s="430" t="s">
        <v>10265</v>
      </c>
      <c r="M2008" s="94" t="s">
        <v>10266</v>
      </c>
      <c r="N2008" s="94" t="s">
        <v>10266</v>
      </c>
      <c r="O2008" s="431">
        <v>45769.0</v>
      </c>
      <c r="P2008" s="436">
        <v>45834.0</v>
      </c>
      <c r="Q2008" s="175"/>
      <c r="R2008" s="94">
        <v>1.0</v>
      </c>
      <c r="S2008" s="167" t="s">
        <v>99</v>
      </c>
      <c r="T2008" s="162" t="s">
        <v>145</v>
      </c>
      <c r="U2008" s="167" t="s">
        <v>101</v>
      </c>
      <c r="V2008" s="167" t="s">
        <v>131</v>
      </c>
      <c r="W2008" s="175"/>
      <c r="X2008" s="163"/>
      <c r="Y2008" s="175"/>
      <c r="Z2008" s="175"/>
      <c r="AA2008" s="175"/>
      <c r="AB2008" s="175"/>
    </row>
    <row r="2009" ht="22.5" customHeight="1">
      <c r="A2009" s="72">
        <f>COUNTIF('Call &amp; Chat-Lidya'!$I$4:$I$2365,I2009)</f>
        <v>1</v>
      </c>
      <c r="B2009" s="436">
        <v>46084.0</v>
      </c>
      <c r="C2009" s="94" t="s">
        <v>83</v>
      </c>
      <c r="D2009" s="94" t="s">
        <v>104</v>
      </c>
      <c r="E2009" s="94">
        <f t="shared" si="2"/>
        <v>172</v>
      </c>
      <c r="F2009" s="429">
        <v>46078.0</v>
      </c>
      <c r="G2009" s="94"/>
      <c r="H2009" s="94">
        <v>9465.0</v>
      </c>
      <c r="I2009" s="94" t="s">
        <v>3662</v>
      </c>
      <c r="J2009" s="161" t="s">
        <v>3663</v>
      </c>
      <c r="K2009" s="161" t="s">
        <v>3664</v>
      </c>
      <c r="L2009" s="430" t="s">
        <v>10272</v>
      </c>
      <c r="M2009" s="94" t="s">
        <v>10273</v>
      </c>
      <c r="N2009" s="94" t="s">
        <v>3665</v>
      </c>
      <c r="O2009" s="431">
        <v>45788.0</v>
      </c>
      <c r="P2009" s="436">
        <v>45834.0</v>
      </c>
      <c r="Q2009" s="175"/>
      <c r="R2009" s="94">
        <v>1.0</v>
      </c>
      <c r="S2009" s="167" t="s">
        <v>99</v>
      </c>
      <c r="T2009" s="162" t="s">
        <v>195</v>
      </c>
      <c r="U2009" s="167" t="s">
        <v>128</v>
      </c>
      <c r="V2009" s="167" t="s">
        <v>131</v>
      </c>
      <c r="W2009" s="175"/>
      <c r="X2009" s="163"/>
      <c r="Y2009" s="175"/>
      <c r="Z2009" s="175"/>
      <c r="AA2009" s="175"/>
      <c r="AB2009" s="175"/>
    </row>
    <row r="2010" ht="22.5" customHeight="1">
      <c r="A2010" s="72">
        <f>COUNTIF('Call &amp; Chat-Lidya'!$I$4:$I$2365,I2010)</f>
        <v>1</v>
      </c>
      <c r="B2010" s="436">
        <v>46084.0</v>
      </c>
      <c r="C2010" s="94" t="s">
        <v>83</v>
      </c>
      <c r="D2010" s="94" t="s">
        <v>104</v>
      </c>
      <c r="E2010" s="94">
        <f t="shared" si="2"/>
        <v>173</v>
      </c>
      <c r="F2010" s="429">
        <v>46078.0</v>
      </c>
      <c r="G2010" s="94"/>
      <c r="H2010" s="94">
        <v>9492.0</v>
      </c>
      <c r="I2010" s="94" t="s">
        <v>10277</v>
      </c>
      <c r="J2010" s="161" t="s">
        <v>10278</v>
      </c>
      <c r="K2010" s="161" t="s">
        <v>7388</v>
      </c>
      <c r="L2010" s="430" t="s">
        <v>10279</v>
      </c>
      <c r="M2010" s="94" t="s">
        <v>10280</v>
      </c>
      <c r="N2010" s="94" t="s">
        <v>10280</v>
      </c>
      <c r="O2010" s="431">
        <v>45794.0</v>
      </c>
      <c r="P2010" s="436"/>
      <c r="Q2010" s="175"/>
      <c r="R2010" s="94">
        <v>1.0</v>
      </c>
      <c r="S2010" s="167" t="s">
        <v>99</v>
      </c>
      <c r="T2010" s="162" t="s">
        <v>145</v>
      </c>
      <c r="U2010" s="167" t="s">
        <v>101</v>
      </c>
      <c r="V2010" s="167" t="s">
        <v>131</v>
      </c>
      <c r="W2010" s="175"/>
      <c r="X2010" s="163"/>
      <c r="Y2010" s="175"/>
      <c r="Z2010" s="175"/>
      <c r="AA2010" s="175"/>
      <c r="AB2010" s="175"/>
    </row>
    <row r="2011" ht="22.5" customHeight="1">
      <c r="A2011" s="72">
        <f>COUNTIF('Call &amp; Chat-Lidya'!$I$4:$I$2365,I2011)</f>
        <v>1</v>
      </c>
      <c r="B2011" s="436">
        <v>46084.0</v>
      </c>
      <c r="C2011" s="94" t="s">
        <v>83</v>
      </c>
      <c r="D2011" s="94" t="s">
        <v>104</v>
      </c>
      <c r="E2011" s="94">
        <f t="shared" si="2"/>
        <v>174</v>
      </c>
      <c r="F2011" s="429">
        <v>46078.0</v>
      </c>
      <c r="G2011" s="94"/>
      <c r="H2011" s="94">
        <v>9493.0</v>
      </c>
      <c r="I2011" s="94" t="s">
        <v>10285</v>
      </c>
      <c r="J2011" s="161" t="s">
        <v>10286</v>
      </c>
      <c r="K2011" s="161" t="s">
        <v>10288</v>
      </c>
      <c r="L2011" s="430" t="s">
        <v>10288</v>
      </c>
      <c r="M2011" s="94" t="s">
        <v>10289</v>
      </c>
      <c r="N2011" s="94" t="s">
        <v>10289</v>
      </c>
      <c r="O2011" s="431">
        <v>45794.0</v>
      </c>
      <c r="P2011" s="436"/>
      <c r="Q2011" s="175"/>
      <c r="R2011" s="94">
        <v>1.0</v>
      </c>
      <c r="S2011" s="167" t="s">
        <v>99</v>
      </c>
      <c r="T2011" s="162" t="s">
        <v>145</v>
      </c>
      <c r="U2011" s="167" t="s">
        <v>101</v>
      </c>
      <c r="V2011" s="167" t="s">
        <v>131</v>
      </c>
      <c r="W2011" s="175"/>
      <c r="X2011" s="163"/>
      <c r="Y2011" s="175"/>
      <c r="Z2011" s="175"/>
      <c r="AA2011" s="175"/>
      <c r="AB2011" s="175"/>
    </row>
    <row r="2012" ht="22.5" customHeight="1">
      <c r="A2012" s="72">
        <f>COUNTIF('Call &amp; Chat-Lidya'!$I$4:$I$2365,I2012)</f>
        <v>5</v>
      </c>
      <c r="B2012" s="436">
        <v>46083.0</v>
      </c>
      <c r="C2012" s="94" t="s">
        <v>83</v>
      </c>
      <c r="D2012" s="94" t="s">
        <v>104</v>
      </c>
      <c r="E2012" s="94">
        <f t="shared" si="2"/>
        <v>175</v>
      </c>
      <c r="F2012" s="429">
        <v>46081.0</v>
      </c>
      <c r="G2012" s="94"/>
      <c r="H2012" s="94" t="s">
        <v>10296</v>
      </c>
      <c r="I2012" s="94" t="s">
        <v>2352</v>
      </c>
      <c r="J2012" s="161" t="s">
        <v>2353</v>
      </c>
      <c r="K2012" s="161" t="s">
        <v>2354</v>
      </c>
      <c r="L2012" s="430" t="s">
        <v>2354</v>
      </c>
      <c r="M2012" s="94" t="s">
        <v>2355</v>
      </c>
      <c r="N2012" s="94" t="s">
        <v>2355</v>
      </c>
      <c r="O2012" s="431">
        <v>46081.0</v>
      </c>
      <c r="P2012" s="436">
        <v>46095.0</v>
      </c>
      <c r="Q2012" s="94" t="s">
        <v>124</v>
      </c>
      <c r="R2012" s="94">
        <v>2.0</v>
      </c>
      <c r="S2012" s="167" t="s">
        <v>100</v>
      </c>
      <c r="T2012" s="162" t="s">
        <v>145</v>
      </c>
      <c r="U2012" s="167" t="s">
        <v>101</v>
      </c>
      <c r="V2012" s="167" t="s">
        <v>341</v>
      </c>
      <c r="W2012" s="94" t="s">
        <v>509</v>
      </c>
      <c r="X2012" s="163"/>
      <c r="Y2012" s="175"/>
      <c r="Z2012" s="175"/>
      <c r="AA2012" s="175"/>
      <c r="AB2012" s="175"/>
    </row>
    <row r="2013" ht="22.5" customHeight="1">
      <c r="A2013" s="72">
        <f>COUNTIF('Call &amp; Chat-Lidya'!$I$4:$I$2365,I2013)</f>
        <v>3</v>
      </c>
      <c r="B2013" s="436">
        <v>46083.0</v>
      </c>
      <c r="C2013" s="94" t="s">
        <v>83</v>
      </c>
      <c r="D2013" s="94" t="s">
        <v>104</v>
      </c>
      <c r="E2013" s="94">
        <f t="shared" si="2"/>
        <v>176</v>
      </c>
      <c r="F2013" s="429">
        <v>46081.0</v>
      </c>
      <c r="G2013" s="94"/>
      <c r="H2013" s="94" t="s">
        <v>2738</v>
      </c>
      <c r="I2013" s="94" t="s">
        <v>10304</v>
      </c>
      <c r="J2013" s="161" t="s">
        <v>1943</v>
      </c>
      <c r="K2013" s="161" t="s">
        <v>1944</v>
      </c>
      <c r="L2013" s="430" t="s">
        <v>1944</v>
      </c>
      <c r="M2013" s="94" t="s">
        <v>1945</v>
      </c>
      <c r="N2013" s="94" t="s">
        <v>1945</v>
      </c>
      <c r="O2013" s="431">
        <v>46081.0</v>
      </c>
      <c r="P2013" s="436">
        <v>46095.0</v>
      </c>
      <c r="Q2013" s="94" t="s">
        <v>143</v>
      </c>
      <c r="R2013" s="94">
        <v>1.0</v>
      </c>
      <c r="S2013" s="167" t="s">
        <v>126</v>
      </c>
      <c r="T2013" s="162" t="s">
        <v>145</v>
      </c>
      <c r="U2013" s="167" t="s">
        <v>101</v>
      </c>
      <c r="V2013" s="167" t="s">
        <v>131</v>
      </c>
      <c r="W2013" s="175"/>
      <c r="X2013" s="163"/>
      <c r="Y2013" s="175"/>
      <c r="Z2013" s="175"/>
      <c r="AA2013" s="175"/>
      <c r="AB2013" s="175"/>
    </row>
    <row r="2014" ht="22.5" customHeight="1">
      <c r="A2014" s="72">
        <f>COUNTIF('Call &amp; Chat-Lidya'!$I$4:$I$2365,I2014)</f>
        <v>2</v>
      </c>
      <c r="B2014" s="436">
        <v>46083.0</v>
      </c>
      <c r="C2014" s="94" t="s">
        <v>83</v>
      </c>
      <c r="D2014" s="94" t="s">
        <v>125</v>
      </c>
      <c r="E2014" s="94">
        <f t="shared" si="2"/>
        <v>177</v>
      </c>
      <c r="F2014" s="429">
        <v>46082.0</v>
      </c>
      <c r="G2014" s="94"/>
      <c r="H2014" s="94" t="s">
        <v>10311</v>
      </c>
      <c r="I2014" s="94" t="s">
        <v>10312</v>
      </c>
      <c r="J2014" s="161" t="s">
        <v>10313</v>
      </c>
      <c r="K2014" s="161" t="s">
        <v>10314</v>
      </c>
      <c r="L2014" s="430" t="s">
        <v>10314</v>
      </c>
      <c r="M2014" s="94" t="s">
        <v>10315</v>
      </c>
      <c r="N2014" s="175"/>
      <c r="O2014" s="431">
        <v>46081.0</v>
      </c>
      <c r="P2014" s="436">
        <v>46095.0</v>
      </c>
      <c r="Q2014" s="94" t="s">
        <v>143</v>
      </c>
      <c r="R2014" s="94">
        <v>1.0</v>
      </c>
      <c r="S2014" s="167" t="s">
        <v>126</v>
      </c>
      <c r="T2014" s="162" t="s">
        <v>145</v>
      </c>
      <c r="U2014" s="167" t="s">
        <v>101</v>
      </c>
      <c r="V2014" s="167" t="s">
        <v>131</v>
      </c>
      <c r="W2014" s="175"/>
      <c r="X2014" s="163"/>
      <c r="Y2014" s="175"/>
      <c r="Z2014" s="175"/>
      <c r="AA2014" s="175"/>
      <c r="AB2014" s="175"/>
    </row>
    <row r="2015" ht="22.5" customHeight="1">
      <c r="A2015" s="72">
        <f>COUNTIF('Call &amp; Chat-Lidya'!$I$4:$I$2365,I2015)</f>
        <v>1</v>
      </c>
      <c r="B2015" s="436">
        <v>46094.0</v>
      </c>
      <c r="C2015" s="94" t="s">
        <v>83</v>
      </c>
      <c r="D2015" s="94" t="s">
        <v>125</v>
      </c>
      <c r="E2015" s="94">
        <f t="shared" si="2"/>
        <v>178</v>
      </c>
      <c r="F2015" s="429">
        <v>46083.0</v>
      </c>
      <c r="G2015" s="94"/>
      <c r="H2015" s="94">
        <v>9527.0</v>
      </c>
      <c r="I2015" s="94" t="s">
        <v>10320</v>
      </c>
      <c r="J2015" s="161" t="s">
        <v>10321</v>
      </c>
      <c r="K2015" s="161" t="s">
        <v>10322</v>
      </c>
      <c r="L2015" s="430" t="s">
        <v>10322</v>
      </c>
      <c r="M2015" s="175"/>
      <c r="N2015" s="94" t="s">
        <v>10325</v>
      </c>
      <c r="O2015" s="431">
        <v>45804.0</v>
      </c>
      <c r="P2015" s="436">
        <v>45818.0</v>
      </c>
      <c r="Q2015" s="94" t="s">
        <v>124</v>
      </c>
      <c r="R2015" s="94">
        <v>0.0</v>
      </c>
      <c r="S2015" s="167" t="s">
        <v>292</v>
      </c>
      <c r="T2015" s="162" t="s">
        <v>127</v>
      </c>
      <c r="U2015" s="167" t="s">
        <v>101</v>
      </c>
      <c r="V2015" s="167" t="s">
        <v>873</v>
      </c>
      <c r="W2015" s="175"/>
      <c r="X2015" s="163"/>
      <c r="Y2015" s="175"/>
      <c r="Z2015" s="175" t="s">
        <v>10331</v>
      </c>
      <c r="AA2015" s="175"/>
      <c r="AB2015" s="175"/>
    </row>
    <row r="2016" ht="22.5" customHeight="1">
      <c r="A2016" s="72">
        <f>COUNTIF('Call &amp; Chat-Lidya'!$I$4:$I$2365,I2016)</f>
        <v>2</v>
      </c>
      <c r="B2016" s="436">
        <v>46094.0</v>
      </c>
      <c r="C2016" s="94" t="s">
        <v>83</v>
      </c>
      <c r="D2016" s="94" t="s">
        <v>125</v>
      </c>
      <c r="E2016" s="94">
        <f t="shared" si="2"/>
        <v>179</v>
      </c>
      <c r="F2016" s="429">
        <v>46083.0</v>
      </c>
      <c r="G2016" s="94"/>
      <c r="H2016" s="94">
        <v>9529.0</v>
      </c>
      <c r="I2016" s="94" t="s">
        <v>10332</v>
      </c>
      <c r="J2016" s="161" t="s">
        <v>10333</v>
      </c>
      <c r="K2016" s="161" t="s">
        <v>10334</v>
      </c>
      <c r="L2016" s="430" t="s">
        <v>10334</v>
      </c>
      <c r="M2016" s="94" t="s">
        <v>10335</v>
      </c>
      <c r="N2016" s="94" t="s">
        <v>10335</v>
      </c>
      <c r="O2016" s="431">
        <v>45805.0</v>
      </c>
      <c r="P2016" s="436">
        <v>45819.0</v>
      </c>
      <c r="Q2016" s="94" t="s">
        <v>124</v>
      </c>
      <c r="R2016" s="94">
        <v>1.0</v>
      </c>
      <c r="S2016" s="167" t="s">
        <v>126</v>
      </c>
      <c r="T2016" s="162" t="s">
        <v>145</v>
      </c>
      <c r="U2016" s="167" t="s">
        <v>101</v>
      </c>
      <c r="V2016" s="167" t="s">
        <v>131</v>
      </c>
      <c r="W2016" s="175"/>
      <c r="X2016" s="163"/>
      <c r="Y2016" s="175"/>
      <c r="Z2016" s="175"/>
      <c r="AA2016" s="175"/>
      <c r="AB2016" s="175"/>
    </row>
    <row r="2017" ht="22.5" customHeight="1">
      <c r="A2017" s="72">
        <f>COUNTIF('Call &amp; Chat-Lidya'!$I$4:$I$2365,I2017)</f>
        <v>1</v>
      </c>
      <c r="B2017" s="436">
        <v>46094.0</v>
      </c>
      <c r="C2017" s="94" t="s">
        <v>83</v>
      </c>
      <c r="D2017" s="94" t="s">
        <v>125</v>
      </c>
      <c r="E2017" s="94">
        <f t="shared" si="2"/>
        <v>180</v>
      </c>
      <c r="F2017" s="429">
        <v>46083.0</v>
      </c>
      <c r="G2017" s="94"/>
      <c r="H2017" s="94">
        <v>9531.0</v>
      </c>
      <c r="I2017" s="94" t="s">
        <v>10340</v>
      </c>
      <c r="J2017" s="161" t="s">
        <v>10341</v>
      </c>
      <c r="K2017" s="161" t="s">
        <v>10342</v>
      </c>
      <c r="L2017" s="430" t="s">
        <v>10342</v>
      </c>
      <c r="M2017" s="94" t="s">
        <v>10343</v>
      </c>
      <c r="N2017" s="94" t="s">
        <v>10343</v>
      </c>
      <c r="O2017" s="431">
        <v>45805.0</v>
      </c>
      <c r="P2017" s="436">
        <v>45819.0</v>
      </c>
      <c r="Q2017" s="94" t="s">
        <v>124</v>
      </c>
      <c r="R2017" s="94">
        <v>0.0</v>
      </c>
      <c r="S2017" s="167" t="s">
        <v>350</v>
      </c>
      <c r="T2017" s="162" t="s">
        <v>145</v>
      </c>
      <c r="U2017" s="167" t="s">
        <v>101</v>
      </c>
      <c r="V2017" s="167" t="s">
        <v>283</v>
      </c>
      <c r="W2017" s="175"/>
      <c r="X2017" s="163"/>
      <c r="Y2017" s="175"/>
      <c r="Z2017" s="175" t="s">
        <v>10345</v>
      </c>
      <c r="AA2017" s="175"/>
      <c r="AB2017" s="175"/>
    </row>
    <row r="2018" ht="22.5" customHeight="1">
      <c r="A2018" s="72">
        <f>COUNTIF('Call &amp; Chat-Lidya'!$I$4:$I$2365,I2018)</f>
        <v>2</v>
      </c>
      <c r="B2018" s="436">
        <v>46094.0</v>
      </c>
      <c r="C2018" s="94" t="s">
        <v>83</v>
      </c>
      <c r="D2018" s="94" t="s">
        <v>125</v>
      </c>
      <c r="E2018" s="94">
        <f t="shared" si="2"/>
        <v>181</v>
      </c>
      <c r="F2018" s="429">
        <v>46083.0</v>
      </c>
      <c r="G2018" s="94"/>
      <c r="H2018" s="94">
        <v>9537.0</v>
      </c>
      <c r="I2018" s="94" t="s">
        <v>10350</v>
      </c>
      <c r="J2018" s="161" t="s">
        <v>10351</v>
      </c>
      <c r="K2018" s="161" t="s">
        <v>10352</v>
      </c>
      <c r="L2018" s="430" t="s">
        <v>10352</v>
      </c>
      <c r="M2018" s="94" t="s">
        <v>10353</v>
      </c>
      <c r="N2018" s="94" t="s">
        <v>10354</v>
      </c>
      <c r="O2018" s="431">
        <v>45807.0</v>
      </c>
      <c r="P2018" s="436">
        <v>45821.0</v>
      </c>
      <c r="Q2018" s="94" t="s">
        <v>124</v>
      </c>
      <c r="R2018" s="94">
        <v>1.0</v>
      </c>
      <c r="S2018" s="167" t="s">
        <v>251</v>
      </c>
      <c r="T2018" s="162" t="s">
        <v>195</v>
      </c>
      <c r="U2018" s="167" t="s">
        <v>128</v>
      </c>
      <c r="V2018" s="167" t="s">
        <v>131</v>
      </c>
      <c r="W2018" s="175"/>
      <c r="X2018" s="163"/>
      <c r="Y2018" s="175"/>
      <c r="Z2018" s="175"/>
      <c r="AA2018" s="175"/>
      <c r="AB2018" s="175"/>
    </row>
    <row r="2019" ht="22.5" customHeight="1">
      <c r="A2019" s="72">
        <f>COUNTIF('Call &amp; Chat-Lidya'!$I$4:$I$2365,I2019)</f>
        <v>1</v>
      </c>
      <c r="B2019" s="436">
        <v>46094.0</v>
      </c>
      <c r="C2019" s="94" t="s">
        <v>83</v>
      </c>
      <c r="D2019" s="94" t="s">
        <v>125</v>
      </c>
      <c r="E2019" s="94">
        <f t="shared" si="2"/>
        <v>182</v>
      </c>
      <c r="F2019" s="429">
        <v>46083.0</v>
      </c>
      <c r="G2019" s="94"/>
      <c r="H2019" s="94">
        <v>9505.0</v>
      </c>
      <c r="I2019" s="94" t="s">
        <v>10358</v>
      </c>
      <c r="J2019" s="161" t="s">
        <v>10359</v>
      </c>
      <c r="K2019" s="161" t="s">
        <v>10361</v>
      </c>
      <c r="L2019" s="430" t="s">
        <v>10363</v>
      </c>
      <c r="M2019" s="94" t="s">
        <v>10364</v>
      </c>
      <c r="N2019" s="94" t="s">
        <v>10364</v>
      </c>
      <c r="O2019" s="431">
        <v>45821.0</v>
      </c>
      <c r="P2019" s="436">
        <v>45835.0</v>
      </c>
      <c r="Q2019" s="94" t="s">
        <v>124</v>
      </c>
      <c r="R2019" s="94">
        <v>1.0</v>
      </c>
      <c r="S2019" s="167" t="s">
        <v>292</v>
      </c>
      <c r="T2019" s="162" t="s">
        <v>145</v>
      </c>
      <c r="U2019" s="167" t="s">
        <v>101</v>
      </c>
      <c r="V2019" s="167" t="s">
        <v>6465</v>
      </c>
      <c r="W2019" s="175"/>
      <c r="X2019" s="163"/>
      <c r="Y2019" s="175"/>
      <c r="Z2019" s="175" t="s">
        <v>10371</v>
      </c>
      <c r="AA2019" s="175"/>
      <c r="AB2019" s="175"/>
    </row>
    <row r="2020" ht="22.5" customHeight="1">
      <c r="A2020" s="72">
        <f>COUNTIF('Call &amp; Chat-Lidya'!$I$4:$I$2365,I2020)</f>
        <v>2</v>
      </c>
      <c r="B2020" s="436">
        <v>46094.0</v>
      </c>
      <c r="C2020" s="94" t="s">
        <v>83</v>
      </c>
      <c r="D2020" s="94" t="s">
        <v>125</v>
      </c>
      <c r="E2020" s="94">
        <f t="shared" si="2"/>
        <v>183</v>
      </c>
      <c r="F2020" s="429">
        <v>46083.0</v>
      </c>
      <c r="G2020" s="94"/>
      <c r="H2020" s="94">
        <v>9512.0</v>
      </c>
      <c r="I2020" s="94" t="s">
        <v>10372</v>
      </c>
      <c r="J2020" s="161" t="s">
        <v>10373</v>
      </c>
      <c r="K2020" s="161" t="s">
        <v>10374</v>
      </c>
      <c r="L2020" s="430" t="s">
        <v>10374</v>
      </c>
      <c r="M2020" s="94" t="s">
        <v>10375</v>
      </c>
      <c r="N2020" s="94" t="s">
        <v>10375</v>
      </c>
      <c r="O2020" s="431">
        <v>45821.0</v>
      </c>
      <c r="P2020" s="436">
        <v>45835.0</v>
      </c>
      <c r="Q2020" s="94" t="s">
        <v>270</v>
      </c>
      <c r="R2020" s="94">
        <v>1.0</v>
      </c>
      <c r="S2020" s="167" t="s">
        <v>126</v>
      </c>
      <c r="T2020" s="162" t="s">
        <v>145</v>
      </c>
      <c r="U2020" s="163"/>
      <c r="V2020" s="167" t="s">
        <v>131</v>
      </c>
      <c r="W2020" s="175"/>
      <c r="X2020" s="163"/>
      <c r="Y2020" s="175"/>
      <c r="Z2020" s="175"/>
      <c r="AA2020" s="175"/>
      <c r="AB2020" s="175"/>
    </row>
    <row r="2021" ht="22.5" customHeight="1">
      <c r="A2021" s="72">
        <f>COUNTIF('Call &amp; Chat-Lidya'!$I$4:$I$2365,I2021)</f>
        <v>1</v>
      </c>
      <c r="B2021" s="436">
        <v>46094.0</v>
      </c>
      <c r="C2021" s="94" t="s">
        <v>83</v>
      </c>
      <c r="D2021" s="94" t="s">
        <v>125</v>
      </c>
      <c r="E2021" s="94">
        <f t="shared" si="2"/>
        <v>184</v>
      </c>
      <c r="F2021" s="429">
        <v>46083.0</v>
      </c>
      <c r="G2021" s="94"/>
      <c r="H2021" s="94">
        <v>9535.0</v>
      </c>
      <c r="I2021" s="94" t="s">
        <v>3454</v>
      </c>
      <c r="J2021" s="161" t="s">
        <v>10381</v>
      </c>
      <c r="K2021" s="161" t="s">
        <v>4468</v>
      </c>
      <c r="L2021" s="430" t="s">
        <v>4468</v>
      </c>
      <c r="M2021" s="175"/>
      <c r="N2021" s="94" t="s">
        <v>10382</v>
      </c>
      <c r="O2021" s="431">
        <v>45826.0</v>
      </c>
      <c r="P2021" s="436">
        <v>45840.0</v>
      </c>
      <c r="Q2021" s="94" t="s">
        <v>124</v>
      </c>
      <c r="R2021" s="94">
        <v>1.0</v>
      </c>
      <c r="S2021" s="167" t="s">
        <v>350</v>
      </c>
      <c r="T2021" s="162" t="s">
        <v>145</v>
      </c>
      <c r="U2021" s="163"/>
      <c r="V2021" s="167" t="s">
        <v>131</v>
      </c>
      <c r="W2021" s="175"/>
      <c r="X2021" s="163"/>
      <c r="Y2021" s="175"/>
      <c r="Z2021" s="175" t="s">
        <v>10386</v>
      </c>
      <c r="AA2021" s="175"/>
      <c r="AB2021" s="175"/>
    </row>
    <row r="2022" ht="22.5" customHeight="1">
      <c r="A2022" s="72">
        <f>COUNTIF('Call &amp; Chat-Lidya'!$I$4:$I$2365,I2022)</f>
        <v>1</v>
      </c>
      <c r="B2022" s="436">
        <v>46094.0</v>
      </c>
      <c r="C2022" s="94" t="s">
        <v>83</v>
      </c>
      <c r="D2022" s="94" t="s">
        <v>125</v>
      </c>
      <c r="E2022" s="94">
        <f t="shared" si="2"/>
        <v>185</v>
      </c>
      <c r="F2022" s="429">
        <v>46083.0</v>
      </c>
      <c r="G2022" s="94"/>
      <c r="H2022" s="94">
        <v>9536.0</v>
      </c>
      <c r="I2022" s="94" t="s">
        <v>10391</v>
      </c>
      <c r="J2022" s="161" t="s">
        <v>10341</v>
      </c>
      <c r="K2022" s="161" t="s">
        <v>10342</v>
      </c>
      <c r="L2022" s="430" t="s">
        <v>10342</v>
      </c>
      <c r="M2022" s="94" t="s">
        <v>10392</v>
      </c>
      <c r="N2022" s="94" t="s">
        <v>10392</v>
      </c>
      <c r="O2022" s="431">
        <v>45827.0</v>
      </c>
      <c r="P2022" s="436">
        <v>45841.0</v>
      </c>
      <c r="Q2022" s="94" t="s">
        <v>270</v>
      </c>
      <c r="R2022" s="94">
        <v>0.0</v>
      </c>
      <c r="S2022" s="167" t="s">
        <v>350</v>
      </c>
      <c r="T2022" s="162" t="s">
        <v>145</v>
      </c>
      <c r="U2022" s="167" t="s">
        <v>101</v>
      </c>
      <c r="V2022" s="167" t="s">
        <v>283</v>
      </c>
      <c r="W2022" s="175"/>
      <c r="X2022" s="163"/>
      <c r="Y2022" s="175"/>
      <c r="Z2022" s="175" t="s">
        <v>10345</v>
      </c>
      <c r="AA2022" s="175"/>
      <c r="AB2022" s="175"/>
    </row>
    <row r="2023" ht="22.5" customHeight="1">
      <c r="A2023" s="72">
        <f>COUNTIF('Call &amp; Chat-Lidya'!$I$4:$I$2365,I2023)</f>
        <v>1</v>
      </c>
      <c r="B2023" s="436">
        <v>46094.0</v>
      </c>
      <c r="C2023" s="94" t="s">
        <v>83</v>
      </c>
      <c r="D2023" s="94" t="s">
        <v>125</v>
      </c>
      <c r="E2023" s="94">
        <f t="shared" si="2"/>
        <v>186</v>
      </c>
      <c r="F2023" s="429">
        <v>46083.0</v>
      </c>
      <c r="G2023" s="94"/>
      <c r="H2023" s="94">
        <v>9541.0</v>
      </c>
      <c r="I2023" s="94" t="s">
        <v>9390</v>
      </c>
      <c r="J2023" s="161" t="s">
        <v>10398</v>
      </c>
      <c r="K2023" s="161" t="s">
        <v>10399</v>
      </c>
      <c r="L2023" s="430" t="s">
        <v>10399</v>
      </c>
      <c r="M2023" s="94" t="s">
        <v>10400</v>
      </c>
      <c r="N2023" s="94" t="s">
        <v>10400</v>
      </c>
      <c r="O2023" s="431">
        <v>45827.0</v>
      </c>
      <c r="P2023" s="436">
        <v>45841.0</v>
      </c>
      <c r="Q2023" s="94" t="s">
        <v>124</v>
      </c>
      <c r="R2023" s="94">
        <v>0.0</v>
      </c>
      <c r="S2023" s="167" t="s">
        <v>350</v>
      </c>
      <c r="T2023" s="162" t="s">
        <v>145</v>
      </c>
      <c r="U2023" s="167" t="s">
        <v>101</v>
      </c>
      <c r="V2023" s="167" t="s">
        <v>283</v>
      </c>
      <c r="W2023" s="175"/>
      <c r="X2023" s="163"/>
      <c r="Y2023" s="175"/>
      <c r="Z2023" s="175" t="s">
        <v>10406</v>
      </c>
      <c r="AA2023" s="175"/>
      <c r="AB2023" s="175"/>
    </row>
    <row r="2024" ht="22.5" customHeight="1">
      <c r="A2024" s="72">
        <f>COUNTIF('Call &amp; Chat-Lidya'!$I$4:$I$2365,I2024)</f>
        <v>2</v>
      </c>
      <c r="B2024" s="436">
        <v>46094.0</v>
      </c>
      <c r="C2024" s="94" t="s">
        <v>83</v>
      </c>
      <c r="D2024" s="94" t="s">
        <v>125</v>
      </c>
      <c r="E2024" s="94">
        <f t="shared" si="2"/>
        <v>187</v>
      </c>
      <c r="F2024" s="429">
        <v>46083.0</v>
      </c>
      <c r="G2024" s="94"/>
      <c r="H2024" s="94">
        <v>9543.0</v>
      </c>
      <c r="I2024" s="94" t="s">
        <v>10408</v>
      </c>
      <c r="J2024" s="161" t="s">
        <v>10409</v>
      </c>
      <c r="K2024" s="161" t="s">
        <v>10410</v>
      </c>
      <c r="L2024" s="430" t="s">
        <v>10410</v>
      </c>
      <c r="M2024" s="94" t="s">
        <v>10411</v>
      </c>
      <c r="N2024" s="94" t="s">
        <v>10411</v>
      </c>
      <c r="O2024" s="431">
        <v>45829.0</v>
      </c>
      <c r="P2024" s="436">
        <v>45843.0</v>
      </c>
      <c r="Q2024" s="94" t="s">
        <v>124</v>
      </c>
      <c r="R2024" s="94">
        <v>0.0</v>
      </c>
      <c r="S2024" s="167" t="s">
        <v>292</v>
      </c>
      <c r="T2024" s="162" t="s">
        <v>145</v>
      </c>
      <c r="U2024" s="167" t="s">
        <v>101</v>
      </c>
      <c r="V2024" s="167" t="s">
        <v>873</v>
      </c>
      <c r="W2024" s="175"/>
      <c r="X2024" s="163"/>
      <c r="Y2024" s="175"/>
      <c r="Z2024" s="175"/>
      <c r="AA2024" s="175"/>
      <c r="AB2024" s="175"/>
    </row>
    <row r="2025" ht="22.5" customHeight="1">
      <c r="A2025" s="72">
        <f>COUNTIF('Call &amp; Chat-Lidya'!$I$4:$I$2365,I2025)</f>
        <v>2</v>
      </c>
      <c r="B2025" s="154"/>
      <c r="C2025" s="94" t="s">
        <v>83</v>
      </c>
      <c r="D2025" s="94" t="s">
        <v>125</v>
      </c>
      <c r="E2025" s="94">
        <f t="shared" si="2"/>
        <v>188</v>
      </c>
      <c r="F2025" s="429">
        <v>46083.0</v>
      </c>
      <c r="G2025" s="94"/>
      <c r="H2025" s="94">
        <v>9581.0</v>
      </c>
      <c r="I2025" s="94" t="s">
        <v>10419</v>
      </c>
      <c r="J2025" s="161" t="s">
        <v>10420</v>
      </c>
      <c r="K2025" s="161" t="s">
        <v>9399</v>
      </c>
      <c r="L2025" s="430" t="s">
        <v>10421</v>
      </c>
      <c r="M2025" s="94" t="s">
        <v>10422</v>
      </c>
      <c r="N2025" s="94" t="s">
        <v>10422</v>
      </c>
      <c r="O2025" s="431">
        <v>45837.0</v>
      </c>
      <c r="P2025" s="436">
        <v>45851.0</v>
      </c>
      <c r="Q2025" s="94" t="s">
        <v>98</v>
      </c>
      <c r="R2025" s="353" t="s">
        <v>143</v>
      </c>
      <c r="S2025" s="167" t="s">
        <v>126</v>
      </c>
      <c r="T2025" s="162" t="s">
        <v>145</v>
      </c>
      <c r="U2025" s="163"/>
      <c r="V2025" s="167" t="s">
        <v>131</v>
      </c>
      <c r="W2025" s="175"/>
      <c r="X2025" s="163"/>
      <c r="Y2025" s="175"/>
      <c r="Z2025" s="175"/>
      <c r="AA2025" s="175"/>
      <c r="AB2025" s="175"/>
    </row>
    <row r="2026" ht="22.5" customHeight="1">
      <c r="A2026" s="72">
        <f>COUNTIF('Call &amp; Chat-Lidya'!$I$4:$I$2365,I2026)</f>
        <v>2</v>
      </c>
      <c r="B2026" s="154"/>
      <c r="C2026" s="94" t="s">
        <v>83</v>
      </c>
      <c r="D2026" s="94" t="s">
        <v>125</v>
      </c>
      <c r="E2026" s="94">
        <f t="shared" si="2"/>
        <v>189</v>
      </c>
      <c r="F2026" s="429">
        <v>46083.0</v>
      </c>
      <c r="G2026" s="94"/>
      <c r="H2026" s="94">
        <v>9584.0</v>
      </c>
      <c r="I2026" s="94" t="s">
        <v>10429</v>
      </c>
      <c r="J2026" s="161" t="s">
        <v>10430</v>
      </c>
      <c r="K2026" s="161" t="s">
        <v>10432</v>
      </c>
      <c r="L2026" s="430" t="s">
        <v>10432</v>
      </c>
      <c r="M2026" s="94" t="s">
        <v>10434</v>
      </c>
      <c r="N2026" s="94" t="s">
        <v>10434</v>
      </c>
      <c r="O2026" s="431">
        <v>45837.0</v>
      </c>
      <c r="P2026" s="436">
        <v>45851.0</v>
      </c>
      <c r="Q2026" s="94" t="s">
        <v>149</v>
      </c>
      <c r="R2026" s="353" t="s">
        <v>143</v>
      </c>
      <c r="S2026" s="167" t="s">
        <v>126</v>
      </c>
      <c r="T2026" s="162" t="s">
        <v>145</v>
      </c>
      <c r="U2026" s="163"/>
      <c r="V2026" s="167" t="s">
        <v>131</v>
      </c>
      <c r="W2026" s="175"/>
      <c r="X2026" s="163"/>
      <c r="Y2026" s="175"/>
      <c r="Z2026" s="175"/>
      <c r="AA2026" s="175"/>
      <c r="AB2026" s="175"/>
    </row>
    <row r="2027" ht="22.5" customHeight="1">
      <c r="A2027" s="72">
        <f>COUNTIF('Call &amp; Chat-Lidya'!$I$4:$I$2365,I2027)</f>
        <v>2</v>
      </c>
      <c r="B2027" s="154"/>
      <c r="C2027" s="94" t="s">
        <v>83</v>
      </c>
      <c r="D2027" s="94" t="s">
        <v>125</v>
      </c>
      <c r="E2027" s="94">
        <f t="shared" si="2"/>
        <v>190</v>
      </c>
      <c r="F2027" s="429">
        <v>46083.0</v>
      </c>
      <c r="G2027" s="94"/>
      <c r="H2027" s="94">
        <v>9585.0</v>
      </c>
      <c r="I2027" s="94" t="s">
        <v>10438</v>
      </c>
      <c r="J2027" s="161" t="s">
        <v>10440</v>
      </c>
      <c r="K2027" s="161" t="s">
        <v>10441</v>
      </c>
      <c r="L2027" s="430" t="s">
        <v>10442</v>
      </c>
      <c r="M2027" s="94" t="s">
        <v>10443</v>
      </c>
      <c r="N2027" s="94" t="s">
        <v>10443</v>
      </c>
      <c r="O2027" s="431">
        <v>45837.0</v>
      </c>
      <c r="P2027" s="436">
        <v>45851.0</v>
      </c>
      <c r="Q2027" s="94" t="s">
        <v>124</v>
      </c>
      <c r="R2027" s="353" t="s">
        <v>143</v>
      </c>
      <c r="S2027" s="167" t="s">
        <v>126</v>
      </c>
      <c r="T2027" s="162" t="s">
        <v>145</v>
      </c>
      <c r="U2027" s="163"/>
      <c r="V2027" s="167" t="s">
        <v>131</v>
      </c>
      <c r="W2027" s="175"/>
      <c r="X2027" s="163"/>
      <c r="Y2027" s="175"/>
      <c r="Z2027" s="175"/>
      <c r="AA2027" s="175"/>
      <c r="AB2027" s="175"/>
    </row>
    <row r="2028" ht="22.5" customHeight="1">
      <c r="A2028" s="72">
        <f>COUNTIF('Call &amp; Chat-Lidya'!$I$4:$I$2365,I2028)</f>
        <v>2</v>
      </c>
      <c r="B2028" s="154"/>
      <c r="C2028" s="94" t="s">
        <v>83</v>
      </c>
      <c r="D2028" s="94" t="s">
        <v>125</v>
      </c>
      <c r="E2028" s="94">
        <f t="shared" si="2"/>
        <v>191</v>
      </c>
      <c r="F2028" s="429">
        <v>46083.0</v>
      </c>
      <c r="G2028" s="94"/>
      <c r="H2028" s="94">
        <v>9587.0</v>
      </c>
      <c r="I2028" s="94" t="s">
        <v>10449</v>
      </c>
      <c r="J2028" s="161" t="s">
        <v>10450</v>
      </c>
      <c r="K2028" s="161" t="s">
        <v>5180</v>
      </c>
      <c r="L2028" s="430" t="s">
        <v>5180</v>
      </c>
      <c r="M2028" s="94" t="s">
        <v>10451</v>
      </c>
      <c r="N2028" s="94" t="s">
        <v>10452</v>
      </c>
      <c r="O2028" s="431">
        <v>45838.0</v>
      </c>
      <c r="P2028" s="436">
        <v>45852.0</v>
      </c>
      <c r="Q2028" s="94" t="s">
        <v>8461</v>
      </c>
      <c r="R2028" s="353" t="s">
        <v>143</v>
      </c>
      <c r="S2028" s="167" t="s">
        <v>126</v>
      </c>
      <c r="T2028" s="162" t="s">
        <v>145</v>
      </c>
      <c r="U2028" s="163"/>
      <c r="V2028" s="167" t="s">
        <v>131</v>
      </c>
      <c r="W2028" s="175"/>
      <c r="X2028" s="163"/>
      <c r="Y2028" s="175"/>
      <c r="Z2028" s="175"/>
      <c r="AA2028" s="175"/>
      <c r="AB2028" s="175"/>
    </row>
    <row r="2029" ht="22.5" customHeight="1">
      <c r="A2029" s="72">
        <f>COUNTIF('Call &amp; Chat-Lidya'!$I$4:$I$2365,I2029)</f>
        <v>2</v>
      </c>
      <c r="B2029" s="154"/>
      <c r="C2029" s="94" t="s">
        <v>83</v>
      </c>
      <c r="D2029" s="94" t="s">
        <v>125</v>
      </c>
      <c r="E2029" s="94">
        <f t="shared" si="2"/>
        <v>192</v>
      </c>
      <c r="F2029" s="429">
        <v>46083.0</v>
      </c>
      <c r="G2029" s="94"/>
      <c r="H2029" s="94">
        <v>9629.0</v>
      </c>
      <c r="I2029" s="94" t="s">
        <v>10459</v>
      </c>
      <c r="J2029" s="161" t="s">
        <v>10460</v>
      </c>
      <c r="K2029" s="161" t="s">
        <v>10461</v>
      </c>
      <c r="L2029" s="430" t="s">
        <v>10461</v>
      </c>
      <c r="M2029" s="94" t="s">
        <v>10462</v>
      </c>
      <c r="N2029" s="94" t="s">
        <v>10462</v>
      </c>
      <c r="O2029" s="431">
        <v>45851.0</v>
      </c>
      <c r="P2029" s="436">
        <v>45865.0</v>
      </c>
      <c r="Q2029" s="94" t="s">
        <v>95</v>
      </c>
      <c r="R2029" s="353" t="s">
        <v>143</v>
      </c>
      <c r="S2029" s="167" t="s">
        <v>126</v>
      </c>
      <c r="T2029" s="162" t="s">
        <v>145</v>
      </c>
      <c r="U2029" s="163"/>
      <c r="V2029" s="167" t="s">
        <v>131</v>
      </c>
      <c r="W2029" s="175"/>
      <c r="X2029" s="163"/>
      <c r="Y2029" s="175"/>
      <c r="Z2029" s="175"/>
      <c r="AA2029" s="175"/>
      <c r="AB2029" s="175"/>
    </row>
    <row r="2030" ht="22.5" customHeight="1">
      <c r="A2030" s="72">
        <f>COUNTIF('Call &amp; Chat-Lidya'!$I$4:$I$2365,I2030)</f>
        <v>2</v>
      </c>
      <c r="B2030" s="154"/>
      <c r="C2030" s="94" t="s">
        <v>83</v>
      </c>
      <c r="D2030" s="94" t="s">
        <v>125</v>
      </c>
      <c r="E2030" s="94">
        <f t="shared" si="2"/>
        <v>193</v>
      </c>
      <c r="F2030" s="429">
        <v>46083.0</v>
      </c>
      <c r="G2030" s="94"/>
      <c r="H2030" s="94">
        <v>9631.0</v>
      </c>
      <c r="I2030" s="94" t="s">
        <v>10469</v>
      </c>
      <c r="J2030" s="161" t="s">
        <v>10471</v>
      </c>
      <c r="K2030" s="161" t="s">
        <v>10473</v>
      </c>
      <c r="L2030" s="430" t="s">
        <v>10473</v>
      </c>
      <c r="M2030" s="94" t="s">
        <v>10474</v>
      </c>
      <c r="N2030" s="94" t="s">
        <v>10474</v>
      </c>
      <c r="O2030" s="431">
        <v>45852.0</v>
      </c>
      <c r="P2030" s="436">
        <v>45866.0</v>
      </c>
      <c r="Q2030" s="94" t="s">
        <v>98</v>
      </c>
      <c r="R2030" s="353" t="s">
        <v>143</v>
      </c>
      <c r="S2030" s="167" t="s">
        <v>126</v>
      </c>
      <c r="T2030" s="162" t="s">
        <v>145</v>
      </c>
      <c r="U2030" s="163"/>
      <c r="V2030" s="167" t="s">
        <v>131</v>
      </c>
      <c r="W2030" s="175"/>
      <c r="X2030" s="163"/>
      <c r="Y2030" s="175"/>
      <c r="Z2030" s="175"/>
      <c r="AA2030" s="175"/>
      <c r="AB2030" s="175"/>
    </row>
    <row r="2031" ht="22.5" customHeight="1">
      <c r="A2031" s="72">
        <f>COUNTIF('Call &amp; Chat-Lidya'!$I$4:$I$2365,I2031)</f>
        <v>2</v>
      </c>
      <c r="B2031" s="154"/>
      <c r="C2031" s="94" t="s">
        <v>83</v>
      </c>
      <c r="D2031" s="94" t="s">
        <v>125</v>
      </c>
      <c r="E2031" s="94">
        <f t="shared" si="2"/>
        <v>194</v>
      </c>
      <c r="F2031" s="429">
        <v>46083.0</v>
      </c>
      <c r="G2031" s="94"/>
      <c r="H2031" s="94">
        <v>9642.0</v>
      </c>
      <c r="I2031" s="94" t="s">
        <v>10480</v>
      </c>
      <c r="J2031" s="161" t="s">
        <v>10482</v>
      </c>
      <c r="K2031" s="161" t="s">
        <v>10484</v>
      </c>
      <c r="L2031" s="430" t="s">
        <v>10485</v>
      </c>
      <c r="M2031" s="94" t="s">
        <v>10487</v>
      </c>
      <c r="N2031" s="94" t="s">
        <v>10488</v>
      </c>
      <c r="O2031" s="431">
        <v>45854.0</v>
      </c>
      <c r="P2031" s="436">
        <v>45868.0</v>
      </c>
      <c r="Q2031" s="94" t="s">
        <v>95</v>
      </c>
      <c r="R2031" s="353" t="s">
        <v>143</v>
      </c>
      <c r="S2031" s="167" t="s">
        <v>126</v>
      </c>
      <c r="T2031" s="162" t="s">
        <v>145</v>
      </c>
      <c r="U2031" s="163"/>
      <c r="V2031" s="167" t="s">
        <v>131</v>
      </c>
      <c r="W2031" s="175"/>
      <c r="X2031" s="163"/>
      <c r="Y2031" s="175"/>
      <c r="Z2031" s="175"/>
      <c r="AA2031" s="175"/>
      <c r="AB2031" s="175"/>
    </row>
    <row r="2032" ht="22.5" customHeight="1">
      <c r="A2032" s="72">
        <f>COUNTIF('Call &amp; Chat-Lidya'!$I$4:$I$2365,I2032)</f>
        <v>2</v>
      </c>
      <c r="B2032" s="154"/>
      <c r="C2032" s="94" t="s">
        <v>83</v>
      </c>
      <c r="D2032" s="94" t="s">
        <v>125</v>
      </c>
      <c r="E2032" s="94">
        <f t="shared" si="2"/>
        <v>195</v>
      </c>
      <c r="F2032" s="429">
        <v>46083.0</v>
      </c>
      <c r="G2032" s="94"/>
      <c r="H2032" s="94">
        <v>9665.0</v>
      </c>
      <c r="I2032" s="94" t="s">
        <v>10493</v>
      </c>
      <c r="J2032" s="161" t="s">
        <v>10177</v>
      </c>
      <c r="K2032" s="161" t="s">
        <v>10178</v>
      </c>
      <c r="L2032" s="430" t="s">
        <v>10496</v>
      </c>
      <c r="M2032" s="94" t="s">
        <v>10497</v>
      </c>
      <c r="N2032" s="94" t="s">
        <v>10498</v>
      </c>
      <c r="O2032" s="431">
        <v>45861.0</v>
      </c>
      <c r="P2032" s="436">
        <v>45875.0</v>
      </c>
      <c r="Q2032" s="94" t="s">
        <v>98</v>
      </c>
      <c r="R2032" s="353" t="s">
        <v>143</v>
      </c>
      <c r="S2032" s="167" t="s">
        <v>126</v>
      </c>
      <c r="T2032" s="162" t="s">
        <v>145</v>
      </c>
      <c r="U2032" s="163"/>
      <c r="V2032" s="167" t="s">
        <v>131</v>
      </c>
      <c r="W2032" s="175"/>
      <c r="X2032" s="163"/>
      <c r="Y2032" s="175"/>
      <c r="Z2032" s="175"/>
      <c r="AA2032" s="175"/>
      <c r="AB2032" s="175"/>
    </row>
    <row r="2033" ht="22.5" customHeight="1">
      <c r="A2033" s="72">
        <f>COUNTIF('Call &amp; Chat-Lidya'!$I$4:$I$2365,I2033)</f>
        <v>2</v>
      </c>
      <c r="B2033" s="154"/>
      <c r="C2033" s="94" t="s">
        <v>83</v>
      </c>
      <c r="D2033" s="94" t="s">
        <v>125</v>
      </c>
      <c r="E2033" s="94">
        <f t="shared" si="2"/>
        <v>196</v>
      </c>
      <c r="F2033" s="429">
        <v>46083.0</v>
      </c>
      <c r="G2033" s="94"/>
      <c r="H2033" s="94">
        <v>9682.0</v>
      </c>
      <c r="I2033" s="94" t="s">
        <v>10502</v>
      </c>
      <c r="J2033" s="161" t="s">
        <v>10504</v>
      </c>
      <c r="K2033" s="161" t="s">
        <v>10506</v>
      </c>
      <c r="L2033" s="430" t="s">
        <v>10507</v>
      </c>
      <c r="M2033" s="94" t="s">
        <v>10509</v>
      </c>
      <c r="N2033" s="94" t="s">
        <v>10509</v>
      </c>
      <c r="O2033" s="431">
        <v>45863.0</v>
      </c>
      <c r="P2033" s="436">
        <v>45877.0</v>
      </c>
      <c r="Q2033" s="94" t="s">
        <v>95</v>
      </c>
      <c r="R2033" s="353" t="s">
        <v>143</v>
      </c>
      <c r="S2033" s="167" t="s">
        <v>126</v>
      </c>
      <c r="T2033" s="162" t="s">
        <v>145</v>
      </c>
      <c r="U2033" s="163"/>
      <c r="V2033" s="167" t="s">
        <v>131</v>
      </c>
      <c r="W2033" s="175"/>
      <c r="X2033" s="163"/>
      <c r="Y2033" s="175"/>
      <c r="Z2033" s="175"/>
      <c r="AA2033" s="175"/>
      <c r="AB2033" s="175"/>
    </row>
    <row r="2034" ht="22.5" customHeight="1">
      <c r="A2034" s="72">
        <f>COUNTIF('Call &amp; Chat-Lidya'!$I$4:$I$2365,I2034)</f>
        <v>2</v>
      </c>
      <c r="B2034" s="154"/>
      <c r="C2034" s="94" t="s">
        <v>83</v>
      </c>
      <c r="D2034" s="94" t="s">
        <v>125</v>
      </c>
      <c r="E2034" s="94">
        <f t="shared" si="2"/>
        <v>197</v>
      </c>
      <c r="F2034" s="429">
        <v>46083.0</v>
      </c>
      <c r="G2034" s="94"/>
      <c r="H2034" s="94">
        <v>9694.0</v>
      </c>
      <c r="I2034" s="94" t="s">
        <v>10511</v>
      </c>
      <c r="J2034" s="161" t="s">
        <v>10512</v>
      </c>
      <c r="K2034" s="161" t="s">
        <v>10513</v>
      </c>
      <c r="L2034" s="430" t="s">
        <v>10514</v>
      </c>
      <c r="M2034" s="94" t="s">
        <v>10516</v>
      </c>
      <c r="N2034" s="94" t="s">
        <v>10516</v>
      </c>
      <c r="O2034" s="431">
        <v>45867.0</v>
      </c>
      <c r="P2034" s="436">
        <v>45912.0</v>
      </c>
      <c r="Q2034" s="94" t="s">
        <v>124</v>
      </c>
      <c r="R2034" s="353" t="s">
        <v>143</v>
      </c>
      <c r="S2034" s="167" t="s">
        <v>126</v>
      </c>
      <c r="T2034" s="162" t="s">
        <v>145</v>
      </c>
      <c r="U2034" s="163"/>
      <c r="V2034" s="167" t="s">
        <v>131</v>
      </c>
      <c r="W2034" s="175"/>
      <c r="X2034" s="163"/>
      <c r="Y2034" s="175"/>
      <c r="Z2034" s="175"/>
      <c r="AA2034" s="175"/>
      <c r="AB2034" s="175"/>
    </row>
    <row r="2035" ht="22.5" customHeight="1">
      <c r="A2035" s="72">
        <f>COUNTIF('Call &amp; Chat-Lidya'!$I$4:$I$2365,I2035)</f>
        <v>2</v>
      </c>
      <c r="B2035" s="154"/>
      <c r="C2035" s="94" t="s">
        <v>83</v>
      </c>
      <c r="D2035" s="94" t="s">
        <v>125</v>
      </c>
      <c r="E2035" s="94">
        <f t="shared" si="2"/>
        <v>198</v>
      </c>
      <c r="F2035" s="429">
        <v>46083.0</v>
      </c>
      <c r="G2035" s="94"/>
      <c r="H2035" s="94">
        <v>9724.0</v>
      </c>
      <c r="I2035" s="94" t="s">
        <v>10523</v>
      </c>
      <c r="J2035" s="161" t="s">
        <v>10524</v>
      </c>
      <c r="K2035" s="161" t="s">
        <v>10525</v>
      </c>
      <c r="L2035" s="430" t="s">
        <v>10526</v>
      </c>
      <c r="M2035" s="94" t="s">
        <v>10527</v>
      </c>
      <c r="N2035" s="94" t="s">
        <v>10528</v>
      </c>
      <c r="O2035" s="431">
        <v>45875.0</v>
      </c>
      <c r="P2035" s="436">
        <v>45889.0</v>
      </c>
      <c r="Q2035" s="94" t="s">
        <v>124</v>
      </c>
      <c r="R2035" s="353" t="s">
        <v>143</v>
      </c>
      <c r="S2035" s="167" t="s">
        <v>126</v>
      </c>
      <c r="T2035" s="162" t="s">
        <v>145</v>
      </c>
      <c r="U2035" s="163"/>
      <c r="V2035" s="167" t="s">
        <v>131</v>
      </c>
      <c r="W2035" s="175"/>
      <c r="X2035" s="163"/>
      <c r="Y2035" s="175"/>
      <c r="Z2035" s="175"/>
      <c r="AA2035" s="175"/>
      <c r="AB2035" s="175"/>
    </row>
    <row r="2036" ht="22.5" customHeight="1">
      <c r="A2036" s="72">
        <f>COUNTIF('Call &amp; Chat-Lidya'!$I$4:$I$2365,I2036)</f>
        <v>2</v>
      </c>
      <c r="B2036" s="154"/>
      <c r="C2036" s="94" t="s">
        <v>83</v>
      </c>
      <c r="D2036" s="94" t="s">
        <v>125</v>
      </c>
      <c r="E2036" s="94">
        <f t="shared" si="2"/>
        <v>199</v>
      </c>
      <c r="F2036" s="429">
        <v>46083.0</v>
      </c>
      <c r="G2036" s="94"/>
      <c r="H2036" s="94">
        <v>9742.0</v>
      </c>
      <c r="I2036" s="94" t="s">
        <v>10535</v>
      </c>
      <c r="J2036" s="161" t="s">
        <v>10536</v>
      </c>
      <c r="K2036" s="161" t="s">
        <v>10537</v>
      </c>
      <c r="L2036" s="430" t="s">
        <v>10537</v>
      </c>
      <c r="M2036" s="94" t="s">
        <v>10538</v>
      </c>
      <c r="N2036" s="94" t="s">
        <v>10539</v>
      </c>
      <c r="O2036" s="431">
        <v>45881.0</v>
      </c>
      <c r="P2036" s="436">
        <v>45895.0</v>
      </c>
      <c r="Q2036" s="94" t="s">
        <v>143</v>
      </c>
      <c r="R2036" s="353" t="s">
        <v>143</v>
      </c>
      <c r="S2036" s="167" t="s">
        <v>126</v>
      </c>
      <c r="T2036" s="162" t="s">
        <v>145</v>
      </c>
      <c r="U2036" s="163"/>
      <c r="V2036" s="167" t="s">
        <v>131</v>
      </c>
      <c r="W2036" s="175"/>
      <c r="X2036" s="163"/>
      <c r="Y2036" s="175"/>
      <c r="Z2036" s="175"/>
      <c r="AA2036" s="175"/>
      <c r="AB2036" s="175"/>
    </row>
    <row r="2037" ht="22.5" customHeight="1">
      <c r="A2037" s="72">
        <f>COUNTIF('Call &amp; Chat-Lidya'!$I$4:$I$2365,I2037)</f>
        <v>2</v>
      </c>
      <c r="B2037" s="154"/>
      <c r="C2037" s="94" t="s">
        <v>83</v>
      </c>
      <c r="D2037" s="94" t="s">
        <v>125</v>
      </c>
      <c r="E2037" s="94">
        <f t="shared" si="2"/>
        <v>200</v>
      </c>
      <c r="F2037" s="429">
        <v>46083.0</v>
      </c>
      <c r="G2037" s="94"/>
      <c r="H2037" s="94">
        <v>9757.0</v>
      </c>
      <c r="I2037" s="94" t="s">
        <v>10546</v>
      </c>
      <c r="J2037" s="161" t="s">
        <v>10547</v>
      </c>
      <c r="K2037" s="161" t="s">
        <v>10548</v>
      </c>
      <c r="L2037" s="430" t="s">
        <v>10548</v>
      </c>
      <c r="M2037" s="94" t="s">
        <v>8370</v>
      </c>
      <c r="N2037" s="94" t="s">
        <v>10549</v>
      </c>
      <c r="O2037" s="431">
        <v>45888.0</v>
      </c>
      <c r="P2037" s="436">
        <v>45902.0</v>
      </c>
      <c r="Q2037" s="94" t="s">
        <v>95</v>
      </c>
      <c r="R2037" s="353" t="s">
        <v>143</v>
      </c>
      <c r="S2037" s="167" t="s">
        <v>126</v>
      </c>
      <c r="T2037" s="162" t="s">
        <v>145</v>
      </c>
      <c r="U2037" s="163"/>
      <c r="V2037" s="167" t="s">
        <v>131</v>
      </c>
      <c r="W2037" s="175"/>
      <c r="X2037" s="163"/>
      <c r="Y2037" s="175"/>
      <c r="Z2037" s="175"/>
      <c r="AA2037" s="175"/>
      <c r="AB2037" s="175"/>
    </row>
    <row r="2038" ht="22.5" customHeight="1">
      <c r="A2038" s="72">
        <f>COUNTIF('Call &amp; Chat-Lidya'!$I$4:$I$2365,I2038)</f>
        <v>2</v>
      </c>
      <c r="B2038" s="154"/>
      <c r="C2038" s="94" t="s">
        <v>83</v>
      </c>
      <c r="D2038" s="94" t="s">
        <v>125</v>
      </c>
      <c r="E2038" s="94">
        <f t="shared" si="2"/>
        <v>201</v>
      </c>
      <c r="F2038" s="429">
        <v>46083.0</v>
      </c>
      <c r="G2038" s="94"/>
      <c r="H2038" s="94">
        <v>9760.0</v>
      </c>
      <c r="I2038" s="94" t="s">
        <v>10555</v>
      </c>
      <c r="J2038" s="161" t="s">
        <v>10556</v>
      </c>
      <c r="K2038" s="161" t="s">
        <v>10557</v>
      </c>
      <c r="L2038" s="430" t="s">
        <v>10557</v>
      </c>
      <c r="M2038" s="94" t="s">
        <v>10558</v>
      </c>
      <c r="N2038" s="94" t="s">
        <v>10558</v>
      </c>
      <c r="O2038" s="431">
        <v>45889.0</v>
      </c>
      <c r="P2038" s="436">
        <v>45903.0</v>
      </c>
      <c r="Q2038" s="94" t="s">
        <v>124</v>
      </c>
      <c r="R2038" s="353" t="s">
        <v>143</v>
      </c>
      <c r="S2038" s="167" t="s">
        <v>126</v>
      </c>
      <c r="T2038" s="162" t="s">
        <v>145</v>
      </c>
      <c r="U2038" s="163"/>
      <c r="V2038" s="167" t="s">
        <v>131</v>
      </c>
      <c r="W2038" s="175"/>
      <c r="X2038" s="163"/>
      <c r="Y2038" s="175"/>
      <c r="Z2038" s="175"/>
      <c r="AA2038" s="175"/>
      <c r="AB2038" s="175"/>
    </row>
    <row r="2039" ht="22.5" customHeight="1">
      <c r="A2039" s="72">
        <f>COUNTIF('Call &amp; Chat-Lidya'!$I$4:$I$2365,I2039)</f>
        <v>2</v>
      </c>
      <c r="B2039" s="154"/>
      <c r="C2039" s="94" t="s">
        <v>83</v>
      </c>
      <c r="D2039" s="94" t="s">
        <v>125</v>
      </c>
      <c r="E2039" s="94">
        <f t="shared" si="2"/>
        <v>202</v>
      </c>
      <c r="F2039" s="429">
        <v>46083.0</v>
      </c>
      <c r="G2039" s="94"/>
      <c r="H2039" s="94">
        <v>9814.0</v>
      </c>
      <c r="I2039" s="94" t="s">
        <v>10567</v>
      </c>
      <c r="J2039" s="161" t="s">
        <v>10568</v>
      </c>
      <c r="K2039" s="161" t="s">
        <v>10569</v>
      </c>
      <c r="L2039" s="430" t="s">
        <v>10569</v>
      </c>
      <c r="M2039" s="94" t="s">
        <v>10570</v>
      </c>
      <c r="N2039" s="94" t="s">
        <v>10571</v>
      </c>
      <c r="O2039" s="431">
        <v>45902.0</v>
      </c>
      <c r="P2039" s="436">
        <v>45916.0</v>
      </c>
      <c r="Q2039" s="94" t="s">
        <v>86</v>
      </c>
      <c r="R2039" s="353" t="s">
        <v>143</v>
      </c>
      <c r="S2039" s="167" t="s">
        <v>126</v>
      </c>
      <c r="T2039" s="162" t="s">
        <v>145</v>
      </c>
      <c r="U2039" s="163"/>
      <c r="V2039" s="167" t="s">
        <v>131</v>
      </c>
      <c r="W2039" s="175"/>
      <c r="X2039" s="163"/>
      <c r="Y2039" s="175"/>
      <c r="Z2039" s="175"/>
      <c r="AA2039" s="175"/>
      <c r="AB2039" s="175"/>
    </row>
    <row r="2040" ht="22.5" customHeight="1">
      <c r="A2040" s="72">
        <f>COUNTIF('Call &amp; Chat-Lidya'!$I$4:$I$2365,I2040)</f>
        <v>2</v>
      </c>
      <c r="B2040" s="154"/>
      <c r="C2040" s="94" t="s">
        <v>83</v>
      </c>
      <c r="D2040" s="94" t="s">
        <v>125</v>
      </c>
      <c r="E2040" s="94">
        <f t="shared" si="2"/>
        <v>203</v>
      </c>
      <c r="F2040" s="429">
        <v>46083.0</v>
      </c>
      <c r="G2040" s="94"/>
      <c r="H2040" s="94">
        <v>9820.0</v>
      </c>
      <c r="I2040" s="94" t="s">
        <v>10581</v>
      </c>
      <c r="J2040" s="161" t="s">
        <v>10582</v>
      </c>
      <c r="K2040" s="161" t="s">
        <v>10583</v>
      </c>
      <c r="L2040" s="430" t="s">
        <v>10583</v>
      </c>
      <c r="M2040" s="94" t="s">
        <v>10584</v>
      </c>
      <c r="N2040" s="94" t="s">
        <v>10585</v>
      </c>
      <c r="O2040" s="431">
        <v>45904.0</v>
      </c>
      <c r="P2040" s="436">
        <v>45979.0</v>
      </c>
      <c r="Q2040" s="94" t="s">
        <v>143</v>
      </c>
      <c r="R2040" s="353" t="s">
        <v>143</v>
      </c>
      <c r="S2040" s="167" t="s">
        <v>126</v>
      </c>
      <c r="T2040" s="162" t="s">
        <v>145</v>
      </c>
      <c r="U2040" s="163"/>
      <c r="V2040" s="167" t="s">
        <v>131</v>
      </c>
      <c r="W2040" s="175"/>
      <c r="X2040" s="163"/>
      <c r="Y2040" s="175"/>
      <c r="Z2040" s="175"/>
      <c r="AA2040" s="175"/>
      <c r="AB2040" s="175"/>
    </row>
    <row r="2041" ht="22.5" customHeight="1">
      <c r="A2041" s="72">
        <f>COUNTIF('Call &amp; Chat-Lidya'!$I$4:$I$2365,I2041)</f>
        <v>2</v>
      </c>
      <c r="B2041" s="154"/>
      <c r="C2041" s="94" t="s">
        <v>83</v>
      </c>
      <c r="D2041" s="94" t="s">
        <v>125</v>
      </c>
      <c r="E2041" s="94">
        <f t="shared" si="2"/>
        <v>204</v>
      </c>
      <c r="F2041" s="429">
        <v>46083.0</v>
      </c>
      <c r="G2041" s="94"/>
      <c r="H2041" s="94">
        <v>9832.0</v>
      </c>
      <c r="I2041" s="94" t="s">
        <v>10593</v>
      </c>
      <c r="J2041" s="161" t="s">
        <v>10595</v>
      </c>
      <c r="K2041" s="161" t="s">
        <v>10596</v>
      </c>
      <c r="L2041" s="430" t="s">
        <v>10596</v>
      </c>
      <c r="M2041" s="94" t="s">
        <v>10597</v>
      </c>
      <c r="N2041" s="94" t="s">
        <v>10597</v>
      </c>
      <c r="O2041" s="431">
        <v>45907.0</v>
      </c>
      <c r="P2041" s="436">
        <v>45921.0</v>
      </c>
      <c r="Q2041" s="94" t="s">
        <v>900</v>
      </c>
      <c r="R2041" s="353" t="s">
        <v>143</v>
      </c>
      <c r="S2041" s="167" t="s">
        <v>126</v>
      </c>
      <c r="T2041" s="162" t="s">
        <v>145</v>
      </c>
      <c r="U2041" s="163"/>
      <c r="V2041" s="167" t="s">
        <v>131</v>
      </c>
      <c r="W2041" s="175"/>
      <c r="X2041" s="163"/>
      <c r="Y2041" s="175"/>
      <c r="Z2041" s="175"/>
      <c r="AA2041" s="175"/>
      <c r="AB2041" s="175"/>
    </row>
    <row r="2042" ht="22.5" customHeight="1">
      <c r="A2042" s="72">
        <f>COUNTIF('Call &amp; Chat-Lidya'!$I$4:$I$2365,I2042)</f>
        <v>2</v>
      </c>
      <c r="B2042" s="154"/>
      <c r="C2042" s="94" t="s">
        <v>83</v>
      </c>
      <c r="D2042" s="94" t="s">
        <v>125</v>
      </c>
      <c r="E2042" s="94">
        <f t="shared" si="2"/>
        <v>205</v>
      </c>
      <c r="F2042" s="429">
        <v>46083.0</v>
      </c>
      <c r="G2042" s="94"/>
      <c r="H2042" s="94">
        <v>9833.0</v>
      </c>
      <c r="I2042" s="94" t="s">
        <v>10599</v>
      </c>
      <c r="J2042" s="161" t="s">
        <v>10601</v>
      </c>
      <c r="K2042" s="161" t="s">
        <v>10602</v>
      </c>
      <c r="L2042" s="430" t="s">
        <v>10602</v>
      </c>
      <c r="M2042" s="94" t="s">
        <v>10603</v>
      </c>
      <c r="N2042" s="94" t="s">
        <v>10603</v>
      </c>
      <c r="O2042" s="431">
        <v>45907.0</v>
      </c>
      <c r="P2042" s="436">
        <v>45921.0</v>
      </c>
      <c r="Q2042" s="94" t="s">
        <v>304</v>
      </c>
      <c r="R2042" s="353" t="s">
        <v>143</v>
      </c>
      <c r="S2042" s="167" t="s">
        <v>126</v>
      </c>
      <c r="T2042" s="162" t="s">
        <v>145</v>
      </c>
      <c r="U2042" s="163"/>
      <c r="V2042" s="167" t="s">
        <v>131</v>
      </c>
      <c r="W2042" s="175"/>
      <c r="X2042" s="163"/>
      <c r="Y2042" s="175"/>
      <c r="Z2042" s="175"/>
      <c r="AA2042" s="175"/>
      <c r="AB2042" s="175"/>
    </row>
    <row r="2043" ht="22.5" customHeight="1">
      <c r="A2043" s="72">
        <f>COUNTIF('Call &amp; Chat-Lidya'!$I$4:$I$2365,I2043)</f>
        <v>2</v>
      </c>
      <c r="B2043" s="154"/>
      <c r="C2043" s="94" t="s">
        <v>83</v>
      </c>
      <c r="D2043" s="94" t="s">
        <v>125</v>
      </c>
      <c r="E2043" s="94">
        <f t="shared" si="2"/>
        <v>206</v>
      </c>
      <c r="F2043" s="429">
        <v>46083.0</v>
      </c>
      <c r="G2043" s="94"/>
      <c r="H2043" s="94">
        <v>9840.0</v>
      </c>
      <c r="I2043" s="94" t="s">
        <v>10604</v>
      </c>
      <c r="J2043" s="161" t="s">
        <v>10605</v>
      </c>
      <c r="K2043" s="161" t="s">
        <v>10606</v>
      </c>
      <c r="L2043" s="430" t="s">
        <v>10606</v>
      </c>
      <c r="M2043" s="94" t="s">
        <v>10607</v>
      </c>
      <c r="N2043" s="94" t="s">
        <v>10607</v>
      </c>
      <c r="O2043" s="431">
        <v>45908.0</v>
      </c>
      <c r="P2043" s="436">
        <v>45922.0</v>
      </c>
      <c r="Q2043" s="94" t="s">
        <v>8153</v>
      </c>
      <c r="R2043" s="353" t="s">
        <v>143</v>
      </c>
      <c r="S2043" s="167" t="s">
        <v>126</v>
      </c>
      <c r="T2043" s="162" t="s">
        <v>145</v>
      </c>
      <c r="U2043" s="163"/>
      <c r="V2043" s="167" t="s">
        <v>131</v>
      </c>
      <c r="W2043" s="175"/>
      <c r="X2043" s="163"/>
      <c r="Y2043" s="175"/>
      <c r="Z2043" s="175"/>
      <c r="AA2043" s="175"/>
      <c r="AB2043" s="175"/>
    </row>
    <row r="2044" ht="22.5" customHeight="1">
      <c r="A2044" s="72">
        <f>COUNTIF('Call &amp; Chat-Lidya'!$I$4:$I$2365,I2044)</f>
        <v>2</v>
      </c>
      <c r="B2044" s="154"/>
      <c r="C2044" s="94" t="s">
        <v>83</v>
      </c>
      <c r="D2044" s="94" t="s">
        <v>125</v>
      </c>
      <c r="E2044" s="94">
        <f t="shared" si="2"/>
        <v>207</v>
      </c>
      <c r="F2044" s="429">
        <v>46083.0</v>
      </c>
      <c r="G2044" s="94"/>
      <c r="H2044" s="94">
        <v>9853.0</v>
      </c>
      <c r="I2044" s="94" t="s">
        <v>10609</v>
      </c>
      <c r="J2044" s="161" t="s">
        <v>10610</v>
      </c>
      <c r="K2044" s="161" t="s">
        <v>10611</v>
      </c>
      <c r="L2044" s="430" t="s">
        <v>10611</v>
      </c>
      <c r="M2044" s="94" t="s">
        <v>10612</v>
      </c>
      <c r="N2044" s="94" t="s">
        <v>10613</v>
      </c>
      <c r="O2044" s="431">
        <v>45913.0</v>
      </c>
      <c r="P2044" s="436">
        <v>45927.0</v>
      </c>
      <c r="Q2044" s="94" t="s">
        <v>7866</v>
      </c>
      <c r="R2044" s="353" t="s">
        <v>143</v>
      </c>
      <c r="S2044" s="167" t="s">
        <v>126</v>
      </c>
      <c r="T2044" s="162" t="s">
        <v>145</v>
      </c>
      <c r="U2044" s="163"/>
      <c r="V2044" s="167" t="s">
        <v>131</v>
      </c>
      <c r="W2044" s="175"/>
      <c r="X2044" s="163"/>
      <c r="Y2044" s="175"/>
      <c r="Z2044" s="175"/>
      <c r="AA2044" s="175"/>
      <c r="AB2044" s="175"/>
    </row>
    <row r="2045" ht="22.5" customHeight="1">
      <c r="A2045" s="72">
        <f>COUNTIF('Call &amp; Chat-Lidya'!$I$4:$I$2365,I2045)</f>
        <v>2</v>
      </c>
      <c r="B2045" s="154"/>
      <c r="C2045" s="94" t="s">
        <v>83</v>
      </c>
      <c r="D2045" s="94" t="s">
        <v>125</v>
      </c>
      <c r="E2045" s="94">
        <f t="shared" si="2"/>
        <v>208</v>
      </c>
      <c r="F2045" s="429">
        <v>46083.0</v>
      </c>
      <c r="G2045" s="94"/>
      <c r="H2045" s="94">
        <v>9929.0</v>
      </c>
      <c r="I2045" s="94" t="s">
        <v>10616</v>
      </c>
      <c r="J2045" s="161" t="s">
        <v>10617</v>
      </c>
      <c r="K2045" s="161" t="s">
        <v>10618</v>
      </c>
      <c r="L2045" s="430" t="s">
        <v>10618</v>
      </c>
      <c r="M2045" s="94" t="s">
        <v>10619</v>
      </c>
      <c r="N2045" s="94" t="s">
        <v>10619</v>
      </c>
      <c r="O2045" s="431">
        <v>45933.0</v>
      </c>
      <c r="P2045" s="436">
        <v>45947.0</v>
      </c>
      <c r="Q2045" s="94" t="s">
        <v>124</v>
      </c>
      <c r="R2045" s="353" t="s">
        <v>143</v>
      </c>
      <c r="S2045" s="167" t="s">
        <v>126</v>
      </c>
      <c r="T2045" s="162" t="s">
        <v>145</v>
      </c>
      <c r="U2045" s="163"/>
      <c r="V2045" s="167" t="s">
        <v>131</v>
      </c>
      <c r="W2045" s="175"/>
      <c r="X2045" s="163"/>
      <c r="Y2045" s="175"/>
      <c r="Z2045" s="175"/>
      <c r="AA2045" s="175"/>
      <c r="AB2045" s="175"/>
    </row>
    <row r="2046" ht="22.5" customHeight="1">
      <c r="A2046" s="72">
        <f>COUNTIF('Call &amp; Chat-Lidya'!$I$4:$I$2365,I2046)</f>
        <v>2</v>
      </c>
      <c r="B2046" s="154"/>
      <c r="C2046" s="94" t="s">
        <v>83</v>
      </c>
      <c r="D2046" s="94" t="s">
        <v>125</v>
      </c>
      <c r="E2046" s="94">
        <f t="shared" si="2"/>
        <v>209</v>
      </c>
      <c r="F2046" s="429">
        <v>46083.0</v>
      </c>
      <c r="G2046" s="94"/>
      <c r="H2046" s="94">
        <v>9957.0</v>
      </c>
      <c r="I2046" s="94" t="s">
        <v>10622</v>
      </c>
      <c r="J2046" s="161" t="s">
        <v>10623</v>
      </c>
      <c r="K2046" s="161" t="s">
        <v>10624</v>
      </c>
      <c r="L2046" s="430" t="s">
        <v>10624</v>
      </c>
      <c r="M2046" s="175"/>
      <c r="N2046" s="94" t="s">
        <v>10625</v>
      </c>
      <c r="O2046" s="431">
        <v>45942.0</v>
      </c>
      <c r="P2046" s="436">
        <v>45956.0</v>
      </c>
      <c r="Q2046" s="94" t="s">
        <v>124</v>
      </c>
      <c r="R2046" s="353" t="s">
        <v>143</v>
      </c>
      <c r="S2046" s="167" t="s">
        <v>126</v>
      </c>
      <c r="T2046" s="162" t="s">
        <v>145</v>
      </c>
      <c r="U2046" s="163"/>
      <c r="V2046" s="167" t="s">
        <v>131</v>
      </c>
      <c r="W2046" s="175"/>
      <c r="X2046" s="163"/>
      <c r="Y2046" s="175"/>
      <c r="Z2046" s="175"/>
      <c r="AA2046" s="175"/>
      <c r="AB2046" s="175"/>
    </row>
    <row r="2047" ht="22.5" customHeight="1">
      <c r="A2047" s="72">
        <f>COUNTIF('Call &amp; Chat-Lidya'!$I$4:$I$2365,I2047)</f>
        <v>2</v>
      </c>
      <c r="B2047" s="154"/>
      <c r="C2047" s="94" t="s">
        <v>83</v>
      </c>
      <c r="D2047" s="94" t="s">
        <v>125</v>
      </c>
      <c r="E2047" s="94">
        <f t="shared" si="2"/>
        <v>210</v>
      </c>
      <c r="F2047" s="429">
        <v>46083.0</v>
      </c>
      <c r="G2047" s="94"/>
      <c r="H2047" s="94">
        <v>9976.0</v>
      </c>
      <c r="I2047" s="94" t="s">
        <v>10629</v>
      </c>
      <c r="J2047" s="161" t="s">
        <v>10631</v>
      </c>
      <c r="K2047" s="161" t="s">
        <v>10632</v>
      </c>
      <c r="L2047" s="430" t="s">
        <v>10632</v>
      </c>
      <c r="M2047" s="94" t="s">
        <v>10289</v>
      </c>
      <c r="N2047" s="94" t="s">
        <v>10289</v>
      </c>
      <c r="O2047" s="431">
        <v>45947.0</v>
      </c>
      <c r="P2047" s="436">
        <v>45961.0</v>
      </c>
      <c r="Q2047" s="94" t="s">
        <v>479</v>
      </c>
      <c r="R2047" s="353" t="s">
        <v>143</v>
      </c>
      <c r="S2047" s="167" t="s">
        <v>126</v>
      </c>
      <c r="T2047" s="162" t="s">
        <v>145</v>
      </c>
      <c r="U2047" s="163"/>
      <c r="V2047" s="167" t="s">
        <v>131</v>
      </c>
      <c r="W2047" s="175"/>
      <c r="X2047" s="163"/>
      <c r="Y2047" s="175"/>
      <c r="Z2047" s="175"/>
      <c r="AA2047" s="175"/>
      <c r="AB2047" s="175"/>
    </row>
    <row r="2048" ht="22.5" customHeight="1">
      <c r="A2048" s="72">
        <f>COUNTIF('Call &amp; Chat-Lidya'!$I$4:$I$2365,I2048)</f>
        <v>2</v>
      </c>
      <c r="B2048" s="154"/>
      <c r="C2048" s="94" t="s">
        <v>83</v>
      </c>
      <c r="D2048" s="94" t="s">
        <v>125</v>
      </c>
      <c r="E2048" s="94">
        <f t="shared" si="2"/>
        <v>211</v>
      </c>
      <c r="F2048" s="429">
        <v>46083.0</v>
      </c>
      <c r="G2048" s="94"/>
      <c r="H2048" s="94">
        <v>9994.0</v>
      </c>
      <c r="I2048" s="94" t="s">
        <v>10634</v>
      </c>
      <c r="J2048" s="161" t="s">
        <v>10635</v>
      </c>
      <c r="K2048" s="161" t="s">
        <v>10636</v>
      </c>
      <c r="L2048" s="430" t="s">
        <v>10636</v>
      </c>
      <c r="M2048" s="94" t="s">
        <v>10637</v>
      </c>
      <c r="N2048" s="94" t="s">
        <v>10638</v>
      </c>
      <c r="O2048" s="431">
        <v>45951.0</v>
      </c>
      <c r="P2048" s="436">
        <v>45965.0</v>
      </c>
      <c r="Q2048" s="94" t="s">
        <v>124</v>
      </c>
      <c r="R2048" s="353" t="s">
        <v>143</v>
      </c>
      <c r="S2048" s="167" t="s">
        <v>126</v>
      </c>
      <c r="T2048" s="162" t="s">
        <v>145</v>
      </c>
      <c r="U2048" s="163"/>
      <c r="V2048" s="167" t="s">
        <v>131</v>
      </c>
      <c r="W2048" s="175"/>
      <c r="X2048" s="163"/>
      <c r="Y2048" s="175"/>
      <c r="Z2048" s="175"/>
      <c r="AA2048" s="175"/>
      <c r="AB2048" s="175"/>
    </row>
    <row r="2049" ht="22.5" customHeight="1">
      <c r="A2049" s="72">
        <f>COUNTIF('Call &amp; Chat-Lidya'!$I$4:$I$2365,I2049)</f>
        <v>2</v>
      </c>
      <c r="B2049" s="154"/>
      <c r="C2049" s="94" t="s">
        <v>83</v>
      </c>
      <c r="D2049" s="94" t="s">
        <v>125</v>
      </c>
      <c r="E2049" s="94">
        <f t="shared" si="2"/>
        <v>212</v>
      </c>
      <c r="F2049" s="429">
        <v>46083.0</v>
      </c>
      <c r="G2049" s="94"/>
      <c r="H2049" s="94">
        <v>10004.0</v>
      </c>
      <c r="I2049" s="94" t="s">
        <v>10639</v>
      </c>
      <c r="J2049" s="161" t="s">
        <v>10170</v>
      </c>
      <c r="K2049" s="161" t="s">
        <v>10171</v>
      </c>
      <c r="L2049" s="430" t="s">
        <v>10171</v>
      </c>
      <c r="M2049" s="94" t="s">
        <v>10640</v>
      </c>
      <c r="N2049" s="94" t="s">
        <v>10640</v>
      </c>
      <c r="O2049" s="431">
        <v>45953.0</v>
      </c>
      <c r="P2049" s="436">
        <v>45967.0</v>
      </c>
      <c r="Q2049" s="94" t="s">
        <v>829</v>
      </c>
      <c r="R2049" s="353" t="s">
        <v>143</v>
      </c>
      <c r="S2049" s="167" t="s">
        <v>126</v>
      </c>
      <c r="T2049" s="162" t="s">
        <v>145</v>
      </c>
      <c r="U2049" s="163"/>
      <c r="V2049" s="167" t="s">
        <v>131</v>
      </c>
      <c r="W2049" s="175"/>
      <c r="X2049" s="163"/>
      <c r="Y2049" s="175"/>
      <c r="Z2049" s="175"/>
      <c r="AA2049" s="175"/>
      <c r="AB2049" s="175"/>
    </row>
    <row r="2050" ht="22.5" customHeight="1">
      <c r="A2050" s="72">
        <f>COUNTIF('Call &amp; Chat-Lidya'!$I$4:$I$2365,I2050)</f>
        <v>2</v>
      </c>
      <c r="B2050" s="154"/>
      <c r="C2050" s="94" t="s">
        <v>83</v>
      </c>
      <c r="D2050" s="94" t="s">
        <v>125</v>
      </c>
      <c r="E2050" s="94">
        <f t="shared" si="2"/>
        <v>213</v>
      </c>
      <c r="F2050" s="429">
        <v>46083.0</v>
      </c>
      <c r="G2050" s="94"/>
      <c r="H2050" s="94">
        <v>10016.0</v>
      </c>
      <c r="I2050" s="94" t="s">
        <v>10644</v>
      </c>
      <c r="J2050" s="161" t="s">
        <v>10060</v>
      </c>
      <c r="K2050" s="161" t="s">
        <v>10061</v>
      </c>
      <c r="L2050" s="430" t="s">
        <v>10060</v>
      </c>
      <c r="M2050" s="94" t="s">
        <v>10645</v>
      </c>
      <c r="N2050" s="94" t="s">
        <v>10646</v>
      </c>
      <c r="O2050" s="431">
        <v>45955.0</v>
      </c>
      <c r="P2050" s="436">
        <v>45969.0</v>
      </c>
      <c r="Q2050" s="94" t="s">
        <v>8292</v>
      </c>
      <c r="R2050" s="353" t="s">
        <v>143</v>
      </c>
      <c r="S2050" s="167" t="s">
        <v>126</v>
      </c>
      <c r="T2050" s="162" t="s">
        <v>145</v>
      </c>
      <c r="U2050" s="163"/>
      <c r="V2050" s="167" t="s">
        <v>131</v>
      </c>
      <c r="W2050" s="175"/>
      <c r="X2050" s="163"/>
      <c r="Y2050" s="175"/>
      <c r="Z2050" s="175"/>
      <c r="AA2050" s="175"/>
      <c r="AB2050" s="175"/>
    </row>
    <row r="2051" ht="22.5" customHeight="1">
      <c r="A2051" s="72">
        <f>COUNTIF('Call &amp; Chat-Lidya'!$I$4:$I$2365,I2051)</f>
        <v>2</v>
      </c>
      <c r="B2051" s="154"/>
      <c r="C2051" s="94" t="s">
        <v>83</v>
      </c>
      <c r="D2051" s="94" t="s">
        <v>125</v>
      </c>
      <c r="E2051" s="94">
        <f t="shared" si="2"/>
        <v>214</v>
      </c>
      <c r="F2051" s="429">
        <v>46083.0</v>
      </c>
      <c r="G2051" s="94"/>
      <c r="H2051" s="94">
        <v>10043.0</v>
      </c>
      <c r="I2051" s="94" t="s">
        <v>10647</v>
      </c>
      <c r="J2051" s="161" t="s">
        <v>10648</v>
      </c>
      <c r="K2051" s="161" t="s">
        <v>10649</v>
      </c>
      <c r="L2051" s="430" t="s">
        <v>10649</v>
      </c>
      <c r="M2051" s="94" t="s">
        <v>10650</v>
      </c>
      <c r="N2051" s="175"/>
      <c r="O2051" s="431">
        <v>45959.0</v>
      </c>
      <c r="P2051" s="436">
        <v>45973.0</v>
      </c>
      <c r="Q2051" s="94" t="s">
        <v>124</v>
      </c>
      <c r="R2051" s="353" t="s">
        <v>143</v>
      </c>
      <c r="S2051" s="167" t="s">
        <v>126</v>
      </c>
      <c r="T2051" s="162" t="s">
        <v>145</v>
      </c>
      <c r="U2051" s="163"/>
      <c r="V2051" s="167" t="s">
        <v>131</v>
      </c>
      <c r="W2051" s="175"/>
      <c r="X2051" s="163"/>
      <c r="Y2051" s="175"/>
      <c r="Z2051" s="175"/>
      <c r="AA2051" s="175"/>
      <c r="AB2051" s="175"/>
    </row>
    <row r="2052" ht="22.5" customHeight="1">
      <c r="A2052" s="72">
        <f>COUNTIF('Call &amp; Chat-Lidya'!$I$4:$I$2365,I2052)</f>
        <v>2</v>
      </c>
      <c r="B2052" s="154"/>
      <c r="C2052" s="94" t="s">
        <v>83</v>
      </c>
      <c r="D2052" s="94" t="s">
        <v>125</v>
      </c>
      <c r="E2052" s="94">
        <f t="shared" si="2"/>
        <v>215</v>
      </c>
      <c r="F2052" s="429">
        <v>46083.0</v>
      </c>
      <c r="G2052" s="94"/>
      <c r="H2052" s="94">
        <v>10069.0</v>
      </c>
      <c r="I2052" s="94" t="s">
        <v>10654</v>
      </c>
      <c r="J2052" s="161" t="s">
        <v>10131</v>
      </c>
      <c r="K2052" s="161" t="s">
        <v>10132</v>
      </c>
      <c r="L2052" s="430" t="s">
        <v>10655</v>
      </c>
      <c r="M2052" s="94" t="s">
        <v>10656</v>
      </c>
      <c r="N2052" s="94" t="s">
        <v>10657</v>
      </c>
      <c r="O2052" s="431">
        <v>45964.0</v>
      </c>
      <c r="P2052" s="436">
        <v>45978.0</v>
      </c>
      <c r="Q2052" s="94" t="s">
        <v>124</v>
      </c>
      <c r="R2052" s="353" t="s">
        <v>143</v>
      </c>
      <c r="S2052" s="167" t="s">
        <v>126</v>
      </c>
      <c r="T2052" s="162" t="s">
        <v>145</v>
      </c>
      <c r="U2052" s="163"/>
      <c r="V2052" s="167" t="s">
        <v>131</v>
      </c>
      <c r="W2052" s="175"/>
      <c r="X2052" s="163"/>
      <c r="Y2052" s="175"/>
      <c r="Z2052" s="175"/>
      <c r="AA2052" s="175"/>
      <c r="AB2052" s="175"/>
    </row>
    <row r="2053" ht="22.5" customHeight="1">
      <c r="A2053" s="72">
        <f>COUNTIF('Call &amp; Chat-Lidya'!$I$4:$I$2365,I2053)</f>
        <v>2</v>
      </c>
      <c r="B2053" s="154"/>
      <c r="C2053" s="94" t="s">
        <v>83</v>
      </c>
      <c r="D2053" s="94" t="s">
        <v>125</v>
      </c>
      <c r="E2053" s="94">
        <f t="shared" si="2"/>
        <v>216</v>
      </c>
      <c r="F2053" s="429">
        <v>46083.0</v>
      </c>
      <c r="G2053" s="94"/>
      <c r="H2053" s="94">
        <v>10092.0</v>
      </c>
      <c r="I2053" s="94" t="s">
        <v>10660</v>
      </c>
      <c r="J2053" s="161" t="s">
        <v>10661</v>
      </c>
      <c r="K2053" s="161" t="s">
        <v>10662</v>
      </c>
      <c r="L2053" s="430" t="s">
        <v>10663</v>
      </c>
      <c r="M2053" s="94" t="s">
        <v>10664</v>
      </c>
      <c r="N2053" s="94" t="s">
        <v>10664</v>
      </c>
      <c r="O2053" s="431">
        <v>45971.0</v>
      </c>
      <c r="P2053" s="436">
        <v>45985.0</v>
      </c>
      <c r="Q2053" s="94" t="s">
        <v>143</v>
      </c>
      <c r="R2053" s="353" t="s">
        <v>143</v>
      </c>
      <c r="S2053" s="167" t="s">
        <v>126</v>
      </c>
      <c r="T2053" s="162" t="s">
        <v>145</v>
      </c>
      <c r="U2053" s="163"/>
      <c r="V2053" s="167" t="s">
        <v>131</v>
      </c>
      <c r="W2053" s="175"/>
      <c r="X2053" s="163"/>
      <c r="Y2053" s="175"/>
      <c r="Z2053" s="175"/>
      <c r="AA2053" s="175"/>
      <c r="AB2053" s="175"/>
    </row>
    <row r="2054" ht="22.5" customHeight="1">
      <c r="A2054" s="72">
        <f>COUNTIF('Call &amp; Chat-Lidya'!$I$4:$I$2365,I2054)</f>
        <v>2</v>
      </c>
      <c r="B2054" s="154"/>
      <c r="C2054" s="94" t="s">
        <v>83</v>
      </c>
      <c r="D2054" s="94" t="s">
        <v>125</v>
      </c>
      <c r="E2054" s="94">
        <f t="shared" si="2"/>
        <v>217</v>
      </c>
      <c r="F2054" s="429">
        <v>46083.0</v>
      </c>
      <c r="G2054" s="94"/>
      <c r="H2054" s="94">
        <v>10108.0</v>
      </c>
      <c r="I2054" s="94" t="s">
        <v>10668</v>
      </c>
      <c r="J2054" s="161" t="s">
        <v>10669</v>
      </c>
      <c r="K2054" s="161" t="s">
        <v>10670</v>
      </c>
      <c r="L2054" s="430" t="s">
        <v>10670</v>
      </c>
      <c r="M2054" s="94" t="s">
        <v>10671</v>
      </c>
      <c r="N2054" s="94" t="s">
        <v>10671</v>
      </c>
      <c r="O2054" s="431">
        <v>45974.0</v>
      </c>
      <c r="P2054" s="436">
        <v>45988.0</v>
      </c>
      <c r="Q2054" s="94" t="s">
        <v>143</v>
      </c>
      <c r="R2054" s="353" t="s">
        <v>143</v>
      </c>
      <c r="S2054" s="167" t="s">
        <v>126</v>
      </c>
      <c r="T2054" s="162" t="s">
        <v>145</v>
      </c>
      <c r="U2054" s="163"/>
      <c r="V2054" s="167" t="s">
        <v>131</v>
      </c>
      <c r="W2054" s="175"/>
      <c r="X2054" s="163"/>
      <c r="Y2054" s="175"/>
      <c r="Z2054" s="175"/>
      <c r="AA2054" s="175"/>
      <c r="AB2054" s="175"/>
    </row>
    <row r="2055" ht="22.5" customHeight="1">
      <c r="A2055" s="72">
        <f>COUNTIF('Call &amp; Chat-Lidya'!$I$4:$I$2365,I2055)</f>
        <v>2</v>
      </c>
      <c r="B2055" s="154"/>
      <c r="C2055" s="94" t="s">
        <v>83</v>
      </c>
      <c r="D2055" s="94" t="s">
        <v>125</v>
      </c>
      <c r="E2055" s="94">
        <f t="shared" si="2"/>
        <v>218</v>
      </c>
      <c r="F2055" s="429">
        <v>46083.0</v>
      </c>
      <c r="G2055" s="94"/>
      <c r="H2055" s="94">
        <v>10119.0</v>
      </c>
      <c r="I2055" s="94" t="s">
        <v>10676</v>
      </c>
      <c r="J2055" s="161" t="s">
        <v>10677</v>
      </c>
      <c r="K2055" s="161" t="s">
        <v>10677</v>
      </c>
      <c r="L2055" s="430" t="s">
        <v>10677</v>
      </c>
      <c r="M2055" s="94" t="s">
        <v>10678</v>
      </c>
      <c r="N2055" s="94" t="s">
        <v>10678</v>
      </c>
      <c r="O2055" s="431">
        <v>45977.0</v>
      </c>
      <c r="P2055" s="436">
        <v>45991.0</v>
      </c>
      <c r="Q2055" s="94" t="s">
        <v>461</v>
      </c>
      <c r="R2055" s="353" t="s">
        <v>143</v>
      </c>
      <c r="S2055" s="167" t="s">
        <v>126</v>
      </c>
      <c r="T2055" s="162" t="s">
        <v>145</v>
      </c>
      <c r="U2055" s="163"/>
      <c r="V2055" s="167" t="s">
        <v>131</v>
      </c>
      <c r="W2055" s="175"/>
      <c r="X2055" s="163"/>
      <c r="Y2055" s="175"/>
      <c r="Z2055" s="175"/>
      <c r="AA2055" s="175"/>
      <c r="AB2055" s="175"/>
    </row>
    <row r="2056" ht="22.5" customHeight="1">
      <c r="A2056" s="72">
        <f>COUNTIF('Call &amp; Chat-Lidya'!$I$4:$I$2365,I2056)</f>
        <v>2</v>
      </c>
      <c r="B2056" s="154"/>
      <c r="C2056" s="94" t="s">
        <v>83</v>
      </c>
      <c r="D2056" s="94" t="s">
        <v>125</v>
      </c>
      <c r="E2056" s="94">
        <f t="shared" si="2"/>
        <v>219</v>
      </c>
      <c r="F2056" s="429">
        <v>46083.0</v>
      </c>
      <c r="G2056" s="94"/>
      <c r="H2056" s="94">
        <v>10126.0</v>
      </c>
      <c r="I2056" s="94" t="s">
        <v>10680</v>
      </c>
      <c r="J2056" s="161" t="s">
        <v>10681</v>
      </c>
      <c r="K2056" s="161" t="s">
        <v>10682</v>
      </c>
      <c r="L2056" s="430" t="s">
        <v>10682</v>
      </c>
      <c r="M2056" s="94" t="s">
        <v>10684</v>
      </c>
      <c r="N2056" s="94" t="s">
        <v>10684</v>
      </c>
      <c r="O2056" s="431">
        <v>45978.0</v>
      </c>
      <c r="P2056" s="436">
        <v>45992.0</v>
      </c>
      <c r="Q2056" s="94" t="s">
        <v>86</v>
      </c>
      <c r="R2056" s="353" t="s">
        <v>143</v>
      </c>
      <c r="S2056" s="167" t="s">
        <v>126</v>
      </c>
      <c r="T2056" s="162" t="s">
        <v>145</v>
      </c>
      <c r="U2056" s="163"/>
      <c r="V2056" s="167" t="s">
        <v>131</v>
      </c>
      <c r="W2056" s="175"/>
      <c r="X2056" s="163"/>
      <c r="Y2056" s="175"/>
      <c r="Z2056" s="175"/>
      <c r="AA2056" s="175"/>
      <c r="AB2056" s="175"/>
    </row>
    <row r="2057" ht="22.5" customHeight="1">
      <c r="A2057" s="72">
        <f>COUNTIF('Call &amp; Chat-Lidya'!$I$4:$I$2365,I2057)</f>
        <v>2</v>
      </c>
      <c r="B2057" s="154"/>
      <c r="C2057" s="94" t="s">
        <v>83</v>
      </c>
      <c r="D2057" s="94" t="s">
        <v>125</v>
      </c>
      <c r="E2057" s="94">
        <f t="shared" si="2"/>
        <v>220</v>
      </c>
      <c r="F2057" s="429">
        <v>46083.0</v>
      </c>
      <c r="G2057" s="94"/>
      <c r="H2057" s="94">
        <v>10129.0</v>
      </c>
      <c r="I2057" s="94" t="s">
        <v>10687</v>
      </c>
      <c r="J2057" s="161" t="s">
        <v>10614</v>
      </c>
      <c r="K2057" s="161" t="s">
        <v>10614</v>
      </c>
      <c r="L2057" s="430" t="s">
        <v>10614</v>
      </c>
      <c r="M2057" s="94" t="s">
        <v>10689</v>
      </c>
      <c r="N2057" s="94" t="s">
        <v>10691</v>
      </c>
      <c r="O2057" s="431">
        <v>45979.0</v>
      </c>
      <c r="P2057" s="436">
        <v>45993.0</v>
      </c>
      <c r="Q2057" s="94" t="s">
        <v>98</v>
      </c>
      <c r="R2057" s="353" t="s">
        <v>143</v>
      </c>
      <c r="S2057" s="167" t="s">
        <v>126</v>
      </c>
      <c r="T2057" s="162" t="s">
        <v>145</v>
      </c>
      <c r="U2057" s="163"/>
      <c r="V2057" s="167" t="s">
        <v>131</v>
      </c>
      <c r="W2057" s="175"/>
      <c r="X2057" s="163"/>
      <c r="Y2057" s="175"/>
      <c r="Z2057" s="175"/>
      <c r="AA2057" s="175"/>
      <c r="AB2057" s="175"/>
    </row>
    <row r="2058" ht="22.5" customHeight="1">
      <c r="A2058" s="72">
        <f>COUNTIF('Call &amp; Chat-Lidya'!$I$4:$I$2365,I2058)</f>
        <v>2</v>
      </c>
      <c r="B2058" s="154"/>
      <c r="C2058" s="94" t="s">
        <v>83</v>
      </c>
      <c r="D2058" s="94" t="s">
        <v>125</v>
      </c>
      <c r="E2058" s="94">
        <f t="shared" si="2"/>
        <v>221</v>
      </c>
      <c r="F2058" s="429">
        <v>46083.0</v>
      </c>
      <c r="G2058" s="94"/>
      <c r="H2058" s="94">
        <v>10151.0</v>
      </c>
      <c r="I2058" s="94" t="s">
        <v>10692</v>
      </c>
      <c r="J2058" s="161" t="s">
        <v>10695</v>
      </c>
      <c r="K2058" s="161" t="s">
        <v>3269</v>
      </c>
      <c r="L2058" s="430" t="s">
        <v>3269</v>
      </c>
      <c r="M2058" s="175"/>
      <c r="N2058" s="94" t="s">
        <v>10696</v>
      </c>
      <c r="O2058" s="431">
        <v>45984.0</v>
      </c>
      <c r="P2058" s="436">
        <v>46018.0</v>
      </c>
      <c r="Q2058" s="94" t="s">
        <v>7209</v>
      </c>
      <c r="R2058" s="353" t="s">
        <v>143</v>
      </c>
      <c r="S2058" s="167" t="s">
        <v>126</v>
      </c>
      <c r="T2058" s="162" t="s">
        <v>145</v>
      </c>
      <c r="U2058" s="163"/>
      <c r="V2058" s="167" t="s">
        <v>131</v>
      </c>
      <c r="W2058" s="175"/>
      <c r="X2058" s="163"/>
      <c r="Y2058" s="175"/>
      <c r="Z2058" s="175"/>
      <c r="AA2058" s="175"/>
      <c r="AB2058" s="175"/>
    </row>
    <row r="2059" ht="22.5" customHeight="1">
      <c r="A2059" s="72">
        <f>COUNTIF('Call &amp; Chat-Lidya'!$I$4:$I$2365,I2059)</f>
        <v>2</v>
      </c>
      <c r="B2059" s="154"/>
      <c r="C2059" s="94" t="s">
        <v>83</v>
      </c>
      <c r="D2059" s="94" t="s">
        <v>125</v>
      </c>
      <c r="E2059" s="94">
        <f t="shared" si="2"/>
        <v>222</v>
      </c>
      <c r="F2059" s="429">
        <v>46083.0</v>
      </c>
      <c r="G2059" s="94"/>
      <c r="H2059" s="94">
        <v>10152.0</v>
      </c>
      <c r="I2059" s="94" t="s">
        <v>10698</v>
      </c>
      <c r="J2059" s="161" t="s">
        <v>10699</v>
      </c>
      <c r="K2059" s="161" t="s">
        <v>9382</v>
      </c>
      <c r="L2059" s="430" t="s">
        <v>3269</v>
      </c>
      <c r="M2059" s="175"/>
      <c r="N2059" s="94" t="s">
        <v>10700</v>
      </c>
      <c r="O2059" s="431">
        <v>45984.0</v>
      </c>
      <c r="P2059" s="436">
        <v>45998.0</v>
      </c>
      <c r="Q2059" s="94" t="s">
        <v>562</v>
      </c>
      <c r="R2059" s="353" t="s">
        <v>143</v>
      </c>
      <c r="S2059" s="167" t="s">
        <v>126</v>
      </c>
      <c r="T2059" s="162" t="s">
        <v>145</v>
      </c>
      <c r="U2059" s="163"/>
      <c r="V2059" s="167" t="s">
        <v>131</v>
      </c>
      <c r="W2059" s="175"/>
      <c r="X2059" s="163"/>
      <c r="Y2059" s="175"/>
      <c r="Z2059" s="175"/>
      <c r="AA2059" s="175"/>
      <c r="AB2059" s="175"/>
    </row>
    <row r="2060" ht="22.5" customHeight="1">
      <c r="A2060" s="72">
        <f>COUNTIF('Call &amp; Chat-Lidya'!$I$4:$I$2365,I2060)</f>
        <v>2</v>
      </c>
      <c r="B2060" s="154"/>
      <c r="C2060" s="94" t="s">
        <v>83</v>
      </c>
      <c r="D2060" s="94" t="s">
        <v>125</v>
      </c>
      <c r="E2060" s="94">
        <f t="shared" si="2"/>
        <v>223</v>
      </c>
      <c r="F2060" s="429">
        <v>46083.0</v>
      </c>
      <c r="G2060" s="94"/>
      <c r="H2060" s="94">
        <v>10293.0</v>
      </c>
      <c r="I2060" s="94" t="s">
        <v>10701</v>
      </c>
      <c r="J2060" s="161" t="s">
        <v>10702</v>
      </c>
      <c r="K2060" s="161" t="s">
        <v>10703</v>
      </c>
      <c r="L2060" s="430" t="s">
        <v>10703</v>
      </c>
      <c r="M2060" s="94" t="s">
        <v>10704</v>
      </c>
      <c r="N2060" s="94" t="s">
        <v>10704</v>
      </c>
      <c r="O2060" s="431">
        <v>46001.0</v>
      </c>
      <c r="P2060" s="436">
        <v>46015.0</v>
      </c>
      <c r="Q2060" s="94" t="s">
        <v>213</v>
      </c>
      <c r="R2060" s="353" t="s">
        <v>143</v>
      </c>
      <c r="S2060" s="167" t="s">
        <v>126</v>
      </c>
      <c r="T2060" s="162" t="s">
        <v>145</v>
      </c>
      <c r="U2060" s="163"/>
      <c r="V2060" s="167" t="s">
        <v>131</v>
      </c>
      <c r="W2060" s="175"/>
      <c r="X2060" s="163"/>
      <c r="Y2060" s="175"/>
      <c r="Z2060" s="175"/>
      <c r="AA2060" s="175"/>
      <c r="AB2060" s="175"/>
    </row>
    <row r="2061" ht="22.5" customHeight="1">
      <c r="A2061" s="72">
        <f>COUNTIF('Call &amp; Chat-Lidya'!$I$4:$I$2365,I2061)</f>
        <v>2</v>
      </c>
      <c r="B2061" s="154"/>
      <c r="C2061" s="94" t="s">
        <v>83</v>
      </c>
      <c r="D2061" s="94" t="s">
        <v>125</v>
      </c>
      <c r="E2061" s="94">
        <f t="shared" si="2"/>
        <v>224</v>
      </c>
      <c r="F2061" s="429">
        <v>46083.0</v>
      </c>
      <c r="G2061" s="94"/>
      <c r="H2061" s="94">
        <v>10308.0</v>
      </c>
      <c r="I2061" s="94" t="s">
        <v>10705</v>
      </c>
      <c r="J2061" s="161" t="s">
        <v>10706</v>
      </c>
      <c r="K2061" s="161" t="s">
        <v>10707</v>
      </c>
      <c r="L2061" s="430" t="s">
        <v>10707</v>
      </c>
      <c r="M2061" s="94" t="s">
        <v>10708</v>
      </c>
      <c r="N2061" s="94" t="s">
        <v>10708</v>
      </c>
      <c r="O2061" s="431">
        <v>46004.0</v>
      </c>
      <c r="P2061" s="436">
        <v>46018.0</v>
      </c>
      <c r="Q2061" s="94" t="s">
        <v>124</v>
      </c>
      <c r="R2061" s="353" t="s">
        <v>143</v>
      </c>
      <c r="S2061" s="167" t="s">
        <v>126</v>
      </c>
      <c r="T2061" s="162" t="s">
        <v>145</v>
      </c>
      <c r="U2061" s="163"/>
      <c r="V2061" s="167" t="s">
        <v>131</v>
      </c>
      <c r="W2061" s="175"/>
      <c r="X2061" s="163"/>
      <c r="Y2061" s="175"/>
      <c r="Z2061" s="175"/>
      <c r="AA2061" s="175"/>
      <c r="AB2061" s="175"/>
    </row>
    <row r="2062" ht="22.5" customHeight="1">
      <c r="A2062" s="72">
        <f>COUNTIF('Call &amp; Chat-Lidya'!$I$4:$I$2365,I2062)</f>
        <v>9</v>
      </c>
      <c r="B2062" s="436">
        <v>46083.0</v>
      </c>
      <c r="C2062" s="94" t="s">
        <v>83</v>
      </c>
      <c r="D2062" s="94" t="s">
        <v>125</v>
      </c>
      <c r="E2062" s="94">
        <f t="shared" si="2"/>
        <v>225</v>
      </c>
      <c r="F2062" s="429">
        <v>46083.0</v>
      </c>
      <c r="G2062" s="175"/>
      <c r="H2062" s="175"/>
      <c r="I2062" s="94" t="s">
        <v>1686</v>
      </c>
      <c r="J2062" s="161" t="s">
        <v>1687</v>
      </c>
      <c r="K2062" s="161" t="s">
        <v>1688</v>
      </c>
      <c r="L2062" s="430"/>
      <c r="M2062" s="175"/>
      <c r="N2062" s="175"/>
      <c r="O2062" s="431">
        <v>45315.0</v>
      </c>
      <c r="P2062" s="436">
        <v>45834.0</v>
      </c>
      <c r="Q2062" s="94" t="s">
        <v>124</v>
      </c>
      <c r="R2062" s="94">
        <v>2.0</v>
      </c>
      <c r="S2062" s="167" t="s">
        <v>126</v>
      </c>
      <c r="T2062" s="162" t="s">
        <v>145</v>
      </c>
      <c r="U2062" s="163"/>
      <c r="V2062" s="167" t="s">
        <v>131</v>
      </c>
      <c r="W2062" s="175"/>
      <c r="X2062" s="163"/>
      <c r="Y2062" s="175"/>
      <c r="Z2062" s="175"/>
      <c r="AA2062" s="175"/>
      <c r="AB2062" s="175"/>
    </row>
    <row r="2063" ht="22.5" customHeight="1">
      <c r="A2063" s="72">
        <f>COUNTIF('Call &amp; Chat-Lidya'!$I$4:$I$2365,I2063)</f>
        <v>26</v>
      </c>
      <c r="B2063" s="436">
        <v>46083.0</v>
      </c>
      <c r="C2063" s="94" t="s">
        <v>83</v>
      </c>
      <c r="D2063" s="94" t="s">
        <v>125</v>
      </c>
      <c r="E2063" s="94">
        <f t="shared" si="2"/>
        <v>226</v>
      </c>
      <c r="F2063" s="429">
        <v>46083.0</v>
      </c>
      <c r="G2063" s="175"/>
      <c r="H2063" s="175"/>
      <c r="I2063" s="94" t="s">
        <v>2116</v>
      </c>
      <c r="J2063" s="161" t="s">
        <v>3141</v>
      </c>
      <c r="K2063" s="161" t="s">
        <v>3141</v>
      </c>
      <c r="L2063" s="175" t="s">
        <v>2116</v>
      </c>
      <c r="M2063" s="94" t="s">
        <v>2116</v>
      </c>
      <c r="N2063" s="94" t="s">
        <v>2116</v>
      </c>
      <c r="O2063" s="514" t="s">
        <v>2116</v>
      </c>
      <c r="P2063" s="94" t="s">
        <v>2116</v>
      </c>
      <c r="Q2063" s="94" t="s">
        <v>124</v>
      </c>
      <c r="R2063" s="94">
        <v>2.0</v>
      </c>
      <c r="S2063" s="167" t="s">
        <v>100</v>
      </c>
      <c r="T2063" s="162" t="s">
        <v>145</v>
      </c>
      <c r="U2063" s="167" t="s">
        <v>101</v>
      </c>
      <c r="V2063" s="167" t="s">
        <v>341</v>
      </c>
      <c r="W2063" s="94" t="s">
        <v>509</v>
      </c>
      <c r="X2063" s="163"/>
      <c r="Y2063" s="175"/>
      <c r="Z2063" s="175"/>
      <c r="AA2063" s="175"/>
      <c r="AB2063" s="175"/>
    </row>
    <row r="2064" ht="22.5" customHeight="1">
      <c r="A2064" s="72">
        <f>COUNTIF('Call &amp; Chat-Lidya'!$I$4:$I$2365,I2064)</f>
        <v>2</v>
      </c>
      <c r="B2064" s="436">
        <v>46083.0</v>
      </c>
      <c r="C2064" s="94" t="s">
        <v>83</v>
      </c>
      <c r="D2064" s="94" t="s">
        <v>125</v>
      </c>
      <c r="E2064" s="94">
        <f t="shared" si="2"/>
        <v>227</v>
      </c>
      <c r="F2064" s="429">
        <v>46083.0</v>
      </c>
      <c r="G2064" s="175"/>
      <c r="H2064" s="175"/>
      <c r="I2064" s="94">
        <v>16201.0</v>
      </c>
      <c r="J2064" s="883" t="s">
        <v>3106</v>
      </c>
      <c r="K2064" s="161" t="s">
        <v>3107</v>
      </c>
      <c r="L2064" s="547" t="s">
        <v>3107</v>
      </c>
      <c r="M2064" s="539">
        <v>8.2176537176E10</v>
      </c>
      <c r="N2064" s="175"/>
      <c r="O2064" s="546"/>
      <c r="P2064" s="436">
        <v>46085.0</v>
      </c>
      <c r="Q2064" s="94" t="s">
        <v>98</v>
      </c>
      <c r="R2064" s="94">
        <v>3.0</v>
      </c>
      <c r="S2064" s="167" t="s">
        <v>126</v>
      </c>
      <c r="T2064" s="162" t="s">
        <v>145</v>
      </c>
      <c r="U2064" s="167" t="s">
        <v>101</v>
      </c>
      <c r="V2064" s="167" t="s">
        <v>105</v>
      </c>
      <c r="W2064" s="175"/>
      <c r="X2064" s="163"/>
      <c r="Y2064" s="175"/>
      <c r="Z2064" s="175"/>
      <c r="AA2064" s="175"/>
      <c r="AB2064" s="175"/>
    </row>
    <row r="2065" ht="22.5" customHeight="1">
      <c r="A2065" s="72">
        <f>COUNTIF('Call &amp; Chat-Lidya'!$I$4:$I$2365,I2065)</f>
        <v>2</v>
      </c>
      <c r="B2065" s="436">
        <v>46083.0</v>
      </c>
      <c r="C2065" s="94" t="s">
        <v>83</v>
      </c>
      <c r="D2065" s="94" t="s">
        <v>125</v>
      </c>
      <c r="E2065" s="94">
        <f t="shared" si="2"/>
        <v>228</v>
      </c>
      <c r="F2065" s="429">
        <v>46083.0</v>
      </c>
      <c r="G2065" s="175"/>
      <c r="H2065" s="175"/>
      <c r="I2065" s="94" t="s">
        <v>2271</v>
      </c>
      <c r="J2065" s="883" t="s">
        <v>10725</v>
      </c>
      <c r="K2065" s="161" t="s">
        <v>1355</v>
      </c>
      <c r="L2065" s="430" t="s">
        <v>3246</v>
      </c>
      <c r="M2065" s="175"/>
      <c r="N2065" s="175"/>
      <c r="O2065" s="546"/>
      <c r="P2065" s="436">
        <v>46085.0</v>
      </c>
      <c r="Q2065" s="94" t="s">
        <v>10726</v>
      </c>
      <c r="R2065" s="94">
        <v>3.0</v>
      </c>
      <c r="S2065" s="167" t="s">
        <v>100</v>
      </c>
      <c r="T2065" s="162" t="s">
        <v>100</v>
      </c>
      <c r="U2065" s="167" t="s">
        <v>101</v>
      </c>
      <c r="V2065" s="167" t="s">
        <v>105</v>
      </c>
      <c r="W2065" s="175"/>
      <c r="X2065" s="163"/>
      <c r="Y2065" s="175"/>
      <c r="Z2065" s="175"/>
      <c r="AA2065" s="175"/>
      <c r="AB2065" s="175"/>
    </row>
    <row r="2066" ht="22.5" customHeight="1">
      <c r="A2066" s="72">
        <f>COUNTIF('Call &amp; Chat-Lidya'!$I$4:$I$2365,I2066)</f>
        <v>4</v>
      </c>
      <c r="B2066" s="436">
        <v>46083.0</v>
      </c>
      <c r="C2066" s="94" t="s">
        <v>83</v>
      </c>
      <c r="D2066" s="94" t="s">
        <v>125</v>
      </c>
      <c r="E2066" s="94">
        <f t="shared" si="2"/>
        <v>229</v>
      </c>
      <c r="F2066" s="429">
        <v>46083.0</v>
      </c>
      <c r="G2066" s="94"/>
      <c r="H2066" s="94" t="s">
        <v>3140</v>
      </c>
      <c r="I2066" s="94" t="s">
        <v>2449</v>
      </c>
      <c r="J2066" s="161" t="s">
        <v>2450</v>
      </c>
      <c r="K2066" s="161" t="s">
        <v>2450</v>
      </c>
      <c r="L2066" s="430" t="s">
        <v>2450</v>
      </c>
      <c r="M2066" s="94" t="s">
        <v>2451</v>
      </c>
      <c r="N2066" s="94" t="s">
        <v>2451</v>
      </c>
      <c r="O2066" s="431">
        <v>46032.0</v>
      </c>
      <c r="P2066" s="436">
        <v>46046.0</v>
      </c>
      <c r="Q2066" s="94" t="s">
        <v>149</v>
      </c>
      <c r="R2066" s="94">
        <v>3.0</v>
      </c>
      <c r="S2066" s="167" t="s">
        <v>126</v>
      </c>
      <c r="T2066" s="162" t="s">
        <v>381</v>
      </c>
      <c r="U2066" s="167" t="s">
        <v>101</v>
      </c>
      <c r="V2066" s="167" t="s">
        <v>105</v>
      </c>
      <c r="W2066" s="167" t="s">
        <v>1445</v>
      </c>
      <c r="X2066" s="167" t="s">
        <v>959</v>
      </c>
      <c r="Y2066" s="553">
        <v>2078000.0</v>
      </c>
      <c r="Z2066" s="435"/>
      <c r="AA2066" s="175"/>
      <c r="AB2066" s="175"/>
    </row>
    <row r="2067" ht="22.5" customHeight="1">
      <c r="A2067" s="72">
        <f>COUNTIF('Call &amp; Chat-Lidya'!$I$4:$I$2365,I2067)</f>
        <v>2</v>
      </c>
      <c r="B2067" s="436">
        <v>46083.0</v>
      </c>
      <c r="C2067" s="94" t="s">
        <v>83</v>
      </c>
      <c r="D2067" s="94" t="s">
        <v>125</v>
      </c>
      <c r="E2067" s="94">
        <f t="shared" si="2"/>
        <v>230</v>
      </c>
      <c r="F2067" s="429">
        <v>46083.0</v>
      </c>
      <c r="G2067" s="94"/>
      <c r="H2067" s="94" t="s">
        <v>3280</v>
      </c>
      <c r="I2067" s="94" t="s">
        <v>2665</v>
      </c>
      <c r="J2067" s="161" t="s">
        <v>2666</v>
      </c>
      <c r="K2067" s="161" t="s">
        <v>2666</v>
      </c>
      <c r="L2067" s="430" t="s">
        <v>2666</v>
      </c>
      <c r="M2067" s="94" t="s">
        <v>2667</v>
      </c>
      <c r="N2067" s="94" t="s">
        <v>2667</v>
      </c>
      <c r="O2067" s="431">
        <v>46025.0</v>
      </c>
      <c r="P2067" s="436">
        <v>46039.0</v>
      </c>
      <c r="Q2067" s="94" t="s">
        <v>3281</v>
      </c>
      <c r="R2067" s="94">
        <v>3.0</v>
      </c>
      <c r="S2067" s="167" t="s">
        <v>99</v>
      </c>
      <c r="T2067" s="162" t="s">
        <v>381</v>
      </c>
      <c r="U2067" s="167" t="s">
        <v>101</v>
      </c>
      <c r="V2067" s="167" t="s">
        <v>105</v>
      </c>
      <c r="W2067" s="167" t="s">
        <v>509</v>
      </c>
      <c r="X2067" s="167" t="s">
        <v>959</v>
      </c>
      <c r="Y2067" s="435"/>
      <c r="Z2067" s="435"/>
      <c r="AA2067" s="175"/>
      <c r="AB2067" s="175"/>
    </row>
    <row r="2068" ht="22.5" customHeight="1">
      <c r="A2068" s="72">
        <f>COUNTIF('Call &amp; Chat-Lidya'!$I$4:$I$2365,I2068)</f>
        <v>5</v>
      </c>
      <c r="B2068" s="436">
        <v>46083.0</v>
      </c>
      <c r="C2068" s="94" t="s">
        <v>83</v>
      </c>
      <c r="D2068" s="94" t="s">
        <v>125</v>
      </c>
      <c r="E2068" s="94">
        <f t="shared" si="2"/>
        <v>231</v>
      </c>
      <c r="F2068" s="429">
        <v>46083.0</v>
      </c>
      <c r="G2068" s="94"/>
      <c r="H2068" s="94" t="s">
        <v>3282</v>
      </c>
      <c r="I2068" s="94" t="s">
        <v>2248</v>
      </c>
      <c r="J2068" s="161" t="s">
        <v>2249</v>
      </c>
      <c r="K2068" s="161" t="s">
        <v>2249</v>
      </c>
      <c r="L2068" s="430" t="s">
        <v>2249</v>
      </c>
      <c r="M2068" s="94" t="s">
        <v>2254</v>
      </c>
      <c r="N2068" s="94" t="s">
        <v>2254</v>
      </c>
      <c r="O2068" s="431">
        <v>46067.0</v>
      </c>
      <c r="P2068" s="436">
        <v>46080.0</v>
      </c>
      <c r="Q2068" s="94" t="s">
        <v>424</v>
      </c>
      <c r="R2068" s="94">
        <v>3.0</v>
      </c>
      <c r="S2068" s="167" t="s">
        <v>100</v>
      </c>
      <c r="T2068" s="162" t="s">
        <v>145</v>
      </c>
      <c r="U2068" s="167" t="s">
        <v>101</v>
      </c>
      <c r="V2068" s="167" t="s">
        <v>105</v>
      </c>
      <c r="W2068" s="163"/>
      <c r="X2068" s="167" t="s">
        <v>512</v>
      </c>
      <c r="Y2068" s="94">
        <v>1298052.0</v>
      </c>
      <c r="Z2068" s="175"/>
      <c r="AA2068" s="175"/>
      <c r="AB2068" s="175"/>
    </row>
    <row r="2069" ht="22.5" customHeight="1">
      <c r="A2069" s="72">
        <f>COUNTIF('Call &amp; Chat-Lidya'!$I$4:$I$2365,I2069)</f>
        <v>5</v>
      </c>
      <c r="B2069" s="436">
        <v>46083.0</v>
      </c>
      <c r="C2069" s="94" t="s">
        <v>83</v>
      </c>
      <c r="D2069" s="94" t="s">
        <v>125</v>
      </c>
      <c r="E2069" s="94">
        <f t="shared" si="2"/>
        <v>232</v>
      </c>
      <c r="F2069" s="429">
        <v>46083.0</v>
      </c>
      <c r="G2069" s="94"/>
      <c r="H2069" s="94" t="s">
        <v>3283</v>
      </c>
      <c r="I2069" s="94" t="s">
        <v>2567</v>
      </c>
      <c r="J2069" s="161" t="s">
        <v>2568</v>
      </c>
      <c r="K2069" s="161" t="s">
        <v>2569</v>
      </c>
      <c r="L2069" s="430" t="s">
        <v>2569</v>
      </c>
      <c r="M2069" s="94" t="s">
        <v>2571</v>
      </c>
      <c r="N2069" s="94" t="s">
        <v>3284</v>
      </c>
      <c r="O2069" s="431">
        <v>46077.0</v>
      </c>
      <c r="P2069" s="436">
        <v>46091.0</v>
      </c>
      <c r="Q2069" s="94" t="s">
        <v>124</v>
      </c>
      <c r="R2069" s="94">
        <v>3.0</v>
      </c>
      <c r="S2069" s="167" t="s">
        <v>100</v>
      </c>
      <c r="T2069" s="162" t="s">
        <v>100</v>
      </c>
      <c r="U2069" s="167" t="s">
        <v>101</v>
      </c>
      <c r="V2069" s="167" t="s">
        <v>105</v>
      </c>
      <c r="W2069" s="167" t="s">
        <v>509</v>
      </c>
      <c r="X2069" s="167" t="s">
        <v>512</v>
      </c>
      <c r="Y2069" s="553" t="s">
        <v>9675</v>
      </c>
      <c r="Z2069" s="435"/>
      <c r="AA2069" s="175"/>
      <c r="AB2069" s="175"/>
    </row>
    <row r="2070" ht="22.5" customHeight="1">
      <c r="A2070" s="72">
        <f>COUNTIF('Call &amp; Chat-Lidya'!$I$4:$I$2365,I2070)</f>
        <v>6</v>
      </c>
      <c r="B2070" s="436">
        <v>46083.0</v>
      </c>
      <c r="C2070" s="94" t="s">
        <v>83</v>
      </c>
      <c r="D2070" s="94" t="s">
        <v>125</v>
      </c>
      <c r="E2070" s="94">
        <f t="shared" si="2"/>
        <v>233</v>
      </c>
      <c r="F2070" s="429">
        <v>46083.0</v>
      </c>
      <c r="G2070" s="94"/>
      <c r="H2070" s="94">
        <v>10432.0</v>
      </c>
      <c r="I2070" s="94" t="s">
        <v>2556</v>
      </c>
      <c r="J2070" s="161" t="s">
        <v>2558</v>
      </c>
      <c r="K2070" s="161" t="s">
        <v>2559</v>
      </c>
      <c r="L2070" s="430" t="s">
        <v>2559</v>
      </c>
      <c r="M2070" s="94" t="s">
        <v>2560</v>
      </c>
      <c r="N2070" s="94" t="s">
        <v>3120</v>
      </c>
      <c r="O2070" s="431">
        <v>46027.0</v>
      </c>
      <c r="P2070" s="436">
        <v>46041.0</v>
      </c>
      <c r="Q2070" s="94" t="s">
        <v>143</v>
      </c>
      <c r="R2070" s="94">
        <v>3.0</v>
      </c>
      <c r="S2070" s="167" t="s">
        <v>99</v>
      </c>
      <c r="T2070" s="162" t="s">
        <v>381</v>
      </c>
      <c r="U2070" s="167" t="s">
        <v>101</v>
      </c>
      <c r="V2070" s="167" t="s">
        <v>105</v>
      </c>
      <c r="W2070" s="163"/>
      <c r="X2070" s="167" t="s">
        <v>959</v>
      </c>
      <c r="Y2070" s="94" t="s">
        <v>9756</v>
      </c>
      <c r="Z2070" s="175"/>
      <c r="AA2070" s="175"/>
      <c r="AB2070" s="175"/>
    </row>
    <row r="2071" ht="22.5" customHeight="1">
      <c r="A2071" s="72">
        <f>COUNTIF('Call &amp; Chat-Lidya'!$I$4:$I$2365,I2071)</f>
        <v>3</v>
      </c>
      <c r="B2071" s="436">
        <v>46093.0</v>
      </c>
      <c r="C2071" s="94" t="s">
        <v>83</v>
      </c>
      <c r="D2071" s="94" t="s">
        <v>125</v>
      </c>
      <c r="E2071" s="94">
        <f t="shared" si="2"/>
        <v>234</v>
      </c>
      <c r="F2071" s="429">
        <v>46084.0</v>
      </c>
      <c r="G2071" s="94"/>
      <c r="H2071" s="94">
        <v>10611.0</v>
      </c>
      <c r="I2071" s="94" t="s">
        <v>3673</v>
      </c>
      <c r="J2071" s="161" t="s">
        <v>3674</v>
      </c>
      <c r="K2071" s="161" t="s">
        <v>3675</v>
      </c>
      <c r="L2071" s="430" t="s">
        <v>3675</v>
      </c>
      <c r="M2071" s="175"/>
      <c r="N2071" s="94" t="s">
        <v>3676</v>
      </c>
      <c r="O2071" s="431">
        <v>46057.0</v>
      </c>
      <c r="P2071" s="436">
        <v>46071.0</v>
      </c>
      <c r="Q2071" s="94" t="s">
        <v>124</v>
      </c>
      <c r="R2071" s="94">
        <v>1.0</v>
      </c>
      <c r="S2071" s="167" t="s">
        <v>251</v>
      </c>
      <c r="T2071" s="162" t="s">
        <v>145</v>
      </c>
      <c r="U2071" s="167" t="s">
        <v>101</v>
      </c>
      <c r="V2071" s="167" t="s">
        <v>131</v>
      </c>
      <c r="W2071" s="175"/>
      <c r="X2071" s="163"/>
      <c r="Y2071" s="175"/>
      <c r="Z2071" s="175"/>
      <c r="AA2071" s="175"/>
      <c r="AB2071" s="175"/>
    </row>
    <row r="2072" ht="22.5" customHeight="1">
      <c r="A2072" s="72">
        <f>COUNTIF('Call &amp; Chat-Lidya'!$I$4:$I$2365,I2072)</f>
        <v>3</v>
      </c>
      <c r="B2072" s="436">
        <v>46093.0</v>
      </c>
      <c r="C2072" s="94" t="s">
        <v>83</v>
      </c>
      <c r="D2072" s="94" t="s">
        <v>125</v>
      </c>
      <c r="E2072" s="94">
        <f t="shared" si="2"/>
        <v>235</v>
      </c>
      <c r="F2072" s="429">
        <v>46084.0</v>
      </c>
      <c r="G2072" s="94"/>
      <c r="H2072" s="94">
        <v>10614.0</v>
      </c>
      <c r="I2072" s="94" t="s">
        <v>3686</v>
      </c>
      <c r="J2072" s="161" t="s">
        <v>3687</v>
      </c>
      <c r="K2072" s="161" t="s">
        <v>3688</v>
      </c>
      <c r="L2072" s="430" t="s">
        <v>3688</v>
      </c>
      <c r="M2072" s="94" t="s">
        <v>3689</v>
      </c>
      <c r="N2072" s="94" t="s">
        <v>3690</v>
      </c>
      <c r="O2072" s="431">
        <v>46057.0</v>
      </c>
      <c r="P2072" s="436">
        <v>46071.0</v>
      </c>
      <c r="Q2072" s="94" t="s">
        <v>124</v>
      </c>
      <c r="R2072" s="94">
        <v>1.0</v>
      </c>
      <c r="S2072" s="167" t="s">
        <v>251</v>
      </c>
      <c r="T2072" s="162" t="s">
        <v>195</v>
      </c>
      <c r="U2072" s="167" t="s">
        <v>128</v>
      </c>
      <c r="V2072" s="167" t="s">
        <v>131</v>
      </c>
      <c r="W2072" s="175"/>
      <c r="X2072" s="163"/>
      <c r="Y2072" s="175"/>
      <c r="Z2072" s="175"/>
      <c r="AA2072" s="175"/>
      <c r="AB2072" s="175"/>
    </row>
    <row r="2073" ht="22.5" customHeight="1">
      <c r="A2073" s="72">
        <f>COUNTIF('Call &amp; Chat-Lidya'!$I$4:$I$2365,I2073)</f>
        <v>3</v>
      </c>
      <c r="B2073" s="436">
        <v>46093.0</v>
      </c>
      <c r="C2073" s="94" t="s">
        <v>83</v>
      </c>
      <c r="D2073" s="94" t="s">
        <v>125</v>
      </c>
      <c r="E2073" s="94">
        <f t="shared" si="2"/>
        <v>236</v>
      </c>
      <c r="F2073" s="429">
        <v>46084.0</v>
      </c>
      <c r="G2073" s="94"/>
      <c r="H2073" s="94">
        <v>10616.0</v>
      </c>
      <c r="I2073" s="94" t="s">
        <v>3695</v>
      </c>
      <c r="J2073" s="161" t="s">
        <v>10793</v>
      </c>
      <c r="K2073" s="161" t="s">
        <v>3697</v>
      </c>
      <c r="L2073" s="430" t="s">
        <v>3697</v>
      </c>
      <c r="M2073" s="94" t="s">
        <v>3698</v>
      </c>
      <c r="N2073" s="94" t="s">
        <v>3698</v>
      </c>
      <c r="O2073" s="431">
        <v>46058.0</v>
      </c>
      <c r="P2073" s="436">
        <v>46072.0</v>
      </c>
      <c r="Q2073" s="94" t="s">
        <v>124</v>
      </c>
      <c r="R2073" s="94">
        <v>1.0</v>
      </c>
      <c r="S2073" s="167" t="s">
        <v>126</v>
      </c>
      <c r="T2073" s="162" t="s">
        <v>145</v>
      </c>
      <c r="U2073" s="167" t="s">
        <v>101</v>
      </c>
      <c r="V2073" s="167" t="s">
        <v>131</v>
      </c>
      <c r="W2073" s="175"/>
      <c r="X2073" s="163"/>
      <c r="Y2073" s="175"/>
      <c r="Z2073" s="175"/>
      <c r="AA2073" s="175"/>
      <c r="AB2073" s="175"/>
    </row>
    <row r="2074" ht="22.5" customHeight="1">
      <c r="A2074" s="72">
        <f>COUNTIF('Call &amp; Chat-Lidya'!$I$4:$I$2365,I2074)</f>
        <v>3</v>
      </c>
      <c r="B2074" s="436">
        <v>46093.0</v>
      </c>
      <c r="C2074" s="94" t="s">
        <v>83</v>
      </c>
      <c r="D2074" s="94" t="s">
        <v>125</v>
      </c>
      <c r="E2074" s="94">
        <f t="shared" si="2"/>
        <v>237</v>
      </c>
      <c r="F2074" s="429">
        <v>46084.0</v>
      </c>
      <c r="G2074" s="94"/>
      <c r="H2074" s="94">
        <v>10622.0</v>
      </c>
      <c r="I2074" s="94" t="s">
        <v>3702</v>
      </c>
      <c r="J2074" s="161" t="s">
        <v>3703</v>
      </c>
      <c r="K2074" s="161" t="s">
        <v>3703</v>
      </c>
      <c r="L2074" s="430" t="s">
        <v>3703</v>
      </c>
      <c r="M2074" s="94" t="s">
        <v>3704</v>
      </c>
      <c r="N2074" s="94" t="s">
        <v>3705</v>
      </c>
      <c r="O2074" s="431">
        <v>46058.0</v>
      </c>
      <c r="P2074" s="436">
        <v>46072.0</v>
      </c>
      <c r="Q2074" s="94" t="s">
        <v>124</v>
      </c>
      <c r="R2074" s="94">
        <v>1.0</v>
      </c>
      <c r="S2074" s="167" t="s">
        <v>251</v>
      </c>
      <c r="T2074" s="162" t="s">
        <v>145</v>
      </c>
      <c r="U2074" s="167" t="s">
        <v>101</v>
      </c>
      <c r="V2074" s="167" t="s">
        <v>131</v>
      </c>
      <c r="W2074" s="175"/>
      <c r="X2074" s="163"/>
      <c r="Y2074" s="175"/>
      <c r="Z2074" s="175"/>
      <c r="AA2074" s="175"/>
      <c r="AB2074" s="175"/>
    </row>
    <row r="2075" ht="22.5" customHeight="1">
      <c r="A2075" s="72">
        <f>COUNTIF('Call &amp; Chat-Lidya'!$I$4:$I$2365,I2075)</f>
        <v>3</v>
      </c>
      <c r="B2075" s="436">
        <v>46093.0</v>
      </c>
      <c r="C2075" s="94" t="s">
        <v>83</v>
      </c>
      <c r="D2075" s="94" t="s">
        <v>125</v>
      </c>
      <c r="E2075" s="94">
        <f t="shared" si="2"/>
        <v>238</v>
      </c>
      <c r="F2075" s="429">
        <v>46084.0</v>
      </c>
      <c r="G2075" s="94"/>
      <c r="H2075" s="94">
        <v>10623.0</v>
      </c>
      <c r="I2075" s="94" t="s">
        <v>3710</v>
      </c>
      <c r="J2075" s="161" t="s">
        <v>3711</v>
      </c>
      <c r="K2075" s="161" t="s">
        <v>3711</v>
      </c>
      <c r="L2075" s="430" t="s">
        <v>3711</v>
      </c>
      <c r="M2075" s="94" t="s">
        <v>3712</v>
      </c>
      <c r="N2075" s="94" t="s">
        <v>3712</v>
      </c>
      <c r="O2075" s="431">
        <v>46059.0</v>
      </c>
      <c r="P2075" s="436">
        <v>46073.0</v>
      </c>
      <c r="Q2075" s="94" t="s">
        <v>143</v>
      </c>
      <c r="R2075" s="94">
        <v>1.0</v>
      </c>
      <c r="S2075" s="167" t="s">
        <v>126</v>
      </c>
      <c r="T2075" s="162" t="s">
        <v>145</v>
      </c>
      <c r="U2075" s="167" t="s">
        <v>101</v>
      </c>
      <c r="V2075" s="167" t="s">
        <v>131</v>
      </c>
      <c r="W2075" s="175"/>
      <c r="X2075" s="163"/>
      <c r="Y2075" s="175"/>
      <c r="Z2075" s="175"/>
      <c r="AA2075" s="175"/>
      <c r="AB2075" s="175"/>
    </row>
    <row r="2076" ht="22.5" customHeight="1">
      <c r="A2076" s="72">
        <f>COUNTIF('Call &amp; Chat-Lidya'!$I$4:$I$2365,I2076)</f>
        <v>3</v>
      </c>
      <c r="B2076" s="436">
        <v>46093.0</v>
      </c>
      <c r="C2076" s="94" t="s">
        <v>83</v>
      </c>
      <c r="D2076" s="94" t="s">
        <v>125</v>
      </c>
      <c r="E2076" s="94">
        <f t="shared" si="2"/>
        <v>239</v>
      </c>
      <c r="F2076" s="429">
        <v>46084.0</v>
      </c>
      <c r="G2076" s="94"/>
      <c r="H2076" s="94">
        <v>10625.0</v>
      </c>
      <c r="I2076" s="94" t="s">
        <v>3720</v>
      </c>
      <c r="J2076" s="161" t="s">
        <v>10816</v>
      </c>
      <c r="K2076" s="161" t="s">
        <v>3722</v>
      </c>
      <c r="L2076" s="430" t="s">
        <v>3722</v>
      </c>
      <c r="M2076" s="94" t="s">
        <v>3723</v>
      </c>
      <c r="N2076" s="94" t="s">
        <v>3724</v>
      </c>
      <c r="O2076" s="431">
        <v>46059.0</v>
      </c>
      <c r="P2076" s="436">
        <v>46073.0</v>
      </c>
      <c r="Q2076" s="94" t="s">
        <v>202</v>
      </c>
      <c r="R2076" s="94">
        <v>1.0</v>
      </c>
      <c r="S2076" s="167" t="s">
        <v>251</v>
      </c>
      <c r="T2076" s="162" t="s">
        <v>145</v>
      </c>
      <c r="U2076" s="167" t="s">
        <v>101</v>
      </c>
      <c r="V2076" s="167" t="s">
        <v>131</v>
      </c>
      <c r="W2076" s="175"/>
      <c r="X2076" s="163"/>
      <c r="Y2076" s="175"/>
      <c r="Z2076" s="175"/>
      <c r="AA2076" s="175"/>
      <c r="AB2076" s="175"/>
    </row>
    <row r="2077" ht="22.5" customHeight="1">
      <c r="A2077" s="72">
        <f>COUNTIF('Call &amp; Chat-Lidya'!$I$4:$I$2365,I2077)</f>
        <v>3</v>
      </c>
      <c r="B2077" s="436">
        <v>46093.0</v>
      </c>
      <c r="C2077" s="94" t="s">
        <v>83</v>
      </c>
      <c r="D2077" s="94" t="s">
        <v>125</v>
      </c>
      <c r="E2077" s="94">
        <f t="shared" si="2"/>
        <v>240</v>
      </c>
      <c r="F2077" s="429">
        <v>46084.0</v>
      </c>
      <c r="G2077" s="94"/>
      <c r="H2077" s="94">
        <v>10627.0</v>
      </c>
      <c r="I2077" s="94" t="s">
        <v>2405</v>
      </c>
      <c r="J2077" s="161" t="s">
        <v>2407</v>
      </c>
      <c r="K2077" s="161" t="s">
        <v>10817</v>
      </c>
      <c r="L2077" s="430" t="s">
        <v>10817</v>
      </c>
      <c r="M2077" s="94" t="s">
        <v>2409</v>
      </c>
      <c r="N2077" s="94" t="s">
        <v>2409</v>
      </c>
      <c r="O2077" s="431">
        <v>46059.0</v>
      </c>
      <c r="P2077" s="436">
        <v>46073.0</v>
      </c>
      <c r="Q2077" s="94" t="s">
        <v>143</v>
      </c>
      <c r="R2077" s="94">
        <v>1.0</v>
      </c>
      <c r="S2077" s="167" t="s">
        <v>350</v>
      </c>
      <c r="T2077" s="162" t="s">
        <v>145</v>
      </c>
      <c r="U2077" s="167" t="s">
        <v>101</v>
      </c>
      <c r="V2077" s="167" t="s">
        <v>131</v>
      </c>
      <c r="W2077" s="175"/>
      <c r="X2077" s="163"/>
      <c r="Y2077" s="175"/>
      <c r="Z2077" s="175" t="s">
        <v>10819</v>
      </c>
      <c r="AA2077" s="175"/>
      <c r="AB2077" s="175"/>
    </row>
    <row r="2078" ht="22.5" customHeight="1">
      <c r="A2078" s="72">
        <f>COUNTIF('Call &amp; Chat-Lidya'!$I$4:$I$2365,I2078)</f>
        <v>3</v>
      </c>
      <c r="B2078" s="436">
        <v>46093.0</v>
      </c>
      <c r="C2078" s="94" t="s">
        <v>83</v>
      </c>
      <c r="D2078" s="94" t="s">
        <v>125</v>
      </c>
      <c r="E2078" s="94">
        <f t="shared" si="2"/>
        <v>241</v>
      </c>
      <c r="F2078" s="429">
        <v>46084.0</v>
      </c>
      <c r="G2078" s="94"/>
      <c r="H2078" s="94">
        <v>10628.0</v>
      </c>
      <c r="I2078" s="94" t="s">
        <v>3730</v>
      </c>
      <c r="J2078" s="161" t="s">
        <v>10824</v>
      </c>
      <c r="K2078" s="161" t="s">
        <v>3732</v>
      </c>
      <c r="L2078" s="430" t="s">
        <v>3732</v>
      </c>
      <c r="M2078" s="175"/>
      <c r="N2078" s="94" t="s">
        <v>3733</v>
      </c>
      <c r="O2078" s="431">
        <v>46059.0</v>
      </c>
      <c r="P2078" s="436">
        <v>46073.0</v>
      </c>
      <c r="Q2078" s="94" t="s">
        <v>124</v>
      </c>
      <c r="R2078" s="94">
        <v>1.0</v>
      </c>
      <c r="S2078" s="167" t="s">
        <v>251</v>
      </c>
      <c r="T2078" s="162" t="s">
        <v>145</v>
      </c>
      <c r="U2078" s="167" t="s">
        <v>101</v>
      </c>
      <c r="V2078" s="167" t="s">
        <v>131</v>
      </c>
      <c r="W2078" s="175"/>
      <c r="X2078" s="163"/>
      <c r="Y2078" s="175"/>
      <c r="Z2078" s="175"/>
      <c r="AA2078" s="175"/>
      <c r="AB2078" s="175"/>
    </row>
    <row r="2079" ht="22.5" customHeight="1">
      <c r="A2079" s="72">
        <f>COUNTIF('Call &amp; Chat-Lidya'!$I$4:$I$2365,I2079)</f>
        <v>3</v>
      </c>
      <c r="B2079" s="436">
        <v>46093.0</v>
      </c>
      <c r="C2079" s="94" t="s">
        <v>83</v>
      </c>
      <c r="D2079" s="94" t="s">
        <v>125</v>
      </c>
      <c r="E2079" s="94">
        <f t="shared" si="2"/>
        <v>242</v>
      </c>
      <c r="F2079" s="429">
        <v>46084.0</v>
      </c>
      <c r="G2079" s="94"/>
      <c r="H2079" s="94">
        <v>10629.0</v>
      </c>
      <c r="I2079" s="94" t="s">
        <v>3744</v>
      </c>
      <c r="J2079" s="161" t="s">
        <v>10828</v>
      </c>
      <c r="K2079" s="161" t="s">
        <v>3748</v>
      </c>
      <c r="L2079" s="430" t="s">
        <v>3748</v>
      </c>
      <c r="M2079" s="94" t="s">
        <v>3749</v>
      </c>
      <c r="N2079" s="94" t="s">
        <v>3749</v>
      </c>
      <c r="O2079" s="431">
        <v>46060.0</v>
      </c>
      <c r="P2079" s="436">
        <v>46074.0</v>
      </c>
      <c r="Q2079" s="94" t="s">
        <v>124</v>
      </c>
      <c r="R2079" s="94">
        <v>1.0</v>
      </c>
      <c r="S2079" s="167" t="s">
        <v>126</v>
      </c>
      <c r="T2079" s="162" t="s">
        <v>145</v>
      </c>
      <c r="U2079" s="167" t="s">
        <v>101</v>
      </c>
      <c r="V2079" s="167" t="s">
        <v>131</v>
      </c>
      <c r="W2079" s="175"/>
      <c r="X2079" s="163"/>
      <c r="Y2079" s="175"/>
      <c r="Z2079" s="175"/>
      <c r="AA2079" s="175"/>
      <c r="AB2079" s="175"/>
    </row>
    <row r="2080" ht="22.5" customHeight="1">
      <c r="A2080" s="72">
        <f>COUNTIF('Call &amp; Chat-Lidya'!$I$4:$I$2365,I2080)</f>
        <v>3</v>
      </c>
      <c r="B2080" s="436">
        <v>46093.0</v>
      </c>
      <c r="C2080" s="94" t="s">
        <v>83</v>
      </c>
      <c r="D2080" s="94" t="s">
        <v>125</v>
      </c>
      <c r="E2080" s="94">
        <f t="shared" si="2"/>
        <v>243</v>
      </c>
      <c r="F2080" s="429">
        <v>46084.0</v>
      </c>
      <c r="G2080" s="94"/>
      <c r="H2080" s="94">
        <v>10631.0</v>
      </c>
      <c r="I2080" s="94" t="s">
        <v>2493</v>
      </c>
      <c r="J2080" s="161" t="s">
        <v>10830</v>
      </c>
      <c r="K2080" s="161" t="s">
        <v>2495</v>
      </c>
      <c r="L2080" s="430" t="s">
        <v>2495</v>
      </c>
      <c r="M2080" s="94" t="s">
        <v>2498</v>
      </c>
      <c r="N2080" s="94" t="s">
        <v>2498</v>
      </c>
      <c r="O2080" s="431">
        <v>46060.0</v>
      </c>
      <c r="P2080" s="436">
        <v>46074.0</v>
      </c>
      <c r="Q2080" s="94" t="s">
        <v>124</v>
      </c>
      <c r="R2080" s="94">
        <v>1.0</v>
      </c>
      <c r="S2080" s="167" t="s">
        <v>292</v>
      </c>
      <c r="T2080" s="162" t="s">
        <v>145</v>
      </c>
      <c r="U2080" s="167" t="s">
        <v>101</v>
      </c>
      <c r="V2080" s="167" t="s">
        <v>664</v>
      </c>
      <c r="W2080" s="175"/>
      <c r="X2080" s="163"/>
      <c r="Y2080" s="175"/>
      <c r="Z2080" s="175" t="s">
        <v>10831</v>
      </c>
      <c r="AA2080" s="175"/>
      <c r="AB2080" s="175"/>
    </row>
    <row r="2081" ht="22.5" customHeight="1">
      <c r="A2081" s="72">
        <f>COUNTIF('Call &amp; Chat-Lidya'!$I$4:$I$2365,I2081)</f>
        <v>4</v>
      </c>
      <c r="B2081" s="436">
        <v>46093.0</v>
      </c>
      <c r="C2081" s="94" t="s">
        <v>83</v>
      </c>
      <c r="D2081" s="94" t="s">
        <v>125</v>
      </c>
      <c r="E2081" s="94">
        <f t="shared" si="2"/>
        <v>244</v>
      </c>
      <c r="F2081" s="429">
        <v>46084.0</v>
      </c>
      <c r="G2081" s="94"/>
      <c r="H2081" s="94">
        <v>10632.0</v>
      </c>
      <c r="I2081" s="94" t="s">
        <v>3760</v>
      </c>
      <c r="J2081" s="161" t="s">
        <v>3761</v>
      </c>
      <c r="K2081" s="161" t="s">
        <v>3762</v>
      </c>
      <c r="L2081" s="430" t="s">
        <v>3762</v>
      </c>
      <c r="M2081" s="94" t="s">
        <v>3763</v>
      </c>
      <c r="N2081" s="94" t="s">
        <v>3764</v>
      </c>
      <c r="O2081" s="431">
        <v>46061.0</v>
      </c>
      <c r="P2081" s="436">
        <v>46075.0</v>
      </c>
      <c r="Q2081" s="94" t="s">
        <v>124</v>
      </c>
      <c r="R2081" s="94">
        <v>1.0</v>
      </c>
      <c r="S2081" s="167" t="s">
        <v>126</v>
      </c>
      <c r="T2081" s="162" t="s">
        <v>145</v>
      </c>
      <c r="U2081" s="167" t="s">
        <v>101</v>
      </c>
      <c r="V2081" s="167" t="s">
        <v>131</v>
      </c>
      <c r="W2081" s="175"/>
      <c r="X2081" s="163"/>
      <c r="Y2081" s="175"/>
      <c r="Z2081" s="175"/>
      <c r="AA2081" s="175"/>
      <c r="AB2081" s="175"/>
    </row>
    <row r="2082" ht="22.5" customHeight="1">
      <c r="A2082" s="72">
        <f>COUNTIF('Call &amp; Chat-Lidya'!$I$4:$I$2365,I2082)</f>
        <v>2</v>
      </c>
      <c r="B2082" s="436">
        <v>46093.0</v>
      </c>
      <c r="C2082" s="94" t="s">
        <v>83</v>
      </c>
      <c r="D2082" s="94" t="s">
        <v>125</v>
      </c>
      <c r="E2082" s="94">
        <f t="shared" si="2"/>
        <v>245</v>
      </c>
      <c r="F2082" s="429">
        <v>46084.0</v>
      </c>
      <c r="G2082" s="94"/>
      <c r="H2082" s="94">
        <v>10633.0</v>
      </c>
      <c r="I2082" s="94" t="s">
        <v>10834</v>
      </c>
      <c r="J2082" s="161" t="s">
        <v>10835</v>
      </c>
      <c r="K2082" s="161" t="s">
        <v>10836</v>
      </c>
      <c r="L2082" s="430" t="s">
        <v>10836</v>
      </c>
      <c r="M2082" s="94" t="s">
        <v>10837</v>
      </c>
      <c r="N2082" s="94" t="s">
        <v>10837</v>
      </c>
      <c r="O2082" s="431">
        <v>46061.0</v>
      </c>
      <c r="P2082" s="436">
        <v>46075.0</v>
      </c>
      <c r="Q2082" s="94" t="s">
        <v>124</v>
      </c>
      <c r="R2082" s="94">
        <v>1.0</v>
      </c>
      <c r="S2082" s="167" t="s">
        <v>251</v>
      </c>
      <c r="T2082" s="162" t="s">
        <v>145</v>
      </c>
      <c r="U2082" s="167" t="s">
        <v>101</v>
      </c>
      <c r="V2082" s="167" t="s">
        <v>131</v>
      </c>
      <c r="W2082" s="175"/>
      <c r="X2082" s="163"/>
      <c r="Y2082" s="175"/>
      <c r="Z2082" s="175"/>
      <c r="AA2082" s="175"/>
      <c r="AB2082" s="175"/>
    </row>
    <row r="2083" ht="22.5" customHeight="1">
      <c r="A2083" s="72">
        <f>COUNTIF('Call &amp; Chat-Lidya'!$I$4:$I$2365,I2083)</f>
        <v>2</v>
      </c>
      <c r="B2083" s="436">
        <v>46093.0</v>
      </c>
      <c r="C2083" s="94" t="s">
        <v>83</v>
      </c>
      <c r="D2083" s="94" t="s">
        <v>125</v>
      </c>
      <c r="E2083" s="94">
        <f t="shared" si="2"/>
        <v>246</v>
      </c>
      <c r="F2083" s="429">
        <v>46084.0</v>
      </c>
      <c r="G2083" s="94"/>
      <c r="H2083" s="94">
        <v>10636.0</v>
      </c>
      <c r="I2083" s="94" t="s">
        <v>10839</v>
      </c>
      <c r="J2083" s="161" t="s">
        <v>10840</v>
      </c>
      <c r="K2083" s="161" t="s">
        <v>10841</v>
      </c>
      <c r="L2083" s="430" t="s">
        <v>10841</v>
      </c>
      <c r="M2083" s="94" t="s">
        <v>10842</v>
      </c>
      <c r="N2083" s="94" t="s">
        <v>10842</v>
      </c>
      <c r="O2083" s="431">
        <v>46062.0</v>
      </c>
      <c r="P2083" s="436">
        <v>46076.0</v>
      </c>
      <c r="Q2083" s="94" t="s">
        <v>124</v>
      </c>
      <c r="R2083" s="94">
        <v>1.0</v>
      </c>
      <c r="S2083" s="167" t="s">
        <v>126</v>
      </c>
      <c r="T2083" s="162" t="s">
        <v>145</v>
      </c>
      <c r="U2083" s="167" t="s">
        <v>101</v>
      </c>
      <c r="V2083" s="167" t="s">
        <v>131</v>
      </c>
      <c r="W2083" s="175"/>
      <c r="X2083" s="163"/>
      <c r="Y2083" s="175"/>
      <c r="Z2083" s="175"/>
      <c r="AA2083" s="175"/>
      <c r="AB2083" s="175"/>
    </row>
    <row r="2084" ht="22.5" customHeight="1">
      <c r="A2084" s="72">
        <f>COUNTIF('Call &amp; Chat-Lidya'!$I$4:$I$2365,I2084)</f>
        <v>2</v>
      </c>
      <c r="B2084" s="436">
        <v>46093.0</v>
      </c>
      <c r="C2084" s="94" t="s">
        <v>83</v>
      </c>
      <c r="D2084" s="94" t="s">
        <v>125</v>
      </c>
      <c r="E2084" s="94">
        <f t="shared" si="2"/>
        <v>247</v>
      </c>
      <c r="F2084" s="429">
        <v>46084.0</v>
      </c>
      <c r="G2084" s="94"/>
      <c r="H2084" s="94">
        <v>10637.0</v>
      </c>
      <c r="I2084" s="94" t="s">
        <v>10852</v>
      </c>
      <c r="J2084" s="161" t="s">
        <v>10853</v>
      </c>
      <c r="K2084" s="161" t="s">
        <v>10855</v>
      </c>
      <c r="L2084" s="430" t="s">
        <v>10855</v>
      </c>
      <c r="M2084" s="94" t="s">
        <v>10857</v>
      </c>
      <c r="N2084" s="94" t="s">
        <v>10857</v>
      </c>
      <c r="O2084" s="431">
        <v>46062.0</v>
      </c>
      <c r="P2084" s="436">
        <v>46076.0</v>
      </c>
      <c r="Q2084" s="94" t="s">
        <v>842</v>
      </c>
      <c r="R2084" s="94">
        <v>1.0</v>
      </c>
      <c r="S2084" s="167" t="s">
        <v>126</v>
      </c>
      <c r="T2084" s="162" t="s">
        <v>145</v>
      </c>
      <c r="U2084" s="167" t="s">
        <v>101</v>
      </c>
      <c r="V2084" s="167" t="s">
        <v>131</v>
      </c>
      <c r="W2084" s="175"/>
      <c r="X2084" s="163"/>
      <c r="Y2084" s="175"/>
      <c r="Z2084" s="175"/>
      <c r="AA2084" s="175"/>
      <c r="AB2084" s="175"/>
    </row>
    <row r="2085" ht="22.5" customHeight="1">
      <c r="A2085" s="72">
        <f>COUNTIF('Call &amp; Chat-Lidya'!$I$4:$I$2365,I2085)</f>
        <v>2</v>
      </c>
      <c r="B2085" s="436">
        <v>46093.0</v>
      </c>
      <c r="C2085" s="94" t="s">
        <v>83</v>
      </c>
      <c r="D2085" s="94" t="s">
        <v>125</v>
      </c>
      <c r="E2085" s="94">
        <f t="shared" si="2"/>
        <v>248</v>
      </c>
      <c r="F2085" s="429">
        <v>46084.0</v>
      </c>
      <c r="G2085" s="94"/>
      <c r="H2085" s="94">
        <v>10638.0</v>
      </c>
      <c r="I2085" s="94" t="s">
        <v>10860</v>
      </c>
      <c r="J2085" s="161" t="s">
        <v>10861</v>
      </c>
      <c r="K2085" s="161" t="s">
        <v>10862</v>
      </c>
      <c r="L2085" s="430" t="s">
        <v>10862</v>
      </c>
      <c r="M2085" s="94" t="s">
        <v>10864</v>
      </c>
      <c r="N2085" s="94" t="s">
        <v>10866</v>
      </c>
      <c r="O2085" s="431">
        <v>46062.0</v>
      </c>
      <c r="P2085" s="436">
        <v>46076.0</v>
      </c>
      <c r="Q2085" s="94" t="s">
        <v>961</v>
      </c>
      <c r="R2085" s="94">
        <v>1.0</v>
      </c>
      <c r="S2085" s="167" t="s">
        <v>126</v>
      </c>
      <c r="T2085" s="162" t="s">
        <v>145</v>
      </c>
      <c r="U2085" s="167" t="s">
        <v>101</v>
      </c>
      <c r="V2085" s="167" t="s">
        <v>131</v>
      </c>
      <c r="W2085" s="175"/>
      <c r="X2085" s="163"/>
      <c r="Y2085" s="175"/>
      <c r="Z2085" s="175"/>
      <c r="AA2085" s="175"/>
      <c r="AB2085" s="175"/>
    </row>
    <row r="2086" ht="22.5" customHeight="1">
      <c r="A2086" s="72">
        <f>COUNTIF('Call &amp; Chat-Lidya'!$I$4:$I$2365,I2086)</f>
        <v>2</v>
      </c>
      <c r="B2086" s="436">
        <v>46093.0</v>
      </c>
      <c r="C2086" s="94" t="s">
        <v>83</v>
      </c>
      <c r="D2086" s="94" t="s">
        <v>125</v>
      </c>
      <c r="E2086" s="94">
        <f t="shared" si="2"/>
        <v>249</v>
      </c>
      <c r="F2086" s="429">
        <v>46084.0</v>
      </c>
      <c r="G2086" s="94"/>
      <c r="H2086" s="94">
        <v>10639.0</v>
      </c>
      <c r="I2086" s="94" t="s">
        <v>10869</v>
      </c>
      <c r="J2086" s="161" t="s">
        <v>10870</v>
      </c>
      <c r="K2086" s="161" t="s">
        <v>10871</v>
      </c>
      <c r="L2086" s="430" t="s">
        <v>10871</v>
      </c>
      <c r="M2086" s="94" t="s">
        <v>10872</v>
      </c>
      <c r="N2086" s="94" t="s">
        <v>10872</v>
      </c>
      <c r="O2086" s="431">
        <v>46062.0</v>
      </c>
      <c r="P2086" s="436">
        <v>46076.0</v>
      </c>
      <c r="Q2086" s="94" t="s">
        <v>143</v>
      </c>
      <c r="R2086" s="94">
        <v>1.0</v>
      </c>
      <c r="S2086" s="167" t="s">
        <v>251</v>
      </c>
      <c r="T2086" s="162" t="s">
        <v>145</v>
      </c>
      <c r="U2086" s="167" t="s">
        <v>101</v>
      </c>
      <c r="V2086" s="167" t="s">
        <v>131</v>
      </c>
      <c r="W2086" s="175"/>
      <c r="X2086" s="163"/>
      <c r="Y2086" s="175"/>
      <c r="Z2086" s="175"/>
      <c r="AA2086" s="175"/>
      <c r="AB2086" s="175"/>
    </row>
    <row r="2087" ht="22.5" customHeight="1">
      <c r="A2087" s="72">
        <f>COUNTIF('Call &amp; Chat-Lidya'!$I$4:$I$2365,I2087)</f>
        <v>3</v>
      </c>
      <c r="B2087" s="436">
        <v>46093.0</v>
      </c>
      <c r="C2087" s="94" t="s">
        <v>83</v>
      </c>
      <c r="D2087" s="94" t="s">
        <v>125</v>
      </c>
      <c r="E2087" s="94">
        <f t="shared" si="2"/>
        <v>250</v>
      </c>
      <c r="F2087" s="429">
        <v>46084.0</v>
      </c>
      <c r="G2087" s="94"/>
      <c r="H2087" s="94">
        <v>10642.0</v>
      </c>
      <c r="I2087" s="94" t="s">
        <v>3773</v>
      </c>
      <c r="J2087" s="161" t="s">
        <v>10879</v>
      </c>
      <c r="K2087" s="161" t="s">
        <v>154</v>
      </c>
      <c r="L2087" s="430" t="s">
        <v>154</v>
      </c>
      <c r="M2087" s="94" t="s">
        <v>3775</v>
      </c>
      <c r="N2087" s="94" t="s">
        <v>3775</v>
      </c>
      <c r="O2087" s="431">
        <v>46062.0</v>
      </c>
      <c r="P2087" s="436">
        <v>46076.0</v>
      </c>
      <c r="Q2087" s="94" t="s">
        <v>124</v>
      </c>
      <c r="R2087" s="94">
        <v>1.0</v>
      </c>
      <c r="S2087" s="167" t="s">
        <v>251</v>
      </c>
      <c r="T2087" s="162" t="s">
        <v>145</v>
      </c>
      <c r="U2087" s="167" t="s">
        <v>101</v>
      </c>
      <c r="V2087" s="167" t="s">
        <v>131</v>
      </c>
      <c r="W2087" s="175"/>
      <c r="X2087" s="163"/>
      <c r="Y2087" s="175"/>
      <c r="Z2087" s="175"/>
      <c r="AA2087" s="175"/>
      <c r="AB2087" s="175"/>
    </row>
    <row r="2088" ht="22.5" customHeight="1">
      <c r="A2088" s="72">
        <f>COUNTIF('Call &amp; Chat-Lidya'!$I$4:$I$2365,I2088)</f>
        <v>2</v>
      </c>
      <c r="B2088" s="436">
        <v>46093.0</v>
      </c>
      <c r="C2088" s="94" t="s">
        <v>83</v>
      </c>
      <c r="D2088" s="94" t="s">
        <v>125</v>
      </c>
      <c r="E2088" s="94">
        <f t="shared" si="2"/>
        <v>251</v>
      </c>
      <c r="F2088" s="429">
        <v>46084.0</v>
      </c>
      <c r="G2088" s="94"/>
      <c r="H2088" s="94">
        <v>10643.0</v>
      </c>
      <c r="I2088" s="94" t="s">
        <v>10886</v>
      </c>
      <c r="J2088" s="161" t="s">
        <v>10888</v>
      </c>
      <c r="K2088" s="161" t="s">
        <v>10889</v>
      </c>
      <c r="L2088" s="430" t="s">
        <v>10889</v>
      </c>
      <c r="M2088" s="94" t="s">
        <v>10890</v>
      </c>
      <c r="N2088" s="94" t="s">
        <v>10890</v>
      </c>
      <c r="O2088" s="431">
        <v>46062.0</v>
      </c>
      <c r="P2088" s="436">
        <v>46076.0</v>
      </c>
      <c r="Q2088" s="94" t="s">
        <v>124</v>
      </c>
      <c r="R2088" s="94">
        <v>1.0</v>
      </c>
      <c r="S2088" s="167" t="s">
        <v>126</v>
      </c>
      <c r="T2088" s="162" t="s">
        <v>145</v>
      </c>
      <c r="U2088" s="167" t="s">
        <v>101</v>
      </c>
      <c r="V2088" s="167" t="s">
        <v>131</v>
      </c>
      <c r="W2088" s="175"/>
      <c r="X2088" s="163"/>
      <c r="Y2088" s="175"/>
      <c r="Z2088" s="175"/>
      <c r="AA2088" s="175"/>
      <c r="AB2088" s="175"/>
    </row>
    <row r="2089" ht="22.5" customHeight="1">
      <c r="A2089" s="72">
        <f>COUNTIF('Call &amp; Chat-Lidya'!$I$4:$I$2365,I2089)</f>
        <v>2</v>
      </c>
      <c r="B2089" s="436">
        <v>46093.0</v>
      </c>
      <c r="C2089" s="94" t="s">
        <v>83</v>
      </c>
      <c r="D2089" s="94" t="s">
        <v>125</v>
      </c>
      <c r="E2089" s="94">
        <f t="shared" si="2"/>
        <v>252</v>
      </c>
      <c r="F2089" s="429">
        <v>46084.0</v>
      </c>
      <c r="G2089" s="94"/>
      <c r="H2089" s="94">
        <v>10646.0</v>
      </c>
      <c r="I2089" s="94" t="s">
        <v>10896</v>
      </c>
      <c r="J2089" s="161" t="s">
        <v>10898</v>
      </c>
      <c r="K2089" s="161" t="s">
        <v>253</v>
      </c>
      <c r="L2089" s="430" t="s">
        <v>253</v>
      </c>
      <c r="M2089" s="94" t="s">
        <v>10900</v>
      </c>
      <c r="N2089" s="94" t="s">
        <v>10900</v>
      </c>
      <c r="O2089" s="431">
        <v>46063.0</v>
      </c>
      <c r="P2089" s="436">
        <v>46077.0</v>
      </c>
      <c r="Q2089" s="94" t="s">
        <v>124</v>
      </c>
      <c r="R2089" s="94">
        <v>1.0</v>
      </c>
      <c r="S2089" s="167" t="s">
        <v>126</v>
      </c>
      <c r="T2089" s="162" t="s">
        <v>145</v>
      </c>
      <c r="U2089" s="167" t="s">
        <v>101</v>
      </c>
      <c r="V2089" s="167" t="s">
        <v>131</v>
      </c>
      <c r="W2089" s="175"/>
      <c r="X2089" s="163"/>
      <c r="Y2089" s="175"/>
      <c r="Z2089" s="175"/>
      <c r="AA2089" s="175"/>
      <c r="AB2089" s="175"/>
    </row>
    <row r="2090" ht="22.5" customHeight="1">
      <c r="A2090" s="72">
        <f>COUNTIF('Call &amp; Chat-Lidya'!$I$4:$I$2365,I2090)</f>
        <v>2</v>
      </c>
      <c r="B2090" s="436">
        <v>46093.0</v>
      </c>
      <c r="C2090" s="94" t="s">
        <v>83</v>
      </c>
      <c r="D2090" s="94" t="s">
        <v>125</v>
      </c>
      <c r="E2090" s="94">
        <f t="shared" si="2"/>
        <v>253</v>
      </c>
      <c r="F2090" s="429">
        <v>46084.0</v>
      </c>
      <c r="G2090" s="94"/>
      <c r="H2090" s="94">
        <v>10647.0</v>
      </c>
      <c r="I2090" s="94" t="s">
        <v>10908</v>
      </c>
      <c r="J2090" s="161" t="s">
        <v>10909</v>
      </c>
      <c r="K2090" s="161" t="s">
        <v>10912</v>
      </c>
      <c r="L2090" s="430" t="s">
        <v>10912</v>
      </c>
      <c r="M2090" s="94" t="s">
        <v>10913</v>
      </c>
      <c r="N2090" s="94" t="s">
        <v>10913</v>
      </c>
      <c r="O2090" s="431">
        <v>46063.0</v>
      </c>
      <c r="P2090" s="436">
        <v>46077.0</v>
      </c>
      <c r="Q2090" s="94" t="s">
        <v>124</v>
      </c>
      <c r="R2090" s="94">
        <v>1.0</v>
      </c>
      <c r="S2090" s="167" t="s">
        <v>126</v>
      </c>
      <c r="T2090" s="162" t="s">
        <v>145</v>
      </c>
      <c r="U2090" s="167" t="s">
        <v>101</v>
      </c>
      <c r="V2090" s="167" t="s">
        <v>131</v>
      </c>
      <c r="W2090" s="175"/>
      <c r="X2090" s="163"/>
      <c r="Y2090" s="175"/>
      <c r="Z2090" s="175"/>
      <c r="AA2090" s="175"/>
      <c r="AB2090" s="175"/>
    </row>
    <row r="2091" ht="22.5" customHeight="1">
      <c r="A2091" s="72">
        <f>COUNTIF('Call &amp; Chat-Lidya'!$I$4:$I$2365,I2091)</f>
        <v>3</v>
      </c>
      <c r="B2091" s="436">
        <v>46093.0</v>
      </c>
      <c r="C2091" s="94" t="s">
        <v>83</v>
      </c>
      <c r="D2091" s="94" t="s">
        <v>125</v>
      </c>
      <c r="E2091" s="94">
        <f t="shared" si="2"/>
        <v>254</v>
      </c>
      <c r="F2091" s="429">
        <v>46084.0</v>
      </c>
      <c r="G2091" s="94"/>
      <c r="H2091" s="94">
        <v>10648.0</v>
      </c>
      <c r="I2091" s="94" t="s">
        <v>3781</v>
      </c>
      <c r="J2091" s="161" t="s">
        <v>10915</v>
      </c>
      <c r="K2091" s="161" t="s">
        <v>3783</v>
      </c>
      <c r="L2091" s="430" t="s">
        <v>3783</v>
      </c>
      <c r="M2091" s="94" t="s">
        <v>3784</v>
      </c>
      <c r="N2091" s="94" t="s">
        <v>3784</v>
      </c>
      <c r="O2091" s="431">
        <v>46063.0</v>
      </c>
      <c r="P2091" s="436">
        <v>46077.0</v>
      </c>
      <c r="Q2091" s="94" t="s">
        <v>143</v>
      </c>
      <c r="R2091" s="94">
        <v>1.0</v>
      </c>
      <c r="S2091" s="167" t="s">
        <v>126</v>
      </c>
      <c r="T2091" s="162" t="s">
        <v>145</v>
      </c>
      <c r="U2091" s="167" t="s">
        <v>101</v>
      </c>
      <c r="V2091" s="167" t="s">
        <v>131</v>
      </c>
      <c r="W2091" s="175"/>
      <c r="X2091" s="163"/>
      <c r="Y2091" s="175"/>
      <c r="Z2091" s="175"/>
      <c r="AA2091" s="175"/>
      <c r="AB2091" s="175"/>
    </row>
    <row r="2092" ht="22.5" customHeight="1">
      <c r="A2092" s="72">
        <f>COUNTIF('Call &amp; Chat-Lidya'!$I$4:$I$2365,I2092)</f>
        <v>3</v>
      </c>
      <c r="B2092" s="436">
        <v>46093.0</v>
      </c>
      <c r="C2092" s="94" t="s">
        <v>83</v>
      </c>
      <c r="D2092" s="94" t="s">
        <v>125</v>
      </c>
      <c r="E2092" s="94">
        <f t="shared" si="2"/>
        <v>255</v>
      </c>
      <c r="F2092" s="429">
        <v>46084.0</v>
      </c>
      <c r="G2092" s="94"/>
      <c r="H2092" s="94">
        <v>10650.0</v>
      </c>
      <c r="I2092" s="94" t="s">
        <v>8147</v>
      </c>
      <c r="J2092" s="161" t="s">
        <v>8148</v>
      </c>
      <c r="K2092" s="161" t="s">
        <v>8149</v>
      </c>
      <c r="L2092" s="430" t="s">
        <v>8149</v>
      </c>
      <c r="M2092" s="94" t="s">
        <v>8150</v>
      </c>
      <c r="N2092" s="94" t="s">
        <v>8150</v>
      </c>
      <c r="O2092" s="431">
        <v>46064.0</v>
      </c>
      <c r="P2092" s="436">
        <v>46078.0</v>
      </c>
      <c r="Q2092" s="94" t="s">
        <v>143</v>
      </c>
      <c r="R2092" s="94">
        <v>1.0</v>
      </c>
      <c r="S2092" s="167" t="s">
        <v>251</v>
      </c>
      <c r="T2092" s="162" t="s">
        <v>195</v>
      </c>
      <c r="U2092" s="167" t="s">
        <v>128</v>
      </c>
      <c r="V2092" s="167" t="s">
        <v>131</v>
      </c>
      <c r="W2092" s="175"/>
      <c r="X2092" s="163"/>
      <c r="Y2092" s="175"/>
      <c r="Z2092" s="175"/>
      <c r="AA2092" s="175"/>
      <c r="AB2092" s="175"/>
    </row>
    <row r="2093" ht="22.5" customHeight="1">
      <c r="A2093" s="72">
        <f>COUNTIF('Call &amp; Chat-Lidya'!$I$4:$I$2365,I2093)</f>
        <v>3</v>
      </c>
      <c r="B2093" s="436">
        <v>46093.0</v>
      </c>
      <c r="C2093" s="94" t="s">
        <v>83</v>
      </c>
      <c r="D2093" s="94" t="s">
        <v>125</v>
      </c>
      <c r="E2093" s="94">
        <f t="shared" si="2"/>
        <v>256</v>
      </c>
      <c r="F2093" s="429">
        <v>46084.0</v>
      </c>
      <c r="G2093" s="94"/>
      <c r="H2093" s="94">
        <v>10651.0</v>
      </c>
      <c r="I2093" s="94" t="s">
        <v>3638</v>
      </c>
      <c r="J2093" s="161" t="s">
        <v>3639</v>
      </c>
      <c r="K2093" s="161" t="s">
        <v>3640</v>
      </c>
      <c r="L2093" s="430" t="s">
        <v>3640</v>
      </c>
      <c r="M2093" s="94" t="s">
        <v>3641</v>
      </c>
      <c r="N2093" s="94" t="s">
        <v>3641</v>
      </c>
      <c r="O2093" s="431">
        <v>46064.0</v>
      </c>
      <c r="P2093" s="436">
        <v>46078.0</v>
      </c>
      <c r="Q2093" s="94" t="s">
        <v>124</v>
      </c>
      <c r="R2093" s="94">
        <v>1.0</v>
      </c>
      <c r="S2093" s="167" t="s">
        <v>126</v>
      </c>
      <c r="T2093" s="162" t="s">
        <v>145</v>
      </c>
      <c r="U2093" s="167" t="s">
        <v>101</v>
      </c>
      <c r="V2093" s="167" t="s">
        <v>131</v>
      </c>
      <c r="W2093" s="175"/>
      <c r="X2093" s="163"/>
      <c r="Y2093" s="175"/>
      <c r="Z2093" s="175"/>
      <c r="AA2093" s="175"/>
      <c r="AB2093" s="175"/>
    </row>
    <row r="2094" ht="22.5" customHeight="1">
      <c r="A2094" s="72">
        <f>COUNTIF('Call &amp; Chat-Lidya'!$I$4:$I$2365,I2094)</f>
        <v>2</v>
      </c>
      <c r="B2094" s="436">
        <v>46093.0</v>
      </c>
      <c r="C2094" s="94" t="s">
        <v>83</v>
      </c>
      <c r="D2094" s="94" t="s">
        <v>125</v>
      </c>
      <c r="E2094" s="94">
        <f t="shared" si="2"/>
        <v>257</v>
      </c>
      <c r="F2094" s="429">
        <v>46084.0</v>
      </c>
      <c r="G2094" s="94"/>
      <c r="H2094" s="94">
        <v>10652.0</v>
      </c>
      <c r="I2094" s="94" t="s">
        <v>10921</v>
      </c>
      <c r="J2094" s="161" t="s">
        <v>10922</v>
      </c>
      <c r="K2094" s="161" t="s">
        <v>10923</v>
      </c>
      <c r="L2094" s="430" t="s">
        <v>10923</v>
      </c>
      <c r="M2094" s="94" t="s">
        <v>10924</v>
      </c>
      <c r="N2094" s="94" t="s">
        <v>10924</v>
      </c>
      <c r="O2094" s="431">
        <v>46064.0</v>
      </c>
      <c r="P2094" s="436">
        <v>46078.0</v>
      </c>
      <c r="Q2094" s="94" t="s">
        <v>143</v>
      </c>
      <c r="R2094" s="94">
        <v>1.0</v>
      </c>
      <c r="S2094" s="167" t="s">
        <v>126</v>
      </c>
      <c r="T2094" s="162" t="s">
        <v>145</v>
      </c>
      <c r="U2094" s="167" t="s">
        <v>101</v>
      </c>
      <c r="V2094" s="167" t="s">
        <v>131</v>
      </c>
      <c r="W2094" s="175"/>
      <c r="X2094" s="163"/>
      <c r="Y2094" s="175"/>
      <c r="Z2094" s="175"/>
      <c r="AA2094" s="175"/>
      <c r="AB2094" s="175"/>
    </row>
    <row r="2095" ht="22.5" customHeight="1">
      <c r="A2095" s="72">
        <f>COUNTIF('Call &amp; Chat-Lidya'!$I$4:$I$2365,I2095)</f>
        <v>3</v>
      </c>
      <c r="B2095" s="436">
        <v>46093.0</v>
      </c>
      <c r="C2095" s="94" t="s">
        <v>83</v>
      </c>
      <c r="D2095" s="94" t="s">
        <v>125</v>
      </c>
      <c r="E2095" s="94">
        <f t="shared" si="2"/>
        <v>258</v>
      </c>
      <c r="F2095" s="429">
        <v>46084.0</v>
      </c>
      <c r="G2095" s="94"/>
      <c r="H2095" s="94">
        <v>10653.0</v>
      </c>
      <c r="I2095" s="94" t="s">
        <v>8162</v>
      </c>
      <c r="J2095" s="161" t="s">
        <v>8163</v>
      </c>
      <c r="K2095" s="161" t="s">
        <v>8164</v>
      </c>
      <c r="L2095" s="430" t="s">
        <v>8164</v>
      </c>
      <c r="M2095" s="94" t="s">
        <v>8165</v>
      </c>
      <c r="N2095" s="94" t="s">
        <v>8165</v>
      </c>
      <c r="O2095" s="431">
        <v>46064.0</v>
      </c>
      <c r="P2095" s="436">
        <v>46078.0</v>
      </c>
      <c r="Q2095" s="94" t="s">
        <v>124</v>
      </c>
      <c r="R2095" s="94">
        <v>1.0</v>
      </c>
      <c r="S2095" s="167" t="s">
        <v>126</v>
      </c>
      <c r="T2095" s="162" t="s">
        <v>145</v>
      </c>
      <c r="U2095" s="167" t="s">
        <v>101</v>
      </c>
      <c r="V2095" s="167" t="s">
        <v>131</v>
      </c>
      <c r="W2095" s="175"/>
      <c r="X2095" s="163"/>
      <c r="Y2095" s="175"/>
      <c r="Z2095" s="175"/>
      <c r="AA2095" s="175"/>
      <c r="AB2095" s="175"/>
    </row>
    <row r="2096" ht="22.5" customHeight="1">
      <c r="A2096" s="72">
        <f>COUNTIF('Call &amp; Chat-Lidya'!$I$4:$I$2365,I2096)</f>
        <v>2</v>
      </c>
      <c r="B2096" s="436">
        <v>46093.0</v>
      </c>
      <c r="C2096" s="94" t="s">
        <v>83</v>
      </c>
      <c r="D2096" s="94" t="s">
        <v>125</v>
      </c>
      <c r="E2096" s="94">
        <f t="shared" si="2"/>
        <v>259</v>
      </c>
      <c r="F2096" s="429">
        <v>46084.0</v>
      </c>
      <c r="G2096" s="94"/>
      <c r="H2096" s="94">
        <v>10655.0</v>
      </c>
      <c r="I2096" s="94" t="s">
        <v>10930</v>
      </c>
      <c r="J2096" s="161" t="s">
        <v>10931</v>
      </c>
      <c r="K2096" s="161" t="s">
        <v>10932</v>
      </c>
      <c r="L2096" s="430" t="s">
        <v>10932</v>
      </c>
      <c r="M2096" s="94" t="s">
        <v>10934</v>
      </c>
      <c r="N2096" s="94" t="s">
        <v>10934</v>
      </c>
      <c r="O2096" s="431">
        <v>46064.0</v>
      </c>
      <c r="P2096" s="436">
        <v>46078.0</v>
      </c>
      <c r="Q2096" s="94" t="s">
        <v>213</v>
      </c>
      <c r="R2096" s="94">
        <v>1.0</v>
      </c>
      <c r="S2096" s="167" t="s">
        <v>126</v>
      </c>
      <c r="T2096" s="162" t="s">
        <v>145</v>
      </c>
      <c r="U2096" s="167" t="s">
        <v>101</v>
      </c>
      <c r="V2096" s="167" t="s">
        <v>131</v>
      </c>
      <c r="W2096" s="175"/>
      <c r="X2096" s="163"/>
      <c r="Y2096" s="175"/>
      <c r="Z2096" s="175"/>
      <c r="AA2096" s="175"/>
      <c r="AB2096" s="175"/>
    </row>
    <row r="2097" ht="22.5" customHeight="1">
      <c r="A2097" s="72">
        <f>COUNTIF('Call &amp; Chat-Lidya'!$I$4:$I$2365,I2097)</f>
        <v>3</v>
      </c>
      <c r="B2097" s="436">
        <v>46093.0</v>
      </c>
      <c r="C2097" s="94" t="s">
        <v>83</v>
      </c>
      <c r="D2097" s="94" t="s">
        <v>125</v>
      </c>
      <c r="E2097" s="94">
        <f t="shared" si="2"/>
        <v>260</v>
      </c>
      <c r="F2097" s="429">
        <v>46084.0</v>
      </c>
      <c r="G2097" s="94"/>
      <c r="H2097" s="94">
        <v>10657.0</v>
      </c>
      <c r="I2097" s="94" t="s">
        <v>3649</v>
      </c>
      <c r="J2097" s="161" t="s">
        <v>10937</v>
      </c>
      <c r="K2097" s="161" t="s">
        <v>3652</v>
      </c>
      <c r="L2097" s="430" t="s">
        <v>3652</v>
      </c>
      <c r="M2097" s="94" t="s">
        <v>3653</v>
      </c>
      <c r="N2097" s="94" t="s">
        <v>3653</v>
      </c>
      <c r="O2097" s="431">
        <v>46065.0</v>
      </c>
      <c r="P2097" s="436">
        <v>46079.0</v>
      </c>
      <c r="Q2097" s="94" t="s">
        <v>95</v>
      </c>
      <c r="R2097" s="94">
        <v>1.0</v>
      </c>
      <c r="S2097" s="167" t="s">
        <v>251</v>
      </c>
      <c r="T2097" s="162" t="s">
        <v>145</v>
      </c>
      <c r="U2097" s="167" t="s">
        <v>101</v>
      </c>
      <c r="V2097" s="167" t="s">
        <v>131</v>
      </c>
      <c r="W2097" s="175"/>
      <c r="X2097" s="163"/>
      <c r="Y2097" s="175"/>
      <c r="Z2097" s="175"/>
      <c r="AA2097" s="175"/>
      <c r="AB2097" s="175"/>
    </row>
    <row r="2098" ht="22.5" customHeight="1">
      <c r="A2098" s="72">
        <f>COUNTIF('Call &amp; Chat-Lidya'!$I$4:$I$2365,I2098)</f>
        <v>2</v>
      </c>
      <c r="B2098" s="436">
        <v>46093.0</v>
      </c>
      <c r="C2098" s="94" t="s">
        <v>83</v>
      </c>
      <c r="D2098" s="94" t="s">
        <v>125</v>
      </c>
      <c r="E2098" s="94">
        <f t="shared" si="2"/>
        <v>261</v>
      </c>
      <c r="F2098" s="429">
        <v>46084.0</v>
      </c>
      <c r="G2098" s="94"/>
      <c r="H2098" s="94">
        <v>10659.0</v>
      </c>
      <c r="I2098" s="94" t="s">
        <v>10938</v>
      </c>
      <c r="J2098" s="161" t="s">
        <v>10939</v>
      </c>
      <c r="K2098" s="161" t="s">
        <v>10940</v>
      </c>
      <c r="L2098" s="430" t="s">
        <v>10940</v>
      </c>
      <c r="M2098" s="94" t="s">
        <v>10941</v>
      </c>
      <c r="N2098" s="94" t="s">
        <v>10942</v>
      </c>
      <c r="O2098" s="431">
        <v>46065.0</v>
      </c>
      <c r="P2098" s="436">
        <v>46079.0</v>
      </c>
      <c r="Q2098" s="94" t="s">
        <v>124</v>
      </c>
      <c r="R2098" s="94">
        <v>1.0</v>
      </c>
      <c r="S2098" s="167" t="s">
        <v>126</v>
      </c>
      <c r="T2098" s="162" t="s">
        <v>145</v>
      </c>
      <c r="U2098" s="167" t="s">
        <v>101</v>
      </c>
      <c r="V2098" s="167" t="s">
        <v>131</v>
      </c>
      <c r="W2098" s="175"/>
      <c r="X2098" s="163"/>
      <c r="Y2098" s="175"/>
      <c r="Z2098" s="175"/>
      <c r="AA2098" s="175"/>
      <c r="AB2098" s="175"/>
    </row>
    <row r="2099" ht="22.5" customHeight="1">
      <c r="A2099" s="72">
        <f>COUNTIF('Call &amp; Chat-Lidya'!$I$4:$I$2365,I2099)</f>
        <v>3</v>
      </c>
      <c r="B2099" s="436">
        <v>46084.0</v>
      </c>
      <c r="C2099" s="94" t="s">
        <v>83</v>
      </c>
      <c r="D2099" s="94" t="s">
        <v>125</v>
      </c>
      <c r="E2099" s="94">
        <f t="shared" si="2"/>
        <v>262</v>
      </c>
      <c r="F2099" s="429">
        <v>46084.0</v>
      </c>
      <c r="G2099" s="94"/>
      <c r="H2099" s="94">
        <v>10660.0</v>
      </c>
      <c r="I2099" s="94" t="s">
        <v>3787</v>
      </c>
      <c r="J2099" s="161" t="s">
        <v>10943</v>
      </c>
      <c r="K2099" s="161" t="s">
        <v>3789</v>
      </c>
      <c r="L2099" s="430" t="s">
        <v>3789</v>
      </c>
      <c r="M2099" s="94" t="s">
        <v>3790</v>
      </c>
      <c r="N2099" s="94" t="s">
        <v>3790</v>
      </c>
      <c r="O2099" s="431">
        <v>46065.0</v>
      </c>
      <c r="P2099" s="436">
        <v>46079.0</v>
      </c>
      <c r="Q2099" s="94" t="s">
        <v>124</v>
      </c>
      <c r="R2099" s="94">
        <v>1.0</v>
      </c>
      <c r="S2099" s="167" t="s">
        <v>126</v>
      </c>
      <c r="T2099" s="162" t="s">
        <v>145</v>
      </c>
      <c r="U2099" s="167" t="s">
        <v>101</v>
      </c>
      <c r="V2099" s="167" t="s">
        <v>131</v>
      </c>
      <c r="W2099" s="175"/>
      <c r="X2099" s="163"/>
      <c r="Y2099" s="175"/>
      <c r="Z2099" s="175"/>
      <c r="AA2099" s="175"/>
      <c r="AB2099" s="175"/>
    </row>
    <row r="2100" ht="22.5" customHeight="1">
      <c r="A2100" s="72">
        <f>COUNTIF('Call &amp; Chat-Lidya'!$I$4:$I$2365,I2100)</f>
        <v>2</v>
      </c>
      <c r="B2100" s="436">
        <v>46084.0</v>
      </c>
      <c r="C2100" s="94" t="s">
        <v>83</v>
      </c>
      <c r="D2100" s="94" t="s">
        <v>125</v>
      </c>
      <c r="E2100" s="94">
        <f t="shared" si="2"/>
        <v>263</v>
      </c>
      <c r="F2100" s="429">
        <v>46084.0</v>
      </c>
      <c r="G2100" s="94"/>
      <c r="H2100" s="94">
        <v>10663.0</v>
      </c>
      <c r="I2100" s="94" t="s">
        <v>10958</v>
      </c>
      <c r="J2100" s="161" t="s">
        <v>10959</v>
      </c>
      <c r="K2100" s="161" t="s">
        <v>3269</v>
      </c>
      <c r="L2100" s="430" t="s">
        <v>3269</v>
      </c>
      <c r="M2100" s="94" t="s">
        <v>10960</v>
      </c>
      <c r="N2100" s="94" t="s">
        <v>10960</v>
      </c>
      <c r="O2100" s="431">
        <v>46065.0</v>
      </c>
      <c r="P2100" s="436">
        <v>46079.0</v>
      </c>
      <c r="Q2100" s="94" t="s">
        <v>124</v>
      </c>
      <c r="R2100" s="94">
        <v>1.0</v>
      </c>
      <c r="S2100" s="167" t="s">
        <v>126</v>
      </c>
      <c r="T2100" s="162" t="s">
        <v>145</v>
      </c>
      <c r="U2100" s="167" t="s">
        <v>101</v>
      </c>
      <c r="V2100" s="167" t="s">
        <v>131</v>
      </c>
      <c r="W2100" s="175"/>
      <c r="X2100" s="163"/>
      <c r="Y2100" s="175"/>
      <c r="Z2100" s="175"/>
      <c r="AA2100" s="175"/>
      <c r="AB2100" s="175"/>
    </row>
    <row r="2101" ht="22.5" customHeight="1">
      <c r="A2101" s="72">
        <f>COUNTIF('Call &amp; Chat-Lidya'!$I$4:$I$2365,I2101)</f>
        <v>4</v>
      </c>
      <c r="B2101" s="436">
        <v>46084.0</v>
      </c>
      <c r="C2101" s="94" t="s">
        <v>83</v>
      </c>
      <c r="D2101" s="94" t="s">
        <v>125</v>
      </c>
      <c r="E2101" s="94">
        <f t="shared" si="2"/>
        <v>264</v>
      </c>
      <c r="F2101" s="429">
        <v>46084.0</v>
      </c>
      <c r="G2101" s="94"/>
      <c r="H2101" s="94">
        <v>10664.0</v>
      </c>
      <c r="I2101" s="94" t="s">
        <v>3430</v>
      </c>
      <c r="J2101" s="161" t="s">
        <v>3431</v>
      </c>
      <c r="K2101" s="161" t="s">
        <v>3432</v>
      </c>
      <c r="L2101" s="430" t="s">
        <v>3432</v>
      </c>
      <c r="M2101" s="94" t="s">
        <v>3433</v>
      </c>
      <c r="N2101" s="94" t="s">
        <v>3434</v>
      </c>
      <c r="O2101" s="431">
        <v>46065.0</v>
      </c>
      <c r="P2101" s="436">
        <v>46079.0</v>
      </c>
      <c r="Q2101" s="94" t="s">
        <v>124</v>
      </c>
      <c r="R2101" s="94">
        <v>1.0</v>
      </c>
      <c r="S2101" s="167" t="s">
        <v>381</v>
      </c>
      <c r="T2101" s="162" t="s">
        <v>145</v>
      </c>
      <c r="U2101" s="167" t="s">
        <v>101</v>
      </c>
      <c r="V2101" s="167" t="s">
        <v>1050</v>
      </c>
      <c r="W2101" s="175"/>
      <c r="X2101" s="163"/>
      <c r="Y2101" s="175"/>
      <c r="Z2101" s="175" t="s">
        <v>10972</v>
      </c>
      <c r="AA2101" s="175"/>
      <c r="AB2101" s="175"/>
    </row>
    <row r="2102" ht="22.5" customHeight="1">
      <c r="A2102" s="72">
        <f>COUNTIF('Call &amp; Chat-Lidya'!$I$4:$I$2365,I2102)</f>
        <v>1</v>
      </c>
      <c r="B2102" s="436">
        <v>46084.0</v>
      </c>
      <c r="C2102" s="94" t="s">
        <v>83</v>
      </c>
      <c r="D2102" s="94" t="s">
        <v>125</v>
      </c>
      <c r="E2102" s="94">
        <f t="shared" si="2"/>
        <v>265</v>
      </c>
      <c r="F2102" s="429">
        <v>46084.0</v>
      </c>
      <c r="G2102" s="94"/>
      <c r="H2102" s="94">
        <v>10667.0</v>
      </c>
      <c r="I2102" s="94" t="s">
        <v>10973</v>
      </c>
      <c r="J2102" s="161" t="s">
        <v>10974</v>
      </c>
      <c r="K2102" s="161" t="s">
        <v>10975</v>
      </c>
      <c r="L2102" s="430" t="s">
        <v>10975</v>
      </c>
      <c r="M2102" s="94" t="s">
        <v>10976</v>
      </c>
      <c r="N2102" s="94" t="s">
        <v>10976</v>
      </c>
      <c r="O2102" s="431">
        <v>46065.0</v>
      </c>
      <c r="P2102" s="436">
        <v>46079.0</v>
      </c>
      <c r="Q2102" s="94" t="s">
        <v>124</v>
      </c>
      <c r="R2102" s="94">
        <v>0.0</v>
      </c>
      <c r="S2102" s="166" t="s">
        <v>292</v>
      </c>
      <c r="T2102" s="162" t="s">
        <v>145</v>
      </c>
      <c r="U2102" s="167" t="s">
        <v>101</v>
      </c>
      <c r="V2102" s="167" t="s">
        <v>873</v>
      </c>
      <c r="W2102" s="175"/>
      <c r="X2102" s="163"/>
      <c r="Y2102" s="175"/>
      <c r="Z2102" s="175" t="s">
        <v>10982</v>
      </c>
      <c r="AA2102" s="175"/>
      <c r="AB2102" s="175"/>
    </row>
    <row r="2103" ht="22.5" customHeight="1">
      <c r="A2103" s="72">
        <f>COUNTIF('Call &amp; Chat-Lidya'!$I$4:$I$2365,I2103)</f>
        <v>1</v>
      </c>
      <c r="B2103" s="436">
        <v>46084.0</v>
      </c>
      <c r="C2103" s="94" t="s">
        <v>83</v>
      </c>
      <c r="D2103" s="94" t="s">
        <v>125</v>
      </c>
      <c r="E2103" s="94">
        <f t="shared" si="2"/>
        <v>266</v>
      </c>
      <c r="F2103" s="429">
        <v>46084.0</v>
      </c>
      <c r="G2103" s="94"/>
      <c r="H2103" s="94">
        <v>10668.0</v>
      </c>
      <c r="I2103" s="94" t="s">
        <v>10988</v>
      </c>
      <c r="J2103" s="161" t="s">
        <v>10990</v>
      </c>
      <c r="K2103" s="161" t="s">
        <v>10992</v>
      </c>
      <c r="L2103" s="430" t="s">
        <v>10992</v>
      </c>
      <c r="M2103" s="94" t="s">
        <v>10995</v>
      </c>
      <c r="N2103" s="94" t="s">
        <v>10995</v>
      </c>
      <c r="O2103" s="431">
        <v>46066.0</v>
      </c>
      <c r="P2103" s="436">
        <v>46080.0</v>
      </c>
      <c r="Q2103" s="94" t="s">
        <v>124</v>
      </c>
      <c r="R2103" s="94">
        <v>1.0</v>
      </c>
      <c r="S2103" s="167" t="s">
        <v>350</v>
      </c>
      <c r="T2103" s="162" t="s">
        <v>145</v>
      </c>
      <c r="U2103" s="167" t="s">
        <v>101</v>
      </c>
      <c r="V2103" s="167" t="s">
        <v>131</v>
      </c>
      <c r="W2103" s="175"/>
      <c r="X2103" s="163"/>
      <c r="Y2103" s="175"/>
      <c r="Z2103" s="175" t="s">
        <v>11002</v>
      </c>
      <c r="AA2103" s="175"/>
      <c r="AB2103" s="175"/>
    </row>
    <row r="2104" ht="22.5" customHeight="1">
      <c r="A2104" s="72">
        <f>COUNTIF('Call &amp; Chat-Lidya'!$I$4:$I$2365,I2104)</f>
        <v>3</v>
      </c>
      <c r="B2104" s="436">
        <v>46084.0</v>
      </c>
      <c r="C2104" s="94" t="s">
        <v>83</v>
      </c>
      <c r="D2104" s="94" t="s">
        <v>125</v>
      </c>
      <c r="E2104" s="94">
        <f t="shared" si="2"/>
        <v>267</v>
      </c>
      <c r="F2104" s="429">
        <v>46084.0</v>
      </c>
      <c r="G2104" s="94"/>
      <c r="H2104" s="94">
        <v>10671.0</v>
      </c>
      <c r="I2104" s="94" t="s">
        <v>2251</v>
      </c>
      <c r="J2104" s="161" t="s">
        <v>11009</v>
      </c>
      <c r="K2104" s="161" t="s">
        <v>2253</v>
      </c>
      <c r="L2104" s="430" t="s">
        <v>2253</v>
      </c>
      <c r="M2104" s="94" t="s">
        <v>2255</v>
      </c>
      <c r="N2104" s="94" t="s">
        <v>2255</v>
      </c>
      <c r="O2104" s="431">
        <v>46066.0</v>
      </c>
      <c r="P2104" s="436">
        <v>46080.0</v>
      </c>
      <c r="Q2104" s="94" t="s">
        <v>124</v>
      </c>
      <c r="R2104" s="94">
        <v>1.0</v>
      </c>
      <c r="S2104" s="167" t="s">
        <v>381</v>
      </c>
      <c r="T2104" s="162" t="s">
        <v>145</v>
      </c>
      <c r="U2104" s="167" t="s">
        <v>101</v>
      </c>
      <c r="V2104" s="167" t="s">
        <v>283</v>
      </c>
      <c r="W2104" s="94" t="s">
        <v>1445</v>
      </c>
      <c r="X2104" s="163"/>
      <c r="Y2104" s="175"/>
      <c r="Z2104" s="175" t="s">
        <v>11013</v>
      </c>
      <c r="AA2104" s="175"/>
      <c r="AB2104" s="175"/>
    </row>
    <row r="2105" ht="22.5" customHeight="1">
      <c r="A2105" s="72">
        <f>COUNTIF('Call &amp; Chat-Lidya'!$I$4:$I$2365,I2105)</f>
        <v>3</v>
      </c>
      <c r="B2105" s="436">
        <v>46084.0</v>
      </c>
      <c r="C2105" s="94" t="s">
        <v>83</v>
      </c>
      <c r="D2105" s="94" t="s">
        <v>125</v>
      </c>
      <c r="E2105" s="94">
        <f t="shared" si="2"/>
        <v>268</v>
      </c>
      <c r="F2105" s="429">
        <v>46084.0</v>
      </c>
      <c r="G2105" s="94"/>
      <c r="H2105" s="94">
        <v>10673.0</v>
      </c>
      <c r="I2105" s="94" t="s">
        <v>3793</v>
      </c>
      <c r="J2105" s="161" t="s">
        <v>11021</v>
      </c>
      <c r="K2105" s="161" t="s">
        <v>3795</v>
      </c>
      <c r="L2105" s="430" t="s">
        <v>3795</v>
      </c>
      <c r="M2105" s="94" t="s">
        <v>3796</v>
      </c>
      <c r="N2105" s="94" t="s">
        <v>3796</v>
      </c>
      <c r="O2105" s="431">
        <v>46066.0</v>
      </c>
      <c r="P2105" s="436">
        <v>46080.0</v>
      </c>
      <c r="Q2105" s="94" t="s">
        <v>124</v>
      </c>
      <c r="R2105" s="94">
        <v>1.0</v>
      </c>
      <c r="S2105" s="167" t="s">
        <v>126</v>
      </c>
      <c r="T2105" s="162" t="s">
        <v>145</v>
      </c>
      <c r="U2105" s="167" t="s">
        <v>101</v>
      </c>
      <c r="V2105" s="167" t="s">
        <v>131</v>
      </c>
      <c r="W2105" s="175"/>
      <c r="X2105" s="163"/>
      <c r="Y2105" s="175"/>
      <c r="Z2105" s="175"/>
      <c r="AA2105" s="175"/>
      <c r="AB2105" s="175"/>
    </row>
    <row r="2106" ht="22.5" customHeight="1">
      <c r="A2106" s="72">
        <f>COUNTIF('Call &amp; Chat-Lidya'!$I$4:$I$2365,I2106)</f>
        <v>2</v>
      </c>
      <c r="B2106" s="436">
        <v>46084.0</v>
      </c>
      <c r="C2106" s="94" t="s">
        <v>83</v>
      </c>
      <c r="D2106" s="94" t="s">
        <v>125</v>
      </c>
      <c r="E2106" s="94">
        <f t="shared" si="2"/>
        <v>269</v>
      </c>
      <c r="F2106" s="429">
        <v>46084.0</v>
      </c>
      <c r="G2106" s="94"/>
      <c r="H2106" s="94">
        <v>10674.0</v>
      </c>
      <c r="I2106" s="94" t="s">
        <v>11033</v>
      </c>
      <c r="J2106" s="161" t="s">
        <v>11034</v>
      </c>
      <c r="K2106" s="161" t="s">
        <v>11036</v>
      </c>
      <c r="L2106" s="430" t="s">
        <v>11036</v>
      </c>
      <c r="M2106" s="94" t="s">
        <v>11040</v>
      </c>
      <c r="N2106" s="94" t="s">
        <v>11041</v>
      </c>
      <c r="O2106" s="431">
        <v>46066.0</v>
      </c>
      <c r="P2106" s="436">
        <v>46080.0</v>
      </c>
      <c r="Q2106" s="94" t="s">
        <v>124</v>
      </c>
      <c r="R2106" s="94">
        <v>1.0</v>
      </c>
      <c r="S2106" s="167" t="s">
        <v>350</v>
      </c>
      <c r="T2106" s="162" t="s">
        <v>145</v>
      </c>
      <c r="U2106" s="167" t="s">
        <v>101</v>
      </c>
      <c r="V2106" s="167" t="s">
        <v>664</v>
      </c>
      <c r="W2106" s="175"/>
      <c r="X2106" s="163"/>
      <c r="Y2106" s="175"/>
      <c r="Z2106" s="175" t="s">
        <v>11048</v>
      </c>
      <c r="AA2106" s="175"/>
      <c r="AB2106" s="175"/>
    </row>
    <row r="2107" ht="22.5" customHeight="1">
      <c r="A2107" s="72">
        <f>COUNTIF('Call &amp; Chat-Lidya'!$I$4:$I$2365,I2107)</f>
        <v>3</v>
      </c>
      <c r="B2107" s="436">
        <v>46084.0</v>
      </c>
      <c r="C2107" s="94" t="s">
        <v>83</v>
      </c>
      <c r="D2107" s="94" t="s">
        <v>125</v>
      </c>
      <c r="E2107" s="94">
        <f t="shared" si="2"/>
        <v>270</v>
      </c>
      <c r="F2107" s="429">
        <v>46084.0</v>
      </c>
      <c r="G2107" s="94"/>
      <c r="H2107" s="94">
        <v>10675.0</v>
      </c>
      <c r="I2107" s="94" t="s">
        <v>3799</v>
      </c>
      <c r="J2107" s="161" t="s">
        <v>11054</v>
      </c>
      <c r="K2107" s="161" t="s">
        <v>3801</v>
      </c>
      <c r="L2107" s="430" t="s">
        <v>3801</v>
      </c>
      <c r="M2107" s="94" t="s">
        <v>3802</v>
      </c>
      <c r="N2107" s="94" t="s">
        <v>3802</v>
      </c>
      <c r="O2107" s="431">
        <v>46066.0</v>
      </c>
      <c r="P2107" s="436">
        <v>46080.0</v>
      </c>
      <c r="Q2107" s="94" t="s">
        <v>124</v>
      </c>
      <c r="R2107" s="94">
        <v>1.0</v>
      </c>
      <c r="S2107" s="167" t="s">
        <v>126</v>
      </c>
      <c r="T2107" s="162" t="s">
        <v>145</v>
      </c>
      <c r="U2107" s="167" t="s">
        <v>101</v>
      </c>
      <c r="V2107" s="167" t="s">
        <v>131</v>
      </c>
      <c r="W2107" s="175"/>
      <c r="X2107" s="163"/>
      <c r="Y2107" s="175"/>
      <c r="Z2107" s="175"/>
      <c r="AA2107" s="175"/>
      <c r="AB2107" s="175"/>
    </row>
    <row r="2108" ht="22.5" customHeight="1">
      <c r="A2108" s="72">
        <f>COUNTIF('Call &amp; Chat-Lidya'!$I$4:$I$2365,I2108)</f>
        <v>3</v>
      </c>
      <c r="B2108" s="436">
        <v>46084.0</v>
      </c>
      <c r="C2108" s="94" t="s">
        <v>83</v>
      </c>
      <c r="D2108" s="94" t="s">
        <v>125</v>
      </c>
      <c r="E2108" s="94">
        <f t="shared" si="2"/>
        <v>271</v>
      </c>
      <c r="F2108" s="429">
        <v>46084.0</v>
      </c>
      <c r="G2108" s="94"/>
      <c r="H2108" s="94">
        <v>10676.0</v>
      </c>
      <c r="I2108" s="94" t="s">
        <v>3656</v>
      </c>
      <c r="J2108" s="161" t="s">
        <v>11060</v>
      </c>
      <c r="K2108" s="161" t="s">
        <v>3658</v>
      </c>
      <c r="L2108" s="430" t="s">
        <v>3658</v>
      </c>
      <c r="M2108" s="94" t="s">
        <v>3659</v>
      </c>
      <c r="N2108" s="94" t="s">
        <v>3659</v>
      </c>
      <c r="O2108" s="431">
        <v>46066.0</v>
      </c>
      <c r="P2108" s="436">
        <v>46080.0</v>
      </c>
      <c r="Q2108" s="94" t="s">
        <v>461</v>
      </c>
      <c r="R2108" s="94">
        <v>1.0</v>
      </c>
      <c r="S2108" s="167" t="s">
        <v>126</v>
      </c>
      <c r="T2108" s="162" t="s">
        <v>145</v>
      </c>
      <c r="U2108" s="167" t="s">
        <v>101</v>
      </c>
      <c r="V2108" s="167" t="s">
        <v>131</v>
      </c>
      <c r="W2108" s="175"/>
      <c r="X2108" s="163"/>
      <c r="Y2108" s="175"/>
      <c r="Z2108" s="175"/>
      <c r="AA2108" s="175"/>
      <c r="AB2108" s="175"/>
    </row>
    <row r="2109" ht="22.5" customHeight="1">
      <c r="A2109" s="72">
        <f>COUNTIF('Call &amp; Chat-Lidya'!$I$4:$I$2365,I2109)</f>
        <v>2</v>
      </c>
      <c r="B2109" s="436">
        <v>46084.0</v>
      </c>
      <c r="C2109" s="94" t="s">
        <v>83</v>
      </c>
      <c r="D2109" s="94" t="s">
        <v>125</v>
      </c>
      <c r="E2109" s="94">
        <f t="shared" si="2"/>
        <v>272</v>
      </c>
      <c r="F2109" s="429">
        <v>46084.0</v>
      </c>
      <c r="G2109" s="94"/>
      <c r="H2109" s="94">
        <v>10678.0</v>
      </c>
      <c r="I2109" s="94" t="s">
        <v>11065</v>
      </c>
      <c r="J2109" s="161" t="s">
        <v>11066</v>
      </c>
      <c r="K2109" s="161" t="s">
        <v>11068</v>
      </c>
      <c r="L2109" s="430" t="s">
        <v>11068</v>
      </c>
      <c r="M2109" s="94" t="s">
        <v>11071</v>
      </c>
      <c r="N2109" s="94" t="s">
        <v>11071</v>
      </c>
      <c r="O2109" s="431">
        <v>46067.0</v>
      </c>
      <c r="P2109" s="436">
        <v>46081.0</v>
      </c>
      <c r="Q2109" s="94" t="s">
        <v>124</v>
      </c>
      <c r="R2109" s="94">
        <v>1.0</v>
      </c>
      <c r="S2109" s="167" t="s">
        <v>350</v>
      </c>
      <c r="T2109" s="162" t="s">
        <v>145</v>
      </c>
      <c r="U2109" s="167" t="s">
        <v>101</v>
      </c>
      <c r="V2109" s="167" t="s">
        <v>131</v>
      </c>
      <c r="W2109" s="175"/>
      <c r="X2109" s="163"/>
      <c r="Y2109" s="175"/>
      <c r="Z2109" s="175" t="s">
        <v>11002</v>
      </c>
      <c r="AA2109" s="175"/>
      <c r="AB2109" s="175"/>
    </row>
    <row r="2110" ht="22.5" customHeight="1">
      <c r="A2110" s="72">
        <f>COUNTIF('Call &amp; Chat-Lidya'!$I$4:$I$2365,I2110)</f>
        <v>6</v>
      </c>
      <c r="B2110" s="436">
        <v>46084.0</v>
      </c>
      <c r="C2110" s="94" t="s">
        <v>83</v>
      </c>
      <c r="D2110" s="94" t="s">
        <v>125</v>
      </c>
      <c r="E2110" s="94">
        <f t="shared" si="2"/>
        <v>273</v>
      </c>
      <c r="F2110" s="429">
        <v>46084.0</v>
      </c>
      <c r="G2110" s="94"/>
      <c r="H2110" s="94">
        <v>10679.0</v>
      </c>
      <c r="I2110" s="94" t="s">
        <v>1024</v>
      </c>
      <c r="J2110" s="161" t="s">
        <v>1025</v>
      </c>
      <c r="K2110" s="161" t="s">
        <v>1026</v>
      </c>
      <c r="L2110" s="430" t="s">
        <v>1026</v>
      </c>
      <c r="M2110" s="94" t="s">
        <v>1027</v>
      </c>
      <c r="N2110" s="94" t="s">
        <v>1027</v>
      </c>
      <c r="O2110" s="431">
        <v>46067.0</v>
      </c>
      <c r="P2110" s="436">
        <v>46081.0</v>
      </c>
      <c r="Q2110" s="94" t="s">
        <v>124</v>
      </c>
      <c r="R2110" s="94">
        <v>1.0</v>
      </c>
      <c r="S2110" s="167" t="s">
        <v>381</v>
      </c>
      <c r="T2110" s="162" t="s">
        <v>145</v>
      </c>
      <c r="U2110" s="167" t="s">
        <v>101</v>
      </c>
      <c r="V2110" s="167" t="s">
        <v>1043</v>
      </c>
      <c r="W2110" s="94" t="s">
        <v>694</v>
      </c>
      <c r="X2110" s="163"/>
      <c r="Y2110" s="175"/>
      <c r="Z2110" s="175" t="s">
        <v>11076</v>
      </c>
      <c r="AA2110" s="175"/>
      <c r="AB2110" s="175"/>
    </row>
    <row r="2111" ht="22.5" customHeight="1">
      <c r="A2111" s="72">
        <f>COUNTIF('Call &amp; Chat-Lidya'!$I$4:$I$2365,I2111)</f>
        <v>3</v>
      </c>
      <c r="B2111" s="436">
        <v>46084.0</v>
      </c>
      <c r="C2111" s="94" t="s">
        <v>83</v>
      </c>
      <c r="D2111" s="94" t="s">
        <v>125</v>
      </c>
      <c r="E2111" s="94">
        <f t="shared" si="2"/>
        <v>274</v>
      </c>
      <c r="F2111" s="429">
        <v>46084.0</v>
      </c>
      <c r="G2111" s="94"/>
      <c r="H2111" s="94">
        <v>10681.0</v>
      </c>
      <c r="I2111" s="94" t="s">
        <v>2510</v>
      </c>
      <c r="J2111" s="1182" t="s">
        <v>143</v>
      </c>
      <c r="K2111" s="161" t="s">
        <v>2512</v>
      </c>
      <c r="L2111" s="430" t="s">
        <v>2513</v>
      </c>
      <c r="M2111" s="94" t="s">
        <v>2514</v>
      </c>
      <c r="N2111" s="94" t="s">
        <v>314</v>
      </c>
      <c r="O2111" s="431">
        <v>46067.0</v>
      </c>
      <c r="P2111" s="436">
        <v>46081.0</v>
      </c>
      <c r="Q2111" s="94" t="s">
        <v>124</v>
      </c>
      <c r="R2111" s="94">
        <v>1.0</v>
      </c>
      <c r="S2111" s="167" t="s">
        <v>350</v>
      </c>
      <c r="T2111" s="162" t="s">
        <v>145</v>
      </c>
      <c r="U2111" s="167" t="s">
        <v>101</v>
      </c>
      <c r="V2111" s="167" t="s">
        <v>664</v>
      </c>
      <c r="W2111" s="175"/>
      <c r="X2111" s="163"/>
      <c r="Y2111" s="175"/>
      <c r="Z2111" s="175" t="s">
        <v>11083</v>
      </c>
      <c r="AA2111" s="175"/>
      <c r="AB2111" s="175"/>
    </row>
    <row r="2112" ht="22.5" customHeight="1">
      <c r="A2112" s="72">
        <f>COUNTIF('Call &amp; Chat-Lidya'!$I$4:$I$2365,I2112)</f>
        <v>2</v>
      </c>
      <c r="B2112" s="436">
        <v>46084.0</v>
      </c>
      <c r="C2112" s="94" t="s">
        <v>83</v>
      </c>
      <c r="D2112" s="94" t="s">
        <v>125</v>
      </c>
      <c r="E2112" s="94">
        <f t="shared" si="2"/>
        <v>275</v>
      </c>
      <c r="F2112" s="429">
        <v>46084.0</v>
      </c>
      <c r="G2112" s="94"/>
      <c r="H2112" s="94">
        <v>10682.0</v>
      </c>
      <c r="I2112" s="94" t="s">
        <v>11085</v>
      </c>
      <c r="J2112" s="161" t="s">
        <v>11086</v>
      </c>
      <c r="K2112" s="161" t="s">
        <v>11088</v>
      </c>
      <c r="L2112" s="430" t="s">
        <v>11088</v>
      </c>
      <c r="M2112" s="94" t="s">
        <v>11091</v>
      </c>
      <c r="N2112" s="94" t="s">
        <v>11091</v>
      </c>
      <c r="O2112" s="431">
        <v>46068.0</v>
      </c>
      <c r="P2112" s="436">
        <v>46082.0</v>
      </c>
      <c r="Q2112" s="94" t="s">
        <v>124</v>
      </c>
      <c r="R2112" s="94">
        <v>1.0</v>
      </c>
      <c r="S2112" s="167" t="s">
        <v>251</v>
      </c>
      <c r="T2112" s="162" t="s">
        <v>145</v>
      </c>
      <c r="U2112" s="167" t="s">
        <v>101</v>
      </c>
      <c r="V2112" s="167" t="s">
        <v>131</v>
      </c>
      <c r="W2112" s="175"/>
      <c r="X2112" s="163"/>
      <c r="Y2112" s="175"/>
      <c r="Z2112" s="175"/>
      <c r="AA2112" s="175"/>
      <c r="AB2112" s="175"/>
    </row>
    <row r="2113" ht="22.5" customHeight="1">
      <c r="A2113" s="72">
        <f>COUNTIF('Call &amp; Chat-Lidya'!$I$4:$I$2365,I2113)</f>
        <v>2</v>
      </c>
      <c r="B2113" s="436">
        <v>46084.0</v>
      </c>
      <c r="C2113" s="94" t="s">
        <v>83</v>
      </c>
      <c r="D2113" s="94" t="s">
        <v>125</v>
      </c>
      <c r="E2113" s="94">
        <f t="shared" si="2"/>
        <v>276</v>
      </c>
      <c r="F2113" s="429">
        <v>46084.0</v>
      </c>
      <c r="G2113" s="94"/>
      <c r="H2113" s="94">
        <v>10683.0</v>
      </c>
      <c r="I2113" s="94" t="s">
        <v>11097</v>
      </c>
      <c r="J2113" s="161" t="s">
        <v>11098</v>
      </c>
      <c r="K2113" s="161" t="s">
        <v>11099</v>
      </c>
      <c r="L2113" s="430" t="s">
        <v>11099</v>
      </c>
      <c r="M2113" s="94" t="s">
        <v>11100</v>
      </c>
      <c r="N2113" s="94" t="s">
        <v>11100</v>
      </c>
      <c r="O2113" s="431">
        <v>46069.0</v>
      </c>
      <c r="P2113" s="436">
        <v>46083.0</v>
      </c>
      <c r="Q2113" s="94" t="s">
        <v>124</v>
      </c>
      <c r="R2113" s="94">
        <v>1.0</v>
      </c>
      <c r="S2113" s="167" t="s">
        <v>350</v>
      </c>
      <c r="T2113" s="162" t="s">
        <v>145</v>
      </c>
      <c r="U2113" s="167" t="s">
        <v>101</v>
      </c>
      <c r="V2113" s="167" t="s">
        <v>131</v>
      </c>
      <c r="W2113" s="175"/>
      <c r="X2113" s="163"/>
      <c r="Y2113" s="175"/>
      <c r="Z2113" s="175"/>
      <c r="AA2113" s="175"/>
      <c r="AB2113" s="175"/>
    </row>
    <row r="2114" ht="22.5" customHeight="1">
      <c r="A2114" s="72">
        <f>COUNTIF('Call &amp; Chat-Lidya'!$I$4:$I$2365,I2114)</f>
        <v>3</v>
      </c>
      <c r="B2114" s="436">
        <v>46084.0</v>
      </c>
      <c r="C2114" s="94" t="s">
        <v>83</v>
      </c>
      <c r="D2114" s="94" t="s">
        <v>125</v>
      </c>
      <c r="E2114" s="94">
        <f t="shared" si="2"/>
        <v>277</v>
      </c>
      <c r="F2114" s="429">
        <v>46084.0</v>
      </c>
      <c r="G2114" s="94"/>
      <c r="H2114" s="94">
        <v>10685.0</v>
      </c>
      <c r="I2114" s="94" t="s">
        <v>7440</v>
      </c>
      <c r="J2114" s="161" t="s">
        <v>7442</v>
      </c>
      <c r="K2114" s="161" t="s">
        <v>7444</v>
      </c>
      <c r="L2114" s="430" t="s">
        <v>7444</v>
      </c>
      <c r="M2114" s="94" t="s">
        <v>7445</v>
      </c>
      <c r="N2114" s="94" t="s">
        <v>7445</v>
      </c>
      <c r="O2114" s="431">
        <v>46069.0</v>
      </c>
      <c r="P2114" s="436">
        <v>46083.0</v>
      </c>
      <c r="Q2114" s="94" t="s">
        <v>143</v>
      </c>
      <c r="R2114" s="94">
        <v>1.0</v>
      </c>
      <c r="S2114" s="167" t="s">
        <v>251</v>
      </c>
      <c r="T2114" s="162" t="s">
        <v>145</v>
      </c>
      <c r="U2114" s="167" t="s">
        <v>101</v>
      </c>
      <c r="V2114" s="167" t="s">
        <v>131</v>
      </c>
      <c r="W2114" s="175"/>
      <c r="X2114" s="163"/>
      <c r="Y2114" s="175"/>
      <c r="Z2114" s="175"/>
      <c r="AA2114" s="175"/>
      <c r="AB2114" s="175"/>
    </row>
    <row r="2115" ht="22.5" customHeight="1">
      <c r="A2115" s="72">
        <f>COUNTIF('Call &amp; Chat-Lidya'!$I$4:$I$2365,I2115)</f>
        <v>7</v>
      </c>
      <c r="B2115" s="436">
        <v>46084.0</v>
      </c>
      <c r="C2115" s="94" t="s">
        <v>83</v>
      </c>
      <c r="D2115" s="94" t="s">
        <v>125</v>
      </c>
      <c r="E2115" s="94">
        <f t="shared" si="2"/>
        <v>278</v>
      </c>
      <c r="F2115" s="429">
        <v>46084.0</v>
      </c>
      <c r="G2115" s="94"/>
      <c r="H2115" s="94">
        <v>10687.0</v>
      </c>
      <c r="I2115" s="94" t="s">
        <v>2102</v>
      </c>
      <c r="J2115" s="161" t="s">
        <v>2103</v>
      </c>
      <c r="K2115" s="161" t="s">
        <v>2104</v>
      </c>
      <c r="L2115" s="430" t="s">
        <v>2104</v>
      </c>
      <c r="M2115" s="94" t="s">
        <v>2105</v>
      </c>
      <c r="N2115" s="94" t="s">
        <v>3634</v>
      </c>
      <c r="O2115" s="431">
        <v>46069.0</v>
      </c>
      <c r="P2115" s="436">
        <v>46083.0</v>
      </c>
      <c r="Q2115" s="94" t="s">
        <v>124</v>
      </c>
      <c r="R2115" s="94">
        <v>1.0</v>
      </c>
      <c r="S2115" s="167" t="s">
        <v>251</v>
      </c>
      <c r="T2115" s="162" t="s">
        <v>145</v>
      </c>
      <c r="U2115" s="167" t="s">
        <v>101</v>
      </c>
      <c r="V2115" s="167" t="s">
        <v>131</v>
      </c>
      <c r="W2115" s="175"/>
      <c r="X2115" s="163"/>
      <c r="Y2115" s="175"/>
      <c r="Z2115" s="175"/>
      <c r="AA2115" s="175"/>
      <c r="AB2115" s="175"/>
    </row>
    <row r="2116" ht="22.5" customHeight="1">
      <c r="A2116" s="72">
        <f>COUNTIF('Call &amp; Chat-Lidya'!$I$4:$I$2365,I2116)</f>
        <v>3</v>
      </c>
      <c r="B2116" s="436">
        <v>46084.0</v>
      </c>
      <c r="C2116" s="94" t="s">
        <v>83</v>
      </c>
      <c r="D2116" s="94" t="s">
        <v>125</v>
      </c>
      <c r="E2116" s="94">
        <f t="shared" si="2"/>
        <v>279</v>
      </c>
      <c r="F2116" s="429">
        <v>46084.0</v>
      </c>
      <c r="G2116" s="94"/>
      <c r="H2116" s="94">
        <v>10688.0</v>
      </c>
      <c r="I2116" s="94" t="s">
        <v>3805</v>
      </c>
      <c r="J2116" s="161" t="s">
        <v>11116</v>
      </c>
      <c r="K2116" s="161" t="s">
        <v>3807</v>
      </c>
      <c r="L2116" s="430" t="s">
        <v>3807</v>
      </c>
      <c r="M2116" s="94" t="s">
        <v>3808</v>
      </c>
      <c r="N2116" s="94" t="s">
        <v>3808</v>
      </c>
      <c r="O2116" s="431">
        <v>46069.0</v>
      </c>
      <c r="P2116" s="436">
        <v>46083.0</v>
      </c>
      <c r="Q2116" s="94" t="s">
        <v>124</v>
      </c>
      <c r="R2116" s="94">
        <v>1.0</v>
      </c>
      <c r="S2116" s="167" t="s">
        <v>126</v>
      </c>
      <c r="T2116" s="162" t="s">
        <v>145</v>
      </c>
      <c r="U2116" s="167" t="s">
        <v>101</v>
      </c>
      <c r="V2116" s="167" t="s">
        <v>131</v>
      </c>
      <c r="W2116" s="175"/>
      <c r="X2116" s="163"/>
      <c r="Y2116" s="175"/>
      <c r="Z2116" s="175"/>
      <c r="AA2116" s="175"/>
      <c r="AB2116" s="175"/>
    </row>
    <row r="2117" ht="22.5" customHeight="1">
      <c r="A2117" s="72">
        <f>COUNTIF('Call &amp; Chat-Lidya'!$I$4:$I$2365,I2117)</f>
        <v>2</v>
      </c>
      <c r="B2117" s="436">
        <v>46084.0</v>
      </c>
      <c r="C2117" s="94" t="s">
        <v>83</v>
      </c>
      <c r="D2117" s="94" t="s">
        <v>125</v>
      </c>
      <c r="E2117" s="94">
        <f t="shared" si="2"/>
        <v>280</v>
      </c>
      <c r="F2117" s="429">
        <v>46084.0</v>
      </c>
      <c r="G2117" s="94"/>
      <c r="H2117" s="94">
        <v>10690.0</v>
      </c>
      <c r="I2117" s="94" t="s">
        <v>2970</v>
      </c>
      <c r="J2117" s="161" t="s">
        <v>11123</v>
      </c>
      <c r="K2117" s="161" t="s">
        <v>2972</v>
      </c>
      <c r="L2117" s="430" t="s">
        <v>2972</v>
      </c>
      <c r="M2117" s="94" t="s">
        <v>2973</v>
      </c>
      <c r="N2117" s="94" t="s">
        <v>2974</v>
      </c>
      <c r="O2117" s="431">
        <v>46069.0</v>
      </c>
      <c r="P2117" s="436">
        <v>46083.0</v>
      </c>
      <c r="Q2117" s="94" t="s">
        <v>143</v>
      </c>
      <c r="R2117" s="94">
        <v>0.0</v>
      </c>
      <c r="S2117" s="167" t="s">
        <v>292</v>
      </c>
      <c r="T2117" s="162" t="s">
        <v>145</v>
      </c>
      <c r="U2117" s="167" t="s">
        <v>101</v>
      </c>
      <c r="V2117" s="167" t="s">
        <v>3435</v>
      </c>
      <c r="W2117" s="175"/>
      <c r="X2117" s="163"/>
      <c r="Y2117" s="175"/>
      <c r="Z2117" s="175" t="s">
        <v>11125</v>
      </c>
      <c r="AA2117" s="175"/>
      <c r="AB2117" s="175"/>
    </row>
    <row r="2118" ht="22.5" customHeight="1">
      <c r="A2118" s="72">
        <f>COUNTIF('Call &amp; Chat-Lidya'!$I$4:$I$2365,I2118)</f>
        <v>3</v>
      </c>
      <c r="B2118" s="436">
        <v>46084.0</v>
      </c>
      <c r="C2118" s="94" t="s">
        <v>83</v>
      </c>
      <c r="D2118" s="94" t="s">
        <v>125</v>
      </c>
      <c r="E2118" s="94">
        <f t="shared" si="2"/>
        <v>281</v>
      </c>
      <c r="F2118" s="429">
        <v>46084.0</v>
      </c>
      <c r="G2118" s="94"/>
      <c r="H2118" s="94">
        <v>10694.0</v>
      </c>
      <c r="I2118" s="94" t="s">
        <v>3824</v>
      </c>
      <c r="J2118" s="161" t="s">
        <v>3825</v>
      </c>
      <c r="K2118" s="161" t="s">
        <v>1392</v>
      </c>
      <c r="L2118" s="430" t="s">
        <v>1392</v>
      </c>
      <c r="M2118" s="94" t="s">
        <v>3827</v>
      </c>
      <c r="N2118" s="94" t="s">
        <v>3827</v>
      </c>
      <c r="O2118" s="431">
        <v>46069.0</v>
      </c>
      <c r="P2118" s="436">
        <v>46083.0</v>
      </c>
      <c r="Q2118" s="94" t="s">
        <v>124</v>
      </c>
      <c r="R2118" s="94">
        <v>1.0</v>
      </c>
      <c r="S2118" s="167" t="s">
        <v>126</v>
      </c>
      <c r="T2118" s="162" t="s">
        <v>145</v>
      </c>
      <c r="U2118" s="167" t="s">
        <v>101</v>
      </c>
      <c r="V2118" s="167" t="s">
        <v>131</v>
      </c>
      <c r="W2118" s="175"/>
      <c r="X2118" s="163"/>
      <c r="Y2118" s="175"/>
      <c r="Z2118" s="175"/>
      <c r="AA2118" s="175"/>
      <c r="AB2118" s="175"/>
    </row>
    <row r="2119" ht="22.5" customHeight="1">
      <c r="A2119" s="72">
        <f>COUNTIF('Call &amp; Chat-Lidya'!$I$4:$I$2365,I2119)</f>
        <v>2</v>
      </c>
      <c r="B2119" s="436">
        <v>46084.0</v>
      </c>
      <c r="C2119" s="94" t="s">
        <v>83</v>
      </c>
      <c r="D2119" s="94" t="s">
        <v>125</v>
      </c>
      <c r="E2119" s="94">
        <f t="shared" si="2"/>
        <v>282</v>
      </c>
      <c r="F2119" s="429">
        <v>46084.0</v>
      </c>
      <c r="G2119" s="94"/>
      <c r="H2119" s="94">
        <v>10698.0</v>
      </c>
      <c r="I2119" s="94" t="s">
        <v>11128</v>
      </c>
      <c r="J2119" s="161" t="s">
        <v>11129</v>
      </c>
      <c r="K2119" s="161" t="s">
        <v>11129</v>
      </c>
      <c r="L2119" s="430" t="s">
        <v>11129</v>
      </c>
      <c r="M2119" s="94" t="s">
        <v>11130</v>
      </c>
      <c r="N2119" s="94" t="s">
        <v>11130</v>
      </c>
      <c r="O2119" s="431">
        <v>46070.0</v>
      </c>
      <c r="P2119" s="436">
        <v>46084.0</v>
      </c>
      <c r="Q2119" s="94" t="s">
        <v>124</v>
      </c>
      <c r="R2119" s="94">
        <v>1.0</v>
      </c>
      <c r="S2119" s="167" t="s">
        <v>126</v>
      </c>
      <c r="T2119" s="162" t="s">
        <v>145</v>
      </c>
      <c r="U2119" s="167" t="s">
        <v>101</v>
      </c>
      <c r="V2119" s="167" t="s">
        <v>131</v>
      </c>
      <c r="W2119" s="175"/>
      <c r="X2119" s="163"/>
      <c r="Y2119" s="175"/>
      <c r="Z2119" s="175"/>
      <c r="AA2119" s="175"/>
      <c r="AB2119" s="175"/>
    </row>
    <row r="2120" ht="22.5" customHeight="1">
      <c r="A2120" s="72">
        <f>COUNTIF('Call &amp; Chat-Lidya'!$I$4:$I$2365,I2120)</f>
        <v>12</v>
      </c>
      <c r="B2120" s="436">
        <v>46084.0</v>
      </c>
      <c r="C2120" s="94" t="s">
        <v>83</v>
      </c>
      <c r="D2120" s="94" t="s">
        <v>125</v>
      </c>
      <c r="E2120" s="94">
        <f t="shared" si="2"/>
        <v>283</v>
      </c>
      <c r="F2120" s="429">
        <v>46084.0</v>
      </c>
      <c r="G2120" s="94"/>
      <c r="H2120" s="94" t="s">
        <v>1661</v>
      </c>
      <c r="I2120" s="94" t="s">
        <v>1662</v>
      </c>
      <c r="J2120" s="161" t="s">
        <v>1663</v>
      </c>
      <c r="K2120" s="161" t="s">
        <v>1664</v>
      </c>
      <c r="L2120" s="430" t="s">
        <v>1665</v>
      </c>
      <c r="M2120" s="94" t="s">
        <v>1667</v>
      </c>
      <c r="N2120" s="175"/>
      <c r="O2120" s="431">
        <v>46061.0</v>
      </c>
      <c r="P2120" s="436">
        <v>46075.0</v>
      </c>
      <c r="Q2120" s="94" t="s">
        <v>472</v>
      </c>
      <c r="R2120" s="94">
        <v>2.0</v>
      </c>
      <c r="S2120" s="167" t="s">
        <v>126</v>
      </c>
      <c r="T2120" s="162" t="s">
        <v>145</v>
      </c>
      <c r="U2120" s="167" t="s">
        <v>101</v>
      </c>
      <c r="V2120" s="167" t="s">
        <v>131</v>
      </c>
      <c r="W2120" s="163"/>
      <c r="X2120" s="167" t="s">
        <v>1035</v>
      </c>
      <c r="Y2120" s="175"/>
      <c r="Z2120" s="175"/>
      <c r="AA2120" s="175"/>
      <c r="AB2120" s="175"/>
    </row>
    <row r="2121" ht="22.5" customHeight="1">
      <c r="A2121" s="72">
        <f>COUNTIF('Call &amp; Chat-Lidya'!$I$4:$I$2365,I2121)</f>
        <v>12</v>
      </c>
      <c r="B2121" s="436">
        <v>46084.0</v>
      </c>
      <c r="C2121" s="94" t="s">
        <v>83</v>
      </c>
      <c r="D2121" s="94" t="s">
        <v>125</v>
      </c>
      <c r="E2121" s="94">
        <f t="shared" si="2"/>
        <v>284</v>
      </c>
      <c r="F2121" s="429">
        <v>46084.0</v>
      </c>
      <c r="G2121" s="94"/>
      <c r="H2121" s="94" t="s">
        <v>1673</v>
      </c>
      <c r="I2121" s="94" t="s">
        <v>1674</v>
      </c>
      <c r="J2121" s="161" t="s">
        <v>1675</v>
      </c>
      <c r="K2121" s="161" t="s">
        <v>1676</v>
      </c>
      <c r="L2121" s="430" t="s">
        <v>1676</v>
      </c>
      <c r="M2121" s="94" t="s">
        <v>1677</v>
      </c>
      <c r="N2121" s="94" t="s">
        <v>1678</v>
      </c>
      <c r="O2121" s="431">
        <v>46078.0</v>
      </c>
      <c r="P2121" s="436">
        <v>46092.0</v>
      </c>
      <c r="Q2121" s="94" t="s">
        <v>256</v>
      </c>
      <c r="R2121" s="94">
        <v>1.0</v>
      </c>
      <c r="S2121" s="167" t="s">
        <v>99</v>
      </c>
      <c r="T2121" s="162" t="s">
        <v>145</v>
      </c>
      <c r="U2121" s="167" t="s">
        <v>101</v>
      </c>
      <c r="V2121" s="167" t="s">
        <v>131</v>
      </c>
      <c r="W2121" s="163"/>
      <c r="X2121" s="163"/>
      <c r="Y2121" s="435"/>
      <c r="Z2121" s="435"/>
      <c r="AA2121" s="175"/>
      <c r="AB2121" s="175"/>
    </row>
    <row r="2122" ht="22.5" customHeight="1">
      <c r="A2122" s="72">
        <f>COUNTIF('Call &amp; Chat-Lidya'!$I$4:$I$2365,I2122)</f>
        <v>7</v>
      </c>
      <c r="B2122" s="436">
        <v>46084.0</v>
      </c>
      <c r="C2122" s="94" t="s">
        <v>83</v>
      </c>
      <c r="D2122" s="94" t="s">
        <v>125</v>
      </c>
      <c r="E2122" s="94">
        <f t="shared" si="2"/>
        <v>285</v>
      </c>
      <c r="F2122" s="429">
        <v>46084.0</v>
      </c>
      <c r="G2122" s="94"/>
      <c r="H2122" s="94" t="s">
        <v>9663</v>
      </c>
      <c r="I2122" s="94" t="s">
        <v>2337</v>
      </c>
      <c r="J2122" s="161" t="s">
        <v>2339</v>
      </c>
      <c r="K2122" s="161" t="s">
        <v>2342</v>
      </c>
      <c r="L2122" s="430" t="s">
        <v>2342</v>
      </c>
      <c r="M2122" s="94" t="s">
        <v>2343</v>
      </c>
      <c r="N2122" s="94" t="s">
        <v>2343</v>
      </c>
      <c r="O2122" s="431">
        <v>46076.0</v>
      </c>
      <c r="P2122" s="436">
        <v>46090.0</v>
      </c>
      <c r="Q2122" s="94" t="s">
        <v>124</v>
      </c>
      <c r="R2122" s="94">
        <v>2.0</v>
      </c>
      <c r="S2122" s="167" t="s">
        <v>99</v>
      </c>
      <c r="T2122" s="162" t="s">
        <v>145</v>
      </c>
      <c r="U2122" s="167" t="s">
        <v>101</v>
      </c>
      <c r="V2122" s="167" t="s">
        <v>283</v>
      </c>
      <c r="W2122" s="167" t="s">
        <v>509</v>
      </c>
      <c r="X2122" s="167" t="s">
        <v>1035</v>
      </c>
      <c r="Y2122" s="175"/>
      <c r="Z2122" s="175"/>
      <c r="AA2122" s="175"/>
      <c r="AB2122" s="175"/>
    </row>
    <row r="2123" ht="22.5" customHeight="1">
      <c r="A2123" s="72">
        <f>COUNTIF('Call &amp; Chat-Lidya'!$I$4:$I$2365,I2123)</f>
        <v>6</v>
      </c>
      <c r="B2123" s="436">
        <v>46084.0</v>
      </c>
      <c r="C2123" s="94" t="s">
        <v>83</v>
      </c>
      <c r="D2123" s="94" t="s">
        <v>125</v>
      </c>
      <c r="E2123" s="94">
        <f t="shared" si="2"/>
        <v>286</v>
      </c>
      <c r="F2123" s="429">
        <v>46084.0</v>
      </c>
      <c r="G2123" s="94"/>
      <c r="H2123" s="94">
        <v>10432.0</v>
      </c>
      <c r="I2123" s="94" t="s">
        <v>2556</v>
      </c>
      <c r="J2123" s="161" t="s">
        <v>2558</v>
      </c>
      <c r="K2123" s="161" t="s">
        <v>2559</v>
      </c>
      <c r="L2123" s="430" t="s">
        <v>2559</v>
      </c>
      <c r="M2123" s="94" t="s">
        <v>2560</v>
      </c>
      <c r="N2123" s="94" t="s">
        <v>3120</v>
      </c>
      <c r="O2123" s="431">
        <v>46027.0</v>
      </c>
      <c r="P2123" s="436">
        <v>46041.0</v>
      </c>
      <c r="Q2123" s="94" t="s">
        <v>143</v>
      </c>
      <c r="R2123" s="94">
        <v>2.0</v>
      </c>
      <c r="S2123" s="167" t="s">
        <v>251</v>
      </c>
      <c r="T2123" s="841" t="s">
        <v>381</v>
      </c>
      <c r="U2123" s="167" t="s">
        <v>101</v>
      </c>
      <c r="V2123" s="167" t="s">
        <v>105</v>
      </c>
      <c r="W2123" s="163"/>
      <c r="X2123" s="163"/>
      <c r="Y2123" s="175"/>
      <c r="Z2123" s="175" t="s">
        <v>3124</v>
      </c>
      <c r="AA2123" s="175"/>
      <c r="AB2123" s="175"/>
    </row>
    <row r="2124" ht="22.5" customHeight="1">
      <c r="A2124" s="72">
        <f>COUNTIF('Call &amp; Chat-Lidya'!$I$4:$I$2365,I2124)</f>
        <v>1</v>
      </c>
      <c r="B2124" s="436">
        <v>46084.0</v>
      </c>
      <c r="C2124" s="94" t="s">
        <v>83</v>
      </c>
      <c r="D2124" s="94" t="s">
        <v>125</v>
      </c>
      <c r="E2124" s="94">
        <f t="shared" si="2"/>
        <v>287</v>
      </c>
      <c r="F2124" s="429">
        <v>46084.0</v>
      </c>
      <c r="G2124" s="94"/>
      <c r="H2124" s="94" t="s">
        <v>3127</v>
      </c>
      <c r="I2124" s="94" t="s">
        <v>3128</v>
      </c>
      <c r="J2124" s="161" t="s">
        <v>3129</v>
      </c>
      <c r="K2124" s="161" t="s">
        <v>3130</v>
      </c>
      <c r="L2124" s="430" t="s">
        <v>3131</v>
      </c>
      <c r="M2124" s="175"/>
      <c r="N2124" s="175"/>
      <c r="O2124" s="546"/>
      <c r="P2124" s="436">
        <v>46286.0</v>
      </c>
      <c r="Q2124" s="175"/>
      <c r="R2124" s="94">
        <v>3.0</v>
      </c>
      <c r="S2124" s="167" t="s">
        <v>126</v>
      </c>
      <c r="T2124" s="162" t="s">
        <v>381</v>
      </c>
      <c r="U2124" s="167" t="s">
        <v>101</v>
      </c>
      <c r="V2124" s="167" t="s">
        <v>105</v>
      </c>
      <c r="W2124" s="175"/>
      <c r="X2124" s="163"/>
      <c r="Y2124" s="175"/>
      <c r="Z2124" s="175" t="s">
        <v>3137</v>
      </c>
      <c r="AA2124" s="175"/>
      <c r="AB2124" s="175"/>
    </row>
    <row r="2125" ht="22.5" customHeight="1">
      <c r="A2125" s="72">
        <f>COUNTIF('Call &amp; Chat-Lidya'!$I$4:$I$2365,I2125)</f>
        <v>5</v>
      </c>
      <c r="B2125" s="436">
        <v>46084.0</v>
      </c>
      <c r="C2125" s="94" t="s">
        <v>83</v>
      </c>
      <c r="D2125" s="94" t="s">
        <v>125</v>
      </c>
      <c r="E2125" s="94">
        <f t="shared" si="2"/>
        <v>288</v>
      </c>
      <c r="F2125" s="429">
        <v>46084.0</v>
      </c>
      <c r="G2125" s="94"/>
      <c r="H2125" s="94" t="s">
        <v>10296</v>
      </c>
      <c r="I2125" s="94" t="s">
        <v>2352</v>
      </c>
      <c r="J2125" s="161" t="s">
        <v>2353</v>
      </c>
      <c r="K2125" s="161" t="s">
        <v>2354</v>
      </c>
      <c r="L2125" s="430" t="s">
        <v>2354</v>
      </c>
      <c r="M2125" s="94" t="s">
        <v>2355</v>
      </c>
      <c r="N2125" s="94" t="s">
        <v>2355</v>
      </c>
      <c r="O2125" s="431">
        <v>46081.0</v>
      </c>
      <c r="P2125" s="436">
        <v>46095.0</v>
      </c>
      <c r="Q2125" s="94" t="s">
        <v>124</v>
      </c>
      <c r="R2125" s="94">
        <v>2.0</v>
      </c>
      <c r="S2125" s="167" t="s">
        <v>126</v>
      </c>
      <c r="T2125" s="162" t="s">
        <v>145</v>
      </c>
      <c r="U2125" s="167" t="s">
        <v>101</v>
      </c>
      <c r="V2125" s="167" t="s">
        <v>341</v>
      </c>
      <c r="W2125" s="94" t="s">
        <v>509</v>
      </c>
      <c r="X2125" s="163"/>
      <c r="Y2125" s="175"/>
      <c r="Z2125" s="175"/>
      <c r="AA2125" s="175"/>
      <c r="AB2125" s="175"/>
    </row>
    <row r="2126" ht="22.5" customHeight="1">
      <c r="A2126" s="72">
        <f>COUNTIF('Call &amp; Chat-Lidya'!$I$4:$I$2365,I2126)</f>
        <v>4</v>
      </c>
      <c r="B2126" s="436">
        <v>46084.0</v>
      </c>
      <c r="C2126" s="94" t="s">
        <v>83</v>
      </c>
      <c r="D2126" s="94" t="s">
        <v>125</v>
      </c>
      <c r="E2126" s="94">
        <f t="shared" si="2"/>
        <v>289</v>
      </c>
      <c r="F2126" s="429">
        <v>46084.0</v>
      </c>
      <c r="G2126" s="94"/>
      <c r="H2126" s="94" t="s">
        <v>3140</v>
      </c>
      <c r="I2126" s="94" t="s">
        <v>2449</v>
      </c>
      <c r="J2126" s="161" t="s">
        <v>2450</v>
      </c>
      <c r="K2126" s="161" t="s">
        <v>2450</v>
      </c>
      <c r="L2126" s="430" t="s">
        <v>2450</v>
      </c>
      <c r="M2126" s="94" t="s">
        <v>2451</v>
      </c>
      <c r="N2126" s="94" t="s">
        <v>2451</v>
      </c>
      <c r="O2126" s="431">
        <v>46032.0</v>
      </c>
      <c r="P2126" s="436">
        <v>46046.0</v>
      </c>
      <c r="Q2126" s="94" t="s">
        <v>149</v>
      </c>
      <c r="R2126" s="94">
        <v>3.0</v>
      </c>
      <c r="S2126" s="167" t="s">
        <v>126</v>
      </c>
      <c r="T2126" s="162" t="s">
        <v>145</v>
      </c>
      <c r="U2126" s="167" t="s">
        <v>101</v>
      </c>
      <c r="V2126" s="167" t="s">
        <v>105</v>
      </c>
      <c r="W2126" s="167" t="s">
        <v>1445</v>
      </c>
      <c r="X2126" s="167" t="s">
        <v>1035</v>
      </c>
      <c r="Y2126" s="435"/>
      <c r="Z2126" s="435"/>
      <c r="AA2126" s="175"/>
      <c r="AB2126" s="175"/>
    </row>
    <row r="2127" ht="22.5" customHeight="1">
      <c r="A2127" s="72">
        <f>COUNTIF('Call &amp; Chat-Lidya'!$I$4:$I$2365,I2127)</f>
        <v>2</v>
      </c>
      <c r="B2127" s="436">
        <v>46084.0</v>
      </c>
      <c r="C2127" s="94" t="s">
        <v>83</v>
      </c>
      <c r="D2127" s="94" t="s">
        <v>125</v>
      </c>
      <c r="E2127" s="94">
        <f t="shared" si="2"/>
        <v>290</v>
      </c>
      <c r="F2127" s="429">
        <v>46084.0</v>
      </c>
      <c r="G2127" s="94"/>
      <c r="H2127" s="94" t="s">
        <v>3149</v>
      </c>
      <c r="I2127" s="94" t="s">
        <v>2538</v>
      </c>
      <c r="J2127" s="161" t="s">
        <v>2539</v>
      </c>
      <c r="K2127" s="161" t="s">
        <v>2539</v>
      </c>
      <c r="L2127" s="430" t="s">
        <v>2539</v>
      </c>
      <c r="M2127" s="94" t="s">
        <v>2540</v>
      </c>
      <c r="N2127" s="94" t="s">
        <v>3151</v>
      </c>
      <c r="O2127" s="431">
        <v>46065.0</v>
      </c>
      <c r="P2127" s="436">
        <v>46078.0</v>
      </c>
      <c r="Q2127" s="94" t="s">
        <v>461</v>
      </c>
      <c r="R2127" s="94">
        <v>3.0</v>
      </c>
      <c r="S2127" s="167" t="s">
        <v>99</v>
      </c>
      <c r="T2127" s="162" t="s">
        <v>145</v>
      </c>
      <c r="U2127" s="167" t="s">
        <v>101</v>
      </c>
      <c r="V2127" s="167" t="s">
        <v>105</v>
      </c>
      <c r="W2127" s="163"/>
      <c r="X2127" s="167" t="s">
        <v>1035</v>
      </c>
      <c r="Y2127" s="435"/>
      <c r="Z2127" s="435" t="s">
        <v>3153</v>
      </c>
      <c r="AA2127" s="175"/>
      <c r="AB2127" s="175"/>
    </row>
    <row r="2128" ht="22.5" customHeight="1">
      <c r="A2128" s="72">
        <f>COUNTIF('Call &amp; Chat-Lidya'!$I$4:$I$2365,I2128)</f>
        <v>2</v>
      </c>
      <c r="B2128" s="436">
        <v>46084.0</v>
      </c>
      <c r="C2128" s="94" t="s">
        <v>83</v>
      </c>
      <c r="D2128" s="94" t="s">
        <v>125</v>
      </c>
      <c r="E2128" s="94">
        <f t="shared" si="2"/>
        <v>291</v>
      </c>
      <c r="F2128" s="429">
        <v>46084.0</v>
      </c>
      <c r="G2128" s="175"/>
      <c r="H2128" s="175"/>
      <c r="I2128" s="94">
        <v>16201.0</v>
      </c>
      <c r="J2128" s="883" t="s">
        <v>3106</v>
      </c>
      <c r="K2128" s="161" t="s">
        <v>3107</v>
      </c>
      <c r="L2128" s="547" t="s">
        <v>3107</v>
      </c>
      <c r="M2128" s="539">
        <v>8.2176537176E10</v>
      </c>
      <c r="N2128" s="94" t="s">
        <v>114</v>
      </c>
      <c r="O2128" s="431">
        <v>45891.0</v>
      </c>
      <c r="P2128" s="436">
        <v>46085.0</v>
      </c>
      <c r="Q2128" s="94" t="s">
        <v>3160</v>
      </c>
      <c r="R2128" s="94">
        <v>3.0</v>
      </c>
      <c r="S2128" s="167" t="s">
        <v>100</v>
      </c>
      <c r="T2128" s="162" t="s">
        <v>100</v>
      </c>
      <c r="U2128" s="167" t="s">
        <v>101</v>
      </c>
      <c r="V2128" s="167" t="s">
        <v>105</v>
      </c>
      <c r="W2128" s="175"/>
      <c r="X2128" s="163"/>
      <c r="Y2128" s="175"/>
      <c r="Z2128" s="175" t="s">
        <v>3163</v>
      </c>
      <c r="AA2128" s="175"/>
      <c r="AB2128" s="175"/>
    </row>
    <row r="2129" ht="22.5" customHeight="1">
      <c r="A2129" s="72">
        <f>COUNTIF('Call &amp; Chat-Lidya'!$I$4:$I$2365,I2129)</f>
        <v>1</v>
      </c>
      <c r="B2129" s="436">
        <v>46084.0</v>
      </c>
      <c r="C2129" s="94" t="s">
        <v>83</v>
      </c>
      <c r="D2129" s="94" t="s">
        <v>125</v>
      </c>
      <c r="E2129" s="94">
        <f t="shared" si="2"/>
        <v>292</v>
      </c>
      <c r="F2129" s="429">
        <v>46084.0</v>
      </c>
      <c r="G2129" s="175"/>
      <c r="H2129" s="175"/>
      <c r="I2129" s="94">
        <v>13944.0</v>
      </c>
      <c r="J2129" s="883" t="s">
        <v>1500</v>
      </c>
      <c r="K2129" s="161" t="s">
        <v>3169</v>
      </c>
      <c r="L2129" s="175" t="s">
        <v>3169</v>
      </c>
      <c r="M2129" s="539">
        <v>8.5163695628E10</v>
      </c>
      <c r="N2129" s="94" t="s">
        <v>3170</v>
      </c>
      <c r="O2129" s="431">
        <v>45622.0</v>
      </c>
      <c r="P2129" s="436">
        <v>46086.0</v>
      </c>
      <c r="Q2129" s="94" t="s">
        <v>3171</v>
      </c>
      <c r="R2129" s="94">
        <v>3.0</v>
      </c>
      <c r="S2129" s="167" t="s">
        <v>99</v>
      </c>
      <c r="T2129" s="162" t="s">
        <v>145</v>
      </c>
      <c r="U2129" s="167" t="s">
        <v>101</v>
      </c>
      <c r="V2129" s="167" t="s">
        <v>105</v>
      </c>
      <c r="W2129" s="175"/>
      <c r="X2129" s="163"/>
      <c r="Y2129" s="175"/>
      <c r="Z2129" s="175"/>
      <c r="AA2129" s="175"/>
      <c r="AB2129" s="175"/>
    </row>
    <row r="2130" ht="22.5" customHeight="1">
      <c r="A2130" s="72">
        <f>COUNTIF('Call &amp; Chat-Lidya'!$I$4:$I$2365,I2130)</f>
        <v>1</v>
      </c>
      <c r="B2130" s="436">
        <v>46084.0</v>
      </c>
      <c r="C2130" s="94" t="s">
        <v>83</v>
      </c>
      <c r="D2130" s="94" t="s">
        <v>125</v>
      </c>
      <c r="E2130" s="94">
        <f t="shared" si="2"/>
        <v>293</v>
      </c>
      <c r="F2130" s="429">
        <v>46084.0</v>
      </c>
      <c r="G2130" s="175"/>
      <c r="H2130" s="175"/>
      <c r="I2130" s="94">
        <v>14813.0</v>
      </c>
      <c r="J2130" s="883" t="s">
        <v>3173</v>
      </c>
      <c r="K2130" s="161" t="s">
        <v>3174</v>
      </c>
      <c r="L2130" s="430"/>
      <c r="M2130" s="539">
        <v>8.2278128083E10</v>
      </c>
      <c r="N2130" s="94" t="s">
        <v>3175</v>
      </c>
      <c r="O2130" s="431">
        <v>45713.0</v>
      </c>
      <c r="P2130" s="436">
        <v>46087.0</v>
      </c>
      <c r="Q2130" s="94" t="s">
        <v>213</v>
      </c>
      <c r="R2130" s="94">
        <v>3.0</v>
      </c>
      <c r="S2130" s="167" t="s">
        <v>99</v>
      </c>
      <c r="T2130" s="162" t="s">
        <v>145</v>
      </c>
      <c r="U2130" s="167" t="s">
        <v>101</v>
      </c>
      <c r="V2130" s="167" t="s">
        <v>105</v>
      </c>
      <c r="W2130" s="175"/>
      <c r="X2130" s="163"/>
      <c r="Y2130" s="175"/>
      <c r="Z2130" s="175"/>
      <c r="AA2130" s="175"/>
      <c r="AB2130" s="175"/>
    </row>
    <row r="2131" ht="22.5" customHeight="1">
      <c r="A2131" s="72">
        <f>COUNTIF('Call &amp; Chat-Lidya'!$I$4:$I$2365,I2131)</f>
        <v>1</v>
      </c>
      <c r="B2131" s="436">
        <v>46084.0</v>
      </c>
      <c r="C2131" s="94" t="s">
        <v>83</v>
      </c>
      <c r="D2131" s="94" t="s">
        <v>125</v>
      </c>
      <c r="E2131" s="94">
        <f t="shared" si="2"/>
        <v>294</v>
      </c>
      <c r="F2131" s="429">
        <v>46084.0</v>
      </c>
      <c r="G2131" s="175"/>
      <c r="H2131" s="175"/>
      <c r="I2131" s="94">
        <v>11494.0</v>
      </c>
      <c r="J2131" s="883" t="s">
        <v>3177</v>
      </c>
      <c r="K2131" s="161" t="s">
        <v>3179</v>
      </c>
      <c r="L2131" s="430"/>
      <c r="M2131" s="539">
        <v>8.5772002656E10</v>
      </c>
      <c r="N2131" s="94" t="s">
        <v>3183</v>
      </c>
      <c r="O2131" s="431">
        <v>45354.0</v>
      </c>
      <c r="P2131" s="436">
        <v>46088.0</v>
      </c>
      <c r="Q2131" s="94" t="s">
        <v>213</v>
      </c>
      <c r="R2131" s="94">
        <v>3.0</v>
      </c>
      <c r="S2131" s="167" t="s">
        <v>99</v>
      </c>
      <c r="T2131" s="162" t="s">
        <v>145</v>
      </c>
      <c r="U2131" s="167" t="s">
        <v>101</v>
      </c>
      <c r="V2131" s="167" t="s">
        <v>105</v>
      </c>
      <c r="W2131" s="175"/>
      <c r="X2131" s="163"/>
      <c r="Y2131" s="175"/>
      <c r="Z2131" s="175"/>
      <c r="AA2131" s="175"/>
      <c r="AB2131" s="175"/>
    </row>
    <row r="2132" ht="22.5" customHeight="1">
      <c r="A2132" s="72">
        <f>COUNTIF('Call &amp; Chat-Lidya'!$I$4:$I$2365,I2132)</f>
        <v>2</v>
      </c>
      <c r="B2132" s="436">
        <v>46084.0</v>
      </c>
      <c r="C2132" s="94" t="s">
        <v>83</v>
      </c>
      <c r="D2132" s="94" t="s">
        <v>125</v>
      </c>
      <c r="E2132" s="94">
        <f t="shared" si="2"/>
        <v>295</v>
      </c>
      <c r="F2132" s="429">
        <v>46084.0</v>
      </c>
      <c r="G2132" s="175"/>
      <c r="H2132" s="175"/>
      <c r="I2132" s="94">
        <v>11517.0</v>
      </c>
      <c r="J2132" s="883" t="s">
        <v>3188</v>
      </c>
      <c r="K2132" s="161" t="s">
        <v>3189</v>
      </c>
      <c r="L2132" s="430"/>
      <c r="M2132" s="539">
        <v>8.2277782901E10</v>
      </c>
      <c r="N2132" s="94" t="s">
        <v>3192</v>
      </c>
      <c r="O2132" s="431">
        <v>45355.0</v>
      </c>
      <c r="P2132" s="436">
        <v>46091.0</v>
      </c>
      <c r="Q2132" s="94" t="s">
        <v>3193</v>
      </c>
      <c r="R2132" s="94">
        <v>3.0</v>
      </c>
      <c r="S2132" s="167" t="s">
        <v>99</v>
      </c>
      <c r="T2132" s="162" t="s">
        <v>145</v>
      </c>
      <c r="U2132" s="167" t="s">
        <v>101</v>
      </c>
      <c r="V2132" s="167" t="s">
        <v>105</v>
      </c>
      <c r="W2132" s="175"/>
      <c r="X2132" s="163"/>
      <c r="Y2132" s="175"/>
      <c r="Z2132" s="175"/>
      <c r="AA2132" s="175"/>
      <c r="AB2132" s="175"/>
    </row>
    <row r="2133" ht="22.5" customHeight="1">
      <c r="A2133" s="72">
        <f>COUNTIF('Call &amp; Chat-Lidya'!$I$4:$I$2365,I2133)</f>
        <v>1</v>
      </c>
      <c r="B2133" s="436">
        <v>46084.0</v>
      </c>
      <c r="C2133" s="94" t="s">
        <v>83</v>
      </c>
      <c r="D2133" s="94" t="s">
        <v>125</v>
      </c>
      <c r="E2133" s="94">
        <f t="shared" si="2"/>
        <v>296</v>
      </c>
      <c r="F2133" s="429">
        <v>46084.0</v>
      </c>
      <c r="G2133" s="175"/>
      <c r="H2133" s="175"/>
      <c r="I2133" s="94">
        <v>16274.0</v>
      </c>
      <c r="J2133" s="883" t="s">
        <v>3114</v>
      </c>
      <c r="K2133" s="161" t="s">
        <v>3198</v>
      </c>
      <c r="L2133" s="430"/>
      <c r="M2133" s="539">
        <v>8.595949036E10</v>
      </c>
      <c r="N2133" s="94" t="s">
        <v>3116</v>
      </c>
      <c r="O2133" s="431">
        <v>45901.0</v>
      </c>
      <c r="P2133" s="436">
        <v>46095.0</v>
      </c>
      <c r="Q2133" s="94" t="s">
        <v>3199</v>
      </c>
      <c r="R2133" s="94">
        <v>3.0</v>
      </c>
      <c r="S2133" s="167" t="s">
        <v>99</v>
      </c>
      <c r="T2133" s="162" t="s">
        <v>145</v>
      </c>
      <c r="U2133" s="167" t="s">
        <v>101</v>
      </c>
      <c r="V2133" s="167" t="s">
        <v>105</v>
      </c>
      <c r="W2133" s="175"/>
      <c r="X2133" s="163"/>
      <c r="Y2133" s="175"/>
      <c r="Z2133" s="175"/>
      <c r="AA2133" s="175"/>
      <c r="AB2133" s="175"/>
    </row>
    <row r="2134" ht="22.5" customHeight="1">
      <c r="A2134" s="72">
        <f>COUNTIF('Call &amp; Chat-Lidya'!$I$4:$I$2365,I2134)</f>
        <v>1</v>
      </c>
      <c r="B2134" s="436">
        <v>46084.0</v>
      </c>
      <c r="C2134" s="94" t="s">
        <v>83</v>
      </c>
      <c r="D2134" s="94" t="s">
        <v>125</v>
      </c>
      <c r="E2134" s="94">
        <f t="shared" si="2"/>
        <v>297</v>
      </c>
      <c r="F2134" s="429">
        <v>46084.0</v>
      </c>
      <c r="G2134" s="175"/>
      <c r="H2134" s="175"/>
      <c r="I2134" s="94">
        <v>14588.0</v>
      </c>
      <c r="J2134" s="883" t="s">
        <v>3206</v>
      </c>
      <c r="K2134" s="161" t="s">
        <v>3207</v>
      </c>
      <c r="L2134" s="430"/>
      <c r="M2134" s="539">
        <v>8.229800808E10</v>
      </c>
      <c r="N2134" s="94" t="s">
        <v>114</v>
      </c>
      <c r="O2134" s="431">
        <v>45692.0</v>
      </c>
      <c r="P2134" s="436">
        <v>46096.0</v>
      </c>
      <c r="Q2134" s="94" t="s">
        <v>3210</v>
      </c>
      <c r="R2134" s="94">
        <v>3.0</v>
      </c>
      <c r="S2134" s="167" t="s">
        <v>99</v>
      </c>
      <c r="T2134" s="162" t="s">
        <v>145</v>
      </c>
      <c r="U2134" s="167" t="s">
        <v>101</v>
      </c>
      <c r="V2134" s="167" t="s">
        <v>105</v>
      </c>
      <c r="W2134" s="175"/>
      <c r="X2134" s="163"/>
      <c r="Y2134" s="175"/>
      <c r="Z2134" s="175"/>
      <c r="AA2134" s="175"/>
      <c r="AB2134" s="175"/>
    </row>
    <row r="2135" ht="22.5" customHeight="1">
      <c r="A2135" s="72">
        <f>COUNTIF('Call &amp; Chat-Lidya'!$I$4:$I$2365,I2135)</f>
        <v>2</v>
      </c>
      <c r="B2135" s="436">
        <v>46084.0</v>
      </c>
      <c r="C2135" s="94" t="s">
        <v>83</v>
      </c>
      <c r="D2135" s="94" t="s">
        <v>125</v>
      </c>
      <c r="E2135" s="94">
        <f t="shared" si="2"/>
        <v>298</v>
      </c>
      <c r="F2135" s="429">
        <v>46084.0</v>
      </c>
      <c r="G2135" s="175"/>
      <c r="H2135" s="175"/>
      <c r="I2135" s="94">
        <v>8565.0</v>
      </c>
      <c r="J2135" s="883" t="s">
        <v>3218</v>
      </c>
      <c r="K2135" s="161" t="s">
        <v>3219</v>
      </c>
      <c r="L2135" s="430"/>
      <c r="M2135" s="539" t="s">
        <v>3220</v>
      </c>
      <c r="N2135" s="94" t="s">
        <v>3222</v>
      </c>
      <c r="O2135" s="431">
        <v>45192.0</v>
      </c>
      <c r="P2135" s="436">
        <v>46098.0</v>
      </c>
      <c r="Q2135" s="94" t="s">
        <v>3223</v>
      </c>
      <c r="R2135" s="94">
        <v>3.0</v>
      </c>
      <c r="S2135" s="167" t="s">
        <v>99</v>
      </c>
      <c r="T2135" s="162" t="s">
        <v>145</v>
      </c>
      <c r="U2135" s="167" t="s">
        <v>101</v>
      </c>
      <c r="V2135" s="167" t="s">
        <v>105</v>
      </c>
      <c r="W2135" s="175"/>
      <c r="X2135" s="163"/>
      <c r="Y2135" s="175"/>
      <c r="Z2135" s="175"/>
      <c r="AA2135" s="175"/>
      <c r="AB2135" s="175"/>
    </row>
    <row r="2136" ht="22.5" customHeight="1">
      <c r="A2136" s="72">
        <f>COUNTIF('Call &amp; Chat-Lidya'!$I$4:$I$2365,I2136)</f>
        <v>1</v>
      </c>
      <c r="B2136" s="436">
        <v>46084.0</v>
      </c>
      <c r="C2136" s="94" t="s">
        <v>83</v>
      </c>
      <c r="D2136" s="94" t="s">
        <v>125</v>
      </c>
      <c r="E2136" s="94">
        <f t="shared" si="2"/>
        <v>299</v>
      </c>
      <c r="F2136" s="429">
        <v>46084.0</v>
      </c>
      <c r="G2136" s="175"/>
      <c r="H2136" s="175"/>
      <c r="I2136" s="94">
        <v>16306.0</v>
      </c>
      <c r="J2136" s="883" t="s">
        <v>2111</v>
      </c>
      <c r="K2136" s="161" t="s">
        <v>3224</v>
      </c>
      <c r="L2136" s="430"/>
      <c r="M2136" s="94" t="s">
        <v>2113</v>
      </c>
      <c r="N2136" s="94" t="s">
        <v>3123</v>
      </c>
      <c r="O2136" s="431">
        <v>45904.0</v>
      </c>
      <c r="P2136" s="436">
        <v>46098.0</v>
      </c>
      <c r="Q2136" s="94" t="s">
        <v>3225</v>
      </c>
      <c r="R2136" s="94">
        <v>3.0</v>
      </c>
      <c r="S2136" s="167" t="s">
        <v>99</v>
      </c>
      <c r="T2136" s="841" t="s">
        <v>381</v>
      </c>
      <c r="U2136" s="167" t="s">
        <v>101</v>
      </c>
      <c r="V2136" s="167" t="s">
        <v>105</v>
      </c>
      <c r="W2136" s="175"/>
      <c r="X2136" s="163"/>
      <c r="Y2136" s="175"/>
      <c r="Z2136" s="175" t="s">
        <v>3226</v>
      </c>
      <c r="AA2136" s="175"/>
      <c r="AB2136" s="175"/>
    </row>
    <row r="2137" ht="22.5" customHeight="1">
      <c r="A2137" s="72">
        <f>COUNTIF('Call &amp; Chat-Lidya'!$I$4:$I$2365,I2137)</f>
        <v>1</v>
      </c>
      <c r="B2137" s="436">
        <v>46084.0</v>
      </c>
      <c r="C2137" s="94" t="s">
        <v>83</v>
      </c>
      <c r="D2137" s="94" t="s">
        <v>125</v>
      </c>
      <c r="E2137" s="94">
        <f t="shared" si="2"/>
        <v>300</v>
      </c>
      <c r="F2137" s="429">
        <v>46084.0</v>
      </c>
      <c r="G2137" s="175"/>
      <c r="H2137" s="175"/>
      <c r="I2137" s="94">
        <v>8068.0</v>
      </c>
      <c r="J2137" s="883" t="s">
        <v>3227</v>
      </c>
      <c r="K2137" s="161" t="s">
        <v>3228</v>
      </c>
      <c r="L2137" s="430"/>
      <c r="M2137" s="539">
        <v>8.5773459383E10</v>
      </c>
      <c r="N2137" s="94" t="s">
        <v>3229</v>
      </c>
      <c r="O2137" s="431">
        <v>44944.0</v>
      </c>
      <c r="P2137" s="436">
        <v>46103.0</v>
      </c>
      <c r="Q2137" s="94" t="s">
        <v>3231</v>
      </c>
      <c r="R2137" s="94">
        <v>3.0</v>
      </c>
      <c r="S2137" s="167" t="s">
        <v>99</v>
      </c>
      <c r="T2137" s="162" t="s">
        <v>145</v>
      </c>
      <c r="U2137" s="167" t="s">
        <v>101</v>
      </c>
      <c r="V2137" s="167" t="s">
        <v>105</v>
      </c>
      <c r="W2137" s="175"/>
      <c r="X2137" s="163"/>
      <c r="Y2137" s="175"/>
      <c r="Z2137" s="175"/>
      <c r="AA2137" s="175"/>
      <c r="AB2137" s="175"/>
    </row>
    <row r="2138" ht="22.5" customHeight="1">
      <c r="A2138" s="72">
        <f>COUNTIF('Call &amp; Chat-Lidya'!$I$4:$I$2365,I2138)</f>
        <v>1</v>
      </c>
      <c r="B2138" s="436">
        <v>46084.0</v>
      </c>
      <c r="C2138" s="94" t="s">
        <v>83</v>
      </c>
      <c r="D2138" s="94" t="s">
        <v>125</v>
      </c>
      <c r="E2138" s="94">
        <f t="shared" si="2"/>
        <v>301</v>
      </c>
      <c r="F2138" s="429">
        <v>46084.0</v>
      </c>
      <c r="G2138" s="175"/>
      <c r="H2138" s="175"/>
      <c r="I2138" s="94">
        <v>14837.0</v>
      </c>
      <c r="J2138" s="883" t="s">
        <v>3232</v>
      </c>
      <c r="K2138" s="161" t="s">
        <v>3233</v>
      </c>
      <c r="L2138" s="430"/>
      <c r="M2138" s="539">
        <v>8.5856408508E10</v>
      </c>
      <c r="N2138" s="539">
        <v>8.5856408508E10</v>
      </c>
      <c r="O2138" s="431">
        <v>45715.0</v>
      </c>
      <c r="P2138" s="436">
        <v>46170.0</v>
      </c>
      <c r="Q2138" s="94" t="s">
        <v>3234</v>
      </c>
      <c r="R2138" s="94">
        <v>3.0</v>
      </c>
      <c r="S2138" s="167" t="s">
        <v>99</v>
      </c>
      <c r="T2138" s="162" t="s">
        <v>145</v>
      </c>
      <c r="U2138" s="167" t="s">
        <v>101</v>
      </c>
      <c r="V2138" s="167" t="s">
        <v>105</v>
      </c>
      <c r="W2138" s="175"/>
      <c r="X2138" s="163"/>
      <c r="Y2138" s="175"/>
      <c r="Z2138" s="175"/>
      <c r="AA2138" s="175"/>
      <c r="AB2138" s="175"/>
    </row>
    <row r="2139" ht="22.5" customHeight="1">
      <c r="A2139" s="72">
        <f>COUNTIF('Call &amp; Chat-Lidya'!$I$4:$I$2365,I2139)</f>
        <v>1</v>
      </c>
      <c r="B2139" s="436">
        <v>46084.0</v>
      </c>
      <c r="C2139" s="94" t="s">
        <v>83</v>
      </c>
      <c r="D2139" s="94" t="s">
        <v>125</v>
      </c>
      <c r="E2139" s="94">
        <f t="shared" si="2"/>
        <v>302</v>
      </c>
      <c r="F2139" s="429">
        <v>46084.0</v>
      </c>
      <c r="G2139" s="175"/>
      <c r="H2139" s="175"/>
      <c r="I2139" s="94">
        <v>14366.0</v>
      </c>
      <c r="J2139" s="883" t="s">
        <v>3236</v>
      </c>
      <c r="K2139" s="161" t="s">
        <v>3237</v>
      </c>
      <c r="L2139" s="430"/>
      <c r="M2139" s="539">
        <v>8.2151540024E10</v>
      </c>
      <c r="N2139" s="539">
        <v>8.2151540024E10</v>
      </c>
      <c r="O2139" s="431">
        <v>45667.0</v>
      </c>
      <c r="P2139" s="436">
        <v>46111.0</v>
      </c>
      <c r="Q2139" s="94" t="s">
        <v>3238</v>
      </c>
      <c r="R2139" s="94">
        <v>3.0</v>
      </c>
      <c r="S2139" s="167" t="s">
        <v>126</v>
      </c>
      <c r="T2139" s="162" t="s">
        <v>195</v>
      </c>
      <c r="U2139" s="167" t="s">
        <v>128</v>
      </c>
      <c r="V2139" s="167" t="s">
        <v>105</v>
      </c>
      <c r="W2139" s="175"/>
      <c r="X2139" s="163"/>
      <c r="Y2139" s="175"/>
      <c r="Z2139" s="175"/>
      <c r="AA2139" s="175"/>
      <c r="AB2139" s="175"/>
    </row>
    <row r="2140" ht="22.5" customHeight="1">
      <c r="A2140" s="72">
        <f>COUNTIF('Call &amp; Chat-Lidya'!$I$4:$I$2365,I2140)</f>
        <v>2</v>
      </c>
      <c r="B2140" s="436">
        <v>46084.0</v>
      </c>
      <c r="C2140" s="94" t="s">
        <v>83</v>
      </c>
      <c r="D2140" s="94" t="s">
        <v>125</v>
      </c>
      <c r="E2140" s="94">
        <f t="shared" si="2"/>
        <v>303</v>
      </c>
      <c r="F2140" s="429">
        <v>46084.0</v>
      </c>
      <c r="G2140" s="175"/>
      <c r="H2140" s="175"/>
      <c r="I2140" s="94" t="s">
        <v>2271</v>
      </c>
      <c r="J2140" s="883" t="s">
        <v>3245</v>
      </c>
      <c r="K2140" s="161" t="s">
        <v>1355</v>
      </c>
      <c r="L2140" s="430" t="s">
        <v>3246</v>
      </c>
      <c r="M2140" s="539">
        <v>8.2370098185E10</v>
      </c>
      <c r="N2140" s="539">
        <v>8.2370098185E10</v>
      </c>
      <c r="O2140" s="431">
        <v>44571.0</v>
      </c>
      <c r="P2140" s="436">
        <v>46085.0</v>
      </c>
      <c r="Q2140" s="94" t="s">
        <v>3247</v>
      </c>
      <c r="R2140" s="94">
        <v>3.0</v>
      </c>
      <c r="S2140" s="167" t="s">
        <v>99</v>
      </c>
      <c r="T2140" s="162" t="s">
        <v>100</v>
      </c>
      <c r="U2140" s="167" t="s">
        <v>101</v>
      </c>
      <c r="V2140" s="167" t="s">
        <v>105</v>
      </c>
      <c r="W2140" s="94" t="s">
        <v>342</v>
      </c>
      <c r="X2140" s="167" t="s">
        <v>512</v>
      </c>
      <c r="Y2140" s="94" t="s">
        <v>11265</v>
      </c>
      <c r="Z2140" s="175" t="s">
        <v>3249</v>
      </c>
      <c r="AA2140" s="175"/>
      <c r="AB2140" s="175"/>
    </row>
    <row r="2141" ht="22.5" customHeight="1">
      <c r="A2141" s="72">
        <f>COUNTIF('Call &amp; Chat-Lidya'!$I$4:$I$2365,I2141)</f>
        <v>1</v>
      </c>
      <c r="B2141" s="436">
        <v>46084.0</v>
      </c>
      <c r="C2141" s="94" t="s">
        <v>83</v>
      </c>
      <c r="D2141" s="94" t="s">
        <v>125</v>
      </c>
      <c r="E2141" s="94">
        <f t="shared" si="2"/>
        <v>304</v>
      </c>
      <c r="F2141" s="429">
        <v>46084.0</v>
      </c>
      <c r="G2141" s="175"/>
      <c r="H2141" s="175"/>
      <c r="I2141" s="94">
        <v>15977.0</v>
      </c>
      <c r="J2141" s="883" t="s">
        <v>3258</v>
      </c>
      <c r="K2141" s="161" t="s">
        <v>3261</v>
      </c>
      <c r="L2141" s="430"/>
      <c r="M2141" s="175"/>
      <c r="N2141" s="175"/>
      <c r="O2141" s="546"/>
      <c r="P2141" s="436">
        <v>46085.0</v>
      </c>
      <c r="Q2141" s="94" t="s">
        <v>3263</v>
      </c>
      <c r="R2141" s="94">
        <v>3.0</v>
      </c>
      <c r="S2141" s="167" t="s">
        <v>126</v>
      </c>
      <c r="T2141" s="162" t="s">
        <v>145</v>
      </c>
      <c r="U2141" s="167" t="s">
        <v>101</v>
      </c>
      <c r="V2141" s="167" t="s">
        <v>105</v>
      </c>
      <c r="W2141" s="175"/>
      <c r="X2141" s="163"/>
      <c r="Y2141" s="175"/>
      <c r="Z2141" s="175"/>
      <c r="AA2141" s="175"/>
      <c r="AB2141" s="175"/>
    </row>
    <row r="2142" ht="22.5" customHeight="1">
      <c r="A2142" s="72">
        <f>COUNTIF('Call &amp; Chat-Lidya'!$I$4:$I$2365,I2142)</f>
        <v>1</v>
      </c>
      <c r="B2142" s="436">
        <v>46084.0</v>
      </c>
      <c r="C2142" s="94" t="s">
        <v>83</v>
      </c>
      <c r="D2142" s="94" t="s">
        <v>125</v>
      </c>
      <c r="E2142" s="94">
        <f t="shared" si="2"/>
        <v>305</v>
      </c>
      <c r="F2142" s="429">
        <v>46084.0</v>
      </c>
      <c r="G2142" s="175"/>
      <c r="H2142" s="175"/>
      <c r="I2142" s="94">
        <v>11498.0</v>
      </c>
      <c r="J2142" s="883" t="s">
        <v>3271</v>
      </c>
      <c r="K2142" s="161" t="s">
        <v>3272</v>
      </c>
      <c r="L2142" s="430"/>
      <c r="M2142" s="175"/>
      <c r="N2142" s="175"/>
      <c r="O2142" s="546"/>
      <c r="P2142" s="436">
        <v>46069.0</v>
      </c>
      <c r="Q2142" s="94" t="s">
        <v>3274</v>
      </c>
      <c r="R2142" s="94">
        <v>3.0</v>
      </c>
      <c r="S2142" s="167" t="s">
        <v>126</v>
      </c>
      <c r="T2142" s="162" t="s">
        <v>145</v>
      </c>
      <c r="U2142" s="167" t="s">
        <v>101</v>
      </c>
      <c r="V2142" s="167" t="s">
        <v>105</v>
      </c>
      <c r="W2142" s="175"/>
      <c r="X2142" s="163"/>
      <c r="Y2142" s="175"/>
      <c r="Z2142" s="175"/>
      <c r="AA2142" s="175"/>
      <c r="AB2142" s="175"/>
    </row>
    <row r="2143" ht="22.5" customHeight="1">
      <c r="A2143" s="72">
        <f>COUNTIF('Call &amp; Chat-Lidya'!$I$4:$I$2365,I2143)</f>
        <v>1</v>
      </c>
      <c r="B2143" s="436">
        <v>46085.0</v>
      </c>
      <c r="C2143" s="94" t="s">
        <v>83</v>
      </c>
      <c r="D2143" s="94" t="s">
        <v>125</v>
      </c>
      <c r="E2143" s="94">
        <f t="shared" si="2"/>
        <v>306</v>
      </c>
      <c r="F2143" s="429">
        <v>46085.0</v>
      </c>
      <c r="G2143" s="94"/>
      <c r="H2143" s="94">
        <v>8911.0</v>
      </c>
      <c r="I2143" s="94" t="s">
        <v>11285</v>
      </c>
      <c r="J2143" s="161" t="s">
        <v>3997</v>
      </c>
      <c r="K2143" s="161" t="s">
        <v>3998</v>
      </c>
      <c r="L2143" s="430" t="s">
        <v>3998</v>
      </c>
      <c r="M2143" s="94" t="s">
        <v>3999</v>
      </c>
      <c r="N2143" s="1155" t="s">
        <v>3999</v>
      </c>
      <c r="O2143" s="431">
        <v>45658.0</v>
      </c>
      <c r="P2143" s="436">
        <v>45834.0</v>
      </c>
      <c r="Q2143" s="94" t="s">
        <v>124</v>
      </c>
      <c r="R2143" s="94">
        <v>0.0</v>
      </c>
      <c r="S2143" s="167" t="s">
        <v>251</v>
      </c>
      <c r="T2143" s="162" t="s">
        <v>127</v>
      </c>
      <c r="U2143" s="167" t="s">
        <v>128</v>
      </c>
      <c r="V2143" s="167" t="s">
        <v>131</v>
      </c>
      <c r="W2143" s="175"/>
      <c r="X2143" s="163"/>
      <c r="Y2143" s="175"/>
      <c r="Z2143" s="175"/>
      <c r="AA2143" s="175"/>
      <c r="AB2143" s="175"/>
    </row>
    <row r="2144" ht="22.5" customHeight="1">
      <c r="A2144" s="72">
        <f>COUNTIF('Call &amp; Chat-Lidya'!$I$4:$I$2365,I2144)</f>
        <v>2</v>
      </c>
      <c r="B2144" s="436">
        <v>46085.0</v>
      </c>
      <c r="C2144" s="94" t="s">
        <v>83</v>
      </c>
      <c r="D2144" s="94" t="s">
        <v>125</v>
      </c>
      <c r="E2144" s="94">
        <f t="shared" si="2"/>
        <v>307</v>
      </c>
      <c r="F2144" s="429">
        <v>46085.0</v>
      </c>
      <c r="G2144" s="94"/>
      <c r="H2144" s="94">
        <v>8913.0</v>
      </c>
      <c r="I2144" s="94" t="s">
        <v>11298</v>
      </c>
      <c r="J2144" s="161" t="s">
        <v>11299</v>
      </c>
      <c r="K2144" s="161" t="s">
        <v>11300</v>
      </c>
      <c r="L2144" s="430" t="s">
        <v>11300</v>
      </c>
      <c r="M2144" s="94" t="s">
        <v>11301</v>
      </c>
      <c r="N2144" s="1155" t="s">
        <v>11301</v>
      </c>
      <c r="O2144" s="431">
        <v>45659.0</v>
      </c>
      <c r="P2144" s="436">
        <v>45834.0</v>
      </c>
      <c r="Q2144" s="94" t="s">
        <v>115</v>
      </c>
      <c r="R2144" s="94">
        <v>1.0</v>
      </c>
      <c r="S2144" s="167" t="s">
        <v>350</v>
      </c>
      <c r="T2144" s="162" t="s">
        <v>145</v>
      </c>
      <c r="U2144" s="167" t="s">
        <v>101</v>
      </c>
      <c r="V2144" s="167" t="s">
        <v>283</v>
      </c>
      <c r="W2144" s="175"/>
      <c r="X2144" s="163"/>
      <c r="Y2144" s="175"/>
      <c r="Z2144" s="175" t="s">
        <v>11307</v>
      </c>
      <c r="AA2144" s="175"/>
      <c r="AB2144" s="175"/>
    </row>
    <row r="2145" ht="22.5" customHeight="1">
      <c r="A2145" s="72">
        <f>COUNTIF('Call &amp; Chat-Lidya'!$I$4:$I$2365,I2145)</f>
        <v>2</v>
      </c>
      <c r="B2145" s="436">
        <v>46085.0</v>
      </c>
      <c r="C2145" s="94" t="s">
        <v>83</v>
      </c>
      <c r="D2145" s="94" t="s">
        <v>125</v>
      </c>
      <c r="E2145" s="94">
        <f t="shared" si="2"/>
        <v>308</v>
      </c>
      <c r="F2145" s="429">
        <v>46085.0</v>
      </c>
      <c r="G2145" s="94"/>
      <c r="H2145" s="94">
        <v>8916.0</v>
      </c>
      <c r="I2145" s="94" t="s">
        <v>11308</v>
      </c>
      <c r="J2145" s="161" t="s">
        <v>11309</v>
      </c>
      <c r="K2145" s="161" t="s">
        <v>11310</v>
      </c>
      <c r="L2145" s="430" t="s">
        <v>11310</v>
      </c>
      <c r="M2145" s="94" t="s">
        <v>11311</v>
      </c>
      <c r="N2145" s="1155" t="s">
        <v>11311</v>
      </c>
      <c r="O2145" s="431">
        <v>45659.0</v>
      </c>
      <c r="P2145" s="436">
        <v>45834.0</v>
      </c>
      <c r="Q2145" s="94" t="s">
        <v>7803</v>
      </c>
      <c r="R2145" s="94">
        <v>1.0</v>
      </c>
      <c r="S2145" s="167" t="s">
        <v>126</v>
      </c>
      <c r="T2145" s="162" t="s">
        <v>145</v>
      </c>
      <c r="U2145" s="167" t="s">
        <v>101</v>
      </c>
      <c r="V2145" s="167" t="s">
        <v>131</v>
      </c>
      <c r="W2145" s="175"/>
      <c r="X2145" s="163"/>
      <c r="Y2145" s="175"/>
      <c r="Z2145" s="175"/>
      <c r="AA2145" s="175"/>
      <c r="AB2145" s="175"/>
    </row>
    <row r="2146" ht="22.5" customHeight="1">
      <c r="A2146" s="72">
        <f>COUNTIF('Call &amp; Chat-Lidya'!$I$4:$I$2365,I2146)</f>
        <v>1</v>
      </c>
      <c r="B2146" s="436">
        <v>46085.0</v>
      </c>
      <c r="C2146" s="94" t="s">
        <v>83</v>
      </c>
      <c r="D2146" s="94" t="s">
        <v>125</v>
      </c>
      <c r="E2146" s="94">
        <f t="shared" si="2"/>
        <v>309</v>
      </c>
      <c r="F2146" s="429">
        <v>46085.0</v>
      </c>
      <c r="G2146" s="94"/>
      <c r="H2146" s="94">
        <v>8929.0</v>
      </c>
      <c r="I2146" s="94" t="s">
        <v>11321</v>
      </c>
      <c r="J2146" s="161" t="s">
        <v>11322</v>
      </c>
      <c r="K2146" s="161" t="s">
        <v>11323</v>
      </c>
      <c r="L2146" s="430" t="s">
        <v>11323</v>
      </c>
      <c r="M2146" s="94" t="s">
        <v>11324</v>
      </c>
      <c r="N2146" s="1155" t="s">
        <v>11325</v>
      </c>
      <c r="O2146" s="431">
        <v>45661.0</v>
      </c>
      <c r="P2146" s="436">
        <v>45834.0</v>
      </c>
      <c r="Q2146" s="94" t="s">
        <v>124</v>
      </c>
      <c r="R2146" s="94">
        <v>1.0</v>
      </c>
      <c r="S2146" s="167" t="s">
        <v>350</v>
      </c>
      <c r="T2146" s="162" t="s">
        <v>195</v>
      </c>
      <c r="U2146" s="167" t="s">
        <v>128</v>
      </c>
      <c r="V2146" s="167" t="s">
        <v>664</v>
      </c>
      <c r="W2146" s="175"/>
      <c r="X2146" s="163"/>
      <c r="Y2146" s="175"/>
      <c r="Z2146" s="175" t="s">
        <v>11331</v>
      </c>
      <c r="AA2146" s="175"/>
      <c r="AB2146" s="175"/>
    </row>
    <row r="2147" ht="22.5" customHeight="1">
      <c r="A2147" s="72">
        <f>COUNTIF('Call &amp; Chat-Lidya'!$I$4:$I$2365,I2147)</f>
        <v>2</v>
      </c>
      <c r="B2147" s="436">
        <v>46085.0</v>
      </c>
      <c r="C2147" s="94" t="s">
        <v>83</v>
      </c>
      <c r="D2147" s="94" t="s">
        <v>125</v>
      </c>
      <c r="E2147" s="94">
        <f t="shared" si="2"/>
        <v>310</v>
      </c>
      <c r="F2147" s="429">
        <v>46085.0</v>
      </c>
      <c r="G2147" s="94"/>
      <c r="H2147" s="94">
        <v>8988.0</v>
      </c>
      <c r="I2147" s="94" t="s">
        <v>11332</v>
      </c>
      <c r="J2147" s="161" t="s">
        <v>11333</v>
      </c>
      <c r="K2147" s="161" t="s">
        <v>10827</v>
      </c>
      <c r="L2147" s="430" t="s">
        <v>10827</v>
      </c>
      <c r="M2147" s="94" t="s">
        <v>11334</v>
      </c>
      <c r="N2147" s="1155" t="s">
        <v>11334</v>
      </c>
      <c r="O2147" s="431">
        <v>45671.0</v>
      </c>
      <c r="P2147" s="436">
        <v>45834.0</v>
      </c>
      <c r="Q2147" s="94" t="s">
        <v>143</v>
      </c>
      <c r="R2147" s="94">
        <v>1.0</v>
      </c>
      <c r="S2147" s="167" t="s">
        <v>251</v>
      </c>
      <c r="T2147" s="162" t="s">
        <v>195</v>
      </c>
      <c r="U2147" s="167" t="s">
        <v>128</v>
      </c>
      <c r="V2147" s="167" t="s">
        <v>131</v>
      </c>
      <c r="W2147" s="175"/>
      <c r="X2147" s="163"/>
      <c r="Y2147" s="175"/>
      <c r="Z2147" s="175"/>
      <c r="AA2147" s="175"/>
      <c r="AB2147" s="175"/>
    </row>
    <row r="2148" ht="22.5" customHeight="1">
      <c r="A2148" s="72">
        <f>COUNTIF('Call &amp; Chat-Lidya'!$I$4:$I$2365,I2148)</f>
        <v>1</v>
      </c>
      <c r="B2148" s="436">
        <v>46085.0</v>
      </c>
      <c r="C2148" s="94" t="s">
        <v>83</v>
      </c>
      <c r="D2148" s="94" t="s">
        <v>125</v>
      </c>
      <c r="E2148" s="94">
        <f t="shared" si="2"/>
        <v>311</v>
      </c>
      <c r="F2148" s="429">
        <v>46085.0</v>
      </c>
      <c r="G2148" s="94"/>
      <c r="H2148" s="94">
        <v>9033.0</v>
      </c>
      <c r="I2148" s="94" t="s">
        <v>11344</v>
      </c>
      <c r="J2148" s="161" t="s">
        <v>11346</v>
      </c>
      <c r="K2148" s="161" t="s">
        <v>11348</v>
      </c>
      <c r="L2148" s="430" t="s">
        <v>11348</v>
      </c>
      <c r="M2148" s="94" t="s">
        <v>11349</v>
      </c>
      <c r="N2148" s="1155" t="s">
        <v>11350</v>
      </c>
      <c r="O2148" s="431">
        <v>45682.0</v>
      </c>
      <c r="P2148" s="436">
        <v>45834.0</v>
      </c>
      <c r="Q2148" s="94" t="s">
        <v>143</v>
      </c>
      <c r="R2148" s="94">
        <v>1.0</v>
      </c>
      <c r="S2148" s="167" t="s">
        <v>350</v>
      </c>
      <c r="T2148" s="162" t="s">
        <v>145</v>
      </c>
      <c r="U2148" s="167" t="s">
        <v>101</v>
      </c>
      <c r="V2148" s="167" t="s">
        <v>131</v>
      </c>
      <c r="W2148" s="175"/>
      <c r="X2148" s="163"/>
      <c r="Y2148" s="175"/>
      <c r="Z2148" s="175" t="s">
        <v>11135</v>
      </c>
      <c r="AA2148" s="175"/>
      <c r="AB2148" s="175"/>
    </row>
    <row r="2149" ht="22.5" customHeight="1">
      <c r="A2149" s="72">
        <f>COUNTIF('Call &amp; Chat-Lidya'!$I$4:$I$2365,I2149)</f>
        <v>1</v>
      </c>
      <c r="B2149" s="436">
        <v>46085.0</v>
      </c>
      <c r="C2149" s="94" t="s">
        <v>83</v>
      </c>
      <c r="D2149" s="94" t="s">
        <v>125</v>
      </c>
      <c r="E2149" s="94">
        <f t="shared" si="2"/>
        <v>312</v>
      </c>
      <c r="F2149" s="429">
        <v>46085.0</v>
      </c>
      <c r="G2149" s="94"/>
      <c r="H2149" s="94">
        <v>9038.0</v>
      </c>
      <c r="I2149" s="94" t="s">
        <v>11357</v>
      </c>
      <c r="J2149" s="161" t="s">
        <v>11358</v>
      </c>
      <c r="K2149" s="161" t="s">
        <v>11359</v>
      </c>
      <c r="L2149" s="430" t="s">
        <v>11359</v>
      </c>
      <c r="M2149" s="94" t="s">
        <v>11360</v>
      </c>
      <c r="N2149" s="1155" t="s">
        <v>11361</v>
      </c>
      <c r="O2149" s="431">
        <v>45684.0</v>
      </c>
      <c r="P2149" s="436">
        <v>45834.0</v>
      </c>
      <c r="Q2149" s="94" t="s">
        <v>143</v>
      </c>
      <c r="R2149" s="94">
        <v>1.0</v>
      </c>
      <c r="S2149" s="167" t="s">
        <v>126</v>
      </c>
      <c r="T2149" s="162" t="s">
        <v>145</v>
      </c>
      <c r="U2149" s="167" t="s">
        <v>101</v>
      </c>
      <c r="V2149" s="167" t="s">
        <v>131</v>
      </c>
      <c r="W2149" s="175"/>
      <c r="X2149" s="163"/>
      <c r="Y2149" s="175"/>
      <c r="Z2149" s="175"/>
      <c r="AA2149" s="175"/>
      <c r="AB2149" s="175"/>
    </row>
    <row r="2150" ht="22.5" customHeight="1">
      <c r="A2150" s="72">
        <f>COUNTIF('Call &amp; Chat-Lidya'!$I$4:$I$2365,I2150)</f>
        <v>3</v>
      </c>
      <c r="B2150" s="436">
        <v>46085.0</v>
      </c>
      <c r="C2150" s="94" t="s">
        <v>83</v>
      </c>
      <c r="D2150" s="94" t="s">
        <v>125</v>
      </c>
      <c r="E2150" s="94">
        <f t="shared" si="2"/>
        <v>313</v>
      </c>
      <c r="F2150" s="429">
        <v>46085.0</v>
      </c>
      <c r="G2150" s="94"/>
      <c r="H2150" s="94">
        <v>9044.0</v>
      </c>
      <c r="I2150" s="94" t="s">
        <v>11369</v>
      </c>
      <c r="J2150" s="161" t="s">
        <v>11370</v>
      </c>
      <c r="K2150" s="161" t="s">
        <v>11373</v>
      </c>
      <c r="L2150" s="430" t="s">
        <v>11373</v>
      </c>
      <c r="M2150" s="94" t="s">
        <v>11375</v>
      </c>
      <c r="N2150" s="1155" t="s">
        <v>11377</v>
      </c>
      <c r="O2150" s="431">
        <v>45685.0</v>
      </c>
      <c r="P2150" s="436">
        <v>45834.0</v>
      </c>
      <c r="Q2150" s="94" t="s">
        <v>143</v>
      </c>
      <c r="R2150" s="94">
        <v>1.0</v>
      </c>
      <c r="S2150" s="167" t="s">
        <v>126</v>
      </c>
      <c r="T2150" s="162" t="s">
        <v>145</v>
      </c>
      <c r="U2150" s="167" t="s">
        <v>101</v>
      </c>
      <c r="V2150" s="167" t="s">
        <v>131</v>
      </c>
      <c r="W2150" s="175"/>
      <c r="X2150" s="163"/>
      <c r="Y2150" s="175"/>
      <c r="Z2150" s="175"/>
      <c r="AA2150" s="175"/>
      <c r="AB2150" s="175"/>
    </row>
    <row r="2151" ht="22.5" customHeight="1">
      <c r="A2151" s="72">
        <f>COUNTIF('Call &amp; Chat-Lidya'!$I$4:$I$2365,I2151)</f>
        <v>3</v>
      </c>
      <c r="B2151" s="436">
        <v>46085.0</v>
      </c>
      <c r="C2151" s="94" t="s">
        <v>83</v>
      </c>
      <c r="D2151" s="94" t="s">
        <v>125</v>
      </c>
      <c r="E2151" s="94">
        <f t="shared" si="2"/>
        <v>314</v>
      </c>
      <c r="F2151" s="429">
        <v>46085.0</v>
      </c>
      <c r="G2151" s="94"/>
      <c r="H2151" s="94">
        <v>9045.0</v>
      </c>
      <c r="I2151" s="94" t="s">
        <v>11383</v>
      </c>
      <c r="J2151" s="161" t="s">
        <v>11384</v>
      </c>
      <c r="K2151" s="161" t="s">
        <v>11385</v>
      </c>
      <c r="L2151" s="430" t="s">
        <v>11385</v>
      </c>
      <c r="M2151" s="175"/>
      <c r="N2151" s="1155" t="s">
        <v>11386</v>
      </c>
      <c r="O2151" s="431">
        <v>45686.0</v>
      </c>
      <c r="P2151" s="436">
        <v>45834.0</v>
      </c>
      <c r="Q2151" s="94" t="s">
        <v>143</v>
      </c>
      <c r="R2151" s="94">
        <v>1.0</v>
      </c>
      <c r="S2151" s="167" t="s">
        <v>126</v>
      </c>
      <c r="T2151" s="162" t="s">
        <v>145</v>
      </c>
      <c r="U2151" s="167" t="s">
        <v>101</v>
      </c>
      <c r="V2151" s="167" t="s">
        <v>131</v>
      </c>
      <c r="W2151" s="175"/>
      <c r="X2151" s="163"/>
      <c r="Y2151" s="175"/>
      <c r="Z2151" s="175"/>
      <c r="AA2151" s="175"/>
      <c r="AB2151" s="175"/>
    </row>
    <row r="2152" ht="22.5" customHeight="1">
      <c r="A2152" s="72">
        <f>COUNTIF('Call &amp; Chat-Lidya'!$I$4:$I$2365,I2152)</f>
        <v>1</v>
      </c>
      <c r="B2152" s="436">
        <v>46085.0</v>
      </c>
      <c r="C2152" s="94" t="s">
        <v>83</v>
      </c>
      <c r="D2152" s="94" t="s">
        <v>125</v>
      </c>
      <c r="E2152" s="94">
        <f t="shared" si="2"/>
        <v>315</v>
      </c>
      <c r="F2152" s="429">
        <v>46085.0</v>
      </c>
      <c r="G2152" s="94"/>
      <c r="H2152" s="94">
        <v>9046.0</v>
      </c>
      <c r="I2152" s="94" t="s">
        <v>11394</v>
      </c>
      <c r="J2152" s="161" t="s">
        <v>11395</v>
      </c>
      <c r="K2152" s="161" t="s">
        <v>11396</v>
      </c>
      <c r="L2152" s="430" t="s">
        <v>11396</v>
      </c>
      <c r="M2152" s="94" t="s">
        <v>11397</v>
      </c>
      <c r="N2152" s="1155" t="s">
        <v>11397</v>
      </c>
      <c r="O2152" s="431">
        <v>45686.0</v>
      </c>
      <c r="P2152" s="436">
        <v>45834.0</v>
      </c>
      <c r="Q2152" s="94" t="s">
        <v>143</v>
      </c>
      <c r="R2152" s="94">
        <v>1.0</v>
      </c>
      <c r="S2152" s="167" t="s">
        <v>251</v>
      </c>
      <c r="T2152" s="162" t="s">
        <v>195</v>
      </c>
      <c r="U2152" s="167" t="s">
        <v>128</v>
      </c>
      <c r="V2152" s="167" t="s">
        <v>131</v>
      </c>
      <c r="W2152" s="175"/>
      <c r="X2152" s="163"/>
      <c r="Y2152" s="175"/>
      <c r="Z2152" s="175"/>
      <c r="AA2152" s="175"/>
      <c r="AB2152" s="175"/>
    </row>
    <row r="2153" ht="22.5" customHeight="1">
      <c r="A2153" s="72">
        <f>COUNTIF('Call &amp; Chat-Lidya'!$I$4:$I$2365,I2153)</f>
        <v>1</v>
      </c>
      <c r="B2153" s="436">
        <v>46085.0</v>
      </c>
      <c r="C2153" s="94" t="s">
        <v>83</v>
      </c>
      <c r="D2153" s="94" t="s">
        <v>125</v>
      </c>
      <c r="E2153" s="94">
        <f t="shared" si="2"/>
        <v>316</v>
      </c>
      <c r="F2153" s="429">
        <v>46085.0</v>
      </c>
      <c r="G2153" s="94"/>
      <c r="H2153" s="94">
        <v>9048.0</v>
      </c>
      <c r="I2153" s="94" t="s">
        <v>11411</v>
      </c>
      <c r="J2153" s="161" t="s">
        <v>11412</v>
      </c>
      <c r="K2153" s="161" t="s">
        <v>5180</v>
      </c>
      <c r="L2153" s="430" t="s">
        <v>5180</v>
      </c>
      <c r="M2153" s="94" t="s">
        <v>11413</v>
      </c>
      <c r="N2153" s="1155" t="s">
        <v>11413</v>
      </c>
      <c r="O2153" s="431">
        <v>45687.0</v>
      </c>
      <c r="P2153" s="436">
        <v>45834.0</v>
      </c>
      <c r="Q2153" s="94" t="s">
        <v>568</v>
      </c>
      <c r="R2153" s="94">
        <v>1.0</v>
      </c>
      <c r="S2153" s="167" t="s">
        <v>251</v>
      </c>
      <c r="T2153" s="162" t="s">
        <v>195</v>
      </c>
      <c r="U2153" s="167" t="s">
        <v>128</v>
      </c>
      <c r="V2153" s="167" t="s">
        <v>131</v>
      </c>
      <c r="W2153" s="175"/>
      <c r="X2153" s="163"/>
      <c r="Y2153" s="175"/>
      <c r="Z2153" s="175"/>
      <c r="AA2153" s="175"/>
      <c r="AB2153" s="175"/>
    </row>
    <row r="2154" ht="22.5" customHeight="1">
      <c r="A2154" s="72">
        <f>COUNTIF('Call &amp; Chat-Lidya'!$I$4:$I$2365,I2154)</f>
        <v>1</v>
      </c>
      <c r="B2154" s="436">
        <v>46085.0</v>
      </c>
      <c r="C2154" s="94" t="s">
        <v>83</v>
      </c>
      <c r="D2154" s="94" t="s">
        <v>125</v>
      </c>
      <c r="E2154" s="94">
        <f t="shared" si="2"/>
        <v>317</v>
      </c>
      <c r="F2154" s="429">
        <v>46085.0</v>
      </c>
      <c r="G2154" s="94"/>
      <c r="H2154" s="94">
        <v>9049.0</v>
      </c>
      <c r="I2154" s="94" t="s">
        <v>11415</v>
      </c>
      <c r="J2154" s="161" t="s">
        <v>11416</v>
      </c>
      <c r="K2154" s="161" t="s">
        <v>11417</v>
      </c>
      <c r="L2154" s="430" t="s">
        <v>11417</v>
      </c>
      <c r="M2154" s="94" t="s">
        <v>11418</v>
      </c>
      <c r="N2154" s="1155" t="s">
        <v>11418</v>
      </c>
      <c r="O2154" s="431">
        <v>45687.0</v>
      </c>
      <c r="P2154" s="436">
        <v>45834.0</v>
      </c>
      <c r="Q2154" s="94" t="s">
        <v>124</v>
      </c>
      <c r="R2154" s="94">
        <v>1.0</v>
      </c>
      <c r="S2154" s="167" t="s">
        <v>126</v>
      </c>
      <c r="T2154" s="162" t="s">
        <v>145</v>
      </c>
      <c r="U2154" s="167" t="s">
        <v>101</v>
      </c>
      <c r="V2154" s="167" t="s">
        <v>131</v>
      </c>
      <c r="W2154" s="175"/>
      <c r="X2154" s="163"/>
      <c r="Y2154" s="175"/>
      <c r="Z2154" s="175"/>
      <c r="AA2154" s="175"/>
      <c r="AB2154" s="175"/>
    </row>
    <row r="2155" ht="22.5" customHeight="1">
      <c r="A2155" s="72">
        <f>COUNTIF('Call &amp; Chat-Lidya'!$I$4:$I$2365,I2155)</f>
        <v>2</v>
      </c>
      <c r="B2155" s="436">
        <v>46085.0</v>
      </c>
      <c r="C2155" s="94" t="s">
        <v>83</v>
      </c>
      <c r="D2155" s="94" t="s">
        <v>125</v>
      </c>
      <c r="E2155" s="94">
        <f t="shared" si="2"/>
        <v>318</v>
      </c>
      <c r="F2155" s="429">
        <v>46085.0</v>
      </c>
      <c r="G2155" s="94"/>
      <c r="H2155" s="94">
        <v>9053.0</v>
      </c>
      <c r="I2155" s="94" t="s">
        <v>11426</v>
      </c>
      <c r="J2155" s="161" t="s">
        <v>11427</v>
      </c>
      <c r="K2155" s="161" t="s">
        <v>11428</v>
      </c>
      <c r="L2155" s="430" t="s">
        <v>11428</v>
      </c>
      <c r="M2155" s="94" t="s">
        <v>11430</v>
      </c>
      <c r="N2155" s="94" t="s">
        <v>11430</v>
      </c>
      <c r="O2155" s="431">
        <v>45688.0</v>
      </c>
      <c r="P2155" s="436">
        <v>45834.0</v>
      </c>
      <c r="Q2155" s="94" t="s">
        <v>143</v>
      </c>
      <c r="R2155" s="94">
        <v>1.0</v>
      </c>
      <c r="S2155" s="167" t="s">
        <v>126</v>
      </c>
      <c r="T2155" s="162" t="s">
        <v>127</v>
      </c>
      <c r="U2155" s="167" t="s">
        <v>128</v>
      </c>
      <c r="V2155" s="167" t="s">
        <v>131</v>
      </c>
      <c r="W2155" s="175"/>
      <c r="X2155" s="163"/>
      <c r="Y2155" s="175"/>
      <c r="Z2155" s="175" t="s">
        <v>533</v>
      </c>
      <c r="AA2155" s="175"/>
      <c r="AB2155" s="175"/>
    </row>
    <row r="2156" ht="22.5" customHeight="1">
      <c r="A2156" s="72">
        <f>COUNTIF('Call &amp; Chat-Lidya'!$I$4:$I$2365,I2156)</f>
        <v>2</v>
      </c>
      <c r="B2156" s="436">
        <v>46085.0</v>
      </c>
      <c r="C2156" s="94" t="s">
        <v>83</v>
      </c>
      <c r="D2156" s="94" t="s">
        <v>125</v>
      </c>
      <c r="E2156" s="94">
        <f t="shared" si="2"/>
        <v>319</v>
      </c>
      <c r="F2156" s="429">
        <v>46085.0</v>
      </c>
      <c r="G2156" s="94"/>
      <c r="H2156" s="94">
        <v>9055.0</v>
      </c>
      <c r="I2156" s="94" t="s">
        <v>11436</v>
      </c>
      <c r="J2156" s="161" t="s">
        <v>11437</v>
      </c>
      <c r="K2156" s="161" t="s">
        <v>11438</v>
      </c>
      <c r="L2156" s="430" t="s">
        <v>11438</v>
      </c>
      <c r="M2156" s="94" t="s">
        <v>11439</v>
      </c>
      <c r="N2156" s="94" t="s">
        <v>11439</v>
      </c>
      <c r="O2156" s="431">
        <v>45689.0</v>
      </c>
      <c r="P2156" s="436">
        <v>45834.0</v>
      </c>
      <c r="Q2156" s="94" t="s">
        <v>124</v>
      </c>
      <c r="R2156" s="94">
        <v>1.0</v>
      </c>
      <c r="S2156" s="167" t="s">
        <v>126</v>
      </c>
      <c r="T2156" s="162" t="s">
        <v>145</v>
      </c>
      <c r="U2156" s="167" t="s">
        <v>101</v>
      </c>
      <c r="V2156" s="167" t="s">
        <v>131</v>
      </c>
      <c r="W2156" s="175"/>
      <c r="X2156" s="163"/>
      <c r="Y2156" s="175"/>
      <c r="Z2156" s="175"/>
      <c r="AA2156" s="175"/>
      <c r="AB2156" s="175"/>
    </row>
    <row r="2157" ht="22.5" customHeight="1">
      <c r="A2157" s="72">
        <f>COUNTIF('Call &amp; Chat-Lidya'!$I$4:$I$2365,I2157)</f>
        <v>2</v>
      </c>
      <c r="B2157" s="436">
        <v>46085.0</v>
      </c>
      <c r="C2157" s="94" t="s">
        <v>83</v>
      </c>
      <c r="D2157" s="94" t="s">
        <v>125</v>
      </c>
      <c r="E2157" s="94">
        <f t="shared" si="2"/>
        <v>320</v>
      </c>
      <c r="F2157" s="429">
        <v>46085.0</v>
      </c>
      <c r="G2157" s="94"/>
      <c r="H2157" s="94">
        <v>9056.0</v>
      </c>
      <c r="I2157" s="94" t="s">
        <v>11445</v>
      </c>
      <c r="J2157" s="161" t="s">
        <v>11447</v>
      </c>
      <c r="K2157" s="161" t="s">
        <v>11449</v>
      </c>
      <c r="L2157" s="430" t="s">
        <v>11449</v>
      </c>
      <c r="M2157" s="94" t="s">
        <v>11453</v>
      </c>
      <c r="N2157" s="94" t="s">
        <v>11454</v>
      </c>
      <c r="O2157" s="431">
        <v>45689.0</v>
      </c>
      <c r="P2157" s="436">
        <v>45834.0</v>
      </c>
      <c r="Q2157" s="94" t="s">
        <v>124</v>
      </c>
      <c r="R2157" s="94">
        <v>1.0</v>
      </c>
      <c r="S2157" s="167" t="s">
        <v>126</v>
      </c>
      <c r="T2157" s="162" t="s">
        <v>145</v>
      </c>
      <c r="U2157" s="167" t="s">
        <v>101</v>
      </c>
      <c r="V2157" s="167" t="s">
        <v>131</v>
      </c>
      <c r="W2157" s="175"/>
      <c r="X2157" s="163"/>
      <c r="Y2157" s="175"/>
      <c r="Z2157" s="175"/>
      <c r="AA2157" s="175"/>
      <c r="AB2157" s="175"/>
    </row>
    <row r="2158" ht="22.5" customHeight="1">
      <c r="A2158" s="72">
        <f>COUNTIF('Call &amp; Chat-Lidya'!$I$4:$I$2365,I2158)</f>
        <v>3</v>
      </c>
      <c r="B2158" s="436">
        <v>46085.0</v>
      </c>
      <c r="C2158" s="94" t="s">
        <v>83</v>
      </c>
      <c r="D2158" s="94" t="s">
        <v>125</v>
      </c>
      <c r="E2158" s="94">
        <f t="shared" si="2"/>
        <v>321</v>
      </c>
      <c r="F2158" s="429">
        <v>46085.0</v>
      </c>
      <c r="G2158" s="94"/>
      <c r="H2158" s="94">
        <v>9057.0</v>
      </c>
      <c r="I2158" s="94" t="s">
        <v>11461</v>
      </c>
      <c r="J2158" s="161" t="s">
        <v>11462</v>
      </c>
      <c r="K2158" s="161" t="s">
        <v>11463</v>
      </c>
      <c r="L2158" s="430" t="s">
        <v>11463</v>
      </c>
      <c r="M2158" s="94" t="s">
        <v>11464</v>
      </c>
      <c r="N2158" s="94" t="s">
        <v>11464</v>
      </c>
      <c r="O2158" s="431">
        <v>45689.0</v>
      </c>
      <c r="P2158" s="436">
        <v>45834.0</v>
      </c>
      <c r="Q2158" s="94" t="s">
        <v>124</v>
      </c>
      <c r="R2158" s="94">
        <v>0.0</v>
      </c>
      <c r="S2158" s="167" t="s">
        <v>126</v>
      </c>
      <c r="T2158" s="162" t="s">
        <v>292</v>
      </c>
      <c r="U2158" s="167" t="s">
        <v>101</v>
      </c>
      <c r="V2158" s="167" t="s">
        <v>283</v>
      </c>
      <c r="W2158" s="175"/>
      <c r="X2158" s="163"/>
      <c r="Y2158" s="175"/>
      <c r="Z2158" s="175" t="s">
        <v>11469</v>
      </c>
      <c r="AA2158" s="175"/>
      <c r="AB2158" s="175"/>
    </row>
    <row r="2159" ht="22.5" customHeight="1">
      <c r="A2159" s="72">
        <f>COUNTIF('Call &amp; Chat-Lidya'!$I$4:$I$2365,I2159)</f>
        <v>2</v>
      </c>
      <c r="B2159" s="436">
        <v>46085.0</v>
      </c>
      <c r="C2159" s="94" t="s">
        <v>83</v>
      </c>
      <c r="D2159" s="94" t="s">
        <v>125</v>
      </c>
      <c r="E2159" s="94">
        <f t="shared" si="2"/>
        <v>322</v>
      </c>
      <c r="F2159" s="429">
        <v>46085.0</v>
      </c>
      <c r="G2159" s="94"/>
      <c r="H2159" s="94">
        <v>9064.0</v>
      </c>
      <c r="I2159" s="94" t="s">
        <v>11470</v>
      </c>
      <c r="J2159" s="161" t="s">
        <v>11471</v>
      </c>
      <c r="K2159" s="161" t="s">
        <v>11473</v>
      </c>
      <c r="L2159" s="430" t="s">
        <v>11473</v>
      </c>
      <c r="M2159" s="94" t="s">
        <v>11476</v>
      </c>
      <c r="N2159" s="94" t="s">
        <v>11477</v>
      </c>
      <c r="O2159" s="431">
        <v>45690.0</v>
      </c>
      <c r="P2159" s="436">
        <v>45834.0</v>
      </c>
      <c r="Q2159" s="94" t="s">
        <v>213</v>
      </c>
      <c r="R2159" s="94">
        <v>1.0</v>
      </c>
      <c r="S2159" s="167" t="s">
        <v>126</v>
      </c>
      <c r="T2159" s="162" t="s">
        <v>145</v>
      </c>
      <c r="U2159" s="167" t="s">
        <v>101</v>
      </c>
      <c r="V2159" s="167" t="s">
        <v>131</v>
      </c>
      <c r="W2159" s="175"/>
      <c r="X2159" s="163"/>
      <c r="Y2159" s="175"/>
      <c r="Z2159" s="175"/>
      <c r="AA2159" s="175"/>
      <c r="AB2159" s="175"/>
    </row>
    <row r="2160" ht="22.5" customHeight="1">
      <c r="A2160" s="72">
        <f>COUNTIF('Call &amp; Chat-Lidya'!$I$4:$I$2365,I2160)</f>
        <v>4</v>
      </c>
      <c r="B2160" s="436">
        <v>46085.0</v>
      </c>
      <c r="C2160" s="94" t="s">
        <v>83</v>
      </c>
      <c r="D2160" s="94" t="s">
        <v>125</v>
      </c>
      <c r="E2160" s="94">
        <f t="shared" si="2"/>
        <v>323</v>
      </c>
      <c r="F2160" s="429">
        <v>46085.0</v>
      </c>
      <c r="G2160" s="94"/>
      <c r="H2160" s="94">
        <v>9066.0</v>
      </c>
      <c r="I2160" s="94" t="s">
        <v>11483</v>
      </c>
      <c r="J2160" s="161" t="s">
        <v>11484</v>
      </c>
      <c r="K2160" s="161" t="s">
        <v>11485</v>
      </c>
      <c r="L2160" s="430" t="s">
        <v>11485</v>
      </c>
      <c r="M2160" s="94" t="s">
        <v>11486</v>
      </c>
      <c r="N2160" s="94" t="s">
        <v>11486</v>
      </c>
      <c r="O2160" s="431">
        <v>45690.0</v>
      </c>
      <c r="P2160" s="436">
        <v>45834.0</v>
      </c>
      <c r="Q2160" s="94" t="s">
        <v>124</v>
      </c>
      <c r="R2160" s="94">
        <v>1.0</v>
      </c>
      <c r="S2160" s="167" t="s">
        <v>126</v>
      </c>
      <c r="T2160" s="162" t="s">
        <v>145</v>
      </c>
      <c r="U2160" s="167" t="s">
        <v>101</v>
      </c>
      <c r="V2160" s="167" t="s">
        <v>131</v>
      </c>
      <c r="W2160" s="175"/>
      <c r="X2160" s="163"/>
      <c r="Y2160" s="175"/>
      <c r="Z2160" s="175"/>
      <c r="AA2160" s="175"/>
      <c r="AB2160" s="175"/>
    </row>
    <row r="2161" ht="22.5" customHeight="1">
      <c r="A2161" s="72">
        <f>COUNTIF('Call &amp; Chat-Lidya'!$I$4:$I$2365,I2161)</f>
        <v>2</v>
      </c>
      <c r="B2161" s="436">
        <v>46085.0</v>
      </c>
      <c r="C2161" s="94" t="s">
        <v>83</v>
      </c>
      <c r="D2161" s="94" t="s">
        <v>125</v>
      </c>
      <c r="E2161" s="94">
        <f t="shared" si="2"/>
        <v>324</v>
      </c>
      <c r="F2161" s="429">
        <v>46085.0</v>
      </c>
      <c r="G2161" s="94"/>
      <c r="H2161" s="94">
        <v>9067.0</v>
      </c>
      <c r="I2161" s="94" t="s">
        <v>11493</v>
      </c>
      <c r="J2161" s="161" t="s">
        <v>11494</v>
      </c>
      <c r="K2161" s="161" t="s">
        <v>11495</v>
      </c>
      <c r="L2161" s="430" t="s">
        <v>11495</v>
      </c>
      <c r="M2161" s="175"/>
      <c r="N2161" s="94" t="s">
        <v>11497</v>
      </c>
      <c r="O2161" s="431">
        <v>45690.0</v>
      </c>
      <c r="P2161" s="436">
        <v>45834.0</v>
      </c>
      <c r="Q2161" s="94" t="s">
        <v>213</v>
      </c>
      <c r="R2161" s="94">
        <v>1.0</v>
      </c>
      <c r="S2161" s="167" t="s">
        <v>126</v>
      </c>
      <c r="T2161" s="162" t="s">
        <v>145</v>
      </c>
      <c r="U2161" s="167" t="s">
        <v>101</v>
      </c>
      <c r="V2161" s="167" t="s">
        <v>131</v>
      </c>
      <c r="W2161" s="175"/>
      <c r="X2161" s="163"/>
      <c r="Y2161" s="175"/>
      <c r="Z2161" s="175"/>
      <c r="AA2161" s="175"/>
      <c r="AB2161" s="175"/>
    </row>
    <row r="2162" ht="22.5" customHeight="1">
      <c r="A2162" s="72">
        <f>COUNTIF('Call &amp; Chat-Lidya'!$I$4:$I$2365,I2162)</f>
        <v>1</v>
      </c>
      <c r="B2162" s="436">
        <v>46085.0</v>
      </c>
      <c r="C2162" s="94" t="s">
        <v>83</v>
      </c>
      <c r="D2162" s="94" t="s">
        <v>125</v>
      </c>
      <c r="E2162" s="94">
        <f t="shared" si="2"/>
        <v>325</v>
      </c>
      <c r="F2162" s="429">
        <v>46085.0</v>
      </c>
      <c r="G2162" s="94"/>
      <c r="H2162" s="94">
        <v>9068.0</v>
      </c>
      <c r="I2162" s="94" t="s">
        <v>11509</v>
      </c>
      <c r="J2162" s="161" t="s">
        <v>11510</v>
      </c>
      <c r="K2162" s="161" t="s">
        <v>11511</v>
      </c>
      <c r="L2162" s="430" t="s">
        <v>11511</v>
      </c>
      <c r="M2162" s="94" t="s">
        <v>11512</v>
      </c>
      <c r="N2162" s="94" t="s">
        <v>11512</v>
      </c>
      <c r="O2162" s="431">
        <v>45691.0</v>
      </c>
      <c r="P2162" s="436">
        <v>45834.0</v>
      </c>
      <c r="Q2162" s="94" t="s">
        <v>143</v>
      </c>
      <c r="R2162" s="94">
        <v>1.0</v>
      </c>
      <c r="S2162" s="167" t="s">
        <v>251</v>
      </c>
      <c r="T2162" s="162" t="s">
        <v>195</v>
      </c>
      <c r="U2162" s="167" t="s">
        <v>128</v>
      </c>
      <c r="V2162" s="167" t="s">
        <v>302</v>
      </c>
      <c r="W2162" s="175"/>
      <c r="X2162" s="163"/>
      <c r="Y2162" s="175"/>
      <c r="Z2162" s="175"/>
      <c r="AA2162" s="175"/>
      <c r="AB2162" s="175"/>
    </row>
    <row r="2163" ht="22.5" customHeight="1">
      <c r="A2163" s="72">
        <f>COUNTIF('Call &amp; Chat-Lidya'!$I$4:$I$2365,I2163)</f>
        <v>2</v>
      </c>
      <c r="B2163" s="436">
        <v>46085.0</v>
      </c>
      <c r="C2163" s="94" t="s">
        <v>83</v>
      </c>
      <c r="D2163" s="94" t="s">
        <v>125</v>
      </c>
      <c r="E2163" s="94">
        <f t="shared" si="2"/>
        <v>326</v>
      </c>
      <c r="F2163" s="429">
        <v>46085.0</v>
      </c>
      <c r="G2163" s="94"/>
      <c r="H2163" s="94">
        <v>9079.0</v>
      </c>
      <c r="I2163" s="94" t="s">
        <v>11520</v>
      </c>
      <c r="J2163" s="161" t="s">
        <v>11521</v>
      </c>
      <c r="K2163" s="161" t="s">
        <v>3269</v>
      </c>
      <c r="L2163" s="430" t="s">
        <v>3269</v>
      </c>
      <c r="M2163" s="94" t="s">
        <v>11522</v>
      </c>
      <c r="N2163" s="94" t="s">
        <v>11522</v>
      </c>
      <c r="O2163" s="431">
        <v>45695.0</v>
      </c>
      <c r="P2163" s="436">
        <v>45834.0</v>
      </c>
      <c r="Q2163" s="94" t="s">
        <v>143</v>
      </c>
      <c r="R2163" s="94">
        <v>1.0</v>
      </c>
      <c r="S2163" s="167" t="s">
        <v>126</v>
      </c>
      <c r="T2163" s="162" t="s">
        <v>145</v>
      </c>
      <c r="U2163" s="167" t="s">
        <v>101</v>
      </c>
      <c r="V2163" s="167" t="s">
        <v>131</v>
      </c>
      <c r="W2163" s="175"/>
      <c r="X2163" s="163"/>
      <c r="Y2163" s="175"/>
      <c r="Z2163" s="175"/>
      <c r="AA2163" s="175"/>
      <c r="AB2163" s="175"/>
    </row>
    <row r="2164" ht="22.5" customHeight="1">
      <c r="A2164" s="72">
        <f>COUNTIF('Call &amp; Chat-Lidya'!$I$4:$I$2365,I2164)</f>
        <v>1</v>
      </c>
      <c r="B2164" s="436">
        <v>46085.0</v>
      </c>
      <c r="C2164" s="94" t="s">
        <v>83</v>
      </c>
      <c r="D2164" s="94" t="s">
        <v>125</v>
      </c>
      <c r="E2164" s="94">
        <f t="shared" si="2"/>
        <v>327</v>
      </c>
      <c r="F2164" s="429">
        <v>46085.0</v>
      </c>
      <c r="G2164" s="94"/>
      <c r="H2164" s="94">
        <v>9084.0</v>
      </c>
      <c r="I2164" s="94" t="s">
        <v>11531</v>
      </c>
      <c r="J2164" s="161" t="s">
        <v>11532</v>
      </c>
      <c r="K2164" s="161" t="s">
        <v>11533</v>
      </c>
      <c r="L2164" s="430" t="s">
        <v>11533</v>
      </c>
      <c r="M2164" s="94" t="s">
        <v>10106</v>
      </c>
      <c r="N2164" s="94" t="s">
        <v>10106</v>
      </c>
      <c r="O2164" s="431">
        <v>45696.0</v>
      </c>
      <c r="P2164" s="436">
        <v>45864.0</v>
      </c>
      <c r="Q2164" s="94" t="s">
        <v>850</v>
      </c>
      <c r="R2164" s="94">
        <v>0.0</v>
      </c>
      <c r="S2164" s="167" t="s">
        <v>251</v>
      </c>
      <c r="T2164" s="162" t="s">
        <v>195</v>
      </c>
      <c r="U2164" s="167" t="s">
        <v>128</v>
      </c>
      <c r="V2164" s="167" t="s">
        <v>302</v>
      </c>
      <c r="W2164" s="175"/>
      <c r="X2164" s="163"/>
      <c r="Y2164" s="175"/>
      <c r="Z2164" s="175"/>
      <c r="AA2164" s="175"/>
      <c r="AB2164" s="175"/>
    </row>
    <row r="2165" ht="22.5" customHeight="1">
      <c r="A2165" s="72">
        <f>COUNTIF('Call &amp; Chat-Lidya'!$I$4:$I$2365,I2165)</f>
        <v>1</v>
      </c>
      <c r="B2165" s="436">
        <v>46085.0</v>
      </c>
      <c r="C2165" s="94" t="s">
        <v>83</v>
      </c>
      <c r="D2165" s="94" t="s">
        <v>125</v>
      </c>
      <c r="E2165" s="94">
        <f t="shared" si="2"/>
        <v>328</v>
      </c>
      <c r="F2165" s="429">
        <v>46085.0</v>
      </c>
      <c r="G2165" s="94"/>
      <c r="H2165" s="94">
        <v>9086.0</v>
      </c>
      <c r="I2165" s="94" t="s">
        <v>11540</v>
      </c>
      <c r="J2165" s="161" t="s">
        <v>11541</v>
      </c>
      <c r="K2165" s="161" t="s">
        <v>11542</v>
      </c>
      <c r="L2165" s="430" t="s">
        <v>11542</v>
      </c>
      <c r="M2165" s="94" t="s">
        <v>11543</v>
      </c>
      <c r="N2165" s="94" t="s">
        <v>11543</v>
      </c>
      <c r="O2165" s="431">
        <v>45697.0</v>
      </c>
      <c r="P2165" s="436">
        <v>45834.0</v>
      </c>
      <c r="Q2165" s="94" t="s">
        <v>124</v>
      </c>
      <c r="R2165" s="94">
        <v>0.0</v>
      </c>
      <c r="S2165" s="167" t="s">
        <v>251</v>
      </c>
      <c r="T2165" s="162" t="s">
        <v>195</v>
      </c>
      <c r="U2165" s="167" t="s">
        <v>128</v>
      </c>
      <c r="V2165" s="167" t="s">
        <v>302</v>
      </c>
      <c r="W2165" s="175"/>
      <c r="X2165" s="163"/>
      <c r="Y2165" s="175"/>
      <c r="Z2165" s="175"/>
      <c r="AA2165" s="175"/>
      <c r="AB2165" s="175"/>
    </row>
    <row r="2166" ht="22.5" customHeight="1">
      <c r="A2166" s="72">
        <f>COUNTIF('Call &amp; Chat-Lidya'!$I$4:$I$2365,I2166)</f>
        <v>1</v>
      </c>
      <c r="B2166" s="436">
        <v>46085.0</v>
      </c>
      <c r="C2166" s="94" t="s">
        <v>83</v>
      </c>
      <c r="D2166" s="94" t="s">
        <v>125</v>
      </c>
      <c r="E2166" s="94">
        <f t="shared" si="2"/>
        <v>329</v>
      </c>
      <c r="F2166" s="429">
        <v>46085.0</v>
      </c>
      <c r="G2166" s="94"/>
      <c r="H2166" s="94">
        <v>9088.0</v>
      </c>
      <c r="I2166" s="94" t="s">
        <v>11551</v>
      </c>
      <c r="J2166" s="161" t="s">
        <v>11553</v>
      </c>
      <c r="K2166" s="161" t="s">
        <v>11554</v>
      </c>
      <c r="L2166" s="430" t="s">
        <v>11554</v>
      </c>
      <c r="M2166" s="94" t="s">
        <v>11555</v>
      </c>
      <c r="N2166" s="94" t="s">
        <v>11555</v>
      </c>
      <c r="O2166" s="431">
        <v>45697.0</v>
      </c>
      <c r="P2166" s="436">
        <v>45834.0</v>
      </c>
      <c r="Q2166" s="94" t="s">
        <v>383</v>
      </c>
      <c r="R2166" s="94">
        <v>1.0</v>
      </c>
      <c r="S2166" s="167" t="s">
        <v>126</v>
      </c>
      <c r="T2166" s="162" t="s">
        <v>145</v>
      </c>
      <c r="U2166" s="167" t="s">
        <v>101</v>
      </c>
      <c r="V2166" s="167" t="s">
        <v>131</v>
      </c>
      <c r="W2166" s="175"/>
      <c r="X2166" s="163"/>
      <c r="Y2166" s="175"/>
      <c r="Z2166" s="175"/>
      <c r="AA2166" s="175"/>
      <c r="AB2166" s="175"/>
    </row>
    <row r="2167" ht="22.5" customHeight="1">
      <c r="A2167" s="72">
        <f>COUNTIF('Call &amp; Chat-Lidya'!$I$4:$I$2365,I2167)</f>
        <v>1</v>
      </c>
      <c r="B2167" s="436">
        <v>46085.0</v>
      </c>
      <c r="C2167" s="94" t="s">
        <v>83</v>
      </c>
      <c r="D2167" s="94" t="s">
        <v>125</v>
      </c>
      <c r="E2167" s="94">
        <f t="shared" si="2"/>
        <v>330</v>
      </c>
      <c r="F2167" s="429">
        <v>46085.0</v>
      </c>
      <c r="G2167" s="94"/>
      <c r="H2167" s="94">
        <v>9092.0</v>
      </c>
      <c r="I2167" s="94" t="s">
        <v>11557</v>
      </c>
      <c r="J2167" s="161" t="s">
        <v>11558</v>
      </c>
      <c r="K2167" s="161" t="s">
        <v>11559</v>
      </c>
      <c r="L2167" s="430" t="s">
        <v>11559</v>
      </c>
      <c r="M2167" s="94" t="s">
        <v>11560</v>
      </c>
      <c r="N2167" s="94" t="s">
        <v>11560</v>
      </c>
      <c r="O2167" s="431">
        <v>45698.0</v>
      </c>
      <c r="P2167" s="436">
        <v>45834.0</v>
      </c>
      <c r="Q2167" s="94" t="s">
        <v>143</v>
      </c>
      <c r="R2167" s="94">
        <v>1.0</v>
      </c>
      <c r="S2167" s="167" t="s">
        <v>350</v>
      </c>
      <c r="T2167" s="162" t="s">
        <v>145</v>
      </c>
      <c r="U2167" s="167" t="s">
        <v>101</v>
      </c>
      <c r="V2167" s="167" t="s">
        <v>131</v>
      </c>
      <c r="W2167" s="175"/>
      <c r="X2167" s="163"/>
      <c r="Y2167" s="175"/>
      <c r="Z2167" s="175" t="s">
        <v>3138</v>
      </c>
      <c r="AA2167" s="175"/>
      <c r="AB2167" s="175"/>
    </row>
    <row r="2168" ht="22.5" customHeight="1">
      <c r="A2168" s="72">
        <f>COUNTIF('Call &amp; Chat-Lidya'!$I$4:$I$2365,I2168)</f>
        <v>2</v>
      </c>
      <c r="B2168" s="436">
        <v>46085.0</v>
      </c>
      <c r="C2168" s="94" t="s">
        <v>83</v>
      </c>
      <c r="D2168" s="94" t="s">
        <v>125</v>
      </c>
      <c r="E2168" s="94">
        <f t="shared" si="2"/>
        <v>331</v>
      </c>
      <c r="F2168" s="429">
        <v>46085.0</v>
      </c>
      <c r="G2168" s="94"/>
      <c r="H2168" s="94">
        <v>9094.0</v>
      </c>
      <c r="I2168" s="94" t="s">
        <v>11564</v>
      </c>
      <c r="J2168" s="161" t="s">
        <v>11565</v>
      </c>
      <c r="K2168" s="161" t="s">
        <v>11566</v>
      </c>
      <c r="L2168" s="430" t="s">
        <v>11566</v>
      </c>
      <c r="M2168" s="94" t="s">
        <v>11567</v>
      </c>
      <c r="N2168" s="94" t="s">
        <v>11569</v>
      </c>
      <c r="O2168" s="431">
        <v>45698.0</v>
      </c>
      <c r="P2168" s="436">
        <v>45834.0</v>
      </c>
      <c r="Q2168" s="94" t="s">
        <v>124</v>
      </c>
      <c r="R2168" s="94">
        <v>1.0</v>
      </c>
      <c r="S2168" s="167" t="s">
        <v>126</v>
      </c>
      <c r="T2168" s="162" t="s">
        <v>145</v>
      </c>
      <c r="U2168" s="167" t="s">
        <v>101</v>
      </c>
      <c r="V2168" s="167" t="s">
        <v>131</v>
      </c>
      <c r="W2168" s="175"/>
      <c r="X2168" s="163"/>
      <c r="Y2168" s="175"/>
      <c r="Z2168" s="175"/>
      <c r="AA2168" s="175"/>
      <c r="AB2168" s="175"/>
    </row>
    <row r="2169" ht="22.5" customHeight="1">
      <c r="A2169" s="72">
        <f>COUNTIF('Call &amp; Chat-Lidya'!$I$4:$I$2365,I2169)</f>
        <v>3</v>
      </c>
      <c r="B2169" s="436">
        <v>46085.0</v>
      </c>
      <c r="C2169" s="94" t="s">
        <v>83</v>
      </c>
      <c r="D2169" s="94" t="s">
        <v>125</v>
      </c>
      <c r="E2169" s="94">
        <f t="shared" si="2"/>
        <v>332</v>
      </c>
      <c r="F2169" s="429">
        <v>46085.0</v>
      </c>
      <c r="G2169" s="94"/>
      <c r="H2169" s="94">
        <v>9095.0</v>
      </c>
      <c r="I2169" s="94" t="s">
        <v>11575</v>
      </c>
      <c r="J2169" s="161" t="s">
        <v>11576</v>
      </c>
      <c r="K2169" s="161" t="s">
        <v>11577</v>
      </c>
      <c r="L2169" s="430" t="s">
        <v>11577</v>
      </c>
      <c r="M2169" s="94" t="s">
        <v>11578</v>
      </c>
      <c r="N2169" s="94" t="s">
        <v>11579</v>
      </c>
      <c r="O2169" s="431">
        <v>45698.0</v>
      </c>
      <c r="P2169" s="436">
        <v>45834.0</v>
      </c>
      <c r="Q2169" s="94" t="s">
        <v>316</v>
      </c>
      <c r="R2169" s="94">
        <v>1.0</v>
      </c>
      <c r="S2169" s="167" t="s">
        <v>126</v>
      </c>
      <c r="T2169" s="162" t="s">
        <v>145</v>
      </c>
      <c r="U2169" s="167" t="s">
        <v>101</v>
      </c>
      <c r="V2169" s="167" t="s">
        <v>131</v>
      </c>
      <c r="W2169" s="175"/>
      <c r="X2169" s="163"/>
      <c r="Y2169" s="175"/>
      <c r="Z2169" s="175"/>
      <c r="AA2169" s="175"/>
      <c r="AB2169" s="175"/>
    </row>
    <row r="2170" ht="22.5" customHeight="1">
      <c r="A2170" s="72">
        <f>COUNTIF('Call &amp; Chat-Lidya'!$I$4:$I$2365,I2170)</f>
        <v>2</v>
      </c>
      <c r="B2170" s="436">
        <v>46085.0</v>
      </c>
      <c r="C2170" s="94" t="s">
        <v>83</v>
      </c>
      <c r="D2170" s="94" t="s">
        <v>125</v>
      </c>
      <c r="E2170" s="94">
        <f t="shared" si="2"/>
        <v>333</v>
      </c>
      <c r="F2170" s="429">
        <v>46085.0</v>
      </c>
      <c r="G2170" s="94"/>
      <c r="H2170" s="94">
        <v>9107.0</v>
      </c>
      <c r="I2170" s="94" t="s">
        <v>11583</v>
      </c>
      <c r="J2170" s="161" t="s">
        <v>11584</v>
      </c>
      <c r="K2170" s="161" t="s">
        <v>11585</v>
      </c>
      <c r="L2170" s="430" t="s">
        <v>11585</v>
      </c>
      <c r="M2170" s="94" t="s">
        <v>11586</v>
      </c>
      <c r="N2170" s="94" t="s">
        <v>11587</v>
      </c>
      <c r="O2170" s="431">
        <v>45700.0</v>
      </c>
      <c r="P2170" s="436">
        <v>45834.0</v>
      </c>
      <c r="Q2170" s="94" t="s">
        <v>4319</v>
      </c>
      <c r="R2170" s="94">
        <v>1.0</v>
      </c>
      <c r="S2170" s="167" t="s">
        <v>126</v>
      </c>
      <c r="T2170" s="162" t="s">
        <v>145</v>
      </c>
      <c r="U2170" s="167" t="s">
        <v>101</v>
      </c>
      <c r="V2170" s="167" t="s">
        <v>131</v>
      </c>
      <c r="W2170" s="175"/>
      <c r="X2170" s="163"/>
      <c r="Y2170" s="175"/>
      <c r="Z2170" s="175"/>
      <c r="AA2170" s="175"/>
      <c r="AB2170" s="175"/>
    </row>
    <row r="2171" ht="22.5" customHeight="1">
      <c r="A2171" s="72">
        <f>COUNTIF('Call &amp; Chat-Lidya'!$I$4:$I$2365,I2171)</f>
        <v>2</v>
      </c>
      <c r="B2171" s="436">
        <v>46085.0</v>
      </c>
      <c r="C2171" s="94" t="s">
        <v>83</v>
      </c>
      <c r="D2171" s="94" t="s">
        <v>125</v>
      </c>
      <c r="E2171" s="94">
        <f t="shared" si="2"/>
        <v>334</v>
      </c>
      <c r="F2171" s="429">
        <v>46085.0</v>
      </c>
      <c r="G2171" s="94"/>
      <c r="H2171" s="94">
        <v>9108.0</v>
      </c>
      <c r="I2171" s="94" t="s">
        <v>11590</v>
      </c>
      <c r="J2171" s="161" t="s">
        <v>11591</v>
      </c>
      <c r="K2171" s="161" t="s">
        <v>8208</v>
      </c>
      <c r="L2171" s="430" t="s">
        <v>8208</v>
      </c>
      <c r="M2171" s="94" t="s">
        <v>11592</v>
      </c>
      <c r="N2171" s="94" t="s">
        <v>11592</v>
      </c>
      <c r="O2171" s="431">
        <v>45700.0</v>
      </c>
      <c r="P2171" s="436">
        <v>45834.0</v>
      </c>
      <c r="Q2171" s="94" t="s">
        <v>143</v>
      </c>
      <c r="R2171" s="94">
        <v>1.0</v>
      </c>
      <c r="S2171" s="167" t="s">
        <v>126</v>
      </c>
      <c r="T2171" s="162" t="s">
        <v>145</v>
      </c>
      <c r="U2171" s="167" t="s">
        <v>101</v>
      </c>
      <c r="V2171" s="167" t="s">
        <v>131</v>
      </c>
      <c r="W2171" s="175"/>
      <c r="X2171" s="163"/>
      <c r="Y2171" s="175"/>
      <c r="Z2171" s="175"/>
      <c r="AA2171" s="175"/>
      <c r="AB2171" s="175"/>
    </row>
    <row r="2172" ht="22.5" customHeight="1">
      <c r="A2172" s="72">
        <f>COUNTIF('Call &amp; Chat-Lidya'!$I$4:$I$2365,I2172)</f>
        <v>2</v>
      </c>
      <c r="B2172" s="436">
        <v>46085.0</v>
      </c>
      <c r="C2172" s="94" t="s">
        <v>83</v>
      </c>
      <c r="D2172" s="94" t="s">
        <v>125</v>
      </c>
      <c r="E2172" s="94">
        <f t="shared" si="2"/>
        <v>335</v>
      </c>
      <c r="F2172" s="429">
        <v>46085.0</v>
      </c>
      <c r="G2172" s="94"/>
      <c r="H2172" s="94">
        <v>9114.0</v>
      </c>
      <c r="I2172" s="94" t="s">
        <v>11595</v>
      </c>
      <c r="J2172" s="161" t="s">
        <v>6215</v>
      </c>
      <c r="K2172" s="161" t="s">
        <v>6216</v>
      </c>
      <c r="L2172" s="430" t="s">
        <v>6216</v>
      </c>
      <c r="M2172" s="94" t="s">
        <v>6217</v>
      </c>
      <c r="N2172" s="94" t="s">
        <v>6217</v>
      </c>
      <c r="O2172" s="431">
        <v>45701.0</v>
      </c>
      <c r="P2172" s="436">
        <v>45834.0</v>
      </c>
      <c r="Q2172" s="94" t="s">
        <v>175</v>
      </c>
      <c r="R2172" s="94">
        <v>1.0</v>
      </c>
      <c r="S2172" s="167" t="s">
        <v>350</v>
      </c>
      <c r="T2172" s="162" t="s">
        <v>145</v>
      </c>
      <c r="U2172" s="167" t="s">
        <v>101</v>
      </c>
      <c r="V2172" s="167" t="s">
        <v>131</v>
      </c>
      <c r="W2172" s="175"/>
      <c r="X2172" s="163"/>
      <c r="Y2172" s="175"/>
      <c r="Z2172" s="175" t="s">
        <v>3138</v>
      </c>
      <c r="AA2172" s="175"/>
      <c r="AB2172" s="175"/>
    </row>
    <row r="2173" ht="22.5" customHeight="1">
      <c r="A2173" s="72">
        <f>COUNTIF('Call &amp; Chat-Lidya'!$I$4:$I$2365,I2173)</f>
        <v>2</v>
      </c>
      <c r="B2173" s="436">
        <v>46085.0</v>
      </c>
      <c r="C2173" s="94" t="s">
        <v>83</v>
      </c>
      <c r="D2173" s="94" t="s">
        <v>125</v>
      </c>
      <c r="E2173" s="94">
        <f t="shared" si="2"/>
        <v>336</v>
      </c>
      <c r="F2173" s="429">
        <v>46085.0</v>
      </c>
      <c r="G2173" s="94"/>
      <c r="H2173" s="94">
        <v>9117.0</v>
      </c>
      <c r="I2173" s="94" t="s">
        <v>11601</v>
      </c>
      <c r="J2173" s="161" t="s">
        <v>11602</v>
      </c>
      <c r="K2173" s="161" t="s">
        <v>11603</v>
      </c>
      <c r="L2173" s="430" t="s">
        <v>11603</v>
      </c>
      <c r="M2173" s="94" t="s">
        <v>11605</v>
      </c>
      <c r="N2173" s="94" t="s">
        <v>11606</v>
      </c>
      <c r="O2173" s="431">
        <v>45702.0</v>
      </c>
      <c r="P2173" s="436">
        <v>45834.0</v>
      </c>
      <c r="Q2173" s="94" t="s">
        <v>143</v>
      </c>
      <c r="R2173" s="94">
        <v>1.0</v>
      </c>
      <c r="S2173" s="167" t="s">
        <v>251</v>
      </c>
      <c r="T2173" s="162" t="s">
        <v>195</v>
      </c>
      <c r="U2173" s="167" t="s">
        <v>128</v>
      </c>
      <c r="V2173" s="167" t="s">
        <v>131</v>
      </c>
      <c r="W2173" s="175"/>
      <c r="X2173" s="163"/>
      <c r="Y2173" s="175"/>
      <c r="Z2173" s="175"/>
      <c r="AA2173" s="175"/>
      <c r="AB2173" s="175"/>
    </row>
    <row r="2174" ht="22.5" customHeight="1">
      <c r="A2174" s="72">
        <f>COUNTIF('Call &amp; Chat-Lidya'!$I$4:$I$2365,I2174)</f>
        <v>3</v>
      </c>
      <c r="B2174" s="436">
        <v>46085.0</v>
      </c>
      <c r="C2174" s="94" t="s">
        <v>83</v>
      </c>
      <c r="D2174" s="94" t="s">
        <v>125</v>
      </c>
      <c r="E2174" s="94">
        <f t="shared" si="2"/>
        <v>337</v>
      </c>
      <c r="F2174" s="429">
        <v>46085.0</v>
      </c>
      <c r="G2174" s="94"/>
      <c r="H2174" s="94">
        <v>9118.0</v>
      </c>
      <c r="I2174" s="94" t="s">
        <v>11608</v>
      </c>
      <c r="J2174" s="161" t="s">
        <v>11609</v>
      </c>
      <c r="K2174" s="161" t="s">
        <v>11610</v>
      </c>
      <c r="L2174" s="430" t="s">
        <v>11610</v>
      </c>
      <c r="M2174" s="94" t="s">
        <v>11611</v>
      </c>
      <c r="N2174" s="94" t="s">
        <v>11612</v>
      </c>
      <c r="O2174" s="431">
        <v>45702.0</v>
      </c>
      <c r="P2174" s="436">
        <v>45834.0</v>
      </c>
      <c r="Q2174" s="94" t="s">
        <v>124</v>
      </c>
      <c r="R2174" s="94">
        <v>1.0</v>
      </c>
      <c r="S2174" s="167" t="s">
        <v>126</v>
      </c>
      <c r="T2174" s="162" t="s">
        <v>145</v>
      </c>
      <c r="U2174" s="167" t="s">
        <v>101</v>
      </c>
      <c r="V2174" s="167" t="s">
        <v>131</v>
      </c>
      <c r="W2174" s="175"/>
      <c r="X2174" s="163"/>
      <c r="Y2174" s="175"/>
      <c r="Z2174" s="175"/>
      <c r="AA2174" s="175"/>
      <c r="AB2174" s="175"/>
    </row>
    <row r="2175" ht="22.5" customHeight="1">
      <c r="A2175" s="72">
        <f>COUNTIF('Call &amp; Chat-Lidya'!$I$4:$I$2365,I2175)</f>
        <v>2</v>
      </c>
      <c r="B2175" s="436">
        <v>46085.0</v>
      </c>
      <c r="C2175" s="94" t="s">
        <v>83</v>
      </c>
      <c r="D2175" s="94" t="s">
        <v>125</v>
      </c>
      <c r="E2175" s="94">
        <f t="shared" si="2"/>
        <v>338</v>
      </c>
      <c r="F2175" s="429">
        <v>46085.0</v>
      </c>
      <c r="G2175" s="94"/>
      <c r="H2175" s="94">
        <v>9121.0</v>
      </c>
      <c r="I2175" s="94" t="s">
        <v>11614</v>
      </c>
      <c r="J2175" s="161" t="s">
        <v>11615</v>
      </c>
      <c r="K2175" s="161" t="s">
        <v>11616</v>
      </c>
      <c r="L2175" s="430" t="s">
        <v>11616</v>
      </c>
      <c r="M2175" s="94" t="s">
        <v>11617</v>
      </c>
      <c r="N2175" s="94" t="s">
        <v>11617</v>
      </c>
      <c r="O2175" s="431">
        <v>45703.0</v>
      </c>
      <c r="P2175" s="436">
        <v>45834.0</v>
      </c>
      <c r="Q2175" s="94" t="s">
        <v>124</v>
      </c>
      <c r="R2175" s="94">
        <v>1.0</v>
      </c>
      <c r="S2175" s="167" t="s">
        <v>126</v>
      </c>
      <c r="T2175" s="162" t="s">
        <v>145</v>
      </c>
      <c r="U2175" s="167" t="s">
        <v>101</v>
      </c>
      <c r="V2175" s="167" t="s">
        <v>131</v>
      </c>
      <c r="W2175" s="175"/>
      <c r="X2175" s="163"/>
      <c r="Y2175" s="175"/>
      <c r="Z2175" s="175"/>
      <c r="AA2175" s="175"/>
      <c r="AB2175" s="175"/>
    </row>
    <row r="2176" ht="22.5" customHeight="1">
      <c r="A2176" s="72">
        <f>COUNTIF('Call &amp; Chat-Lidya'!$I$4:$I$2365,I2176)</f>
        <v>3</v>
      </c>
      <c r="B2176" s="436">
        <v>46085.0</v>
      </c>
      <c r="C2176" s="94" t="s">
        <v>83</v>
      </c>
      <c r="D2176" s="94" t="s">
        <v>125</v>
      </c>
      <c r="E2176" s="94">
        <f t="shared" si="2"/>
        <v>339</v>
      </c>
      <c r="F2176" s="429">
        <v>46085.0</v>
      </c>
      <c r="G2176" s="94"/>
      <c r="H2176" s="94">
        <v>9131.0</v>
      </c>
      <c r="I2176" s="94" t="s">
        <v>11619</v>
      </c>
      <c r="J2176" s="161" t="s">
        <v>11620</v>
      </c>
      <c r="K2176" s="161" t="s">
        <v>11620</v>
      </c>
      <c r="L2176" s="430" t="s">
        <v>11620</v>
      </c>
      <c r="M2176" s="94" t="s">
        <v>11621</v>
      </c>
      <c r="N2176" s="94" t="s">
        <v>11621</v>
      </c>
      <c r="O2176" s="431">
        <v>45705.0</v>
      </c>
      <c r="P2176" s="436">
        <v>45834.0</v>
      </c>
      <c r="Q2176" s="94" t="s">
        <v>124</v>
      </c>
      <c r="R2176" s="94">
        <v>1.0</v>
      </c>
      <c r="S2176" s="167" t="s">
        <v>126</v>
      </c>
      <c r="T2176" s="162" t="s">
        <v>145</v>
      </c>
      <c r="U2176" s="167" t="s">
        <v>101</v>
      </c>
      <c r="V2176" s="167" t="s">
        <v>131</v>
      </c>
      <c r="W2176" s="175"/>
      <c r="X2176" s="163"/>
      <c r="Y2176" s="175"/>
      <c r="Z2176" s="175"/>
      <c r="AA2176" s="175"/>
      <c r="AB2176" s="175"/>
    </row>
    <row r="2177" ht="22.5" customHeight="1">
      <c r="A2177" s="72">
        <f>COUNTIF('Call &amp; Chat-Lidya'!$I$4:$I$2365,I2177)</f>
        <v>2</v>
      </c>
      <c r="B2177" s="436">
        <v>46085.0</v>
      </c>
      <c r="C2177" s="94" t="s">
        <v>83</v>
      </c>
      <c r="D2177" s="94" t="s">
        <v>125</v>
      </c>
      <c r="E2177" s="94">
        <f t="shared" si="2"/>
        <v>340</v>
      </c>
      <c r="F2177" s="429">
        <v>46085.0</v>
      </c>
      <c r="G2177" s="94"/>
      <c r="H2177" s="94">
        <v>9135.0</v>
      </c>
      <c r="I2177" s="94" t="s">
        <v>11623</v>
      </c>
      <c r="J2177" s="161" t="s">
        <v>11624</v>
      </c>
      <c r="K2177" s="161" t="s">
        <v>11625</v>
      </c>
      <c r="L2177" s="430" t="s">
        <v>11625</v>
      </c>
      <c r="M2177" s="94" t="s">
        <v>11626</v>
      </c>
      <c r="N2177" s="94" t="s">
        <v>11627</v>
      </c>
      <c r="O2177" s="431">
        <v>45705.0</v>
      </c>
      <c r="P2177" s="436">
        <v>45834.0</v>
      </c>
      <c r="Q2177" s="94" t="s">
        <v>657</v>
      </c>
      <c r="R2177" s="94">
        <v>1.0</v>
      </c>
      <c r="S2177" s="167" t="s">
        <v>126</v>
      </c>
      <c r="T2177" s="162" t="s">
        <v>145</v>
      </c>
      <c r="U2177" s="167" t="s">
        <v>101</v>
      </c>
      <c r="V2177" s="167" t="s">
        <v>131</v>
      </c>
      <c r="W2177" s="175"/>
      <c r="X2177" s="163"/>
      <c r="Y2177" s="175"/>
      <c r="Z2177" s="175"/>
      <c r="AA2177" s="175"/>
      <c r="AB2177" s="175"/>
    </row>
    <row r="2178" ht="22.5" customHeight="1">
      <c r="A2178" s="72">
        <f>COUNTIF('Call &amp; Chat-Lidya'!$I$4:$I$2365,I2178)</f>
        <v>2</v>
      </c>
      <c r="B2178" s="436">
        <v>46085.0</v>
      </c>
      <c r="C2178" s="94" t="s">
        <v>83</v>
      </c>
      <c r="D2178" s="94" t="s">
        <v>125</v>
      </c>
      <c r="E2178" s="94">
        <f t="shared" si="2"/>
        <v>341</v>
      </c>
      <c r="F2178" s="429">
        <v>46085.0</v>
      </c>
      <c r="G2178" s="94"/>
      <c r="H2178" s="94">
        <v>9138.0</v>
      </c>
      <c r="I2178" s="94" t="s">
        <v>11628</v>
      </c>
      <c r="J2178" s="161" t="s">
        <v>11629</v>
      </c>
      <c r="K2178" s="161" t="s">
        <v>11630</v>
      </c>
      <c r="L2178" s="430" t="s">
        <v>11630</v>
      </c>
      <c r="M2178" s="175"/>
      <c r="N2178" s="94" t="s">
        <v>11631</v>
      </c>
      <c r="O2178" s="431">
        <v>45706.0</v>
      </c>
      <c r="P2178" s="436">
        <v>45834.0</v>
      </c>
      <c r="Q2178" s="94" t="s">
        <v>461</v>
      </c>
      <c r="R2178" s="94">
        <v>1.0</v>
      </c>
      <c r="S2178" s="167" t="s">
        <v>126</v>
      </c>
      <c r="T2178" s="162" t="s">
        <v>195</v>
      </c>
      <c r="U2178" s="167" t="s">
        <v>128</v>
      </c>
      <c r="V2178" s="167" t="s">
        <v>302</v>
      </c>
      <c r="W2178" s="175"/>
      <c r="X2178" s="163"/>
      <c r="Y2178" s="175"/>
      <c r="Z2178" s="175"/>
      <c r="AA2178" s="175"/>
      <c r="AB2178" s="175"/>
    </row>
    <row r="2179" ht="22.5" customHeight="1">
      <c r="A2179" s="72">
        <f>COUNTIF('Call &amp; Chat-Lidya'!$I$4:$I$2365,I2179)</f>
        <v>1</v>
      </c>
      <c r="B2179" s="436">
        <v>46085.0</v>
      </c>
      <c r="C2179" s="94" t="s">
        <v>83</v>
      </c>
      <c r="D2179" s="94" t="s">
        <v>125</v>
      </c>
      <c r="E2179" s="94">
        <f t="shared" si="2"/>
        <v>342</v>
      </c>
      <c r="F2179" s="429">
        <v>46085.0</v>
      </c>
      <c r="G2179" s="94"/>
      <c r="H2179" s="94">
        <v>9140.0</v>
      </c>
      <c r="I2179" s="94" t="s">
        <v>7329</v>
      </c>
      <c r="J2179" s="161" t="s">
        <v>7330</v>
      </c>
      <c r="K2179" s="161" t="s">
        <v>7331</v>
      </c>
      <c r="L2179" s="430" t="s">
        <v>7331</v>
      </c>
      <c r="M2179" s="94" t="s">
        <v>7332</v>
      </c>
      <c r="N2179" s="94" t="s">
        <v>7332</v>
      </c>
      <c r="O2179" s="431">
        <v>45706.0</v>
      </c>
      <c r="P2179" s="436">
        <v>45834.0</v>
      </c>
      <c r="Q2179" s="94" t="s">
        <v>213</v>
      </c>
      <c r="R2179" s="94">
        <v>1.0</v>
      </c>
      <c r="S2179" s="167" t="s">
        <v>292</v>
      </c>
      <c r="T2179" s="162" t="s">
        <v>145</v>
      </c>
      <c r="U2179" s="167" t="s">
        <v>101</v>
      </c>
      <c r="V2179" s="167" t="s">
        <v>664</v>
      </c>
      <c r="W2179" s="175"/>
      <c r="X2179" s="163"/>
      <c r="Y2179" s="175"/>
      <c r="Z2179" s="175" t="s">
        <v>3213</v>
      </c>
      <c r="AA2179" s="175"/>
      <c r="AB2179" s="175"/>
    </row>
    <row r="2180" ht="22.5" customHeight="1">
      <c r="A2180" s="72">
        <f>COUNTIF('Call &amp; Chat-Lidya'!$I$4:$I$2365,I2180)</f>
        <v>3</v>
      </c>
      <c r="B2180" s="436">
        <v>46085.0</v>
      </c>
      <c r="C2180" s="94" t="s">
        <v>83</v>
      </c>
      <c r="D2180" s="94" t="s">
        <v>125</v>
      </c>
      <c r="E2180" s="94">
        <f t="shared" si="2"/>
        <v>343</v>
      </c>
      <c r="F2180" s="429">
        <v>46085.0</v>
      </c>
      <c r="G2180" s="94"/>
      <c r="H2180" s="94">
        <v>9150.0</v>
      </c>
      <c r="I2180" s="94" t="s">
        <v>3878</v>
      </c>
      <c r="J2180" s="161" t="s">
        <v>3891</v>
      </c>
      <c r="K2180" s="161" t="s">
        <v>3880</v>
      </c>
      <c r="L2180" s="430" t="s">
        <v>3880</v>
      </c>
      <c r="M2180" s="94" t="s">
        <v>3881</v>
      </c>
      <c r="N2180" s="94" t="s">
        <v>3881</v>
      </c>
      <c r="O2180" s="431">
        <v>45708.0</v>
      </c>
      <c r="P2180" s="436">
        <v>45834.0</v>
      </c>
      <c r="Q2180" s="94" t="s">
        <v>278</v>
      </c>
      <c r="R2180" s="94">
        <v>1.0</v>
      </c>
      <c r="S2180" s="167" t="s">
        <v>99</v>
      </c>
      <c r="T2180" s="162" t="s">
        <v>145</v>
      </c>
      <c r="U2180" s="163"/>
      <c r="V2180" s="163"/>
      <c r="W2180" s="175"/>
      <c r="X2180" s="163"/>
      <c r="Y2180" s="175"/>
      <c r="Z2180" s="175"/>
      <c r="AA2180" s="175"/>
      <c r="AB2180" s="175"/>
    </row>
    <row r="2181" ht="22.5" customHeight="1">
      <c r="A2181" s="72">
        <f>COUNTIF('Call &amp; Chat-Lidya'!$I$4:$I$2365,I2181)</f>
        <v>2</v>
      </c>
      <c r="B2181" s="436">
        <v>46085.0</v>
      </c>
      <c r="C2181" s="94" t="s">
        <v>83</v>
      </c>
      <c r="D2181" s="94" t="s">
        <v>125</v>
      </c>
      <c r="E2181" s="94">
        <f t="shared" si="2"/>
        <v>344</v>
      </c>
      <c r="F2181" s="429">
        <v>46085.0</v>
      </c>
      <c r="G2181" s="94"/>
      <c r="H2181" s="94">
        <v>9151.0</v>
      </c>
      <c r="I2181" s="94" t="s">
        <v>7386</v>
      </c>
      <c r="J2181" s="161" t="s">
        <v>7387</v>
      </c>
      <c r="K2181" s="161" t="s">
        <v>7388</v>
      </c>
      <c r="L2181" s="430" t="s">
        <v>7388</v>
      </c>
      <c r="M2181" s="94" t="s">
        <v>7389</v>
      </c>
      <c r="N2181" s="94" t="s">
        <v>7390</v>
      </c>
      <c r="O2181" s="431">
        <v>45708.0</v>
      </c>
      <c r="P2181" s="436">
        <v>45834.0</v>
      </c>
      <c r="Q2181" s="94" t="s">
        <v>124</v>
      </c>
      <c r="R2181" s="94">
        <v>1.0</v>
      </c>
      <c r="S2181" s="167" t="s">
        <v>99</v>
      </c>
      <c r="T2181" s="162" t="s">
        <v>145</v>
      </c>
      <c r="U2181" s="163"/>
      <c r="V2181" s="163"/>
      <c r="W2181" s="175"/>
      <c r="X2181" s="163"/>
      <c r="Y2181" s="175"/>
      <c r="Z2181" s="175"/>
      <c r="AA2181" s="175"/>
      <c r="AB2181" s="175"/>
    </row>
    <row r="2182" ht="22.5" customHeight="1">
      <c r="A2182" s="72">
        <f>COUNTIF('Call &amp; Chat-Lidya'!$I$4:$I$2365,I2182)</f>
        <v>1</v>
      </c>
      <c r="B2182" s="436">
        <v>46085.0</v>
      </c>
      <c r="C2182" s="94" t="s">
        <v>83</v>
      </c>
      <c r="D2182" s="94" t="s">
        <v>125</v>
      </c>
      <c r="E2182" s="94">
        <f t="shared" si="2"/>
        <v>345</v>
      </c>
      <c r="F2182" s="429">
        <v>46085.0</v>
      </c>
      <c r="G2182" s="94"/>
      <c r="H2182" s="94">
        <v>9155.0</v>
      </c>
      <c r="I2182" s="94" t="s">
        <v>7398</v>
      </c>
      <c r="J2182" s="161" t="s">
        <v>7399</v>
      </c>
      <c r="K2182" s="161" t="s">
        <v>7400</v>
      </c>
      <c r="L2182" s="430" t="s">
        <v>7400</v>
      </c>
      <c r="M2182" s="175"/>
      <c r="N2182" s="94" t="s">
        <v>7403</v>
      </c>
      <c r="O2182" s="431">
        <v>45709.0</v>
      </c>
      <c r="P2182" s="436">
        <v>45834.0</v>
      </c>
      <c r="Q2182" s="94" t="s">
        <v>124</v>
      </c>
      <c r="R2182" s="94">
        <v>1.0</v>
      </c>
      <c r="S2182" s="167" t="s">
        <v>99</v>
      </c>
      <c r="T2182" s="162" t="s">
        <v>127</v>
      </c>
      <c r="U2182" s="163"/>
      <c r="V2182" s="163"/>
      <c r="W2182" s="175"/>
      <c r="X2182" s="163"/>
      <c r="Y2182" s="175"/>
      <c r="Z2182" s="175" t="s">
        <v>533</v>
      </c>
      <c r="AA2182" s="175"/>
      <c r="AB2182" s="175"/>
    </row>
    <row r="2183" ht="22.5" customHeight="1">
      <c r="A2183" s="72">
        <f>COUNTIF('Call &amp; Chat-Lidya'!$I$4:$I$2365,I2183)</f>
        <v>2</v>
      </c>
      <c r="B2183" s="436">
        <v>46085.0</v>
      </c>
      <c r="C2183" s="94" t="s">
        <v>83</v>
      </c>
      <c r="D2183" s="94" t="s">
        <v>125</v>
      </c>
      <c r="E2183" s="94">
        <f t="shared" si="2"/>
        <v>346</v>
      </c>
      <c r="F2183" s="429">
        <v>46085.0</v>
      </c>
      <c r="G2183" s="94"/>
      <c r="H2183" s="94">
        <v>9160.0</v>
      </c>
      <c r="I2183" s="94" t="s">
        <v>11637</v>
      </c>
      <c r="J2183" s="161" t="s">
        <v>11638</v>
      </c>
      <c r="K2183" s="161" t="s">
        <v>4185</v>
      </c>
      <c r="L2183" s="430" t="s">
        <v>4185</v>
      </c>
      <c r="M2183" s="94" t="s">
        <v>11639</v>
      </c>
      <c r="N2183" s="94" t="s">
        <v>11640</v>
      </c>
      <c r="O2183" s="431">
        <v>45709.0</v>
      </c>
      <c r="P2183" s="436">
        <v>45834.0</v>
      </c>
      <c r="Q2183" s="94" t="s">
        <v>625</v>
      </c>
      <c r="R2183" s="94">
        <v>1.0</v>
      </c>
      <c r="S2183" s="167" t="s">
        <v>99</v>
      </c>
      <c r="T2183" s="162" t="s">
        <v>145</v>
      </c>
      <c r="U2183" s="163"/>
      <c r="V2183" s="163"/>
      <c r="W2183" s="175"/>
      <c r="X2183" s="163"/>
      <c r="Y2183" s="175"/>
      <c r="Z2183" s="175"/>
      <c r="AA2183" s="175"/>
      <c r="AB2183" s="175"/>
    </row>
    <row r="2184" ht="22.5" customHeight="1">
      <c r="A2184" s="72">
        <f>COUNTIF('Call &amp; Chat-Lidya'!$I$4:$I$2365,I2184)</f>
        <v>3</v>
      </c>
      <c r="B2184" s="436">
        <v>46085.0</v>
      </c>
      <c r="C2184" s="94" t="s">
        <v>83</v>
      </c>
      <c r="D2184" s="94" t="s">
        <v>125</v>
      </c>
      <c r="E2184" s="94">
        <f t="shared" si="2"/>
        <v>347</v>
      </c>
      <c r="F2184" s="429">
        <v>46085.0</v>
      </c>
      <c r="G2184" s="94"/>
      <c r="H2184" s="94">
        <v>9162.0</v>
      </c>
      <c r="I2184" s="94" t="s">
        <v>11641</v>
      </c>
      <c r="J2184" s="161" t="s">
        <v>11642</v>
      </c>
      <c r="K2184" s="161" t="s">
        <v>11643</v>
      </c>
      <c r="L2184" s="430" t="s">
        <v>11643</v>
      </c>
      <c r="M2184" s="94" t="s">
        <v>11644</v>
      </c>
      <c r="N2184" s="94" t="s">
        <v>11644</v>
      </c>
      <c r="O2184" s="431">
        <v>45709.0</v>
      </c>
      <c r="P2184" s="436">
        <v>45834.0</v>
      </c>
      <c r="Q2184" s="94" t="s">
        <v>213</v>
      </c>
      <c r="R2184" s="94">
        <v>1.0</v>
      </c>
      <c r="S2184" s="167" t="s">
        <v>99</v>
      </c>
      <c r="T2184" s="162" t="s">
        <v>145</v>
      </c>
      <c r="U2184" s="163"/>
      <c r="V2184" s="163"/>
      <c r="W2184" s="175"/>
      <c r="X2184" s="163"/>
      <c r="Y2184" s="175"/>
      <c r="Z2184" s="175"/>
      <c r="AA2184" s="175"/>
      <c r="AB2184" s="175"/>
    </row>
    <row r="2185" ht="22.5" customHeight="1">
      <c r="A2185" s="72">
        <f>COUNTIF('Call &amp; Chat-Lidya'!$I$4:$I$2365,I2185)</f>
        <v>2</v>
      </c>
      <c r="B2185" s="436">
        <v>46085.0</v>
      </c>
      <c r="C2185" s="94" t="s">
        <v>83</v>
      </c>
      <c r="D2185" s="94" t="s">
        <v>125</v>
      </c>
      <c r="E2185" s="94">
        <f t="shared" si="2"/>
        <v>348</v>
      </c>
      <c r="F2185" s="429">
        <v>46085.0</v>
      </c>
      <c r="G2185" s="94"/>
      <c r="H2185" s="94">
        <v>9165.0</v>
      </c>
      <c r="I2185" s="94" t="s">
        <v>11645</v>
      </c>
      <c r="J2185" s="161" t="s">
        <v>11646</v>
      </c>
      <c r="K2185" s="161" t="s">
        <v>11647</v>
      </c>
      <c r="L2185" s="430" t="s">
        <v>11647</v>
      </c>
      <c r="M2185" s="94" t="s">
        <v>11648</v>
      </c>
      <c r="N2185" s="94" t="s">
        <v>11648</v>
      </c>
      <c r="O2185" s="431">
        <v>45710.0</v>
      </c>
      <c r="P2185" s="436">
        <v>45834.0</v>
      </c>
      <c r="Q2185" s="94" t="s">
        <v>124</v>
      </c>
      <c r="R2185" s="94">
        <v>1.0</v>
      </c>
      <c r="S2185" s="167" t="s">
        <v>99</v>
      </c>
      <c r="T2185" s="162" t="s">
        <v>145</v>
      </c>
      <c r="U2185" s="167" t="s">
        <v>101</v>
      </c>
      <c r="V2185" s="167" t="s">
        <v>131</v>
      </c>
      <c r="W2185" s="175"/>
      <c r="X2185" s="163"/>
      <c r="Y2185" s="175"/>
      <c r="Z2185" s="175"/>
      <c r="AA2185" s="175"/>
      <c r="AB2185" s="175"/>
    </row>
    <row r="2186" ht="22.5" customHeight="1">
      <c r="A2186" s="72">
        <f>COUNTIF('Call &amp; Chat-Lidya'!$I$4:$I$2365,I2186)</f>
        <v>2</v>
      </c>
      <c r="B2186" s="436">
        <v>46085.0</v>
      </c>
      <c r="C2186" s="94" t="s">
        <v>83</v>
      </c>
      <c r="D2186" s="94" t="s">
        <v>125</v>
      </c>
      <c r="E2186" s="94">
        <f t="shared" si="2"/>
        <v>349</v>
      </c>
      <c r="F2186" s="429">
        <v>46085.0</v>
      </c>
      <c r="G2186" s="94"/>
      <c r="H2186" s="94">
        <v>9166.0</v>
      </c>
      <c r="I2186" s="94" t="s">
        <v>11651</v>
      </c>
      <c r="J2186" s="161" t="s">
        <v>11652</v>
      </c>
      <c r="K2186" s="161" t="s">
        <v>11653</v>
      </c>
      <c r="L2186" s="430" t="s">
        <v>11653</v>
      </c>
      <c r="M2186" s="94" t="s">
        <v>11654</v>
      </c>
      <c r="N2186" s="94" t="s">
        <v>11654</v>
      </c>
      <c r="O2186" s="431">
        <v>45711.0</v>
      </c>
      <c r="P2186" s="436">
        <v>45834.0</v>
      </c>
      <c r="Q2186" s="94" t="s">
        <v>124</v>
      </c>
      <c r="R2186" s="94">
        <v>1.0</v>
      </c>
      <c r="S2186" s="167" t="s">
        <v>99</v>
      </c>
      <c r="T2186" s="162" t="s">
        <v>145</v>
      </c>
      <c r="U2186" s="167" t="s">
        <v>101</v>
      </c>
      <c r="V2186" s="167" t="s">
        <v>131</v>
      </c>
      <c r="W2186" s="175"/>
      <c r="X2186" s="163"/>
      <c r="Y2186" s="175"/>
      <c r="Z2186" s="175"/>
      <c r="AA2186" s="175"/>
      <c r="AB2186" s="175"/>
    </row>
    <row r="2187" ht="22.5" customHeight="1">
      <c r="A2187" s="72">
        <f>COUNTIF('Call &amp; Chat-Lidya'!$I$4:$I$2365,I2187)</f>
        <v>2</v>
      </c>
      <c r="B2187" s="436">
        <v>46085.0</v>
      </c>
      <c r="C2187" s="94" t="s">
        <v>83</v>
      </c>
      <c r="D2187" s="94" t="s">
        <v>125</v>
      </c>
      <c r="E2187" s="94">
        <f t="shared" si="2"/>
        <v>350</v>
      </c>
      <c r="F2187" s="429">
        <v>46085.0</v>
      </c>
      <c r="G2187" s="94"/>
      <c r="H2187" s="94">
        <v>9168.0</v>
      </c>
      <c r="I2187" s="94" t="s">
        <v>7411</v>
      </c>
      <c r="J2187" s="161" t="s">
        <v>11656</v>
      </c>
      <c r="K2187" s="161" t="s">
        <v>7413</v>
      </c>
      <c r="L2187" s="430" t="s">
        <v>7413</v>
      </c>
      <c r="M2187" s="175"/>
      <c r="N2187" s="94" t="s">
        <v>7414</v>
      </c>
      <c r="O2187" s="431">
        <v>45711.0</v>
      </c>
      <c r="P2187" s="436">
        <v>45834.0</v>
      </c>
      <c r="Q2187" s="94" t="s">
        <v>124</v>
      </c>
      <c r="R2187" s="94">
        <v>1.0</v>
      </c>
      <c r="S2187" s="167" t="s">
        <v>99</v>
      </c>
      <c r="T2187" s="162" t="s">
        <v>145</v>
      </c>
      <c r="U2187" s="167" t="s">
        <v>101</v>
      </c>
      <c r="V2187" s="167" t="s">
        <v>131</v>
      </c>
      <c r="W2187" s="175"/>
      <c r="X2187" s="163"/>
      <c r="Y2187" s="175"/>
      <c r="Z2187" s="175"/>
      <c r="AA2187" s="175"/>
      <c r="AB2187" s="175"/>
    </row>
    <row r="2188" ht="22.5" customHeight="1">
      <c r="A2188" s="72">
        <f>COUNTIF('Call &amp; Chat-Lidya'!$I$4:$I$2365,I2188)</f>
        <v>2</v>
      </c>
      <c r="B2188" s="436">
        <v>46085.0</v>
      </c>
      <c r="C2188" s="94" t="s">
        <v>83</v>
      </c>
      <c r="D2188" s="94" t="s">
        <v>125</v>
      </c>
      <c r="E2188" s="94">
        <f t="shared" si="2"/>
        <v>351</v>
      </c>
      <c r="F2188" s="429">
        <v>46085.0</v>
      </c>
      <c r="G2188" s="94"/>
      <c r="H2188" s="94">
        <v>9169.0</v>
      </c>
      <c r="I2188" s="94" t="s">
        <v>7428</v>
      </c>
      <c r="J2188" s="161" t="s">
        <v>7429</v>
      </c>
      <c r="K2188" s="161" t="s">
        <v>7430</v>
      </c>
      <c r="L2188" s="430" t="s">
        <v>7430</v>
      </c>
      <c r="M2188" s="94" t="s">
        <v>7433</v>
      </c>
      <c r="N2188" s="94" t="s">
        <v>7433</v>
      </c>
      <c r="O2188" s="431">
        <v>45711.0</v>
      </c>
      <c r="P2188" s="436">
        <v>45834.0</v>
      </c>
      <c r="Q2188" s="94" t="s">
        <v>213</v>
      </c>
      <c r="R2188" s="94">
        <v>1.0</v>
      </c>
      <c r="S2188" s="167" t="s">
        <v>99</v>
      </c>
      <c r="T2188" s="162" t="s">
        <v>145</v>
      </c>
      <c r="U2188" s="167" t="s">
        <v>101</v>
      </c>
      <c r="V2188" s="167" t="s">
        <v>131</v>
      </c>
      <c r="W2188" s="175"/>
      <c r="X2188" s="163"/>
      <c r="Y2188" s="175"/>
      <c r="Z2188" s="175"/>
      <c r="AA2188" s="175"/>
      <c r="AB2188" s="175"/>
    </row>
    <row r="2189" ht="22.5" customHeight="1">
      <c r="A2189" s="72">
        <f>COUNTIF('Call &amp; Chat-Lidya'!$I$4:$I$2365,I2189)</f>
        <v>2</v>
      </c>
      <c r="B2189" s="436">
        <v>46085.0</v>
      </c>
      <c r="C2189" s="94" t="s">
        <v>83</v>
      </c>
      <c r="D2189" s="94" t="s">
        <v>125</v>
      </c>
      <c r="E2189" s="94">
        <f t="shared" si="2"/>
        <v>352</v>
      </c>
      <c r="F2189" s="429">
        <v>46085.0</v>
      </c>
      <c r="G2189" s="94"/>
      <c r="H2189" s="94">
        <v>9170.0</v>
      </c>
      <c r="I2189" s="94" t="s">
        <v>7449</v>
      </c>
      <c r="J2189" s="161" t="s">
        <v>11663</v>
      </c>
      <c r="K2189" s="161" t="s">
        <v>7451</v>
      </c>
      <c r="L2189" s="430" t="s">
        <v>7451</v>
      </c>
      <c r="M2189" s="94" t="s">
        <v>7452</v>
      </c>
      <c r="N2189" s="94" t="s">
        <v>7452</v>
      </c>
      <c r="O2189" s="431">
        <v>45711.0</v>
      </c>
      <c r="P2189" s="436">
        <v>45834.0</v>
      </c>
      <c r="Q2189" s="94" t="s">
        <v>143</v>
      </c>
      <c r="R2189" s="94">
        <v>1.0</v>
      </c>
      <c r="S2189" s="167" t="s">
        <v>99</v>
      </c>
      <c r="T2189" s="162" t="s">
        <v>145</v>
      </c>
      <c r="U2189" s="167" t="s">
        <v>101</v>
      </c>
      <c r="V2189" s="167" t="s">
        <v>131</v>
      </c>
      <c r="W2189" s="175"/>
      <c r="X2189" s="163"/>
      <c r="Y2189" s="175"/>
      <c r="Z2189" s="175"/>
      <c r="AA2189" s="175"/>
      <c r="AB2189" s="175"/>
    </row>
    <row r="2190" ht="22.5" customHeight="1">
      <c r="A2190" s="72">
        <f>COUNTIF('Call &amp; Chat-Lidya'!$I$4:$I$2365,I2190)</f>
        <v>2</v>
      </c>
      <c r="B2190" s="436">
        <v>46085.0</v>
      </c>
      <c r="C2190" s="94" t="s">
        <v>83</v>
      </c>
      <c r="D2190" s="94" t="s">
        <v>125</v>
      </c>
      <c r="E2190" s="94">
        <f t="shared" si="2"/>
        <v>353</v>
      </c>
      <c r="F2190" s="429">
        <v>46085.0</v>
      </c>
      <c r="G2190" s="94"/>
      <c r="H2190" s="94">
        <v>9171.0</v>
      </c>
      <c r="I2190" s="94" t="s">
        <v>7460</v>
      </c>
      <c r="J2190" s="161" t="s">
        <v>7461</v>
      </c>
      <c r="K2190" s="161" t="s">
        <v>7095</v>
      </c>
      <c r="L2190" s="430" t="s">
        <v>7095</v>
      </c>
      <c r="M2190" s="94" t="s">
        <v>7464</v>
      </c>
      <c r="N2190" s="94" t="s">
        <v>7465</v>
      </c>
      <c r="O2190" s="431">
        <v>45711.0</v>
      </c>
      <c r="P2190" s="436">
        <v>45834.0</v>
      </c>
      <c r="Q2190" s="94" t="s">
        <v>124</v>
      </c>
      <c r="R2190" s="94">
        <v>1.0</v>
      </c>
      <c r="S2190" s="167" t="s">
        <v>99</v>
      </c>
      <c r="T2190" s="162" t="s">
        <v>145</v>
      </c>
      <c r="U2190" s="167" t="s">
        <v>101</v>
      </c>
      <c r="V2190" s="167" t="s">
        <v>131</v>
      </c>
      <c r="W2190" s="175"/>
      <c r="X2190" s="163"/>
      <c r="Y2190" s="175"/>
      <c r="Z2190" s="175"/>
      <c r="AA2190" s="175"/>
      <c r="AB2190" s="175"/>
    </row>
    <row r="2191" ht="22.5" customHeight="1">
      <c r="A2191" s="72">
        <f>COUNTIF('Call &amp; Chat-Lidya'!$I$4:$I$2365,I2191)</f>
        <v>2</v>
      </c>
      <c r="B2191" s="436">
        <v>46085.0</v>
      </c>
      <c r="C2191" s="94" t="s">
        <v>83</v>
      </c>
      <c r="D2191" s="94" t="s">
        <v>125</v>
      </c>
      <c r="E2191" s="94">
        <f t="shared" si="2"/>
        <v>354</v>
      </c>
      <c r="F2191" s="429">
        <v>46085.0</v>
      </c>
      <c r="G2191" s="94"/>
      <c r="H2191" s="94">
        <v>9177.0</v>
      </c>
      <c r="I2191" s="94" t="s">
        <v>7505</v>
      </c>
      <c r="J2191" s="161" t="s">
        <v>7506</v>
      </c>
      <c r="K2191" s="161" t="s">
        <v>7507</v>
      </c>
      <c r="L2191" s="430" t="s">
        <v>7507</v>
      </c>
      <c r="M2191" s="94" t="s">
        <v>7508</v>
      </c>
      <c r="N2191" s="94" t="s">
        <v>7508</v>
      </c>
      <c r="O2191" s="431">
        <v>45712.0</v>
      </c>
      <c r="P2191" s="436">
        <v>45834.0</v>
      </c>
      <c r="Q2191" s="94" t="s">
        <v>213</v>
      </c>
      <c r="R2191" s="94">
        <v>1.0</v>
      </c>
      <c r="S2191" s="167" t="s">
        <v>99</v>
      </c>
      <c r="T2191" s="162" t="s">
        <v>145</v>
      </c>
      <c r="U2191" s="167" t="s">
        <v>101</v>
      </c>
      <c r="V2191" s="167" t="s">
        <v>131</v>
      </c>
      <c r="W2191" s="175"/>
      <c r="X2191" s="163"/>
      <c r="Y2191" s="175"/>
      <c r="Z2191" s="175"/>
      <c r="AA2191" s="175"/>
      <c r="AB2191" s="175"/>
    </row>
    <row r="2192" ht="22.5" customHeight="1">
      <c r="A2192" s="72">
        <f>COUNTIF('Call &amp; Chat-Lidya'!$I$4:$I$2365,I2192)</f>
        <v>3</v>
      </c>
      <c r="B2192" s="436">
        <v>46085.0</v>
      </c>
      <c r="C2192" s="94" t="s">
        <v>83</v>
      </c>
      <c r="D2192" s="94" t="s">
        <v>125</v>
      </c>
      <c r="E2192" s="94">
        <f t="shared" si="2"/>
        <v>355</v>
      </c>
      <c r="F2192" s="429">
        <v>46085.0</v>
      </c>
      <c r="G2192" s="94"/>
      <c r="H2192" s="94">
        <v>9189.0</v>
      </c>
      <c r="I2192" s="94" t="s">
        <v>7565</v>
      </c>
      <c r="J2192" s="161" t="s">
        <v>7566</v>
      </c>
      <c r="K2192" s="161" t="s">
        <v>7567</v>
      </c>
      <c r="L2192" s="430" t="s">
        <v>7567</v>
      </c>
      <c r="M2192" s="94" t="s">
        <v>7569</v>
      </c>
      <c r="N2192" s="94" t="s">
        <v>7569</v>
      </c>
      <c r="O2192" s="431">
        <v>45715.0</v>
      </c>
      <c r="P2192" s="436">
        <v>45834.0</v>
      </c>
      <c r="Q2192" s="94" t="s">
        <v>115</v>
      </c>
      <c r="R2192" s="94">
        <v>1.0</v>
      </c>
      <c r="S2192" s="167" t="s">
        <v>99</v>
      </c>
      <c r="T2192" s="162" t="s">
        <v>145</v>
      </c>
      <c r="U2192" s="167" t="s">
        <v>101</v>
      </c>
      <c r="V2192" s="167" t="s">
        <v>131</v>
      </c>
      <c r="W2192" s="175"/>
      <c r="X2192" s="163"/>
      <c r="Y2192" s="175"/>
      <c r="Z2192" s="175"/>
      <c r="AA2192" s="175"/>
      <c r="AB2192" s="175"/>
    </row>
    <row r="2193" ht="22.5" customHeight="1">
      <c r="A2193" s="72">
        <f>COUNTIF('Call &amp; Chat-Lidya'!$I$4:$I$2365,I2193)</f>
        <v>3</v>
      </c>
      <c r="B2193" s="436">
        <v>46085.0</v>
      </c>
      <c r="C2193" s="94" t="s">
        <v>83</v>
      </c>
      <c r="D2193" s="94" t="s">
        <v>125</v>
      </c>
      <c r="E2193" s="94">
        <f t="shared" si="2"/>
        <v>356</v>
      </c>
      <c r="F2193" s="429">
        <v>46085.0</v>
      </c>
      <c r="G2193" s="94"/>
      <c r="H2193" s="94">
        <v>9191.0</v>
      </c>
      <c r="I2193" s="94" t="s">
        <v>11671</v>
      </c>
      <c r="J2193" s="161" t="s">
        <v>11672</v>
      </c>
      <c r="K2193" s="161" t="s">
        <v>11673</v>
      </c>
      <c r="L2193" s="430" t="s">
        <v>11673</v>
      </c>
      <c r="M2193" s="94" t="s">
        <v>11674</v>
      </c>
      <c r="N2193" s="94" t="s">
        <v>11674</v>
      </c>
      <c r="O2193" s="431">
        <v>45715.0</v>
      </c>
      <c r="P2193" s="436">
        <v>45834.0</v>
      </c>
      <c r="Q2193" s="94" t="s">
        <v>143</v>
      </c>
      <c r="R2193" s="94">
        <v>1.0</v>
      </c>
      <c r="S2193" s="167" t="s">
        <v>99</v>
      </c>
      <c r="T2193" s="162" t="s">
        <v>145</v>
      </c>
      <c r="U2193" s="167" t="s">
        <v>101</v>
      </c>
      <c r="V2193" s="167" t="s">
        <v>131</v>
      </c>
      <c r="W2193" s="175"/>
      <c r="X2193" s="163"/>
      <c r="Y2193" s="175"/>
      <c r="Z2193" s="175"/>
      <c r="AA2193" s="175"/>
      <c r="AB2193" s="175"/>
    </row>
    <row r="2194" ht="22.5" customHeight="1">
      <c r="A2194" s="72">
        <f>COUNTIF('Call &amp; Chat-Lidya'!$I$4:$I$2365,I2194)</f>
        <v>3</v>
      </c>
      <c r="B2194" s="436">
        <v>46085.0</v>
      </c>
      <c r="C2194" s="94" t="s">
        <v>83</v>
      </c>
      <c r="D2194" s="94" t="s">
        <v>125</v>
      </c>
      <c r="E2194" s="94">
        <f t="shared" si="2"/>
        <v>357</v>
      </c>
      <c r="F2194" s="429">
        <v>46085.0</v>
      </c>
      <c r="G2194" s="94"/>
      <c r="H2194" s="94">
        <v>9193.0</v>
      </c>
      <c r="I2194" s="94" t="s">
        <v>7572</v>
      </c>
      <c r="J2194" s="161" t="s">
        <v>11676</v>
      </c>
      <c r="K2194" s="161" t="s">
        <v>7574</v>
      </c>
      <c r="L2194" s="430" t="s">
        <v>7574</v>
      </c>
      <c r="M2194" s="94" t="s">
        <v>7575</v>
      </c>
      <c r="N2194" s="94" t="s">
        <v>7577</v>
      </c>
      <c r="O2194" s="431">
        <v>45716.0</v>
      </c>
      <c r="P2194" s="436">
        <v>45834.0</v>
      </c>
      <c r="Q2194" s="94" t="s">
        <v>143</v>
      </c>
      <c r="R2194" s="94">
        <v>0.0</v>
      </c>
      <c r="S2194" s="167" t="s">
        <v>251</v>
      </c>
      <c r="T2194" s="162" t="s">
        <v>127</v>
      </c>
      <c r="U2194" s="167" t="s">
        <v>128</v>
      </c>
      <c r="V2194" s="167" t="s">
        <v>131</v>
      </c>
      <c r="W2194" s="175"/>
      <c r="X2194" s="163"/>
      <c r="Y2194" s="175"/>
      <c r="Z2194" s="175" t="s">
        <v>6899</v>
      </c>
      <c r="AA2194" s="175"/>
      <c r="AB2194" s="175"/>
    </row>
    <row r="2195" ht="22.5" customHeight="1">
      <c r="A2195" s="72">
        <f>COUNTIF('Call &amp; Chat-Lidya'!$I$4:$I$2365,I2195)</f>
        <v>3</v>
      </c>
      <c r="B2195" s="436">
        <v>46085.0</v>
      </c>
      <c r="C2195" s="94" t="s">
        <v>83</v>
      </c>
      <c r="D2195" s="94" t="s">
        <v>125</v>
      </c>
      <c r="E2195" s="94">
        <f t="shared" si="2"/>
        <v>358</v>
      </c>
      <c r="F2195" s="429">
        <v>46085.0</v>
      </c>
      <c r="G2195" s="94"/>
      <c r="H2195" s="94">
        <v>9195.0</v>
      </c>
      <c r="I2195" s="94" t="s">
        <v>7583</v>
      </c>
      <c r="J2195" s="161" t="s">
        <v>7584</v>
      </c>
      <c r="K2195" s="161" t="s">
        <v>7585</v>
      </c>
      <c r="L2195" s="430" t="s">
        <v>7585</v>
      </c>
      <c r="M2195" s="94" t="s">
        <v>7586</v>
      </c>
      <c r="N2195" s="94" t="s">
        <v>7586</v>
      </c>
      <c r="O2195" s="431">
        <v>45717.0</v>
      </c>
      <c r="P2195" s="436">
        <v>45834.0</v>
      </c>
      <c r="Q2195" s="94" t="s">
        <v>124</v>
      </c>
      <c r="R2195" s="94">
        <v>1.0</v>
      </c>
      <c r="S2195" s="167" t="s">
        <v>99</v>
      </c>
      <c r="T2195" s="162" t="s">
        <v>145</v>
      </c>
      <c r="U2195" s="167" t="s">
        <v>101</v>
      </c>
      <c r="V2195" s="167" t="s">
        <v>131</v>
      </c>
      <c r="W2195" s="175"/>
      <c r="X2195" s="163"/>
      <c r="Y2195" s="175"/>
      <c r="Z2195" s="175"/>
      <c r="AA2195" s="175"/>
      <c r="AB2195" s="175"/>
    </row>
    <row r="2196" ht="22.5" customHeight="1">
      <c r="A2196" s="72">
        <f>COUNTIF('Call &amp; Chat-Lidya'!$I$4:$I$2365,I2196)</f>
        <v>2</v>
      </c>
      <c r="B2196" s="436">
        <v>46085.0</v>
      </c>
      <c r="C2196" s="94" t="s">
        <v>83</v>
      </c>
      <c r="D2196" s="94" t="s">
        <v>125</v>
      </c>
      <c r="E2196" s="94">
        <f t="shared" si="2"/>
        <v>359</v>
      </c>
      <c r="F2196" s="429">
        <v>46085.0</v>
      </c>
      <c r="G2196" s="94"/>
      <c r="H2196" s="94">
        <v>9196.0</v>
      </c>
      <c r="I2196" s="94" t="s">
        <v>11680</v>
      </c>
      <c r="J2196" s="161" t="s">
        <v>11681</v>
      </c>
      <c r="K2196" s="161" t="s">
        <v>11682</v>
      </c>
      <c r="L2196" s="430" t="s">
        <v>11682</v>
      </c>
      <c r="M2196" s="94" t="s">
        <v>11683</v>
      </c>
      <c r="N2196" s="175"/>
      <c r="O2196" s="431">
        <v>45717.0</v>
      </c>
      <c r="P2196" s="436">
        <v>45834.0</v>
      </c>
      <c r="Q2196" s="94" t="s">
        <v>11684</v>
      </c>
      <c r="R2196" s="94">
        <v>1.0</v>
      </c>
      <c r="S2196" s="167" t="s">
        <v>99</v>
      </c>
      <c r="T2196" s="162" t="s">
        <v>145</v>
      </c>
      <c r="U2196" s="167" t="s">
        <v>101</v>
      </c>
      <c r="V2196" s="167" t="s">
        <v>131</v>
      </c>
      <c r="W2196" s="175"/>
      <c r="X2196" s="163"/>
      <c r="Y2196" s="175"/>
      <c r="Z2196" s="175"/>
      <c r="AA2196" s="175"/>
      <c r="AB2196" s="175"/>
    </row>
    <row r="2197" ht="22.5" customHeight="1">
      <c r="A2197" s="72">
        <f>COUNTIF('Call &amp; Chat-Lidya'!$I$4:$I$2365,I2197)</f>
        <v>3</v>
      </c>
      <c r="B2197" s="436">
        <v>46085.0</v>
      </c>
      <c r="C2197" s="94" t="s">
        <v>83</v>
      </c>
      <c r="D2197" s="94" t="s">
        <v>125</v>
      </c>
      <c r="E2197" s="94">
        <f t="shared" si="2"/>
        <v>360</v>
      </c>
      <c r="F2197" s="429">
        <v>46085.0</v>
      </c>
      <c r="G2197" s="94"/>
      <c r="H2197" s="94">
        <v>9198.0</v>
      </c>
      <c r="I2197" s="94" t="s">
        <v>7592</v>
      </c>
      <c r="J2197" s="161" t="s">
        <v>7593</v>
      </c>
      <c r="K2197" s="161" t="s">
        <v>7594</v>
      </c>
      <c r="L2197" s="430" t="s">
        <v>7594</v>
      </c>
      <c r="M2197" s="94" t="s">
        <v>7596</v>
      </c>
      <c r="N2197" s="94" t="s">
        <v>7596</v>
      </c>
      <c r="O2197" s="431">
        <v>45718.0</v>
      </c>
      <c r="P2197" s="436">
        <v>45834.0</v>
      </c>
      <c r="Q2197" s="94" t="s">
        <v>399</v>
      </c>
      <c r="R2197" s="94">
        <v>1.0</v>
      </c>
      <c r="S2197" s="167" t="s">
        <v>99</v>
      </c>
      <c r="T2197" s="162" t="s">
        <v>145</v>
      </c>
      <c r="U2197" s="167" t="s">
        <v>101</v>
      </c>
      <c r="V2197" s="167" t="s">
        <v>131</v>
      </c>
      <c r="W2197" s="175"/>
      <c r="X2197" s="163"/>
      <c r="Y2197" s="175"/>
      <c r="Z2197" s="175"/>
      <c r="AA2197" s="175"/>
      <c r="AB2197" s="175"/>
    </row>
    <row r="2198" ht="22.5" customHeight="1">
      <c r="A2198" s="72">
        <f>COUNTIF('Call &amp; Chat-Lidya'!$I$4:$I$2365,I2198)</f>
        <v>2</v>
      </c>
      <c r="B2198" s="436">
        <v>46085.0</v>
      </c>
      <c r="C2198" s="94" t="s">
        <v>83</v>
      </c>
      <c r="D2198" s="94" t="s">
        <v>125</v>
      </c>
      <c r="E2198" s="94">
        <f t="shared" si="2"/>
        <v>361</v>
      </c>
      <c r="F2198" s="429">
        <v>46085.0</v>
      </c>
      <c r="G2198" s="94"/>
      <c r="H2198" s="94">
        <v>9201.0</v>
      </c>
      <c r="I2198" s="94" t="s">
        <v>11689</v>
      </c>
      <c r="J2198" s="161" t="s">
        <v>11691</v>
      </c>
      <c r="K2198" s="161" t="s">
        <v>11692</v>
      </c>
      <c r="L2198" s="430" t="s">
        <v>11692</v>
      </c>
      <c r="M2198" s="175"/>
      <c r="N2198" s="94" t="s">
        <v>11693</v>
      </c>
      <c r="O2198" s="431">
        <v>45720.0</v>
      </c>
      <c r="P2198" s="436">
        <v>45834.0</v>
      </c>
      <c r="Q2198" s="94" t="s">
        <v>124</v>
      </c>
      <c r="R2198" s="94">
        <v>1.0</v>
      </c>
      <c r="S2198" s="167" t="s">
        <v>99</v>
      </c>
      <c r="T2198" s="162" t="s">
        <v>145</v>
      </c>
      <c r="U2198" s="167" t="s">
        <v>101</v>
      </c>
      <c r="V2198" s="167" t="s">
        <v>131</v>
      </c>
      <c r="W2198" s="175"/>
      <c r="X2198" s="163"/>
      <c r="Y2198" s="175"/>
      <c r="Z2198" s="175"/>
      <c r="AA2198" s="175"/>
      <c r="AB2198" s="175"/>
    </row>
    <row r="2199" ht="22.5" customHeight="1">
      <c r="A2199" s="72">
        <f>COUNTIF('Call &amp; Chat-Lidya'!$I$4:$I$2365,I2199)</f>
        <v>2</v>
      </c>
      <c r="B2199" s="436">
        <v>46085.0</v>
      </c>
      <c r="C2199" s="94" t="s">
        <v>83</v>
      </c>
      <c r="D2199" s="94" t="s">
        <v>125</v>
      </c>
      <c r="E2199" s="94">
        <f t="shared" si="2"/>
        <v>362</v>
      </c>
      <c r="F2199" s="429">
        <v>46085.0</v>
      </c>
      <c r="G2199" s="94"/>
      <c r="H2199" s="94">
        <v>9209.0</v>
      </c>
      <c r="I2199" s="94" t="s">
        <v>10714</v>
      </c>
      <c r="J2199" s="161" t="s">
        <v>10715</v>
      </c>
      <c r="K2199" s="161" t="s">
        <v>11700</v>
      </c>
      <c r="L2199" s="430" t="s">
        <v>11700</v>
      </c>
      <c r="M2199" s="175"/>
      <c r="N2199" s="94" t="s">
        <v>10718</v>
      </c>
      <c r="O2199" s="431">
        <v>45722.0</v>
      </c>
      <c r="P2199" s="436">
        <v>45834.0</v>
      </c>
      <c r="Q2199" s="94" t="s">
        <v>124</v>
      </c>
      <c r="R2199" s="94">
        <v>1.0</v>
      </c>
      <c r="S2199" s="167" t="s">
        <v>251</v>
      </c>
      <c r="T2199" s="162" t="s">
        <v>127</v>
      </c>
      <c r="U2199" s="167" t="s">
        <v>128</v>
      </c>
      <c r="V2199" s="167" t="s">
        <v>131</v>
      </c>
      <c r="W2199" s="175"/>
      <c r="X2199" s="163"/>
      <c r="Y2199" s="175"/>
      <c r="Z2199" s="175" t="s">
        <v>6899</v>
      </c>
      <c r="AA2199" s="175"/>
      <c r="AB2199" s="175"/>
    </row>
    <row r="2200" ht="22.5" customHeight="1">
      <c r="A2200" s="72">
        <f>COUNTIF('Call &amp; Chat-Lidya'!$I$4:$I$2365,I2200)</f>
        <v>3</v>
      </c>
      <c r="B2200" s="436">
        <v>46085.0</v>
      </c>
      <c r="C2200" s="94" t="s">
        <v>83</v>
      </c>
      <c r="D2200" s="94" t="s">
        <v>125</v>
      </c>
      <c r="E2200" s="94">
        <f t="shared" si="2"/>
        <v>363</v>
      </c>
      <c r="F2200" s="429">
        <v>46085.0</v>
      </c>
      <c r="G2200" s="94"/>
      <c r="H2200" s="94">
        <v>9214.0</v>
      </c>
      <c r="I2200" s="94" t="s">
        <v>11703</v>
      </c>
      <c r="J2200" s="161" t="s">
        <v>11706</v>
      </c>
      <c r="K2200" s="161" t="s">
        <v>11707</v>
      </c>
      <c r="L2200" s="430" t="s">
        <v>11707</v>
      </c>
      <c r="M2200" s="94" t="s">
        <v>11710</v>
      </c>
      <c r="N2200" s="94" t="s">
        <v>11710</v>
      </c>
      <c r="O2200" s="431">
        <v>45723.0</v>
      </c>
      <c r="P2200" s="436">
        <v>45834.0</v>
      </c>
      <c r="Q2200" s="94" t="s">
        <v>124</v>
      </c>
      <c r="R2200" s="94">
        <v>1.0</v>
      </c>
      <c r="S2200" s="167" t="s">
        <v>99</v>
      </c>
      <c r="T2200" s="162" t="s">
        <v>145</v>
      </c>
      <c r="U2200" s="167" t="s">
        <v>101</v>
      </c>
      <c r="V2200" s="167" t="s">
        <v>131</v>
      </c>
      <c r="W2200" s="175"/>
      <c r="X2200" s="163"/>
      <c r="Y2200" s="175"/>
      <c r="Z2200" s="175"/>
      <c r="AA2200" s="175"/>
      <c r="AB2200" s="175"/>
    </row>
    <row r="2201" ht="22.5" customHeight="1">
      <c r="A2201" s="72">
        <f>COUNTIF('Call &amp; Chat-Lidya'!$I$4:$I$2365,I2201)</f>
        <v>1</v>
      </c>
      <c r="B2201" s="436">
        <v>46085.0</v>
      </c>
      <c r="C2201" s="94" t="s">
        <v>83</v>
      </c>
      <c r="D2201" s="94" t="s">
        <v>125</v>
      </c>
      <c r="E2201" s="94">
        <f t="shared" si="2"/>
        <v>364</v>
      </c>
      <c r="F2201" s="429">
        <v>46085.0</v>
      </c>
      <c r="G2201" s="94"/>
      <c r="H2201" s="94">
        <v>9217.0</v>
      </c>
      <c r="I2201" s="94" t="s">
        <v>11711</v>
      </c>
      <c r="J2201" s="161" t="s">
        <v>11712</v>
      </c>
      <c r="K2201" s="161" t="s">
        <v>11713</v>
      </c>
      <c r="L2201" s="430" t="s">
        <v>11713</v>
      </c>
      <c r="M2201" s="94" t="s">
        <v>11714</v>
      </c>
      <c r="N2201" s="94" t="s">
        <v>11714</v>
      </c>
      <c r="O2201" s="431">
        <v>45726.0</v>
      </c>
      <c r="P2201" s="436">
        <v>45834.0</v>
      </c>
      <c r="Q2201" s="94" t="s">
        <v>562</v>
      </c>
      <c r="R2201" s="94">
        <v>1.0</v>
      </c>
      <c r="S2201" s="167" t="s">
        <v>251</v>
      </c>
      <c r="T2201" s="162" t="s">
        <v>127</v>
      </c>
      <c r="U2201" s="167" t="s">
        <v>128</v>
      </c>
      <c r="V2201" s="167" t="s">
        <v>131</v>
      </c>
      <c r="W2201" s="175"/>
      <c r="X2201" s="163"/>
      <c r="Y2201" s="175"/>
      <c r="Z2201" s="175" t="s">
        <v>6899</v>
      </c>
      <c r="AA2201" s="175"/>
      <c r="AB2201" s="175"/>
    </row>
    <row r="2202" ht="22.5" customHeight="1">
      <c r="A2202" s="72">
        <f>COUNTIF('Call &amp; Chat-Lidya'!$I$4:$I$2365,I2202)</f>
        <v>2</v>
      </c>
      <c r="B2202" s="436">
        <v>46085.0</v>
      </c>
      <c r="C2202" s="94" t="s">
        <v>83</v>
      </c>
      <c r="D2202" s="94" t="s">
        <v>125</v>
      </c>
      <c r="E2202" s="94">
        <f t="shared" si="2"/>
        <v>365</v>
      </c>
      <c r="F2202" s="429">
        <v>46085.0</v>
      </c>
      <c r="G2202" s="94"/>
      <c r="H2202" s="94">
        <v>9219.0</v>
      </c>
      <c r="I2202" s="94" t="s">
        <v>11715</v>
      </c>
      <c r="J2202" s="161" t="s">
        <v>11716</v>
      </c>
      <c r="K2202" s="161" t="s">
        <v>154</v>
      </c>
      <c r="L2202" s="430" t="s">
        <v>154</v>
      </c>
      <c r="M2202" s="94" t="s">
        <v>11717</v>
      </c>
      <c r="N2202" s="94" t="s">
        <v>11717</v>
      </c>
      <c r="O2202" s="431">
        <v>45727.0</v>
      </c>
      <c r="P2202" s="436">
        <v>45834.0</v>
      </c>
      <c r="Q2202" s="94" t="s">
        <v>124</v>
      </c>
      <c r="R2202" s="94">
        <v>1.0</v>
      </c>
      <c r="S2202" s="167" t="s">
        <v>99</v>
      </c>
      <c r="T2202" s="162" t="s">
        <v>145</v>
      </c>
      <c r="U2202" s="167" t="s">
        <v>101</v>
      </c>
      <c r="V2202" s="167" t="s">
        <v>131</v>
      </c>
      <c r="W2202" s="175"/>
      <c r="X2202" s="163"/>
      <c r="Y2202" s="175"/>
      <c r="Z2202" s="175"/>
      <c r="AA2202" s="175"/>
      <c r="AB2202" s="175"/>
    </row>
    <row r="2203" ht="22.5" customHeight="1">
      <c r="A2203" s="72">
        <f>COUNTIF('Call &amp; Chat-Lidya'!$I$4:$I$2365,I2203)</f>
        <v>3</v>
      </c>
      <c r="B2203" s="436">
        <v>46085.0</v>
      </c>
      <c r="C2203" s="94" t="s">
        <v>83</v>
      </c>
      <c r="D2203" s="94" t="s">
        <v>125</v>
      </c>
      <c r="E2203" s="94">
        <f t="shared" si="2"/>
        <v>366</v>
      </c>
      <c r="F2203" s="429">
        <v>46085.0</v>
      </c>
      <c r="G2203" s="94"/>
      <c r="H2203" s="94">
        <v>9220.0</v>
      </c>
      <c r="I2203" s="94" t="s">
        <v>11719</v>
      </c>
      <c r="J2203" s="161" t="s">
        <v>11720</v>
      </c>
      <c r="K2203" s="161" t="s">
        <v>11721</v>
      </c>
      <c r="L2203" s="430" t="s">
        <v>11721</v>
      </c>
      <c r="M2203" s="94" t="s">
        <v>11722</v>
      </c>
      <c r="N2203" s="94" t="s">
        <v>11722</v>
      </c>
      <c r="O2203" s="431">
        <v>45727.0</v>
      </c>
      <c r="P2203" s="436">
        <v>45834.0</v>
      </c>
      <c r="Q2203" s="94" t="s">
        <v>124</v>
      </c>
      <c r="R2203" s="94">
        <v>1.0</v>
      </c>
      <c r="S2203" s="167" t="s">
        <v>99</v>
      </c>
      <c r="T2203" s="162" t="s">
        <v>145</v>
      </c>
      <c r="U2203" s="167" t="s">
        <v>101</v>
      </c>
      <c r="V2203" s="167" t="s">
        <v>131</v>
      </c>
      <c r="W2203" s="175"/>
      <c r="X2203" s="163"/>
      <c r="Y2203" s="175"/>
      <c r="Z2203" s="175"/>
      <c r="AA2203" s="175"/>
      <c r="AB2203" s="175"/>
    </row>
    <row r="2204" ht="22.5" customHeight="1">
      <c r="A2204" s="72">
        <f>COUNTIF('Call &amp; Chat-Lidya'!$I$4:$I$2365,I2204)</f>
        <v>2</v>
      </c>
      <c r="B2204" s="436">
        <v>46085.0</v>
      </c>
      <c r="C2204" s="94" t="s">
        <v>83</v>
      </c>
      <c r="D2204" s="94" t="s">
        <v>125</v>
      </c>
      <c r="E2204" s="94">
        <f t="shared" si="2"/>
        <v>367</v>
      </c>
      <c r="F2204" s="429">
        <v>46085.0</v>
      </c>
      <c r="G2204" s="94"/>
      <c r="H2204" s="94">
        <v>9228.0</v>
      </c>
      <c r="I2204" s="94" t="s">
        <v>11725</v>
      </c>
      <c r="J2204" s="161" t="s">
        <v>7554</v>
      </c>
      <c r="K2204" s="161" t="s">
        <v>11726</v>
      </c>
      <c r="L2204" s="430" t="s">
        <v>11726</v>
      </c>
      <c r="M2204" s="94" t="s">
        <v>11727</v>
      </c>
      <c r="N2204" s="94" t="s">
        <v>11728</v>
      </c>
      <c r="O2204" s="431">
        <v>45730.0</v>
      </c>
      <c r="P2204" s="436">
        <v>45834.0</v>
      </c>
      <c r="Q2204" s="94" t="s">
        <v>124</v>
      </c>
      <c r="R2204" s="94">
        <v>1.0</v>
      </c>
      <c r="S2204" s="167" t="s">
        <v>99</v>
      </c>
      <c r="T2204" s="162" t="s">
        <v>145</v>
      </c>
      <c r="U2204" s="167" t="s">
        <v>101</v>
      </c>
      <c r="V2204" s="167" t="s">
        <v>131</v>
      </c>
      <c r="W2204" s="175"/>
      <c r="X2204" s="163"/>
      <c r="Y2204" s="175"/>
      <c r="Z2204" s="175"/>
      <c r="AA2204" s="175"/>
      <c r="AB2204" s="175"/>
    </row>
    <row r="2205" ht="22.5" customHeight="1">
      <c r="A2205" s="72">
        <f>COUNTIF('Call &amp; Chat-Lidya'!$I$4:$I$2365,I2205)</f>
        <v>2</v>
      </c>
      <c r="B2205" s="436">
        <v>46085.0</v>
      </c>
      <c r="C2205" s="94" t="s">
        <v>83</v>
      </c>
      <c r="D2205" s="94" t="s">
        <v>125</v>
      </c>
      <c r="E2205" s="94">
        <f t="shared" si="2"/>
        <v>368</v>
      </c>
      <c r="F2205" s="429">
        <v>46085.0</v>
      </c>
      <c r="G2205" s="94"/>
      <c r="H2205" s="94">
        <v>9230.0</v>
      </c>
      <c r="I2205" s="94" t="s">
        <v>3837</v>
      </c>
      <c r="J2205" s="161" t="s">
        <v>3838</v>
      </c>
      <c r="K2205" s="161" t="s">
        <v>3840</v>
      </c>
      <c r="L2205" s="430" t="s">
        <v>3840</v>
      </c>
      <c r="M2205" s="94" t="s">
        <v>3841</v>
      </c>
      <c r="N2205" s="94" t="s">
        <v>3841</v>
      </c>
      <c r="O2205" s="431">
        <v>45731.0</v>
      </c>
      <c r="P2205" s="436">
        <v>45834.0</v>
      </c>
      <c r="Q2205" s="94" t="s">
        <v>135</v>
      </c>
      <c r="R2205" s="94">
        <v>1.0</v>
      </c>
      <c r="S2205" s="167" t="s">
        <v>99</v>
      </c>
      <c r="T2205" s="162" t="s">
        <v>145</v>
      </c>
      <c r="U2205" s="167" t="s">
        <v>101</v>
      </c>
      <c r="V2205" s="167" t="s">
        <v>131</v>
      </c>
      <c r="W2205" s="175"/>
      <c r="X2205" s="163"/>
      <c r="Y2205" s="175"/>
      <c r="Z2205" s="175"/>
      <c r="AA2205" s="175"/>
      <c r="AB2205" s="175"/>
    </row>
    <row r="2206" ht="22.5" customHeight="1">
      <c r="A2206" s="72">
        <f>COUNTIF('Call &amp; Chat-Lidya'!$I$4:$I$2365,I2206)</f>
        <v>3</v>
      </c>
      <c r="B2206" s="436">
        <v>46085.0</v>
      </c>
      <c r="C2206" s="94" t="s">
        <v>83</v>
      </c>
      <c r="D2206" s="94" t="s">
        <v>125</v>
      </c>
      <c r="E2206" s="94">
        <f t="shared" si="2"/>
        <v>369</v>
      </c>
      <c r="F2206" s="429">
        <v>46085.0</v>
      </c>
      <c r="G2206" s="94"/>
      <c r="H2206" s="94">
        <v>9231.0</v>
      </c>
      <c r="I2206" s="94" t="s">
        <v>11730</v>
      </c>
      <c r="J2206" s="161" t="s">
        <v>11731</v>
      </c>
      <c r="K2206" s="161" t="s">
        <v>11732</v>
      </c>
      <c r="L2206" s="430" t="s">
        <v>11732</v>
      </c>
      <c r="M2206" s="94" t="s">
        <v>11733</v>
      </c>
      <c r="N2206" s="94" t="s">
        <v>11734</v>
      </c>
      <c r="O2206" s="431">
        <v>45731.0</v>
      </c>
      <c r="P2206" s="436">
        <v>45834.0</v>
      </c>
      <c r="Q2206" s="94" t="s">
        <v>143</v>
      </c>
      <c r="R2206" s="94">
        <v>1.0</v>
      </c>
      <c r="S2206" s="167" t="s">
        <v>99</v>
      </c>
      <c r="T2206" s="162" t="s">
        <v>145</v>
      </c>
      <c r="U2206" s="167" t="s">
        <v>101</v>
      </c>
      <c r="V2206" s="167" t="s">
        <v>131</v>
      </c>
      <c r="W2206" s="175"/>
      <c r="X2206" s="163"/>
      <c r="Y2206" s="175"/>
      <c r="Z2206" s="175"/>
      <c r="AA2206" s="175"/>
      <c r="AB2206" s="175"/>
    </row>
    <row r="2207" ht="22.5" customHeight="1">
      <c r="A2207" s="72">
        <f>COUNTIF('Call &amp; Chat-Lidya'!$I$4:$I$2365,I2207)</f>
        <v>3</v>
      </c>
      <c r="B2207" s="436">
        <v>46085.0</v>
      </c>
      <c r="C2207" s="94" t="s">
        <v>83</v>
      </c>
      <c r="D2207" s="94" t="s">
        <v>125</v>
      </c>
      <c r="E2207" s="94">
        <f t="shared" si="2"/>
        <v>370</v>
      </c>
      <c r="F2207" s="429">
        <v>46085.0</v>
      </c>
      <c r="G2207" s="94"/>
      <c r="H2207" s="94">
        <v>9232.0</v>
      </c>
      <c r="I2207" s="94" t="s">
        <v>10721</v>
      </c>
      <c r="J2207" s="161" t="s">
        <v>10722</v>
      </c>
      <c r="K2207" s="161" t="s">
        <v>10723</v>
      </c>
      <c r="L2207" s="430" t="s">
        <v>10723</v>
      </c>
      <c r="M2207" s="94" t="s">
        <v>10724</v>
      </c>
      <c r="N2207" s="94" t="s">
        <v>10724</v>
      </c>
      <c r="O2207" s="431">
        <v>45731.0</v>
      </c>
      <c r="P2207" s="436">
        <v>45834.0</v>
      </c>
      <c r="Q2207" s="94" t="s">
        <v>124</v>
      </c>
      <c r="R2207" s="94">
        <v>0.0</v>
      </c>
      <c r="S2207" s="167" t="s">
        <v>251</v>
      </c>
      <c r="T2207" s="162" t="s">
        <v>127</v>
      </c>
      <c r="U2207" s="167" t="s">
        <v>128</v>
      </c>
      <c r="V2207" s="167" t="s">
        <v>131</v>
      </c>
      <c r="W2207" s="175"/>
      <c r="X2207" s="163"/>
      <c r="Y2207" s="175"/>
      <c r="Z2207" s="175" t="s">
        <v>11741</v>
      </c>
      <c r="AA2207" s="175"/>
      <c r="AB2207" s="175"/>
    </row>
    <row r="2208" ht="22.5" customHeight="1">
      <c r="A2208" s="72">
        <f>COUNTIF('Call &amp; Chat-Lidya'!$I$4:$I$2365,I2208)</f>
        <v>3</v>
      </c>
      <c r="B2208" s="436">
        <v>46085.0</v>
      </c>
      <c r="C2208" s="94" t="s">
        <v>83</v>
      </c>
      <c r="D2208" s="94" t="s">
        <v>125</v>
      </c>
      <c r="E2208" s="94">
        <f t="shared" si="2"/>
        <v>371</v>
      </c>
      <c r="F2208" s="429">
        <v>46085.0</v>
      </c>
      <c r="G2208" s="94"/>
      <c r="H2208" s="94">
        <v>9236.0</v>
      </c>
      <c r="I2208" s="94" t="s">
        <v>10729</v>
      </c>
      <c r="J2208" s="161" t="s">
        <v>3548</v>
      </c>
      <c r="K2208" s="161" t="s">
        <v>10732</v>
      </c>
      <c r="L2208" s="430" t="s">
        <v>10732</v>
      </c>
      <c r="M2208" s="175"/>
      <c r="N2208" s="94" t="s">
        <v>10735</v>
      </c>
      <c r="O2208" s="431">
        <v>45733.0</v>
      </c>
      <c r="P2208" s="436">
        <v>45834.0</v>
      </c>
      <c r="Q2208" s="94" t="s">
        <v>124</v>
      </c>
      <c r="R2208" s="94">
        <v>1.0</v>
      </c>
      <c r="S2208" s="167" t="s">
        <v>99</v>
      </c>
      <c r="T2208" s="162" t="s">
        <v>145</v>
      </c>
      <c r="U2208" s="167" t="s">
        <v>101</v>
      </c>
      <c r="V2208" s="167" t="s">
        <v>131</v>
      </c>
      <c r="W2208" s="175"/>
      <c r="X2208" s="163"/>
      <c r="Y2208" s="175"/>
      <c r="Z2208" s="175"/>
      <c r="AA2208" s="175"/>
      <c r="AB2208" s="175"/>
    </row>
    <row r="2209" ht="22.5" customHeight="1">
      <c r="A2209" s="72">
        <f>COUNTIF('Call &amp; Chat-Lidya'!$I$4:$I$2365,I2209)</f>
        <v>3</v>
      </c>
      <c r="B2209" s="436">
        <v>46085.0</v>
      </c>
      <c r="C2209" s="94" t="s">
        <v>83</v>
      </c>
      <c r="D2209" s="94" t="s">
        <v>125</v>
      </c>
      <c r="E2209" s="94">
        <f t="shared" si="2"/>
        <v>372</v>
      </c>
      <c r="F2209" s="429">
        <v>46085.0</v>
      </c>
      <c r="G2209" s="94"/>
      <c r="H2209" s="94">
        <v>9237.0</v>
      </c>
      <c r="I2209" s="94" t="s">
        <v>10738</v>
      </c>
      <c r="J2209" s="161" t="s">
        <v>10739</v>
      </c>
      <c r="K2209" s="161" t="s">
        <v>1584</v>
      </c>
      <c r="L2209" s="430" t="s">
        <v>1584</v>
      </c>
      <c r="M2209" s="94" t="s">
        <v>10740</v>
      </c>
      <c r="N2209" s="94" t="s">
        <v>10740</v>
      </c>
      <c r="O2209" s="431">
        <v>45733.0</v>
      </c>
      <c r="P2209" s="436">
        <v>45834.0</v>
      </c>
      <c r="Q2209" s="94" t="s">
        <v>124</v>
      </c>
      <c r="R2209" s="94">
        <v>1.0</v>
      </c>
      <c r="S2209" s="167" t="s">
        <v>99</v>
      </c>
      <c r="T2209" s="162" t="s">
        <v>145</v>
      </c>
      <c r="U2209" s="167" t="s">
        <v>101</v>
      </c>
      <c r="V2209" s="167" t="s">
        <v>131</v>
      </c>
      <c r="W2209" s="175"/>
      <c r="X2209" s="163"/>
      <c r="Y2209" s="175"/>
      <c r="Z2209" s="175"/>
      <c r="AA2209" s="175"/>
      <c r="AB2209" s="175"/>
    </row>
    <row r="2210" ht="22.5" customHeight="1">
      <c r="A2210" s="72">
        <f>COUNTIF('Call &amp; Chat-Lidya'!$I$4:$I$2365,I2210)</f>
        <v>3</v>
      </c>
      <c r="B2210" s="436">
        <v>46085.0</v>
      </c>
      <c r="C2210" s="94" t="s">
        <v>83</v>
      </c>
      <c r="D2210" s="94" t="s">
        <v>125</v>
      </c>
      <c r="E2210" s="94">
        <f t="shared" si="2"/>
        <v>373</v>
      </c>
      <c r="F2210" s="429">
        <v>46085.0</v>
      </c>
      <c r="G2210" s="94"/>
      <c r="H2210" s="94">
        <v>9240.0</v>
      </c>
      <c r="I2210" s="94" t="s">
        <v>10742</v>
      </c>
      <c r="J2210" s="161" t="s">
        <v>10743</v>
      </c>
      <c r="K2210" s="161" t="s">
        <v>10743</v>
      </c>
      <c r="L2210" s="430" t="s">
        <v>10743</v>
      </c>
      <c r="M2210" s="94" t="s">
        <v>10744</v>
      </c>
      <c r="N2210" s="94" t="s">
        <v>10744</v>
      </c>
      <c r="O2210" s="431">
        <v>45734.0</v>
      </c>
      <c r="P2210" s="436">
        <v>45834.0</v>
      </c>
      <c r="Q2210" s="94" t="s">
        <v>143</v>
      </c>
      <c r="R2210" s="94">
        <v>1.0</v>
      </c>
      <c r="S2210" s="167" t="s">
        <v>99</v>
      </c>
      <c r="T2210" s="162" t="s">
        <v>145</v>
      </c>
      <c r="U2210" s="167" t="s">
        <v>101</v>
      </c>
      <c r="V2210" s="167" t="s">
        <v>131</v>
      </c>
      <c r="W2210" s="175"/>
      <c r="X2210" s="163"/>
      <c r="Y2210" s="175"/>
      <c r="Z2210" s="175"/>
      <c r="AA2210" s="175"/>
      <c r="AB2210" s="175"/>
    </row>
    <row r="2211" ht="22.5" customHeight="1">
      <c r="A2211" s="72">
        <f>COUNTIF('Call &amp; Chat-Lidya'!$I$4:$I$2365,I2211)</f>
        <v>2</v>
      </c>
      <c r="B2211" s="436">
        <v>46085.0</v>
      </c>
      <c r="C2211" s="94" t="s">
        <v>83</v>
      </c>
      <c r="D2211" s="94" t="s">
        <v>125</v>
      </c>
      <c r="E2211" s="94">
        <f t="shared" si="2"/>
        <v>374</v>
      </c>
      <c r="F2211" s="429">
        <v>46085.0</v>
      </c>
      <c r="G2211" s="94"/>
      <c r="H2211" s="94">
        <v>9242.0</v>
      </c>
      <c r="I2211" s="94" t="s">
        <v>11759</v>
      </c>
      <c r="J2211" s="161" t="s">
        <v>11760</v>
      </c>
      <c r="K2211" s="161" t="s">
        <v>11761</v>
      </c>
      <c r="L2211" s="430" t="s">
        <v>11761</v>
      </c>
      <c r="M2211" s="94" t="s">
        <v>11762</v>
      </c>
      <c r="N2211" s="94" t="s">
        <v>11762</v>
      </c>
      <c r="O2211" s="431">
        <v>45734.0</v>
      </c>
      <c r="P2211" s="436">
        <v>45834.0</v>
      </c>
      <c r="Q2211" s="94" t="s">
        <v>124</v>
      </c>
      <c r="R2211" s="94">
        <v>1.0</v>
      </c>
      <c r="S2211" s="167" t="s">
        <v>99</v>
      </c>
      <c r="T2211" s="162" t="s">
        <v>145</v>
      </c>
      <c r="U2211" s="167" t="s">
        <v>101</v>
      </c>
      <c r="V2211" s="167" t="s">
        <v>131</v>
      </c>
      <c r="W2211" s="175"/>
      <c r="X2211" s="163"/>
      <c r="Y2211" s="175"/>
      <c r="Z2211" s="175"/>
      <c r="AA2211" s="175"/>
      <c r="AB2211" s="175"/>
    </row>
    <row r="2212" ht="22.5" customHeight="1">
      <c r="A2212" s="72">
        <f>COUNTIF('Call &amp; Chat-Lidya'!$I$4:$I$2365,I2212)</f>
        <v>2</v>
      </c>
      <c r="B2212" s="436">
        <v>46085.0</v>
      </c>
      <c r="C2212" s="94" t="s">
        <v>83</v>
      </c>
      <c r="D2212" s="94" t="s">
        <v>125</v>
      </c>
      <c r="E2212" s="94">
        <f t="shared" si="2"/>
        <v>375</v>
      </c>
      <c r="F2212" s="429">
        <v>46085.0</v>
      </c>
      <c r="G2212" s="94"/>
      <c r="H2212" s="94">
        <v>9243.0</v>
      </c>
      <c r="I2212" s="94" t="s">
        <v>11763</v>
      </c>
      <c r="J2212" s="161" t="s">
        <v>11764</v>
      </c>
      <c r="K2212" s="161" t="s">
        <v>11766</v>
      </c>
      <c r="L2212" s="430" t="s">
        <v>11766</v>
      </c>
      <c r="M2212" s="94" t="s">
        <v>10712</v>
      </c>
      <c r="N2212" s="94" t="s">
        <v>10712</v>
      </c>
      <c r="O2212" s="431">
        <v>45735.0</v>
      </c>
      <c r="P2212" s="436">
        <v>45834.0</v>
      </c>
      <c r="Q2212" s="94" t="s">
        <v>9821</v>
      </c>
      <c r="R2212" s="94">
        <v>1.0</v>
      </c>
      <c r="S2212" s="167" t="s">
        <v>99</v>
      </c>
      <c r="T2212" s="162" t="s">
        <v>145</v>
      </c>
      <c r="U2212" s="167" t="s">
        <v>101</v>
      </c>
      <c r="V2212" s="167" t="s">
        <v>131</v>
      </c>
      <c r="W2212" s="175"/>
      <c r="X2212" s="163"/>
      <c r="Y2212" s="175"/>
      <c r="Z2212" s="175"/>
      <c r="AA2212" s="175"/>
      <c r="AB2212" s="175"/>
    </row>
    <row r="2213" ht="22.5" customHeight="1">
      <c r="A2213" s="72">
        <f>COUNTIF('Call &amp; Chat-Lidya'!$I$4:$I$2365,I2213)</f>
        <v>2</v>
      </c>
      <c r="B2213" s="436">
        <v>46085.0</v>
      </c>
      <c r="C2213" s="94" t="s">
        <v>83</v>
      </c>
      <c r="D2213" s="94" t="s">
        <v>125</v>
      </c>
      <c r="E2213" s="94">
        <f t="shared" si="2"/>
        <v>376</v>
      </c>
      <c r="F2213" s="429">
        <v>46085.0</v>
      </c>
      <c r="G2213" s="94"/>
      <c r="H2213" s="94">
        <v>9244.0</v>
      </c>
      <c r="I2213" s="94" t="s">
        <v>11769</v>
      </c>
      <c r="J2213" s="161" t="s">
        <v>11770</v>
      </c>
      <c r="K2213" s="161" t="s">
        <v>11771</v>
      </c>
      <c r="L2213" s="430" t="s">
        <v>11771</v>
      </c>
      <c r="M2213" s="94" t="s">
        <v>11772</v>
      </c>
      <c r="N2213" s="94" t="s">
        <v>11772</v>
      </c>
      <c r="O2213" s="431">
        <v>45735.0</v>
      </c>
      <c r="P2213" s="436">
        <v>45834.0</v>
      </c>
      <c r="Q2213" s="94" t="s">
        <v>124</v>
      </c>
      <c r="R2213" s="94">
        <v>1.0</v>
      </c>
      <c r="S2213" s="167" t="s">
        <v>99</v>
      </c>
      <c r="T2213" s="162" t="s">
        <v>145</v>
      </c>
      <c r="U2213" s="167" t="s">
        <v>101</v>
      </c>
      <c r="V2213" s="167" t="s">
        <v>131</v>
      </c>
      <c r="W2213" s="175"/>
      <c r="X2213" s="163"/>
      <c r="Y2213" s="175"/>
      <c r="Z2213" s="175"/>
      <c r="AA2213" s="175"/>
      <c r="AB2213" s="175"/>
    </row>
    <row r="2214" ht="22.5" customHeight="1">
      <c r="A2214" s="72">
        <f>COUNTIF('Call &amp; Chat-Lidya'!$I$4:$I$2365,I2214)</f>
        <v>3</v>
      </c>
      <c r="B2214" s="436">
        <v>46085.0</v>
      </c>
      <c r="C2214" s="94" t="s">
        <v>83</v>
      </c>
      <c r="D2214" s="94" t="s">
        <v>125</v>
      </c>
      <c r="E2214" s="94">
        <f t="shared" si="2"/>
        <v>377</v>
      </c>
      <c r="F2214" s="429">
        <v>46085.0</v>
      </c>
      <c r="G2214" s="94"/>
      <c r="H2214" s="94">
        <v>9245.0</v>
      </c>
      <c r="I2214" s="94" t="s">
        <v>11774</v>
      </c>
      <c r="J2214" s="161" t="s">
        <v>11775</v>
      </c>
      <c r="K2214" s="161" t="s">
        <v>11775</v>
      </c>
      <c r="L2214" s="430" t="s">
        <v>11775</v>
      </c>
      <c r="M2214" s="94" t="s">
        <v>11776</v>
      </c>
      <c r="N2214" s="94" t="s">
        <v>11776</v>
      </c>
      <c r="O2214" s="431">
        <v>45735.0</v>
      </c>
      <c r="P2214" s="436">
        <v>45834.0</v>
      </c>
      <c r="Q2214" s="94" t="s">
        <v>124</v>
      </c>
      <c r="R2214" s="94">
        <v>1.0</v>
      </c>
      <c r="S2214" s="167" t="s">
        <v>99</v>
      </c>
      <c r="T2214" s="162" t="s">
        <v>195</v>
      </c>
      <c r="U2214" s="167" t="s">
        <v>128</v>
      </c>
      <c r="V2214" s="167" t="s">
        <v>131</v>
      </c>
      <c r="W2214" s="175"/>
      <c r="X2214" s="163"/>
      <c r="Y2214" s="175"/>
      <c r="Z2214" s="175"/>
      <c r="AA2214" s="175"/>
      <c r="AB2214" s="175"/>
    </row>
    <row r="2215" ht="22.5" customHeight="1">
      <c r="A2215" s="72">
        <f>COUNTIF('Call &amp; Chat-Lidya'!$I$4:$I$2365,I2215)</f>
        <v>1</v>
      </c>
      <c r="B2215" s="436">
        <v>46085.0</v>
      </c>
      <c r="C2215" s="94" t="s">
        <v>83</v>
      </c>
      <c r="D2215" s="94" t="s">
        <v>125</v>
      </c>
      <c r="E2215" s="94">
        <f t="shared" si="2"/>
        <v>378</v>
      </c>
      <c r="F2215" s="429">
        <v>46085.0</v>
      </c>
      <c r="G2215" s="94"/>
      <c r="H2215" s="94">
        <v>9246.0</v>
      </c>
      <c r="I2215" s="94" t="s">
        <v>11777</v>
      </c>
      <c r="J2215" s="161" t="s">
        <v>11778</v>
      </c>
      <c r="K2215" s="161" t="s">
        <v>253</v>
      </c>
      <c r="L2215" s="430" t="s">
        <v>253</v>
      </c>
      <c r="M2215" s="94" t="s">
        <v>11779</v>
      </c>
      <c r="N2215" s="94" t="s">
        <v>11779</v>
      </c>
      <c r="O2215" s="431">
        <v>45735.0</v>
      </c>
      <c r="P2215" s="436">
        <v>45834.0</v>
      </c>
      <c r="Q2215" s="94" t="s">
        <v>124</v>
      </c>
      <c r="R2215" s="94">
        <v>1.0</v>
      </c>
      <c r="S2215" s="167" t="s">
        <v>99</v>
      </c>
      <c r="T2215" s="162" t="s">
        <v>145</v>
      </c>
      <c r="U2215" s="167" t="s">
        <v>101</v>
      </c>
      <c r="V2215" s="167" t="s">
        <v>131</v>
      </c>
      <c r="W2215" s="175"/>
      <c r="X2215" s="163"/>
      <c r="Y2215" s="175"/>
      <c r="Z2215" s="175" t="s">
        <v>533</v>
      </c>
      <c r="AA2215" s="175"/>
      <c r="AB2215" s="175"/>
    </row>
    <row r="2216" ht="22.5" customHeight="1">
      <c r="A2216" s="72">
        <f>COUNTIF('Call &amp; Chat-Lidya'!$I$4:$I$2365,I2216)</f>
        <v>2</v>
      </c>
      <c r="B2216" s="436">
        <v>46085.0</v>
      </c>
      <c r="C2216" s="94" t="s">
        <v>83</v>
      </c>
      <c r="D2216" s="94" t="s">
        <v>125</v>
      </c>
      <c r="E2216" s="94">
        <f t="shared" si="2"/>
        <v>379</v>
      </c>
      <c r="F2216" s="429">
        <v>46085.0</v>
      </c>
      <c r="G2216" s="94"/>
      <c r="H2216" s="94">
        <v>9247.0</v>
      </c>
      <c r="I2216" s="94" t="s">
        <v>11780</v>
      </c>
      <c r="J2216" s="161" t="s">
        <v>11781</v>
      </c>
      <c r="K2216" s="161" t="s">
        <v>253</v>
      </c>
      <c r="L2216" s="430" t="s">
        <v>253</v>
      </c>
      <c r="M2216" s="94" t="s">
        <v>11782</v>
      </c>
      <c r="N2216" s="94" t="s">
        <v>11782</v>
      </c>
      <c r="O2216" s="431">
        <v>45735.0</v>
      </c>
      <c r="P2216" s="436">
        <v>45834.0</v>
      </c>
      <c r="Q2216" s="94" t="s">
        <v>124</v>
      </c>
      <c r="R2216" s="94">
        <v>1.0</v>
      </c>
      <c r="S2216" s="167" t="s">
        <v>251</v>
      </c>
      <c r="T2216" s="162" t="s">
        <v>127</v>
      </c>
      <c r="U2216" s="167" t="s">
        <v>101</v>
      </c>
      <c r="V2216" s="167" t="s">
        <v>131</v>
      </c>
      <c r="W2216" s="175"/>
      <c r="X2216" s="163"/>
      <c r="Y2216" s="175"/>
      <c r="Z2216" s="175"/>
      <c r="AA2216" s="175"/>
      <c r="AB2216" s="175"/>
    </row>
    <row r="2217" ht="22.5" customHeight="1">
      <c r="A2217" s="72">
        <f>COUNTIF('Call &amp; Chat-Lidya'!$I$4:$I$2365,I2217)</f>
        <v>2</v>
      </c>
      <c r="B2217" s="436">
        <v>46085.0</v>
      </c>
      <c r="C2217" s="94" t="s">
        <v>83</v>
      </c>
      <c r="D2217" s="94" t="s">
        <v>125</v>
      </c>
      <c r="E2217" s="94">
        <f t="shared" si="2"/>
        <v>380</v>
      </c>
      <c r="F2217" s="429">
        <v>46085.0</v>
      </c>
      <c r="G2217" s="94"/>
      <c r="H2217" s="94">
        <v>9248.0</v>
      </c>
      <c r="I2217" s="94" t="s">
        <v>11787</v>
      </c>
      <c r="J2217" s="161" t="s">
        <v>11788</v>
      </c>
      <c r="K2217" s="161" t="s">
        <v>11789</v>
      </c>
      <c r="L2217" s="430" t="s">
        <v>11789</v>
      </c>
      <c r="M2217" s="94" t="s">
        <v>11790</v>
      </c>
      <c r="N2217" s="94" t="s">
        <v>11790</v>
      </c>
      <c r="O2217" s="431">
        <v>45735.0</v>
      </c>
      <c r="P2217" s="436">
        <v>45834.0</v>
      </c>
      <c r="Q2217" s="94" t="s">
        <v>124</v>
      </c>
      <c r="R2217" s="94">
        <v>1.0</v>
      </c>
      <c r="S2217" s="167" t="s">
        <v>99</v>
      </c>
      <c r="T2217" s="162" t="s">
        <v>145</v>
      </c>
      <c r="U2217" s="167" t="s">
        <v>101</v>
      </c>
      <c r="V2217" s="167" t="s">
        <v>131</v>
      </c>
      <c r="W2217" s="175"/>
      <c r="X2217" s="163"/>
      <c r="Y2217" s="175"/>
      <c r="Z2217" s="175"/>
      <c r="AA2217" s="175"/>
      <c r="AB2217" s="175"/>
    </row>
    <row r="2218" ht="22.5" customHeight="1">
      <c r="A2218" s="72">
        <f>COUNTIF('Call &amp; Chat-Lidya'!$I$4:$I$2365,I2218)</f>
        <v>4</v>
      </c>
      <c r="B2218" s="436">
        <v>46085.0</v>
      </c>
      <c r="C2218" s="94" t="s">
        <v>83</v>
      </c>
      <c r="D2218" s="94" t="s">
        <v>125</v>
      </c>
      <c r="E2218" s="94">
        <f t="shared" si="2"/>
        <v>381</v>
      </c>
      <c r="F2218" s="429">
        <v>46084.0</v>
      </c>
      <c r="G2218" s="94"/>
      <c r="H2218" s="94" t="s">
        <v>3037</v>
      </c>
      <c r="I2218" s="94" t="s">
        <v>3038</v>
      </c>
      <c r="J2218" s="161" t="s">
        <v>3039</v>
      </c>
      <c r="K2218" s="161" t="s">
        <v>3040</v>
      </c>
      <c r="L2218" s="430" t="s">
        <v>3040</v>
      </c>
      <c r="M2218" s="94" t="s">
        <v>3041</v>
      </c>
      <c r="N2218" s="94" t="s">
        <v>3041</v>
      </c>
      <c r="O2218" s="431">
        <v>46084.0</v>
      </c>
      <c r="P2218" s="436">
        <v>46098.0</v>
      </c>
      <c r="Q2218" s="94" t="s">
        <v>213</v>
      </c>
      <c r="R2218" s="94">
        <v>1.0</v>
      </c>
      <c r="S2218" s="167" t="s">
        <v>381</v>
      </c>
      <c r="T2218" s="162" t="s">
        <v>145</v>
      </c>
      <c r="U2218" s="167" t="s">
        <v>101</v>
      </c>
      <c r="V2218" s="167" t="s">
        <v>283</v>
      </c>
      <c r="W2218" s="94" t="s">
        <v>694</v>
      </c>
      <c r="X2218" s="163"/>
      <c r="Y2218" s="175"/>
      <c r="Z2218" s="175" t="s">
        <v>11795</v>
      </c>
      <c r="AA2218" s="175"/>
      <c r="AB2218" s="175"/>
    </row>
    <row r="2219" ht="22.5" customHeight="1">
      <c r="A2219" s="72">
        <f>COUNTIF('Call &amp; Chat-Lidya'!$I$4:$I$2365,I2219)</f>
        <v>3</v>
      </c>
      <c r="B2219" s="436">
        <v>46085.0</v>
      </c>
      <c r="C2219" s="94" t="s">
        <v>83</v>
      </c>
      <c r="D2219" s="94" t="s">
        <v>125</v>
      </c>
      <c r="E2219" s="94">
        <f t="shared" si="2"/>
        <v>382</v>
      </c>
      <c r="F2219" s="429">
        <v>46085.0</v>
      </c>
      <c r="G2219" s="94"/>
      <c r="H2219" s="94" t="s">
        <v>2522</v>
      </c>
      <c r="I2219" s="94" t="s">
        <v>11702</v>
      </c>
      <c r="J2219" s="161" t="s">
        <v>11704</v>
      </c>
      <c r="K2219" s="161" t="s">
        <v>11705</v>
      </c>
      <c r="L2219" s="430" t="s">
        <v>11705</v>
      </c>
      <c r="M2219" s="94" t="s">
        <v>11708</v>
      </c>
      <c r="N2219" s="94" t="s">
        <v>11709</v>
      </c>
      <c r="O2219" s="431">
        <v>46085.0</v>
      </c>
      <c r="P2219" s="436">
        <v>46099.0</v>
      </c>
      <c r="Q2219" s="94" t="s">
        <v>124</v>
      </c>
      <c r="R2219" s="94">
        <v>1.0</v>
      </c>
      <c r="S2219" s="167" t="s">
        <v>350</v>
      </c>
      <c r="T2219" s="162" t="s">
        <v>145</v>
      </c>
      <c r="U2219" s="167" t="s">
        <v>101</v>
      </c>
      <c r="V2219" s="167" t="s">
        <v>283</v>
      </c>
      <c r="W2219" s="94" t="s">
        <v>392</v>
      </c>
      <c r="X2219" s="163"/>
      <c r="Y2219" s="175"/>
      <c r="Z2219" s="175" t="s">
        <v>11804</v>
      </c>
      <c r="AA2219" s="175"/>
      <c r="AB2219" s="175"/>
    </row>
    <row r="2220" ht="22.5" customHeight="1">
      <c r="A2220" s="72">
        <f>COUNTIF('Call &amp; Chat-Lidya'!$I$4:$I$2365,I2220)</f>
        <v>4</v>
      </c>
      <c r="B2220" s="436">
        <v>46086.0</v>
      </c>
      <c r="C2220" s="94" t="s">
        <v>83</v>
      </c>
      <c r="D2220" s="94" t="s">
        <v>125</v>
      </c>
      <c r="E2220" s="94">
        <f t="shared" si="2"/>
        <v>383</v>
      </c>
      <c r="F2220" s="429">
        <v>46085.0</v>
      </c>
      <c r="G2220" s="94"/>
      <c r="H2220" s="94" t="s">
        <v>2817</v>
      </c>
      <c r="I2220" s="94" t="s">
        <v>3042</v>
      </c>
      <c r="J2220" s="161" t="s">
        <v>3043</v>
      </c>
      <c r="K2220" s="161" t="s">
        <v>3044</v>
      </c>
      <c r="L2220" s="430" t="s">
        <v>3044</v>
      </c>
      <c r="M2220" s="94" t="s">
        <v>3045</v>
      </c>
      <c r="N2220" s="94" t="s">
        <v>3046</v>
      </c>
      <c r="O2220" s="431">
        <v>46085.0</v>
      </c>
      <c r="P2220" s="436">
        <v>46099.0</v>
      </c>
      <c r="Q2220" s="94" t="s">
        <v>124</v>
      </c>
      <c r="R2220" s="94">
        <v>1.0</v>
      </c>
      <c r="S2220" s="167" t="s">
        <v>126</v>
      </c>
      <c r="T2220" s="162" t="s">
        <v>145</v>
      </c>
      <c r="U2220" s="167" t="s">
        <v>101</v>
      </c>
      <c r="V2220" s="167" t="s">
        <v>131</v>
      </c>
      <c r="W2220" s="175"/>
      <c r="X2220" s="163"/>
      <c r="Y2220" s="175"/>
      <c r="Z2220" s="175"/>
      <c r="AA2220" s="175"/>
      <c r="AB2220" s="175"/>
    </row>
    <row r="2221" ht="22.5" customHeight="1">
      <c r="A2221" s="72">
        <f>COUNTIF('Call &amp; Chat-Lidya'!$I$4:$I$2365,I2221)</f>
        <v>4</v>
      </c>
      <c r="B2221" s="436">
        <v>46086.0</v>
      </c>
      <c r="C2221" s="94" t="s">
        <v>83</v>
      </c>
      <c r="D2221" s="94" t="s">
        <v>125</v>
      </c>
      <c r="E2221" s="94">
        <f t="shared" si="2"/>
        <v>384</v>
      </c>
      <c r="F2221" s="429">
        <v>46085.0</v>
      </c>
      <c r="G2221" s="94"/>
      <c r="H2221" s="94" t="s">
        <v>3047</v>
      </c>
      <c r="I2221" s="94" t="s">
        <v>3048</v>
      </c>
      <c r="J2221" s="161" t="s">
        <v>3049</v>
      </c>
      <c r="K2221" s="161" t="s">
        <v>3050</v>
      </c>
      <c r="L2221" s="430" t="s">
        <v>3050</v>
      </c>
      <c r="M2221" s="94" t="s">
        <v>3051</v>
      </c>
      <c r="N2221" s="94" t="s">
        <v>3051</v>
      </c>
      <c r="O2221" s="431">
        <v>46085.0</v>
      </c>
      <c r="P2221" s="436">
        <v>46099.0</v>
      </c>
      <c r="Q2221" s="94" t="s">
        <v>124</v>
      </c>
      <c r="R2221" s="94">
        <v>1.0</v>
      </c>
      <c r="S2221" s="167" t="s">
        <v>126</v>
      </c>
      <c r="T2221" s="162" t="s">
        <v>145</v>
      </c>
      <c r="U2221" s="167" t="s">
        <v>101</v>
      </c>
      <c r="V2221" s="167" t="s">
        <v>131</v>
      </c>
      <c r="W2221" s="175"/>
      <c r="X2221" s="163"/>
      <c r="Y2221" s="175"/>
      <c r="Z2221" s="175"/>
      <c r="AA2221" s="175"/>
      <c r="AB2221" s="175"/>
    </row>
    <row r="2222" ht="22.5" customHeight="1">
      <c r="A2222" s="72">
        <f>COUNTIF('Call &amp; Chat-Lidya'!$I$4:$I$2365,I2222)</f>
        <v>3</v>
      </c>
      <c r="B2222" s="436">
        <v>46086.0</v>
      </c>
      <c r="C2222" s="94" t="s">
        <v>83</v>
      </c>
      <c r="D2222" s="94" t="s">
        <v>125</v>
      </c>
      <c r="E2222" s="94">
        <f t="shared" si="2"/>
        <v>385</v>
      </c>
      <c r="F2222" s="429">
        <v>46086.0</v>
      </c>
      <c r="G2222" s="94"/>
      <c r="H2222" s="94">
        <v>9057.0</v>
      </c>
      <c r="I2222" s="94" t="s">
        <v>11461</v>
      </c>
      <c r="J2222" s="161" t="s">
        <v>11462</v>
      </c>
      <c r="K2222" s="161" t="s">
        <v>11463</v>
      </c>
      <c r="L2222" s="430" t="s">
        <v>11463</v>
      </c>
      <c r="M2222" s="94" t="s">
        <v>11464</v>
      </c>
      <c r="N2222" s="94" t="s">
        <v>11464</v>
      </c>
      <c r="O2222" s="431">
        <v>45689.0</v>
      </c>
      <c r="P2222" s="436">
        <v>45834.0</v>
      </c>
      <c r="Q2222" s="94" t="s">
        <v>124</v>
      </c>
      <c r="R2222" s="94">
        <v>0.0</v>
      </c>
      <c r="S2222" s="167" t="s">
        <v>126</v>
      </c>
      <c r="T2222" s="162" t="s">
        <v>292</v>
      </c>
      <c r="U2222" s="167" t="s">
        <v>128</v>
      </c>
      <c r="V2222" s="167" t="s">
        <v>302</v>
      </c>
      <c r="W2222" s="175"/>
      <c r="X2222" s="163"/>
      <c r="Y2222" s="175"/>
      <c r="Z2222" s="175" t="s">
        <v>11823</v>
      </c>
      <c r="AA2222" s="175"/>
      <c r="AB2222" s="175"/>
    </row>
    <row r="2223" ht="22.5" customHeight="1">
      <c r="A2223" s="72">
        <f>COUNTIF('Call &amp; Chat-Lidya'!$I$4:$I$2365,I2223)</f>
        <v>4</v>
      </c>
      <c r="B2223" s="436">
        <v>46086.0</v>
      </c>
      <c r="C2223" s="94" t="s">
        <v>83</v>
      </c>
      <c r="D2223" s="94" t="s">
        <v>125</v>
      </c>
      <c r="E2223" s="94">
        <f t="shared" si="2"/>
        <v>386</v>
      </c>
      <c r="F2223" s="429">
        <v>46086.0</v>
      </c>
      <c r="G2223" s="94"/>
      <c r="H2223" s="94" t="s">
        <v>2831</v>
      </c>
      <c r="I2223" s="94" t="s">
        <v>3056</v>
      </c>
      <c r="J2223" s="161" t="s">
        <v>3057</v>
      </c>
      <c r="K2223" s="161" t="s">
        <v>3058</v>
      </c>
      <c r="L2223" s="430" t="s">
        <v>3058</v>
      </c>
      <c r="M2223" s="94" t="s">
        <v>3059</v>
      </c>
      <c r="N2223" s="94" t="s">
        <v>3059</v>
      </c>
      <c r="O2223" s="431">
        <v>46086.0</v>
      </c>
      <c r="P2223" s="436">
        <v>46100.0</v>
      </c>
      <c r="Q2223" s="94" t="s">
        <v>124</v>
      </c>
      <c r="R2223" s="94">
        <v>1.0</v>
      </c>
      <c r="S2223" s="167" t="s">
        <v>350</v>
      </c>
      <c r="T2223" s="162" t="s">
        <v>145</v>
      </c>
      <c r="U2223" s="167" t="s">
        <v>101</v>
      </c>
      <c r="V2223" s="167" t="s">
        <v>283</v>
      </c>
      <c r="W2223" s="94" t="s">
        <v>694</v>
      </c>
      <c r="X2223" s="163"/>
      <c r="Y2223" s="175"/>
      <c r="Z2223" s="175" t="s">
        <v>11832</v>
      </c>
      <c r="AA2223" s="175"/>
      <c r="AB2223" s="175"/>
    </row>
    <row r="2224" ht="22.5" customHeight="1">
      <c r="A2224" s="72">
        <f>COUNTIF('Call &amp; Chat-Lidya'!$I$4:$I$2365,I2224)</f>
        <v>4</v>
      </c>
      <c r="B2224" s="436">
        <v>46086.0</v>
      </c>
      <c r="C2224" s="94" t="s">
        <v>83</v>
      </c>
      <c r="D2224" s="94" t="s">
        <v>125</v>
      </c>
      <c r="E2224" s="94">
        <f t="shared" si="2"/>
        <v>387</v>
      </c>
      <c r="F2224" s="429">
        <v>46086.0</v>
      </c>
      <c r="G2224" s="94"/>
      <c r="H2224" s="94">
        <v>10632.0</v>
      </c>
      <c r="I2224" s="512">
        <v>17770.0</v>
      </c>
      <c r="J2224" s="161" t="s">
        <v>3761</v>
      </c>
      <c r="K2224" s="161" t="s">
        <v>3762</v>
      </c>
      <c r="L2224" s="430" t="s">
        <v>3762</v>
      </c>
      <c r="M2224" s="94">
        <v>0.0</v>
      </c>
      <c r="N2224" s="94">
        <v>8.961672938E10</v>
      </c>
      <c r="O2224" s="880">
        <v>46061.0</v>
      </c>
      <c r="P2224" s="436">
        <v>46075.0</v>
      </c>
      <c r="Q2224" s="94" t="s">
        <v>143</v>
      </c>
      <c r="R2224" s="94">
        <v>1.0</v>
      </c>
      <c r="S2224" s="167" t="s">
        <v>126</v>
      </c>
      <c r="T2224" s="162" t="s">
        <v>145</v>
      </c>
      <c r="U2224" s="167" t="s">
        <v>101</v>
      </c>
      <c r="V2224" s="167" t="s">
        <v>131</v>
      </c>
      <c r="W2224" s="175"/>
      <c r="X2224" s="163"/>
      <c r="Y2224" s="175"/>
      <c r="Z2224" s="175"/>
      <c r="AA2224" s="175"/>
      <c r="AB2224" s="175"/>
    </row>
    <row r="2225" ht="22.5" customHeight="1">
      <c r="A2225" s="72">
        <f>COUNTIF('Call &amp; Chat-Lidya'!$I$4:$I$2365,I2225)</f>
        <v>1</v>
      </c>
      <c r="B2225" s="436">
        <v>46086.0</v>
      </c>
      <c r="C2225" s="94" t="s">
        <v>83</v>
      </c>
      <c r="D2225" s="94" t="s">
        <v>125</v>
      </c>
      <c r="E2225" s="94">
        <f t="shared" si="2"/>
        <v>388</v>
      </c>
      <c r="F2225" s="429">
        <v>46086.0</v>
      </c>
      <c r="G2225" s="94"/>
      <c r="H2225" s="94">
        <v>402.0</v>
      </c>
      <c r="I2225" s="512">
        <v>576.0</v>
      </c>
      <c r="J2225" s="161" t="s">
        <v>11837</v>
      </c>
      <c r="K2225" s="161" t="s">
        <v>11838</v>
      </c>
      <c r="L2225" s="430" t="s">
        <v>11838</v>
      </c>
      <c r="M2225" s="94">
        <v>81.0</v>
      </c>
      <c r="N2225" s="94">
        <v>8.0</v>
      </c>
      <c r="O2225" s="880">
        <v>44323.0</v>
      </c>
      <c r="P2225" s="436">
        <v>44276.0</v>
      </c>
      <c r="Q2225" s="94" t="s">
        <v>124</v>
      </c>
      <c r="R2225" s="94">
        <v>0.0</v>
      </c>
      <c r="S2225" s="166" t="s">
        <v>292</v>
      </c>
      <c r="T2225" s="162" t="s">
        <v>127</v>
      </c>
      <c r="U2225" s="167" t="s">
        <v>128</v>
      </c>
      <c r="V2225" s="167" t="s">
        <v>131</v>
      </c>
      <c r="W2225" s="175"/>
      <c r="X2225" s="163"/>
      <c r="Y2225" s="175"/>
      <c r="Z2225" s="175" t="s">
        <v>11839</v>
      </c>
      <c r="AA2225" s="175"/>
      <c r="AB2225" s="175"/>
    </row>
    <row r="2226" ht="22.5" customHeight="1">
      <c r="A2226" s="72">
        <f>COUNTIF('Call &amp; Chat-Lidya'!$I$4:$I$2365,I2226)</f>
        <v>1</v>
      </c>
      <c r="B2226" s="436">
        <v>46086.0</v>
      </c>
      <c r="C2226" s="94" t="s">
        <v>83</v>
      </c>
      <c r="D2226" s="94" t="s">
        <v>125</v>
      </c>
      <c r="E2226" s="94">
        <f t="shared" si="2"/>
        <v>389</v>
      </c>
      <c r="F2226" s="429">
        <v>46086.0</v>
      </c>
      <c r="G2226" s="94"/>
      <c r="H2226" s="94">
        <v>669.0</v>
      </c>
      <c r="I2226" s="512">
        <v>893.0</v>
      </c>
      <c r="J2226" s="161" t="s">
        <v>11840</v>
      </c>
      <c r="K2226" s="161" t="s">
        <v>11842</v>
      </c>
      <c r="L2226" s="430" t="s">
        <v>11842</v>
      </c>
      <c r="M2226" s="94">
        <v>898.0</v>
      </c>
      <c r="N2226" s="94">
        <v>89536.0</v>
      </c>
      <c r="O2226" s="880">
        <v>44337.0</v>
      </c>
      <c r="P2226" s="436">
        <v>45834.0</v>
      </c>
      <c r="Q2226" s="94" t="s">
        <v>124</v>
      </c>
      <c r="R2226" s="94">
        <v>0.0</v>
      </c>
      <c r="S2226" s="166" t="s">
        <v>292</v>
      </c>
      <c r="T2226" s="162" t="s">
        <v>127</v>
      </c>
      <c r="U2226" s="167" t="s">
        <v>128</v>
      </c>
      <c r="V2226" s="167" t="s">
        <v>131</v>
      </c>
      <c r="W2226" s="175"/>
      <c r="X2226" s="163"/>
      <c r="Y2226" s="175"/>
      <c r="Z2226" s="175" t="s">
        <v>11839</v>
      </c>
      <c r="AA2226" s="175"/>
      <c r="AB2226" s="175"/>
    </row>
    <row r="2227" ht="22.5" customHeight="1">
      <c r="A2227" s="72">
        <f>COUNTIF('Call &amp; Chat-Lidya'!$I$4:$I$2365,I2227)</f>
        <v>3</v>
      </c>
      <c r="B2227" s="436">
        <v>46086.0</v>
      </c>
      <c r="C2227" s="94" t="s">
        <v>83</v>
      </c>
      <c r="D2227" s="94" t="s">
        <v>125</v>
      </c>
      <c r="E2227" s="94">
        <f t="shared" si="2"/>
        <v>390</v>
      </c>
      <c r="F2227" s="429">
        <v>46086.0</v>
      </c>
      <c r="G2227" s="94"/>
      <c r="H2227" s="94">
        <v>10257.0</v>
      </c>
      <c r="I2227" s="1183">
        <v>17059.0</v>
      </c>
      <c r="J2227" s="161" t="s">
        <v>9883</v>
      </c>
      <c r="K2227" s="161" t="s">
        <v>9884</v>
      </c>
      <c r="L2227" s="430" t="s">
        <v>9884</v>
      </c>
      <c r="M2227" s="94">
        <v>984.0</v>
      </c>
      <c r="N2227" s="94">
        <v>8.21976552E10</v>
      </c>
      <c r="O2227" s="880">
        <v>45996.0</v>
      </c>
      <c r="P2227" s="436">
        <v>46010.0</v>
      </c>
      <c r="Q2227" s="94" t="s">
        <v>124</v>
      </c>
      <c r="R2227" s="94">
        <v>1.0</v>
      </c>
      <c r="S2227" s="167" t="s">
        <v>126</v>
      </c>
      <c r="T2227" s="162" t="s">
        <v>195</v>
      </c>
      <c r="U2227" s="167" t="s">
        <v>128</v>
      </c>
      <c r="V2227" s="167" t="s">
        <v>131</v>
      </c>
      <c r="W2227" s="175"/>
      <c r="X2227" s="163"/>
      <c r="Y2227" s="175"/>
      <c r="Z2227" s="175"/>
      <c r="AA2227" s="175"/>
      <c r="AB2227" s="175"/>
    </row>
    <row r="2228" ht="22.5" customHeight="1">
      <c r="A2228" s="72">
        <f>COUNTIF('Call &amp; Chat-Lidya'!$I$4:$I$2365,I2228)</f>
        <v>1</v>
      </c>
      <c r="B2228" s="436">
        <v>46086.0</v>
      </c>
      <c r="C2228" s="94" t="s">
        <v>83</v>
      </c>
      <c r="D2228" s="94" t="s">
        <v>125</v>
      </c>
      <c r="E2228" s="94">
        <f t="shared" si="2"/>
        <v>391</v>
      </c>
      <c r="F2228" s="429">
        <v>46086.0</v>
      </c>
      <c r="G2228" s="94"/>
      <c r="H2228" s="94">
        <v>556.0</v>
      </c>
      <c r="I2228" s="512">
        <v>745.0</v>
      </c>
      <c r="J2228" s="161" t="s">
        <v>11843</v>
      </c>
      <c r="K2228" s="161" t="s">
        <v>11844</v>
      </c>
      <c r="L2228" s="430" t="s">
        <v>10563</v>
      </c>
      <c r="M2228" s="94">
        <v>7414956.0</v>
      </c>
      <c r="N2228" s="94">
        <v>7414956.0</v>
      </c>
      <c r="O2228" s="880">
        <v>44332.0</v>
      </c>
      <c r="P2228" s="436">
        <v>45834.0</v>
      </c>
      <c r="Q2228" s="94" t="s">
        <v>135</v>
      </c>
      <c r="R2228" s="94">
        <v>0.0</v>
      </c>
      <c r="S2228" s="166" t="s">
        <v>292</v>
      </c>
      <c r="T2228" s="162" t="s">
        <v>127</v>
      </c>
      <c r="U2228" s="167" t="s">
        <v>128</v>
      </c>
      <c r="V2228" s="167" t="s">
        <v>131</v>
      </c>
      <c r="W2228" s="175"/>
      <c r="X2228" s="163"/>
      <c r="Y2228" s="175"/>
      <c r="Z2228" s="175" t="s">
        <v>11839</v>
      </c>
      <c r="AA2228" s="175"/>
      <c r="AB2228" s="175"/>
    </row>
    <row r="2229" ht="22.5" customHeight="1">
      <c r="A2229" s="72">
        <f>COUNTIF('Call &amp; Chat-Lidya'!$I$4:$I$2365,I2229)</f>
        <v>0</v>
      </c>
      <c r="B2229" s="436">
        <v>46086.0</v>
      </c>
      <c r="C2229" s="94" t="s">
        <v>83</v>
      </c>
      <c r="D2229" s="94" t="s">
        <v>125</v>
      </c>
      <c r="E2229" s="94">
        <f t="shared" si="2"/>
        <v>392</v>
      </c>
      <c r="F2229" s="429">
        <v>46086.0</v>
      </c>
      <c r="G2229" s="94"/>
      <c r="H2229" s="94">
        <v>676.0</v>
      </c>
      <c r="I2229" s="1184"/>
      <c r="J2229" s="161" t="s">
        <v>11845</v>
      </c>
      <c r="K2229" s="161" t="s">
        <v>11846</v>
      </c>
      <c r="L2229" s="430" t="s">
        <v>11846</v>
      </c>
      <c r="M2229" s="94">
        <v>6.1879446E7</v>
      </c>
      <c r="N2229" s="94">
        <v>6.48494654E8</v>
      </c>
      <c r="O2229" s="880">
        <v>44338.0</v>
      </c>
      <c r="P2229" s="436">
        <v>45834.0</v>
      </c>
      <c r="Q2229" s="94" t="s">
        <v>124</v>
      </c>
      <c r="R2229" s="94">
        <v>0.0</v>
      </c>
      <c r="S2229" s="166" t="s">
        <v>292</v>
      </c>
      <c r="T2229" s="162" t="s">
        <v>127</v>
      </c>
      <c r="U2229" s="167" t="s">
        <v>128</v>
      </c>
      <c r="V2229" s="167" t="s">
        <v>131</v>
      </c>
      <c r="W2229" s="175"/>
      <c r="X2229" s="163"/>
      <c r="Y2229" s="175"/>
      <c r="Z2229" s="175" t="s">
        <v>11839</v>
      </c>
      <c r="AA2229" s="175"/>
      <c r="AB2229" s="175"/>
    </row>
    <row r="2230" ht="22.5" customHeight="1">
      <c r="A2230" s="72">
        <f>COUNTIF('Call &amp; Chat-Lidya'!$I$4:$I$2365,I2230)</f>
        <v>1</v>
      </c>
      <c r="B2230" s="436">
        <v>46086.0</v>
      </c>
      <c r="C2230" s="94" t="s">
        <v>83</v>
      </c>
      <c r="D2230" s="94" t="s">
        <v>125</v>
      </c>
      <c r="E2230" s="94">
        <f t="shared" si="2"/>
        <v>393</v>
      </c>
      <c r="F2230" s="429">
        <v>46086.0</v>
      </c>
      <c r="G2230" s="94"/>
      <c r="H2230" s="94">
        <v>10684.0</v>
      </c>
      <c r="I2230" s="512">
        <v>17859.0</v>
      </c>
      <c r="J2230" s="161" t="s">
        <v>11851</v>
      </c>
      <c r="K2230" s="161" t="s">
        <v>11852</v>
      </c>
      <c r="L2230" s="430" t="s">
        <v>11852</v>
      </c>
      <c r="M2230" s="94">
        <v>7.5374135E7</v>
      </c>
      <c r="N2230" s="94">
        <v>7.5374136E7</v>
      </c>
      <c r="O2230" s="880">
        <v>46069.0</v>
      </c>
      <c r="P2230" s="436">
        <v>46083.0</v>
      </c>
      <c r="Q2230" s="94" t="s">
        <v>124</v>
      </c>
      <c r="R2230" s="94">
        <v>0.0</v>
      </c>
      <c r="S2230" s="166" t="s">
        <v>292</v>
      </c>
      <c r="T2230" s="162" t="s">
        <v>127</v>
      </c>
      <c r="U2230" s="167" t="s">
        <v>128</v>
      </c>
      <c r="V2230" s="167" t="s">
        <v>131</v>
      </c>
      <c r="W2230" s="175"/>
      <c r="X2230" s="163"/>
      <c r="Y2230" s="175"/>
      <c r="Z2230" s="175" t="s">
        <v>11839</v>
      </c>
      <c r="AA2230" s="175"/>
      <c r="AB2230" s="175"/>
    </row>
    <row r="2231" ht="22.5" customHeight="1">
      <c r="A2231" s="72">
        <f>COUNTIF('Call &amp; Chat-Lidya'!$I$4:$I$2365,I2231)</f>
        <v>2</v>
      </c>
      <c r="B2231" s="436">
        <v>46086.0</v>
      </c>
      <c r="C2231" s="94" t="s">
        <v>83</v>
      </c>
      <c r="D2231" s="94" t="s">
        <v>125</v>
      </c>
      <c r="E2231" s="94">
        <f t="shared" si="2"/>
        <v>394</v>
      </c>
      <c r="F2231" s="429">
        <v>46086.0</v>
      </c>
      <c r="G2231" s="94"/>
      <c r="H2231" s="94">
        <v>657.0</v>
      </c>
      <c r="I2231" s="1185" t="s">
        <v>12291</v>
      </c>
      <c r="J2231" s="161" t="s">
        <v>11857</v>
      </c>
      <c r="K2231" s="161" t="s">
        <v>11858</v>
      </c>
      <c r="L2231" s="430" t="s">
        <v>11858</v>
      </c>
      <c r="M2231" s="94">
        <v>8.4545244E7</v>
      </c>
      <c r="N2231" s="94">
        <v>7.87575754E8</v>
      </c>
      <c r="O2231" s="880">
        <v>44337.0</v>
      </c>
      <c r="P2231" s="436">
        <v>45834.0</v>
      </c>
      <c r="Q2231" s="94" t="s">
        <v>124</v>
      </c>
      <c r="R2231" s="94">
        <v>0.0</v>
      </c>
      <c r="S2231" s="167" t="s">
        <v>251</v>
      </c>
      <c r="T2231" s="162" t="s">
        <v>127</v>
      </c>
      <c r="U2231" s="167" t="s">
        <v>128</v>
      </c>
      <c r="V2231" s="167" t="s">
        <v>131</v>
      </c>
      <c r="W2231" s="175"/>
      <c r="X2231" s="163"/>
      <c r="Y2231" s="175"/>
      <c r="Z2231" s="175"/>
      <c r="AA2231" s="175"/>
      <c r="AB2231" s="175"/>
    </row>
    <row r="2232" ht="22.5" customHeight="1">
      <c r="A2232" s="72">
        <f>COUNTIF('Call &amp; Chat-Lidya'!$I$4:$I$2365,I2232)</f>
        <v>2</v>
      </c>
      <c r="B2232" s="436">
        <v>46086.0</v>
      </c>
      <c r="C2232" s="94" t="s">
        <v>83</v>
      </c>
      <c r="D2232" s="94" t="s">
        <v>125</v>
      </c>
      <c r="E2232" s="94">
        <f t="shared" si="2"/>
        <v>395</v>
      </c>
      <c r="F2232" s="429">
        <v>46086.0</v>
      </c>
      <c r="G2232" s="94"/>
      <c r="H2232" s="94">
        <v>9965.0</v>
      </c>
      <c r="I2232" s="512">
        <v>16594.0</v>
      </c>
      <c r="J2232" s="161" t="s">
        <v>7765</v>
      </c>
      <c r="K2232" s="161" t="s">
        <v>6460</v>
      </c>
      <c r="L2232" s="430" t="s">
        <v>6460</v>
      </c>
      <c r="M2232" s="94">
        <v>8.5104452E7</v>
      </c>
      <c r="N2232" s="94">
        <v>8.7742241144E10</v>
      </c>
      <c r="O2232" s="880">
        <v>45944.0</v>
      </c>
      <c r="P2232" s="436">
        <v>45958.0</v>
      </c>
      <c r="Q2232" s="94" t="s">
        <v>213</v>
      </c>
      <c r="R2232" s="94">
        <v>1.0</v>
      </c>
      <c r="S2232" s="167" t="s">
        <v>126</v>
      </c>
      <c r="T2232" s="162" t="s">
        <v>145</v>
      </c>
      <c r="U2232" s="167" t="s">
        <v>101</v>
      </c>
      <c r="V2232" s="167" t="s">
        <v>131</v>
      </c>
      <c r="W2232" s="175"/>
      <c r="X2232" s="163"/>
      <c r="Y2232" s="175"/>
      <c r="Z2232" s="175"/>
      <c r="AA2232" s="175"/>
      <c r="AB2232" s="175"/>
    </row>
    <row r="2233" ht="22.5" customHeight="1">
      <c r="A2233" s="72">
        <f>COUNTIF('Call &amp; Chat-Lidya'!$I$4:$I$2365,I2233)</f>
        <v>2</v>
      </c>
      <c r="B2233" s="436">
        <v>46086.0</v>
      </c>
      <c r="C2233" s="94" t="s">
        <v>83</v>
      </c>
      <c r="D2233" s="94" t="s">
        <v>125</v>
      </c>
      <c r="E2233" s="94">
        <f t="shared" si="2"/>
        <v>396</v>
      </c>
      <c r="F2233" s="429">
        <v>46086.0</v>
      </c>
      <c r="G2233" s="94"/>
      <c r="H2233" s="94">
        <v>539.0</v>
      </c>
      <c r="I2233" s="512">
        <v>727.0</v>
      </c>
      <c r="J2233" s="161" t="s">
        <v>11865</v>
      </c>
      <c r="K2233" s="161" t="s">
        <v>11866</v>
      </c>
      <c r="L2233" s="430" t="s">
        <v>11866</v>
      </c>
      <c r="M2233" s="94">
        <v>1.54649655E8</v>
      </c>
      <c r="N2233" s="94">
        <v>8.4664845E7</v>
      </c>
      <c r="O2233" s="880">
        <v>44331.0</v>
      </c>
      <c r="P2233" s="436"/>
      <c r="Q2233" s="94" t="s">
        <v>124</v>
      </c>
      <c r="R2233" s="94">
        <v>0.0</v>
      </c>
      <c r="S2233" s="167" t="s">
        <v>251</v>
      </c>
      <c r="T2233" s="162" t="s">
        <v>127</v>
      </c>
      <c r="U2233" s="167" t="s">
        <v>128</v>
      </c>
      <c r="V2233" s="167" t="s">
        <v>131</v>
      </c>
      <c r="W2233" s="175"/>
      <c r="X2233" s="163"/>
      <c r="Y2233" s="175"/>
      <c r="Z2233" s="175"/>
      <c r="AA2233" s="175"/>
      <c r="AB2233" s="175"/>
    </row>
    <row r="2234" ht="22.5" customHeight="1">
      <c r="A2234" s="72">
        <f>COUNTIF('Call &amp; Chat-Lidya'!$I$4:$I$2365,I2234)</f>
        <v>2</v>
      </c>
      <c r="B2234" s="436">
        <v>46086.0</v>
      </c>
      <c r="C2234" s="94" t="s">
        <v>83</v>
      </c>
      <c r="D2234" s="94" t="s">
        <v>125</v>
      </c>
      <c r="E2234" s="94">
        <f t="shared" si="2"/>
        <v>397</v>
      </c>
      <c r="F2234" s="429">
        <v>46086.0</v>
      </c>
      <c r="G2234" s="94"/>
      <c r="H2234" s="94">
        <v>8818.0</v>
      </c>
      <c r="I2234" s="512">
        <v>14040.0</v>
      </c>
      <c r="J2234" s="161" t="s">
        <v>11868</v>
      </c>
      <c r="K2234" s="161" t="s">
        <v>11869</v>
      </c>
      <c r="L2234" s="430" t="s">
        <v>11869</v>
      </c>
      <c r="M2234" s="94">
        <v>8.11123178E8</v>
      </c>
      <c r="N2234" s="94">
        <v>8.11123178E9</v>
      </c>
      <c r="O2234" s="880">
        <v>45632.0</v>
      </c>
      <c r="P2234" s="436">
        <v>45834.0</v>
      </c>
      <c r="Q2234" s="94" t="s">
        <v>124</v>
      </c>
      <c r="R2234" s="94">
        <v>1.0</v>
      </c>
      <c r="S2234" s="167" t="s">
        <v>126</v>
      </c>
      <c r="T2234" s="162" t="s">
        <v>145</v>
      </c>
      <c r="U2234" s="167" t="s">
        <v>101</v>
      </c>
      <c r="V2234" s="167" t="s">
        <v>131</v>
      </c>
      <c r="W2234" s="175"/>
      <c r="X2234" s="163"/>
      <c r="Y2234" s="175"/>
      <c r="Z2234" s="175"/>
      <c r="AA2234" s="175"/>
      <c r="AB2234" s="175"/>
    </row>
    <row r="2235" ht="22.5" customHeight="1">
      <c r="A2235" s="72">
        <f>COUNTIF('Call &amp; Chat-Lidya'!$I$4:$I$2365,I2235)</f>
        <v>2</v>
      </c>
      <c r="B2235" s="436">
        <v>46086.0</v>
      </c>
      <c r="C2235" s="94" t="s">
        <v>83</v>
      </c>
      <c r="D2235" s="94" t="s">
        <v>125</v>
      </c>
      <c r="E2235" s="94">
        <f t="shared" si="2"/>
        <v>398</v>
      </c>
      <c r="F2235" s="429">
        <v>46086.0</v>
      </c>
      <c r="G2235" s="94"/>
      <c r="H2235" s="94">
        <v>8010.0</v>
      </c>
      <c r="I2235" s="512">
        <v>12367.0</v>
      </c>
      <c r="J2235" s="161" t="s">
        <v>11870</v>
      </c>
      <c r="K2235" s="161" t="s">
        <v>11870</v>
      </c>
      <c r="L2235" s="430" t="s">
        <v>11870</v>
      </c>
      <c r="M2235" s="94">
        <v>8.11185165E8</v>
      </c>
      <c r="N2235" s="175"/>
      <c r="O2235" s="880">
        <v>45450.0</v>
      </c>
      <c r="P2235" s="436">
        <v>45834.0</v>
      </c>
      <c r="Q2235" s="94" t="s">
        <v>143</v>
      </c>
      <c r="R2235" s="94">
        <v>0.0</v>
      </c>
      <c r="S2235" s="167" t="s">
        <v>251</v>
      </c>
      <c r="T2235" s="162" t="s">
        <v>127</v>
      </c>
      <c r="U2235" s="167" t="s">
        <v>128</v>
      </c>
      <c r="V2235" s="167" t="s">
        <v>131</v>
      </c>
      <c r="W2235" s="175"/>
      <c r="X2235" s="163"/>
      <c r="Y2235" s="175"/>
      <c r="Z2235" s="175"/>
      <c r="AA2235" s="175"/>
      <c r="AB2235" s="175"/>
    </row>
    <row r="2236" ht="22.5" customHeight="1">
      <c r="A2236" s="72">
        <f>COUNTIF('Call &amp; Chat-Lidya'!$I$4:$I$2365,I2236)</f>
        <v>2</v>
      </c>
      <c r="B2236" s="436">
        <v>46086.0</v>
      </c>
      <c r="C2236" s="94" t="s">
        <v>83</v>
      </c>
      <c r="D2236" s="94" t="s">
        <v>125</v>
      </c>
      <c r="E2236" s="94">
        <f t="shared" si="2"/>
        <v>399</v>
      </c>
      <c r="F2236" s="429">
        <v>46086.0</v>
      </c>
      <c r="G2236" s="94"/>
      <c r="H2236" s="94">
        <v>7986.0</v>
      </c>
      <c r="I2236" s="512">
        <v>12324.0</v>
      </c>
      <c r="J2236" s="161" t="s">
        <v>11871</v>
      </c>
      <c r="K2236" s="161" t="s">
        <v>11872</v>
      </c>
      <c r="L2236" s="430" t="s">
        <v>11872</v>
      </c>
      <c r="M2236" s="94">
        <v>8.11269327E8</v>
      </c>
      <c r="N2236" s="175"/>
      <c r="O2236" s="880">
        <v>45446.0</v>
      </c>
      <c r="P2236" s="436">
        <v>45834.0</v>
      </c>
      <c r="Q2236" s="94" t="s">
        <v>124</v>
      </c>
      <c r="R2236" s="94">
        <v>1.0</v>
      </c>
      <c r="S2236" s="167" t="s">
        <v>126</v>
      </c>
      <c r="T2236" s="162" t="s">
        <v>145</v>
      </c>
      <c r="U2236" s="167" t="s">
        <v>101</v>
      </c>
      <c r="V2236" s="167" t="s">
        <v>131</v>
      </c>
      <c r="W2236" s="175"/>
      <c r="X2236" s="163"/>
      <c r="Y2236" s="175"/>
      <c r="Z2236" s="175"/>
      <c r="AA2236" s="175"/>
      <c r="AB2236" s="175"/>
    </row>
    <row r="2237" ht="22.5" customHeight="1">
      <c r="A2237" s="72">
        <f>COUNTIF('Call &amp; Chat-Lidya'!$I$4:$I$2365,I2237)</f>
        <v>2</v>
      </c>
      <c r="B2237" s="436">
        <v>46086.0</v>
      </c>
      <c r="C2237" s="94" t="s">
        <v>83</v>
      </c>
      <c r="D2237" s="94" t="s">
        <v>125</v>
      </c>
      <c r="E2237" s="94">
        <f t="shared" si="2"/>
        <v>400</v>
      </c>
      <c r="F2237" s="429">
        <v>46086.0</v>
      </c>
      <c r="G2237" s="94"/>
      <c r="H2237" s="94">
        <v>7025.0</v>
      </c>
      <c r="I2237" s="512">
        <v>10471.0</v>
      </c>
      <c r="J2237" s="161" t="s">
        <v>11873</v>
      </c>
      <c r="K2237" s="161" t="s">
        <v>11874</v>
      </c>
      <c r="L2237" s="430" t="s">
        <v>11874</v>
      </c>
      <c r="M2237" s="94">
        <v>8.11400215E8</v>
      </c>
      <c r="N2237" s="94">
        <v>8.2262697556E10</v>
      </c>
      <c r="O2237" s="880">
        <v>45223.0</v>
      </c>
      <c r="P2237" s="436" t="s">
        <v>11875</v>
      </c>
      <c r="Q2237" s="94" t="s">
        <v>143</v>
      </c>
      <c r="R2237" s="94">
        <v>1.0</v>
      </c>
      <c r="S2237" s="167" t="s">
        <v>126</v>
      </c>
      <c r="T2237" s="162" t="s">
        <v>145</v>
      </c>
      <c r="U2237" s="167" t="s">
        <v>101</v>
      </c>
      <c r="V2237" s="167" t="s">
        <v>131</v>
      </c>
      <c r="W2237" s="175"/>
      <c r="X2237" s="163"/>
      <c r="Y2237" s="175"/>
      <c r="Z2237" s="175"/>
      <c r="AA2237" s="175"/>
      <c r="AB2237" s="175"/>
    </row>
    <row r="2238" ht="22.5" customHeight="1">
      <c r="A2238" s="72">
        <f>COUNTIF('Call &amp; Chat-Lidya'!$I$4:$I$2365,I2238)</f>
        <v>2</v>
      </c>
      <c r="B2238" s="436">
        <v>46086.0</v>
      </c>
      <c r="C2238" s="94" t="s">
        <v>83</v>
      </c>
      <c r="D2238" s="94" t="s">
        <v>125</v>
      </c>
      <c r="E2238" s="94">
        <f t="shared" si="2"/>
        <v>401</v>
      </c>
      <c r="F2238" s="429">
        <v>46086.0</v>
      </c>
      <c r="G2238" s="94"/>
      <c r="H2238" s="94">
        <v>6951.0</v>
      </c>
      <c r="I2238" s="512">
        <v>10340.0</v>
      </c>
      <c r="J2238" s="161" t="s">
        <v>11877</v>
      </c>
      <c r="K2238" s="161" t="s">
        <v>11878</v>
      </c>
      <c r="L2238" s="430" t="s">
        <v>11878</v>
      </c>
      <c r="M2238" s="94">
        <v>8.11524689E8</v>
      </c>
      <c r="N2238" s="94">
        <v>8.11524689E8</v>
      </c>
      <c r="O2238" s="880">
        <v>45203.0</v>
      </c>
      <c r="P2238" s="436">
        <v>45834.0</v>
      </c>
      <c r="Q2238" s="94" t="s">
        <v>124</v>
      </c>
      <c r="R2238" s="94">
        <v>1.0</v>
      </c>
      <c r="S2238" s="167" t="s">
        <v>126</v>
      </c>
      <c r="T2238" s="162" t="s">
        <v>145</v>
      </c>
      <c r="U2238" s="167" t="s">
        <v>101</v>
      </c>
      <c r="V2238" s="167" t="s">
        <v>131</v>
      </c>
      <c r="W2238" s="175"/>
      <c r="X2238" s="163"/>
      <c r="Y2238" s="175"/>
      <c r="Z2238" s="175"/>
      <c r="AA2238" s="175"/>
      <c r="AB2238" s="175"/>
    </row>
    <row r="2239" ht="22.5" customHeight="1">
      <c r="A2239" s="72">
        <f>COUNTIF('Call &amp; Chat-Lidya'!$I$4:$I$2365,I2239)</f>
        <v>2</v>
      </c>
      <c r="B2239" s="436">
        <v>46086.0</v>
      </c>
      <c r="C2239" s="94" t="s">
        <v>83</v>
      </c>
      <c r="D2239" s="94" t="s">
        <v>125</v>
      </c>
      <c r="E2239" s="94">
        <f t="shared" si="2"/>
        <v>402</v>
      </c>
      <c r="F2239" s="429">
        <v>46086.0</v>
      </c>
      <c r="G2239" s="94"/>
      <c r="H2239" s="94">
        <v>8284.0</v>
      </c>
      <c r="I2239" s="512">
        <v>12941.0</v>
      </c>
      <c r="J2239" s="161" t="s">
        <v>11879</v>
      </c>
      <c r="K2239" s="161" t="s">
        <v>11880</v>
      </c>
      <c r="L2239" s="430" t="s">
        <v>11880</v>
      </c>
      <c r="M2239" s="94">
        <v>8.11706333E8</v>
      </c>
      <c r="N2239" s="94">
        <v>8.11706333E8</v>
      </c>
      <c r="O2239" s="880">
        <v>45506.0</v>
      </c>
      <c r="P2239" s="436">
        <v>45834.0</v>
      </c>
      <c r="Q2239" s="94" t="s">
        <v>143</v>
      </c>
      <c r="R2239" s="94">
        <v>0.0</v>
      </c>
      <c r="S2239" s="167" t="s">
        <v>251</v>
      </c>
      <c r="T2239" s="162" t="s">
        <v>127</v>
      </c>
      <c r="U2239" s="167" t="s">
        <v>128</v>
      </c>
      <c r="V2239" s="167" t="s">
        <v>131</v>
      </c>
      <c r="W2239" s="175"/>
      <c r="X2239" s="163"/>
      <c r="Y2239" s="175"/>
      <c r="Z2239" s="175"/>
      <c r="AA2239" s="175"/>
      <c r="AB2239" s="175"/>
    </row>
    <row r="2240" ht="22.5" customHeight="1">
      <c r="A2240" s="72">
        <f>COUNTIF('Call &amp; Chat-Lidya'!$I$4:$I$2365,I2240)</f>
        <v>2</v>
      </c>
      <c r="B2240" s="436">
        <v>46086.0</v>
      </c>
      <c r="C2240" s="94" t="s">
        <v>83</v>
      </c>
      <c r="D2240" s="94" t="s">
        <v>125</v>
      </c>
      <c r="E2240" s="94">
        <f t="shared" si="2"/>
        <v>403</v>
      </c>
      <c r="F2240" s="429">
        <v>46086.0</v>
      </c>
      <c r="G2240" s="94"/>
      <c r="H2240" s="94">
        <v>7560.0</v>
      </c>
      <c r="I2240" s="512">
        <v>11506.0</v>
      </c>
      <c r="J2240" s="161" t="s">
        <v>5851</v>
      </c>
      <c r="K2240" s="161" t="s">
        <v>5852</v>
      </c>
      <c r="L2240" s="430" t="s">
        <v>5852</v>
      </c>
      <c r="M2240" s="94">
        <v>8.11832527E8</v>
      </c>
      <c r="N2240" s="175"/>
      <c r="O2240" s="880">
        <v>45355.0</v>
      </c>
      <c r="P2240" s="436">
        <v>45834.0</v>
      </c>
      <c r="Q2240" s="94" t="s">
        <v>213</v>
      </c>
      <c r="R2240" s="94">
        <v>1.0</v>
      </c>
      <c r="S2240" s="167" t="s">
        <v>126</v>
      </c>
      <c r="T2240" s="162" t="s">
        <v>145</v>
      </c>
      <c r="U2240" s="167" t="s">
        <v>101</v>
      </c>
      <c r="V2240" s="167" t="s">
        <v>131</v>
      </c>
      <c r="W2240" s="175"/>
      <c r="X2240" s="163"/>
      <c r="Y2240" s="175"/>
      <c r="Z2240" s="175"/>
      <c r="AA2240" s="175"/>
      <c r="AB2240" s="175"/>
    </row>
    <row r="2241" ht="22.5" customHeight="1">
      <c r="A2241" s="72">
        <f>COUNTIF('Call &amp; Chat-Lidya'!$I$4:$I$2365,I2241)</f>
        <v>2</v>
      </c>
      <c r="B2241" s="436">
        <v>46086.0</v>
      </c>
      <c r="C2241" s="94" t="s">
        <v>83</v>
      </c>
      <c r="D2241" s="94" t="s">
        <v>125</v>
      </c>
      <c r="E2241" s="94">
        <f t="shared" si="2"/>
        <v>404</v>
      </c>
      <c r="F2241" s="429">
        <v>46086.0</v>
      </c>
      <c r="G2241" s="94"/>
      <c r="H2241" s="94">
        <v>8488.0</v>
      </c>
      <c r="I2241" s="512">
        <v>13364.0</v>
      </c>
      <c r="J2241" s="161" t="s">
        <v>11881</v>
      </c>
      <c r="K2241" s="161" t="s">
        <v>11882</v>
      </c>
      <c r="L2241" s="430" t="s">
        <v>11882</v>
      </c>
      <c r="M2241" s="94">
        <v>8.11982888E8</v>
      </c>
      <c r="N2241" s="94">
        <v>8.989080888E9</v>
      </c>
      <c r="O2241" s="880">
        <v>45556.0</v>
      </c>
      <c r="P2241" s="436">
        <v>45834.0</v>
      </c>
      <c r="Q2241" s="94" t="s">
        <v>124</v>
      </c>
      <c r="R2241" s="94">
        <v>1.0</v>
      </c>
      <c r="S2241" s="167" t="s">
        <v>126</v>
      </c>
      <c r="T2241" s="162" t="s">
        <v>145</v>
      </c>
      <c r="U2241" s="167" t="s">
        <v>101</v>
      </c>
      <c r="V2241" s="167" t="s">
        <v>131</v>
      </c>
      <c r="W2241" s="175"/>
      <c r="X2241" s="163"/>
      <c r="Y2241" s="175"/>
      <c r="Z2241" s="175"/>
      <c r="AA2241" s="175"/>
      <c r="AB2241" s="175"/>
    </row>
    <row r="2242" ht="22.5" customHeight="1">
      <c r="A2242" s="72">
        <f>COUNTIF('Call &amp; Chat-Lidya'!$I$4:$I$2365,I2242)</f>
        <v>2</v>
      </c>
      <c r="B2242" s="436">
        <v>46086.0</v>
      </c>
      <c r="C2242" s="94" t="s">
        <v>83</v>
      </c>
      <c r="D2242" s="94" t="s">
        <v>125</v>
      </c>
      <c r="E2242" s="94">
        <f t="shared" si="2"/>
        <v>405</v>
      </c>
      <c r="F2242" s="429">
        <v>46086.0</v>
      </c>
      <c r="G2242" s="94"/>
      <c r="H2242" s="94">
        <v>9867.0</v>
      </c>
      <c r="I2242" s="512">
        <v>16405.0</v>
      </c>
      <c r="J2242" s="161" t="s">
        <v>11883</v>
      </c>
      <c r="K2242" s="161" t="s">
        <v>11884</v>
      </c>
      <c r="L2242" s="430" t="s">
        <v>11884</v>
      </c>
      <c r="M2242" s="94">
        <v>8.16307218E8</v>
      </c>
      <c r="N2242" s="94">
        <v>8.5782578981E10</v>
      </c>
      <c r="O2242" s="880">
        <v>45917.0</v>
      </c>
      <c r="P2242" s="436">
        <v>45931.0</v>
      </c>
      <c r="Q2242" s="94" t="s">
        <v>213</v>
      </c>
      <c r="R2242" s="94">
        <v>1.0</v>
      </c>
      <c r="S2242" s="167" t="s">
        <v>126</v>
      </c>
      <c r="T2242" s="162" t="s">
        <v>145</v>
      </c>
      <c r="U2242" s="167" t="s">
        <v>101</v>
      </c>
      <c r="V2242" s="167" t="s">
        <v>131</v>
      </c>
      <c r="W2242" s="175"/>
      <c r="X2242" s="163"/>
      <c r="Y2242" s="175"/>
      <c r="Z2242" s="175"/>
      <c r="AA2242" s="175"/>
      <c r="AB2242" s="175"/>
    </row>
    <row r="2243" ht="22.5" customHeight="1">
      <c r="A2243" s="72">
        <f>COUNTIF('Call &amp; Chat-Lidya'!$I$4:$I$2365,I2243)</f>
        <v>2</v>
      </c>
      <c r="B2243" s="436">
        <v>46086.0</v>
      </c>
      <c r="C2243" s="94" t="s">
        <v>83</v>
      </c>
      <c r="D2243" s="94" t="s">
        <v>125</v>
      </c>
      <c r="E2243" s="94">
        <f t="shared" si="2"/>
        <v>406</v>
      </c>
      <c r="F2243" s="429">
        <v>46086.0</v>
      </c>
      <c r="G2243" s="94"/>
      <c r="H2243" s="94">
        <v>8051.0</v>
      </c>
      <c r="I2243" s="512">
        <v>12452.0</v>
      </c>
      <c r="J2243" s="161" t="s">
        <v>4861</v>
      </c>
      <c r="K2243" s="161" t="s">
        <v>4861</v>
      </c>
      <c r="L2243" s="430" t="s">
        <v>4862</v>
      </c>
      <c r="M2243" s="94">
        <v>8.16331016E8</v>
      </c>
      <c r="N2243" s="94">
        <v>8.16331016E8</v>
      </c>
      <c r="O2243" s="880">
        <v>45456.0</v>
      </c>
      <c r="P2243" s="436">
        <v>45834.0</v>
      </c>
      <c r="Q2243" s="94" t="s">
        <v>143</v>
      </c>
      <c r="R2243" s="94">
        <v>1.0</v>
      </c>
      <c r="S2243" s="167" t="s">
        <v>126</v>
      </c>
      <c r="T2243" s="162" t="s">
        <v>145</v>
      </c>
      <c r="U2243" s="167" t="s">
        <v>101</v>
      </c>
      <c r="V2243" s="167" t="s">
        <v>131</v>
      </c>
      <c r="W2243" s="175"/>
      <c r="X2243" s="163"/>
      <c r="Y2243" s="175"/>
      <c r="Z2243" s="175"/>
      <c r="AA2243" s="175"/>
      <c r="AB2243" s="175"/>
    </row>
    <row r="2244" ht="22.5" customHeight="1">
      <c r="A2244" s="72">
        <f>COUNTIF('Call &amp; Chat-Lidya'!$I$4:$I$2365,I2244)</f>
        <v>2</v>
      </c>
      <c r="B2244" s="436">
        <v>46086.0</v>
      </c>
      <c r="C2244" s="94" t="s">
        <v>83</v>
      </c>
      <c r="D2244" s="94" t="s">
        <v>125</v>
      </c>
      <c r="E2244" s="94">
        <f t="shared" si="2"/>
        <v>407</v>
      </c>
      <c r="F2244" s="429">
        <v>46086.0</v>
      </c>
      <c r="G2244" s="94"/>
      <c r="H2244" s="94">
        <v>7747.0</v>
      </c>
      <c r="I2244" s="512">
        <v>11921.0</v>
      </c>
      <c r="J2244" s="161" t="s">
        <v>11887</v>
      </c>
      <c r="K2244" s="161" t="s">
        <v>11888</v>
      </c>
      <c r="L2244" s="430" t="s">
        <v>11888</v>
      </c>
      <c r="M2244" s="94">
        <v>8.16402621E8</v>
      </c>
      <c r="N2244" s="94">
        <v>8.16402621E8</v>
      </c>
      <c r="O2244" s="880">
        <v>45404.0</v>
      </c>
      <c r="P2244" s="436">
        <v>45834.0</v>
      </c>
      <c r="Q2244" s="94" t="s">
        <v>124</v>
      </c>
      <c r="R2244" s="94">
        <v>1.0</v>
      </c>
      <c r="S2244" s="167" t="s">
        <v>126</v>
      </c>
      <c r="T2244" s="162" t="s">
        <v>145</v>
      </c>
      <c r="U2244" s="167" t="s">
        <v>101</v>
      </c>
      <c r="V2244" s="167" t="s">
        <v>131</v>
      </c>
      <c r="W2244" s="175"/>
      <c r="X2244" s="163"/>
      <c r="Y2244" s="175"/>
      <c r="Z2244" s="175"/>
      <c r="AA2244" s="175"/>
      <c r="AB2244" s="175"/>
    </row>
    <row r="2245" ht="22.5" customHeight="1">
      <c r="A2245" s="72">
        <f>COUNTIF('Call &amp; Chat-Lidya'!$I$4:$I$2365,I2245)</f>
        <v>2</v>
      </c>
      <c r="B2245" s="436">
        <v>46086.0</v>
      </c>
      <c r="C2245" s="94" t="s">
        <v>83</v>
      </c>
      <c r="D2245" s="94" t="s">
        <v>125</v>
      </c>
      <c r="E2245" s="94">
        <f t="shared" si="2"/>
        <v>408</v>
      </c>
      <c r="F2245" s="429">
        <v>46086.0</v>
      </c>
      <c r="G2245" s="94"/>
      <c r="H2245" s="94">
        <v>7907.0</v>
      </c>
      <c r="I2245" s="512">
        <v>12198.0</v>
      </c>
      <c r="J2245" s="161" t="s">
        <v>5311</v>
      </c>
      <c r="K2245" s="161" t="s">
        <v>5312</v>
      </c>
      <c r="L2245" s="430" t="s">
        <v>5312</v>
      </c>
      <c r="M2245" s="94">
        <v>8.16506663E8</v>
      </c>
      <c r="N2245" s="94">
        <v>8.16665605E8</v>
      </c>
      <c r="O2245" s="880">
        <v>45430.0</v>
      </c>
      <c r="P2245" s="436">
        <v>45834.0</v>
      </c>
      <c r="Q2245" s="94" t="s">
        <v>124</v>
      </c>
      <c r="R2245" s="94">
        <v>1.0</v>
      </c>
      <c r="S2245" s="167" t="s">
        <v>126</v>
      </c>
      <c r="T2245" s="162" t="s">
        <v>145</v>
      </c>
      <c r="U2245" s="167" t="s">
        <v>101</v>
      </c>
      <c r="V2245" s="167" t="s">
        <v>131</v>
      </c>
      <c r="W2245" s="175"/>
      <c r="X2245" s="163"/>
      <c r="Y2245" s="175"/>
      <c r="Z2245" s="175"/>
      <c r="AA2245" s="175"/>
      <c r="AB2245" s="175"/>
    </row>
    <row r="2246" ht="22.5" customHeight="1">
      <c r="A2246" s="72">
        <f>COUNTIF('Call &amp; Chat-Lidya'!$I$4:$I$2365,I2246)</f>
        <v>2</v>
      </c>
      <c r="B2246" s="436">
        <v>46086.0</v>
      </c>
      <c r="C2246" s="94" t="s">
        <v>83</v>
      </c>
      <c r="D2246" s="94" t="s">
        <v>125</v>
      </c>
      <c r="E2246" s="94">
        <f t="shared" si="2"/>
        <v>409</v>
      </c>
      <c r="F2246" s="429">
        <v>46086.0</v>
      </c>
      <c r="G2246" s="94"/>
      <c r="H2246" s="94">
        <v>8822.0</v>
      </c>
      <c r="I2246" s="512">
        <v>14048.0</v>
      </c>
      <c r="J2246" s="161" t="s">
        <v>11890</v>
      </c>
      <c r="K2246" s="161" t="s">
        <v>11891</v>
      </c>
      <c r="L2246" s="430" t="s">
        <v>11891</v>
      </c>
      <c r="M2246" s="94">
        <v>8.16880359E8</v>
      </c>
      <c r="N2246" s="94">
        <v>8.16880359E8</v>
      </c>
      <c r="O2246" s="880">
        <v>45633.0</v>
      </c>
      <c r="P2246" s="436">
        <v>45834.0</v>
      </c>
      <c r="Q2246" s="94" t="s">
        <v>143</v>
      </c>
      <c r="R2246" s="94">
        <v>1.0</v>
      </c>
      <c r="S2246" s="167" t="s">
        <v>126</v>
      </c>
      <c r="T2246" s="162" t="s">
        <v>145</v>
      </c>
      <c r="U2246" s="167" t="s">
        <v>101</v>
      </c>
      <c r="V2246" s="167" t="s">
        <v>131</v>
      </c>
      <c r="W2246" s="175"/>
      <c r="X2246" s="163"/>
      <c r="Y2246" s="175"/>
      <c r="Z2246" s="175"/>
      <c r="AA2246" s="175"/>
      <c r="AB2246" s="175"/>
    </row>
    <row r="2247" ht="22.5" customHeight="1">
      <c r="A2247" s="72">
        <f>COUNTIF('Call &amp; Chat-Lidya'!$I$4:$I$2365,I2247)</f>
        <v>2</v>
      </c>
      <c r="B2247" s="436">
        <v>46086.0</v>
      </c>
      <c r="C2247" s="94" t="s">
        <v>83</v>
      </c>
      <c r="D2247" s="94" t="s">
        <v>125</v>
      </c>
      <c r="E2247" s="94">
        <f t="shared" si="2"/>
        <v>410</v>
      </c>
      <c r="F2247" s="429">
        <v>46086.0</v>
      </c>
      <c r="G2247" s="94"/>
      <c r="H2247" s="94">
        <v>8009.0</v>
      </c>
      <c r="I2247" s="512">
        <v>12364.0</v>
      </c>
      <c r="J2247" s="161" t="s">
        <v>11892</v>
      </c>
      <c r="K2247" s="161" t="s">
        <v>11893</v>
      </c>
      <c r="L2247" s="430" t="s">
        <v>11893</v>
      </c>
      <c r="M2247" s="94">
        <v>8.17312552E8</v>
      </c>
      <c r="N2247" s="94">
        <v>8.3108973032E10</v>
      </c>
      <c r="O2247" s="880">
        <v>45450.0</v>
      </c>
      <c r="P2247" s="436">
        <v>45834.0</v>
      </c>
      <c r="Q2247" s="94" t="s">
        <v>143</v>
      </c>
      <c r="R2247" s="94">
        <v>1.0</v>
      </c>
      <c r="S2247" s="167" t="s">
        <v>251</v>
      </c>
      <c r="T2247" s="162" t="s">
        <v>145</v>
      </c>
      <c r="U2247" s="167" t="s">
        <v>101</v>
      </c>
      <c r="V2247" s="167" t="s">
        <v>131</v>
      </c>
      <c r="W2247" s="175"/>
      <c r="X2247" s="163"/>
      <c r="Y2247" s="175"/>
      <c r="Z2247" s="175"/>
      <c r="AA2247" s="175"/>
      <c r="AB2247" s="175"/>
    </row>
    <row r="2248" ht="22.5" customHeight="1">
      <c r="A2248" s="72">
        <f>COUNTIF('Call &amp; Chat-Lidya'!$I$4:$I$2365,I2248)</f>
        <v>2</v>
      </c>
      <c r="B2248" s="436">
        <v>46086.0</v>
      </c>
      <c r="C2248" s="94" t="s">
        <v>83</v>
      </c>
      <c r="D2248" s="94" t="s">
        <v>125</v>
      </c>
      <c r="E2248" s="94">
        <f t="shared" si="2"/>
        <v>411</v>
      </c>
      <c r="F2248" s="429">
        <v>46086.0</v>
      </c>
      <c r="G2248" s="94"/>
      <c r="H2248" s="94">
        <v>7198.0</v>
      </c>
      <c r="I2248" s="512">
        <v>10807.0</v>
      </c>
      <c r="J2248" s="161" t="s">
        <v>11896</v>
      </c>
      <c r="K2248" s="161" t="s">
        <v>11897</v>
      </c>
      <c r="L2248" s="430" t="s">
        <v>11897</v>
      </c>
      <c r="M2248" s="94">
        <v>8.17433815E8</v>
      </c>
      <c r="N2248" s="94">
        <v>8.17433815E8</v>
      </c>
      <c r="O2248" s="880">
        <v>45271.0</v>
      </c>
      <c r="P2248" s="436">
        <v>45834.0</v>
      </c>
      <c r="Q2248" s="94" t="s">
        <v>143</v>
      </c>
      <c r="R2248" s="94">
        <v>1.0</v>
      </c>
      <c r="S2248" s="167" t="s">
        <v>251</v>
      </c>
      <c r="T2248" s="162" t="s">
        <v>145</v>
      </c>
      <c r="U2248" s="167" t="s">
        <v>101</v>
      </c>
      <c r="V2248" s="167" t="s">
        <v>131</v>
      </c>
      <c r="W2248" s="175"/>
      <c r="X2248" s="163"/>
      <c r="Y2248" s="175"/>
      <c r="Z2248" s="175"/>
      <c r="AA2248" s="175"/>
      <c r="AB2248" s="175"/>
    </row>
    <row r="2249" ht="22.5" customHeight="1">
      <c r="A2249" s="72">
        <f>COUNTIF('Call &amp; Chat-Lidya'!$I$4:$I$2365,I2249)</f>
        <v>1</v>
      </c>
      <c r="B2249" s="436">
        <v>46086.0</v>
      </c>
      <c r="C2249" s="94" t="s">
        <v>83</v>
      </c>
      <c r="D2249" s="94" t="s">
        <v>125</v>
      </c>
      <c r="E2249" s="94">
        <f t="shared" si="2"/>
        <v>412</v>
      </c>
      <c r="F2249" s="429">
        <v>46086.0</v>
      </c>
      <c r="G2249" s="94"/>
      <c r="H2249" s="94">
        <v>7189.0</v>
      </c>
      <c r="I2249" s="512">
        <v>10784.0</v>
      </c>
      <c r="J2249" s="161" t="s">
        <v>11898</v>
      </c>
      <c r="K2249" s="161" t="s">
        <v>253</v>
      </c>
      <c r="L2249" s="430" t="s">
        <v>253</v>
      </c>
      <c r="M2249" s="94">
        <v>8.17819994E8</v>
      </c>
      <c r="N2249" s="94">
        <v>8.7828480712E10</v>
      </c>
      <c r="O2249" s="880">
        <v>45266.0</v>
      </c>
      <c r="P2249" s="436">
        <v>45834.0</v>
      </c>
      <c r="Q2249" s="94" t="s">
        <v>124</v>
      </c>
      <c r="R2249" s="94">
        <v>1.0</v>
      </c>
      <c r="S2249" s="167" t="s">
        <v>350</v>
      </c>
      <c r="T2249" s="162" t="s">
        <v>145</v>
      </c>
      <c r="U2249" s="167" t="s">
        <v>101</v>
      </c>
      <c r="V2249" s="167" t="s">
        <v>131</v>
      </c>
      <c r="W2249" s="175"/>
      <c r="X2249" s="163"/>
      <c r="Y2249" s="175"/>
      <c r="Z2249" s="175" t="s">
        <v>11900</v>
      </c>
      <c r="AA2249" s="175"/>
      <c r="AB2249" s="175"/>
    </row>
    <row r="2250" ht="22.5" customHeight="1">
      <c r="A2250" s="72">
        <f>COUNTIF('Call &amp; Chat-Lidya'!$I$4:$I$2365,I2250)</f>
        <v>2</v>
      </c>
      <c r="B2250" s="436">
        <v>46086.0</v>
      </c>
      <c r="C2250" s="94" t="s">
        <v>83</v>
      </c>
      <c r="D2250" s="94" t="s">
        <v>125</v>
      </c>
      <c r="E2250" s="94">
        <f t="shared" si="2"/>
        <v>413</v>
      </c>
      <c r="F2250" s="429">
        <v>46086.0</v>
      </c>
      <c r="G2250" s="94"/>
      <c r="H2250" s="94">
        <v>7571.0</v>
      </c>
      <c r="I2250" s="512">
        <v>11537.0</v>
      </c>
      <c r="J2250" s="161" t="s">
        <v>5921</v>
      </c>
      <c r="K2250" s="161" t="s">
        <v>5922</v>
      </c>
      <c r="L2250" s="430" t="s">
        <v>5922</v>
      </c>
      <c r="M2250" s="94">
        <v>8.18469941E8</v>
      </c>
      <c r="N2250" s="94">
        <v>8.510390999E10</v>
      </c>
      <c r="O2250" s="880">
        <v>45356.0</v>
      </c>
      <c r="P2250" s="436">
        <v>45834.0</v>
      </c>
      <c r="Q2250" s="94" t="s">
        <v>124</v>
      </c>
      <c r="R2250" s="94">
        <v>1.0</v>
      </c>
      <c r="S2250" s="167" t="s">
        <v>251</v>
      </c>
      <c r="T2250" s="162" t="s">
        <v>145</v>
      </c>
      <c r="U2250" s="167" t="s">
        <v>101</v>
      </c>
      <c r="V2250" s="167" t="s">
        <v>131</v>
      </c>
      <c r="W2250" s="175"/>
      <c r="X2250" s="163"/>
      <c r="Y2250" s="175"/>
      <c r="Z2250" s="175"/>
      <c r="AA2250" s="175"/>
      <c r="AB2250" s="175"/>
    </row>
    <row r="2251" ht="22.5" customHeight="1">
      <c r="A2251" s="72">
        <f>COUNTIF('Call &amp; Chat-Lidya'!$I$4:$I$2365,I2251)</f>
        <v>2</v>
      </c>
      <c r="B2251" s="436">
        <v>46086.0</v>
      </c>
      <c r="C2251" s="94" t="s">
        <v>83</v>
      </c>
      <c r="D2251" s="94" t="s">
        <v>125</v>
      </c>
      <c r="E2251" s="94">
        <f t="shared" si="2"/>
        <v>414</v>
      </c>
      <c r="F2251" s="429">
        <v>46086.0</v>
      </c>
      <c r="G2251" s="94"/>
      <c r="H2251" s="94">
        <v>8377.0</v>
      </c>
      <c r="I2251" s="512">
        <v>13168.0</v>
      </c>
      <c r="J2251" s="161" t="s">
        <v>11901</v>
      </c>
      <c r="K2251" s="161" t="s">
        <v>11902</v>
      </c>
      <c r="L2251" s="430" t="s">
        <v>11902</v>
      </c>
      <c r="M2251" s="94">
        <v>8.2255585E8</v>
      </c>
      <c r="N2251" s="94">
        <v>8.12902789E8</v>
      </c>
      <c r="O2251" s="880">
        <v>45534.0</v>
      </c>
      <c r="P2251" s="436">
        <v>45834.0</v>
      </c>
      <c r="Q2251" s="94" t="s">
        <v>124</v>
      </c>
      <c r="R2251" s="94">
        <v>1.0</v>
      </c>
      <c r="S2251" s="167" t="s">
        <v>251</v>
      </c>
      <c r="T2251" s="162" t="s">
        <v>195</v>
      </c>
      <c r="U2251" s="167" t="s">
        <v>128</v>
      </c>
      <c r="V2251" s="167" t="s">
        <v>131</v>
      </c>
      <c r="W2251" s="175"/>
      <c r="X2251" s="163"/>
      <c r="Y2251" s="175"/>
      <c r="Z2251" s="175"/>
      <c r="AA2251" s="175"/>
      <c r="AB2251" s="175"/>
    </row>
    <row r="2252" ht="22.5" customHeight="1">
      <c r="A2252" s="72">
        <f>COUNTIF('Call &amp; Chat-Lidya'!$I$4:$I$2365,I2252)</f>
        <v>1</v>
      </c>
      <c r="B2252" s="436">
        <v>46086.0</v>
      </c>
      <c r="C2252" s="94" t="s">
        <v>83</v>
      </c>
      <c r="D2252" s="94" t="s">
        <v>125</v>
      </c>
      <c r="E2252" s="94">
        <f t="shared" si="2"/>
        <v>415</v>
      </c>
      <c r="F2252" s="429">
        <v>46086.0</v>
      </c>
      <c r="G2252" s="94"/>
      <c r="H2252" s="94">
        <v>10753.0</v>
      </c>
      <c r="I2252" s="512">
        <v>17948.0</v>
      </c>
      <c r="J2252" s="161" t="s">
        <v>11904</v>
      </c>
      <c r="K2252" s="161" t="s">
        <v>11905</v>
      </c>
      <c r="L2252" s="430" t="s">
        <v>11905</v>
      </c>
      <c r="M2252" s="94">
        <v>8.88000002E8</v>
      </c>
      <c r="N2252" s="94">
        <v>8.8809484949E10</v>
      </c>
      <c r="O2252" s="880">
        <v>46077.0</v>
      </c>
      <c r="P2252" s="436">
        <v>46091.0</v>
      </c>
      <c r="Q2252" s="94" t="s">
        <v>143</v>
      </c>
      <c r="R2252" s="94">
        <v>1.0</v>
      </c>
      <c r="S2252" s="167" t="s">
        <v>126</v>
      </c>
      <c r="T2252" s="162" t="s">
        <v>145</v>
      </c>
      <c r="U2252" s="167" t="s">
        <v>101</v>
      </c>
      <c r="V2252" s="167" t="s">
        <v>131</v>
      </c>
      <c r="W2252" s="175"/>
      <c r="X2252" s="163"/>
      <c r="Y2252" s="175"/>
      <c r="Z2252" s="175"/>
      <c r="AA2252" s="175"/>
      <c r="AB2252" s="175"/>
    </row>
    <row r="2253" ht="22.5" customHeight="1">
      <c r="A2253" s="72">
        <f>COUNTIF('Call &amp; Chat-Lidya'!$I$4:$I$2365,I2253)</f>
        <v>1</v>
      </c>
      <c r="B2253" s="436">
        <v>46086.0</v>
      </c>
      <c r="C2253" s="94" t="s">
        <v>83</v>
      </c>
      <c r="D2253" s="94" t="s">
        <v>125</v>
      </c>
      <c r="E2253" s="94">
        <f t="shared" si="2"/>
        <v>416</v>
      </c>
      <c r="F2253" s="429">
        <v>46086.0</v>
      </c>
      <c r="G2253" s="94"/>
      <c r="H2253" s="94">
        <v>7344.0</v>
      </c>
      <c r="I2253" s="512">
        <v>11084.0</v>
      </c>
      <c r="J2253" s="161" t="s">
        <v>6264</v>
      </c>
      <c r="K2253" s="161" t="s">
        <v>5796</v>
      </c>
      <c r="L2253" s="430" t="s">
        <v>5796</v>
      </c>
      <c r="M2253" s="94">
        <v>8.8846494E8</v>
      </c>
      <c r="N2253" s="94">
        <v>8.8846494E8</v>
      </c>
      <c r="O2253" s="880">
        <v>45308.0</v>
      </c>
      <c r="P2253" s="436">
        <v>45834.0</v>
      </c>
      <c r="Q2253" s="94" t="s">
        <v>554</v>
      </c>
      <c r="R2253" s="94">
        <v>1.0</v>
      </c>
      <c r="S2253" s="166" t="s">
        <v>292</v>
      </c>
      <c r="T2253" s="162" t="s">
        <v>127</v>
      </c>
      <c r="U2253" s="167" t="s">
        <v>128</v>
      </c>
      <c r="V2253" s="167" t="s">
        <v>131</v>
      </c>
      <c r="W2253" s="175"/>
      <c r="X2253" s="163"/>
      <c r="Y2253" s="175"/>
      <c r="Z2253" s="175" t="s">
        <v>533</v>
      </c>
      <c r="AA2253" s="175"/>
      <c r="AB2253" s="175"/>
    </row>
    <row r="2254" ht="22.5" customHeight="1">
      <c r="A2254" s="72">
        <f>COUNTIF('Call &amp; Chat-Lidya'!$I$4:$I$2365,I2254)</f>
        <v>1</v>
      </c>
      <c r="B2254" s="436">
        <v>46086.0</v>
      </c>
      <c r="C2254" s="94" t="s">
        <v>83</v>
      </c>
      <c r="D2254" s="94" t="s">
        <v>125</v>
      </c>
      <c r="E2254" s="94">
        <f t="shared" si="2"/>
        <v>417</v>
      </c>
      <c r="F2254" s="429">
        <v>46086.0</v>
      </c>
      <c r="G2254" s="94"/>
      <c r="H2254" s="94">
        <v>7575.0</v>
      </c>
      <c r="I2254" s="512">
        <v>11547.0</v>
      </c>
      <c r="J2254" s="161" t="s">
        <v>11912</v>
      </c>
      <c r="K2254" s="161" t="s">
        <v>11913</v>
      </c>
      <c r="L2254" s="430" t="s">
        <v>11913</v>
      </c>
      <c r="M2254" s="94">
        <v>8.97013107E8</v>
      </c>
      <c r="N2254" s="175"/>
      <c r="O2254" s="880">
        <v>45357.0</v>
      </c>
      <c r="P2254" s="436">
        <v>45834.0</v>
      </c>
      <c r="Q2254" s="94" t="s">
        <v>163</v>
      </c>
      <c r="R2254" s="94">
        <v>1.0</v>
      </c>
      <c r="S2254" s="166" t="s">
        <v>292</v>
      </c>
      <c r="T2254" s="162" t="s">
        <v>127</v>
      </c>
      <c r="U2254" s="167" t="s">
        <v>128</v>
      </c>
      <c r="V2254" s="167" t="s">
        <v>131</v>
      </c>
      <c r="W2254" s="175"/>
      <c r="X2254" s="163"/>
      <c r="Y2254" s="175"/>
      <c r="Z2254" s="175" t="s">
        <v>533</v>
      </c>
      <c r="AA2254" s="175"/>
      <c r="AB2254" s="175"/>
    </row>
    <row r="2255" ht="22.5" customHeight="1">
      <c r="A2255" s="72">
        <f>COUNTIF('Call &amp; Chat-Lidya'!$I$4:$I$2365,I2255)</f>
        <v>1</v>
      </c>
      <c r="B2255" s="436">
        <v>46086.0</v>
      </c>
      <c r="C2255" s="94" t="s">
        <v>83</v>
      </c>
      <c r="D2255" s="94" t="s">
        <v>125</v>
      </c>
      <c r="E2255" s="94">
        <f t="shared" si="2"/>
        <v>418</v>
      </c>
      <c r="F2255" s="429">
        <v>46086.0</v>
      </c>
      <c r="G2255" s="94"/>
      <c r="H2255" s="94">
        <v>8789.0</v>
      </c>
      <c r="I2255" s="512">
        <v>13983.0</v>
      </c>
      <c r="J2255" s="161" t="s">
        <v>11914</v>
      </c>
      <c r="K2255" s="161" t="s">
        <v>11915</v>
      </c>
      <c r="L2255" s="430" t="s">
        <v>11915</v>
      </c>
      <c r="M2255" s="94">
        <v>8.98835399E8</v>
      </c>
      <c r="N2255" s="94">
        <v>8.98835399E9</v>
      </c>
      <c r="O2255" s="880">
        <v>45627.0</v>
      </c>
      <c r="P2255" s="436">
        <v>45834.0</v>
      </c>
      <c r="Q2255" s="94" t="s">
        <v>124</v>
      </c>
      <c r="R2255" s="94">
        <v>1.0</v>
      </c>
      <c r="S2255" s="167" t="s">
        <v>126</v>
      </c>
      <c r="T2255" s="162" t="s">
        <v>145</v>
      </c>
      <c r="U2255" s="167" t="s">
        <v>101</v>
      </c>
      <c r="V2255" s="167" t="s">
        <v>131</v>
      </c>
      <c r="W2255" s="175"/>
      <c r="X2255" s="163"/>
      <c r="Y2255" s="175"/>
      <c r="Z2255" s="175"/>
      <c r="AA2255" s="175"/>
      <c r="AB2255" s="175"/>
    </row>
    <row r="2256" ht="22.5" customHeight="1">
      <c r="A2256" s="72">
        <f>COUNTIF('Call &amp; Chat-Lidya'!$I$4:$I$2365,I2256)</f>
        <v>2</v>
      </c>
      <c r="B2256" s="436">
        <v>46086.0</v>
      </c>
      <c r="C2256" s="94" t="s">
        <v>83</v>
      </c>
      <c r="D2256" s="94" t="s">
        <v>125</v>
      </c>
      <c r="E2256" s="94">
        <f t="shared" si="2"/>
        <v>419</v>
      </c>
      <c r="F2256" s="429">
        <v>46086.0</v>
      </c>
      <c r="G2256" s="94"/>
      <c r="H2256" s="94">
        <v>9994.0</v>
      </c>
      <c r="I2256" s="512">
        <v>16640.0</v>
      </c>
      <c r="J2256" s="161" t="s">
        <v>11917</v>
      </c>
      <c r="K2256" s="161" t="s">
        <v>10636</v>
      </c>
      <c r="L2256" s="430" t="s">
        <v>10636</v>
      </c>
      <c r="M2256" s="94">
        <v>2.128543298E9</v>
      </c>
      <c r="N2256" s="94">
        <v>8.1932736351E10</v>
      </c>
      <c r="O2256" s="880">
        <v>45951.0</v>
      </c>
      <c r="P2256" s="436">
        <v>45965.0</v>
      </c>
      <c r="Q2256" s="94" t="s">
        <v>124</v>
      </c>
      <c r="R2256" s="94">
        <v>1.0</v>
      </c>
      <c r="S2256" s="167" t="s">
        <v>126</v>
      </c>
      <c r="T2256" s="162" t="s">
        <v>145</v>
      </c>
      <c r="U2256" s="167" t="s">
        <v>101</v>
      </c>
      <c r="V2256" s="167" t="s">
        <v>131</v>
      </c>
      <c r="W2256" s="175"/>
      <c r="X2256" s="163"/>
      <c r="Y2256" s="175"/>
      <c r="Z2256" s="175"/>
      <c r="AA2256" s="175"/>
      <c r="AB2256" s="175"/>
    </row>
    <row r="2257" ht="22.5" customHeight="1">
      <c r="A2257" s="72">
        <f>COUNTIF('Call &amp; Chat-Lidya'!$I$4:$I$2365,I2257)</f>
        <v>1</v>
      </c>
      <c r="B2257" s="436">
        <v>46092.0</v>
      </c>
      <c r="C2257" s="94" t="s">
        <v>83</v>
      </c>
      <c r="D2257" s="94" t="s">
        <v>125</v>
      </c>
      <c r="E2257" s="94">
        <f t="shared" si="2"/>
        <v>420</v>
      </c>
      <c r="F2257" s="429">
        <v>46086.0</v>
      </c>
      <c r="G2257" s="94"/>
      <c r="H2257" s="94">
        <v>678.0</v>
      </c>
      <c r="I2257" s="512">
        <v>903.0</v>
      </c>
      <c r="J2257" s="161" t="s">
        <v>11918</v>
      </c>
      <c r="K2257" s="161" t="s">
        <v>11919</v>
      </c>
      <c r="L2257" s="430" t="s">
        <v>11919</v>
      </c>
      <c r="M2257" s="94">
        <v>5.250491307E9</v>
      </c>
      <c r="N2257" s="94">
        <v>8.525049137E9</v>
      </c>
      <c r="O2257" s="880">
        <v>44338.0</v>
      </c>
      <c r="P2257" s="436">
        <v>45834.0</v>
      </c>
      <c r="Q2257" s="94" t="s">
        <v>616</v>
      </c>
      <c r="R2257" s="94">
        <v>1.0</v>
      </c>
      <c r="S2257" s="167" t="s">
        <v>350</v>
      </c>
      <c r="T2257" s="162" t="s">
        <v>145</v>
      </c>
      <c r="U2257" s="167" t="s">
        <v>101</v>
      </c>
      <c r="V2257" s="167" t="s">
        <v>131</v>
      </c>
      <c r="W2257" s="175"/>
      <c r="X2257" s="163"/>
      <c r="Y2257" s="175"/>
      <c r="Z2257" s="175" t="s">
        <v>11921</v>
      </c>
      <c r="AA2257" s="175"/>
      <c r="AB2257" s="175"/>
    </row>
    <row r="2258" ht="22.5" customHeight="1">
      <c r="A2258" s="72">
        <f>COUNTIF('Call &amp; Chat-Lidya'!$I$4:$I$2365,I2258)</f>
        <v>2</v>
      </c>
      <c r="B2258" s="436">
        <v>46092.0</v>
      </c>
      <c r="C2258" s="94" t="s">
        <v>83</v>
      </c>
      <c r="D2258" s="94" t="s">
        <v>125</v>
      </c>
      <c r="E2258" s="94">
        <f t="shared" si="2"/>
        <v>421</v>
      </c>
      <c r="F2258" s="429">
        <v>46086.0</v>
      </c>
      <c r="G2258" s="94"/>
      <c r="H2258" s="94">
        <v>10586.0</v>
      </c>
      <c r="I2258" s="512">
        <v>17704.0</v>
      </c>
      <c r="J2258" s="161" t="s">
        <v>9217</v>
      </c>
      <c r="K2258" s="161" t="s">
        <v>9218</v>
      </c>
      <c r="L2258" s="430" t="s">
        <v>9218</v>
      </c>
      <c r="M2258" s="94">
        <v>7.777720303E9</v>
      </c>
      <c r="N2258" s="94">
        <v>8.1313219944E10</v>
      </c>
      <c r="O2258" s="880">
        <v>46053.0</v>
      </c>
      <c r="P2258" s="436">
        <v>46067.0</v>
      </c>
      <c r="Q2258" s="94" t="s">
        <v>124</v>
      </c>
      <c r="R2258" s="94">
        <v>1.0</v>
      </c>
      <c r="S2258" s="167" t="s">
        <v>126</v>
      </c>
      <c r="T2258" s="162" t="s">
        <v>145</v>
      </c>
      <c r="U2258" s="167" t="s">
        <v>101</v>
      </c>
      <c r="V2258" s="167" t="s">
        <v>131</v>
      </c>
      <c r="W2258" s="175"/>
      <c r="X2258" s="163"/>
      <c r="Y2258" s="175"/>
      <c r="Z2258" s="175"/>
      <c r="AA2258" s="175"/>
      <c r="AB2258" s="175"/>
    </row>
    <row r="2259" ht="22.5" customHeight="1">
      <c r="A2259" s="72">
        <f>COUNTIF('Call &amp; Chat-Lidya'!$I$4:$I$2365,I2259)</f>
        <v>1</v>
      </c>
      <c r="B2259" s="436">
        <v>46092.0</v>
      </c>
      <c r="C2259" s="94" t="s">
        <v>83</v>
      </c>
      <c r="D2259" s="94" t="s">
        <v>125</v>
      </c>
      <c r="E2259" s="94">
        <f t="shared" si="2"/>
        <v>422</v>
      </c>
      <c r="F2259" s="429">
        <v>46086.0</v>
      </c>
      <c r="G2259" s="94"/>
      <c r="H2259" s="94">
        <v>8415.0</v>
      </c>
      <c r="I2259" s="512">
        <v>13218.0</v>
      </c>
      <c r="J2259" s="161" t="s">
        <v>311</v>
      </c>
      <c r="K2259" s="161" t="s">
        <v>4588</v>
      </c>
      <c r="L2259" s="430" t="s">
        <v>4588</v>
      </c>
      <c r="M2259" s="94">
        <v>8.111111112E9</v>
      </c>
      <c r="N2259" s="94">
        <v>8.111111111E9</v>
      </c>
      <c r="O2259" s="880">
        <v>45539.0</v>
      </c>
      <c r="P2259" s="436">
        <v>45834.0</v>
      </c>
      <c r="Q2259" s="94" t="s">
        <v>316</v>
      </c>
      <c r="R2259" s="94">
        <v>1.0</v>
      </c>
      <c r="S2259" s="167" t="s">
        <v>126</v>
      </c>
      <c r="T2259" s="162" t="s">
        <v>145</v>
      </c>
      <c r="U2259" s="167" t="s">
        <v>101</v>
      </c>
      <c r="V2259" s="167" t="s">
        <v>131</v>
      </c>
      <c r="W2259" s="175"/>
      <c r="X2259" s="163"/>
      <c r="Y2259" s="175"/>
      <c r="Z2259" s="175"/>
      <c r="AA2259" s="175"/>
      <c r="AB2259" s="175"/>
    </row>
    <row r="2260" ht="22.5" customHeight="1">
      <c r="A2260" s="72">
        <f>COUNTIF('Call &amp; Chat-Lidya'!$I$4:$I$2365,I2260)</f>
        <v>1</v>
      </c>
      <c r="B2260" s="436">
        <v>46092.0</v>
      </c>
      <c r="C2260" s="94" t="s">
        <v>83</v>
      </c>
      <c r="D2260" s="94" t="s">
        <v>125</v>
      </c>
      <c r="E2260" s="94">
        <f t="shared" si="2"/>
        <v>423</v>
      </c>
      <c r="F2260" s="429">
        <v>46086.0</v>
      </c>
      <c r="G2260" s="94"/>
      <c r="H2260" s="94">
        <v>7253.0</v>
      </c>
      <c r="I2260" s="512">
        <v>10918.0</v>
      </c>
      <c r="J2260" s="161" t="s">
        <v>11923</v>
      </c>
      <c r="K2260" s="161" t="s">
        <v>11924</v>
      </c>
      <c r="L2260" s="430" t="s">
        <v>11924</v>
      </c>
      <c r="M2260" s="94">
        <v>8.111219486E9</v>
      </c>
      <c r="N2260" s="94">
        <v>8.111219486E9</v>
      </c>
      <c r="O2260" s="880">
        <v>45289.0</v>
      </c>
      <c r="P2260" s="436">
        <v>45834.0</v>
      </c>
      <c r="Q2260" s="94" t="s">
        <v>143</v>
      </c>
      <c r="R2260" s="94">
        <v>1.0</v>
      </c>
      <c r="S2260" s="167" t="s">
        <v>126</v>
      </c>
      <c r="T2260" s="162" t="s">
        <v>145</v>
      </c>
      <c r="U2260" s="167" t="s">
        <v>101</v>
      </c>
      <c r="V2260" s="167" t="s">
        <v>131</v>
      </c>
      <c r="W2260" s="175"/>
      <c r="X2260" s="163"/>
      <c r="Y2260" s="175"/>
      <c r="Z2260" s="175"/>
      <c r="AA2260" s="175"/>
      <c r="AB2260" s="175"/>
    </row>
    <row r="2261" ht="22.5" customHeight="1">
      <c r="A2261" s="72">
        <f>COUNTIF('Call &amp; Chat-Lidya'!$I$4:$I$2365,I2261)</f>
        <v>1</v>
      </c>
      <c r="B2261" s="436">
        <v>46092.0</v>
      </c>
      <c r="C2261" s="94" t="s">
        <v>83</v>
      </c>
      <c r="D2261" s="94" t="s">
        <v>125</v>
      </c>
      <c r="E2261" s="94">
        <f t="shared" si="2"/>
        <v>424</v>
      </c>
      <c r="F2261" s="429">
        <v>46086.0</v>
      </c>
      <c r="G2261" s="94"/>
      <c r="H2261" s="94">
        <v>7970.0</v>
      </c>
      <c r="I2261" s="512">
        <v>12295.0</v>
      </c>
      <c r="J2261" s="161" t="s">
        <v>11925</v>
      </c>
      <c r="K2261" s="161" t="s">
        <v>11926</v>
      </c>
      <c r="L2261" s="430" t="s">
        <v>11926</v>
      </c>
      <c r="M2261" s="94">
        <v>8.111473111E9</v>
      </c>
      <c r="N2261" s="94">
        <v>8.111473166E9</v>
      </c>
      <c r="O2261" s="880">
        <v>45443.0</v>
      </c>
      <c r="P2261" s="436">
        <v>45834.0</v>
      </c>
      <c r="Q2261" s="94" t="s">
        <v>124</v>
      </c>
      <c r="R2261" s="94">
        <v>1.0</v>
      </c>
      <c r="S2261" s="167" t="s">
        <v>99</v>
      </c>
      <c r="T2261" s="162" t="s">
        <v>145</v>
      </c>
      <c r="U2261" s="167" t="s">
        <v>101</v>
      </c>
      <c r="V2261" s="167" t="s">
        <v>664</v>
      </c>
      <c r="W2261" s="175"/>
      <c r="X2261" s="163"/>
      <c r="Y2261" s="175"/>
      <c r="Z2261" s="175" t="s">
        <v>11927</v>
      </c>
      <c r="AA2261" s="175"/>
      <c r="AB2261" s="175"/>
    </row>
    <row r="2262" ht="22.5" customHeight="1">
      <c r="A2262" s="72">
        <f>COUNTIF('Call &amp; Chat-Lidya'!$I$4:$I$2365,I2262)</f>
        <v>1</v>
      </c>
      <c r="B2262" s="436">
        <v>46093.0</v>
      </c>
      <c r="C2262" s="94" t="s">
        <v>83</v>
      </c>
      <c r="D2262" s="94" t="s">
        <v>125</v>
      </c>
      <c r="E2262" s="94">
        <f t="shared" si="2"/>
        <v>425</v>
      </c>
      <c r="F2262" s="429">
        <v>46086.0</v>
      </c>
      <c r="G2262" s="94"/>
      <c r="H2262" s="94">
        <v>8541.0</v>
      </c>
      <c r="I2262" s="512">
        <v>13460.0</v>
      </c>
      <c r="J2262" s="161" t="s">
        <v>11928</v>
      </c>
      <c r="K2262" s="161" t="s">
        <v>11929</v>
      </c>
      <c r="L2262" s="430" t="s">
        <v>11929</v>
      </c>
      <c r="M2262" s="94">
        <v>8.111596328E9</v>
      </c>
      <c r="N2262" s="94">
        <v>8.111596328E9</v>
      </c>
      <c r="O2262" s="880">
        <v>45567.0</v>
      </c>
      <c r="P2262" s="436">
        <v>45834.0</v>
      </c>
      <c r="Q2262" s="94" t="s">
        <v>124</v>
      </c>
      <c r="R2262" s="94">
        <v>1.0</v>
      </c>
      <c r="S2262" s="167" t="s">
        <v>99</v>
      </c>
      <c r="T2262" s="162" t="s">
        <v>145</v>
      </c>
      <c r="U2262" s="167" t="s">
        <v>101</v>
      </c>
      <c r="V2262" s="167" t="s">
        <v>131</v>
      </c>
      <c r="W2262" s="175"/>
      <c r="X2262" s="163"/>
      <c r="Y2262" s="175"/>
      <c r="Z2262" s="175"/>
      <c r="AA2262" s="175"/>
      <c r="AB2262" s="175"/>
    </row>
    <row r="2263" ht="22.5" customHeight="1">
      <c r="A2263" s="72">
        <f>COUNTIF('Call &amp; Chat-Lidya'!$I$4:$I$2365,I2263)</f>
        <v>1</v>
      </c>
      <c r="B2263" s="436">
        <v>46093.0</v>
      </c>
      <c r="C2263" s="94" t="s">
        <v>83</v>
      </c>
      <c r="D2263" s="94" t="s">
        <v>125</v>
      </c>
      <c r="E2263" s="94">
        <f t="shared" si="2"/>
        <v>426</v>
      </c>
      <c r="F2263" s="429">
        <v>46086.0</v>
      </c>
      <c r="G2263" s="94"/>
      <c r="H2263" s="94">
        <v>8339.0</v>
      </c>
      <c r="I2263" s="512">
        <v>13074.0</v>
      </c>
      <c r="J2263" s="161" t="s">
        <v>11930</v>
      </c>
      <c r="K2263" s="161" t="s">
        <v>11931</v>
      </c>
      <c r="L2263" s="430" t="s">
        <v>11931</v>
      </c>
      <c r="M2263" s="94">
        <v>8.112110933E9</v>
      </c>
      <c r="N2263" s="94">
        <v>8.2129994005E10</v>
      </c>
      <c r="O2263" s="880">
        <v>45523.0</v>
      </c>
      <c r="P2263" s="436">
        <v>45834.0</v>
      </c>
      <c r="Q2263" s="94" t="s">
        <v>143</v>
      </c>
      <c r="R2263" s="94">
        <v>1.0</v>
      </c>
      <c r="S2263" s="167" t="s">
        <v>99</v>
      </c>
      <c r="T2263" s="162" t="s">
        <v>145</v>
      </c>
      <c r="U2263" s="167" t="s">
        <v>101</v>
      </c>
      <c r="V2263" s="167" t="s">
        <v>131</v>
      </c>
      <c r="W2263" s="175"/>
      <c r="X2263" s="163"/>
      <c r="Y2263" s="175"/>
      <c r="Z2263" s="175"/>
      <c r="AA2263" s="175"/>
      <c r="AB2263" s="175"/>
    </row>
    <row r="2264" ht="22.5" customHeight="1">
      <c r="A2264" s="72">
        <f>COUNTIF('Call &amp; Chat-Lidya'!$I$4:$I$2365,I2264)</f>
        <v>1</v>
      </c>
      <c r="B2264" s="436">
        <v>46093.0</v>
      </c>
      <c r="C2264" s="94" t="s">
        <v>83</v>
      </c>
      <c r="D2264" s="94" t="s">
        <v>125</v>
      </c>
      <c r="E2264" s="94">
        <f t="shared" si="2"/>
        <v>427</v>
      </c>
      <c r="F2264" s="429">
        <v>46086.0</v>
      </c>
      <c r="G2264" s="94"/>
      <c r="H2264" s="94">
        <v>8383.0</v>
      </c>
      <c r="I2264" s="512">
        <v>13174.0</v>
      </c>
      <c r="J2264" s="161" t="s">
        <v>11932</v>
      </c>
      <c r="K2264" s="161" t="s">
        <v>11933</v>
      </c>
      <c r="L2264" s="430" t="s">
        <v>11933</v>
      </c>
      <c r="M2264" s="94">
        <v>8.112594456E9</v>
      </c>
      <c r="N2264" s="94">
        <v>8.112594456E9</v>
      </c>
      <c r="O2264" s="880">
        <v>45535.0</v>
      </c>
      <c r="P2264" s="436">
        <v>45834.0</v>
      </c>
      <c r="Q2264" s="94" t="s">
        <v>143</v>
      </c>
      <c r="R2264" s="94">
        <v>1.0</v>
      </c>
      <c r="S2264" s="167" t="s">
        <v>99</v>
      </c>
      <c r="T2264" s="162" t="s">
        <v>145</v>
      </c>
      <c r="U2264" s="167" t="s">
        <v>101</v>
      </c>
      <c r="V2264" s="167" t="s">
        <v>131</v>
      </c>
      <c r="W2264" s="175"/>
      <c r="X2264" s="163"/>
      <c r="Y2264" s="175"/>
      <c r="Z2264" s="175"/>
      <c r="AA2264" s="175"/>
      <c r="AB2264" s="175"/>
    </row>
    <row r="2265" ht="22.5" customHeight="1">
      <c r="A2265" s="72">
        <f>COUNTIF('Call &amp; Chat-Lidya'!$I$4:$I$2365,I2265)</f>
        <v>1</v>
      </c>
      <c r="B2265" s="436">
        <v>46093.0</v>
      </c>
      <c r="C2265" s="94" t="s">
        <v>83</v>
      </c>
      <c r="D2265" s="94" t="s">
        <v>125</v>
      </c>
      <c r="E2265" s="94">
        <f t="shared" si="2"/>
        <v>428</v>
      </c>
      <c r="F2265" s="429">
        <v>46086.0</v>
      </c>
      <c r="G2265" s="94"/>
      <c r="H2265" s="94">
        <v>7548.0</v>
      </c>
      <c r="I2265" s="512">
        <v>11491.0</v>
      </c>
      <c r="J2265" s="161" t="s">
        <v>11934</v>
      </c>
      <c r="K2265" s="161" t="s">
        <v>11935</v>
      </c>
      <c r="L2265" s="430" t="s">
        <v>11935</v>
      </c>
      <c r="M2265" s="94">
        <v>8.112617723E9</v>
      </c>
      <c r="N2265" s="94">
        <v>8.112617723E9</v>
      </c>
      <c r="O2265" s="880">
        <v>45353.0</v>
      </c>
      <c r="P2265" s="436">
        <v>45834.0</v>
      </c>
      <c r="Q2265" s="94" t="s">
        <v>143</v>
      </c>
      <c r="R2265" s="94">
        <v>1.0</v>
      </c>
      <c r="S2265" s="167" t="s">
        <v>99</v>
      </c>
      <c r="T2265" s="162" t="s">
        <v>145</v>
      </c>
      <c r="U2265" s="167" t="s">
        <v>101</v>
      </c>
      <c r="V2265" s="167" t="s">
        <v>131</v>
      </c>
      <c r="W2265" s="175"/>
      <c r="X2265" s="163"/>
      <c r="Y2265" s="175"/>
      <c r="Z2265" s="175"/>
      <c r="AA2265" s="175"/>
      <c r="AB2265" s="175"/>
    </row>
    <row r="2266" ht="22.5" customHeight="1">
      <c r="A2266" s="72">
        <f>COUNTIF('Call &amp; Chat-Lidya'!$I$4:$I$2365,I2266)</f>
        <v>1</v>
      </c>
      <c r="B2266" s="436">
        <v>46093.0</v>
      </c>
      <c r="C2266" s="94" t="s">
        <v>83</v>
      </c>
      <c r="D2266" s="94" t="s">
        <v>125</v>
      </c>
      <c r="E2266" s="94">
        <f t="shared" si="2"/>
        <v>429</v>
      </c>
      <c r="F2266" s="429">
        <v>46086.0</v>
      </c>
      <c r="G2266" s="94"/>
      <c r="H2266" s="94">
        <v>7751.0</v>
      </c>
      <c r="I2266" s="512">
        <v>11925.0</v>
      </c>
      <c r="J2266" s="161" t="s">
        <v>11937</v>
      </c>
      <c r="K2266" s="161" t="s">
        <v>11938</v>
      </c>
      <c r="L2266" s="430" t="s">
        <v>11938</v>
      </c>
      <c r="M2266" s="94">
        <v>8.112889003E9</v>
      </c>
      <c r="N2266" s="94">
        <v>8.1288575783E10</v>
      </c>
      <c r="O2266" s="880">
        <v>45404.0</v>
      </c>
      <c r="P2266" s="436">
        <v>45834.0</v>
      </c>
      <c r="Q2266" s="94" t="s">
        <v>124</v>
      </c>
      <c r="R2266" s="94">
        <v>1.0</v>
      </c>
      <c r="S2266" s="167" t="s">
        <v>99</v>
      </c>
      <c r="T2266" s="162" t="s">
        <v>145</v>
      </c>
      <c r="U2266" s="167" t="s">
        <v>101</v>
      </c>
      <c r="V2266" s="167" t="s">
        <v>131</v>
      </c>
      <c r="W2266" s="175"/>
      <c r="X2266" s="163"/>
      <c r="Y2266" s="175"/>
      <c r="Z2266" s="175"/>
      <c r="AA2266" s="175"/>
      <c r="AB2266" s="175"/>
    </row>
    <row r="2267" ht="22.5" customHeight="1">
      <c r="A2267" s="72">
        <f>COUNTIF('Call &amp; Chat-Lidya'!$I$4:$I$2365,I2267)</f>
        <v>1</v>
      </c>
      <c r="B2267" s="436">
        <v>46093.0</v>
      </c>
      <c r="C2267" s="94" t="s">
        <v>83</v>
      </c>
      <c r="D2267" s="94" t="s">
        <v>125</v>
      </c>
      <c r="E2267" s="94">
        <f t="shared" si="2"/>
        <v>430</v>
      </c>
      <c r="F2267" s="429">
        <v>46086.0</v>
      </c>
      <c r="G2267" s="94"/>
      <c r="H2267" s="94">
        <v>7582.0</v>
      </c>
      <c r="I2267" s="512">
        <v>11559.0</v>
      </c>
      <c r="J2267" s="161" t="s">
        <v>11940</v>
      </c>
      <c r="K2267" s="161" t="s">
        <v>11941</v>
      </c>
      <c r="L2267" s="430" t="s">
        <v>11941</v>
      </c>
      <c r="M2267" s="94">
        <v>8.113780219E9</v>
      </c>
      <c r="N2267" s="94">
        <v>8.11361919E8</v>
      </c>
      <c r="O2267" s="880">
        <v>45358.0</v>
      </c>
      <c r="P2267" s="436">
        <v>45834.0</v>
      </c>
      <c r="Q2267" s="94" t="s">
        <v>124</v>
      </c>
      <c r="R2267" s="94">
        <v>1.0</v>
      </c>
      <c r="S2267" s="167" t="s">
        <v>99</v>
      </c>
      <c r="T2267" s="162" t="s">
        <v>145</v>
      </c>
      <c r="U2267" s="167" t="s">
        <v>101</v>
      </c>
      <c r="V2267" s="167" t="s">
        <v>131</v>
      </c>
      <c r="W2267" s="175"/>
      <c r="X2267" s="163"/>
      <c r="Y2267" s="175"/>
      <c r="Z2267" s="175"/>
      <c r="AA2267" s="175"/>
      <c r="AB2267" s="175"/>
    </row>
    <row r="2268" ht="22.5" customHeight="1">
      <c r="A2268" s="72">
        <f>COUNTIF('Call &amp; Chat-Lidya'!$I$4:$I$2365,I2268)</f>
        <v>1</v>
      </c>
      <c r="B2268" s="436">
        <v>46093.0</v>
      </c>
      <c r="C2268" s="94" t="s">
        <v>83</v>
      </c>
      <c r="D2268" s="94" t="s">
        <v>125</v>
      </c>
      <c r="E2268" s="94">
        <f t="shared" si="2"/>
        <v>431</v>
      </c>
      <c r="F2268" s="429">
        <v>46086.0</v>
      </c>
      <c r="G2268" s="94"/>
      <c r="H2268" s="94">
        <v>8901.0</v>
      </c>
      <c r="I2268" s="512">
        <v>14253.0</v>
      </c>
      <c r="J2268" s="161" t="s">
        <v>11942</v>
      </c>
      <c r="K2268" s="161" t="s">
        <v>11943</v>
      </c>
      <c r="L2268" s="430" t="s">
        <v>11943</v>
      </c>
      <c r="M2268" s="94">
        <v>8.11410109E9</v>
      </c>
      <c r="N2268" s="94">
        <v>8.11410109E9</v>
      </c>
      <c r="O2268" s="880">
        <v>45657.0</v>
      </c>
      <c r="P2268" s="436">
        <v>45834.0</v>
      </c>
      <c r="Q2268" s="94" t="s">
        <v>124</v>
      </c>
      <c r="R2268" s="94">
        <v>1.0</v>
      </c>
      <c r="S2268" s="167" t="s">
        <v>99</v>
      </c>
      <c r="T2268" s="162" t="s">
        <v>145</v>
      </c>
      <c r="U2268" s="167" t="s">
        <v>101</v>
      </c>
      <c r="V2268" s="167" t="s">
        <v>131</v>
      </c>
      <c r="W2268" s="175"/>
      <c r="X2268" s="163"/>
      <c r="Y2268" s="175"/>
      <c r="Z2268" s="175"/>
      <c r="AA2268" s="175"/>
      <c r="AB2268" s="175"/>
    </row>
    <row r="2269" ht="22.5" customHeight="1">
      <c r="A2269" s="72">
        <f>COUNTIF('Call &amp; Chat-Lidya'!$I$4:$I$2365,I2269)</f>
        <v>1</v>
      </c>
      <c r="B2269" s="436">
        <v>46093.0</v>
      </c>
      <c r="C2269" s="94" t="s">
        <v>83</v>
      </c>
      <c r="D2269" s="94" t="s">
        <v>125</v>
      </c>
      <c r="E2269" s="94">
        <f t="shared" si="2"/>
        <v>432</v>
      </c>
      <c r="F2269" s="429">
        <v>46086.0</v>
      </c>
      <c r="G2269" s="94"/>
      <c r="H2269" s="94">
        <v>8834.0</v>
      </c>
      <c r="I2269" s="512">
        <v>14096.0</v>
      </c>
      <c r="J2269" s="161" t="s">
        <v>11944</v>
      </c>
      <c r="K2269" s="161" t="s">
        <v>11945</v>
      </c>
      <c r="L2269" s="430" t="s">
        <v>11945</v>
      </c>
      <c r="M2269" s="94">
        <v>8.114198848E9</v>
      </c>
      <c r="N2269" s="94">
        <v>8.114198848E9</v>
      </c>
      <c r="O2269" s="880">
        <v>45637.0</v>
      </c>
      <c r="P2269" s="436">
        <v>45834.0</v>
      </c>
      <c r="Q2269" s="94" t="s">
        <v>124</v>
      </c>
      <c r="R2269" s="94">
        <v>1.0</v>
      </c>
      <c r="S2269" s="167" t="s">
        <v>99</v>
      </c>
      <c r="T2269" s="162" t="s">
        <v>145</v>
      </c>
      <c r="U2269" s="167" t="s">
        <v>101</v>
      </c>
      <c r="V2269" s="167" t="s">
        <v>131</v>
      </c>
      <c r="W2269" s="175"/>
      <c r="X2269" s="163"/>
      <c r="Y2269" s="175"/>
      <c r="Z2269" s="175"/>
      <c r="AA2269" s="175"/>
      <c r="AB2269" s="175"/>
    </row>
    <row r="2270" ht="22.5" customHeight="1">
      <c r="A2270" s="72">
        <f>COUNTIF('Call &amp; Chat-Lidya'!$I$4:$I$2365,I2270)</f>
        <v>1</v>
      </c>
      <c r="B2270" s="436">
        <v>46087.0</v>
      </c>
      <c r="C2270" s="94" t="s">
        <v>83</v>
      </c>
      <c r="D2270" s="94" t="s">
        <v>125</v>
      </c>
      <c r="E2270" s="94">
        <f t="shared" si="2"/>
        <v>433</v>
      </c>
      <c r="F2270" s="429">
        <v>46086.0</v>
      </c>
      <c r="G2270" s="94"/>
      <c r="H2270" s="94">
        <v>6973.0</v>
      </c>
      <c r="I2270" s="512">
        <v>10369.0</v>
      </c>
      <c r="J2270" s="161" t="s">
        <v>11946</v>
      </c>
      <c r="K2270" s="161" t="s">
        <v>11947</v>
      </c>
      <c r="L2270" s="430" t="s">
        <v>11947</v>
      </c>
      <c r="M2270" s="94">
        <v>8.115079444E9</v>
      </c>
      <c r="N2270" s="94">
        <v>8.115079444E9</v>
      </c>
      <c r="O2270" s="880">
        <v>45209.0</v>
      </c>
      <c r="P2270" s="436">
        <v>45834.0</v>
      </c>
      <c r="Q2270" s="94" t="s">
        <v>143</v>
      </c>
      <c r="R2270" s="94">
        <v>1.0</v>
      </c>
      <c r="S2270" s="167" t="s">
        <v>126</v>
      </c>
      <c r="T2270" s="162" t="s">
        <v>145</v>
      </c>
      <c r="U2270" s="167" t="s">
        <v>101</v>
      </c>
      <c r="V2270" s="167" t="s">
        <v>131</v>
      </c>
      <c r="W2270" s="175"/>
      <c r="X2270" s="163"/>
      <c r="Y2270" s="175"/>
      <c r="Z2270" s="175"/>
      <c r="AA2270" s="175"/>
      <c r="AB2270" s="175"/>
    </row>
    <row r="2271" ht="22.5" customHeight="1">
      <c r="A2271" s="72">
        <f>COUNTIF('Call &amp; Chat-Lidya'!$I$4:$I$2365,I2271)</f>
        <v>1</v>
      </c>
      <c r="B2271" s="436">
        <v>46087.0</v>
      </c>
      <c r="C2271" s="94" t="s">
        <v>83</v>
      </c>
      <c r="D2271" s="94" t="s">
        <v>125</v>
      </c>
      <c r="E2271" s="94">
        <f t="shared" si="2"/>
        <v>434</v>
      </c>
      <c r="F2271" s="429">
        <v>46086.0</v>
      </c>
      <c r="G2271" s="94"/>
      <c r="H2271" s="94">
        <v>8065.0</v>
      </c>
      <c r="I2271" s="512">
        <v>12475.0</v>
      </c>
      <c r="J2271" s="161" t="s">
        <v>11950</v>
      </c>
      <c r="K2271" s="161" t="s">
        <v>11951</v>
      </c>
      <c r="L2271" s="430" t="s">
        <v>11951</v>
      </c>
      <c r="M2271" s="94">
        <v>8.11508909E9</v>
      </c>
      <c r="N2271" s="94">
        <v>8.11508909E9</v>
      </c>
      <c r="O2271" s="880">
        <v>45459.0</v>
      </c>
      <c r="P2271" s="436">
        <v>45834.0</v>
      </c>
      <c r="Q2271" s="94" t="s">
        <v>143</v>
      </c>
      <c r="R2271" s="94">
        <v>1.0</v>
      </c>
      <c r="S2271" s="167" t="s">
        <v>350</v>
      </c>
      <c r="T2271" s="162" t="s">
        <v>145</v>
      </c>
      <c r="U2271" s="167" t="s">
        <v>101</v>
      </c>
      <c r="V2271" s="167" t="s">
        <v>131</v>
      </c>
      <c r="W2271" s="175"/>
      <c r="X2271" s="163"/>
      <c r="Y2271" s="175"/>
      <c r="Z2271" s="175" t="s">
        <v>11953</v>
      </c>
      <c r="AA2271" s="175"/>
      <c r="AB2271" s="175"/>
    </row>
    <row r="2272" ht="22.5" customHeight="1">
      <c r="A2272" s="72">
        <f>COUNTIF('Call &amp; Chat-Lidya'!$I$4:$I$2365,I2272)</f>
        <v>2</v>
      </c>
      <c r="B2272" s="436">
        <v>46087.0</v>
      </c>
      <c r="C2272" s="94" t="s">
        <v>83</v>
      </c>
      <c r="D2272" s="94" t="s">
        <v>125</v>
      </c>
      <c r="E2272" s="94">
        <f t="shared" si="2"/>
        <v>435</v>
      </c>
      <c r="F2272" s="429">
        <v>46086.0</v>
      </c>
      <c r="G2272" s="94"/>
      <c r="H2272" s="94">
        <v>7594.0</v>
      </c>
      <c r="I2272" s="512">
        <v>11578.0</v>
      </c>
      <c r="J2272" s="161" t="s">
        <v>10043</v>
      </c>
      <c r="K2272" s="161" t="s">
        <v>10044</v>
      </c>
      <c r="L2272" s="430" t="s">
        <v>10044</v>
      </c>
      <c r="M2272" s="94">
        <v>8.115189289E9</v>
      </c>
      <c r="N2272" s="94">
        <v>8.115189289E9</v>
      </c>
      <c r="O2272" s="880">
        <v>45362.0</v>
      </c>
      <c r="P2272" s="436">
        <v>45834.0</v>
      </c>
      <c r="Q2272" s="94" t="s">
        <v>95</v>
      </c>
      <c r="R2272" s="94">
        <v>1.0</v>
      </c>
      <c r="S2272" s="167" t="s">
        <v>350</v>
      </c>
      <c r="T2272" s="162" t="s">
        <v>145</v>
      </c>
      <c r="U2272" s="167" t="s">
        <v>101</v>
      </c>
      <c r="V2272" s="167" t="s">
        <v>131</v>
      </c>
      <c r="W2272" s="175"/>
      <c r="X2272" s="163"/>
      <c r="Y2272" s="175"/>
      <c r="Z2272" s="175" t="s">
        <v>11953</v>
      </c>
      <c r="AA2272" s="175"/>
      <c r="AB2272" s="175"/>
    </row>
    <row r="2273" ht="22.5" customHeight="1">
      <c r="A2273" s="72">
        <f>COUNTIF('Call &amp; Chat-Lidya'!$I$4:$I$2365,I2273)</f>
        <v>1</v>
      </c>
      <c r="B2273" s="436">
        <v>46087.0</v>
      </c>
      <c r="C2273" s="94" t="s">
        <v>83</v>
      </c>
      <c r="D2273" s="94" t="s">
        <v>125</v>
      </c>
      <c r="E2273" s="94">
        <f t="shared" si="2"/>
        <v>436</v>
      </c>
      <c r="F2273" s="429">
        <v>46086.0</v>
      </c>
      <c r="G2273" s="94"/>
      <c r="H2273" s="94">
        <v>8526.0</v>
      </c>
      <c r="I2273" s="512">
        <v>13425.0</v>
      </c>
      <c r="J2273" s="161" t="s">
        <v>11957</v>
      </c>
      <c r="K2273" s="161" t="s">
        <v>11958</v>
      </c>
      <c r="L2273" s="430" t="s">
        <v>11958</v>
      </c>
      <c r="M2273" s="94">
        <v>8.115423458E9</v>
      </c>
      <c r="N2273" s="94">
        <v>8.115423458E9</v>
      </c>
      <c r="O2273" s="880">
        <v>45564.0</v>
      </c>
      <c r="P2273" s="436">
        <v>45834.0</v>
      </c>
      <c r="Q2273" s="94" t="s">
        <v>124</v>
      </c>
      <c r="R2273" s="94">
        <v>1.0</v>
      </c>
      <c r="S2273" s="167" t="s">
        <v>126</v>
      </c>
      <c r="T2273" s="162" t="s">
        <v>145</v>
      </c>
      <c r="U2273" s="167" t="s">
        <v>101</v>
      </c>
      <c r="V2273" s="167" t="s">
        <v>131</v>
      </c>
      <c r="W2273" s="175"/>
      <c r="X2273" s="163"/>
      <c r="Y2273" s="175"/>
      <c r="Z2273" s="175"/>
      <c r="AA2273" s="175"/>
      <c r="AB2273" s="175"/>
    </row>
    <row r="2274" ht="22.5" customHeight="1">
      <c r="A2274" s="72">
        <f>COUNTIF('Call &amp; Chat-Lidya'!$I$4:$I$2365,I2274)</f>
        <v>1</v>
      </c>
      <c r="B2274" s="436">
        <v>46087.0</v>
      </c>
      <c r="C2274" s="94" t="s">
        <v>83</v>
      </c>
      <c r="D2274" s="94" t="s">
        <v>125</v>
      </c>
      <c r="E2274" s="94">
        <f t="shared" si="2"/>
        <v>437</v>
      </c>
      <c r="F2274" s="429">
        <v>46086.0</v>
      </c>
      <c r="G2274" s="94"/>
      <c r="H2274" s="94">
        <v>7095.0</v>
      </c>
      <c r="I2274" s="512">
        <v>10597.0</v>
      </c>
      <c r="J2274" s="161" t="s">
        <v>11961</v>
      </c>
      <c r="K2274" s="161" t="s">
        <v>11962</v>
      </c>
      <c r="L2274" s="430" t="s">
        <v>11962</v>
      </c>
      <c r="M2274" s="94">
        <v>8.11591739E9</v>
      </c>
      <c r="N2274" s="94">
        <v>8.1912426383E10</v>
      </c>
      <c r="O2274" s="880">
        <v>45239.0</v>
      </c>
      <c r="P2274" s="436">
        <v>45834.0</v>
      </c>
      <c r="Q2274" s="94" t="s">
        <v>124</v>
      </c>
      <c r="R2274" s="94">
        <v>1.0</v>
      </c>
      <c r="S2274" s="167" t="s">
        <v>126</v>
      </c>
      <c r="T2274" s="162" t="s">
        <v>145</v>
      </c>
      <c r="U2274" s="167" t="s">
        <v>101</v>
      </c>
      <c r="V2274" s="167" t="s">
        <v>131</v>
      </c>
      <c r="W2274" s="175"/>
      <c r="X2274" s="163"/>
      <c r="Y2274" s="175"/>
      <c r="Z2274" s="175"/>
      <c r="AA2274" s="175"/>
      <c r="AB2274" s="175"/>
    </row>
    <row r="2275" ht="22.5" customHeight="1">
      <c r="A2275" s="72">
        <f>COUNTIF('Call &amp; Chat-Lidya'!$I$4:$I$2365,I2275)</f>
        <v>1</v>
      </c>
      <c r="B2275" s="436">
        <v>46087.0</v>
      </c>
      <c r="C2275" s="94" t="s">
        <v>83</v>
      </c>
      <c r="D2275" s="94" t="s">
        <v>125</v>
      </c>
      <c r="E2275" s="94">
        <f t="shared" si="2"/>
        <v>438</v>
      </c>
      <c r="F2275" s="429">
        <v>46086.0</v>
      </c>
      <c r="G2275" s="94"/>
      <c r="H2275" s="94">
        <v>7669.0</v>
      </c>
      <c r="I2275" s="512">
        <v>11742.0</v>
      </c>
      <c r="J2275" s="161" t="s">
        <v>11963</v>
      </c>
      <c r="K2275" s="161" t="s">
        <v>4500</v>
      </c>
      <c r="L2275" s="430" t="s">
        <v>4500</v>
      </c>
      <c r="M2275" s="94">
        <v>8.116261313E9</v>
      </c>
      <c r="N2275" s="94">
        <v>8.2275146116E10</v>
      </c>
      <c r="O2275" s="880">
        <v>45381.0</v>
      </c>
      <c r="P2275" s="436">
        <v>45987.0</v>
      </c>
      <c r="Q2275" s="94" t="s">
        <v>124</v>
      </c>
      <c r="R2275" s="94">
        <v>1.0</v>
      </c>
      <c r="S2275" s="167" t="s">
        <v>251</v>
      </c>
      <c r="T2275" s="162" t="s">
        <v>195</v>
      </c>
      <c r="U2275" s="167" t="s">
        <v>128</v>
      </c>
      <c r="V2275" s="167" t="s">
        <v>131</v>
      </c>
      <c r="W2275" s="175"/>
      <c r="X2275" s="163"/>
      <c r="Y2275" s="175"/>
      <c r="Z2275" s="175" t="s">
        <v>11966</v>
      </c>
      <c r="AA2275" s="175"/>
      <c r="AB2275" s="175"/>
    </row>
    <row r="2276" ht="22.5" customHeight="1">
      <c r="A2276" s="72">
        <f>COUNTIF('Call &amp; Chat-Lidya'!$I$4:$I$2365,I2276)</f>
        <v>2</v>
      </c>
      <c r="B2276" s="436">
        <v>46087.0</v>
      </c>
      <c r="C2276" s="94" t="s">
        <v>83</v>
      </c>
      <c r="D2276" s="94" t="s">
        <v>125</v>
      </c>
      <c r="E2276" s="94">
        <f t="shared" si="2"/>
        <v>439</v>
      </c>
      <c r="F2276" s="429">
        <v>46086.0</v>
      </c>
      <c r="G2276" s="94"/>
      <c r="H2276" s="94">
        <v>10102.0</v>
      </c>
      <c r="I2276" s="512">
        <v>16816.0</v>
      </c>
      <c r="J2276" s="161" t="s">
        <v>9061</v>
      </c>
      <c r="K2276" s="161" t="s">
        <v>9062</v>
      </c>
      <c r="L2276" s="430" t="s">
        <v>9062</v>
      </c>
      <c r="M2276" s="94">
        <v>8.116284444E9</v>
      </c>
      <c r="N2276" s="175"/>
      <c r="O2276" s="880">
        <v>45973.0</v>
      </c>
      <c r="P2276" s="436">
        <v>45987.0</v>
      </c>
      <c r="Q2276" s="94" t="s">
        <v>124</v>
      </c>
      <c r="R2276" s="94">
        <v>1.0</v>
      </c>
      <c r="S2276" s="167" t="s">
        <v>251</v>
      </c>
      <c r="T2276" s="162" t="s">
        <v>145</v>
      </c>
      <c r="U2276" s="167" t="s">
        <v>101</v>
      </c>
      <c r="V2276" s="167" t="s">
        <v>131</v>
      </c>
      <c r="W2276" s="175"/>
      <c r="X2276" s="163"/>
      <c r="Y2276" s="175"/>
      <c r="Z2276" s="175"/>
      <c r="AA2276" s="175"/>
      <c r="AB2276" s="175"/>
    </row>
    <row r="2277" ht="22.5" customHeight="1">
      <c r="A2277" s="72">
        <f>COUNTIF('Call &amp; Chat-Lidya'!$I$4:$I$2365,I2277)</f>
        <v>1</v>
      </c>
      <c r="B2277" s="436">
        <v>46087.0</v>
      </c>
      <c r="C2277" s="94" t="s">
        <v>83</v>
      </c>
      <c r="D2277" s="94" t="s">
        <v>125</v>
      </c>
      <c r="E2277" s="94">
        <f t="shared" si="2"/>
        <v>440</v>
      </c>
      <c r="F2277" s="429">
        <v>46086.0</v>
      </c>
      <c r="G2277" s="94"/>
      <c r="H2277" s="94">
        <v>8583.0</v>
      </c>
      <c r="I2277" s="512">
        <v>13551.0</v>
      </c>
      <c r="J2277" s="161" t="s">
        <v>4094</v>
      </c>
      <c r="K2277" s="161" t="s">
        <v>4095</v>
      </c>
      <c r="L2277" s="430" t="s">
        <v>4095</v>
      </c>
      <c r="M2277" s="94">
        <v>8.116488045E9</v>
      </c>
      <c r="N2277" s="94">
        <v>8.116488045E9</v>
      </c>
      <c r="O2277" s="880">
        <v>45575.0</v>
      </c>
      <c r="P2277" s="436">
        <v>45834.0</v>
      </c>
      <c r="Q2277" s="94" t="s">
        <v>124</v>
      </c>
      <c r="R2277" s="94">
        <v>1.0</v>
      </c>
      <c r="S2277" s="167" t="s">
        <v>251</v>
      </c>
      <c r="T2277" s="162" t="s">
        <v>145</v>
      </c>
      <c r="U2277" s="167" t="s">
        <v>101</v>
      </c>
      <c r="V2277" s="167" t="s">
        <v>131</v>
      </c>
      <c r="W2277" s="175"/>
      <c r="X2277" s="163"/>
      <c r="Y2277" s="175"/>
      <c r="Z2277" s="175"/>
      <c r="AA2277" s="175"/>
      <c r="AB2277" s="175"/>
    </row>
    <row r="2278" ht="22.5" customHeight="1">
      <c r="A2278" s="72">
        <f>COUNTIF('Call &amp; Chat-Lidya'!$I$4:$I$2365,I2278)</f>
        <v>3</v>
      </c>
      <c r="B2278" s="436">
        <v>46087.0</v>
      </c>
      <c r="C2278" s="94" t="s">
        <v>83</v>
      </c>
      <c r="D2278" s="94" t="s">
        <v>125</v>
      </c>
      <c r="E2278" s="94">
        <f t="shared" si="2"/>
        <v>441</v>
      </c>
      <c r="F2278" s="429">
        <v>46086.0</v>
      </c>
      <c r="G2278" s="94"/>
      <c r="H2278" s="94">
        <v>10460.0</v>
      </c>
      <c r="I2278" s="512">
        <v>17503.0</v>
      </c>
      <c r="J2278" s="161" t="s">
        <v>1633</v>
      </c>
      <c r="K2278" s="161" t="s">
        <v>1634</v>
      </c>
      <c r="L2278" s="430" t="s">
        <v>1634</v>
      </c>
      <c r="M2278" s="94">
        <v>8.116677363E9</v>
      </c>
      <c r="N2278" s="94">
        <v>8.236347248E10</v>
      </c>
      <c r="O2278" s="880">
        <v>46032.0</v>
      </c>
      <c r="P2278" s="436">
        <v>46046.0</v>
      </c>
      <c r="Q2278" s="94" t="s">
        <v>11971</v>
      </c>
      <c r="R2278" s="94">
        <v>1.0</v>
      </c>
      <c r="S2278" s="167" t="s">
        <v>350</v>
      </c>
      <c r="T2278" s="162" t="s">
        <v>145</v>
      </c>
      <c r="U2278" s="167" t="s">
        <v>101</v>
      </c>
      <c r="V2278" s="167" t="s">
        <v>3435</v>
      </c>
      <c r="W2278" s="175"/>
      <c r="X2278" s="163"/>
      <c r="Y2278" s="175"/>
      <c r="Z2278" s="175" t="s">
        <v>11974</v>
      </c>
      <c r="AA2278" s="175"/>
      <c r="AB2278" s="175"/>
    </row>
    <row r="2279" ht="22.5" customHeight="1">
      <c r="A2279" s="72">
        <f>COUNTIF('Call &amp; Chat-Lidya'!$I$4:$I$2365,I2279)</f>
        <v>1</v>
      </c>
      <c r="B2279" s="436">
        <v>46087.0</v>
      </c>
      <c r="C2279" s="94" t="s">
        <v>83</v>
      </c>
      <c r="D2279" s="94" t="s">
        <v>125</v>
      </c>
      <c r="E2279" s="94">
        <f t="shared" si="2"/>
        <v>442</v>
      </c>
      <c r="F2279" s="429">
        <v>46086.0</v>
      </c>
      <c r="G2279" s="94"/>
      <c r="H2279" s="94">
        <v>8202.0</v>
      </c>
      <c r="I2279" s="512">
        <v>12779.0</v>
      </c>
      <c r="J2279" s="161" t="s">
        <v>11975</v>
      </c>
      <c r="K2279" s="161" t="s">
        <v>11976</v>
      </c>
      <c r="L2279" s="430" t="s">
        <v>11976</v>
      </c>
      <c r="M2279" s="94">
        <v>8.116925868E9</v>
      </c>
      <c r="N2279" s="175"/>
      <c r="O2279" s="880">
        <v>45486.0</v>
      </c>
      <c r="P2279" s="436">
        <v>45834.0</v>
      </c>
      <c r="Q2279" s="94" t="s">
        <v>95</v>
      </c>
      <c r="R2279" s="94">
        <v>1.0</v>
      </c>
      <c r="S2279" s="167" t="s">
        <v>126</v>
      </c>
      <c r="T2279" s="162" t="s">
        <v>292</v>
      </c>
      <c r="U2279" s="167" t="s">
        <v>101</v>
      </c>
      <c r="V2279" s="167" t="s">
        <v>6465</v>
      </c>
      <c r="W2279" s="175"/>
      <c r="X2279" s="163"/>
      <c r="Y2279" s="175"/>
      <c r="Z2279" s="175" t="s">
        <v>11977</v>
      </c>
      <c r="AA2279" s="175"/>
      <c r="AB2279" s="175"/>
    </row>
    <row r="2280" ht="22.5" customHeight="1">
      <c r="A2280" s="72">
        <f>COUNTIF('Call &amp; Chat-Lidya'!$I$4:$I$2365,I2280)</f>
        <v>1</v>
      </c>
      <c r="B2280" s="436">
        <v>46087.0</v>
      </c>
      <c r="C2280" s="94" t="s">
        <v>83</v>
      </c>
      <c r="D2280" s="94" t="s">
        <v>125</v>
      </c>
      <c r="E2280" s="94">
        <f t="shared" si="2"/>
        <v>443</v>
      </c>
      <c r="F2280" s="429">
        <v>46086.0</v>
      </c>
      <c r="G2280" s="94"/>
      <c r="H2280" s="94">
        <v>9652.0</v>
      </c>
      <c r="I2280" s="512">
        <v>15910.0</v>
      </c>
      <c r="J2280" s="161" t="s">
        <v>11978</v>
      </c>
      <c r="K2280" s="161" t="s">
        <v>11979</v>
      </c>
      <c r="L2280" s="430" t="s">
        <v>11979</v>
      </c>
      <c r="M2280" s="94">
        <v>8.116941191E9</v>
      </c>
      <c r="N2280" s="94">
        <v>8.5836913381E10</v>
      </c>
      <c r="O2280" s="880">
        <v>45857.0</v>
      </c>
      <c r="P2280" s="436">
        <v>45871.0</v>
      </c>
      <c r="Q2280" s="94" t="s">
        <v>124</v>
      </c>
      <c r="R2280" s="94">
        <v>1.0</v>
      </c>
      <c r="S2280" s="167" t="s">
        <v>126</v>
      </c>
      <c r="T2280" s="162" t="s">
        <v>145</v>
      </c>
      <c r="U2280" s="167" t="s">
        <v>101</v>
      </c>
      <c r="V2280" s="167" t="s">
        <v>131</v>
      </c>
      <c r="W2280" s="175"/>
      <c r="X2280" s="163"/>
      <c r="Y2280" s="175"/>
      <c r="Z2280" s="175"/>
      <c r="AA2280" s="175"/>
      <c r="AB2280" s="175"/>
    </row>
    <row r="2281" ht="22.5" customHeight="1">
      <c r="A2281" s="72">
        <f>COUNTIF('Call &amp; Chat-Lidya'!$I$4:$I$2365,I2281)</f>
        <v>1</v>
      </c>
      <c r="B2281" s="436">
        <v>46087.0</v>
      </c>
      <c r="C2281" s="94" t="s">
        <v>83</v>
      </c>
      <c r="D2281" s="94" t="s">
        <v>125</v>
      </c>
      <c r="E2281" s="94">
        <f t="shared" si="2"/>
        <v>444</v>
      </c>
      <c r="F2281" s="429">
        <v>46086.0</v>
      </c>
      <c r="G2281" s="94"/>
      <c r="H2281" s="94">
        <v>8480.0</v>
      </c>
      <c r="I2281" s="512">
        <v>13350.0</v>
      </c>
      <c r="J2281" s="161" t="s">
        <v>11981</v>
      </c>
      <c r="K2281" s="161" t="s">
        <v>11982</v>
      </c>
      <c r="L2281" s="430" t="s">
        <v>11982</v>
      </c>
      <c r="M2281" s="94">
        <v>8.117442E9</v>
      </c>
      <c r="N2281" s="94">
        <v>8.117442E9</v>
      </c>
      <c r="O2281" s="880">
        <v>45555.0</v>
      </c>
      <c r="P2281" s="436">
        <v>45834.0</v>
      </c>
      <c r="Q2281" s="94" t="s">
        <v>124</v>
      </c>
      <c r="R2281" s="94">
        <v>1.0</v>
      </c>
      <c r="S2281" s="167" t="s">
        <v>350</v>
      </c>
      <c r="T2281" s="162" t="s">
        <v>145</v>
      </c>
      <c r="U2281" s="167" t="s">
        <v>101</v>
      </c>
      <c r="V2281" s="167" t="s">
        <v>283</v>
      </c>
      <c r="W2281" s="175"/>
      <c r="X2281" s="163"/>
      <c r="Y2281" s="175"/>
      <c r="Z2281" s="175" t="s">
        <v>11983</v>
      </c>
      <c r="AA2281" s="175"/>
      <c r="AB2281" s="175"/>
    </row>
    <row r="2282" ht="22.5" customHeight="1">
      <c r="A2282" s="72">
        <f>COUNTIF('Call &amp; Chat-Lidya'!$I$4:$I$2365,I2282)</f>
        <v>1</v>
      </c>
      <c r="B2282" s="436">
        <v>46087.0</v>
      </c>
      <c r="C2282" s="94" t="s">
        <v>83</v>
      </c>
      <c r="D2282" s="94" t="s">
        <v>125</v>
      </c>
      <c r="E2282" s="94">
        <f t="shared" si="2"/>
        <v>445</v>
      </c>
      <c r="F2282" s="429">
        <v>46086.0</v>
      </c>
      <c r="G2282" s="94"/>
      <c r="H2282" s="94">
        <v>10091.0</v>
      </c>
      <c r="I2282" s="512">
        <v>16798.0</v>
      </c>
      <c r="J2282" s="161" t="s">
        <v>11984</v>
      </c>
      <c r="K2282" s="161" t="s">
        <v>11985</v>
      </c>
      <c r="L2282" s="430" t="s">
        <v>11985</v>
      </c>
      <c r="M2282" s="94">
        <v>8.1174885E9</v>
      </c>
      <c r="N2282" s="94">
        <v>8.1174885E9</v>
      </c>
      <c r="O2282" s="880">
        <v>45970.0</v>
      </c>
      <c r="P2282" s="436">
        <v>45984.0</v>
      </c>
      <c r="Q2282" s="94" t="s">
        <v>213</v>
      </c>
      <c r="R2282" s="94">
        <v>1.0</v>
      </c>
      <c r="S2282" s="167" t="s">
        <v>350</v>
      </c>
      <c r="T2282" s="162" t="s">
        <v>145</v>
      </c>
      <c r="U2282" s="167" t="s">
        <v>101</v>
      </c>
      <c r="V2282" s="167" t="s">
        <v>131</v>
      </c>
      <c r="W2282" s="175"/>
      <c r="X2282" s="163"/>
      <c r="Y2282" s="175"/>
      <c r="Z2282" s="175" t="s">
        <v>11986</v>
      </c>
      <c r="AA2282" s="175"/>
      <c r="AB2282" s="175"/>
    </row>
    <row r="2283" ht="22.5" customHeight="1">
      <c r="A2283" s="72">
        <f>COUNTIF('Call &amp; Chat-Lidya'!$I$4:$I$2365,I2283)</f>
        <v>2</v>
      </c>
      <c r="B2283" s="436">
        <v>46087.0</v>
      </c>
      <c r="C2283" s="94" t="s">
        <v>83</v>
      </c>
      <c r="D2283" s="94" t="s">
        <v>125</v>
      </c>
      <c r="E2283" s="94">
        <f t="shared" si="2"/>
        <v>446</v>
      </c>
      <c r="F2283" s="429">
        <v>46086.0</v>
      </c>
      <c r="G2283" s="94"/>
      <c r="H2283" s="94">
        <v>9121.0</v>
      </c>
      <c r="I2283" s="512">
        <v>14704.0</v>
      </c>
      <c r="J2283" s="161" t="s">
        <v>11615</v>
      </c>
      <c r="K2283" s="161" t="s">
        <v>11616</v>
      </c>
      <c r="L2283" s="430" t="s">
        <v>11616</v>
      </c>
      <c r="M2283" s="94">
        <v>8.118454511E9</v>
      </c>
      <c r="N2283" s="94">
        <v>8.118454511E9</v>
      </c>
      <c r="O2283" s="880">
        <v>45703.0</v>
      </c>
      <c r="P2283" s="436">
        <v>45834.0</v>
      </c>
      <c r="Q2283" s="94" t="s">
        <v>124</v>
      </c>
      <c r="R2283" s="94">
        <v>1.0</v>
      </c>
      <c r="S2283" s="167" t="s">
        <v>126</v>
      </c>
      <c r="T2283" s="162" t="s">
        <v>145</v>
      </c>
      <c r="U2283" s="167" t="s">
        <v>101</v>
      </c>
      <c r="V2283" s="167" t="s">
        <v>131</v>
      </c>
      <c r="W2283" s="175"/>
      <c r="X2283" s="163"/>
      <c r="Y2283" s="175"/>
      <c r="Z2283" s="175"/>
      <c r="AA2283" s="175"/>
      <c r="AB2283" s="175"/>
    </row>
    <row r="2284" ht="22.5" customHeight="1">
      <c r="A2284" s="72">
        <f>COUNTIF('Call &amp; Chat-Lidya'!$I$4:$I$2365,I2284)</f>
        <v>1</v>
      </c>
      <c r="B2284" s="436">
        <v>46087.0</v>
      </c>
      <c r="C2284" s="94" t="s">
        <v>83</v>
      </c>
      <c r="D2284" s="94" t="s">
        <v>125</v>
      </c>
      <c r="E2284" s="94">
        <f t="shared" si="2"/>
        <v>447</v>
      </c>
      <c r="F2284" s="429">
        <v>46086.0</v>
      </c>
      <c r="G2284" s="94"/>
      <c r="H2284" s="94">
        <v>7229.0</v>
      </c>
      <c r="I2284" s="512">
        <v>10867.0</v>
      </c>
      <c r="J2284" s="161" t="s">
        <v>11992</v>
      </c>
      <c r="K2284" s="161" t="s">
        <v>253</v>
      </c>
      <c r="L2284" s="430" t="s">
        <v>253</v>
      </c>
      <c r="M2284" s="94">
        <v>8.118754213E9</v>
      </c>
      <c r="N2284" s="94">
        <v>8.754316244E9</v>
      </c>
      <c r="O2284" s="880">
        <v>45280.0</v>
      </c>
      <c r="P2284" s="436">
        <v>45834.0</v>
      </c>
      <c r="Q2284" s="94" t="s">
        <v>124</v>
      </c>
      <c r="R2284" s="94">
        <v>0.0</v>
      </c>
      <c r="S2284" s="166" t="s">
        <v>292</v>
      </c>
      <c r="T2284" s="162" t="s">
        <v>127</v>
      </c>
      <c r="U2284" s="167" t="s">
        <v>128</v>
      </c>
      <c r="V2284" s="167" t="s">
        <v>131</v>
      </c>
      <c r="W2284" s="175"/>
      <c r="X2284" s="163"/>
      <c r="Y2284" s="175"/>
      <c r="Z2284" s="175" t="s">
        <v>6899</v>
      </c>
      <c r="AA2284" s="175"/>
      <c r="AB2284" s="175"/>
    </row>
    <row r="2285" ht="22.5" customHeight="1">
      <c r="A2285" s="72">
        <f>COUNTIF('Call &amp; Chat-Lidya'!$I$4:$I$2365,I2285)</f>
        <v>1</v>
      </c>
      <c r="B2285" s="436">
        <v>46087.0</v>
      </c>
      <c r="C2285" s="94" t="s">
        <v>83</v>
      </c>
      <c r="D2285" s="94" t="s">
        <v>125</v>
      </c>
      <c r="E2285" s="94">
        <f t="shared" si="2"/>
        <v>448</v>
      </c>
      <c r="F2285" s="429">
        <v>46086.0</v>
      </c>
      <c r="G2285" s="94"/>
      <c r="H2285" s="94">
        <v>7346.0</v>
      </c>
      <c r="I2285" s="512">
        <v>11089.0</v>
      </c>
      <c r="J2285" s="161" t="s">
        <v>6282</v>
      </c>
      <c r="K2285" s="161" t="s">
        <v>6283</v>
      </c>
      <c r="L2285" s="430" t="s">
        <v>6283</v>
      </c>
      <c r="M2285" s="94">
        <v>8.11900513E9</v>
      </c>
      <c r="N2285" s="94">
        <v>8.5398381822E10</v>
      </c>
      <c r="O2285" s="880">
        <v>45309.0</v>
      </c>
      <c r="P2285" s="436">
        <v>45834.0</v>
      </c>
      <c r="Q2285" s="94" t="s">
        <v>143</v>
      </c>
      <c r="R2285" s="94">
        <v>0.0</v>
      </c>
      <c r="S2285" s="166" t="s">
        <v>292</v>
      </c>
      <c r="T2285" s="162" t="s">
        <v>127</v>
      </c>
      <c r="U2285" s="163"/>
      <c r="V2285" s="163"/>
      <c r="W2285" s="175"/>
      <c r="X2285" s="163"/>
      <c r="Y2285" s="175"/>
      <c r="Z2285" s="175" t="s">
        <v>11998</v>
      </c>
      <c r="AA2285" s="175"/>
      <c r="AB2285" s="175"/>
    </row>
    <row r="2286" ht="22.5" customHeight="1">
      <c r="A2286" s="72">
        <f>COUNTIF('Call &amp; Chat-Lidya'!$I$4:$I$2365,I2286)</f>
        <v>1</v>
      </c>
      <c r="B2286" s="436">
        <v>46087.0</v>
      </c>
      <c r="C2286" s="94" t="s">
        <v>83</v>
      </c>
      <c r="D2286" s="94" t="s">
        <v>125</v>
      </c>
      <c r="E2286" s="94">
        <f t="shared" si="2"/>
        <v>449</v>
      </c>
      <c r="F2286" s="429">
        <v>46086.0</v>
      </c>
      <c r="G2286" s="94"/>
      <c r="H2286" s="94">
        <v>7678.0</v>
      </c>
      <c r="I2286" s="512">
        <v>11778.0</v>
      </c>
      <c r="J2286" s="161" t="s">
        <v>11999</v>
      </c>
      <c r="K2286" s="161" t="s">
        <v>12000</v>
      </c>
      <c r="L2286" s="430" t="s">
        <v>12000</v>
      </c>
      <c r="M2286" s="94">
        <v>8.119519931E9</v>
      </c>
      <c r="N2286" s="175"/>
      <c r="O2286" s="880">
        <v>45383.0</v>
      </c>
      <c r="P2286" s="436">
        <v>45834.0</v>
      </c>
      <c r="Q2286" s="94" t="s">
        <v>143</v>
      </c>
      <c r="R2286" s="94">
        <v>1.0</v>
      </c>
      <c r="S2286" s="167" t="s">
        <v>126</v>
      </c>
      <c r="T2286" s="162" t="s">
        <v>145</v>
      </c>
      <c r="U2286" s="167" t="s">
        <v>101</v>
      </c>
      <c r="V2286" s="167" t="s">
        <v>131</v>
      </c>
      <c r="W2286" s="175"/>
      <c r="X2286" s="163"/>
      <c r="Y2286" s="175"/>
      <c r="Z2286" s="175"/>
      <c r="AA2286" s="175"/>
      <c r="AB2286" s="175"/>
    </row>
    <row r="2287" ht="22.5" customHeight="1">
      <c r="A2287" s="72">
        <f>COUNTIF('Call &amp; Chat-Lidya'!$I$4:$I$2365,I2287)</f>
        <v>2</v>
      </c>
      <c r="B2287" s="436">
        <v>46087.0</v>
      </c>
      <c r="C2287" s="94" t="s">
        <v>83</v>
      </c>
      <c r="D2287" s="94" t="s">
        <v>125</v>
      </c>
      <c r="E2287" s="94">
        <f t="shared" si="2"/>
        <v>450</v>
      </c>
      <c r="F2287" s="429">
        <v>46086.0</v>
      </c>
      <c r="G2287" s="94"/>
      <c r="H2287" s="94">
        <v>10466.0</v>
      </c>
      <c r="I2287" s="512">
        <v>17513.0</v>
      </c>
      <c r="J2287" s="161" t="s">
        <v>5433</v>
      </c>
      <c r="K2287" s="161" t="s">
        <v>5435</v>
      </c>
      <c r="L2287" s="430" t="s">
        <v>5435</v>
      </c>
      <c r="M2287" s="94">
        <v>8.121117072E9</v>
      </c>
      <c r="N2287" s="94">
        <v>8.1231117072E10</v>
      </c>
      <c r="O2287" s="880">
        <v>46032.0</v>
      </c>
      <c r="P2287" s="436">
        <v>46046.0</v>
      </c>
      <c r="Q2287" s="94" t="s">
        <v>124</v>
      </c>
      <c r="R2287" s="94">
        <v>1.0</v>
      </c>
      <c r="S2287" s="167" t="s">
        <v>126</v>
      </c>
      <c r="T2287" s="162" t="s">
        <v>145</v>
      </c>
      <c r="U2287" s="167" t="s">
        <v>101</v>
      </c>
      <c r="V2287" s="167" t="s">
        <v>131</v>
      </c>
      <c r="W2287" s="175"/>
      <c r="X2287" s="163"/>
      <c r="Y2287" s="175"/>
      <c r="Z2287" s="175"/>
      <c r="AA2287" s="175"/>
      <c r="AB2287" s="175"/>
    </row>
    <row r="2288" ht="22.5" customHeight="1">
      <c r="A2288" s="72">
        <f>COUNTIF('Call &amp; Chat-Lidya'!$I$4:$I$2365,I2288)</f>
        <v>1</v>
      </c>
      <c r="B2288" s="436">
        <v>46087.0</v>
      </c>
      <c r="C2288" s="94" t="s">
        <v>83</v>
      </c>
      <c r="D2288" s="94" t="s">
        <v>125</v>
      </c>
      <c r="E2288" s="94">
        <f t="shared" si="2"/>
        <v>451</v>
      </c>
      <c r="F2288" s="429">
        <v>46086.0</v>
      </c>
      <c r="G2288" s="94"/>
      <c r="H2288" s="94">
        <v>10217.0</v>
      </c>
      <c r="I2288" s="512">
        <v>17012.0</v>
      </c>
      <c r="J2288" s="161" t="s">
        <v>6819</v>
      </c>
      <c r="K2288" s="161" t="s">
        <v>6820</v>
      </c>
      <c r="L2288" s="430" t="s">
        <v>6820</v>
      </c>
      <c r="M2288" s="94">
        <v>8.121716614E9</v>
      </c>
      <c r="N2288" s="94">
        <v>8.121716614E9</v>
      </c>
      <c r="O2288" s="880">
        <v>45993.0</v>
      </c>
      <c r="P2288" s="436">
        <v>46007.0</v>
      </c>
      <c r="Q2288" s="94" t="s">
        <v>98</v>
      </c>
      <c r="R2288" s="94">
        <v>1.0</v>
      </c>
      <c r="S2288" s="167" t="s">
        <v>126</v>
      </c>
      <c r="T2288" s="162" t="s">
        <v>145</v>
      </c>
      <c r="U2288" s="167" t="s">
        <v>101</v>
      </c>
      <c r="V2288" s="167" t="s">
        <v>131</v>
      </c>
      <c r="W2288" s="175"/>
      <c r="X2288" s="163"/>
      <c r="Y2288" s="175"/>
      <c r="Z2288" s="175"/>
      <c r="AA2288" s="175"/>
      <c r="AB2288" s="175"/>
    </row>
    <row r="2289" ht="22.5" customHeight="1">
      <c r="A2289" s="72">
        <f>COUNTIF('Call &amp; Chat-Lidya'!$I$4:$I$2365,I2289)</f>
        <v>2</v>
      </c>
      <c r="B2289" s="436">
        <v>46087.0</v>
      </c>
      <c r="C2289" s="94" t="s">
        <v>83</v>
      </c>
      <c r="D2289" s="94" t="s">
        <v>125</v>
      </c>
      <c r="E2289" s="94">
        <f t="shared" si="2"/>
        <v>452</v>
      </c>
      <c r="F2289" s="429">
        <v>46086.0</v>
      </c>
      <c r="G2289" s="94"/>
      <c r="H2289" s="94">
        <v>10678.0</v>
      </c>
      <c r="I2289" s="512">
        <v>17842.0</v>
      </c>
      <c r="J2289" s="161" t="s">
        <v>12007</v>
      </c>
      <c r="K2289" s="161" t="s">
        <v>11068</v>
      </c>
      <c r="L2289" s="430" t="s">
        <v>11068</v>
      </c>
      <c r="M2289" s="94">
        <v>8.121897457E9</v>
      </c>
      <c r="N2289" s="94">
        <v>8.121897457E9</v>
      </c>
      <c r="O2289" s="880">
        <v>46067.0</v>
      </c>
      <c r="P2289" s="436">
        <v>46081.0</v>
      </c>
      <c r="Q2289" s="94" t="s">
        <v>124</v>
      </c>
      <c r="R2289" s="94">
        <v>1.0</v>
      </c>
      <c r="S2289" s="167" t="s">
        <v>126</v>
      </c>
      <c r="T2289" s="162" t="s">
        <v>145</v>
      </c>
      <c r="U2289" s="167" t="s">
        <v>101</v>
      </c>
      <c r="V2289" s="167" t="s">
        <v>131</v>
      </c>
      <c r="W2289" s="175"/>
      <c r="X2289" s="163"/>
      <c r="Y2289" s="175"/>
      <c r="Z2289" s="175"/>
      <c r="AA2289" s="175"/>
      <c r="AB2289" s="175"/>
    </row>
    <row r="2290" ht="22.5" customHeight="1">
      <c r="A2290" s="72">
        <f>COUNTIF('Call &amp; Chat-Lidya'!$I$4:$I$2365,I2290)</f>
        <v>1</v>
      </c>
      <c r="B2290" s="436">
        <v>46087.0</v>
      </c>
      <c r="C2290" s="94" t="s">
        <v>83</v>
      </c>
      <c r="D2290" s="94" t="s">
        <v>125</v>
      </c>
      <c r="E2290" s="94">
        <f t="shared" si="2"/>
        <v>453</v>
      </c>
      <c r="F2290" s="429">
        <v>46086.0</v>
      </c>
      <c r="G2290" s="94"/>
      <c r="H2290" s="94">
        <v>9898.0</v>
      </c>
      <c r="I2290" s="512">
        <v>16453.0</v>
      </c>
      <c r="J2290" s="161" t="s">
        <v>12010</v>
      </c>
      <c r="K2290" s="161" t="s">
        <v>12010</v>
      </c>
      <c r="L2290" s="430" t="s">
        <v>12010</v>
      </c>
      <c r="M2290" s="94">
        <v>8.123438014E9</v>
      </c>
      <c r="N2290" s="94">
        <v>8.1455022394E10</v>
      </c>
      <c r="O2290" s="880">
        <v>45925.0</v>
      </c>
      <c r="P2290" s="429">
        <v>45834.0</v>
      </c>
      <c r="Q2290" s="94" t="s">
        <v>124</v>
      </c>
      <c r="R2290" s="94">
        <v>1.0</v>
      </c>
      <c r="S2290" s="167" t="s">
        <v>350</v>
      </c>
      <c r="T2290" s="162" t="s">
        <v>145</v>
      </c>
      <c r="U2290" s="167" t="s">
        <v>101</v>
      </c>
      <c r="V2290" s="167" t="s">
        <v>131</v>
      </c>
      <c r="W2290" s="175"/>
      <c r="X2290" s="163"/>
      <c r="Y2290" s="175"/>
      <c r="Z2290" s="175" t="s">
        <v>3138</v>
      </c>
      <c r="AA2290" s="175"/>
      <c r="AB2290" s="175"/>
    </row>
    <row r="2291" ht="22.5" customHeight="1">
      <c r="A2291" s="72">
        <f>COUNTIF('Call &amp; Chat-Lidya'!$I$4:$I$2365,I2291)</f>
        <v>1</v>
      </c>
      <c r="B2291" s="436">
        <v>46087.0</v>
      </c>
      <c r="C2291" s="94" t="s">
        <v>83</v>
      </c>
      <c r="D2291" s="94" t="s">
        <v>125</v>
      </c>
      <c r="E2291" s="94">
        <f t="shared" si="2"/>
        <v>454</v>
      </c>
      <c r="F2291" s="429">
        <v>46086.0</v>
      </c>
      <c r="G2291" s="94"/>
      <c r="H2291" s="94">
        <v>7704.0</v>
      </c>
      <c r="I2291" s="512">
        <v>11831.0</v>
      </c>
      <c r="J2291" s="161" t="s">
        <v>12013</v>
      </c>
      <c r="K2291" s="161" t="s">
        <v>12014</v>
      </c>
      <c r="L2291" s="430" t="s">
        <v>12014</v>
      </c>
      <c r="M2291" s="94">
        <v>8.123456789E9</v>
      </c>
      <c r="N2291" s="94">
        <v>8.123456789E9</v>
      </c>
      <c r="O2291" s="880">
        <v>45391.0</v>
      </c>
      <c r="P2291" s="429">
        <v>45834.0</v>
      </c>
      <c r="Q2291" s="94" t="s">
        <v>213</v>
      </c>
      <c r="R2291" s="94">
        <v>1.0</v>
      </c>
      <c r="S2291" s="167" t="s">
        <v>126</v>
      </c>
      <c r="T2291" s="162" t="s">
        <v>145</v>
      </c>
      <c r="U2291" s="167" t="s">
        <v>101</v>
      </c>
      <c r="V2291" s="167" t="s">
        <v>131</v>
      </c>
      <c r="W2291" s="175"/>
      <c r="X2291" s="163"/>
      <c r="Y2291" s="175"/>
      <c r="Z2291" s="175"/>
      <c r="AA2291" s="175"/>
      <c r="AB2291" s="175"/>
    </row>
    <row r="2292" ht="22.5" customHeight="1">
      <c r="A2292" s="72">
        <f>COUNTIF('Call &amp; Chat-Lidya'!$I$4:$I$2365,I2292)</f>
        <v>1</v>
      </c>
      <c r="B2292" s="436">
        <v>46087.0</v>
      </c>
      <c r="C2292" s="94" t="s">
        <v>83</v>
      </c>
      <c r="D2292" s="94" t="s">
        <v>125</v>
      </c>
      <c r="E2292" s="94">
        <f t="shared" si="2"/>
        <v>455</v>
      </c>
      <c r="F2292" s="429">
        <v>46086.0</v>
      </c>
      <c r="G2292" s="94"/>
      <c r="H2292" s="94">
        <v>7091.0</v>
      </c>
      <c r="I2292" s="512">
        <v>10591.0</v>
      </c>
      <c r="J2292" s="161" t="s">
        <v>12017</v>
      </c>
      <c r="K2292" s="161" t="s">
        <v>12019</v>
      </c>
      <c r="L2292" s="430" t="s">
        <v>12019</v>
      </c>
      <c r="M2292" s="94">
        <v>8.123654594E9</v>
      </c>
      <c r="N2292" s="94">
        <v>8.123654594E9</v>
      </c>
      <c r="O2292" s="880">
        <v>45239.0</v>
      </c>
      <c r="P2292" s="429">
        <v>45834.0</v>
      </c>
      <c r="Q2292" s="94" t="s">
        <v>124</v>
      </c>
      <c r="R2292" s="94">
        <v>1.0</v>
      </c>
      <c r="S2292" s="167" t="s">
        <v>126</v>
      </c>
      <c r="T2292" s="162" t="s">
        <v>145</v>
      </c>
      <c r="U2292" s="167" t="s">
        <v>101</v>
      </c>
      <c r="V2292" s="167" t="s">
        <v>131</v>
      </c>
      <c r="W2292" s="175"/>
      <c r="X2292" s="163"/>
      <c r="Y2292" s="175"/>
      <c r="Z2292" s="175"/>
      <c r="AA2292" s="175"/>
      <c r="AB2292" s="175"/>
    </row>
    <row r="2293" ht="22.5" customHeight="1">
      <c r="A2293" s="72">
        <f>COUNTIF('Call &amp; Chat-Lidya'!$I$4:$I$2365,I2293)</f>
        <v>2</v>
      </c>
      <c r="B2293" s="436">
        <v>46087.0</v>
      </c>
      <c r="C2293" s="94" t="s">
        <v>83</v>
      </c>
      <c r="D2293" s="94" t="s">
        <v>125</v>
      </c>
      <c r="E2293" s="94">
        <f t="shared" si="2"/>
        <v>456</v>
      </c>
      <c r="F2293" s="429">
        <v>46086.0</v>
      </c>
      <c r="G2293" s="94"/>
      <c r="H2293" s="94">
        <v>7595.0</v>
      </c>
      <c r="I2293" s="512">
        <v>11581.0</v>
      </c>
      <c r="J2293" s="161" t="s">
        <v>10050</v>
      </c>
      <c r="K2293" s="161" t="s">
        <v>10051</v>
      </c>
      <c r="L2293" s="430" t="s">
        <v>10051</v>
      </c>
      <c r="M2293" s="94">
        <v>8.125001154E9</v>
      </c>
      <c r="N2293" s="175"/>
      <c r="O2293" s="880">
        <v>45362.0</v>
      </c>
      <c r="P2293" s="429">
        <v>45834.0</v>
      </c>
      <c r="Q2293" s="94" t="s">
        <v>143</v>
      </c>
      <c r="R2293" s="94">
        <v>1.0</v>
      </c>
      <c r="S2293" s="167" t="s">
        <v>126</v>
      </c>
      <c r="T2293" s="162" t="s">
        <v>145</v>
      </c>
      <c r="U2293" s="167" t="s">
        <v>101</v>
      </c>
      <c r="V2293" s="167" t="s">
        <v>131</v>
      </c>
      <c r="W2293" s="175"/>
      <c r="X2293" s="163"/>
      <c r="Y2293" s="175"/>
      <c r="Z2293" s="175"/>
      <c r="AA2293" s="175"/>
      <c r="AB2293" s="175"/>
    </row>
    <row r="2294" ht="22.5" customHeight="1">
      <c r="A2294" s="72">
        <f>COUNTIF('Call &amp; Chat-Lidya'!$I$4:$I$2365,I2294)</f>
        <v>1</v>
      </c>
      <c r="B2294" s="436">
        <v>46087.0</v>
      </c>
      <c r="C2294" s="94" t="s">
        <v>83</v>
      </c>
      <c r="D2294" s="94" t="s">
        <v>125</v>
      </c>
      <c r="E2294" s="94">
        <f t="shared" si="2"/>
        <v>457</v>
      </c>
      <c r="F2294" s="429">
        <v>46086.0</v>
      </c>
      <c r="G2294" s="94"/>
      <c r="H2294" s="94">
        <v>8591.0</v>
      </c>
      <c r="I2294" s="512">
        <v>13563.0</v>
      </c>
      <c r="J2294" s="161" t="s">
        <v>12025</v>
      </c>
      <c r="K2294" s="161" t="s">
        <v>12026</v>
      </c>
      <c r="L2294" s="430" t="s">
        <v>12026</v>
      </c>
      <c r="M2294" s="94">
        <v>8.126077119E9</v>
      </c>
      <c r="N2294" s="94">
        <v>8.126077119E9</v>
      </c>
      <c r="O2294" s="880">
        <v>45576.0</v>
      </c>
      <c r="P2294" s="429">
        <v>45834.0</v>
      </c>
      <c r="Q2294" s="94" t="s">
        <v>124</v>
      </c>
      <c r="R2294" s="94">
        <v>1.0</v>
      </c>
      <c r="S2294" s="167" t="s">
        <v>126</v>
      </c>
      <c r="T2294" s="162" t="s">
        <v>145</v>
      </c>
      <c r="U2294" s="167" t="s">
        <v>101</v>
      </c>
      <c r="V2294" s="167" t="s">
        <v>131</v>
      </c>
      <c r="W2294" s="175"/>
      <c r="X2294" s="163"/>
      <c r="Y2294" s="175"/>
      <c r="Z2294" s="175"/>
      <c r="AA2294" s="175"/>
      <c r="AB2294" s="175"/>
    </row>
    <row r="2295" ht="22.5" customHeight="1">
      <c r="A2295" s="72">
        <f>COUNTIF('Call &amp; Chat-Lidya'!$I$4:$I$2365,I2295)</f>
        <v>1</v>
      </c>
      <c r="B2295" s="436">
        <v>46087.0</v>
      </c>
      <c r="C2295" s="94" t="s">
        <v>83</v>
      </c>
      <c r="D2295" s="94" t="s">
        <v>125</v>
      </c>
      <c r="E2295" s="94">
        <f t="shared" si="2"/>
        <v>458</v>
      </c>
      <c r="F2295" s="429">
        <v>46086.0</v>
      </c>
      <c r="G2295" s="94"/>
      <c r="H2295" s="94">
        <v>7605.0</v>
      </c>
      <c r="I2295" s="512">
        <v>11601.0</v>
      </c>
      <c r="J2295" s="161" t="s">
        <v>5939</v>
      </c>
      <c r="K2295" s="161" t="s">
        <v>5940</v>
      </c>
      <c r="L2295" s="430" t="s">
        <v>5940</v>
      </c>
      <c r="M2295" s="94">
        <v>8.1263593E9</v>
      </c>
      <c r="N2295" s="94">
        <v>8.1396866164E10</v>
      </c>
      <c r="O2295" s="880">
        <v>45364.0</v>
      </c>
      <c r="P2295" s="429">
        <v>45834.0</v>
      </c>
      <c r="Q2295" s="94" t="s">
        <v>86</v>
      </c>
      <c r="R2295" s="94">
        <v>1.0</v>
      </c>
      <c r="S2295" s="167" t="s">
        <v>126</v>
      </c>
      <c r="T2295" s="162" t="s">
        <v>145</v>
      </c>
      <c r="U2295" s="167" t="s">
        <v>101</v>
      </c>
      <c r="V2295" s="167" t="s">
        <v>131</v>
      </c>
      <c r="W2295" s="175"/>
      <c r="X2295" s="163"/>
      <c r="Y2295" s="175"/>
      <c r="Z2295" s="175"/>
      <c r="AA2295" s="175"/>
      <c r="AB2295" s="175"/>
    </row>
    <row r="2296" ht="22.5" customHeight="1">
      <c r="A2296" s="72">
        <f>COUNTIF('Call &amp; Chat-Lidya'!$I$4:$I$2365,I2296)</f>
        <v>1</v>
      </c>
      <c r="B2296" s="436">
        <v>46087.0</v>
      </c>
      <c r="C2296" s="94" t="s">
        <v>83</v>
      </c>
      <c r="D2296" s="94" t="s">
        <v>125</v>
      </c>
      <c r="E2296" s="94">
        <f t="shared" si="2"/>
        <v>459</v>
      </c>
      <c r="F2296" s="429">
        <v>46086.0</v>
      </c>
      <c r="G2296" s="94"/>
      <c r="H2296" s="94">
        <v>8671.0</v>
      </c>
      <c r="I2296" s="512">
        <v>13722.0</v>
      </c>
      <c r="J2296" s="161" t="s">
        <v>12027</v>
      </c>
      <c r="K2296" s="161" t="s">
        <v>12028</v>
      </c>
      <c r="L2296" s="430" t="s">
        <v>12028</v>
      </c>
      <c r="M2296" s="94">
        <v>8.126456719E9</v>
      </c>
      <c r="N2296" s="94">
        <v>8.126456719E9</v>
      </c>
      <c r="O2296" s="880">
        <v>45595.0</v>
      </c>
      <c r="P2296" s="429">
        <v>45834.0</v>
      </c>
      <c r="Q2296" s="94" t="s">
        <v>124</v>
      </c>
      <c r="R2296" s="94">
        <v>1.0</v>
      </c>
      <c r="S2296" s="167" t="s">
        <v>292</v>
      </c>
      <c r="T2296" s="162" t="s">
        <v>145</v>
      </c>
      <c r="U2296" s="167" t="s">
        <v>101</v>
      </c>
      <c r="V2296" s="167" t="s">
        <v>283</v>
      </c>
      <c r="W2296" s="175"/>
      <c r="X2296" s="163"/>
      <c r="Y2296" s="175"/>
      <c r="Z2296" s="175" t="s">
        <v>12029</v>
      </c>
      <c r="AA2296" s="175"/>
      <c r="AB2296" s="175"/>
    </row>
    <row r="2297" ht="22.5" customHeight="1">
      <c r="A2297" s="72">
        <f>COUNTIF('Call &amp; Chat-Lidya'!$I$4:$I$2365,I2297)</f>
        <v>1</v>
      </c>
      <c r="B2297" s="436">
        <v>46087.0</v>
      </c>
      <c r="C2297" s="94" t="s">
        <v>83</v>
      </c>
      <c r="D2297" s="94" t="s">
        <v>125</v>
      </c>
      <c r="E2297" s="94">
        <f t="shared" si="2"/>
        <v>460</v>
      </c>
      <c r="F2297" s="429">
        <v>46086.0</v>
      </c>
      <c r="G2297" s="94"/>
      <c r="H2297" s="94">
        <v>7254.0</v>
      </c>
      <c r="I2297" s="512">
        <v>10919.0</v>
      </c>
      <c r="J2297" s="161" t="s">
        <v>12030</v>
      </c>
      <c r="K2297" s="161" t="s">
        <v>12031</v>
      </c>
      <c r="L2297" s="430" t="s">
        <v>12031</v>
      </c>
      <c r="M2297" s="94">
        <v>8.126584572E9</v>
      </c>
      <c r="N2297" s="94">
        <v>8.126584572E9</v>
      </c>
      <c r="O2297" s="880">
        <v>45289.0</v>
      </c>
      <c r="P2297" s="429">
        <v>45834.0</v>
      </c>
      <c r="Q2297" s="94" t="s">
        <v>124</v>
      </c>
      <c r="R2297" s="94">
        <v>1.0</v>
      </c>
      <c r="S2297" s="167" t="s">
        <v>126</v>
      </c>
      <c r="T2297" s="162" t="s">
        <v>145</v>
      </c>
      <c r="U2297" s="167" t="s">
        <v>101</v>
      </c>
      <c r="V2297" s="167" t="s">
        <v>131</v>
      </c>
      <c r="W2297" s="175"/>
      <c r="X2297" s="163"/>
      <c r="Y2297" s="175"/>
      <c r="Z2297" s="175"/>
      <c r="AA2297" s="175"/>
      <c r="AB2297" s="175"/>
    </row>
    <row r="2298" ht="22.5" customHeight="1">
      <c r="A2298" s="72">
        <f>COUNTIF('Call &amp; Chat-Lidya'!$I$4:$I$2365,I2298)</f>
        <v>1</v>
      </c>
      <c r="B2298" s="436">
        <v>46087.0</v>
      </c>
      <c r="C2298" s="94" t="s">
        <v>83</v>
      </c>
      <c r="D2298" s="94" t="s">
        <v>125</v>
      </c>
      <c r="E2298" s="94">
        <f t="shared" si="2"/>
        <v>461</v>
      </c>
      <c r="F2298" s="429">
        <v>46086.0</v>
      </c>
      <c r="G2298" s="94"/>
      <c r="H2298" s="94">
        <v>7672.0</v>
      </c>
      <c r="I2298" s="512">
        <v>11750.0</v>
      </c>
      <c r="J2298" s="161" t="s">
        <v>12032</v>
      </c>
      <c r="K2298" s="161" t="s">
        <v>8270</v>
      </c>
      <c r="L2298" s="430" t="s">
        <v>8270</v>
      </c>
      <c r="M2298" s="94">
        <v>8.127027505E9</v>
      </c>
      <c r="N2298" s="94">
        <v>8.95411996921E11</v>
      </c>
      <c r="O2298" s="880">
        <v>45382.0</v>
      </c>
      <c r="P2298" s="436">
        <v>45834.0</v>
      </c>
      <c r="Q2298" s="94" t="s">
        <v>124</v>
      </c>
      <c r="R2298" s="94">
        <v>1.0</v>
      </c>
      <c r="S2298" s="167" t="s">
        <v>126</v>
      </c>
      <c r="T2298" s="162" t="s">
        <v>145</v>
      </c>
      <c r="U2298" s="167" t="s">
        <v>101</v>
      </c>
      <c r="V2298" s="167" t="s">
        <v>131</v>
      </c>
      <c r="W2298" s="175"/>
      <c r="X2298" s="163"/>
      <c r="Y2298" s="175"/>
      <c r="Z2298" s="175"/>
      <c r="AA2298" s="175"/>
      <c r="AB2298" s="175"/>
    </row>
    <row r="2299" ht="22.5" customHeight="1">
      <c r="A2299" s="72">
        <f>COUNTIF('Call &amp; Chat-Lidya'!$I$4:$I$2365,I2299)</f>
        <v>2</v>
      </c>
      <c r="B2299" s="436">
        <v>46087.0</v>
      </c>
      <c r="C2299" s="94" t="s">
        <v>83</v>
      </c>
      <c r="D2299" s="94" t="s">
        <v>125</v>
      </c>
      <c r="E2299" s="94">
        <f t="shared" si="2"/>
        <v>462</v>
      </c>
      <c r="F2299" s="429">
        <v>46086.0</v>
      </c>
      <c r="G2299" s="94"/>
      <c r="H2299" s="94" t="s">
        <v>11756</v>
      </c>
      <c r="I2299" s="512">
        <v>18027.0</v>
      </c>
      <c r="J2299" s="161" t="s">
        <v>11757</v>
      </c>
      <c r="K2299" s="161" t="s">
        <v>2174</v>
      </c>
      <c r="L2299" s="430" t="s">
        <v>2174</v>
      </c>
      <c r="M2299" s="94" t="s">
        <v>11758</v>
      </c>
      <c r="N2299" s="94" t="s">
        <v>11758</v>
      </c>
      <c r="O2299" s="880">
        <v>46086.0</v>
      </c>
      <c r="P2299" s="436">
        <v>46100.0</v>
      </c>
      <c r="Q2299" s="94" t="s">
        <v>124</v>
      </c>
      <c r="R2299" s="94">
        <v>1.0</v>
      </c>
      <c r="S2299" s="167" t="s">
        <v>126</v>
      </c>
      <c r="T2299" s="162" t="s">
        <v>145</v>
      </c>
      <c r="U2299" s="167" t="s">
        <v>101</v>
      </c>
      <c r="V2299" s="167" t="s">
        <v>131</v>
      </c>
      <c r="W2299" s="175"/>
      <c r="X2299" s="163"/>
      <c r="Y2299" s="175"/>
      <c r="Z2299" s="175"/>
      <c r="AA2299" s="175"/>
      <c r="AB2299" s="175"/>
    </row>
    <row r="2300" ht="22.5" customHeight="1">
      <c r="A2300" s="72">
        <f>COUNTIF('Call &amp; Chat-Lidya'!$I$4:$I$2365,I2300)</f>
        <v>3</v>
      </c>
      <c r="B2300" s="436">
        <v>46087.0</v>
      </c>
      <c r="C2300" s="94" t="s">
        <v>83</v>
      </c>
      <c r="D2300" s="94" t="s">
        <v>125</v>
      </c>
      <c r="E2300" s="94">
        <f t="shared" si="2"/>
        <v>463</v>
      </c>
      <c r="F2300" s="429">
        <v>46087.0</v>
      </c>
      <c r="G2300" s="94"/>
      <c r="H2300" s="94" t="s">
        <v>11743</v>
      </c>
      <c r="I2300" s="512">
        <v>18032.0</v>
      </c>
      <c r="J2300" s="161" t="s">
        <v>11744</v>
      </c>
      <c r="K2300" s="161" t="s">
        <v>11745</v>
      </c>
      <c r="L2300" s="430" t="s">
        <v>11745</v>
      </c>
      <c r="M2300" s="94" t="s">
        <v>11747</v>
      </c>
      <c r="N2300" s="94" t="s">
        <v>11747</v>
      </c>
      <c r="O2300" s="880">
        <v>46087.0</v>
      </c>
      <c r="P2300" s="436">
        <v>46101.0</v>
      </c>
      <c r="Q2300" s="94" t="s">
        <v>124</v>
      </c>
      <c r="R2300" s="94">
        <v>1.0</v>
      </c>
      <c r="S2300" s="167" t="s">
        <v>126</v>
      </c>
      <c r="T2300" s="162" t="s">
        <v>145</v>
      </c>
      <c r="U2300" s="167" t="s">
        <v>101</v>
      </c>
      <c r="V2300" s="167" t="s">
        <v>131</v>
      </c>
      <c r="W2300" s="175"/>
      <c r="X2300" s="163"/>
      <c r="Y2300" s="175"/>
      <c r="Z2300" s="175"/>
      <c r="AA2300" s="175"/>
      <c r="AB2300" s="175"/>
    </row>
    <row r="2301" ht="22.5" customHeight="1">
      <c r="A2301" s="72">
        <f>COUNTIF('Call &amp; Chat-Lidya'!$I$4:$I$2365,I2301)</f>
        <v>3</v>
      </c>
      <c r="B2301" s="436">
        <v>46087.0</v>
      </c>
      <c r="C2301" s="94" t="s">
        <v>83</v>
      </c>
      <c r="D2301" s="94" t="s">
        <v>125</v>
      </c>
      <c r="E2301" s="94">
        <f t="shared" si="2"/>
        <v>464</v>
      </c>
      <c r="F2301" s="429">
        <v>46087.0</v>
      </c>
      <c r="G2301" s="94"/>
      <c r="H2301" s="94" t="s">
        <v>11748</v>
      </c>
      <c r="I2301" s="512">
        <v>18036.0</v>
      </c>
      <c r="J2301" s="161" t="s">
        <v>11749</v>
      </c>
      <c r="K2301" s="161" t="s">
        <v>11750</v>
      </c>
      <c r="L2301" s="430" t="s">
        <v>11750</v>
      </c>
      <c r="M2301" s="94" t="s">
        <v>11751</v>
      </c>
      <c r="N2301" s="94" t="s">
        <v>11751</v>
      </c>
      <c r="O2301" s="880">
        <v>46087.0</v>
      </c>
      <c r="P2301" s="436">
        <v>46101.0</v>
      </c>
      <c r="Q2301" s="94" t="s">
        <v>124</v>
      </c>
      <c r="R2301" s="94">
        <v>1.0</v>
      </c>
      <c r="S2301" s="167" t="s">
        <v>126</v>
      </c>
      <c r="T2301" s="162" t="s">
        <v>145</v>
      </c>
      <c r="U2301" s="167" t="s">
        <v>101</v>
      </c>
      <c r="V2301" s="167" t="s">
        <v>131</v>
      </c>
      <c r="W2301" s="175"/>
      <c r="X2301" s="163"/>
      <c r="Y2301" s="175"/>
      <c r="Z2301" s="175"/>
      <c r="AA2301" s="175"/>
      <c r="AB2301" s="175"/>
    </row>
    <row r="2302" ht="22.5" customHeight="1">
      <c r="A2302" s="72">
        <f>COUNTIF('Call &amp; Chat-Lidya'!$I$4:$I$2365,I2302)</f>
        <v>3</v>
      </c>
      <c r="B2302" s="436">
        <v>46087.0</v>
      </c>
      <c r="C2302" s="94" t="s">
        <v>83</v>
      </c>
      <c r="D2302" s="94" t="s">
        <v>125</v>
      </c>
      <c r="E2302" s="94">
        <f t="shared" si="2"/>
        <v>465</v>
      </c>
      <c r="F2302" s="429">
        <v>46087.0</v>
      </c>
      <c r="G2302" s="94"/>
      <c r="H2302" s="94" t="s">
        <v>11752</v>
      </c>
      <c r="I2302" s="512">
        <v>18040.0</v>
      </c>
      <c r="J2302" s="161" t="s">
        <v>11753</v>
      </c>
      <c r="K2302" s="161" t="s">
        <v>11754</v>
      </c>
      <c r="L2302" s="430" t="s">
        <v>11754</v>
      </c>
      <c r="M2302" s="175"/>
      <c r="N2302" s="94" t="s">
        <v>11755</v>
      </c>
      <c r="O2302" s="880">
        <v>46087.0</v>
      </c>
      <c r="P2302" s="436">
        <v>46101.0</v>
      </c>
      <c r="Q2302" s="94" t="s">
        <v>124</v>
      </c>
      <c r="R2302" s="94">
        <v>1.0</v>
      </c>
      <c r="S2302" s="167" t="s">
        <v>126</v>
      </c>
      <c r="T2302" s="162" t="s">
        <v>145</v>
      </c>
      <c r="U2302" s="167" t="s">
        <v>101</v>
      </c>
      <c r="V2302" s="167" t="s">
        <v>131</v>
      </c>
      <c r="W2302" s="175"/>
      <c r="X2302" s="163"/>
      <c r="Y2302" s="175"/>
      <c r="Z2302" s="175"/>
      <c r="AA2302" s="175"/>
      <c r="AB2302" s="175"/>
    </row>
    <row r="2303" ht="22.5" customHeight="1">
      <c r="A2303" s="72">
        <f>COUNTIF('Call &amp; Chat-Lidya'!$I$4:$I$2365,I2303)</f>
        <v>2</v>
      </c>
      <c r="B2303" s="436">
        <v>46090.0</v>
      </c>
      <c r="C2303" s="94" t="s">
        <v>83</v>
      </c>
      <c r="D2303" s="94" t="s">
        <v>125</v>
      </c>
      <c r="E2303" s="94">
        <f t="shared" si="2"/>
        <v>466</v>
      </c>
      <c r="F2303" s="429">
        <v>46090.0</v>
      </c>
      <c r="G2303" s="94"/>
      <c r="H2303" s="94">
        <v>9028.0</v>
      </c>
      <c r="I2303" s="512">
        <v>14492.0</v>
      </c>
      <c r="J2303" s="161" t="s">
        <v>6313</v>
      </c>
      <c r="K2303" s="161" t="s">
        <v>6314</v>
      </c>
      <c r="L2303" s="430" t="s">
        <v>6314</v>
      </c>
      <c r="M2303" s="94">
        <v>8.561986661E9</v>
      </c>
      <c r="N2303" s="94">
        <v>8.561986661E9</v>
      </c>
      <c r="O2303" s="880">
        <v>45681.0</v>
      </c>
      <c r="P2303" s="436">
        <v>45834.0</v>
      </c>
      <c r="Q2303" s="94" t="s">
        <v>124</v>
      </c>
      <c r="R2303" s="94">
        <v>0.0</v>
      </c>
      <c r="S2303" s="167" t="s">
        <v>99</v>
      </c>
      <c r="T2303" s="162" t="s">
        <v>145</v>
      </c>
      <c r="U2303" s="167" t="s">
        <v>101</v>
      </c>
      <c r="V2303" s="167" t="s">
        <v>131</v>
      </c>
      <c r="W2303" s="175"/>
      <c r="X2303" s="163"/>
      <c r="Y2303" s="175"/>
      <c r="Z2303" s="175"/>
      <c r="AA2303" s="175"/>
      <c r="AB2303" s="175"/>
    </row>
    <row r="2304" ht="22.5" customHeight="1">
      <c r="A2304" s="72">
        <f>COUNTIF('Call &amp; Chat-Lidya'!$I$4:$I$2365,I2304)</f>
        <v>3</v>
      </c>
      <c r="B2304" s="436">
        <v>46090.0</v>
      </c>
      <c r="C2304" s="94" t="s">
        <v>83</v>
      </c>
      <c r="D2304" s="94" t="s">
        <v>125</v>
      </c>
      <c r="E2304" s="94">
        <f t="shared" si="2"/>
        <v>467</v>
      </c>
      <c r="F2304" s="429">
        <v>46090.0</v>
      </c>
      <c r="G2304" s="94"/>
      <c r="H2304" s="94">
        <v>9118.0</v>
      </c>
      <c r="I2304" s="512">
        <v>14697.0</v>
      </c>
      <c r="J2304" s="161" t="s">
        <v>11609</v>
      </c>
      <c r="K2304" s="161" t="s">
        <v>11610</v>
      </c>
      <c r="L2304" s="430" t="s">
        <v>11610</v>
      </c>
      <c r="M2304" s="94">
        <v>8.979000514E9</v>
      </c>
      <c r="N2304" s="94">
        <v>8.111289917E9</v>
      </c>
      <c r="O2304" s="880">
        <v>45702.0</v>
      </c>
      <c r="P2304" s="436">
        <v>45834.0</v>
      </c>
      <c r="Q2304" s="94" t="s">
        <v>124</v>
      </c>
      <c r="R2304" s="94">
        <v>1.0</v>
      </c>
      <c r="S2304" s="167" t="s">
        <v>126</v>
      </c>
      <c r="T2304" s="162" t="s">
        <v>145</v>
      </c>
      <c r="U2304" s="167" t="s">
        <v>101</v>
      </c>
      <c r="V2304" s="167" t="s">
        <v>131</v>
      </c>
      <c r="W2304" s="175"/>
      <c r="X2304" s="163"/>
      <c r="Y2304" s="175"/>
      <c r="Z2304" s="175"/>
      <c r="AA2304" s="175"/>
      <c r="AB2304" s="175"/>
    </row>
    <row r="2305" ht="22.5" customHeight="1">
      <c r="A2305" s="72">
        <f>COUNTIF('Call &amp; Chat-Lidya'!$I$4:$I$2365,I2305)</f>
        <v>3</v>
      </c>
      <c r="B2305" s="436">
        <v>46090.0</v>
      </c>
      <c r="C2305" s="94" t="s">
        <v>83</v>
      </c>
      <c r="D2305" s="94" t="s">
        <v>125</v>
      </c>
      <c r="E2305" s="94">
        <f t="shared" si="2"/>
        <v>468</v>
      </c>
      <c r="F2305" s="429">
        <v>46090.0</v>
      </c>
      <c r="G2305" s="94"/>
      <c r="H2305" s="94">
        <v>9015.0</v>
      </c>
      <c r="I2305" s="512">
        <v>14469.0</v>
      </c>
      <c r="J2305" s="161" t="s">
        <v>9334</v>
      </c>
      <c r="K2305" s="161" t="s">
        <v>9335</v>
      </c>
      <c r="L2305" s="430" t="s">
        <v>9335</v>
      </c>
      <c r="M2305" s="94">
        <v>8.1368389398E10</v>
      </c>
      <c r="N2305" s="94">
        <v>8.1368389398E10</v>
      </c>
      <c r="O2305" s="880">
        <v>45677.0</v>
      </c>
      <c r="P2305" s="436">
        <v>45834.0</v>
      </c>
      <c r="Q2305" s="94" t="s">
        <v>670</v>
      </c>
      <c r="R2305" s="94">
        <v>1.0</v>
      </c>
      <c r="S2305" s="167" t="s">
        <v>126</v>
      </c>
      <c r="T2305" s="162" t="s">
        <v>145</v>
      </c>
      <c r="U2305" s="167" t="s">
        <v>101</v>
      </c>
      <c r="V2305" s="167" t="s">
        <v>131</v>
      </c>
      <c r="W2305" s="175"/>
      <c r="X2305" s="163"/>
      <c r="Y2305" s="175"/>
      <c r="Z2305" s="175"/>
      <c r="AA2305" s="175"/>
      <c r="AB2305" s="175"/>
    </row>
    <row r="2306" ht="22.5" customHeight="1">
      <c r="A2306" s="72">
        <f>COUNTIF('Call &amp; Chat-Lidya'!$I$4:$I$2365,I2306)</f>
        <v>2</v>
      </c>
      <c r="B2306" s="436">
        <v>46090.0</v>
      </c>
      <c r="C2306" s="94" t="s">
        <v>83</v>
      </c>
      <c r="D2306" s="94" t="s">
        <v>125</v>
      </c>
      <c r="E2306" s="94">
        <f t="shared" si="2"/>
        <v>469</v>
      </c>
      <c r="F2306" s="429">
        <v>46090.0</v>
      </c>
      <c r="G2306" s="94"/>
      <c r="H2306" s="94">
        <v>9024.0</v>
      </c>
      <c r="I2306" s="512">
        <v>14484.0</v>
      </c>
      <c r="J2306" s="161" t="s">
        <v>9280</v>
      </c>
      <c r="K2306" s="161" t="s">
        <v>12046</v>
      </c>
      <c r="L2306" s="430" t="s">
        <v>12046</v>
      </c>
      <c r="M2306" s="94">
        <v>8.2257913718E10</v>
      </c>
      <c r="N2306" s="94">
        <v>8.2257913718E10</v>
      </c>
      <c r="O2306" s="880">
        <v>45680.0</v>
      </c>
      <c r="P2306" s="436">
        <v>45834.0</v>
      </c>
      <c r="Q2306" s="94" t="s">
        <v>222</v>
      </c>
      <c r="R2306" s="94">
        <v>1.0</v>
      </c>
      <c r="S2306" s="167" t="s">
        <v>126</v>
      </c>
      <c r="T2306" s="162" t="s">
        <v>145</v>
      </c>
      <c r="U2306" s="167" t="s">
        <v>101</v>
      </c>
      <c r="V2306" s="167" t="s">
        <v>131</v>
      </c>
      <c r="W2306" s="175"/>
      <c r="X2306" s="163"/>
      <c r="Y2306" s="175"/>
      <c r="Z2306" s="175"/>
      <c r="AA2306" s="175"/>
      <c r="AB2306" s="175"/>
    </row>
    <row r="2307" ht="22.5" customHeight="1">
      <c r="A2307" s="72">
        <f>COUNTIF('Call &amp; Chat-Lidya'!$I$4:$I$2365,I2307)</f>
        <v>3</v>
      </c>
      <c r="B2307" s="436">
        <v>46090.0</v>
      </c>
      <c r="C2307" s="94" t="s">
        <v>83</v>
      </c>
      <c r="D2307" s="94" t="s">
        <v>125</v>
      </c>
      <c r="E2307" s="94">
        <f t="shared" si="2"/>
        <v>470</v>
      </c>
      <c r="F2307" s="429">
        <v>46090.0</v>
      </c>
      <c r="G2307" s="94"/>
      <c r="H2307" s="94">
        <v>9212.0</v>
      </c>
      <c r="I2307" s="512">
        <v>14884.0</v>
      </c>
      <c r="J2307" s="161" t="s">
        <v>3819</v>
      </c>
      <c r="K2307" s="161" t="s">
        <v>3820</v>
      </c>
      <c r="L2307" s="430" t="s">
        <v>3820</v>
      </c>
      <c r="M2307" s="94">
        <v>8.1370331393E10</v>
      </c>
      <c r="N2307" s="94">
        <v>8.1370331393E10</v>
      </c>
      <c r="O2307" s="880">
        <v>45723.0</v>
      </c>
      <c r="P2307" s="436">
        <v>45834.0</v>
      </c>
      <c r="Q2307" s="94" t="s">
        <v>285</v>
      </c>
      <c r="R2307" s="94">
        <v>1.0</v>
      </c>
      <c r="S2307" s="167" t="s">
        <v>126</v>
      </c>
      <c r="T2307" s="162" t="s">
        <v>145</v>
      </c>
      <c r="U2307" s="167" t="s">
        <v>101</v>
      </c>
      <c r="V2307" s="167" t="s">
        <v>131</v>
      </c>
      <c r="W2307" s="175"/>
      <c r="X2307" s="163"/>
      <c r="Y2307" s="175"/>
      <c r="Z2307" s="175"/>
      <c r="AA2307" s="175"/>
      <c r="AB2307" s="175"/>
    </row>
    <row r="2308" ht="22.5" customHeight="1">
      <c r="A2308" s="72">
        <f>COUNTIF('Call &amp; Chat-Lidya'!$I$4:$I$2365,I2308)</f>
        <v>3</v>
      </c>
      <c r="B2308" s="436">
        <v>46090.0</v>
      </c>
      <c r="C2308" s="94" t="s">
        <v>83</v>
      </c>
      <c r="D2308" s="94" t="s">
        <v>125</v>
      </c>
      <c r="E2308" s="94">
        <f t="shared" si="2"/>
        <v>471</v>
      </c>
      <c r="F2308" s="429">
        <v>46090.0</v>
      </c>
      <c r="G2308" s="94"/>
      <c r="H2308" s="94">
        <v>9214.0</v>
      </c>
      <c r="I2308" s="512">
        <v>14886.0</v>
      </c>
      <c r="J2308" s="161" t="s">
        <v>11706</v>
      </c>
      <c r="K2308" s="161" t="s">
        <v>11707</v>
      </c>
      <c r="L2308" s="430" t="s">
        <v>11707</v>
      </c>
      <c r="M2308" s="94">
        <v>8.2149808662E10</v>
      </c>
      <c r="N2308" s="94">
        <v>8.2149808662E10</v>
      </c>
      <c r="O2308" s="880">
        <v>45723.0</v>
      </c>
      <c r="P2308" s="436">
        <v>45834.0</v>
      </c>
      <c r="Q2308" s="94" t="s">
        <v>124</v>
      </c>
      <c r="R2308" s="94">
        <v>1.0</v>
      </c>
      <c r="S2308" s="167" t="s">
        <v>126</v>
      </c>
      <c r="T2308" s="162" t="s">
        <v>145</v>
      </c>
      <c r="U2308" s="167" t="s">
        <v>101</v>
      </c>
      <c r="V2308" s="167" t="s">
        <v>131</v>
      </c>
      <c r="W2308" s="175"/>
      <c r="X2308" s="163"/>
      <c r="Y2308" s="175"/>
      <c r="Z2308" s="175"/>
      <c r="AA2308" s="175"/>
      <c r="AB2308" s="175"/>
    </row>
    <row r="2309" ht="22.5" customHeight="1">
      <c r="A2309" s="72">
        <f>COUNTIF('Call &amp; Chat-Lidya'!$I$4:$I$2365,I2309)</f>
        <v>3</v>
      </c>
      <c r="B2309" s="436">
        <v>46090.0</v>
      </c>
      <c r="C2309" s="94" t="s">
        <v>83</v>
      </c>
      <c r="D2309" s="94" t="s">
        <v>125</v>
      </c>
      <c r="E2309" s="94">
        <f t="shared" si="2"/>
        <v>472</v>
      </c>
      <c r="F2309" s="429">
        <v>46090.0</v>
      </c>
      <c r="G2309" s="94"/>
      <c r="H2309" s="94">
        <v>9245.0</v>
      </c>
      <c r="I2309" s="512">
        <v>14945.0</v>
      </c>
      <c r="J2309" s="161" t="s">
        <v>11775</v>
      </c>
      <c r="K2309" s="161" t="s">
        <v>11775</v>
      </c>
      <c r="L2309" s="430" t="s">
        <v>11775</v>
      </c>
      <c r="M2309" s="94">
        <v>8.5718247104E10</v>
      </c>
      <c r="N2309" s="94">
        <v>8.5718247104E10</v>
      </c>
      <c r="O2309" s="880">
        <v>45735.0</v>
      </c>
      <c r="P2309" s="436">
        <v>45834.0</v>
      </c>
      <c r="Q2309" s="94" t="s">
        <v>124</v>
      </c>
      <c r="R2309" s="94">
        <v>1.0</v>
      </c>
      <c r="S2309" s="167" t="s">
        <v>126</v>
      </c>
      <c r="T2309" s="162" t="s">
        <v>145</v>
      </c>
      <c r="U2309" s="167" t="s">
        <v>101</v>
      </c>
      <c r="V2309" s="167" t="s">
        <v>131</v>
      </c>
      <c r="W2309" s="175"/>
      <c r="X2309" s="163"/>
      <c r="Y2309" s="175"/>
      <c r="Z2309" s="175"/>
      <c r="AA2309" s="175"/>
      <c r="AB2309" s="175"/>
    </row>
    <row r="2310" ht="22.5" customHeight="1">
      <c r="A2310" s="72">
        <f>COUNTIF('Call &amp; Chat-Lidya'!$I$4:$I$2365,I2310)</f>
        <v>3</v>
      </c>
      <c r="B2310" s="436">
        <v>46090.0</v>
      </c>
      <c r="C2310" s="94" t="s">
        <v>83</v>
      </c>
      <c r="D2310" s="94" t="s">
        <v>125</v>
      </c>
      <c r="E2310" s="94">
        <f t="shared" si="2"/>
        <v>473</v>
      </c>
      <c r="F2310" s="429">
        <v>46090.0</v>
      </c>
      <c r="G2310" s="94"/>
      <c r="H2310" s="94">
        <v>9220.0</v>
      </c>
      <c r="I2310" s="512">
        <v>14899.0</v>
      </c>
      <c r="J2310" s="161" t="s">
        <v>11720</v>
      </c>
      <c r="K2310" s="161" t="s">
        <v>11721</v>
      </c>
      <c r="L2310" s="430" t="s">
        <v>11721</v>
      </c>
      <c r="M2310" s="94">
        <v>8.7815848344E10</v>
      </c>
      <c r="N2310" s="94">
        <v>8.7815848344E10</v>
      </c>
      <c r="O2310" s="880">
        <v>45727.0</v>
      </c>
      <c r="P2310" s="436">
        <v>45834.0</v>
      </c>
      <c r="Q2310" s="94" t="s">
        <v>124</v>
      </c>
      <c r="R2310" s="94">
        <v>0.0</v>
      </c>
      <c r="S2310" s="167" t="s">
        <v>251</v>
      </c>
      <c r="T2310" s="162" t="s">
        <v>195</v>
      </c>
      <c r="U2310" s="167" t="s">
        <v>128</v>
      </c>
      <c r="V2310" s="167" t="s">
        <v>131</v>
      </c>
      <c r="W2310" s="175"/>
      <c r="X2310" s="163"/>
      <c r="Y2310" s="175"/>
      <c r="Z2310" s="175"/>
      <c r="AA2310" s="175"/>
      <c r="AB2310" s="175"/>
    </row>
    <row r="2311" ht="22.5" customHeight="1">
      <c r="A2311" s="72">
        <f>COUNTIF('Call &amp; Chat-Lidya'!$I$4:$I$2365,I2311)</f>
        <v>3</v>
      </c>
      <c r="B2311" s="436">
        <v>46090.0</v>
      </c>
      <c r="C2311" s="94" t="s">
        <v>83</v>
      </c>
      <c r="D2311" s="94" t="s">
        <v>125</v>
      </c>
      <c r="E2311" s="94">
        <f t="shared" si="2"/>
        <v>474</v>
      </c>
      <c r="F2311" s="429">
        <v>46090.0</v>
      </c>
      <c r="G2311" s="94"/>
      <c r="H2311" s="94">
        <v>9211.0</v>
      </c>
      <c r="I2311" s="512">
        <v>14883.0</v>
      </c>
      <c r="J2311" s="161" t="s">
        <v>8906</v>
      </c>
      <c r="K2311" s="161" t="s">
        <v>8907</v>
      </c>
      <c r="L2311" s="430" t="s">
        <v>8907</v>
      </c>
      <c r="M2311" s="175"/>
      <c r="N2311" s="94">
        <v>8.1264175085E10</v>
      </c>
      <c r="O2311" s="880">
        <v>45723.0</v>
      </c>
      <c r="P2311" s="436">
        <v>45834.0</v>
      </c>
      <c r="Q2311" s="94" t="s">
        <v>143</v>
      </c>
      <c r="R2311" s="94">
        <v>1.0</v>
      </c>
      <c r="S2311" s="167" t="s">
        <v>126</v>
      </c>
      <c r="T2311" s="162" t="s">
        <v>145</v>
      </c>
      <c r="U2311" s="167" t="s">
        <v>101</v>
      </c>
      <c r="V2311" s="167" t="s">
        <v>131</v>
      </c>
      <c r="W2311" s="175"/>
      <c r="X2311" s="163"/>
      <c r="Y2311" s="175"/>
      <c r="Z2311" s="175"/>
      <c r="AA2311" s="175"/>
      <c r="AB2311" s="175"/>
    </row>
    <row r="2312" ht="22.5" customHeight="1">
      <c r="A2312" s="72">
        <f>COUNTIF('Call &amp; Chat-Lidya'!$I$4:$I$2365,I2312)</f>
        <v>3</v>
      </c>
      <c r="B2312" s="436">
        <v>46090.0</v>
      </c>
      <c r="C2312" s="94" t="s">
        <v>83</v>
      </c>
      <c r="D2312" s="94" t="s">
        <v>125</v>
      </c>
      <c r="E2312" s="94">
        <f t="shared" si="2"/>
        <v>475</v>
      </c>
      <c r="F2312" s="429">
        <v>46090.0</v>
      </c>
      <c r="G2312" s="94"/>
      <c r="H2312" s="94">
        <v>9195.0</v>
      </c>
      <c r="I2312" s="512">
        <v>14845.0</v>
      </c>
      <c r="J2312" s="161" t="s">
        <v>7584</v>
      </c>
      <c r="K2312" s="161" t="s">
        <v>7585</v>
      </c>
      <c r="L2312" s="430" t="s">
        <v>7585</v>
      </c>
      <c r="M2312" s="94">
        <v>8.2250108889E10</v>
      </c>
      <c r="N2312" s="94">
        <v>8.2250108889E10</v>
      </c>
      <c r="O2312" s="880">
        <v>45717.0</v>
      </c>
      <c r="P2312" s="436">
        <v>45834.0</v>
      </c>
      <c r="Q2312" s="94" t="s">
        <v>143</v>
      </c>
      <c r="R2312" s="94">
        <v>1.0</v>
      </c>
      <c r="S2312" s="167" t="s">
        <v>126</v>
      </c>
      <c r="T2312" s="162" t="s">
        <v>145</v>
      </c>
      <c r="U2312" s="167" t="s">
        <v>101</v>
      </c>
      <c r="V2312" s="167" t="s">
        <v>131</v>
      </c>
      <c r="W2312" s="175"/>
      <c r="X2312" s="163"/>
      <c r="Y2312" s="175"/>
      <c r="Z2312" s="175"/>
      <c r="AA2312" s="175"/>
      <c r="AB2312" s="175"/>
    </row>
    <row r="2313" ht="22.5" customHeight="1">
      <c r="A2313" s="72">
        <f>COUNTIF('Call &amp; Chat-Lidya'!$I$4:$I$2365,I2313)</f>
        <v>2</v>
      </c>
      <c r="B2313" s="436">
        <v>46090.0</v>
      </c>
      <c r="C2313" s="94" t="s">
        <v>83</v>
      </c>
      <c r="D2313" s="94" t="s">
        <v>125</v>
      </c>
      <c r="E2313" s="94">
        <f t="shared" si="2"/>
        <v>476</v>
      </c>
      <c r="F2313" s="429">
        <v>46090.0</v>
      </c>
      <c r="G2313" s="94"/>
      <c r="H2313" s="94">
        <v>9199.0</v>
      </c>
      <c r="I2313" s="512">
        <v>14850.0</v>
      </c>
      <c r="J2313" s="161" t="s">
        <v>12076</v>
      </c>
      <c r="K2313" s="161" t="s">
        <v>12077</v>
      </c>
      <c r="L2313" s="430" t="s">
        <v>12077</v>
      </c>
      <c r="M2313" s="94">
        <v>8.5186067484E10</v>
      </c>
      <c r="N2313" s="94">
        <v>8.2231022484E10</v>
      </c>
      <c r="O2313" s="880">
        <v>45718.0</v>
      </c>
      <c r="P2313" s="436">
        <v>45834.0</v>
      </c>
      <c r="Q2313" s="94" t="s">
        <v>143</v>
      </c>
      <c r="R2313" s="94">
        <v>1.0</v>
      </c>
      <c r="S2313" s="167" t="s">
        <v>251</v>
      </c>
      <c r="T2313" s="162" t="s">
        <v>145</v>
      </c>
      <c r="U2313" s="167" t="s">
        <v>101</v>
      </c>
      <c r="V2313" s="167" t="s">
        <v>131</v>
      </c>
      <c r="W2313" s="175"/>
      <c r="X2313" s="163"/>
      <c r="Y2313" s="175"/>
      <c r="Z2313" s="175"/>
      <c r="AA2313" s="175"/>
      <c r="AB2313" s="175"/>
    </row>
    <row r="2314" ht="22.5" customHeight="1">
      <c r="A2314" s="72">
        <f>COUNTIF('Call &amp; Chat-Lidya'!$I$4:$I$2365,I2314)</f>
        <v>3</v>
      </c>
      <c r="B2314" s="436">
        <v>46090.0</v>
      </c>
      <c r="C2314" s="94" t="s">
        <v>83</v>
      </c>
      <c r="D2314" s="94" t="s">
        <v>125</v>
      </c>
      <c r="E2314" s="94">
        <f t="shared" si="2"/>
        <v>477</v>
      </c>
      <c r="F2314" s="429">
        <v>46090.0</v>
      </c>
      <c r="G2314" s="94"/>
      <c r="H2314" s="94">
        <v>9198.0</v>
      </c>
      <c r="I2314" s="512">
        <v>14848.0</v>
      </c>
      <c r="J2314" s="161" t="s">
        <v>7593</v>
      </c>
      <c r="K2314" s="161" t="s">
        <v>7594</v>
      </c>
      <c r="L2314" s="430" t="s">
        <v>7594</v>
      </c>
      <c r="M2314" s="94">
        <v>8.5261152853E10</v>
      </c>
      <c r="N2314" s="94">
        <v>8.5261152853E10</v>
      </c>
      <c r="O2314" s="880">
        <v>45718.0</v>
      </c>
      <c r="P2314" s="436">
        <v>45834.0</v>
      </c>
      <c r="Q2314" s="94" t="s">
        <v>399</v>
      </c>
      <c r="R2314" s="94">
        <v>1.0</v>
      </c>
      <c r="S2314" s="167" t="s">
        <v>126</v>
      </c>
      <c r="T2314" s="162" t="s">
        <v>145</v>
      </c>
      <c r="U2314" s="167" t="s">
        <v>101</v>
      </c>
      <c r="V2314" s="167" t="s">
        <v>131</v>
      </c>
      <c r="W2314" s="175"/>
      <c r="X2314" s="163"/>
      <c r="Y2314" s="175"/>
      <c r="Z2314" s="175"/>
      <c r="AA2314" s="175"/>
      <c r="AB2314" s="175"/>
    </row>
    <row r="2315" ht="22.5" customHeight="1">
      <c r="A2315" s="72">
        <f>COUNTIF('Call &amp; Chat-Lidya'!$I$4:$I$2365,I2315)</f>
        <v>2</v>
      </c>
      <c r="B2315" s="436">
        <v>46090.0</v>
      </c>
      <c r="C2315" s="94" t="s">
        <v>83</v>
      </c>
      <c r="D2315" s="94" t="s">
        <v>125</v>
      </c>
      <c r="E2315" s="94">
        <f t="shared" si="2"/>
        <v>478</v>
      </c>
      <c r="F2315" s="429">
        <v>46090.0</v>
      </c>
      <c r="G2315" s="94"/>
      <c r="H2315" s="94">
        <v>9202.0</v>
      </c>
      <c r="I2315" s="512">
        <v>14864.0</v>
      </c>
      <c r="J2315" s="161" t="s">
        <v>12087</v>
      </c>
      <c r="K2315" s="161" t="s">
        <v>12089</v>
      </c>
      <c r="L2315" s="430" t="s">
        <v>12089</v>
      </c>
      <c r="M2315" s="175"/>
      <c r="N2315" s="94">
        <v>8.5157463003E10</v>
      </c>
      <c r="O2315" s="880">
        <v>45720.0</v>
      </c>
      <c r="P2315" s="436">
        <v>45834.0</v>
      </c>
      <c r="Q2315" s="94" t="s">
        <v>143</v>
      </c>
      <c r="R2315" s="94">
        <v>0.0</v>
      </c>
      <c r="S2315" s="167" t="s">
        <v>292</v>
      </c>
      <c r="T2315" s="162" t="s">
        <v>145</v>
      </c>
      <c r="U2315" s="167" t="s">
        <v>101</v>
      </c>
      <c r="V2315" s="167" t="s">
        <v>3435</v>
      </c>
      <c r="W2315" s="175"/>
      <c r="X2315" s="163"/>
      <c r="Y2315" s="175"/>
      <c r="Z2315" s="175" t="s">
        <v>12090</v>
      </c>
      <c r="AA2315" s="175"/>
      <c r="AB2315" s="175"/>
    </row>
    <row r="2316" ht="22.5" customHeight="1">
      <c r="A2316" s="72">
        <f>COUNTIF('Call &amp; Chat-Lidya'!$I$4:$I$2365,I2316)</f>
        <v>3</v>
      </c>
      <c r="B2316" s="436">
        <v>46090.0</v>
      </c>
      <c r="C2316" s="94" t="s">
        <v>83</v>
      </c>
      <c r="D2316" s="94" t="s">
        <v>125</v>
      </c>
      <c r="E2316" s="94">
        <f t="shared" si="2"/>
        <v>479</v>
      </c>
      <c r="F2316" s="429">
        <v>46090.0</v>
      </c>
      <c r="G2316" s="94"/>
      <c r="H2316" s="94">
        <v>9191.0</v>
      </c>
      <c r="I2316" s="512">
        <v>14834.0</v>
      </c>
      <c r="J2316" s="161" t="s">
        <v>11672</v>
      </c>
      <c r="K2316" s="161" t="s">
        <v>11673</v>
      </c>
      <c r="L2316" s="430" t="s">
        <v>11673</v>
      </c>
      <c r="M2316" s="94">
        <v>8.2354075917E10</v>
      </c>
      <c r="N2316" s="94">
        <v>8.2354075917E10</v>
      </c>
      <c r="O2316" s="880">
        <v>45715.0</v>
      </c>
      <c r="P2316" s="436">
        <v>45834.0</v>
      </c>
      <c r="Q2316" s="94" t="s">
        <v>143</v>
      </c>
      <c r="R2316" s="94">
        <v>1.0</v>
      </c>
      <c r="S2316" s="167" t="s">
        <v>126</v>
      </c>
      <c r="T2316" s="162" t="s">
        <v>145</v>
      </c>
      <c r="U2316" s="167" t="s">
        <v>101</v>
      </c>
      <c r="V2316" s="167" t="s">
        <v>131</v>
      </c>
      <c r="W2316" s="175"/>
      <c r="X2316" s="163"/>
      <c r="Y2316" s="175"/>
      <c r="Z2316" s="175"/>
      <c r="AA2316" s="175"/>
      <c r="AB2316" s="175"/>
    </row>
    <row r="2317" ht="22.5" customHeight="1">
      <c r="A2317" s="72">
        <f>COUNTIF('Call &amp; Chat-Lidya'!$I$4:$I$2365,I2317)</f>
        <v>3</v>
      </c>
      <c r="B2317" s="436">
        <v>46090.0</v>
      </c>
      <c r="C2317" s="94" t="s">
        <v>83</v>
      </c>
      <c r="D2317" s="94" t="s">
        <v>125</v>
      </c>
      <c r="E2317" s="94">
        <f t="shared" si="2"/>
        <v>480</v>
      </c>
      <c r="F2317" s="429">
        <v>46090.0</v>
      </c>
      <c r="G2317" s="94"/>
      <c r="H2317" s="94">
        <v>9189.0</v>
      </c>
      <c r="I2317" s="512">
        <v>14830.0</v>
      </c>
      <c r="J2317" s="161" t="s">
        <v>7566</v>
      </c>
      <c r="K2317" s="161" t="s">
        <v>7567</v>
      </c>
      <c r="L2317" s="430" t="s">
        <v>7567</v>
      </c>
      <c r="M2317" s="94">
        <v>8.2360637363E10</v>
      </c>
      <c r="N2317" s="94">
        <v>8.2360637363E10</v>
      </c>
      <c r="O2317" s="880">
        <v>45715.0</v>
      </c>
      <c r="P2317" s="436">
        <v>45834.0</v>
      </c>
      <c r="Q2317" s="94" t="s">
        <v>115</v>
      </c>
      <c r="R2317" s="94">
        <v>1.0</v>
      </c>
      <c r="S2317" s="167" t="s">
        <v>251</v>
      </c>
      <c r="T2317" s="162" t="s">
        <v>145</v>
      </c>
      <c r="U2317" s="167" t="s">
        <v>101</v>
      </c>
      <c r="V2317" s="167" t="s">
        <v>131</v>
      </c>
      <c r="W2317" s="175"/>
      <c r="X2317" s="163"/>
      <c r="Y2317" s="175"/>
      <c r="Z2317" s="175"/>
      <c r="AA2317" s="175"/>
      <c r="AB2317" s="175"/>
    </row>
    <row r="2318" ht="22.5" customHeight="1">
      <c r="A2318" s="72">
        <f>COUNTIF('Call &amp; Chat-Lidya'!$I$4:$I$2365,I2318)</f>
        <v>2</v>
      </c>
      <c r="B2318" s="436">
        <v>46090.0</v>
      </c>
      <c r="C2318" s="94" t="s">
        <v>83</v>
      </c>
      <c r="D2318" s="94" t="s">
        <v>125</v>
      </c>
      <c r="E2318" s="94">
        <f t="shared" si="2"/>
        <v>481</v>
      </c>
      <c r="F2318" s="429">
        <v>46090.0</v>
      </c>
      <c r="G2318" s="94"/>
      <c r="H2318" s="94">
        <v>9316.0</v>
      </c>
      <c r="I2318" s="512">
        <v>15125.0</v>
      </c>
      <c r="J2318" s="161" t="s">
        <v>4289</v>
      </c>
      <c r="K2318" s="161" t="s">
        <v>4289</v>
      </c>
      <c r="L2318" s="430" t="s">
        <v>4289</v>
      </c>
      <c r="M2318" s="94">
        <v>8.5217132027E10</v>
      </c>
      <c r="N2318" s="94">
        <v>8.5217132027E10</v>
      </c>
      <c r="O2318" s="880">
        <v>45755.0</v>
      </c>
      <c r="P2318" s="436">
        <v>45834.0</v>
      </c>
      <c r="Q2318" s="94" t="s">
        <v>124</v>
      </c>
      <c r="R2318" s="94">
        <v>1.0</v>
      </c>
      <c r="S2318" s="167" t="s">
        <v>251</v>
      </c>
      <c r="T2318" s="162" t="s">
        <v>145</v>
      </c>
      <c r="U2318" s="167" t="s">
        <v>101</v>
      </c>
      <c r="V2318" s="167" t="s">
        <v>131</v>
      </c>
      <c r="W2318" s="175"/>
      <c r="X2318" s="163"/>
      <c r="Y2318" s="175"/>
      <c r="Z2318" s="175"/>
      <c r="AA2318" s="175"/>
      <c r="AB2318" s="175"/>
    </row>
    <row r="2319" ht="22.5" customHeight="1">
      <c r="A2319" s="72">
        <f>COUNTIF('Call &amp; Chat-Lidya'!$I$4:$I$2365,I2319)</f>
        <v>3</v>
      </c>
      <c r="B2319" s="436">
        <v>46090.0</v>
      </c>
      <c r="C2319" s="94" t="s">
        <v>83</v>
      </c>
      <c r="D2319" s="94" t="s">
        <v>125</v>
      </c>
      <c r="E2319" s="94">
        <f t="shared" si="2"/>
        <v>482</v>
      </c>
      <c r="F2319" s="429">
        <v>46090.0</v>
      </c>
      <c r="G2319" s="94"/>
      <c r="H2319" s="94">
        <v>9193.0</v>
      </c>
      <c r="I2319" s="512">
        <v>14839.0</v>
      </c>
      <c r="J2319" s="161" t="s">
        <v>7573</v>
      </c>
      <c r="K2319" s="161" t="s">
        <v>7574</v>
      </c>
      <c r="L2319" s="430" t="s">
        <v>7574</v>
      </c>
      <c r="M2319" s="94">
        <v>8.534984987678E12</v>
      </c>
      <c r="N2319" s="94">
        <v>8.56454684348E11</v>
      </c>
      <c r="O2319" s="880">
        <v>45716.0</v>
      </c>
      <c r="P2319" s="436">
        <v>45834.0</v>
      </c>
      <c r="Q2319" s="94" t="s">
        <v>124</v>
      </c>
      <c r="R2319" s="94">
        <v>0.0</v>
      </c>
      <c r="S2319" s="167" t="s">
        <v>251</v>
      </c>
      <c r="T2319" s="162" t="s">
        <v>127</v>
      </c>
      <c r="U2319" s="167" t="s">
        <v>128</v>
      </c>
      <c r="V2319" s="167" t="s">
        <v>131</v>
      </c>
      <c r="W2319" s="175"/>
      <c r="X2319" s="163"/>
      <c r="Y2319" s="175"/>
      <c r="Z2319" s="175" t="s">
        <v>3152</v>
      </c>
      <c r="AA2319" s="175"/>
      <c r="AB2319" s="175"/>
    </row>
    <row r="2320" ht="22.5" customHeight="1">
      <c r="A2320" s="72">
        <f>COUNTIF('Call &amp; Chat-Lidya'!$I$4:$I$2365,I2320)</f>
        <v>3</v>
      </c>
      <c r="B2320" s="436">
        <v>46090.0</v>
      </c>
      <c r="C2320" s="94" t="s">
        <v>83</v>
      </c>
      <c r="D2320" s="94" t="s">
        <v>125</v>
      </c>
      <c r="E2320" s="94">
        <f t="shared" si="2"/>
        <v>483</v>
      </c>
      <c r="F2320" s="429">
        <v>46090.0</v>
      </c>
      <c r="G2320" s="94"/>
      <c r="H2320" s="94">
        <v>9256.0</v>
      </c>
      <c r="I2320" s="512">
        <v>14963.0</v>
      </c>
      <c r="J2320" s="161" t="s">
        <v>10747</v>
      </c>
      <c r="K2320" s="161" t="s">
        <v>10748</v>
      </c>
      <c r="L2320" s="430" t="s">
        <v>10748</v>
      </c>
      <c r="M2320" s="94">
        <v>8.1287862366E10</v>
      </c>
      <c r="N2320" s="94">
        <v>8.2132920367E10</v>
      </c>
      <c r="O2320" s="880">
        <v>45737.0</v>
      </c>
      <c r="P2320" s="436">
        <v>45834.0</v>
      </c>
      <c r="Q2320" s="94" t="s">
        <v>124</v>
      </c>
      <c r="R2320" s="94">
        <v>1.0</v>
      </c>
      <c r="S2320" s="167" t="s">
        <v>251</v>
      </c>
      <c r="T2320" s="162" t="s">
        <v>145</v>
      </c>
      <c r="U2320" s="167" t="s">
        <v>101</v>
      </c>
      <c r="V2320" s="167" t="s">
        <v>131</v>
      </c>
      <c r="W2320" s="175"/>
      <c r="X2320" s="163"/>
      <c r="Y2320" s="175"/>
      <c r="Z2320" s="175"/>
      <c r="AA2320" s="175"/>
      <c r="AB2320" s="175"/>
    </row>
    <row r="2321" ht="22.5" customHeight="1">
      <c r="A2321" s="72">
        <f>COUNTIF('Call &amp; Chat-Lidya'!$I$4:$I$2365,I2321)</f>
        <v>2</v>
      </c>
      <c r="B2321" s="436">
        <v>46090.0</v>
      </c>
      <c r="C2321" s="94" t="s">
        <v>83</v>
      </c>
      <c r="D2321" s="94" t="s">
        <v>125</v>
      </c>
      <c r="E2321" s="94">
        <f t="shared" si="2"/>
        <v>484</v>
      </c>
      <c r="F2321" s="429">
        <v>46090.0</v>
      </c>
      <c r="G2321" s="94"/>
      <c r="H2321" s="94">
        <v>9262.0</v>
      </c>
      <c r="I2321" s="512">
        <v>14973.0</v>
      </c>
      <c r="J2321" s="161" t="s">
        <v>12115</v>
      </c>
      <c r="K2321" s="161" t="s">
        <v>12115</v>
      </c>
      <c r="L2321" s="430" t="s">
        <v>12115</v>
      </c>
      <c r="M2321" s="94">
        <v>8.2131633921E10</v>
      </c>
      <c r="N2321" s="94">
        <v>8.2131633921E10</v>
      </c>
      <c r="O2321" s="880">
        <v>45738.0</v>
      </c>
      <c r="P2321" s="436">
        <v>45834.0</v>
      </c>
      <c r="Q2321" s="94" t="s">
        <v>143</v>
      </c>
      <c r="R2321" s="94">
        <v>1.0</v>
      </c>
      <c r="S2321" s="167" t="s">
        <v>350</v>
      </c>
      <c r="T2321" s="162" t="s">
        <v>145</v>
      </c>
      <c r="U2321" s="167" t="s">
        <v>101</v>
      </c>
      <c r="V2321" s="167" t="s">
        <v>131</v>
      </c>
      <c r="W2321" s="175"/>
      <c r="X2321" s="163"/>
      <c r="Y2321" s="175"/>
      <c r="Z2321" s="175" t="s">
        <v>3325</v>
      </c>
      <c r="AA2321" s="175"/>
      <c r="AB2321" s="175"/>
    </row>
    <row r="2322" ht="22.5" customHeight="1">
      <c r="A2322" s="72">
        <f>COUNTIF('Call &amp; Chat-Lidya'!$I$4:$I$2365,I2322)</f>
        <v>3</v>
      </c>
      <c r="B2322" s="436">
        <v>46090.0</v>
      </c>
      <c r="C2322" s="94" t="s">
        <v>83</v>
      </c>
      <c r="D2322" s="94" t="s">
        <v>125</v>
      </c>
      <c r="E2322" s="94">
        <f t="shared" si="2"/>
        <v>485</v>
      </c>
      <c r="F2322" s="429">
        <v>46090.0</v>
      </c>
      <c r="G2322" s="94"/>
      <c r="H2322" s="94">
        <v>9257.0</v>
      </c>
      <c r="I2322" s="512">
        <v>14967.0</v>
      </c>
      <c r="J2322" s="161" t="s">
        <v>10753</v>
      </c>
      <c r="K2322" s="161" t="s">
        <v>10754</v>
      </c>
      <c r="L2322" s="430" t="s">
        <v>10754</v>
      </c>
      <c r="M2322" s="94">
        <v>8.5212725405E10</v>
      </c>
      <c r="N2322" s="94">
        <v>8.5212725405E10</v>
      </c>
      <c r="O2322" s="880">
        <v>45737.0</v>
      </c>
      <c r="P2322" s="436">
        <v>45834.0</v>
      </c>
      <c r="Q2322" s="94" t="s">
        <v>143</v>
      </c>
      <c r="R2322" s="94">
        <v>1.0</v>
      </c>
      <c r="S2322" s="167" t="s">
        <v>251</v>
      </c>
      <c r="T2322" s="162" t="s">
        <v>145</v>
      </c>
      <c r="U2322" s="167" t="s">
        <v>101</v>
      </c>
      <c r="V2322" s="167" t="s">
        <v>131</v>
      </c>
      <c r="W2322" s="175"/>
      <c r="X2322" s="163"/>
      <c r="Y2322" s="175"/>
      <c r="Z2322" s="175"/>
      <c r="AA2322" s="175"/>
      <c r="AB2322" s="175"/>
    </row>
    <row r="2323" ht="22.5" customHeight="1">
      <c r="A2323" s="72">
        <f>COUNTIF('Call &amp; Chat-Lidya'!$I$4:$I$2365,I2323)</f>
        <v>2</v>
      </c>
      <c r="B2323" s="436">
        <v>46090.0</v>
      </c>
      <c r="C2323" s="94" t="s">
        <v>83</v>
      </c>
      <c r="D2323" s="94" t="s">
        <v>125</v>
      </c>
      <c r="E2323" s="94">
        <f t="shared" si="2"/>
        <v>486</v>
      </c>
      <c r="F2323" s="429">
        <v>46090.0</v>
      </c>
      <c r="G2323" s="94"/>
      <c r="H2323" s="94">
        <v>9255.0</v>
      </c>
      <c r="I2323" s="512">
        <v>14962.0</v>
      </c>
      <c r="J2323" s="161" t="s">
        <v>12126</v>
      </c>
      <c r="K2323" s="161" t="s">
        <v>12127</v>
      </c>
      <c r="L2323" s="430" t="s">
        <v>12127</v>
      </c>
      <c r="M2323" s="94">
        <v>8.7843055007E10</v>
      </c>
      <c r="N2323" s="94">
        <v>8.1285201688E10</v>
      </c>
      <c r="O2323" s="880">
        <v>45737.0</v>
      </c>
      <c r="P2323" s="436">
        <v>45834.0</v>
      </c>
      <c r="Q2323" s="94" t="s">
        <v>98</v>
      </c>
      <c r="R2323" s="94">
        <v>1.0</v>
      </c>
      <c r="S2323" s="167" t="s">
        <v>126</v>
      </c>
      <c r="T2323" s="162" t="s">
        <v>145</v>
      </c>
      <c r="U2323" s="167" t="s">
        <v>101</v>
      </c>
      <c r="V2323" s="167" t="s">
        <v>131</v>
      </c>
      <c r="W2323" s="175"/>
      <c r="X2323" s="163"/>
      <c r="Y2323" s="175"/>
      <c r="Z2323" s="175"/>
      <c r="AA2323" s="175"/>
      <c r="AB2323" s="175"/>
    </row>
    <row r="2324" ht="22.5" customHeight="1">
      <c r="A2324" s="72">
        <f>COUNTIF('Call &amp; Chat-Lidya'!$I$4:$I$2365,I2324)</f>
        <v>2</v>
      </c>
      <c r="B2324" s="436">
        <v>46090.0</v>
      </c>
      <c r="C2324" s="94" t="s">
        <v>83</v>
      </c>
      <c r="D2324" s="94" t="s">
        <v>125</v>
      </c>
      <c r="E2324" s="94">
        <f t="shared" si="2"/>
        <v>487</v>
      </c>
      <c r="F2324" s="429">
        <v>46090.0</v>
      </c>
      <c r="G2324" s="94"/>
      <c r="H2324" s="94">
        <v>9251.0</v>
      </c>
      <c r="I2324" s="512">
        <v>14956.0</v>
      </c>
      <c r="J2324" s="161" t="s">
        <v>12131</v>
      </c>
      <c r="K2324" s="161" t="s">
        <v>12132</v>
      </c>
      <c r="L2324" s="430" t="s">
        <v>12132</v>
      </c>
      <c r="M2324" s="94">
        <v>8.81037717058E11</v>
      </c>
      <c r="N2324" s="94">
        <v>8.1934635489E10</v>
      </c>
      <c r="O2324" s="880">
        <v>45736.0</v>
      </c>
      <c r="P2324" s="436">
        <v>45834.0</v>
      </c>
      <c r="Q2324" s="94" t="s">
        <v>124</v>
      </c>
      <c r="R2324" s="94">
        <v>0.0</v>
      </c>
      <c r="S2324" s="167" t="s">
        <v>292</v>
      </c>
      <c r="T2324" s="162" t="s">
        <v>145</v>
      </c>
      <c r="U2324" s="167" t="s">
        <v>101</v>
      </c>
      <c r="V2324" s="167" t="s">
        <v>873</v>
      </c>
      <c r="W2324" s="175"/>
      <c r="X2324" s="163"/>
      <c r="Y2324" s="175"/>
      <c r="Z2324" s="175" t="s">
        <v>3295</v>
      </c>
      <c r="AA2324" s="175"/>
      <c r="AB2324" s="175"/>
    </row>
    <row r="2325" ht="22.5" customHeight="1">
      <c r="A2325" s="72">
        <f>COUNTIF('Call &amp; Chat-Lidya'!$I$4:$I$2365,I2325)</f>
        <v>2</v>
      </c>
      <c r="B2325" s="436">
        <v>46090.0</v>
      </c>
      <c r="C2325" s="94" t="s">
        <v>83</v>
      </c>
      <c r="D2325" s="94" t="s">
        <v>125</v>
      </c>
      <c r="E2325" s="94">
        <f t="shared" si="2"/>
        <v>488</v>
      </c>
      <c r="F2325" s="429">
        <v>46090.0</v>
      </c>
      <c r="G2325" s="94"/>
      <c r="H2325" s="94">
        <v>9259.0</v>
      </c>
      <c r="I2325" s="512">
        <v>14969.0</v>
      </c>
      <c r="J2325" s="161" t="s">
        <v>10758</v>
      </c>
      <c r="K2325" s="161" t="s">
        <v>10759</v>
      </c>
      <c r="L2325" s="430" t="s">
        <v>10759</v>
      </c>
      <c r="M2325" s="94">
        <v>8.95601746497E11</v>
      </c>
      <c r="N2325" s="94">
        <v>8.95601746497E11</v>
      </c>
      <c r="O2325" s="880">
        <v>45737.0</v>
      </c>
      <c r="P2325" s="436">
        <v>45834.0</v>
      </c>
      <c r="Q2325" s="94" t="s">
        <v>143</v>
      </c>
      <c r="R2325" s="94">
        <v>1.0</v>
      </c>
      <c r="S2325" s="167" t="s">
        <v>251</v>
      </c>
      <c r="T2325" s="162" t="s">
        <v>145</v>
      </c>
      <c r="U2325" s="167" t="s">
        <v>101</v>
      </c>
      <c r="V2325" s="167" t="s">
        <v>131</v>
      </c>
      <c r="W2325" s="175"/>
      <c r="X2325" s="163"/>
      <c r="Y2325" s="175"/>
      <c r="Z2325" s="175"/>
      <c r="AA2325" s="175"/>
      <c r="AB2325" s="175"/>
    </row>
    <row r="2326" ht="22.5" customHeight="1">
      <c r="A2326" s="72">
        <f>COUNTIF('Call &amp; Chat-Lidya'!$I$4:$I$2365,I2326)</f>
        <v>3</v>
      </c>
      <c r="B2326" s="436">
        <v>46090.0</v>
      </c>
      <c r="C2326" s="94" t="s">
        <v>83</v>
      </c>
      <c r="D2326" s="94" t="s">
        <v>125</v>
      </c>
      <c r="E2326" s="94">
        <f t="shared" si="2"/>
        <v>489</v>
      </c>
      <c r="F2326" s="429">
        <v>46090.0</v>
      </c>
      <c r="G2326" s="94"/>
      <c r="H2326" s="94">
        <v>9254.0</v>
      </c>
      <c r="I2326" s="512">
        <v>14959.0</v>
      </c>
      <c r="J2326" s="161" t="s">
        <v>10139</v>
      </c>
      <c r="K2326" s="161" t="s">
        <v>10140</v>
      </c>
      <c r="L2326" s="430" t="s">
        <v>10140</v>
      </c>
      <c r="M2326" s="175"/>
      <c r="N2326" s="94">
        <v>8.95339136313E11</v>
      </c>
      <c r="O2326" s="880">
        <v>45737.0</v>
      </c>
      <c r="P2326" s="436">
        <v>45834.0</v>
      </c>
      <c r="Q2326" s="94" t="s">
        <v>143</v>
      </c>
      <c r="R2326" s="94">
        <v>1.0</v>
      </c>
      <c r="S2326" s="167" t="s">
        <v>251</v>
      </c>
      <c r="T2326" s="162" t="s">
        <v>195</v>
      </c>
      <c r="U2326" s="167" t="s">
        <v>128</v>
      </c>
      <c r="V2326" s="167" t="s">
        <v>302</v>
      </c>
      <c r="W2326" s="175"/>
      <c r="X2326" s="163"/>
      <c r="Y2326" s="175"/>
      <c r="Z2326" s="175"/>
      <c r="AA2326" s="175"/>
      <c r="AB2326" s="175"/>
    </row>
    <row r="2327" ht="22.5" customHeight="1">
      <c r="A2327" s="72">
        <f>COUNTIF('Call &amp; Chat-Lidya'!$I$4:$I$2365,I2327)</f>
        <v>1</v>
      </c>
      <c r="B2327" s="436">
        <v>46090.0</v>
      </c>
      <c r="C2327" s="94" t="s">
        <v>83</v>
      </c>
      <c r="D2327" s="94" t="s">
        <v>125</v>
      </c>
      <c r="E2327" s="94">
        <f t="shared" si="2"/>
        <v>490</v>
      </c>
      <c r="F2327" s="429">
        <v>46090.0</v>
      </c>
      <c r="G2327" s="94"/>
      <c r="H2327" s="94">
        <v>9223.0</v>
      </c>
      <c r="I2327" s="512">
        <v>14905.0</v>
      </c>
      <c r="J2327" s="161" t="s">
        <v>12147</v>
      </c>
      <c r="K2327" s="161" t="s">
        <v>8880</v>
      </c>
      <c r="L2327" s="430" t="s">
        <v>8880</v>
      </c>
      <c r="M2327" s="94">
        <v>8.247242274E9</v>
      </c>
      <c r="N2327" s="94">
        <v>8.247242274E9</v>
      </c>
      <c r="O2327" s="880">
        <v>45728.0</v>
      </c>
      <c r="P2327" s="436">
        <v>45834.0</v>
      </c>
      <c r="Q2327" s="94" t="s">
        <v>213</v>
      </c>
      <c r="R2327" s="94">
        <v>1.0</v>
      </c>
      <c r="S2327" s="167" t="s">
        <v>251</v>
      </c>
      <c r="T2327" s="162" t="s">
        <v>127</v>
      </c>
      <c r="U2327" s="167" t="s">
        <v>128</v>
      </c>
      <c r="V2327" s="167" t="s">
        <v>131</v>
      </c>
      <c r="W2327" s="175"/>
      <c r="X2327" s="163"/>
      <c r="Y2327" s="175"/>
      <c r="Z2327" s="175" t="s">
        <v>3152</v>
      </c>
      <c r="AA2327" s="175"/>
      <c r="AB2327" s="175"/>
    </row>
    <row r="2328" ht="22.5" customHeight="1">
      <c r="A2328" s="72">
        <f>COUNTIF('Call &amp; Chat-Lidya'!$I$4:$I$2365,I2328)</f>
        <v>1</v>
      </c>
      <c r="B2328" s="436">
        <v>46090.0</v>
      </c>
      <c r="C2328" s="94" t="s">
        <v>83</v>
      </c>
      <c r="D2328" s="94" t="s">
        <v>125</v>
      </c>
      <c r="E2328" s="94">
        <f t="shared" si="2"/>
        <v>491</v>
      </c>
      <c r="F2328" s="429">
        <v>46090.0</v>
      </c>
      <c r="G2328" s="94"/>
      <c r="H2328" s="94">
        <v>9222.0</v>
      </c>
      <c r="I2328" s="512">
        <v>14901.0</v>
      </c>
      <c r="J2328" s="161" t="s">
        <v>12152</v>
      </c>
      <c r="K2328" s="161" t="s">
        <v>12153</v>
      </c>
      <c r="L2328" s="430" t="s">
        <v>12153</v>
      </c>
      <c r="M2328" s="94">
        <v>8.1389797942E10</v>
      </c>
      <c r="N2328" s="94">
        <v>8.1905681415E10</v>
      </c>
      <c r="O2328" s="880">
        <v>45728.0</v>
      </c>
      <c r="P2328" s="436">
        <v>45834.0</v>
      </c>
      <c r="Q2328" s="94" t="s">
        <v>143</v>
      </c>
      <c r="R2328" s="94">
        <v>1.0</v>
      </c>
      <c r="S2328" s="167" t="s">
        <v>126</v>
      </c>
      <c r="T2328" s="162" t="s">
        <v>145</v>
      </c>
      <c r="U2328" s="167" t="s">
        <v>101</v>
      </c>
      <c r="V2328" s="167" t="s">
        <v>131</v>
      </c>
      <c r="W2328" s="175"/>
      <c r="X2328" s="163"/>
      <c r="Y2328" s="175"/>
      <c r="Z2328" s="175"/>
      <c r="AA2328" s="175"/>
      <c r="AB2328" s="175"/>
    </row>
    <row r="2329" ht="22.5" customHeight="1">
      <c r="A2329" s="72">
        <f>COUNTIF('Call &amp; Chat-Lidya'!$I$4:$I$2365,I2329)</f>
        <v>1</v>
      </c>
      <c r="B2329" s="436">
        <v>46090.0</v>
      </c>
      <c r="C2329" s="94" t="s">
        <v>83</v>
      </c>
      <c r="D2329" s="94" t="s">
        <v>125</v>
      </c>
      <c r="E2329" s="94">
        <f t="shared" si="2"/>
        <v>492</v>
      </c>
      <c r="F2329" s="429">
        <v>46090.0</v>
      </c>
      <c r="G2329" s="94"/>
      <c r="H2329" s="94">
        <v>9186.0</v>
      </c>
      <c r="I2329" s="512">
        <v>14821.0</v>
      </c>
      <c r="J2329" s="161" t="s">
        <v>7554</v>
      </c>
      <c r="K2329" s="161" t="s">
        <v>7555</v>
      </c>
      <c r="L2329" s="430" t="s">
        <v>7555</v>
      </c>
      <c r="M2329" s="94">
        <v>8.5168906566E10</v>
      </c>
      <c r="N2329" s="94">
        <v>8.5168906566E10</v>
      </c>
      <c r="O2329" s="880">
        <v>45713.0</v>
      </c>
      <c r="P2329" s="436">
        <v>45834.0</v>
      </c>
      <c r="Q2329" s="94" t="s">
        <v>124</v>
      </c>
      <c r="R2329" s="94">
        <v>1.0</v>
      </c>
      <c r="S2329" s="167" t="s">
        <v>126</v>
      </c>
      <c r="T2329" s="162" t="s">
        <v>145</v>
      </c>
      <c r="U2329" s="167" t="s">
        <v>101</v>
      </c>
      <c r="V2329" s="167" t="s">
        <v>131</v>
      </c>
      <c r="W2329" s="175"/>
      <c r="X2329" s="163"/>
      <c r="Y2329" s="175"/>
      <c r="Z2329" s="175"/>
      <c r="AA2329" s="175"/>
      <c r="AB2329" s="175"/>
    </row>
    <row r="2330" ht="22.5" customHeight="1">
      <c r="A2330" s="72">
        <f>COUNTIF('Call &amp; Chat-Lidya'!$I$4:$I$2365,I2330)</f>
        <v>3</v>
      </c>
      <c r="B2330" s="436">
        <v>46090.0</v>
      </c>
      <c r="C2330" s="94" t="s">
        <v>83</v>
      </c>
      <c r="D2330" s="94" t="s">
        <v>125</v>
      </c>
      <c r="E2330" s="94">
        <f t="shared" si="2"/>
        <v>493</v>
      </c>
      <c r="F2330" s="429">
        <v>46090.0</v>
      </c>
      <c r="G2330" s="94"/>
      <c r="H2330" s="94">
        <v>9232.0</v>
      </c>
      <c r="I2330" s="512">
        <v>14924.0</v>
      </c>
      <c r="J2330" s="161" t="s">
        <v>10722</v>
      </c>
      <c r="K2330" s="161" t="s">
        <v>10723</v>
      </c>
      <c r="L2330" s="430" t="s">
        <v>10723</v>
      </c>
      <c r="M2330" s="94">
        <v>8.96361376E9</v>
      </c>
      <c r="N2330" s="94">
        <v>8.96361376E9</v>
      </c>
      <c r="O2330" s="880">
        <v>45731.0</v>
      </c>
      <c r="P2330" s="436">
        <v>45834.0</v>
      </c>
      <c r="Q2330" s="94" t="s">
        <v>143</v>
      </c>
      <c r="R2330" s="94">
        <v>0.0</v>
      </c>
      <c r="S2330" s="167" t="s">
        <v>251</v>
      </c>
      <c r="T2330" s="162" t="s">
        <v>127</v>
      </c>
      <c r="U2330" s="167" t="s">
        <v>128</v>
      </c>
      <c r="V2330" s="167" t="s">
        <v>131</v>
      </c>
      <c r="W2330" s="175"/>
      <c r="X2330" s="163"/>
      <c r="Y2330" s="175"/>
      <c r="Z2330" s="175" t="s">
        <v>3152</v>
      </c>
      <c r="AA2330" s="175"/>
      <c r="AB2330" s="175"/>
    </row>
    <row r="2331" ht="22.5" customHeight="1">
      <c r="A2331" s="72">
        <f>COUNTIF('Call &amp; Chat-Lidya'!$I$4:$I$2365,I2331)</f>
        <v>2</v>
      </c>
      <c r="B2331" s="436">
        <v>46090.0</v>
      </c>
      <c r="C2331" s="94" t="s">
        <v>83</v>
      </c>
      <c r="D2331" s="94" t="s">
        <v>125</v>
      </c>
      <c r="E2331" s="94">
        <f t="shared" si="2"/>
        <v>494</v>
      </c>
      <c r="F2331" s="429">
        <v>46090.0</v>
      </c>
      <c r="G2331" s="94"/>
      <c r="H2331" s="94">
        <v>9233.0</v>
      </c>
      <c r="I2331" s="512">
        <v>14926.0</v>
      </c>
      <c r="J2331" s="161" t="s">
        <v>8927</v>
      </c>
      <c r="K2331" s="161" t="s">
        <v>8928</v>
      </c>
      <c r="L2331" s="430" t="s">
        <v>8928</v>
      </c>
      <c r="M2331" s="94">
        <v>8.1333633376E10</v>
      </c>
      <c r="N2331" s="94">
        <v>8.1333633376E10</v>
      </c>
      <c r="O2331" s="880">
        <v>45732.0</v>
      </c>
      <c r="P2331" s="436">
        <v>45834.0</v>
      </c>
      <c r="Q2331" s="94" t="s">
        <v>143</v>
      </c>
      <c r="R2331" s="94">
        <v>1.0</v>
      </c>
      <c r="S2331" s="167" t="s">
        <v>350</v>
      </c>
      <c r="T2331" s="162" t="s">
        <v>145</v>
      </c>
      <c r="U2331" s="167" t="s">
        <v>101</v>
      </c>
      <c r="V2331" s="167" t="s">
        <v>131</v>
      </c>
      <c r="W2331" s="175"/>
      <c r="X2331" s="163"/>
      <c r="Y2331" s="175"/>
      <c r="Z2331" s="175" t="s">
        <v>3162</v>
      </c>
      <c r="AA2331" s="175"/>
      <c r="AB2331" s="175"/>
    </row>
    <row r="2332" ht="22.5" customHeight="1">
      <c r="A2332" s="72">
        <f>COUNTIF('Call &amp; Chat-Lidya'!$I$4:$I$2365,I2332)</f>
        <v>3</v>
      </c>
      <c r="B2332" s="436">
        <v>46090.0</v>
      </c>
      <c r="C2332" s="94" t="s">
        <v>83</v>
      </c>
      <c r="D2332" s="94" t="s">
        <v>125</v>
      </c>
      <c r="E2332" s="94">
        <f t="shared" si="2"/>
        <v>495</v>
      </c>
      <c r="F2332" s="429">
        <v>46090.0</v>
      </c>
      <c r="G2332" s="94"/>
      <c r="H2332" s="94">
        <v>9231.0</v>
      </c>
      <c r="I2332" s="512">
        <v>14923.0</v>
      </c>
      <c r="J2332" s="161" t="s">
        <v>11731</v>
      </c>
      <c r="K2332" s="161" t="s">
        <v>11732</v>
      </c>
      <c r="L2332" s="430" t="s">
        <v>11732</v>
      </c>
      <c r="M2332" s="94">
        <v>8.3877424999E10</v>
      </c>
      <c r="N2332" s="94">
        <v>8.3813848831E10</v>
      </c>
      <c r="O2332" s="880">
        <v>45731.0</v>
      </c>
      <c r="P2332" s="436">
        <v>45834.0</v>
      </c>
      <c r="Q2332" s="94" t="s">
        <v>143</v>
      </c>
      <c r="R2332" s="94">
        <v>1.0</v>
      </c>
      <c r="S2332" s="167" t="s">
        <v>251</v>
      </c>
      <c r="T2332" s="162" t="s">
        <v>145</v>
      </c>
      <c r="U2332" s="167" t="s">
        <v>101</v>
      </c>
      <c r="V2332" s="167" t="s">
        <v>131</v>
      </c>
      <c r="W2332" s="175"/>
      <c r="X2332" s="163"/>
      <c r="Y2332" s="175"/>
      <c r="Z2332" s="175"/>
      <c r="AA2332" s="175"/>
      <c r="AB2332" s="175"/>
    </row>
    <row r="2333" ht="22.5" customHeight="1">
      <c r="A2333" s="72">
        <f>COUNTIF('Call &amp; Chat-Lidya'!$I$4:$I$2365,I2333)</f>
        <v>3</v>
      </c>
      <c r="B2333" s="436">
        <v>46090.0</v>
      </c>
      <c r="C2333" s="94" t="s">
        <v>83</v>
      </c>
      <c r="D2333" s="94" t="s">
        <v>125</v>
      </c>
      <c r="E2333" s="94">
        <f t="shared" si="2"/>
        <v>496</v>
      </c>
      <c r="F2333" s="429">
        <v>46090.0</v>
      </c>
      <c r="G2333" s="94"/>
      <c r="H2333" s="94">
        <v>9229.0</v>
      </c>
      <c r="I2333" s="512">
        <v>14918.0</v>
      </c>
      <c r="J2333" s="161" t="s">
        <v>3833</v>
      </c>
      <c r="K2333" s="161" t="s">
        <v>3834</v>
      </c>
      <c r="L2333" s="430" t="s">
        <v>3834</v>
      </c>
      <c r="M2333" s="94">
        <v>8.5107274699E10</v>
      </c>
      <c r="N2333" s="94">
        <v>8.1708721E9</v>
      </c>
      <c r="O2333" s="880">
        <v>45730.0</v>
      </c>
      <c r="P2333" s="436">
        <v>45834.0</v>
      </c>
      <c r="Q2333" s="94" t="s">
        <v>213</v>
      </c>
      <c r="R2333" s="94">
        <v>1.0</v>
      </c>
      <c r="S2333" s="167" t="s">
        <v>251</v>
      </c>
      <c r="T2333" s="162" t="s">
        <v>145</v>
      </c>
      <c r="U2333" s="167" t="s">
        <v>101</v>
      </c>
      <c r="V2333" s="167" t="s">
        <v>131</v>
      </c>
      <c r="W2333" s="175"/>
      <c r="X2333" s="163"/>
      <c r="Y2333" s="175"/>
      <c r="Z2333" s="175"/>
      <c r="AA2333" s="175"/>
      <c r="AB2333" s="175"/>
    </row>
    <row r="2334" ht="22.5" customHeight="1">
      <c r="A2334" s="72">
        <f>COUNTIF('Call &amp; Chat-Lidya'!$I$4:$I$2365,I2334)</f>
        <v>3</v>
      </c>
      <c r="B2334" s="436">
        <v>46090.0</v>
      </c>
      <c r="C2334" s="94" t="s">
        <v>83</v>
      </c>
      <c r="D2334" s="94" t="s">
        <v>125</v>
      </c>
      <c r="E2334" s="94">
        <f t="shared" si="2"/>
        <v>497</v>
      </c>
      <c r="F2334" s="429">
        <v>46090.0</v>
      </c>
      <c r="G2334" s="94"/>
      <c r="H2334" s="94">
        <v>9044.0</v>
      </c>
      <c r="I2334" s="512">
        <v>14531.0</v>
      </c>
      <c r="J2334" s="161" t="s">
        <v>11370</v>
      </c>
      <c r="K2334" s="161" t="s">
        <v>11373</v>
      </c>
      <c r="L2334" s="430" t="s">
        <v>11373</v>
      </c>
      <c r="M2334" s="94">
        <v>55555.0</v>
      </c>
      <c r="N2334" s="94">
        <v>8.988269173E9</v>
      </c>
      <c r="O2334" s="880">
        <v>45685.0</v>
      </c>
      <c r="P2334" s="436">
        <v>45834.0</v>
      </c>
      <c r="Q2334" s="94" t="s">
        <v>213</v>
      </c>
      <c r="R2334" s="94">
        <v>1.0</v>
      </c>
      <c r="S2334" s="167" t="s">
        <v>251</v>
      </c>
      <c r="T2334" s="162" t="s">
        <v>145</v>
      </c>
      <c r="U2334" s="167" t="s">
        <v>101</v>
      </c>
      <c r="V2334" s="167" t="s">
        <v>131</v>
      </c>
      <c r="W2334" s="175"/>
      <c r="X2334" s="163"/>
      <c r="Y2334" s="175"/>
      <c r="Z2334" s="175"/>
      <c r="AA2334" s="175"/>
      <c r="AB2334" s="175"/>
    </row>
    <row r="2335" ht="22.5" customHeight="1">
      <c r="A2335" s="72">
        <f>COUNTIF('Call &amp; Chat-Lidya'!$I$4:$I$2365,I2335)</f>
        <v>1</v>
      </c>
      <c r="B2335" s="436">
        <v>46091.0</v>
      </c>
      <c r="C2335" s="94" t="s">
        <v>83</v>
      </c>
      <c r="D2335" s="94" t="s">
        <v>125</v>
      </c>
      <c r="E2335" s="94">
        <f t="shared" si="2"/>
        <v>498</v>
      </c>
      <c r="F2335" s="429">
        <v>46090.0</v>
      </c>
      <c r="G2335" s="94"/>
      <c r="H2335" s="94">
        <v>9037.0</v>
      </c>
      <c r="I2335" s="512">
        <v>14517.0</v>
      </c>
      <c r="J2335" s="161" t="s">
        <v>12192</v>
      </c>
      <c r="K2335" s="161" t="s">
        <v>12193</v>
      </c>
      <c r="L2335" s="430" t="s">
        <v>12193</v>
      </c>
      <c r="M2335" s="94">
        <v>8.1901625418E10</v>
      </c>
      <c r="N2335" s="94">
        <v>8.1901625418E10</v>
      </c>
      <c r="O2335" s="880">
        <v>45683.0</v>
      </c>
      <c r="P2335" s="436">
        <v>45834.0</v>
      </c>
      <c r="Q2335" s="94" t="s">
        <v>143</v>
      </c>
      <c r="R2335" s="94">
        <v>1.0</v>
      </c>
      <c r="S2335" s="167" t="s">
        <v>126</v>
      </c>
      <c r="T2335" s="162" t="s">
        <v>145</v>
      </c>
      <c r="U2335" s="167" t="s">
        <v>101</v>
      </c>
      <c r="V2335" s="167" t="s">
        <v>131</v>
      </c>
      <c r="W2335" s="175"/>
      <c r="X2335" s="163"/>
      <c r="Y2335" s="175"/>
      <c r="Z2335" s="175"/>
      <c r="AA2335" s="175"/>
      <c r="AB2335" s="175"/>
    </row>
    <row r="2336" ht="22.5" customHeight="1">
      <c r="A2336" s="72">
        <f>COUNTIF('Call &amp; Chat-Lidya'!$I$4:$I$2365,I2336)</f>
        <v>3</v>
      </c>
      <c r="B2336" s="436">
        <v>46091.0</v>
      </c>
      <c r="C2336" s="94" t="s">
        <v>83</v>
      </c>
      <c r="D2336" s="94" t="s">
        <v>125</v>
      </c>
      <c r="E2336" s="94">
        <f t="shared" si="2"/>
        <v>499</v>
      </c>
      <c r="F2336" s="429">
        <v>46090.0</v>
      </c>
      <c r="G2336" s="94"/>
      <c r="H2336" s="94">
        <v>9045.0</v>
      </c>
      <c r="I2336" s="512">
        <v>14534.0</v>
      </c>
      <c r="J2336" s="161" t="s">
        <v>12198</v>
      </c>
      <c r="K2336" s="161" t="s">
        <v>11385</v>
      </c>
      <c r="L2336" s="430" t="s">
        <v>11385</v>
      </c>
      <c r="M2336" s="175"/>
      <c r="N2336" s="94">
        <v>8.1280260675E10</v>
      </c>
      <c r="O2336" s="880">
        <v>45686.0</v>
      </c>
      <c r="P2336" s="436">
        <v>45834.0</v>
      </c>
      <c r="Q2336" s="94" t="s">
        <v>143</v>
      </c>
      <c r="R2336" s="94">
        <v>1.0</v>
      </c>
      <c r="S2336" s="167" t="s">
        <v>126</v>
      </c>
      <c r="T2336" s="162" t="s">
        <v>145</v>
      </c>
      <c r="U2336" s="167" t="s">
        <v>101</v>
      </c>
      <c r="V2336" s="167" t="s">
        <v>131</v>
      </c>
      <c r="W2336" s="175"/>
      <c r="X2336" s="163"/>
      <c r="Y2336" s="175"/>
      <c r="Z2336" s="175"/>
      <c r="AA2336" s="175"/>
      <c r="AB2336" s="175"/>
    </row>
    <row r="2337" ht="22.5" customHeight="1">
      <c r="A2337" s="72">
        <f>COUNTIF('Call &amp; Chat-Lidya'!$I$4:$I$2365,I2337)</f>
        <v>4</v>
      </c>
      <c r="B2337" s="436">
        <v>46091.0</v>
      </c>
      <c r="C2337" s="94" t="s">
        <v>83</v>
      </c>
      <c r="D2337" s="94" t="s">
        <v>125</v>
      </c>
      <c r="E2337" s="94">
        <f t="shared" si="2"/>
        <v>500</v>
      </c>
      <c r="F2337" s="429">
        <v>46090.0</v>
      </c>
      <c r="G2337" s="94"/>
      <c r="H2337" s="94">
        <v>9066.0</v>
      </c>
      <c r="I2337" s="512">
        <v>14580.0</v>
      </c>
      <c r="J2337" s="161" t="s">
        <v>11484</v>
      </c>
      <c r="K2337" s="161" t="s">
        <v>11485</v>
      </c>
      <c r="L2337" s="430" t="s">
        <v>11485</v>
      </c>
      <c r="M2337" s="94">
        <v>8.971578302E9</v>
      </c>
      <c r="N2337" s="94">
        <v>8.971578302E9</v>
      </c>
      <c r="O2337" s="880">
        <v>45690.0</v>
      </c>
      <c r="P2337" s="436">
        <v>45834.0</v>
      </c>
      <c r="Q2337" s="94" t="s">
        <v>124</v>
      </c>
      <c r="R2337" s="94">
        <v>1.0</v>
      </c>
      <c r="S2337" s="167" t="s">
        <v>251</v>
      </c>
      <c r="T2337" s="162" t="s">
        <v>145</v>
      </c>
      <c r="U2337" s="167" t="s">
        <v>101</v>
      </c>
      <c r="V2337" s="167" t="s">
        <v>131</v>
      </c>
      <c r="W2337" s="175"/>
      <c r="X2337" s="163"/>
      <c r="Y2337" s="175"/>
      <c r="Z2337" s="175"/>
      <c r="AA2337" s="175"/>
      <c r="AB2337" s="175"/>
    </row>
    <row r="2338" ht="22.5" customHeight="1">
      <c r="A2338" s="72">
        <f>COUNTIF('Call &amp; Chat-Lidya'!$I$4:$I$2365,I2338)</f>
        <v>1</v>
      </c>
      <c r="B2338" s="436">
        <v>46091.0</v>
      </c>
      <c r="C2338" s="94" t="s">
        <v>83</v>
      </c>
      <c r="D2338" s="94" t="s">
        <v>125</v>
      </c>
      <c r="E2338" s="94">
        <f t="shared" si="2"/>
        <v>501</v>
      </c>
      <c r="F2338" s="429">
        <v>46090.0</v>
      </c>
      <c r="G2338" s="94"/>
      <c r="H2338" s="94">
        <v>9063.0</v>
      </c>
      <c r="I2338" s="512">
        <v>14574.0</v>
      </c>
      <c r="J2338" s="161" t="s">
        <v>5930</v>
      </c>
      <c r="K2338" s="161" t="s">
        <v>5931</v>
      </c>
      <c r="L2338" s="430" t="s">
        <v>5931</v>
      </c>
      <c r="M2338" s="94">
        <v>8.1234997793E10</v>
      </c>
      <c r="N2338" s="94">
        <v>8.1234997793E10</v>
      </c>
      <c r="O2338" s="880">
        <v>45690.0</v>
      </c>
      <c r="P2338" s="436">
        <v>45834.0</v>
      </c>
      <c r="Q2338" s="94" t="s">
        <v>143</v>
      </c>
      <c r="R2338" s="94">
        <v>1.0</v>
      </c>
      <c r="S2338" s="167" t="s">
        <v>251</v>
      </c>
      <c r="T2338" s="162" t="s">
        <v>195</v>
      </c>
      <c r="U2338" s="167" t="s">
        <v>128</v>
      </c>
      <c r="V2338" s="167" t="s">
        <v>302</v>
      </c>
      <c r="W2338" s="175"/>
      <c r="X2338" s="163"/>
      <c r="Y2338" s="175"/>
      <c r="Z2338" s="175"/>
      <c r="AA2338" s="175"/>
      <c r="AB2338" s="175"/>
    </row>
    <row r="2339" ht="22.5" customHeight="1">
      <c r="A2339" s="72">
        <f>COUNTIF('Call &amp; Chat-Lidya'!$I$4:$I$2365,I2339)</f>
        <v>1</v>
      </c>
      <c r="B2339" s="436">
        <v>46091.0</v>
      </c>
      <c r="C2339" s="94" t="s">
        <v>83</v>
      </c>
      <c r="D2339" s="94" t="s">
        <v>125</v>
      </c>
      <c r="E2339" s="94">
        <f t="shared" si="2"/>
        <v>502</v>
      </c>
      <c r="F2339" s="429">
        <v>46090.0</v>
      </c>
      <c r="G2339" s="94"/>
      <c r="H2339" s="94">
        <v>9060.0</v>
      </c>
      <c r="I2339" s="512">
        <v>14565.0</v>
      </c>
      <c r="J2339" s="161" t="s">
        <v>11770</v>
      </c>
      <c r="K2339" s="161" t="s">
        <v>10666</v>
      </c>
      <c r="L2339" s="430" t="s">
        <v>10666</v>
      </c>
      <c r="M2339" s="94">
        <v>8.5648934718E10</v>
      </c>
      <c r="N2339" s="94">
        <v>8.5648934718E10</v>
      </c>
      <c r="O2339" s="880">
        <v>45689.0</v>
      </c>
      <c r="P2339" s="436">
        <v>45834.0</v>
      </c>
      <c r="Q2339" s="94" t="s">
        <v>143</v>
      </c>
      <c r="R2339" s="94">
        <v>1.0</v>
      </c>
      <c r="S2339" s="167" t="s">
        <v>126</v>
      </c>
      <c r="T2339" s="162" t="s">
        <v>145</v>
      </c>
      <c r="U2339" s="167" t="s">
        <v>101</v>
      </c>
      <c r="V2339" s="167" t="s">
        <v>131</v>
      </c>
      <c r="W2339" s="175"/>
      <c r="X2339" s="163"/>
      <c r="Y2339" s="175"/>
      <c r="Z2339" s="175"/>
      <c r="AA2339" s="175"/>
      <c r="AB2339" s="175"/>
    </row>
    <row r="2340" ht="22.5" customHeight="1">
      <c r="A2340" s="72">
        <f>COUNTIF('Call &amp; Chat-Lidya'!$I$4:$I$2365,I2340)</f>
        <v>1</v>
      </c>
      <c r="B2340" s="436">
        <v>46091.0</v>
      </c>
      <c r="C2340" s="94" t="s">
        <v>83</v>
      </c>
      <c r="D2340" s="94" t="s">
        <v>125</v>
      </c>
      <c r="E2340" s="94">
        <f t="shared" si="2"/>
        <v>503</v>
      </c>
      <c r="F2340" s="429">
        <v>46090.0</v>
      </c>
      <c r="G2340" s="94"/>
      <c r="H2340" s="94">
        <v>8519.0</v>
      </c>
      <c r="I2340" s="512">
        <v>13414.0</v>
      </c>
      <c r="J2340" s="161" t="s">
        <v>12213</v>
      </c>
      <c r="K2340" s="161" t="s">
        <v>12214</v>
      </c>
      <c r="L2340" s="430" t="s">
        <v>12214</v>
      </c>
      <c r="M2340" s="94">
        <v>8.1284191478E10</v>
      </c>
      <c r="N2340" s="94">
        <v>8.5218854718E10</v>
      </c>
      <c r="O2340" s="880">
        <v>45563.0</v>
      </c>
      <c r="P2340" s="436">
        <v>45834.0</v>
      </c>
      <c r="Q2340" s="94" t="s">
        <v>124</v>
      </c>
      <c r="R2340" s="94">
        <v>1.0</v>
      </c>
      <c r="S2340" s="167" t="s">
        <v>126</v>
      </c>
      <c r="T2340" s="162" t="s">
        <v>145</v>
      </c>
      <c r="U2340" s="167" t="s">
        <v>101</v>
      </c>
      <c r="V2340" s="167" t="s">
        <v>131</v>
      </c>
      <c r="W2340" s="175"/>
      <c r="X2340" s="163"/>
      <c r="Y2340" s="175"/>
      <c r="Z2340" s="175"/>
      <c r="AA2340" s="175"/>
      <c r="AB2340" s="175"/>
    </row>
    <row r="2341" ht="22.5" customHeight="1">
      <c r="A2341" s="72">
        <f>COUNTIF('Call &amp; Chat-Lidya'!$I$4:$I$2365,I2341)</f>
        <v>1</v>
      </c>
      <c r="B2341" s="436">
        <v>46091.0</v>
      </c>
      <c r="C2341" s="94" t="s">
        <v>83</v>
      </c>
      <c r="D2341" s="94" t="s">
        <v>125</v>
      </c>
      <c r="E2341" s="94">
        <f t="shared" si="2"/>
        <v>504</v>
      </c>
      <c r="F2341" s="429">
        <v>46090.0</v>
      </c>
      <c r="G2341" s="94"/>
      <c r="H2341" s="94">
        <v>8262.0</v>
      </c>
      <c r="I2341" s="512">
        <v>12898.0</v>
      </c>
      <c r="J2341" s="161" t="s">
        <v>12217</v>
      </c>
      <c r="K2341" s="161" t="s">
        <v>12218</v>
      </c>
      <c r="L2341" s="430" t="s">
        <v>12218</v>
      </c>
      <c r="M2341" s="94">
        <v>8.1284314144E10</v>
      </c>
      <c r="N2341" s="94">
        <v>8.1284314144E10</v>
      </c>
      <c r="O2341" s="880">
        <v>45501.0</v>
      </c>
      <c r="P2341" s="436">
        <v>45834.0</v>
      </c>
      <c r="Q2341" s="94" t="s">
        <v>143</v>
      </c>
      <c r="R2341" s="94">
        <v>0.0</v>
      </c>
      <c r="S2341" s="167" t="s">
        <v>292</v>
      </c>
      <c r="T2341" s="162" t="s">
        <v>127</v>
      </c>
      <c r="U2341" s="167" t="s">
        <v>101</v>
      </c>
      <c r="V2341" s="167" t="s">
        <v>873</v>
      </c>
      <c r="W2341" s="175"/>
      <c r="X2341" s="163"/>
      <c r="Y2341" s="175"/>
      <c r="Z2341" s="175" t="s">
        <v>11939</v>
      </c>
      <c r="AA2341" s="175"/>
      <c r="AB2341" s="175"/>
    </row>
    <row r="2342" ht="22.5" customHeight="1">
      <c r="A2342" s="72">
        <f>COUNTIF('Call &amp; Chat-Lidya'!$I$4:$I$2365,I2342)</f>
        <v>1</v>
      </c>
      <c r="B2342" s="436">
        <v>46091.0</v>
      </c>
      <c r="C2342" s="94" t="s">
        <v>83</v>
      </c>
      <c r="D2342" s="94" t="s">
        <v>125</v>
      </c>
      <c r="E2342" s="94">
        <f t="shared" si="2"/>
        <v>505</v>
      </c>
      <c r="F2342" s="429">
        <v>46090.0</v>
      </c>
      <c r="G2342" s="94"/>
      <c r="H2342" s="94">
        <v>734.0</v>
      </c>
      <c r="I2342" s="512">
        <v>966.0</v>
      </c>
      <c r="J2342" s="161" t="s">
        <v>4257</v>
      </c>
      <c r="K2342" s="161" t="s">
        <v>12221</v>
      </c>
      <c r="L2342" s="430" t="s">
        <v>12221</v>
      </c>
      <c r="M2342" s="94">
        <v>8.1285052772E10</v>
      </c>
      <c r="N2342" s="94">
        <v>8.1285052772E10</v>
      </c>
      <c r="O2342" s="880">
        <v>44343.0</v>
      </c>
      <c r="P2342" s="436">
        <v>45834.0</v>
      </c>
      <c r="Q2342" s="94" t="s">
        <v>124</v>
      </c>
      <c r="R2342" s="94">
        <v>1.0</v>
      </c>
      <c r="S2342" s="167" t="s">
        <v>126</v>
      </c>
      <c r="T2342" s="162" t="s">
        <v>145</v>
      </c>
      <c r="U2342" s="167" t="s">
        <v>101</v>
      </c>
      <c r="V2342" s="167" t="s">
        <v>131</v>
      </c>
      <c r="W2342" s="175"/>
      <c r="X2342" s="163"/>
      <c r="Y2342" s="175"/>
      <c r="Z2342" s="175"/>
      <c r="AA2342" s="175"/>
      <c r="AB2342" s="175"/>
    </row>
    <row r="2343" ht="22.5" customHeight="1">
      <c r="A2343" s="72">
        <f>COUNTIF('Call &amp; Chat-Lidya'!$I$4:$I$2365,I2343)</f>
        <v>1</v>
      </c>
      <c r="B2343" s="436">
        <v>46091.0</v>
      </c>
      <c r="C2343" s="94" t="s">
        <v>83</v>
      </c>
      <c r="D2343" s="94" t="s">
        <v>125</v>
      </c>
      <c r="E2343" s="94">
        <f t="shared" si="2"/>
        <v>506</v>
      </c>
      <c r="F2343" s="429">
        <v>46090.0</v>
      </c>
      <c r="G2343" s="94"/>
      <c r="H2343" s="94">
        <v>7782.0</v>
      </c>
      <c r="I2343" s="512">
        <v>11971.0</v>
      </c>
      <c r="J2343" s="161" t="s">
        <v>12222</v>
      </c>
      <c r="K2343" s="161" t="s">
        <v>12223</v>
      </c>
      <c r="L2343" s="430" t="s">
        <v>12223</v>
      </c>
      <c r="M2343" s="94">
        <v>8.1285068419E10</v>
      </c>
      <c r="N2343" s="94">
        <v>8.1285068419E10</v>
      </c>
      <c r="O2343" s="880">
        <v>45409.0</v>
      </c>
      <c r="P2343" s="436">
        <v>45834.0</v>
      </c>
      <c r="Q2343" s="94" t="s">
        <v>213</v>
      </c>
      <c r="R2343" s="94">
        <v>1.0</v>
      </c>
      <c r="S2343" s="167" t="s">
        <v>251</v>
      </c>
      <c r="T2343" s="162" t="s">
        <v>195</v>
      </c>
      <c r="U2343" s="167" t="s">
        <v>128</v>
      </c>
      <c r="V2343" s="167" t="s">
        <v>131</v>
      </c>
      <c r="W2343" s="175"/>
      <c r="X2343" s="163"/>
      <c r="Y2343" s="175"/>
      <c r="Z2343" s="175"/>
      <c r="AA2343" s="175"/>
      <c r="AB2343" s="175"/>
    </row>
    <row r="2344" ht="22.5" customHeight="1">
      <c r="A2344" s="72">
        <f>COUNTIF('Call &amp; Chat-Lidya'!$I$4:$I$2365,I2344)</f>
        <v>1</v>
      </c>
      <c r="B2344" s="436">
        <v>46091.0</v>
      </c>
      <c r="C2344" s="94" t="s">
        <v>83</v>
      </c>
      <c r="D2344" s="94" t="s">
        <v>125</v>
      </c>
      <c r="E2344" s="94">
        <f t="shared" si="2"/>
        <v>507</v>
      </c>
      <c r="F2344" s="429">
        <v>46090.0</v>
      </c>
      <c r="G2344" s="94"/>
      <c r="H2344" s="94">
        <v>8030.0</v>
      </c>
      <c r="I2344" s="512">
        <v>12407.0</v>
      </c>
      <c r="J2344" s="161" t="s">
        <v>4755</v>
      </c>
      <c r="K2344" s="161" t="s">
        <v>4755</v>
      </c>
      <c r="L2344" s="430" t="s">
        <v>4755</v>
      </c>
      <c r="M2344" s="94">
        <v>8.1285689325E10</v>
      </c>
      <c r="N2344" s="94">
        <v>8.5880007238E10</v>
      </c>
      <c r="O2344" s="880">
        <v>45453.0</v>
      </c>
      <c r="P2344" s="436">
        <v>45834.0</v>
      </c>
      <c r="Q2344" s="94" t="s">
        <v>124</v>
      </c>
      <c r="R2344" s="94">
        <v>1.0</v>
      </c>
      <c r="S2344" s="167" t="s">
        <v>126</v>
      </c>
      <c r="T2344" s="162" t="s">
        <v>145</v>
      </c>
      <c r="U2344" s="167" t="s">
        <v>101</v>
      </c>
      <c r="V2344" s="167" t="s">
        <v>131</v>
      </c>
      <c r="W2344" s="175"/>
      <c r="X2344" s="163"/>
      <c r="Y2344" s="175"/>
      <c r="Z2344" s="175"/>
      <c r="AA2344" s="175"/>
      <c r="AB2344" s="175"/>
    </row>
    <row r="2345" ht="22.5" customHeight="1">
      <c r="A2345" s="72">
        <f>COUNTIF('Call &amp; Chat-Lidya'!$I$4:$I$2365,I2345)</f>
        <v>1</v>
      </c>
      <c r="B2345" s="436">
        <v>46091.0</v>
      </c>
      <c r="C2345" s="94" t="s">
        <v>83</v>
      </c>
      <c r="D2345" s="94" t="s">
        <v>125</v>
      </c>
      <c r="E2345" s="94">
        <f t="shared" si="2"/>
        <v>508</v>
      </c>
      <c r="F2345" s="429">
        <v>46090.0</v>
      </c>
      <c r="G2345" s="94"/>
      <c r="H2345" s="94">
        <v>8140.0</v>
      </c>
      <c r="I2345" s="512">
        <v>12619.0</v>
      </c>
      <c r="J2345" s="161" t="s">
        <v>12225</v>
      </c>
      <c r="K2345" s="161" t="s">
        <v>12225</v>
      </c>
      <c r="L2345" s="430" t="s">
        <v>12225</v>
      </c>
      <c r="M2345" s="94">
        <v>8.1286204545E10</v>
      </c>
      <c r="N2345" s="94">
        <v>8.1219019E8</v>
      </c>
      <c r="O2345" s="880">
        <v>45473.0</v>
      </c>
      <c r="P2345" s="436">
        <v>45834.0</v>
      </c>
      <c r="Q2345" s="94" t="s">
        <v>241</v>
      </c>
      <c r="R2345" s="94">
        <v>1.0</v>
      </c>
      <c r="S2345" s="167" t="s">
        <v>126</v>
      </c>
      <c r="T2345" s="162" t="s">
        <v>145</v>
      </c>
      <c r="U2345" s="167" t="s">
        <v>101</v>
      </c>
      <c r="V2345" s="167" t="s">
        <v>131</v>
      </c>
      <c r="W2345" s="175"/>
      <c r="X2345" s="163"/>
      <c r="Y2345" s="175"/>
      <c r="Z2345" s="175"/>
      <c r="AA2345" s="175"/>
      <c r="AB2345" s="175"/>
    </row>
    <row r="2346" ht="22.5" customHeight="1">
      <c r="A2346" s="72">
        <f>COUNTIF('Call &amp; Chat-Lidya'!$I$4:$I$2365,I2346)</f>
        <v>3</v>
      </c>
      <c r="B2346" s="436">
        <v>46091.0</v>
      </c>
      <c r="C2346" s="94" t="s">
        <v>83</v>
      </c>
      <c r="D2346" s="94" t="s">
        <v>125</v>
      </c>
      <c r="E2346" s="94">
        <f t="shared" si="2"/>
        <v>509</v>
      </c>
      <c r="F2346" s="429">
        <v>46090.0</v>
      </c>
      <c r="G2346" s="94"/>
      <c r="H2346" s="94">
        <v>6948.0</v>
      </c>
      <c r="I2346" s="512">
        <v>10333.0</v>
      </c>
      <c r="J2346" s="161" t="s">
        <v>12228</v>
      </c>
      <c r="K2346" s="161" t="s">
        <v>5719</v>
      </c>
      <c r="L2346" s="430" t="s">
        <v>12229</v>
      </c>
      <c r="M2346" s="94">
        <v>8.128627671E10</v>
      </c>
      <c r="N2346" s="94">
        <v>8.1281803381E10</v>
      </c>
      <c r="O2346" s="880">
        <v>45203.0</v>
      </c>
      <c r="P2346" s="436">
        <v>45834.0</v>
      </c>
      <c r="Q2346" s="94" t="s">
        <v>124</v>
      </c>
      <c r="R2346" s="94">
        <v>1.0</v>
      </c>
      <c r="S2346" s="167" t="s">
        <v>126</v>
      </c>
      <c r="T2346" s="162" t="s">
        <v>145</v>
      </c>
      <c r="U2346" s="167" t="s">
        <v>101</v>
      </c>
      <c r="V2346" s="167" t="s">
        <v>131</v>
      </c>
      <c r="W2346" s="175"/>
      <c r="X2346" s="163"/>
      <c r="Y2346" s="175"/>
      <c r="Z2346" s="175"/>
      <c r="AA2346" s="175"/>
      <c r="AB2346" s="175"/>
    </row>
    <row r="2347" ht="22.5" customHeight="1">
      <c r="A2347" s="72">
        <f>COUNTIF('Call &amp; Chat-Lidya'!$I$4:$I$2365,I2347)</f>
        <v>3</v>
      </c>
      <c r="B2347" s="436">
        <v>46091.0</v>
      </c>
      <c r="C2347" s="94" t="s">
        <v>83</v>
      </c>
      <c r="D2347" s="94" t="s">
        <v>125</v>
      </c>
      <c r="E2347" s="94">
        <f t="shared" si="2"/>
        <v>510</v>
      </c>
      <c r="F2347" s="429">
        <v>46090.0</v>
      </c>
      <c r="G2347" s="94"/>
      <c r="H2347" s="94">
        <v>6948.0</v>
      </c>
      <c r="I2347" s="512">
        <v>10333.0</v>
      </c>
      <c r="J2347" s="161" t="s">
        <v>12228</v>
      </c>
      <c r="K2347" s="161" t="s">
        <v>5719</v>
      </c>
      <c r="L2347" s="430" t="s">
        <v>5719</v>
      </c>
      <c r="M2347" s="94">
        <v>8.128627671E10</v>
      </c>
      <c r="N2347" s="94">
        <v>8.128627671E10</v>
      </c>
      <c r="O2347" s="880">
        <v>45203.0</v>
      </c>
      <c r="P2347" s="436">
        <v>45834.0</v>
      </c>
      <c r="Q2347" s="94" t="s">
        <v>124</v>
      </c>
      <c r="R2347" s="94">
        <v>1.0</v>
      </c>
      <c r="S2347" s="167" t="s">
        <v>126</v>
      </c>
      <c r="T2347" s="162" t="s">
        <v>145</v>
      </c>
      <c r="U2347" s="167" t="s">
        <v>101</v>
      </c>
      <c r="V2347" s="167" t="s">
        <v>131</v>
      </c>
      <c r="W2347" s="175"/>
      <c r="X2347" s="163"/>
      <c r="Y2347" s="175"/>
      <c r="Z2347" s="175"/>
      <c r="AA2347" s="175"/>
      <c r="AB2347" s="175"/>
    </row>
    <row r="2348" ht="22.5" customHeight="1">
      <c r="A2348" s="72">
        <f>COUNTIF('Call &amp; Chat-Lidya'!$I$4:$I$2365,I2348)</f>
        <v>1</v>
      </c>
      <c r="B2348" s="436">
        <v>46091.0</v>
      </c>
      <c r="C2348" s="94" t="s">
        <v>83</v>
      </c>
      <c r="D2348" s="94" t="s">
        <v>125</v>
      </c>
      <c r="E2348" s="94">
        <f t="shared" si="2"/>
        <v>511</v>
      </c>
      <c r="F2348" s="429">
        <v>46090.0</v>
      </c>
      <c r="G2348" s="94"/>
      <c r="H2348" s="94">
        <v>8237.0</v>
      </c>
      <c r="I2348" s="512">
        <v>12844.0</v>
      </c>
      <c r="J2348" s="161" t="s">
        <v>12230</v>
      </c>
      <c r="K2348" s="161" t="s">
        <v>4880</v>
      </c>
      <c r="L2348" s="430" t="s">
        <v>4880</v>
      </c>
      <c r="M2348" s="94">
        <v>8.1286311231E10</v>
      </c>
      <c r="N2348" s="94">
        <v>8.1286311231E10</v>
      </c>
      <c r="O2348" s="880">
        <v>45495.0</v>
      </c>
      <c r="P2348" s="436">
        <v>45834.0</v>
      </c>
      <c r="Q2348" s="94" t="s">
        <v>98</v>
      </c>
      <c r="R2348" s="94">
        <v>0.0</v>
      </c>
      <c r="S2348" s="167" t="s">
        <v>292</v>
      </c>
      <c r="T2348" s="162" t="s">
        <v>145</v>
      </c>
      <c r="U2348" s="167" t="s">
        <v>101</v>
      </c>
      <c r="V2348" s="167" t="s">
        <v>1050</v>
      </c>
      <c r="W2348" s="175"/>
      <c r="X2348" s="163"/>
      <c r="Y2348" s="175"/>
      <c r="Z2348" s="175" t="s">
        <v>11959</v>
      </c>
      <c r="AA2348" s="175"/>
      <c r="AB2348" s="175"/>
    </row>
    <row r="2349" ht="22.5" customHeight="1">
      <c r="A2349" s="72">
        <f>COUNTIF('Call &amp; Chat-Lidya'!$I$4:$I$2365,I2349)</f>
        <v>1</v>
      </c>
      <c r="B2349" s="436">
        <v>46091.0</v>
      </c>
      <c r="C2349" s="94" t="s">
        <v>83</v>
      </c>
      <c r="D2349" s="94" t="s">
        <v>125</v>
      </c>
      <c r="E2349" s="94">
        <f t="shared" si="2"/>
        <v>512</v>
      </c>
      <c r="F2349" s="429">
        <v>46090.0</v>
      </c>
      <c r="G2349" s="94"/>
      <c r="H2349" s="94">
        <v>8517.0</v>
      </c>
      <c r="I2349" s="512">
        <v>13412.0</v>
      </c>
      <c r="J2349" s="161" t="s">
        <v>12233</v>
      </c>
      <c r="K2349" s="161" t="s">
        <v>12234</v>
      </c>
      <c r="L2349" s="430" t="s">
        <v>12234</v>
      </c>
      <c r="M2349" s="94">
        <v>8.1286466656E10</v>
      </c>
      <c r="N2349" s="94">
        <v>8.8293613546E10</v>
      </c>
      <c r="O2349" s="880">
        <v>45563.0</v>
      </c>
      <c r="P2349" s="436">
        <v>45834.0</v>
      </c>
      <c r="Q2349" s="94" t="s">
        <v>124</v>
      </c>
      <c r="R2349" s="94">
        <v>1.0</v>
      </c>
      <c r="S2349" s="167" t="s">
        <v>350</v>
      </c>
      <c r="T2349" s="162" t="s">
        <v>145</v>
      </c>
      <c r="U2349" s="167" t="s">
        <v>101</v>
      </c>
      <c r="V2349" s="167" t="s">
        <v>131</v>
      </c>
      <c r="W2349" s="175"/>
      <c r="X2349" s="163"/>
      <c r="Y2349" s="175"/>
      <c r="Z2349" s="175" t="s">
        <v>11351</v>
      </c>
      <c r="AA2349" s="175"/>
      <c r="AB2349" s="175"/>
    </row>
    <row r="2350" ht="22.5" customHeight="1">
      <c r="A2350" s="72">
        <f>COUNTIF('Call &amp; Chat-Lidya'!$I$4:$I$2365,I2350)</f>
        <v>1</v>
      </c>
      <c r="B2350" s="436">
        <v>46091.0</v>
      </c>
      <c r="C2350" s="94" t="s">
        <v>83</v>
      </c>
      <c r="D2350" s="94" t="s">
        <v>125</v>
      </c>
      <c r="E2350" s="94">
        <f t="shared" si="2"/>
        <v>513</v>
      </c>
      <c r="F2350" s="429">
        <v>46090.0</v>
      </c>
      <c r="G2350" s="94"/>
      <c r="H2350" s="94">
        <v>9778.0</v>
      </c>
      <c r="I2350" s="512">
        <v>16207.0</v>
      </c>
      <c r="J2350" s="161" t="s">
        <v>12236</v>
      </c>
      <c r="K2350" s="161" t="s">
        <v>12237</v>
      </c>
      <c r="L2350" s="430" t="s">
        <v>12237</v>
      </c>
      <c r="M2350" s="94">
        <v>8.1287464685E10</v>
      </c>
      <c r="N2350" s="94">
        <v>8.1314087483E10</v>
      </c>
      <c r="O2350" s="880">
        <v>45892.0</v>
      </c>
      <c r="P2350" s="436">
        <v>45906.0</v>
      </c>
      <c r="Q2350" s="94" t="s">
        <v>213</v>
      </c>
      <c r="R2350" s="94">
        <v>0.0</v>
      </c>
      <c r="S2350" s="167" t="s">
        <v>126</v>
      </c>
      <c r="T2350" s="162" t="s">
        <v>195</v>
      </c>
      <c r="U2350" s="167" t="s">
        <v>128</v>
      </c>
      <c r="V2350" s="167" t="s">
        <v>302</v>
      </c>
      <c r="W2350" s="175"/>
      <c r="X2350" s="163"/>
      <c r="Y2350" s="175"/>
      <c r="Z2350" s="175"/>
      <c r="AA2350" s="175"/>
      <c r="AB2350" s="175"/>
    </row>
    <row r="2351" ht="22.5" customHeight="1">
      <c r="A2351" s="72">
        <f>COUNTIF('Call &amp; Chat-Lidya'!$I$4:$I$2365,I2351)</f>
        <v>2</v>
      </c>
      <c r="B2351" s="436">
        <v>46091.0</v>
      </c>
      <c r="C2351" s="94" t="s">
        <v>83</v>
      </c>
      <c r="D2351" s="94" t="s">
        <v>125</v>
      </c>
      <c r="E2351" s="94">
        <f t="shared" si="2"/>
        <v>514</v>
      </c>
      <c r="F2351" s="429">
        <v>46090.0</v>
      </c>
      <c r="G2351" s="94"/>
      <c r="H2351" s="94">
        <v>7767.0</v>
      </c>
      <c r="I2351" s="512">
        <v>11945.0</v>
      </c>
      <c r="J2351" s="161" t="s">
        <v>12239</v>
      </c>
      <c r="K2351" s="161" t="s">
        <v>12240</v>
      </c>
      <c r="L2351" s="430" t="s">
        <v>12240</v>
      </c>
      <c r="M2351" s="94">
        <v>8.1288086964E10</v>
      </c>
      <c r="N2351" s="175"/>
      <c r="O2351" s="880">
        <v>45406.0</v>
      </c>
      <c r="P2351" s="436">
        <v>45834.0</v>
      </c>
      <c r="Q2351" s="94" t="s">
        <v>124</v>
      </c>
      <c r="R2351" s="94">
        <v>1.0</v>
      </c>
      <c r="S2351" s="167" t="s">
        <v>126</v>
      </c>
      <c r="T2351" s="162" t="s">
        <v>145</v>
      </c>
      <c r="U2351" s="436" t="s">
        <v>101</v>
      </c>
      <c r="V2351" s="167" t="s">
        <v>131</v>
      </c>
      <c r="W2351" s="175"/>
      <c r="X2351" s="163"/>
      <c r="Y2351" s="175"/>
      <c r="Z2351" s="175"/>
      <c r="AA2351" s="175"/>
      <c r="AB2351" s="175"/>
    </row>
    <row r="2352" ht="22.5" customHeight="1">
      <c r="A2352" s="72">
        <f>COUNTIF('Call &amp; Chat-Lidya'!$I$4:$I$2365,I2352)</f>
        <v>1</v>
      </c>
      <c r="B2352" s="436">
        <v>46091.0</v>
      </c>
      <c r="C2352" s="94" t="s">
        <v>83</v>
      </c>
      <c r="D2352" s="94" t="s">
        <v>125</v>
      </c>
      <c r="E2352" s="94">
        <f t="shared" si="2"/>
        <v>515</v>
      </c>
      <c r="F2352" s="429">
        <v>46090.0</v>
      </c>
      <c r="G2352" s="94"/>
      <c r="H2352" s="94">
        <v>8530.0</v>
      </c>
      <c r="I2352" s="512">
        <v>13429.0</v>
      </c>
      <c r="J2352" s="161" t="s">
        <v>12242</v>
      </c>
      <c r="K2352" s="161" t="s">
        <v>12242</v>
      </c>
      <c r="L2352" s="430" t="s">
        <v>12242</v>
      </c>
      <c r="M2352" s="94">
        <v>8.1288107436E10</v>
      </c>
      <c r="N2352" s="94">
        <v>8.1288107436E10</v>
      </c>
      <c r="O2352" s="880">
        <v>45564.0</v>
      </c>
      <c r="P2352" s="436">
        <v>45834.0</v>
      </c>
      <c r="Q2352" s="94" t="s">
        <v>124</v>
      </c>
      <c r="R2352" s="94">
        <v>1.0</v>
      </c>
      <c r="S2352" s="167" t="s">
        <v>126</v>
      </c>
      <c r="T2352" s="162" t="s">
        <v>350</v>
      </c>
      <c r="U2352" s="167" t="s">
        <v>101</v>
      </c>
      <c r="V2352" s="167" t="s">
        <v>131</v>
      </c>
      <c r="W2352" s="175"/>
      <c r="X2352" s="163"/>
      <c r="Y2352" s="175"/>
      <c r="Z2352" s="175" t="s">
        <v>11969</v>
      </c>
      <c r="AA2352" s="175"/>
      <c r="AB2352" s="175"/>
    </row>
    <row r="2353" ht="22.5" customHeight="1">
      <c r="A2353" s="72">
        <f>COUNTIF('Call &amp; Chat-Lidya'!$I$4:$I$2365,I2353)</f>
        <v>1</v>
      </c>
      <c r="B2353" s="436">
        <v>46091.0</v>
      </c>
      <c r="C2353" s="94" t="s">
        <v>83</v>
      </c>
      <c r="D2353" s="94" t="s">
        <v>125</v>
      </c>
      <c r="E2353" s="94">
        <f t="shared" si="2"/>
        <v>516</v>
      </c>
      <c r="F2353" s="429">
        <v>46090.0</v>
      </c>
      <c r="G2353" s="94"/>
      <c r="H2353" s="94">
        <v>7203.0</v>
      </c>
      <c r="I2353" s="512">
        <v>10813.0</v>
      </c>
      <c r="J2353" s="161" t="s">
        <v>12243</v>
      </c>
      <c r="K2353" s="161" t="s">
        <v>12244</v>
      </c>
      <c r="L2353" s="430" t="s">
        <v>12244</v>
      </c>
      <c r="M2353" s="94">
        <v>8.128844806E10</v>
      </c>
      <c r="N2353" s="94">
        <v>8.128844806E10</v>
      </c>
      <c r="O2353" s="880">
        <v>45271.0</v>
      </c>
      <c r="P2353" s="436">
        <v>45834.0</v>
      </c>
      <c r="Q2353" s="94" t="s">
        <v>124</v>
      </c>
      <c r="R2353" s="94">
        <v>1.0</v>
      </c>
      <c r="S2353" s="167" t="s">
        <v>350</v>
      </c>
      <c r="T2353" s="162" t="s">
        <v>145</v>
      </c>
      <c r="U2353" s="167" t="s">
        <v>101</v>
      </c>
      <c r="V2353" s="167" t="s">
        <v>131</v>
      </c>
      <c r="W2353" s="175"/>
      <c r="X2353" s="163"/>
      <c r="Y2353" s="175"/>
      <c r="Z2353" s="175" t="s">
        <v>11351</v>
      </c>
      <c r="AA2353" s="175"/>
      <c r="AB2353" s="175"/>
    </row>
    <row r="2354" ht="22.5" customHeight="1">
      <c r="A2354" s="72">
        <f>COUNTIF('Call &amp; Chat-Lidya'!$I$4:$I$2365,I2354)</f>
        <v>2</v>
      </c>
      <c r="B2354" s="436">
        <v>46091.0</v>
      </c>
      <c r="C2354" s="94" t="s">
        <v>83</v>
      </c>
      <c r="D2354" s="94" t="s">
        <v>125</v>
      </c>
      <c r="E2354" s="94">
        <f t="shared" si="2"/>
        <v>517</v>
      </c>
      <c r="F2354" s="429">
        <v>46090.0</v>
      </c>
      <c r="G2354" s="94"/>
      <c r="H2354" s="94">
        <v>7257.0</v>
      </c>
      <c r="I2354" s="512">
        <v>10929.0</v>
      </c>
      <c r="J2354" s="161" t="s">
        <v>12245</v>
      </c>
      <c r="K2354" s="161" t="s">
        <v>12246</v>
      </c>
      <c r="L2354" s="430" t="s">
        <v>12246</v>
      </c>
      <c r="M2354" s="94">
        <v>8.1288559593E10</v>
      </c>
      <c r="N2354" s="94">
        <v>812.0</v>
      </c>
      <c r="O2354" s="880">
        <v>45290.0</v>
      </c>
      <c r="P2354" s="436">
        <v>45834.0</v>
      </c>
      <c r="Q2354" s="94" t="s">
        <v>124</v>
      </c>
      <c r="R2354" s="94">
        <v>1.0</v>
      </c>
      <c r="S2354" s="167" t="s">
        <v>251</v>
      </c>
      <c r="T2354" s="162" t="s">
        <v>195</v>
      </c>
      <c r="U2354" s="167" t="s">
        <v>128</v>
      </c>
      <c r="V2354" s="167" t="s">
        <v>302</v>
      </c>
      <c r="W2354" s="175"/>
      <c r="X2354" s="163"/>
      <c r="Y2354" s="175"/>
      <c r="Z2354" s="175"/>
      <c r="AA2354" s="175"/>
      <c r="AB2354" s="175"/>
    </row>
    <row r="2355" ht="22.5" customHeight="1">
      <c r="A2355" s="72">
        <f>COUNTIF('Call &amp; Chat-Lidya'!$I$4:$I$2365,I2355)</f>
        <v>1</v>
      </c>
      <c r="B2355" s="436">
        <v>46091.0</v>
      </c>
      <c r="C2355" s="94" t="s">
        <v>83</v>
      </c>
      <c r="D2355" s="94" t="s">
        <v>125</v>
      </c>
      <c r="E2355" s="94">
        <f t="shared" si="2"/>
        <v>518</v>
      </c>
      <c r="F2355" s="429">
        <v>46090.0</v>
      </c>
      <c r="G2355" s="94"/>
      <c r="H2355" s="94">
        <v>8403.0</v>
      </c>
      <c r="I2355" s="512">
        <v>13199.0</v>
      </c>
      <c r="J2355" s="161" t="s">
        <v>12249</v>
      </c>
      <c r="K2355" s="161" t="s">
        <v>12249</v>
      </c>
      <c r="L2355" s="430" t="s">
        <v>12249</v>
      </c>
      <c r="M2355" s="94">
        <v>8.1288817119E10</v>
      </c>
      <c r="N2355" s="94">
        <v>8.1288817119E10</v>
      </c>
      <c r="O2355" s="880">
        <v>45537.0</v>
      </c>
      <c r="P2355" s="436">
        <v>45834.0</v>
      </c>
      <c r="Q2355" s="94" t="s">
        <v>124</v>
      </c>
      <c r="R2355" s="94">
        <v>0.0</v>
      </c>
      <c r="S2355" s="167" t="s">
        <v>251</v>
      </c>
      <c r="T2355" s="162" t="s">
        <v>127</v>
      </c>
      <c r="U2355" s="167" t="s">
        <v>128</v>
      </c>
      <c r="V2355" s="167" t="s">
        <v>131</v>
      </c>
      <c r="W2355" s="175"/>
      <c r="X2355" s="163"/>
      <c r="Y2355" s="175"/>
      <c r="Z2355" s="175" t="s">
        <v>10319</v>
      </c>
      <c r="AA2355" s="175"/>
      <c r="AB2355" s="175"/>
    </row>
    <row r="2356" ht="22.5" customHeight="1">
      <c r="A2356" s="72">
        <f>COUNTIF('Call &amp; Chat-Lidya'!$I$4:$I$2365,I2356)</f>
        <v>1</v>
      </c>
      <c r="B2356" s="436">
        <v>46091.0</v>
      </c>
      <c r="C2356" s="94" t="s">
        <v>83</v>
      </c>
      <c r="D2356" s="94" t="s">
        <v>125</v>
      </c>
      <c r="E2356" s="94">
        <f t="shared" si="2"/>
        <v>519</v>
      </c>
      <c r="F2356" s="429">
        <v>46090.0</v>
      </c>
      <c r="G2356" s="94"/>
      <c r="H2356" s="94">
        <v>612.0</v>
      </c>
      <c r="I2356" s="512">
        <v>810.0</v>
      </c>
      <c r="J2356" s="161" t="s">
        <v>12254</v>
      </c>
      <c r="K2356" s="161" t="s">
        <v>12255</v>
      </c>
      <c r="L2356" s="430" t="s">
        <v>12255</v>
      </c>
      <c r="M2356" s="94">
        <v>8.128907311E10</v>
      </c>
      <c r="N2356" s="94">
        <v>8.128907311E10</v>
      </c>
      <c r="O2356" s="880">
        <v>44333.0</v>
      </c>
      <c r="P2356" s="436">
        <v>45834.0</v>
      </c>
      <c r="Q2356" s="94" t="s">
        <v>98</v>
      </c>
      <c r="R2356" s="94">
        <v>1.0</v>
      </c>
      <c r="S2356" s="167" t="s">
        <v>350</v>
      </c>
      <c r="T2356" s="162" t="s">
        <v>145</v>
      </c>
      <c r="U2356" s="167" t="s">
        <v>101</v>
      </c>
      <c r="V2356" s="167" t="s">
        <v>131</v>
      </c>
      <c r="W2356" s="175"/>
      <c r="X2356" s="163"/>
      <c r="Y2356" s="175"/>
      <c r="Z2356" s="175" t="s">
        <v>11351</v>
      </c>
      <c r="AA2356" s="175"/>
      <c r="AB2356" s="175"/>
    </row>
    <row r="2357" ht="22.5" customHeight="1">
      <c r="A2357" s="72">
        <f>COUNTIF('Call &amp; Chat-Lidya'!$I$4:$I$2365,I2357)</f>
        <v>2</v>
      </c>
      <c r="B2357" s="436">
        <v>46091.0</v>
      </c>
      <c r="C2357" s="94" t="s">
        <v>83</v>
      </c>
      <c r="D2357" s="94" t="s">
        <v>125</v>
      </c>
      <c r="E2357" s="94">
        <f t="shared" si="2"/>
        <v>520</v>
      </c>
      <c r="F2357" s="429">
        <v>46090.0</v>
      </c>
      <c r="G2357" s="94"/>
      <c r="H2357" s="94">
        <v>8110.0</v>
      </c>
      <c r="I2357" s="512">
        <v>12555.0</v>
      </c>
      <c r="J2357" s="161" t="s">
        <v>12256</v>
      </c>
      <c r="K2357" s="161" t="s">
        <v>5073</v>
      </c>
      <c r="L2357" s="430" t="s">
        <v>5073</v>
      </c>
      <c r="M2357" s="94">
        <v>8.1289588805E10</v>
      </c>
      <c r="N2357" s="94">
        <v>8.1289588805E10</v>
      </c>
      <c r="O2357" s="880">
        <v>45468.0</v>
      </c>
      <c r="P2357" s="436">
        <v>45834.0</v>
      </c>
      <c r="Q2357" s="94" t="s">
        <v>98</v>
      </c>
      <c r="R2357" s="94">
        <v>1.0</v>
      </c>
      <c r="S2357" s="167" t="s">
        <v>126</v>
      </c>
      <c r="T2357" s="162" t="s">
        <v>145</v>
      </c>
      <c r="U2357" s="167" t="s">
        <v>101</v>
      </c>
      <c r="V2357" s="167" t="s">
        <v>131</v>
      </c>
      <c r="W2357" s="175"/>
      <c r="X2357" s="163"/>
      <c r="Y2357" s="175"/>
      <c r="Z2357" s="175"/>
      <c r="AA2357" s="175"/>
      <c r="AB2357" s="175"/>
    </row>
    <row r="2358" ht="22.5" customHeight="1">
      <c r="A2358" s="72">
        <f>COUNTIF('Call &amp; Chat-Lidya'!$I$4:$I$2365,I2358)</f>
        <v>2</v>
      </c>
      <c r="B2358" s="436">
        <v>46091.0</v>
      </c>
      <c r="C2358" s="94" t="s">
        <v>83</v>
      </c>
      <c r="D2358" s="94" t="s">
        <v>125</v>
      </c>
      <c r="E2358" s="94">
        <f t="shared" si="2"/>
        <v>521</v>
      </c>
      <c r="F2358" s="429">
        <v>46090.0</v>
      </c>
      <c r="G2358" s="94"/>
      <c r="H2358" s="94">
        <v>9920.0</v>
      </c>
      <c r="I2358" s="512">
        <v>16493.0</v>
      </c>
      <c r="J2358" s="161" t="s">
        <v>12261</v>
      </c>
      <c r="K2358" s="161" t="s">
        <v>12262</v>
      </c>
      <c r="L2358" s="430" t="s">
        <v>12262</v>
      </c>
      <c r="M2358" s="94">
        <v>8.1289757428E10</v>
      </c>
      <c r="N2358" s="94">
        <v>8.1289757428E10</v>
      </c>
      <c r="O2358" s="880">
        <v>45932.0</v>
      </c>
      <c r="P2358" s="436">
        <v>45946.0</v>
      </c>
      <c r="Q2358" s="94" t="s">
        <v>124</v>
      </c>
      <c r="R2358" s="94">
        <v>1.0</v>
      </c>
      <c r="S2358" s="167" t="s">
        <v>126</v>
      </c>
      <c r="T2358" s="162" t="s">
        <v>145</v>
      </c>
      <c r="U2358" s="167" t="s">
        <v>101</v>
      </c>
      <c r="V2358" s="167" t="s">
        <v>131</v>
      </c>
      <c r="W2358" s="175"/>
      <c r="X2358" s="163"/>
      <c r="Y2358" s="175"/>
      <c r="Z2358" s="175"/>
      <c r="AA2358" s="175"/>
      <c r="AB2358" s="175"/>
    </row>
    <row r="2359" ht="22.5" customHeight="1">
      <c r="A2359" s="72">
        <f>COUNTIF('Call &amp; Chat-Lidya'!$I$4:$I$2365,I2359)</f>
        <v>2</v>
      </c>
      <c r="B2359" s="436">
        <v>46091.0</v>
      </c>
      <c r="C2359" s="94" t="s">
        <v>83</v>
      </c>
      <c r="D2359" s="94" t="s">
        <v>125</v>
      </c>
      <c r="E2359" s="94">
        <f t="shared" si="2"/>
        <v>522</v>
      </c>
      <c r="F2359" s="429">
        <v>46090.0</v>
      </c>
      <c r="G2359" s="94"/>
      <c r="H2359" s="94">
        <v>8641.0</v>
      </c>
      <c r="I2359" s="512">
        <v>13671.0</v>
      </c>
      <c r="J2359" s="161" t="s">
        <v>12263</v>
      </c>
      <c r="K2359" s="161" t="s">
        <v>12264</v>
      </c>
      <c r="L2359" s="430" t="s">
        <v>12264</v>
      </c>
      <c r="M2359" s="94">
        <v>8.12898349E10</v>
      </c>
      <c r="N2359" s="94">
        <v>8.12898349E10</v>
      </c>
      <c r="O2359" s="880">
        <v>45587.0</v>
      </c>
      <c r="P2359" s="436">
        <v>45834.0</v>
      </c>
      <c r="Q2359" s="94" t="s">
        <v>124</v>
      </c>
      <c r="R2359" s="94">
        <v>1.0</v>
      </c>
      <c r="S2359" s="167" t="s">
        <v>251</v>
      </c>
      <c r="T2359" s="162" t="s">
        <v>145</v>
      </c>
      <c r="U2359" s="167" t="s">
        <v>101</v>
      </c>
      <c r="V2359" s="167" t="s">
        <v>131</v>
      </c>
      <c r="W2359" s="175"/>
      <c r="X2359" s="163"/>
      <c r="Y2359" s="175"/>
      <c r="Z2359" s="175"/>
      <c r="AA2359" s="175"/>
      <c r="AB2359" s="175"/>
    </row>
    <row r="2360" ht="22.5" customHeight="1">
      <c r="A2360" s="72">
        <f>COUNTIF('Call &amp; Chat-Lidya'!$I$4:$I$2365,I2360)</f>
        <v>1</v>
      </c>
      <c r="B2360" s="436">
        <v>46091.0</v>
      </c>
      <c r="C2360" s="94" t="s">
        <v>83</v>
      </c>
      <c r="D2360" s="94" t="s">
        <v>125</v>
      </c>
      <c r="E2360" s="94">
        <f t="shared" si="2"/>
        <v>523</v>
      </c>
      <c r="F2360" s="429">
        <v>46090.0</v>
      </c>
      <c r="G2360" s="94"/>
      <c r="H2360" s="94">
        <v>9618.0</v>
      </c>
      <c r="I2360" s="512">
        <v>15832.0</v>
      </c>
      <c r="J2360" s="161" t="s">
        <v>8693</v>
      </c>
      <c r="K2360" s="161" t="s">
        <v>8694</v>
      </c>
      <c r="L2360" s="430" t="s">
        <v>8694</v>
      </c>
      <c r="M2360" s="94">
        <v>8.12898726E10</v>
      </c>
      <c r="N2360" s="94">
        <v>8.12898726E10</v>
      </c>
      <c r="O2360" s="880">
        <v>45846.0</v>
      </c>
      <c r="P2360" s="436">
        <v>45860.0</v>
      </c>
      <c r="Q2360" s="94" t="s">
        <v>124</v>
      </c>
      <c r="R2360" s="94">
        <v>0.0</v>
      </c>
      <c r="S2360" s="167" t="s">
        <v>99</v>
      </c>
      <c r="T2360" s="162" t="s">
        <v>145</v>
      </c>
      <c r="U2360" s="167" t="s">
        <v>101</v>
      </c>
      <c r="V2360" s="167" t="s">
        <v>131</v>
      </c>
      <c r="W2360" s="175"/>
      <c r="X2360" s="163"/>
      <c r="Y2360" s="175"/>
      <c r="Z2360" s="175" t="s">
        <v>12267</v>
      </c>
      <c r="AA2360" s="175"/>
      <c r="AB2360" s="175"/>
    </row>
    <row r="2361" ht="22.5" customHeight="1">
      <c r="A2361" s="72">
        <f>COUNTIF('Call &amp; Chat-Lidya'!$I$4:$I$2365,I2361)</f>
        <v>2</v>
      </c>
      <c r="B2361" s="436">
        <v>46091.0</v>
      </c>
      <c r="C2361" s="94" t="s">
        <v>83</v>
      </c>
      <c r="D2361" s="94" t="s">
        <v>125</v>
      </c>
      <c r="E2361" s="94">
        <f t="shared" si="2"/>
        <v>524</v>
      </c>
      <c r="F2361" s="429">
        <v>46090.0</v>
      </c>
      <c r="G2361" s="94"/>
      <c r="H2361" s="94">
        <v>8534.0</v>
      </c>
      <c r="I2361" s="512">
        <v>13440.0</v>
      </c>
      <c r="J2361" s="161" t="s">
        <v>12268</v>
      </c>
      <c r="K2361" s="161" t="s">
        <v>12269</v>
      </c>
      <c r="L2361" s="430" t="s">
        <v>12269</v>
      </c>
      <c r="M2361" s="94">
        <v>8.1290447667E10</v>
      </c>
      <c r="N2361" s="175"/>
      <c r="O2361" s="880">
        <v>45565.0</v>
      </c>
      <c r="P2361" s="436">
        <v>45834.0</v>
      </c>
      <c r="Q2361" s="94" t="s">
        <v>115</v>
      </c>
      <c r="R2361" s="94">
        <v>1.0</v>
      </c>
      <c r="S2361" s="167" t="s">
        <v>251</v>
      </c>
      <c r="T2361" s="162" t="s">
        <v>145</v>
      </c>
      <c r="U2361" s="167" t="s">
        <v>101</v>
      </c>
      <c r="V2361" s="167" t="s">
        <v>131</v>
      </c>
      <c r="W2361" s="175"/>
      <c r="X2361" s="163"/>
      <c r="Y2361" s="175"/>
      <c r="Z2361" s="175"/>
      <c r="AA2361" s="175"/>
      <c r="AB2361" s="175"/>
    </row>
    <row r="2362" ht="22.5" customHeight="1">
      <c r="A2362" s="72">
        <f>COUNTIF('Call &amp; Chat-Lidya'!$I$4:$I$2365,I2362)</f>
        <v>1</v>
      </c>
      <c r="B2362" s="436">
        <v>46091.0</v>
      </c>
      <c r="C2362" s="94" t="s">
        <v>83</v>
      </c>
      <c r="D2362" s="94" t="s">
        <v>125</v>
      </c>
      <c r="E2362" s="94">
        <f t="shared" si="2"/>
        <v>525</v>
      </c>
      <c r="F2362" s="429">
        <v>46090.0</v>
      </c>
      <c r="G2362" s="94"/>
      <c r="H2362" s="94">
        <v>8504.0</v>
      </c>
      <c r="I2362" s="512">
        <v>13386.0</v>
      </c>
      <c r="J2362" s="161" t="s">
        <v>12270</v>
      </c>
      <c r="K2362" s="161" t="s">
        <v>12271</v>
      </c>
      <c r="L2362" s="430" t="s">
        <v>12271</v>
      </c>
      <c r="M2362" s="94">
        <v>8.1290800723E10</v>
      </c>
      <c r="N2362" s="94">
        <v>8.1290800723E10</v>
      </c>
      <c r="O2362" s="880">
        <v>45559.0</v>
      </c>
      <c r="P2362" s="436">
        <v>45834.0</v>
      </c>
      <c r="Q2362" s="94" t="s">
        <v>213</v>
      </c>
      <c r="R2362" s="94">
        <v>1.0</v>
      </c>
      <c r="S2362" s="167" t="s">
        <v>292</v>
      </c>
      <c r="T2362" s="162" t="s">
        <v>145</v>
      </c>
      <c r="U2362" s="167" t="s">
        <v>101</v>
      </c>
      <c r="V2362" s="167" t="s">
        <v>664</v>
      </c>
      <c r="W2362" s="175"/>
      <c r="X2362" s="163"/>
      <c r="Y2362" s="175"/>
      <c r="Z2362" s="175" t="s">
        <v>12273</v>
      </c>
      <c r="AA2362" s="175"/>
      <c r="AB2362" s="175"/>
    </row>
    <row r="2363" ht="22.5" customHeight="1">
      <c r="A2363" s="72">
        <f>COUNTIF('Call &amp; Chat-Lidya'!$I$4:$I$2365,I2363)</f>
        <v>2</v>
      </c>
      <c r="B2363" s="436">
        <v>46091.0</v>
      </c>
      <c r="C2363" s="94" t="s">
        <v>83</v>
      </c>
      <c r="D2363" s="94" t="s">
        <v>125</v>
      </c>
      <c r="E2363" s="94">
        <f t="shared" si="2"/>
        <v>526</v>
      </c>
      <c r="F2363" s="429">
        <v>46090.0</v>
      </c>
      <c r="G2363" s="94"/>
      <c r="H2363" s="94">
        <v>9745.0</v>
      </c>
      <c r="I2363" s="512">
        <v>16140.0</v>
      </c>
      <c r="J2363" s="161" t="s">
        <v>12275</v>
      </c>
      <c r="K2363" s="161" t="s">
        <v>3190</v>
      </c>
      <c r="L2363" s="430" t="s">
        <v>3190</v>
      </c>
      <c r="M2363" s="94">
        <v>8.1291516813E10</v>
      </c>
      <c r="N2363" s="94">
        <v>8.1291516813E10</v>
      </c>
      <c r="O2363" s="880">
        <v>45882.0</v>
      </c>
      <c r="P2363" s="436"/>
      <c r="Q2363" s="175"/>
      <c r="R2363" s="94">
        <v>1.0</v>
      </c>
      <c r="S2363" s="167" t="s">
        <v>99</v>
      </c>
      <c r="T2363" s="162" t="s">
        <v>145</v>
      </c>
      <c r="U2363" s="167" t="s">
        <v>101</v>
      </c>
      <c r="V2363" s="167" t="s">
        <v>131</v>
      </c>
      <c r="W2363" s="175"/>
      <c r="X2363" s="163"/>
      <c r="Y2363" s="175"/>
      <c r="Z2363" s="175"/>
      <c r="AA2363" s="175"/>
      <c r="AB2363" s="175"/>
    </row>
    <row r="2364" ht="22.5" customHeight="1">
      <c r="A2364" s="72">
        <f>COUNTIF('Call &amp; Chat-Lidya'!$I$4:$I$2365,I2364)</f>
        <v>2</v>
      </c>
      <c r="B2364" s="436">
        <v>46091.0</v>
      </c>
      <c r="C2364" s="94" t="s">
        <v>83</v>
      </c>
      <c r="D2364" s="94" t="s">
        <v>125</v>
      </c>
      <c r="E2364" s="94">
        <f t="shared" si="2"/>
        <v>527</v>
      </c>
      <c r="F2364" s="429">
        <v>46090.0</v>
      </c>
      <c r="G2364" s="94"/>
      <c r="H2364" s="94">
        <v>7150.0</v>
      </c>
      <c r="I2364" s="512">
        <v>10686.0</v>
      </c>
      <c r="J2364" s="161" t="s">
        <v>12276</v>
      </c>
      <c r="K2364" s="161" t="s">
        <v>12276</v>
      </c>
      <c r="L2364" s="430" t="s">
        <v>12276</v>
      </c>
      <c r="M2364" s="94">
        <v>8.1291845831E10</v>
      </c>
      <c r="N2364" s="94">
        <v>8.1291845831E10</v>
      </c>
      <c r="O2364" s="880">
        <v>45251.0</v>
      </c>
      <c r="P2364" s="436"/>
      <c r="Q2364" s="175"/>
      <c r="R2364" s="94">
        <v>1.0</v>
      </c>
      <c r="S2364" s="167" t="s">
        <v>99</v>
      </c>
      <c r="T2364" s="162" t="s">
        <v>145</v>
      </c>
      <c r="U2364" s="167" t="s">
        <v>101</v>
      </c>
      <c r="V2364" s="167" t="s">
        <v>131</v>
      </c>
      <c r="W2364" s="175"/>
      <c r="X2364" s="163"/>
      <c r="Y2364" s="175"/>
      <c r="Z2364" s="175"/>
      <c r="AA2364" s="175"/>
      <c r="AB2364" s="175"/>
    </row>
    <row r="2365" ht="22.5" customHeight="1">
      <c r="A2365" s="72">
        <f>COUNTIF('Call &amp; Chat-Lidya'!$I$4:$I$2365,I2365)</f>
        <v>3</v>
      </c>
      <c r="B2365" s="436">
        <v>46091.0</v>
      </c>
      <c r="C2365" s="94" t="s">
        <v>83</v>
      </c>
      <c r="D2365" s="94" t="s">
        <v>125</v>
      </c>
      <c r="E2365" s="94">
        <f t="shared" si="2"/>
        <v>528</v>
      </c>
      <c r="F2365" s="429">
        <v>46090.0</v>
      </c>
      <c r="G2365" s="94"/>
      <c r="H2365" s="94">
        <v>7414.0</v>
      </c>
      <c r="I2365" s="512">
        <v>11211.0</v>
      </c>
      <c r="J2365" s="161" t="s">
        <v>10284</v>
      </c>
      <c r="K2365" s="161" t="s">
        <v>10287</v>
      </c>
      <c r="L2365" s="430" t="s">
        <v>10287</v>
      </c>
      <c r="M2365" s="94">
        <v>8.1292651134E10</v>
      </c>
      <c r="N2365" s="94">
        <v>8.3150229874E10</v>
      </c>
      <c r="O2365" s="880">
        <v>45322.0</v>
      </c>
      <c r="P2365" s="436"/>
      <c r="Q2365" s="175"/>
      <c r="R2365" s="94">
        <v>1.0</v>
      </c>
      <c r="S2365" s="167" t="s">
        <v>99</v>
      </c>
      <c r="T2365" s="162" t="s">
        <v>145</v>
      </c>
      <c r="U2365" s="167" t="s">
        <v>101</v>
      </c>
      <c r="V2365" s="167" t="s">
        <v>131</v>
      </c>
      <c r="W2365" s="175"/>
      <c r="X2365" s="163"/>
      <c r="Y2365" s="175"/>
      <c r="Z2365" s="175"/>
      <c r="AA2365" s="175"/>
      <c r="AB2365" s="175"/>
    </row>
    <row r="2366" ht="22.5" customHeight="1">
      <c r="A2366" s="72">
        <f>COUNTIF('Call &amp; Chat-Lidya'!$I$4:$I$2365,I2366)</f>
        <v>1</v>
      </c>
      <c r="B2366" s="436">
        <v>46091.0</v>
      </c>
      <c r="C2366" s="94" t="s">
        <v>83</v>
      </c>
      <c r="D2366" s="94" t="s">
        <v>125</v>
      </c>
      <c r="E2366" s="94">
        <f t="shared" si="2"/>
        <v>529</v>
      </c>
      <c r="F2366" s="429">
        <v>46090.0</v>
      </c>
      <c r="G2366" s="94"/>
      <c r="H2366" s="94">
        <v>8677.0</v>
      </c>
      <c r="I2366" s="512">
        <v>13731.0</v>
      </c>
      <c r="J2366" s="161" t="s">
        <v>12278</v>
      </c>
      <c r="K2366" s="161" t="s">
        <v>12279</v>
      </c>
      <c r="L2366" s="430" t="s">
        <v>12279</v>
      </c>
      <c r="M2366" s="94">
        <v>8.1292814904E10</v>
      </c>
      <c r="N2366" s="94">
        <v>8.1292814904E10</v>
      </c>
      <c r="O2366" s="880">
        <v>45596.0</v>
      </c>
      <c r="P2366" s="436"/>
      <c r="Q2366" s="175"/>
      <c r="R2366" s="94">
        <v>1.0</v>
      </c>
      <c r="S2366" s="167" t="s">
        <v>99</v>
      </c>
      <c r="T2366" s="162" t="s">
        <v>145</v>
      </c>
      <c r="U2366" s="167" t="s">
        <v>101</v>
      </c>
      <c r="V2366" s="167" t="s">
        <v>131</v>
      </c>
      <c r="W2366" s="175"/>
      <c r="X2366" s="163"/>
      <c r="Y2366" s="175"/>
      <c r="Z2366" s="175"/>
      <c r="AA2366" s="175"/>
      <c r="AB2366" s="175"/>
    </row>
    <row r="2367" ht="22.5" customHeight="1">
      <c r="A2367" s="72">
        <f>COUNTIF('Call &amp; Chat-Lidya'!$I$4:$I$2365,I2367)</f>
        <v>1</v>
      </c>
      <c r="B2367" s="436">
        <v>46091.0</v>
      </c>
      <c r="C2367" s="94" t="s">
        <v>83</v>
      </c>
      <c r="D2367" s="94" t="s">
        <v>125</v>
      </c>
      <c r="E2367" s="94">
        <f t="shared" si="2"/>
        <v>530</v>
      </c>
      <c r="F2367" s="429">
        <v>46090.0</v>
      </c>
      <c r="G2367" s="94"/>
      <c r="H2367" s="94">
        <v>10012.0</v>
      </c>
      <c r="I2367" s="512">
        <v>16672.0</v>
      </c>
      <c r="J2367" s="161" t="s">
        <v>12280</v>
      </c>
      <c r="K2367" s="161" t="s">
        <v>12281</v>
      </c>
      <c r="L2367" s="430" t="s">
        <v>12281</v>
      </c>
      <c r="M2367" s="94">
        <v>8.1292837383E10</v>
      </c>
      <c r="N2367" s="94">
        <v>8.2330204384E10</v>
      </c>
      <c r="O2367" s="880">
        <v>45954.0</v>
      </c>
      <c r="P2367" s="436"/>
      <c r="Q2367" s="175"/>
      <c r="R2367" s="94">
        <v>1.0</v>
      </c>
      <c r="S2367" s="167" t="s">
        <v>99</v>
      </c>
      <c r="T2367" s="162" t="s">
        <v>145</v>
      </c>
      <c r="U2367" s="167" t="s">
        <v>101</v>
      </c>
      <c r="V2367" s="167" t="s">
        <v>131</v>
      </c>
      <c r="W2367" s="175"/>
      <c r="X2367" s="163"/>
      <c r="Y2367" s="175"/>
      <c r="Z2367" s="175"/>
      <c r="AA2367" s="175"/>
      <c r="AB2367" s="175"/>
    </row>
    <row r="2368" ht="22.5" customHeight="1">
      <c r="A2368" s="72">
        <f>COUNTIF('Call &amp; Chat-Lidya'!$I$4:$I$2365,I2368)</f>
        <v>2</v>
      </c>
      <c r="B2368" s="436">
        <v>46091.0</v>
      </c>
      <c r="C2368" s="94" t="s">
        <v>83</v>
      </c>
      <c r="D2368" s="94" t="s">
        <v>125</v>
      </c>
      <c r="E2368" s="94">
        <f t="shared" si="2"/>
        <v>531</v>
      </c>
      <c r="F2368" s="429">
        <v>46090.0</v>
      </c>
      <c r="G2368" s="94"/>
      <c r="H2368" s="94">
        <v>7509.0</v>
      </c>
      <c r="I2368" s="512">
        <v>11409.0</v>
      </c>
      <c r="J2368" s="161" t="s">
        <v>10026</v>
      </c>
      <c r="K2368" s="161" t="s">
        <v>10027</v>
      </c>
      <c r="L2368" s="430" t="s">
        <v>10027</v>
      </c>
      <c r="M2368" s="94">
        <v>8.1293778002E10</v>
      </c>
      <c r="N2368" s="175"/>
      <c r="O2368" s="880">
        <v>45343.0</v>
      </c>
      <c r="P2368" s="436"/>
      <c r="Q2368" s="175"/>
      <c r="R2368" s="94">
        <v>1.0</v>
      </c>
      <c r="S2368" s="167" t="s">
        <v>99</v>
      </c>
      <c r="T2368" s="162" t="s">
        <v>145</v>
      </c>
      <c r="U2368" s="167" t="s">
        <v>101</v>
      </c>
      <c r="V2368" s="167" t="s">
        <v>131</v>
      </c>
      <c r="W2368" s="175"/>
      <c r="X2368" s="163"/>
      <c r="Y2368" s="175"/>
      <c r="Z2368" s="175"/>
      <c r="AA2368" s="175"/>
      <c r="AB2368" s="175"/>
    </row>
    <row r="2369" ht="22.5" customHeight="1">
      <c r="A2369" s="72">
        <f>COUNTIF('Call &amp; Chat-Lidya'!$I$4:$I$2365,I2369)</f>
        <v>1</v>
      </c>
      <c r="B2369" s="436">
        <v>46091.0</v>
      </c>
      <c r="C2369" s="94" t="s">
        <v>83</v>
      </c>
      <c r="D2369" s="94" t="s">
        <v>125</v>
      </c>
      <c r="E2369" s="94">
        <f t="shared" si="2"/>
        <v>532</v>
      </c>
      <c r="F2369" s="429">
        <v>46090.0</v>
      </c>
      <c r="G2369" s="94"/>
      <c r="H2369" s="94">
        <v>677.0</v>
      </c>
      <c r="I2369" s="512">
        <v>902.0</v>
      </c>
      <c r="J2369" s="161" t="s">
        <v>12282</v>
      </c>
      <c r="K2369" s="161" t="s">
        <v>12283</v>
      </c>
      <c r="L2369" s="430" t="s">
        <v>12283</v>
      </c>
      <c r="M2369" s="94">
        <v>8.1293924443E10</v>
      </c>
      <c r="N2369" s="94">
        <v>8.1293924443E10</v>
      </c>
      <c r="O2369" s="880">
        <v>44338.0</v>
      </c>
      <c r="P2369" s="436"/>
      <c r="Q2369" s="175"/>
      <c r="R2369" s="94">
        <v>1.0</v>
      </c>
      <c r="S2369" s="167" t="s">
        <v>99</v>
      </c>
      <c r="T2369" s="162" t="s">
        <v>145</v>
      </c>
      <c r="U2369" s="167" t="s">
        <v>101</v>
      </c>
      <c r="V2369" s="167" t="s">
        <v>131</v>
      </c>
      <c r="W2369" s="175"/>
      <c r="X2369" s="163"/>
      <c r="Y2369" s="175"/>
      <c r="Z2369" s="175"/>
      <c r="AA2369" s="175"/>
      <c r="AB2369" s="175"/>
    </row>
    <row r="2370" ht="22.5" customHeight="1">
      <c r="A2370" s="72">
        <f>COUNTIF('Call &amp; Chat-Lidya'!$I$4:$I$2365,I2370)</f>
        <v>1</v>
      </c>
      <c r="B2370" s="436">
        <v>46091.0</v>
      </c>
      <c r="C2370" s="94" t="s">
        <v>83</v>
      </c>
      <c r="D2370" s="94" t="s">
        <v>125</v>
      </c>
      <c r="E2370" s="94">
        <f t="shared" si="2"/>
        <v>533</v>
      </c>
      <c r="F2370" s="429">
        <v>46090.0</v>
      </c>
      <c r="G2370" s="94"/>
      <c r="H2370" s="94">
        <v>7321.0</v>
      </c>
      <c r="I2370" s="512">
        <v>11035.0</v>
      </c>
      <c r="J2370" s="161" t="s">
        <v>12284</v>
      </c>
      <c r="K2370" s="161" t="s">
        <v>12285</v>
      </c>
      <c r="L2370" s="430" t="s">
        <v>12285</v>
      </c>
      <c r="M2370" s="94">
        <v>8.1294534523E10</v>
      </c>
      <c r="N2370" s="94">
        <v>8.1294534523E10</v>
      </c>
      <c r="O2370" s="880">
        <v>45303.0</v>
      </c>
      <c r="P2370" s="436"/>
      <c r="Q2370" s="175"/>
      <c r="R2370" s="94">
        <v>1.0</v>
      </c>
      <c r="S2370" s="167" t="s">
        <v>99</v>
      </c>
      <c r="T2370" s="162" t="s">
        <v>145</v>
      </c>
      <c r="U2370" s="167" t="s">
        <v>101</v>
      </c>
      <c r="V2370" s="167" t="s">
        <v>131</v>
      </c>
      <c r="W2370" s="175"/>
      <c r="X2370" s="163"/>
      <c r="Y2370" s="175"/>
      <c r="Z2370" s="175"/>
      <c r="AA2370" s="175"/>
      <c r="AB2370" s="175"/>
    </row>
    <row r="2371" ht="22.5" customHeight="1">
      <c r="A2371" s="72">
        <f>COUNTIF('Call &amp; Chat-Lidya'!$I$4:$I$2365,I2371)</f>
        <v>1</v>
      </c>
      <c r="B2371" s="436">
        <v>46091.0</v>
      </c>
      <c r="C2371" s="94" t="s">
        <v>83</v>
      </c>
      <c r="D2371" s="94" t="s">
        <v>125</v>
      </c>
      <c r="E2371" s="94">
        <f t="shared" si="2"/>
        <v>534</v>
      </c>
      <c r="F2371" s="429">
        <v>46090.0</v>
      </c>
      <c r="G2371" s="94"/>
      <c r="H2371" s="94">
        <v>8468.0</v>
      </c>
      <c r="I2371" s="512">
        <v>13327.0</v>
      </c>
      <c r="J2371" s="161" t="s">
        <v>12286</v>
      </c>
      <c r="K2371" s="161" t="s">
        <v>12287</v>
      </c>
      <c r="L2371" s="430" t="s">
        <v>12287</v>
      </c>
      <c r="M2371" s="94">
        <v>8.1294692227E10</v>
      </c>
      <c r="N2371" s="94">
        <v>8.5977522213E10</v>
      </c>
      <c r="O2371" s="880">
        <v>45553.0</v>
      </c>
      <c r="P2371" s="436"/>
      <c r="Q2371" s="175"/>
      <c r="R2371" s="94">
        <v>1.0</v>
      </c>
      <c r="S2371" s="167" t="s">
        <v>99</v>
      </c>
      <c r="T2371" s="162" t="s">
        <v>145</v>
      </c>
      <c r="U2371" s="167" t="s">
        <v>101</v>
      </c>
      <c r="V2371" s="167" t="s">
        <v>131</v>
      </c>
      <c r="W2371" s="175"/>
      <c r="X2371" s="163"/>
      <c r="Y2371" s="175"/>
      <c r="Z2371" s="175"/>
      <c r="AA2371" s="175"/>
      <c r="AB2371" s="175"/>
    </row>
    <row r="2372" ht="22.5" customHeight="1">
      <c r="A2372" s="72">
        <f>COUNTIF('Call &amp; Chat-Lidya'!$I$4:$I$2365,I2372)</f>
        <v>1</v>
      </c>
      <c r="B2372" s="436">
        <v>46091.0</v>
      </c>
      <c r="C2372" s="94" t="s">
        <v>83</v>
      </c>
      <c r="D2372" s="94" t="s">
        <v>125</v>
      </c>
      <c r="E2372" s="94">
        <f t="shared" si="2"/>
        <v>535</v>
      </c>
      <c r="F2372" s="429">
        <v>46090.0</v>
      </c>
      <c r="G2372" s="94"/>
      <c r="H2372" s="94">
        <v>10543.0</v>
      </c>
      <c r="I2372" s="512">
        <v>17632.0</v>
      </c>
      <c r="J2372" s="161" t="s">
        <v>6865</v>
      </c>
      <c r="K2372" s="161" t="s">
        <v>6866</v>
      </c>
      <c r="L2372" s="430" t="s">
        <v>6866</v>
      </c>
      <c r="M2372" s="94">
        <v>8.1295483424E10</v>
      </c>
      <c r="N2372" s="94">
        <v>8.9601162221E10</v>
      </c>
      <c r="O2372" s="880">
        <v>46046.0</v>
      </c>
      <c r="P2372" s="436"/>
      <c r="Q2372" s="175"/>
      <c r="R2372" s="94">
        <v>1.0</v>
      </c>
      <c r="S2372" s="167" t="s">
        <v>99</v>
      </c>
      <c r="T2372" s="162" t="s">
        <v>145</v>
      </c>
      <c r="U2372" s="167" t="s">
        <v>101</v>
      </c>
      <c r="V2372" s="167" t="s">
        <v>131</v>
      </c>
      <c r="W2372" s="175"/>
      <c r="X2372" s="163"/>
      <c r="Y2372" s="175"/>
      <c r="Z2372" s="175"/>
      <c r="AA2372" s="175"/>
      <c r="AB2372" s="175"/>
    </row>
    <row r="2373" ht="22.5" customHeight="1">
      <c r="A2373" s="72">
        <f>COUNTIF('Call &amp; Chat-Lidya'!$I$4:$I$2365,I2373)</f>
        <v>1</v>
      </c>
      <c r="B2373" s="436">
        <v>46091.0</v>
      </c>
      <c r="C2373" s="94" t="s">
        <v>83</v>
      </c>
      <c r="D2373" s="94" t="s">
        <v>125</v>
      </c>
      <c r="E2373" s="94">
        <f t="shared" si="2"/>
        <v>536</v>
      </c>
      <c r="F2373" s="429">
        <v>46090.0</v>
      </c>
      <c r="G2373" s="94"/>
      <c r="H2373" s="94">
        <v>8590.0</v>
      </c>
      <c r="I2373" s="512">
        <v>13562.0</v>
      </c>
      <c r="J2373" s="161" t="s">
        <v>12288</v>
      </c>
      <c r="K2373" s="161" t="s">
        <v>7215</v>
      </c>
      <c r="L2373" s="430" t="s">
        <v>7215</v>
      </c>
      <c r="M2373" s="94">
        <v>8.1295555532E10</v>
      </c>
      <c r="N2373" s="94">
        <v>8.1295555532E10</v>
      </c>
      <c r="O2373" s="880">
        <v>45576.0</v>
      </c>
      <c r="P2373" s="436"/>
      <c r="Q2373" s="175"/>
      <c r="R2373" s="94">
        <v>1.0</v>
      </c>
      <c r="S2373" s="167" t="s">
        <v>99</v>
      </c>
      <c r="T2373" s="162" t="s">
        <v>145</v>
      </c>
      <c r="U2373" s="167" t="s">
        <v>101</v>
      </c>
      <c r="V2373" s="167" t="s">
        <v>131</v>
      </c>
      <c r="W2373" s="175"/>
      <c r="X2373" s="163"/>
      <c r="Y2373" s="175"/>
      <c r="Z2373" s="175"/>
      <c r="AA2373" s="175"/>
      <c r="AB2373" s="175"/>
    </row>
    <row r="2374" ht="22.5" customHeight="1">
      <c r="A2374" s="72">
        <f>COUNTIF('Call &amp; Chat-Lidya'!$I$4:$I$2365,I2374)</f>
        <v>1</v>
      </c>
      <c r="B2374" s="436">
        <v>46091.0</v>
      </c>
      <c r="C2374" s="94" t="s">
        <v>83</v>
      </c>
      <c r="D2374" s="94" t="s">
        <v>125</v>
      </c>
      <c r="E2374" s="94">
        <f t="shared" si="2"/>
        <v>537</v>
      </c>
      <c r="F2374" s="429">
        <v>46090.0</v>
      </c>
      <c r="G2374" s="94"/>
      <c r="H2374" s="94">
        <v>7589.0</v>
      </c>
      <c r="I2374" s="512">
        <v>11570.0</v>
      </c>
      <c r="J2374" s="161" t="s">
        <v>12289</v>
      </c>
      <c r="K2374" s="161" t="s">
        <v>12290</v>
      </c>
      <c r="L2374" s="430" t="s">
        <v>12290</v>
      </c>
      <c r="M2374" s="94">
        <v>8.1295768547E10</v>
      </c>
      <c r="N2374" s="94">
        <v>8.1295768547E10</v>
      </c>
      <c r="O2374" s="880">
        <v>45360.0</v>
      </c>
      <c r="P2374" s="436"/>
      <c r="Q2374" s="175"/>
      <c r="R2374" s="94">
        <v>1.0</v>
      </c>
      <c r="S2374" s="167" t="s">
        <v>99</v>
      </c>
      <c r="T2374" s="162" t="s">
        <v>145</v>
      </c>
      <c r="U2374" s="167" t="s">
        <v>101</v>
      </c>
      <c r="V2374" s="167" t="s">
        <v>131</v>
      </c>
      <c r="W2374" s="175"/>
      <c r="X2374" s="163"/>
      <c r="Y2374" s="175"/>
      <c r="Z2374" s="175"/>
      <c r="AA2374" s="175"/>
      <c r="AB2374" s="175"/>
    </row>
    <row r="2375" ht="22.5" customHeight="1">
      <c r="A2375" s="72">
        <f>COUNTIF('Call &amp; Chat-Lidya'!$I$4:$I$2365,I2375)</f>
        <v>2</v>
      </c>
      <c r="B2375" s="436">
        <v>46091.0</v>
      </c>
      <c r="C2375" s="94" t="s">
        <v>83</v>
      </c>
      <c r="D2375" s="94" t="s">
        <v>125</v>
      </c>
      <c r="E2375" s="94">
        <f t="shared" si="2"/>
        <v>538</v>
      </c>
      <c r="F2375" s="429">
        <v>46090.0</v>
      </c>
      <c r="G2375" s="94"/>
      <c r="H2375" s="94">
        <v>7289.0</v>
      </c>
      <c r="I2375" s="512">
        <v>10988.0</v>
      </c>
      <c r="J2375" s="161" t="s">
        <v>9950</v>
      </c>
      <c r="K2375" s="161" t="s">
        <v>9951</v>
      </c>
      <c r="L2375" s="430" t="s">
        <v>9951</v>
      </c>
      <c r="M2375" s="94">
        <v>8.1296650162E10</v>
      </c>
      <c r="N2375" s="94">
        <v>8.9669394071E10</v>
      </c>
      <c r="O2375" s="880">
        <v>45299.0</v>
      </c>
      <c r="P2375" s="436"/>
      <c r="Q2375" s="175"/>
      <c r="R2375" s="94">
        <v>1.0</v>
      </c>
      <c r="S2375" s="167" t="s">
        <v>99</v>
      </c>
      <c r="T2375" s="162" t="s">
        <v>145</v>
      </c>
      <c r="U2375" s="167" t="s">
        <v>101</v>
      </c>
      <c r="V2375" s="167" t="s">
        <v>131</v>
      </c>
      <c r="W2375" s="175"/>
      <c r="X2375" s="163"/>
      <c r="Y2375" s="175"/>
      <c r="Z2375" s="175"/>
      <c r="AA2375" s="175"/>
      <c r="AB2375" s="175"/>
    </row>
    <row r="2376" ht="22.5" customHeight="1">
      <c r="A2376" s="72">
        <f>COUNTIF('Call &amp; Chat-Lidya'!$I$4:$I$2365,I2376)</f>
        <v>1</v>
      </c>
      <c r="B2376" s="436">
        <v>46091.0</v>
      </c>
      <c r="C2376" s="94" t="s">
        <v>83</v>
      </c>
      <c r="D2376" s="94" t="s">
        <v>125</v>
      </c>
      <c r="E2376" s="94">
        <f t="shared" si="2"/>
        <v>539</v>
      </c>
      <c r="F2376" s="429">
        <v>46090.0</v>
      </c>
      <c r="G2376" s="94"/>
      <c r="H2376" s="94">
        <v>7411.0</v>
      </c>
      <c r="I2376" s="512">
        <v>11203.0</v>
      </c>
      <c r="J2376" s="161" t="s">
        <v>6360</v>
      </c>
      <c r="K2376" s="161" t="s">
        <v>655</v>
      </c>
      <c r="L2376" s="430" t="s">
        <v>655</v>
      </c>
      <c r="M2376" s="94">
        <v>8.1296750442E10</v>
      </c>
      <c r="N2376" s="94">
        <v>8.1296750442E10</v>
      </c>
      <c r="O2376" s="880">
        <v>45321.0</v>
      </c>
      <c r="P2376" s="436"/>
      <c r="Q2376" s="175"/>
      <c r="R2376" s="94">
        <v>1.0</v>
      </c>
      <c r="S2376" s="167" t="s">
        <v>99</v>
      </c>
      <c r="T2376" s="162" t="s">
        <v>145</v>
      </c>
      <c r="U2376" s="167" t="s">
        <v>101</v>
      </c>
      <c r="V2376" s="167" t="s">
        <v>131</v>
      </c>
      <c r="W2376" s="175"/>
      <c r="X2376" s="163"/>
      <c r="Y2376" s="175"/>
      <c r="Z2376" s="175"/>
      <c r="AA2376" s="175"/>
      <c r="AB2376" s="175"/>
    </row>
    <row r="2377" ht="22.5" customHeight="1">
      <c r="A2377" s="72">
        <f>COUNTIF('Call &amp; Chat-Lidya'!$I$4:$I$2365,I2377)</f>
        <v>1</v>
      </c>
      <c r="B2377" s="436">
        <v>46091.0</v>
      </c>
      <c r="C2377" s="94" t="s">
        <v>83</v>
      </c>
      <c r="D2377" s="94" t="s">
        <v>125</v>
      </c>
      <c r="E2377" s="94">
        <f t="shared" si="2"/>
        <v>540</v>
      </c>
      <c r="F2377" s="429">
        <v>46090.0</v>
      </c>
      <c r="G2377" s="94"/>
      <c r="H2377" s="94">
        <v>7515.0</v>
      </c>
      <c r="I2377" s="512">
        <v>11424.0</v>
      </c>
      <c r="J2377" s="161" t="s">
        <v>12292</v>
      </c>
      <c r="K2377" s="161" t="s">
        <v>3173</v>
      </c>
      <c r="L2377" s="430" t="s">
        <v>3173</v>
      </c>
      <c r="M2377" s="94">
        <v>8.1296821839E10</v>
      </c>
      <c r="N2377" s="94">
        <v>8.1296821839E10</v>
      </c>
      <c r="O2377" s="880">
        <v>45345.0</v>
      </c>
      <c r="P2377" s="436"/>
      <c r="Q2377" s="175"/>
      <c r="R2377" s="94">
        <v>1.0</v>
      </c>
      <c r="S2377" s="167" t="s">
        <v>99</v>
      </c>
      <c r="T2377" s="162" t="s">
        <v>145</v>
      </c>
      <c r="U2377" s="167" t="s">
        <v>101</v>
      </c>
      <c r="V2377" s="167" t="s">
        <v>131</v>
      </c>
      <c r="W2377" s="175"/>
      <c r="X2377" s="163"/>
      <c r="Y2377" s="175"/>
      <c r="Z2377" s="175"/>
      <c r="AA2377" s="175"/>
      <c r="AB2377" s="175"/>
    </row>
    <row r="2378" ht="22.5" customHeight="1">
      <c r="A2378" s="72">
        <f>COUNTIF('Call &amp; Chat-Lidya'!$I$4:$I$2365,I2378)</f>
        <v>1</v>
      </c>
      <c r="B2378" s="436">
        <v>46091.0</v>
      </c>
      <c r="C2378" s="94" t="s">
        <v>83</v>
      </c>
      <c r="D2378" s="94" t="s">
        <v>125</v>
      </c>
      <c r="E2378" s="94">
        <f t="shared" si="2"/>
        <v>541</v>
      </c>
      <c r="F2378" s="429">
        <v>46090.0</v>
      </c>
      <c r="G2378" s="94"/>
      <c r="H2378" s="94">
        <v>8750.0</v>
      </c>
      <c r="I2378" s="512">
        <v>13912.0</v>
      </c>
      <c r="J2378" s="161" t="s">
        <v>12293</v>
      </c>
      <c r="K2378" s="161" t="s">
        <v>12294</v>
      </c>
      <c r="L2378" s="430" t="s">
        <v>12294</v>
      </c>
      <c r="M2378" s="94">
        <v>8.1297009559E10</v>
      </c>
      <c r="N2378" s="175"/>
      <c r="O2378" s="880">
        <v>45618.0</v>
      </c>
      <c r="P2378" s="436"/>
      <c r="Q2378" s="175"/>
      <c r="R2378" s="94">
        <v>1.0</v>
      </c>
      <c r="S2378" s="167" t="s">
        <v>99</v>
      </c>
      <c r="T2378" s="162" t="s">
        <v>145</v>
      </c>
      <c r="U2378" s="167" t="s">
        <v>101</v>
      </c>
      <c r="V2378" s="167" t="s">
        <v>131</v>
      </c>
      <c r="W2378" s="175"/>
      <c r="X2378" s="163"/>
      <c r="Y2378" s="175"/>
      <c r="Z2378" s="175"/>
      <c r="AA2378" s="175"/>
      <c r="AB2378" s="175"/>
    </row>
    <row r="2379" ht="22.5" customHeight="1">
      <c r="A2379" s="72">
        <f>COUNTIF('Call &amp; Chat-Lidya'!$I$4:$I$2365,I2379)</f>
        <v>1</v>
      </c>
      <c r="B2379" s="436">
        <v>46091.0</v>
      </c>
      <c r="C2379" s="94" t="s">
        <v>83</v>
      </c>
      <c r="D2379" s="94" t="s">
        <v>125</v>
      </c>
      <c r="E2379" s="94">
        <f t="shared" si="2"/>
        <v>542</v>
      </c>
      <c r="F2379" s="429">
        <v>46090.0</v>
      </c>
      <c r="G2379" s="94"/>
      <c r="H2379" s="94">
        <v>7163.0</v>
      </c>
      <c r="I2379" s="512">
        <v>10724.0</v>
      </c>
      <c r="J2379" s="161" t="s">
        <v>12295</v>
      </c>
      <c r="K2379" s="161" t="s">
        <v>12296</v>
      </c>
      <c r="L2379" s="430" t="s">
        <v>12296</v>
      </c>
      <c r="M2379" s="94">
        <v>8.1297386091E10</v>
      </c>
      <c r="N2379" s="175"/>
      <c r="O2379" s="880">
        <v>45258.0</v>
      </c>
      <c r="P2379" s="436"/>
      <c r="Q2379" s="175"/>
      <c r="R2379" s="94">
        <v>1.0</v>
      </c>
      <c r="S2379" s="167" t="s">
        <v>99</v>
      </c>
      <c r="T2379" s="162" t="s">
        <v>145</v>
      </c>
      <c r="U2379" s="167" t="s">
        <v>101</v>
      </c>
      <c r="V2379" s="167" t="s">
        <v>131</v>
      </c>
      <c r="W2379" s="175"/>
      <c r="X2379" s="163"/>
      <c r="Y2379" s="175"/>
      <c r="Z2379" s="175"/>
      <c r="AA2379" s="175"/>
      <c r="AB2379" s="175"/>
    </row>
    <row r="2380" ht="22.5" customHeight="1">
      <c r="A2380" s="72">
        <f>COUNTIF('Call &amp; Chat-Lidya'!$I$4:$I$2365,I2380)</f>
        <v>1</v>
      </c>
      <c r="B2380" s="436">
        <v>46091.0</v>
      </c>
      <c r="C2380" s="94" t="s">
        <v>83</v>
      </c>
      <c r="D2380" s="94" t="s">
        <v>125</v>
      </c>
      <c r="E2380" s="94">
        <f t="shared" si="2"/>
        <v>543</v>
      </c>
      <c r="F2380" s="429">
        <v>46090.0</v>
      </c>
      <c r="G2380" s="94"/>
      <c r="H2380" s="94">
        <v>7683.0</v>
      </c>
      <c r="I2380" s="512">
        <v>11787.0</v>
      </c>
      <c r="J2380" s="161" t="s">
        <v>12297</v>
      </c>
      <c r="K2380" s="161" t="s">
        <v>12298</v>
      </c>
      <c r="L2380" s="430" t="s">
        <v>12298</v>
      </c>
      <c r="M2380" s="94">
        <v>8.1297399978E10</v>
      </c>
      <c r="N2380" s="94">
        <v>8.1297399978E10</v>
      </c>
      <c r="O2380" s="880">
        <v>45384.0</v>
      </c>
      <c r="P2380" s="436"/>
      <c r="Q2380" s="175"/>
      <c r="R2380" s="94">
        <v>1.0</v>
      </c>
      <c r="S2380" s="167" t="s">
        <v>99</v>
      </c>
      <c r="T2380" s="162" t="s">
        <v>145</v>
      </c>
      <c r="U2380" s="167" t="s">
        <v>101</v>
      </c>
      <c r="V2380" s="167" t="s">
        <v>131</v>
      </c>
      <c r="W2380" s="175"/>
      <c r="X2380" s="163"/>
      <c r="Y2380" s="175"/>
      <c r="Z2380" s="175"/>
      <c r="AA2380" s="175"/>
      <c r="AB2380" s="175"/>
    </row>
    <row r="2381" ht="22.5" customHeight="1">
      <c r="A2381" s="72">
        <f>COUNTIF('Call &amp; Chat-Lidya'!$I$4:$I$2365,I2381)</f>
        <v>1</v>
      </c>
      <c r="B2381" s="436">
        <v>46091.0</v>
      </c>
      <c r="C2381" s="94" t="s">
        <v>83</v>
      </c>
      <c r="D2381" s="94" t="s">
        <v>125</v>
      </c>
      <c r="E2381" s="94">
        <f t="shared" si="2"/>
        <v>544</v>
      </c>
      <c r="F2381" s="429">
        <v>46090.0</v>
      </c>
      <c r="G2381" s="94"/>
      <c r="H2381" s="94">
        <v>7886.0</v>
      </c>
      <c r="I2381" s="512">
        <v>12162.0</v>
      </c>
      <c r="J2381" s="161" t="s">
        <v>12299</v>
      </c>
      <c r="K2381" s="161" t="s">
        <v>6865</v>
      </c>
      <c r="L2381" s="430" t="s">
        <v>6865</v>
      </c>
      <c r="M2381" s="94">
        <v>8.1297443747E10</v>
      </c>
      <c r="N2381" s="94">
        <v>8.1297443747E10</v>
      </c>
      <c r="O2381" s="880">
        <v>45427.0</v>
      </c>
      <c r="P2381" s="436"/>
      <c r="Q2381" s="175"/>
      <c r="R2381" s="94">
        <v>1.0</v>
      </c>
      <c r="S2381" s="167" t="s">
        <v>99</v>
      </c>
      <c r="T2381" s="162" t="s">
        <v>145</v>
      </c>
      <c r="U2381" s="167" t="s">
        <v>101</v>
      </c>
      <c r="V2381" s="167" t="s">
        <v>131</v>
      </c>
      <c r="W2381" s="175"/>
      <c r="X2381" s="163"/>
      <c r="Y2381" s="175"/>
      <c r="Z2381" s="175"/>
      <c r="AA2381" s="175"/>
      <c r="AB2381" s="175"/>
    </row>
    <row r="2382" ht="22.5" customHeight="1">
      <c r="A2382" s="72">
        <f>COUNTIF('Call &amp; Chat-Lidya'!$I$4:$I$2365,I2382)</f>
        <v>1</v>
      </c>
      <c r="B2382" s="436">
        <v>46091.0</v>
      </c>
      <c r="C2382" s="94" t="s">
        <v>83</v>
      </c>
      <c r="D2382" s="94" t="s">
        <v>125</v>
      </c>
      <c r="E2382" s="94">
        <f t="shared" si="2"/>
        <v>545</v>
      </c>
      <c r="F2382" s="429">
        <v>46090.0</v>
      </c>
      <c r="G2382" s="94"/>
      <c r="H2382" s="94">
        <v>328.0</v>
      </c>
      <c r="I2382" s="512">
        <v>493.0</v>
      </c>
      <c r="J2382" s="161" t="s">
        <v>12304</v>
      </c>
      <c r="K2382" s="161" t="s">
        <v>12305</v>
      </c>
      <c r="L2382" s="430" t="s">
        <v>12305</v>
      </c>
      <c r="M2382" s="94">
        <v>8.1297558755E10</v>
      </c>
      <c r="N2382" s="94">
        <v>8.1297558755E10</v>
      </c>
      <c r="O2382" s="880">
        <v>44317.0</v>
      </c>
      <c r="P2382" s="436"/>
      <c r="Q2382" s="175"/>
      <c r="R2382" s="94">
        <v>1.0</v>
      </c>
      <c r="S2382" s="167" t="s">
        <v>99</v>
      </c>
      <c r="T2382" s="162" t="s">
        <v>145</v>
      </c>
      <c r="U2382" s="167" t="s">
        <v>101</v>
      </c>
      <c r="V2382" s="167" t="s">
        <v>131</v>
      </c>
      <c r="W2382" s="175"/>
      <c r="X2382" s="163"/>
      <c r="Y2382" s="175"/>
      <c r="Z2382" s="175"/>
      <c r="AA2382" s="175"/>
      <c r="AB2382" s="175"/>
    </row>
    <row r="2383" ht="22.5" customHeight="1">
      <c r="A2383" s="72">
        <f>COUNTIF('Call &amp; Chat-Lidya'!$I$4:$I$2365,I2383)</f>
        <v>1</v>
      </c>
      <c r="B2383" s="436">
        <v>46091.0</v>
      </c>
      <c r="C2383" s="94" t="s">
        <v>83</v>
      </c>
      <c r="D2383" s="94" t="s">
        <v>125</v>
      </c>
      <c r="E2383" s="94">
        <f t="shared" si="2"/>
        <v>546</v>
      </c>
      <c r="F2383" s="429">
        <v>46090.0</v>
      </c>
      <c r="G2383" s="94"/>
      <c r="H2383" s="94">
        <v>8844.0</v>
      </c>
      <c r="I2383" s="512">
        <v>14117.0</v>
      </c>
      <c r="J2383" s="161" t="s">
        <v>12306</v>
      </c>
      <c r="K2383" s="161" t="s">
        <v>12307</v>
      </c>
      <c r="L2383" s="430" t="s">
        <v>12307</v>
      </c>
      <c r="M2383" s="94">
        <v>8.1298434881E10</v>
      </c>
      <c r="N2383" s="94">
        <v>8.8213374635E10</v>
      </c>
      <c r="O2383" s="880">
        <v>45640.0</v>
      </c>
      <c r="P2383" s="436"/>
      <c r="Q2383" s="175"/>
      <c r="R2383" s="94">
        <v>1.0</v>
      </c>
      <c r="S2383" s="167" t="s">
        <v>99</v>
      </c>
      <c r="T2383" s="162" t="s">
        <v>145</v>
      </c>
      <c r="U2383" s="167" t="s">
        <v>101</v>
      </c>
      <c r="V2383" s="167" t="s">
        <v>131</v>
      </c>
      <c r="W2383" s="175"/>
      <c r="X2383" s="163"/>
      <c r="Y2383" s="175"/>
      <c r="Z2383" s="175"/>
      <c r="AA2383" s="175"/>
      <c r="AB2383" s="175"/>
    </row>
    <row r="2384" ht="22.5" customHeight="1">
      <c r="A2384" s="72">
        <f>COUNTIF('Call &amp; Chat-Lidya'!$I$4:$I$2365,I2384)</f>
        <v>1</v>
      </c>
      <c r="B2384" s="436">
        <v>46091.0</v>
      </c>
      <c r="C2384" s="94" t="s">
        <v>83</v>
      </c>
      <c r="D2384" s="94" t="s">
        <v>125</v>
      </c>
      <c r="E2384" s="94">
        <f t="shared" si="2"/>
        <v>547</v>
      </c>
      <c r="F2384" s="429">
        <v>46090.0</v>
      </c>
      <c r="G2384" s="94"/>
      <c r="H2384" s="94">
        <v>8878.0</v>
      </c>
      <c r="I2384" s="512">
        <v>14207.0</v>
      </c>
      <c r="J2384" s="161" t="s">
        <v>12308</v>
      </c>
      <c r="K2384" s="161" t="s">
        <v>12309</v>
      </c>
      <c r="L2384" s="430" t="s">
        <v>12309</v>
      </c>
      <c r="M2384" s="94">
        <v>8.1298611849E10</v>
      </c>
      <c r="N2384" s="94">
        <v>8.1298611849E10</v>
      </c>
      <c r="O2384" s="880">
        <v>45651.0</v>
      </c>
      <c r="P2384" s="436"/>
      <c r="Q2384" s="175"/>
      <c r="R2384" s="94">
        <v>1.0</v>
      </c>
      <c r="S2384" s="167" t="s">
        <v>99</v>
      </c>
      <c r="T2384" s="162" t="s">
        <v>145</v>
      </c>
      <c r="U2384" s="167" t="s">
        <v>101</v>
      </c>
      <c r="V2384" s="167" t="s">
        <v>131</v>
      </c>
      <c r="W2384" s="175"/>
      <c r="X2384" s="163"/>
      <c r="Y2384" s="175"/>
      <c r="Z2384" s="175"/>
      <c r="AA2384" s="175"/>
      <c r="AB2384" s="175"/>
    </row>
    <row r="2385" ht="22.5" customHeight="1">
      <c r="A2385" s="72">
        <f>COUNTIF('Call &amp; Chat-Lidya'!$I$4:$I$2365,I2385)</f>
        <v>1</v>
      </c>
      <c r="B2385" s="436">
        <v>46091.0</v>
      </c>
      <c r="C2385" s="94" t="s">
        <v>83</v>
      </c>
      <c r="D2385" s="94" t="s">
        <v>125</v>
      </c>
      <c r="E2385" s="94">
        <f t="shared" si="2"/>
        <v>548</v>
      </c>
      <c r="F2385" s="429">
        <v>46090.0</v>
      </c>
      <c r="G2385" s="94"/>
      <c r="H2385" s="94">
        <v>8735.0</v>
      </c>
      <c r="I2385" s="512">
        <v>13884.0</v>
      </c>
      <c r="J2385" s="161" t="s">
        <v>12231</v>
      </c>
      <c r="K2385" s="161" t="s">
        <v>12232</v>
      </c>
      <c r="L2385" s="430" t="s">
        <v>12232</v>
      </c>
      <c r="M2385" s="94">
        <v>8.129862303E10</v>
      </c>
      <c r="N2385" s="94">
        <v>8.1212130726E10</v>
      </c>
      <c r="O2385" s="880">
        <v>45612.0</v>
      </c>
      <c r="P2385" s="436"/>
      <c r="Q2385" s="175"/>
      <c r="R2385" s="94">
        <v>1.0</v>
      </c>
      <c r="S2385" s="167" t="s">
        <v>99</v>
      </c>
      <c r="T2385" s="162" t="s">
        <v>145</v>
      </c>
      <c r="U2385" s="167" t="s">
        <v>101</v>
      </c>
      <c r="V2385" s="167" t="s">
        <v>131</v>
      </c>
      <c r="W2385" s="175"/>
      <c r="X2385" s="163"/>
      <c r="Y2385" s="175"/>
      <c r="Z2385" s="175"/>
      <c r="AA2385" s="175"/>
      <c r="AB2385" s="175"/>
    </row>
    <row r="2386" ht="22.5" customHeight="1">
      <c r="A2386" s="72">
        <f>COUNTIF('Call &amp; Chat-Lidya'!$I$4:$I$2365,I2386)</f>
        <v>2</v>
      </c>
      <c r="B2386" s="436">
        <v>46091.0</v>
      </c>
      <c r="C2386" s="94" t="s">
        <v>83</v>
      </c>
      <c r="D2386" s="94" t="s">
        <v>125</v>
      </c>
      <c r="E2386" s="94">
        <f t="shared" si="2"/>
        <v>549</v>
      </c>
      <c r="F2386" s="429">
        <v>46090.0</v>
      </c>
      <c r="G2386" s="94"/>
      <c r="H2386" s="94">
        <v>7507.0</v>
      </c>
      <c r="I2386" s="512">
        <v>11405.0</v>
      </c>
      <c r="J2386" s="161" t="s">
        <v>10020</v>
      </c>
      <c r="K2386" s="161" t="s">
        <v>10021</v>
      </c>
      <c r="L2386" s="430" t="s">
        <v>10021</v>
      </c>
      <c r="M2386" s="94">
        <v>8.1310444081E10</v>
      </c>
      <c r="N2386" s="94">
        <v>8.1310444081E10</v>
      </c>
      <c r="O2386" s="880">
        <v>45343.0</v>
      </c>
      <c r="P2386" s="436"/>
      <c r="Q2386" s="175"/>
      <c r="R2386" s="94">
        <v>1.0</v>
      </c>
      <c r="S2386" s="167" t="s">
        <v>99</v>
      </c>
      <c r="T2386" s="162" t="s">
        <v>145</v>
      </c>
      <c r="U2386" s="167" t="s">
        <v>101</v>
      </c>
      <c r="V2386" s="167" t="s">
        <v>131</v>
      </c>
      <c r="W2386" s="175"/>
      <c r="X2386" s="163"/>
      <c r="Y2386" s="175"/>
      <c r="Z2386" s="175"/>
      <c r="AA2386" s="175"/>
      <c r="AB2386" s="175"/>
    </row>
    <row r="2387" ht="22.5" customHeight="1">
      <c r="A2387" s="72">
        <f>COUNTIF('Call &amp; Chat-Lidya'!$I$4:$I$2365,I2387)</f>
        <v>1</v>
      </c>
      <c r="B2387" s="436">
        <v>46091.0</v>
      </c>
      <c r="C2387" s="94" t="s">
        <v>83</v>
      </c>
      <c r="D2387" s="94" t="s">
        <v>125</v>
      </c>
      <c r="E2387" s="94">
        <f t="shared" si="2"/>
        <v>550</v>
      </c>
      <c r="F2387" s="429">
        <v>46090.0</v>
      </c>
      <c r="G2387" s="94"/>
      <c r="H2387" s="94">
        <v>8105.0</v>
      </c>
      <c r="I2387" s="512">
        <v>12539.0</v>
      </c>
      <c r="J2387" s="161" t="s">
        <v>12238</v>
      </c>
      <c r="K2387" s="161" t="s">
        <v>5347</v>
      </c>
      <c r="L2387" s="430" t="s">
        <v>5347</v>
      </c>
      <c r="M2387" s="94">
        <v>8.1310565954E10</v>
      </c>
      <c r="N2387" s="94">
        <v>8.5143491014E10</v>
      </c>
      <c r="O2387" s="880">
        <v>45467.0</v>
      </c>
      <c r="P2387" s="436"/>
      <c r="Q2387" s="175"/>
      <c r="R2387" s="94">
        <v>1.0</v>
      </c>
      <c r="S2387" s="167" t="s">
        <v>99</v>
      </c>
      <c r="T2387" s="162" t="s">
        <v>145</v>
      </c>
      <c r="U2387" s="167" t="s">
        <v>101</v>
      </c>
      <c r="V2387" s="167" t="s">
        <v>131</v>
      </c>
      <c r="W2387" s="175"/>
      <c r="X2387" s="163"/>
      <c r="Y2387" s="175"/>
      <c r="Z2387" s="175"/>
      <c r="AA2387" s="175"/>
      <c r="AB2387" s="175"/>
    </row>
    <row r="2388" ht="22.5" customHeight="1">
      <c r="A2388" s="72">
        <f>COUNTIF('Call &amp; Chat-Lidya'!$I$4:$I$2365,I2388)</f>
        <v>1</v>
      </c>
      <c r="B2388" s="436">
        <v>46091.0</v>
      </c>
      <c r="C2388" s="94" t="s">
        <v>83</v>
      </c>
      <c r="D2388" s="94" t="s">
        <v>125</v>
      </c>
      <c r="E2388" s="94">
        <f t="shared" si="2"/>
        <v>551</v>
      </c>
      <c r="F2388" s="429">
        <v>46090.0</v>
      </c>
      <c r="G2388" s="94"/>
      <c r="H2388" s="94">
        <v>7945.0</v>
      </c>
      <c r="I2388" s="512">
        <v>12256.0</v>
      </c>
      <c r="J2388" s="161" t="s">
        <v>5411</v>
      </c>
      <c r="K2388" s="161" t="s">
        <v>5412</v>
      </c>
      <c r="L2388" s="430" t="s">
        <v>5412</v>
      </c>
      <c r="M2388" s="94">
        <v>8.131130804E10</v>
      </c>
      <c r="N2388" s="94">
        <v>8.131130804E10</v>
      </c>
      <c r="O2388" s="880">
        <v>45439.0</v>
      </c>
      <c r="P2388" s="436"/>
      <c r="Q2388" s="175"/>
      <c r="R2388" s="94">
        <v>1.0</v>
      </c>
      <c r="S2388" s="167" t="s">
        <v>99</v>
      </c>
      <c r="T2388" s="162" t="s">
        <v>145</v>
      </c>
      <c r="U2388" s="167" t="s">
        <v>101</v>
      </c>
      <c r="V2388" s="167" t="s">
        <v>131</v>
      </c>
      <c r="W2388" s="175"/>
      <c r="X2388" s="163"/>
      <c r="Y2388" s="175"/>
      <c r="Z2388" s="175"/>
      <c r="AA2388" s="175"/>
      <c r="AB2388" s="175"/>
    </row>
    <row r="2389" ht="22.5" customHeight="1">
      <c r="A2389" s="72">
        <f>COUNTIF('Call &amp; Chat-Lidya'!$I$4:$I$2365,I2389)</f>
        <v>2</v>
      </c>
      <c r="B2389" s="436">
        <v>46091.0</v>
      </c>
      <c r="C2389" s="94" t="s">
        <v>83</v>
      </c>
      <c r="D2389" s="94" t="s">
        <v>125</v>
      </c>
      <c r="E2389" s="94">
        <f t="shared" si="2"/>
        <v>552</v>
      </c>
      <c r="F2389" s="429">
        <v>46090.0</v>
      </c>
      <c r="G2389" s="94"/>
      <c r="H2389" s="94">
        <v>7592.0</v>
      </c>
      <c r="I2389" s="512">
        <v>11573.0</v>
      </c>
      <c r="J2389" s="161" t="s">
        <v>10034</v>
      </c>
      <c r="K2389" s="161" t="s">
        <v>10035</v>
      </c>
      <c r="L2389" s="430" t="s">
        <v>10035</v>
      </c>
      <c r="M2389" s="94">
        <v>8.1311331263E10</v>
      </c>
      <c r="N2389" s="94">
        <v>8.1311331263E10</v>
      </c>
      <c r="O2389" s="880">
        <v>45361.0</v>
      </c>
      <c r="P2389" s="436"/>
      <c r="Q2389" s="175"/>
      <c r="R2389" s="94">
        <v>1.0</v>
      </c>
      <c r="S2389" s="167" t="s">
        <v>99</v>
      </c>
      <c r="T2389" s="162" t="s">
        <v>145</v>
      </c>
      <c r="U2389" s="167" t="s">
        <v>101</v>
      </c>
      <c r="V2389" s="167" t="s">
        <v>131</v>
      </c>
      <c r="W2389" s="175"/>
      <c r="X2389" s="163"/>
      <c r="Y2389" s="175"/>
      <c r="Z2389" s="175"/>
      <c r="AA2389" s="175"/>
      <c r="AB2389" s="175"/>
    </row>
    <row r="2390" ht="22.5" customHeight="1">
      <c r="A2390" s="72">
        <f>COUNTIF('Call &amp; Chat-Lidya'!$I$4:$I$2365,I2390)</f>
        <v>1</v>
      </c>
      <c r="B2390" s="436">
        <v>46091.0</v>
      </c>
      <c r="C2390" s="94" t="s">
        <v>83</v>
      </c>
      <c r="D2390" s="94" t="s">
        <v>125</v>
      </c>
      <c r="E2390" s="94">
        <f t="shared" si="2"/>
        <v>553</v>
      </c>
      <c r="F2390" s="429">
        <v>46090.0</v>
      </c>
      <c r="G2390" s="94"/>
      <c r="H2390" s="94">
        <v>7371.0</v>
      </c>
      <c r="I2390" s="512">
        <v>11132.0</v>
      </c>
      <c r="J2390" s="161" t="s">
        <v>12247</v>
      </c>
      <c r="K2390" s="161" t="s">
        <v>12248</v>
      </c>
      <c r="L2390" s="430" t="s">
        <v>12248</v>
      </c>
      <c r="M2390" s="94">
        <v>8.1311578883E10</v>
      </c>
      <c r="N2390" s="94">
        <v>8.1295223398E10</v>
      </c>
      <c r="O2390" s="880">
        <v>45313.0</v>
      </c>
      <c r="P2390" s="436"/>
      <c r="Q2390" s="175"/>
      <c r="R2390" s="94">
        <v>1.0</v>
      </c>
      <c r="S2390" s="167" t="s">
        <v>99</v>
      </c>
      <c r="T2390" s="162" t="s">
        <v>145</v>
      </c>
      <c r="U2390" s="167" t="s">
        <v>101</v>
      </c>
      <c r="V2390" s="167" t="s">
        <v>131</v>
      </c>
      <c r="W2390" s="175"/>
      <c r="X2390" s="163"/>
      <c r="Y2390" s="175"/>
      <c r="Z2390" s="175"/>
      <c r="AA2390" s="175"/>
      <c r="AB2390" s="175"/>
    </row>
    <row r="2391" ht="22.5" customHeight="1">
      <c r="A2391" s="72">
        <f>COUNTIF('Call &amp; Chat-Lidya'!$I$4:$I$2365,I2391)</f>
        <v>1</v>
      </c>
      <c r="B2391" s="436">
        <v>46091.0</v>
      </c>
      <c r="C2391" s="94" t="s">
        <v>83</v>
      </c>
      <c r="D2391" s="94" t="s">
        <v>125</v>
      </c>
      <c r="E2391" s="94">
        <f t="shared" si="2"/>
        <v>554</v>
      </c>
      <c r="F2391" s="429">
        <v>46090.0</v>
      </c>
      <c r="G2391" s="94"/>
      <c r="H2391" s="94">
        <v>7144.0</v>
      </c>
      <c r="I2391" s="512">
        <v>10679.0</v>
      </c>
      <c r="J2391" s="161" t="s">
        <v>12250</v>
      </c>
      <c r="K2391" s="161" t="s">
        <v>12251</v>
      </c>
      <c r="L2391" s="430" t="s">
        <v>12252</v>
      </c>
      <c r="M2391" s="94">
        <v>8.1311642509E10</v>
      </c>
      <c r="N2391" s="94">
        <v>8.1311642509E10</v>
      </c>
      <c r="O2391" s="880">
        <v>45250.0</v>
      </c>
      <c r="P2391" s="436"/>
      <c r="Q2391" s="175"/>
      <c r="R2391" s="94">
        <v>1.0</v>
      </c>
      <c r="S2391" s="167" t="s">
        <v>99</v>
      </c>
      <c r="T2391" s="162" t="s">
        <v>145</v>
      </c>
      <c r="U2391" s="167" t="s">
        <v>101</v>
      </c>
      <c r="V2391" s="167" t="s">
        <v>131</v>
      </c>
      <c r="W2391" s="175"/>
      <c r="X2391" s="163"/>
      <c r="Y2391" s="175"/>
      <c r="Z2391" s="175"/>
      <c r="AA2391" s="175"/>
      <c r="AB2391" s="175"/>
    </row>
    <row r="2392" ht="22.5" customHeight="1">
      <c r="A2392" s="72">
        <f>COUNTIF('Call &amp; Chat-Lidya'!$I$4:$I$2365,I2392)</f>
        <v>2</v>
      </c>
      <c r="B2392" s="436">
        <v>46091.0</v>
      </c>
      <c r="C2392" s="94" t="s">
        <v>83</v>
      </c>
      <c r="D2392" s="94" t="s">
        <v>125</v>
      </c>
      <c r="E2392" s="94">
        <f t="shared" si="2"/>
        <v>555</v>
      </c>
      <c r="F2392" s="429">
        <v>46090.0</v>
      </c>
      <c r="G2392" s="94"/>
      <c r="H2392" s="94">
        <v>7618.0</v>
      </c>
      <c r="I2392" s="512">
        <v>11637.0</v>
      </c>
      <c r="J2392" s="161" t="s">
        <v>10055</v>
      </c>
      <c r="K2392" s="161" t="s">
        <v>10056</v>
      </c>
      <c r="L2392" s="430" t="s">
        <v>10056</v>
      </c>
      <c r="M2392" s="94">
        <v>8.1311963341E10</v>
      </c>
      <c r="N2392" s="94">
        <v>8.1311963341E10</v>
      </c>
      <c r="O2392" s="880">
        <v>45368.0</v>
      </c>
      <c r="P2392" s="436"/>
      <c r="Q2392" s="175"/>
      <c r="R2392" s="94">
        <v>1.0</v>
      </c>
      <c r="S2392" s="167" t="s">
        <v>99</v>
      </c>
      <c r="T2392" s="162" t="s">
        <v>145</v>
      </c>
      <c r="U2392" s="167" t="s">
        <v>101</v>
      </c>
      <c r="V2392" s="167" t="s">
        <v>131</v>
      </c>
      <c r="W2392" s="175"/>
      <c r="X2392" s="163"/>
      <c r="Y2392" s="175"/>
      <c r="Z2392" s="175"/>
      <c r="AA2392" s="175"/>
      <c r="AB2392" s="175"/>
    </row>
    <row r="2393" ht="22.5" customHeight="1">
      <c r="A2393" s="72">
        <f>COUNTIF('Call &amp; Chat-Lidya'!$I$4:$I$2365,I2393)</f>
        <v>1</v>
      </c>
      <c r="B2393" s="436">
        <v>46091.0</v>
      </c>
      <c r="C2393" s="94" t="s">
        <v>83</v>
      </c>
      <c r="D2393" s="94" t="s">
        <v>125</v>
      </c>
      <c r="E2393" s="94">
        <f t="shared" si="2"/>
        <v>556</v>
      </c>
      <c r="F2393" s="429">
        <v>46090.0</v>
      </c>
      <c r="G2393" s="94"/>
      <c r="H2393" s="94">
        <v>7322.0</v>
      </c>
      <c r="I2393" s="512">
        <v>11036.0</v>
      </c>
      <c r="J2393" s="161" t="s">
        <v>12259</v>
      </c>
      <c r="K2393" s="161" t="s">
        <v>12260</v>
      </c>
      <c r="L2393" s="430" t="s">
        <v>12260</v>
      </c>
      <c r="M2393" s="94">
        <v>8.1312312401E10</v>
      </c>
      <c r="N2393" s="94">
        <v>8.1312312401E10</v>
      </c>
      <c r="O2393" s="880">
        <v>45303.0</v>
      </c>
      <c r="P2393" s="436"/>
      <c r="Q2393" s="175"/>
      <c r="R2393" s="94">
        <v>1.0</v>
      </c>
      <c r="S2393" s="167" t="s">
        <v>99</v>
      </c>
      <c r="T2393" s="162" t="s">
        <v>145</v>
      </c>
      <c r="U2393" s="167" t="s">
        <v>101</v>
      </c>
      <c r="V2393" s="167" t="s">
        <v>131</v>
      </c>
      <c r="W2393" s="175"/>
      <c r="X2393" s="163"/>
      <c r="Y2393" s="175"/>
      <c r="Z2393" s="175"/>
      <c r="AA2393" s="175"/>
      <c r="AB2393" s="175"/>
    </row>
    <row r="2394" ht="22.5" customHeight="1">
      <c r="A2394" s="72">
        <f>COUNTIF('Call &amp; Chat-Lidya'!$I$4:$I$2365,I2394)</f>
        <v>2</v>
      </c>
      <c r="B2394" s="436">
        <v>46091.0</v>
      </c>
      <c r="C2394" s="94" t="s">
        <v>83</v>
      </c>
      <c r="D2394" s="94" t="s">
        <v>125</v>
      </c>
      <c r="E2394" s="94">
        <f t="shared" si="2"/>
        <v>557</v>
      </c>
      <c r="F2394" s="429">
        <v>46090.0</v>
      </c>
      <c r="G2394" s="94"/>
      <c r="H2394" s="94">
        <v>10293.0</v>
      </c>
      <c r="I2394" s="512">
        <v>17111.0</v>
      </c>
      <c r="J2394" s="161" t="s">
        <v>10703</v>
      </c>
      <c r="K2394" s="161" t="s">
        <v>10703</v>
      </c>
      <c r="L2394" s="430" t="s">
        <v>10703</v>
      </c>
      <c r="M2394" s="94">
        <v>8.1313020557E10</v>
      </c>
      <c r="N2394" s="94">
        <v>8.1313020557E10</v>
      </c>
      <c r="O2394" s="880">
        <v>46001.0</v>
      </c>
      <c r="P2394" s="436"/>
      <c r="Q2394" s="175"/>
      <c r="R2394" s="94">
        <v>1.0</v>
      </c>
      <c r="S2394" s="167" t="s">
        <v>99</v>
      </c>
      <c r="T2394" s="162" t="s">
        <v>145</v>
      </c>
      <c r="U2394" s="167" t="s">
        <v>101</v>
      </c>
      <c r="V2394" s="167" t="s">
        <v>131</v>
      </c>
      <c r="W2394" s="175"/>
      <c r="X2394" s="163"/>
      <c r="Y2394" s="175"/>
      <c r="Z2394" s="175"/>
      <c r="AA2394" s="175"/>
      <c r="AB2394" s="175"/>
    </row>
    <row r="2395" ht="22.5" customHeight="1">
      <c r="A2395" s="72">
        <f>COUNTIF('Call &amp; Chat-Lidya'!$I$4:$I$2365,I2395)</f>
        <v>3</v>
      </c>
      <c r="B2395" s="436">
        <v>46091.0</v>
      </c>
      <c r="C2395" s="94" t="s">
        <v>83</v>
      </c>
      <c r="D2395" s="94" t="s">
        <v>125</v>
      </c>
      <c r="E2395" s="94">
        <f t="shared" si="2"/>
        <v>558</v>
      </c>
      <c r="F2395" s="429">
        <v>46090.0</v>
      </c>
      <c r="G2395" s="94"/>
      <c r="H2395" s="94">
        <v>10675.0</v>
      </c>
      <c r="I2395" s="512">
        <v>17836.0</v>
      </c>
      <c r="J2395" s="161" t="s">
        <v>3800</v>
      </c>
      <c r="K2395" s="161" t="s">
        <v>3801</v>
      </c>
      <c r="L2395" s="430" t="s">
        <v>3801</v>
      </c>
      <c r="M2395" s="94">
        <v>8.1313133405E10</v>
      </c>
      <c r="N2395" s="94">
        <v>8.1313133405E10</v>
      </c>
      <c r="O2395" s="880">
        <v>46066.0</v>
      </c>
      <c r="P2395" s="436"/>
      <c r="Q2395" s="175"/>
      <c r="R2395" s="94">
        <v>1.0</v>
      </c>
      <c r="S2395" s="167" t="s">
        <v>99</v>
      </c>
      <c r="T2395" s="162" t="s">
        <v>145</v>
      </c>
      <c r="U2395" s="167" t="s">
        <v>101</v>
      </c>
      <c r="V2395" s="167" t="s">
        <v>131</v>
      </c>
      <c r="W2395" s="175"/>
      <c r="X2395" s="163"/>
      <c r="Y2395" s="175"/>
      <c r="Z2395" s="175"/>
      <c r="AA2395" s="175"/>
      <c r="AB2395" s="175"/>
    </row>
    <row r="2396" ht="22.5" customHeight="1">
      <c r="A2396" s="72">
        <f>COUNTIF('Call &amp; Chat-Lidya'!$I$4:$I$2365,I2396)</f>
        <v>1</v>
      </c>
      <c r="B2396" s="436">
        <v>46091.0</v>
      </c>
      <c r="C2396" s="94" t="s">
        <v>83</v>
      </c>
      <c r="D2396" s="94" t="s">
        <v>125</v>
      </c>
      <c r="E2396" s="94">
        <f t="shared" si="2"/>
        <v>559</v>
      </c>
      <c r="F2396" s="429">
        <v>46090.0</v>
      </c>
      <c r="G2396" s="94"/>
      <c r="H2396" s="94">
        <v>9683.0</v>
      </c>
      <c r="I2396" s="512">
        <v>15990.0</v>
      </c>
      <c r="J2396" s="161" t="s">
        <v>8636</v>
      </c>
      <c r="K2396" s="161" t="s">
        <v>8637</v>
      </c>
      <c r="L2396" s="430" t="s">
        <v>8637</v>
      </c>
      <c r="M2396" s="94">
        <v>8.1314112287E10</v>
      </c>
      <c r="N2396" s="94">
        <v>8.1314112287E10</v>
      </c>
      <c r="O2396" s="880">
        <v>45864.0</v>
      </c>
      <c r="P2396" s="436"/>
      <c r="Q2396" s="175"/>
      <c r="R2396" s="94">
        <v>1.0</v>
      </c>
      <c r="S2396" s="167" t="s">
        <v>99</v>
      </c>
      <c r="T2396" s="162" t="s">
        <v>145</v>
      </c>
      <c r="U2396" s="167" t="s">
        <v>101</v>
      </c>
      <c r="V2396" s="167" t="s">
        <v>131</v>
      </c>
      <c r="W2396" s="175"/>
      <c r="X2396" s="163"/>
      <c r="Y2396" s="175"/>
      <c r="Z2396" s="175"/>
      <c r="AA2396" s="175"/>
      <c r="AB2396" s="175"/>
    </row>
    <row r="2397" ht="22.5" customHeight="1">
      <c r="A2397" s="72">
        <f>COUNTIF('Call &amp; Chat-Lidya'!$I$4:$I$2365,I2397)</f>
        <v>2</v>
      </c>
      <c r="B2397" s="436">
        <v>46091.0</v>
      </c>
      <c r="C2397" s="94" t="s">
        <v>83</v>
      </c>
      <c r="D2397" s="94" t="s">
        <v>125</v>
      </c>
      <c r="E2397" s="94">
        <f t="shared" si="2"/>
        <v>560</v>
      </c>
      <c r="F2397" s="429">
        <v>46090.0</v>
      </c>
      <c r="G2397" s="94"/>
      <c r="H2397" s="94">
        <v>10674.0</v>
      </c>
      <c r="I2397" s="512">
        <v>17835.0</v>
      </c>
      <c r="J2397" s="161" t="s">
        <v>12319</v>
      </c>
      <c r="K2397" s="161" t="s">
        <v>11036</v>
      </c>
      <c r="L2397" s="430" t="s">
        <v>11036</v>
      </c>
      <c r="M2397" s="94">
        <v>8.1314630275E10</v>
      </c>
      <c r="N2397" s="94">
        <v>8.7771878797E10</v>
      </c>
      <c r="O2397" s="880">
        <v>46066.0</v>
      </c>
      <c r="P2397" s="436"/>
      <c r="Q2397" s="175"/>
      <c r="R2397" s="94">
        <v>1.0</v>
      </c>
      <c r="S2397" s="167" t="s">
        <v>99</v>
      </c>
      <c r="T2397" s="162" t="s">
        <v>145</v>
      </c>
      <c r="U2397" s="167" t="s">
        <v>101</v>
      </c>
      <c r="V2397" s="167" t="s">
        <v>131</v>
      </c>
      <c r="W2397" s="175"/>
      <c r="X2397" s="163"/>
      <c r="Y2397" s="175"/>
      <c r="Z2397" s="175"/>
      <c r="AA2397" s="175"/>
      <c r="AB2397" s="175"/>
    </row>
    <row r="2398" ht="22.5" customHeight="1">
      <c r="A2398" s="72">
        <f>COUNTIF('Call &amp; Chat-Lidya'!$I$4:$I$2365,I2398)</f>
        <v>1</v>
      </c>
      <c r="B2398" s="436">
        <v>46091.0</v>
      </c>
      <c r="C2398" s="94" t="s">
        <v>83</v>
      </c>
      <c r="D2398" s="94" t="s">
        <v>125</v>
      </c>
      <c r="E2398" s="94">
        <f t="shared" si="2"/>
        <v>561</v>
      </c>
      <c r="F2398" s="429">
        <v>46090.0</v>
      </c>
      <c r="G2398" s="94"/>
      <c r="H2398" s="94">
        <v>670.0</v>
      </c>
      <c r="I2398" s="512">
        <v>894.0</v>
      </c>
      <c r="J2398" s="161" t="s">
        <v>12272</v>
      </c>
      <c r="K2398" s="161" t="s">
        <v>12274</v>
      </c>
      <c r="L2398" s="430" t="s">
        <v>12274</v>
      </c>
      <c r="M2398" s="94">
        <v>8.1314633384E10</v>
      </c>
      <c r="N2398" s="94">
        <v>8.1314633384E10</v>
      </c>
      <c r="O2398" s="880">
        <v>44337.0</v>
      </c>
      <c r="P2398" s="436"/>
      <c r="Q2398" s="175"/>
      <c r="R2398" s="94">
        <v>1.0</v>
      </c>
      <c r="S2398" s="167" t="s">
        <v>99</v>
      </c>
      <c r="T2398" s="162" t="s">
        <v>145</v>
      </c>
      <c r="U2398" s="167" t="s">
        <v>101</v>
      </c>
      <c r="V2398" s="167" t="s">
        <v>131</v>
      </c>
      <c r="W2398" s="175"/>
      <c r="X2398" s="163"/>
      <c r="Y2398" s="175"/>
      <c r="Z2398" s="175"/>
      <c r="AA2398" s="175"/>
      <c r="AB2398" s="175"/>
    </row>
    <row r="2399" ht="22.5" customHeight="1">
      <c r="A2399" s="72">
        <f>COUNTIF('Call &amp; Chat-Lidya'!$I$4:$I$2365,I2399)</f>
        <v>2</v>
      </c>
      <c r="B2399" s="436">
        <v>46091.0</v>
      </c>
      <c r="C2399" s="94" t="s">
        <v>83</v>
      </c>
      <c r="D2399" s="94" t="s">
        <v>125</v>
      </c>
      <c r="E2399" s="94">
        <f t="shared" si="2"/>
        <v>562</v>
      </c>
      <c r="F2399" s="429">
        <v>46090.0</v>
      </c>
      <c r="G2399" s="94"/>
      <c r="H2399" s="94">
        <v>9998.0</v>
      </c>
      <c r="I2399" s="512">
        <v>16648.0</v>
      </c>
      <c r="J2399" s="161" t="s">
        <v>11516</v>
      </c>
      <c r="K2399" s="161" t="s">
        <v>11517</v>
      </c>
      <c r="L2399" s="430" t="s">
        <v>11517</v>
      </c>
      <c r="M2399" s="94">
        <v>8.1315002231E10</v>
      </c>
      <c r="N2399" s="94">
        <v>8.127649E9</v>
      </c>
      <c r="O2399" s="880">
        <v>45952.0</v>
      </c>
      <c r="P2399" s="436"/>
      <c r="Q2399" s="175"/>
      <c r="R2399" s="94">
        <v>1.0</v>
      </c>
      <c r="S2399" s="167" t="s">
        <v>99</v>
      </c>
      <c r="T2399" s="162" t="s">
        <v>145</v>
      </c>
      <c r="U2399" s="167" t="s">
        <v>101</v>
      </c>
      <c r="V2399" s="167" t="s">
        <v>131</v>
      </c>
      <c r="W2399" s="175"/>
      <c r="X2399" s="163"/>
      <c r="Y2399" s="175"/>
      <c r="Z2399" s="175"/>
      <c r="AA2399" s="175"/>
      <c r="AB2399" s="175"/>
    </row>
    <row r="2400" ht="22.5" customHeight="1">
      <c r="A2400" s="72">
        <f>COUNTIF('Call &amp; Chat-Lidya'!$I$4:$I$2365,I2400)</f>
        <v>1</v>
      </c>
      <c r="B2400" s="436">
        <v>46091.0</v>
      </c>
      <c r="C2400" s="94" t="s">
        <v>83</v>
      </c>
      <c r="D2400" s="94" t="s">
        <v>125</v>
      </c>
      <c r="E2400" s="94">
        <f t="shared" si="2"/>
        <v>563</v>
      </c>
      <c r="F2400" s="429">
        <v>46090.0</v>
      </c>
      <c r="G2400" s="94"/>
      <c r="H2400" s="94">
        <v>6964.0</v>
      </c>
      <c r="I2400" s="512">
        <v>10357.0</v>
      </c>
      <c r="J2400" s="161" t="s">
        <v>12277</v>
      </c>
      <c r="K2400" s="161" t="s">
        <v>11664</v>
      </c>
      <c r="L2400" s="430" t="s">
        <v>11664</v>
      </c>
      <c r="M2400" s="94">
        <v>8.1315116812E10</v>
      </c>
      <c r="N2400" s="94">
        <v>8.1315116812E10</v>
      </c>
      <c r="O2400" s="880">
        <v>45207.0</v>
      </c>
      <c r="P2400" s="436"/>
      <c r="Q2400" s="175"/>
      <c r="R2400" s="94">
        <v>1.0</v>
      </c>
      <c r="S2400" s="167" t="s">
        <v>99</v>
      </c>
      <c r="T2400" s="162" t="s">
        <v>145</v>
      </c>
      <c r="U2400" s="167" t="s">
        <v>101</v>
      </c>
      <c r="V2400" s="167" t="s">
        <v>131</v>
      </c>
      <c r="W2400" s="175"/>
      <c r="X2400" s="163"/>
      <c r="Y2400" s="175"/>
      <c r="Z2400" s="175"/>
      <c r="AA2400" s="175"/>
      <c r="AB2400" s="175"/>
    </row>
    <row r="2401" ht="22.5" customHeight="1">
      <c r="A2401" s="72">
        <f>COUNTIF('Call &amp; Chat-Lidya'!$I$4:$I$2365,I2401)</f>
        <v>2</v>
      </c>
      <c r="B2401" s="436">
        <v>46091.0</v>
      </c>
      <c r="C2401" s="94" t="s">
        <v>83</v>
      </c>
      <c r="D2401" s="94" t="s">
        <v>125</v>
      </c>
      <c r="E2401" s="94">
        <f t="shared" si="2"/>
        <v>564</v>
      </c>
      <c r="F2401" s="429">
        <v>46090.0</v>
      </c>
      <c r="G2401" s="94"/>
      <c r="H2401" s="94">
        <v>9760.0</v>
      </c>
      <c r="I2401" s="512">
        <v>16177.0</v>
      </c>
      <c r="J2401" s="161" t="s">
        <v>10556</v>
      </c>
      <c r="K2401" s="161" t="s">
        <v>10557</v>
      </c>
      <c r="L2401" s="430" t="s">
        <v>10557</v>
      </c>
      <c r="M2401" s="94">
        <v>8.1315159296E10</v>
      </c>
      <c r="N2401" s="94">
        <v>8.1315159296E10</v>
      </c>
      <c r="O2401" s="880">
        <v>45889.0</v>
      </c>
      <c r="P2401" s="436"/>
      <c r="Q2401" s="175"/>
      <c r="R2401" s="94">
        <v>1.0</v>
      </c>
      <c r="S2401" s="167" t="s">
        <v>99</v>
      </c>
      <c r="T2401" s="162" t="s">
        <v>145</v>
      </c>
      <c r="U2401" s="167" t="s">
        <v>101</v>
      </c>
      <c r="V2401" s="167" t="s">
        <v>131</v>
      </c>
      <c r="W2401" s="175"/>
      <c r="X2401" s="163"/>
      <c r="Y2401" s="175"/>
      <c r="Z2401" s="175"/>
      <c r="AA2401" s="175"/>
      <c r="AB2401" s="175"/>
    </row>
    <row r="2402" ht="22.5" customHeight="1">
      <c r="A2402" s="72">
        <f>COUNTIF('Call &amp; Chat-Lidya'!$I$4:$I$2365,I2402)</f>
        <v>2</v>
      </c>
      <c r="B2402" s="436">
        <v>46091.0</v>
      </c>
      <c r="C2402" s="94" t="s">
        <v>83</v>
      </c>
      <c r="D2402" s="94" t="s">
        <v>125</v>
      </c>
      <c r="E2402" s="94">
        <f t="shared" si="2"/>
        <v>565</v>
      </c>
      <c r="F2402" s="429">
        <v>46090.0</v>
      </c>
      <c r="G2402" s="94"/>
      <c r="H2402" s="94">
        <v>10618.0</v>
      </c>
      <c r="I2402" s="512">
        <v>17748.0</v>
      </c>
      <c r="J2402" s="161" t="s">
        <v>5493</v>
      </c>
      <c r="K2402" s="161" t="s">
        <v>5494</v>
      </c>
      <c r="L2402" s="430" t="s">
        <v>5494</v>
      </c>
      <c r="M2402" s="94">
        <v>8.1315180909E10</v>
      </c>
      <c r="N2402" s="94">
        <v>8.18266604E8</v>
      </c>
      <c r="O2402" s="880">
        <v>46058.0</v>
      </c>
      <c r="P2402" s="436"/>
      <c r="Q2402" s="175"/>
      <c r="R2402" s="94">
        <v>1.0</v>
      </c>
      <c r="S2402" s="167" t="s">
        <v>99</v>
      </c>
      <c r="T2402" s="162" t="s">
        <v>145</v>
      </c>
      <c r="U2402" s="167" t="s">
        <v>101</v>
      </c>
      <c r="V2402" s="167" t="s">
        <v>131</v>
      </c>
      <c r="W2402" s="175"/>
      <c r="X2402" s="163"/>
      <c r="Y2402" s="175"/>
      <c r="Z2402" s="175"/>
      <c r="AA2402" s="175"/>
      <c r="AB2402" s="175"/>
    </row>
    <row r="2403" ht="22.5" customHeight="1">
      <c r="A2403" s="72">
        <f>COUNTIF('Call &amp; Chat-Lidya'!$I$4:$I$2365,I2403)</f>
        <v>2</v>
      </c>
      <c r="B2403" s="436">
        <v>46091.0</v>
      </c>
      <c r="C2403" s="94" t="s">
        <v>83</v>
      </c>
      <c r="D2403" s="94" t="s">
        <v>125</v>
      </c>
      <c r="E2403" s="94">
        <f t="shared" si="2"/>
        <v>566</v>
      </c>
      <c r="F2403" s="429">
        <v>46090.0</v>
      </c>
      <c r="G2403" s="94"/>
      <c r="H2403" s="94">
        <v>10228.0</v>
      </c>
      <c r="I2403" s="512">
        <v>17024.0</v>
      </c>
      <c r="J2403" s="161" t="s">
        <v>9803</v>
      </c>
      <c r="K2403" s="161" t="s">
        <v>9804</v>
      </c>
      <c r="L2403" s="430" t="s">
        <v>9804</v>
      </c>
      <c r="M2403" s="94">
        <v>8.1315191215E10</v>
      </c>
      <c r="N2403" s="94">
        <v>8.1315191215E10</v>
      </c>
      <c r="O2403" s="880">
        <v>45994.0</v>
      </c>
      <c r="P2403" s="436"/>
      <c r="Q2403" s="175"/>
      <c r="R2403" s="94">
        <v>1.0</v>
      </c>
      <c r="S2403" s="167" t="s">
        <v>99</v>
      </c>
      <c r="T2403" s="162" t="s">
        <v>145</v>
      </c>
      <c r="U2403" s="167" t="s">
        <v>101</v>
      </c>
      <c r="V2403" s="167" t="s">
        <v>131</v>
      </c>
      <c r="W2403" s="175"/>
      <c r="X2403" s="163"/>
      <c r="Y2403" s="175"/>
      <c r="Z2403" s="175"/>
      <c r="AA2403" s="175"/>
      <c r="AB2403" s="175"/>
    </row>
    <row r="2404" ht="22.5" customHeight="1">
      <c r="A2404" s="72">
        <f>COUNTIF('Call &amp; Chat-Lidya'!$I$4:$I$2365,I2404)</f>
        <v>3</v>
      </c>
      <c r="B2404" s="436">
        <v>46090.0</v>
      </c>
      <c r="C2404" s="94" t="s">
        <v>83</v>
      </c>
      <c r="D2404" s="94" t="s">
        <v>125</v>
      </c>
      <c r="E2404" s="94">
        <f t="shared" si="2"/>
        <v>567</v>
      </c>
      <c r="F2404" s="429">
        <v>46087.0</v>
      </c>
      <c r="G2404" s="94"/>
      <c r="H2404" s="94" t="s">
        <v>10843</v>
      </c>
      <c r="I2404" s="512">
        <v>18043.0</v>
      </c>
      <c r="J2404" s="161" t="s">
        <v>10844</v>
      </c>
      <c r="K2404" s="161" t="s">
        <v>10845</v>
      </c>
      <c r="L2404" s="430" t="s">
        <v>10845</v>
      </c>
      <c r="M2404" s="94" t="s">
        <v>10846</v>
      </c>
      <c r="N2404" s="94" t="s">
        <v>10847</v>
      </c>
      <c r="O2404" s="514" t="s">
        <v>11718</v>
      </c>
      <c r="P2404" s="436">
        <v>46101.0</v>
      </c>
      <c r="Q2404" s="94" t="s">
        <v>124</v>
      </c>
      <c r="R2404" s="94">
        <v>1.0</v>
      </c>
      <c r="S2404" s="167" t="s">
        <v>126</v>
      </c>
      <c r="T2404" s="162" t="s">
        <v>292</v>
      </c>
      <c r="U2404" s="167" t="s">
        <v>101</v>
      </c>
      <c r="V2404" s="167" t="s">
        <v>283</v>
      </c>
      <c r="W2404" s="175"/>
      <c r="X2404" s="163"/>
      <c r="Y2404" s="175"/>
      <c r="Z2404" s="175" t="s">
        <v>6861</v>
      </c>
      <c r="AA2404" s="175"/>
      <c r="AB2404" s="175"/>
    </row>
    <row r="2405" ht="22.5" customHeight="1">
      <c r="A2405" s="72">
        <f>COUNTIF('Call &amp; Chat-Lidya'!$I$4:$I$2365,I2405)</f>
        <v>3</v>
      </c>
      <c r="B2405" s="436">
        <v>46091.0</v>
      </c>
      <c r="C2405" s="94" t="s">
        <v>83</v>
      </c>
      <c r="D2405" s="94" t="s">
        <v>125</v>
      </c>
      <c r="E2405" s="94">
        <f t="shared" si="2"/>
        <v>568</v>
      </c>
      <c r="F2405" s="429">
        <v>46088.0</v>
      </c>
      <c r="G2405" s="94"/>
      <c r="H2405" s="94" t="s">
        <v>10851</v>
      </c>
      <c r="I2405" s="512">
        <v>18049.0</v>
      </c>
      <c r="J2405" s="161" t="s">
        <v>10854</v>
      </c>
      <c r="K2405" s="161" t="s">
        <v>10856</v>
      </c>
      <c r="L2405" s="430" t="s">
        <v>10856</v>
      </c>
      <c r="M2405" s="94" t="s">
        <v>10858</v>
      </c>
      <c r="N2405" s="94" t="s">
        <v>10858</v>
      </c>
      <c r="O2405" s="514" t="s">
        <v>11723</v>
      </c>
      <c r="P2405" s="436">
        <v>46102.0</v>
      </c>
      <c r="Q2405" s="94" t="s">
        <v>461</v>
      </c>
      <c r="R2405" s="94">
        <v>1.0</v>
      </c>
      <c r="S2405" s="167" t="s">
        <v>350</v>
      </c>
      <c r="T2405" s="162" t="s">
        <v>145</v>
      </c>
      <c r="U2405" s="167" t="s">
        <v>101</v>
      </c>
      <c r="V2405" s="167" t="s">
        <v>131</v>
      </c>
      <c r="W2405" s="175"/>
      <c r="X2405" s="163"/>
      <c r="Y2405" s="175"/>
      <c r="Z2405" s="175" t="s">
        <v>3138</v>
      </c>
      <c r="AA2405" s="175"/>
      <c r="AB2405" s="175"/>
    </row>
    <row r="2406" ht="22.5" customHeight="1">
      <c r="A2406" s="72">
        <f>COUNTIF('Call &amp; Chat-Lidya'!$I$4:$I$2365,I2406)</f>
        <v>4</v>
      </c>
      <c r="B2406" s="436">
        <v>46091.0</v>
      </c>
      <c r="C2406" s="94" t="s">
        <v>83</v>
      </c>
      <c r="D2406" s="94" t="s">
        <v>125</v>
      </c>
      <c r="E2406" s="94">
        <f t="shared" si="2"/>
        <v>569</v>
      </c>
      <c r="F2406" s="429">
        <v>46089.0</v>
      </c>
      <c r="G2406" s="94"/>
      <c r="H2406" s="94" t="s">
        <v>3831</v>
      </c>
      <c r="I2406" s="512">
        <v>18051.0</v>
      </c>
      <c r="J2406" s="161" t="s">
        <v>2082</v>
      </c>
      <c r="K2406" s="161" t="s">
        <v>2085</v>
      </c>
      <c r="L2406" s="430" t="s">
        <v>2085</v>
      </c>
      <c r="M2406" s="94" t="s">
        <v>2088</v>
      </c>
      <c r="N2406" s="94" t="s">
        <v>2088</v>
      </c>
      <c r="O2406" s="514" t="s">
        <v>3104</v>
      </c>
      <c r="P2406" s="436">
        <v>46103.0</v>
      </c>
      <c r="Q2406" s="94" t="s">
        <v>143</v>
      </c>
      <c r="R2406" s="94">
        <v>1.0</v>
      </c>
      <c r="S2406" s="167" t="s">
        <v>126</v>
      </c>
      <c r="T2406" s="162" t="s">
        <v>145</v>
      </c>
      <c r="U2406" s="167" t="s">
        <v>101</v>
      </c>
      <c r="V2406" s="167" t="s">
        <v>131</v>
      </c>
      <c r="W2406" s="175"/>
      <c r="X2406" s="163"/>
      <c r="Y2406" s="175"/>
      <c r="Z2406" s="175"/>
      <c r="AA2406" s="175"/>
      <c r="AB2406" s="175"/>
    </row>
    <row r="2407" ht="22.5" customHeight="1">
      <c r="A2407" s="72">
        <f>COUNTIF('Call &amp; Chat-Lidya'!$I$4:$I$2365,I2407)</f>
        <v>1</v>
      </c>
      <c r="B2407" s="436">
        <v>46090.0</v>
      </c>
      <c r="C2407" s="94" t="s">
        <v>83</v>
      </c>
      <c r="D2407" s="94" t="s">
        <v>125</v>
      </c>
      <c r="E2407" s="94">
        <f t="shared" si="2"/>
        <v>570</v>
      </c>
      <c r="F2407" s="429">
        <v>46089.0</v>
      </c>
      <c r="G2407" s="94"/>
      <c r="H2407" s="94" t="s">
        <v>3103</v>
      </c>
      <c r="I2407" s="512">
        <v>18052.0</v>
      </c>
      <c r="J2407" s="883" t="s">
        <v>2293</v>
      </c>
      <c r="K2407" s="161" t="s">
        <v>2295</v>
      </c>
      <c r="L2407" s="430" t="s">
        <v>2295</v>
      </c>
      <c r="M2407" s="94" t="s">
        <v>2296</v>
      </c>
      <c r="N2407" s="94" t="s">
        <v>2296</v>
      </c>
      <c r="O2407" s="514" t="s">
        <v>3104</v>
      </c>
      <c r="P2407" s="436">
        <v>46463.0</v>
      </c>
      <c r="Q2407" s="94" t="s">
        <v>124</v>
      </c>
      <c r="R2407" s="94">
        <v>3.0</v>
      </c>
      <c r="S2407" s="167" t="s">
        <v>100</v>
      </c>
      <c r="T2407" s="162" t="s">
        <v>100</v>
      </c>
      <c r="U2407" s="167" t="s">
        <v>101</v>
      </c>
      <c r="V2407" s="167" t="s">
        <v>105</v>
      </c>
      <c r="W2407" s="94" t="s">
        <v>509</v>
      </c>
      <c r="X2407" s="167" t="s">
        <v>107</v>
      </c>
      <c r="Y2407" s="94" t="s">
        <v>3016</v>
      </c>
      <c r="Z2407" s="175" t="s">
        <v>12343</v>
      </c>
      <c r="AA2407" s="175"/>
      <c r="AB2407" s="175"/>
    </row>
    <row r="2408" ht="22.5" customHeight="1">
      <c r="A2408" s="72">
        <f>COUNTIF('Call &amp; Chat-Lidya'!$I$4:$I$2365,I2408)</f>
        <v>3</v>
      </c>
      <c r="B2408" s="436">
        <v>46091.0</v>
      </c>
      <c r="C2408" s="94" t="s">
        <v>83</v>
      </c>
      <c r="D2408" s="94" t="s">
        <v>125</v>
      </c>
      <c r="E2408" s="94">
        <f t="shared" si="2"/>
        <v>571</v>
      </c>
      <c r="F2408" s="429">
        <v>46089.0</v>
      </c>
      <c r="G2408" s="94"/>
      <c r="H2408" s="94" t="s">
        <v>3060</v>
      </c>
      <c r="I2408" s="512">
        <v>18055.0</v>
      </c>
      <c r="J2408" s="161" t="s">
        <v>3061</v>
      </c>
      <c r="K2408" s="161" t="s">
        <v>3062</v>
      </c>
      <c r="L2408" s="430" t="s">
        <v>3062</v>
      </c>
      <c r="M2408" s="94" t="s">
        <v>3063</v>
      </c>
      <c r="N2408" s="94" t="s">
        <v>3063</v>
      </c>
      <c r="O2408" s="514" t="s">
        <v>3104</v>
      </c>
      <c r="P2408" s="436">
        <v>46103.0</v>
      </c>
      <c r="Q2408" s="94" t="s">
        <v>124</v>
      </c>
      <c r="R2408" s="94">
        <v>1.0</v>
      </c>
      <c r="S2408" s="167" t="s">
        <v>126</v>
      </c>
      <c r="T2408" s="162" t="s">
        <v>145</v>
      </c>
      <c r="U2408" s="167" t="s">
        <v>101</v>
      </c>
      <c r="V2408" s="167" t="s">
        <v>131</v>
      </c>
      <c r="W2408" s="175"/>
      <c r="X2408" s="163"/>
      <c r="Y2408" s="175"/>
      <c r="Z2408" s="175"/>
      <c r="AA2408" s="175"/>
      <c r="AB2408" s="175"/>
    </row>
    <row r="2409" ht="22.5" customHeight="1">
      <c r="A2409" s="72">
        <f>COUNTIF('Call &amp; Chat-Lidya'!$I$4:$I$2365,I2409)</f>
        <v>0</v>
      </c>
      <c r="B2409" s="436">
        <v>46090.0</v>
      </c>
      <c r="C2409" s="94" t="s">
        <v>83</v>
      </c>
      <c r="D2409" s="94" t="s">
        <v>125</v>
      </c>
      <c r="E2409" s="94">
        <f t="shared" si="2"/>
        <v>572</v>
      </c>
      <c r="F2409" s="429">
        <v>46090.0</v>
      </c>
      <c r="G2409" s="94"/>
      <c r="H2409" s="94" t="s">
        <v>12344</v>
      </c>
      <c r="I2409" s="512">
        <v>18059.0</v>
      </c>
      <c r="J2409" s="161" t="s">
        <v>12345</v>
      </c>
      <c r="K2409" s="161" t="s">
        <v>12346</v>
      </c>
      <c r="L2409" s="430" t="s">
        <v>12346</v>
      </c>
      <c r="M2409" s="94" t="s">
        <v>12347</v>
      </c>
      <c r="N2409" s="94" t="s">
        <v>12347</v>
      </c>
      <c r="O2409" s="514" t="s">
        <v>3104</v>
      </c>
      <c r="P2409" s="436">
        <v>46103.0</v>
      </c>
      <c r="Q2409" s="94" t="s">
        <v>124</v>
      </c>
      <c r="R2409" s="94">
        <v>0.0</v>
      </c>
      <c r="S2409" s="167" t="s">
        <v>126</v>
      </c>
      <c r="T2409" s="162" t="s">
        <v>350</v>
      </c>
      <c r="U2409" s="167" t="s">
        <v>101</v>
      </c>
      <c r="V2409" s="167" t="s">
        <v>873</v>
      </c>
      <c r="W2409" s="175"/>
      <c r="X2409" s="163"/>
      <c r="Y2409" s="175"/>
      <c r="Z2409" s="175" t="s">
        <v>12349</v>
      </c>
      <c r="AA2409" s="175"/>
      <c r="AB2409" s="175"/>
    </row>
    <row r="2410" ht="22.5" customHeight="1">
      <c r="A2410" s="72">
        <f>COUNTIF('Call &amp; Chat-Lidya'!$I$4:$I$2365,I2410)</f>
        <v>3</v>
      </c>
      <c r="B2410" s="436">
        <v>46090.0</v>
      </c>
      <c r="C2410" s="94" t="s">
        <v>83</v>
      </c>
      <c r="D2410" s="94" t="s">
        <v>125</v>
      </c>
      <c r="E2410" s="94">
        <f t="shared" si="2"/>
        <v>573</v>
      </c>
      <c r="F2410" s="429">
        <v>46090.0</v>
      </c>
      <c r="G2410" s="94"/>
      <c r="H2410" s="94" t="s">
        <v>3068</v>
      </c>
      <c r="I2410" s="512">
        <v>18066.0</v>
      </c>
      <c r="J2410" s="161" t="s">
        <v>3069</v>
      </c>
      <c r="K2410" s="161" t="s">
        <v>3070</v>
      </c>
      <c r="L2410" s="430" t="s">
        <v>3070</v>
      </c>
      <c r="M2410" s="94" t="s">
        <v>3071</v>
      </c>
      <c r="N2410" s="94" t="s">
        <v>3071</v>
      </c>
      <c r="O2410" s="514" t="s">
        <v>11729</v>
      </c>
      <c r="P2410" s="436">
        <v>46104.0</v>
      </c>
      <c r="Q2410" s="94" t="s">
        <v>124</v>
      </c>
      <c r="R2410" s="94">
        <v>1.0</v>
      </c>
      <c r="S2410" s="167" t="s">
        <v>381</v>
      </c>
      <c r="T2410" s="162" t="s">
        <v>145</v>
      </c>
      <c r="U2410" s="167" t="s">
        <v>101</v>
      </c>
      <c r="V2410" s="167" t="s">
        <v>283</v>
      </c>
      <c r="W2410" s="94" t="s">
        <v>694</v>
      </c>
      <c r="X2410" s="163"/>
      <c r="Y2410" s="175"/>
      <c r="Z2410" s="175" t="s">
        <v>12354</v>
      </c>
      <c r="AA2410" s="175"/>
      <c r="AB2410" s="175"/>
    </row>
    <row r="2411" ht="22.5" customHeight="1">
      <c r="A2411" s="72">
        <f>COUNTIF('Call &amp; Chat-Lidya'!$I$4:$I$2365,I2411)</f>
        <v>3</v>
      </c>
      <c r="B2411" s="436">
        <v>46091.0</v>
      </c>
      <c r="C2411" s="94" t="s">
        <v>83</v>
      </c>
      <c r="D2411" s="94" t="s">
        <v>125</v>
      </c>
      <c r="E2411" s="94">
        <f t="shared" si="2"/>
        <v>574</v>
      </c>
      <c r="F2411" s="429">
        <v>46091.0</v>
      </c>
      <c r="G2411" s="94"/>
      <c r="H2411" s="94" t="s">
        <v>10873</v>
      </c>
      <c r="I2411" s="512">
        <v>18076.0</v>
      </c>
      <c r="J2411" s="161" t="s">
        <v>10874</v>
      </c>
      <c r="K2411" s="161" t="s">
        <v>10875</v>
      </c>
      <c r="L2411" s="430" t="s">
        <v>10875</v>
      </c>
      <c r="M2411" s="94" t="s">
        <v>10876</v>
      </c>
      <c r="N2411" s="94" t="s">
        <v>10876</v>
      </c>
      <c r="O2411" s="514" t="s">
        <v>11735</v>
      </c>
      <c r="P2411" s="436">
        <v>46105.0</v>
      </c>
      <c r="Q2411" s="94" t="s">
        <v>143</v>
      </c>
      <c r="R2411" s="94">
        <v>1.0</v>
      </c>
      <c r="S2411" s="167" t="s">
        <v>381</v>
      </c>
      <c r="T2411" s="162" t="s">
        <v>145</v>
      </c>
      <c r="U2411" s="167" t="s">
        <v>101</v>
      </c>
      <c r="V2411" s="167" t="s">
        <v>131</v>
      </c>
      <c r="W2411" s="175"/>
      <c r="X2411" s="163"/>
      <c r="Y2411" s="175"/>
      <c r="Z2411" s="175"/>
      <c r="AA2411" s="175"/>
      <c r="AB2411" s="175"/>
    </row>
    <row r="2412" ht="22.5" customHeight="1">
      <c r="A2412" s="72">
        <f>COUNTIF('Call &amp; Chat-Lidya'!$I$4:$I$2365,I2412)</f>
        <v>3</v>
      </c>
      <c r="B2412" s="436">
        <v>46092.0</v>
      </c>
      <c r="C2412" s="94" t="s">
        <v>83</v>
      </c>
      <c r="D2412" s="94" t="s">
        <v>125</v>
      </c>
      <c r="E2412" s="94">
        <f t="shared" si="2"/>
        <v>575</v>
      </c>
      <c r="F2412" s="429">
        <v>46091.0</v>
      </c>
      <c r="G2412" s="94"/>
      <c r="H2412" s="94" t="s">
        <v>3072</v>
      </c>
      <c r="I2412" s="512">
        <v>18079.0</v>
      </c>
      <c r="J2412" s="161" t="s">
        <v>3073</v>
      </c>
      <c r="K2412" s="161" t="s">
        <v>3074</v>
      </c>
      <c r="L2412" s="430" t="s">
        <v>3074</v>
      </c>
      <c r="M2412" s="94" t="s">
        <v>3075</v>
      </c>
      <c r="N2412" s="94" t="s">
        <v>3075</v>
      </c>
      <c r="O2412" s="514" t="s">
        <v>11735</v>
      </c>
      <c r="P2412" s="436">
        <v>46105.0</v>
      </c>
      <c r="Q2412" s="94" t="s">
        <v>143</v>
      </c>
      <c r="R2412" s="94">
        <v>1.0</v>
      </c>
      <c r="S2412" s="167" t="s">
        <v>126</v>
      </c>
      <c r="T2412" s="162" t="s">
        <v>145</v>
      </c>
      <c r="U2412" s="167" t="s">
        <v>101</v>
      </c>
      <c r="V2412" s="167" t="s">
        <v>131</v>
      </c>
      <c r="W2412" s="175"/>
      <c r="X2412" s="163"/>
      <c r="Y2412" s="175"/>
      <c r="Z2412" s="175"/>
      <c r="AA2412" s="175"/>
      <c r="AB2412" s="175"/>
    </row>
    <row r="2413" ht="22.5" customHeight="1">
      <c r="A2413" s="72">
        <f>COUNTIF('Call &amp; Chat-Lidya'!$I$4:$I$2365,I2413)</f>
        <v>2</v>
      </c>
      <c r="B2413" s="436">
        <v>46092.0</v>
      </c>
      <c r="C2413" s="94" t="s">
        <v>83</v>
      </c>
      <c r="D2413" s="94" t="s">
        <v>125</v>
      </c>
      <c r="E2413" s="94">
        <f t="shared" si="2"/>
        <v>576</v>
      </c>
      <c r="F2413" s="429">
        <v>46092.0</v>
      </c>
      <c r="G2413" s="94"/>
      <c r="H2413" s="94" t="s">
        <v>11695</v>
      </c>
      <c r="I2413" s="512">
        <v>18083.0</v>
      </c>
      <c r="J2413" s="161" t="s">
        <v>11696</v>
      </c>
      <c r="K2413" s="161" t="s">
        <v>11697</v>
      </c>
      <c r="L2413" s="430" t="s">
        <v>11697</v>
      </c>
      <c r="M2413" s="94" t="s">
        <v>11698</v>
      </c>
      <c r="N2413" s="94" t="s">
        <v>11698</v>
      </c>
      <c r="O2413" s="514" t="s">
        <v>11699</v>
      </c>
      <c r="P2413" s="436">
        <v>46106.0</v>
      </c>
      <c r="Q2413" s="94" t="s">
        <v>143</v>
      </c>
      <c r="R2413" s="94">
        <v>1.0</v>
      </c>
      <c r="S2413" s="167" t="s">
        <v>126</v>
      </c>
      <c r="T2413" s="162" t="s">
        <v>195</v>
      </c>
      <c r="U2413" s="167" t="s">
        <v>128</v>
      </c>
      <c r="V2413" s="167" t="s">
        <v>131</v>
      </c>
      <c r="W2413" s="175"/>
      <c r="X2413" s="163"/>
      <c r="Y2413" s="175"/>
      <c r="Z2413" s="175"/>
      <c r="AA2413" s="175"/>
      <c r="AB2413" s="175"/>
    </row>
    <row r="2414" ht="22.5" customHeight="1">
      <c r="A2414" s="72">
        <f>COUNTIF('Call &amp; Chat-Lidya'!$I$4:$I$2365,I2414)</f>
        <v>4</v>
      </c>
      <c r="B2414" s="436">
        <v>46092.0</v>
      </c>
      <c r="C2414" s="94" t="s">
        <v>83</v>
      </c>
      <c r="D2414" s="94" t="s">
        <v>125</v>
      </c>
      <c r="E2414" s="94">
        <f t="shared" si="2"/>
        <v>577</v>
      </c>
      <c r="F2414" s="429">
        <v>46092.0</v>
      </c>
      <c r="G2414" s="94"/>
      <c r="H2414" s="94" t="s">
        <v>3037</v>
      </c>
      <c r="I2414" s="94" t="s">
        <v>3038</v>
      </c>
      <c r="J2414" s="161" t="s">
        <v>3039</v>
      </c>
      <c r="K2414" s="161" t="s">
        <v>3040</v>
      </c>
      <c r="L2414" s="430" t="s">
        <v>3040</v>
      </c>
      <c r="M2414" s="94" t="s">
        <v>3041</v>
      </c>
      <c r="N2414" s="94" t="s">
        <v>3041</v>
      </c>
      <c r="O2414" s="431">
        <v>46084.0</v>
      </c>
      <c r="P2414" s="436">
        <v>46098.0</v>
      </c>
      <c r="Q2414" s="94" t="s">
        <v>213</v>
      </c>
      <c r="R2414" s="94">
        <v>1.0</v>
      </c>
      <c r="S2414" s="167" t="s">
        <v>126</v>
      </c>
      <c r="T2414" s="162" t="s">
        <v>145</v>
      </c>
      <c r="U2414" s="167" t="s">
        <v>101</v>
      </c>
      <c r="V2414" s="167" t="s">
        <v>131</v>
      </c>
      <c r="W2414" s="94" t="s">
        <v>694</v>
      </c>
      <c r="X2414" s="163"/>
      <c r="Y2414" s="175"/>
      <c r="Z2414" s="175"/>
      <c r="AA2414" s="175"/>
      <c r="AB2414" s="175"/>
    </row>
    <row r="2415" ht="22.5" customHeight="1">
      <c r="A2415" s="72">
        <f>COUNTIF('Call &amp; Chat-Lidya'!$I$4:$I$2365,I2415)</f>
        <v>3</v>
      </c>
      <c r="B2415" s="436">
        <v>46092.0</v>
      </c>
      <c r="C2415" s="94" t="s">
        <v>83</v>
      </c>
      <c r="D2415" s="94" t="s">
        <v>125</v>
      </c>
      <c r="E2415" s="94">
        <f t="shared" si="2"/>
        <v>578</v>
      </c>
      <c r="F2415" s="429">
        <v>46092.0</v>
      </c>
      <c r="G2415" s="94"/>
      <c r="H2415" s="94" t="s">
        <v>2522</v>
      </c>
      <c r="I2415" s="94" t="s">
        <v>11702</v>
      </c>
      <c r="J2415" s="161" t="s">
        <v>11704</v>
      </c>
      <c r="K2415" s="161" t="s">
        <v>11705</v>
      </c>
      <c r="L2415" s="430" t="s">
        <v>11705</v>
      </c>
      <c r="M2415" s="94" t="s">
        <v>11708</v>
      </c>
      <c r="N2415" s="94" t="s">
        <v>11709</v>
      </c>
      <c r="O2415" s="431">
        <v>46085.0</v>
      </c>
      <c r="P2415" s="436">
        <v>46099.0</v>
      </c>
      <c r="Q2415" s="94" t="s">
        <v>124</v>
      </c>
      <c r="R2415" s="94">
        <v>1.0</v>
      </c>
      <c r="S2415" s="167" t="s">
        <v>126</v>
      </c>
      <c r="T2415" s="162" t="s">
        <v>145</v>
      </c>
      <c r="U2415" s="167" t="s">
        <v>101</v>
      </c>
      <c r="V2415" s="167" t="s">
        <v>131</v>
      </c>
      <c r="W2415" s="94" t="s">
        <v>392</v>
      </c>
      <c r="X2415" s="163"/>
      <c r="Y2415" s="175"/>
      <c r="Z2415" s="175"/>
      <c r="AA2415" s="175"/>
      <c r="AB2415" s="175"/>
    </row>
    <row r="2416" ht="22.5" customHeight="1">
      <c r="A2416" s="72">
        <f>COUNTIF('Call &amp; Chat-Lidya'!$I$4:$I$2365,I2416)</f>
        <v>4</v>
      </c>
      <c r="B2416" s="436">
        <v>46092.0</v>
      </c>
      <c r="C2416" s="94" t="s">
        <v>83</v>
      </c>
      <c r="D2416" s="94" t="s">
        <v>125</v>
      </c>
      <c r="E2416" s="94">
        <f t="shared" si="2"/>
        <v>579</v>
      </c>
      <c r="F2416" s="429">
        <v>46092.0</v>
      </c>
      <c r="G2416" s="94"/>
      <c r="H2416" s="94" t="s">
        <v>2817</v>
      </c>
      <c r="I2416" s="94" t="s">
        <v>3042</v>
      </c>
      <c r="J2416" s="161" t="s">
        <v>3043</v>
      </c>
      <c r="K2416" s="161" t="s">
        <v>3044</v>
      </c>
      <c r="L2416" s="430" t="s">
        <v>3044</v>
      </c>
      <c r="M2416" s="94" t="s">
        <v>3045</v>
      </c>
      <c r="N2416" s="94" t="s">
        <v>3046</v>
      </c>
      <c r="O2416" s="431">
        <v>46085.0</v>
      </c>
      <c r="P2416" s="436">
        <v>46099.0</v>
      </c>
      <c r="Q2416" s="94" t="s">
        <v>124</v>
      </c>
      <c r="R2416" s="94">
        <v>1.0</v>
      </c>
      <c r="S2416" s="167" t="s">
        <v>350</v>
      </c>
      <c r="T2416" s="162" t="s">
        <v>145</v>
      </c>
      <c r="U2416" s="167" t="s">
        <v>101</v>
      </c>
      <c r="V2416" s="167" t="s">
        <v>131</v>
      </c>
      <c r="W2416" s="175"/>
      <c r="X2416" s="163"/>
      <c r="Y2416" s="175"/>
      <c r="Z2416" s="175" t="s">
        <v>12374</v>
      </c>
      <c r="AA2416" s="175"/>
      <c r="AB2416" s="175"/>
    </row>
    <row r="2417" ht="22.5" customHeight="1">
      <c r="A2417" s="72">
        <f>COUNTIF('Call &amp; Chat-Lidya'!$I$4:$I$2365,I2417)</f>
        <v>4</v>
      </c>
      <c r="B2417" s="436">
        <v>46092.0</v>
      </c>
      <c r="C2417" s="94" t="s">
        <v>83</v>
      </c>
      <c r="D2417" s="94" t="s">
        <v>125</v>
      </c>
      <c r="E2417" s="94">
        <f t="shared" si="2"/>
        <v>580</v>
      </c>
      <c r="F2417" s="429">
        <v>46092.0</v>
      </c>
      <c r="G2417" s="94"/>
      <c r="H2417" s="94" t="s">
        <v>3047</v>
      </c>
      <c r="I2417" s="94" t="s">
        <v>3048</v>
      </c>
      <c r="J2417" s="161" t="s">
        <v>3049</v>
      </c>
      <c r="K2417" s="161" t="s">
        <v>3050</v>
      </c>
      <c r="L2417" s="430" t="s">
        <v>3050</v>
      </c>
      <c r="M2417" s="94" t="s">
        <v>3051</v>
      </c>
      <c r="N2417" s="94" t="s">
        <v>3051</v>
      </c>
      <c r="O2417" s="431">
        <v>46085.0</v>
      </c>
      <c r="P2417" s="436">
        <v>46099.0</v>
      </c>
      <c r="Q2417" s="94" t="s">
        <v>124</v>
      </c>
      <c r="R2417" s="94">
        <v>1.0</v>
      </c>
      <c r="S2417" s="167" t="s">
        <v>350</v>
      </c>
      <c r="T2417" s="162" t="s">
        <v>145</v>
      </c>
      <c r="U2417" s="167" t="s">
        <v>101</v>
      </c>
      <c r="V2417" s="167" t="s">
        <v>131</v>
      </c>
      <c r="W2417" s="175"/>
      <c r="X2417" s="163"/>
      <c r="Y2417" s="175"/>
      <c r="Z2417" s="175" t="s">
        <v>12375</v>
      </c>
      <c r="AA2417" s="175"/>
      <c r="AB2417" s="175"/>
    </row>
    <row r="2418" ht="22.5" customHeight="1">
      <c r="A2418" s="72">
        <f>COUNTIF('Call &amp; Chat-Lidya'!$I$4:$I$2365,I2418)</f>
        <v>4</v>
      </c>
      <c r="B2418" s="436">
        <v>46092.0</v>
      </c>
      <c r="C2418" s="94" t="s">
        <v>83</v>
      </c>
      <c r="D2418" s="94" t="s">
        <v>125</v>
      </c>
      <c r="E2418" s="94">
        <f t="shared" si="2"/>
        <v>581</v>
      </c>
      <c r="F2418" s="429">
        <v>46092.0</v>
      </c>
      <c r="G2418" s="94"/>
      <c r="H2418" s="94" t="s">
        <v>2831</v>
      </c>
      <c r="I2418" s="94" t="s">
        <v>3056</v>
      </c>
      <c r="J2418" s="161" t="s">
        <v>3057</v>
      </c>
      <c r="K2418" s="161" t="s">
        <v>3058</v>
      </c>
      <c r="L2418" s="430" t="s">
        <v>3058</v>
      </c>
      <c r="M2418" s="94" t="s">
        <v>3059</v>
      </c>
      <c r="N2418" s="94" t="s">
        <v>3059</v>
      </c>
      <c r="O2418" s="431">
        <v>46086.0</v>
      </c>
      <c r="P2418" s="436">
        <v>46100.0</v>
      </c>
      <c r="Q2418" s="94" t="s">
        <v>124</v>
      </c>
      <c r="R2418" s="94">
        <v>1.0</v>
      </c>
      <c r="S2418" s="167" t="s">
        <v>126</v>
      </c>
      <c r="T2418" s="162" t="s">
        <v>145</v>
      </c>
      <c r="U2418" s="167" t="s">
        <v>101</v>
      </c>
      <c r="V2418" s="167" t="s">
        <v>131</v>
      </c>
      <c r="W2418" s="94" t="s">
        <v>694</v>
      </c>
      <c r="X2418" s="163"/>
      <c r="Y2418" s="175"/>
      <c r="Z2418" s="175"/>
      <c r="AA2418" s="175"/>
      <c r="AB2418" s="175"/>
    </row>
    <row r="2419" ht="22.5" customHeight="1">
      <c r="A2419" s="72">
        <f>COUNTIF('Call &amp; Chat-Lidya'!$I$4:$I$2365,I2419)</f>
        <v>3</v>
      </c>
      <c r="B2419" s="436">
        <v>46092.0</v>
      </c>
      <c r="C2419" s="94" t="s">
        <v>83</v>
      </c>
      <c r="D2419" s="94" t="s">
        <v>125</v>
      </c>
      <c r="E2419" s="94">
        <f t="shared" si="2"/>
        <v>582</v>
      </c>
      <c r="F2419" s="429">
        <v>46092.0</v>
      </c>
      <c r="G2419" s="94"/>
      <c r="H2419" s="94" t="s">
        <v>10843</v>
      </c>
      <c r="I2419" s="512">
        <v>18043.0</v>
      </c>
      <c r="J2419" s="161" t="s">
        <v>10844</v>
      </c>
      <c r="K2419" s="161" t="s">
        <v>10845</v>
      </c>
      <c r="L2419" s="430" t="s">
        <v>10845</v>
      </c>
      <c r="M2419" s="94" t="s">
        <v>10846</v>
      </c>
      <c r="N2419" s="94" t="s">
        <v>10847</v>
      </c>
      <c r="O2419" s="514" t="s">
        <v>11718</v>
      </c>
      <c r="P2419" s="436">
        <v>46101.0</v>
      </c>
      <c r="Q2419" s="94" t="s">
        <v>124</v>
      </c>
      <c r="R2419" s="94">
        <v>1.0</v>
      </c>
      <c r="S2419" s="167" t="s">
        <v>126</v>
      </c>
      <c r="T2419" s="162" t="s">
        <v>145</v>
      </c>
      <c r="U2419" s="167" t="s">
        <v>101</v>
      </c>
      <c r="V2419" s="167" t="s">
        <v>131</v>
      </c>
      <c r="W2419" s="175"/>
      <c r="X2419" s="163"/>
      <c r="Y2419" s="175"/>
      <c r="Z2419" s="175"/>
      <c r="AA2419" s="175"/>
      <c r="AB2419" s="175"/>
    </row>
    <row r="2420" ht="22.5" customHeight="1">
      <c r="A2420" s="72">
        <f>COUNTIF('Call &amp; Chat-Lidya'!$I$4:$I$2365,I2420)</f>
        <v>3</v>
      </c>
      <c r="B2420" s="436">
        <v>46092.0</v>
      </c>
      <c r="C2420" s="94" t="s">
        <v>83</v>
      </c>
      <c r="D2420" s="94" t="s">
        <v>125</v>
      </c>
      <c r="E2420" s="94">
        <f t="shared" si="2"/>
        <v>583</v>
      </c>
      <c r="F2420" s="429">
        <v>46092.0</v>
      </c>
      <c r="G2420" s="94"/>
      <c r="H2420" s="94" t="s">
        <v>10851</v>
      </c>
      <c r="I2420" s="512">
        <v>18049.0</v>
      </c>
      <c r="J2420" s="161" t="s">
        <v>10854</v>
      </c>
      <c r="K2420" s="161" t="s">
        <v>10856</v>
      </c>
      <c r="L2420" s="430" t="s">
        <v>10856</v>
      </c>
      <c r="M2420" s="94" t="s">
        <v>10858</v>
      </c>
      <c r="N2420" s="94" t="s">
        <v>10858</v>
      </c>
      <c r="O2420" s="514" t="s">
        <v>11723</v>
      </c>
      <c r="P2420" s="436">
        <v>46102.0</v>
      </c>
      <c r="Q2420" s="94" t="s">
        <v>461</v>
      </c>
      <c r="R2420" s="94">
        <v>1.0</v>
      </c>
      <c r="S2420" s="167" t="s">
        <v>350</v>
      </c>
      <c r="T2420" s="162" t="s">
        <v>145</v>
      </c>
      <c r="U2420" s="167" t="s">
        <v>101</v>
      </c>
      <c r="V2420" s="167" t="s">
        <v>131</v>
      </c>
      <c r="W2420" s="175"/>
      <c r="X2420" s="163"/>
      <c r="Y2420" s="175"/>
      <c r="Z2420" s="175" t="s">
        <v>12374</v>
      </c>
      <c r="AA2420" s="175"/>
      <c r="AB2420" s="175"/>
    </row>
    <row r="2421" ht="22.5" customHeight="1">
      <c r="A2421" s="72">
        <f>COUNTIF('Call &amp; Chat-Lidya'!$I$4:$I$2365,I2421)</f>
        <v>4</v>
      </c>
      <c r="B2421" s="436">
        <v>46092.0</v>
      </c>
      <c r="C2421" s="94" t="s">
        <v>83</v>
      </c>
      <c r="D2421" s="94" t="s">
        <v>125</v>
      </c>
      <c r="E2421" s="94">
        <f t="shared" si="2"/>
        <v>584</v>
      </c>
      <c r="F2421" s="429">
        <v>46092.0</v>
      </c>
      <c r="G2421" s="94"/>
      <c r="H2421" s="94" t="s">
        <v>3831</v>
      </c>
      <c r="I2421" s="512">
        <v>18051.0</v>
      </c>
      <c r="J2421" s="161" t="s">
        <v>2082</v>
      </c>
      <c r="K2421" s="161" t="s">
        <v>2085</v>
      </c>
      <c r="L2421" s="430" t="s">
        <v>2085</v>
      </c>
      <c r="M2421" s="94" t="s">
        <v>2088</v>
      </c>
      <c r="N2421" s="94" t="s">
        <v>2088</v>
      </c>
      <c r="O2421" s="514" t="s">
        <v>3104</v>
      </c>
      <c r="P2421" s="436">
        <v>46103.0</v>
      </c>
      <c r="Q2421" s="94" t="s">
        <v>143</v>
      </c>
      <c r="R2421" s="94">
        <v>1.0</v>
      </c>
      <c r="S2421" s="167" t="s">
        <v>126</v>
      </c>
      <c r="T2421" s="162" t="s">
        <v>145</v>
      </c>
      <c r="U2421" s="167" t="s">
        <v>101</v>
      </c>
      <c r="V2421" s="167" t="s">
        <v>131</v>
      </c>
      <c r="W2421" s="175"/>
      <c r="X2421" s="163"/>
      <c r="Y2421" s="175"/>
      <c r="Z2421" s="175"/>
      <c r="AA2421" s="175"/>
      <c r="AB2421" s="175"/>
    </row>
    <row r="2422" ht="22.5" customHeight="1">
      <c r="A2422" s="72">
        <f>COUNTIF('Call &amp; Chat-Lidya'!$I$4:$I$2365,I2422)</f>
        <v>3</v>
      </c>
      <c r="B2422" s="436">
        <v>46092.0</v>
      </c>
      <c r="C2422" s="94" t="s">
        <v>83</v>
      </c>
      <c r="D2422" s="94" t="s">
        <v>125</v>
      </c>
      <c r="E2422" s="94">
        <f t="shared" si="2"/>
        <v>585</v>
      </c>
      <c r="F2422" s="429">
        <v>46092.0</v>
      </c>
      <c r="G2422" s="94"/>
      <c r="H2422" s="94" t="s">
        <v>3060</v>
      </c>
      <c r="I2422" s="512">
        <v>18055.0</v>
      </c>
      <c r="J2422" s="161" t="s">
        <v>3061</v>
      </c>
      <c r="K2422" s="161" t="s">
        <v>3062</v>
      </c>
      <c r="L2422" s="430" t="s">
        <v>3062</v>
      </c>
      <c r="M2422" s="94" t="s">
        <v>3063</v>
      </c>
      <c r="N2422" s="94" t="s">
        <v>3063</v>
      </c>
      <c r="O2422" s="514" t="s">
        <v>3104</v>
      </c>
      <c r="P2422" s="436">
        <v>46103.0</v>
      </c>
      <c r="Q2422" s="94" t="s">
        <v>124</v>
      </c>
      <c r="R2422" s="94">
        <v>1.0</v>
      </c>
      <c r="S2422" s="167" t="s">
        <v>126</v>
      </c>
      <c r="T2422" s="162" t="s">
        <v>350</v>
      </c>
      <c r="U2422" s="167" t="s">
        <v>101</v>
      </c>
      <c r="V2422" s="167" t="s">
        <v>131</v>
      </c>
      <c r="W2422" s="175"/>
      <c r="X2422" s="163"/>
      <c r="Y2422" s="175"/>
      <c r="Z2422" s="175" t="s">
        <v>12388</v>
      </c>
      <c r="AA2422" s="175"/>
      <c r="AB2422" s="175"/>
    </row>
    <row r="2423" ht="22.5" customHeight="1">
      <c r="A2423" s="72">
        <f>COUNTIF('Call &amp; Chat-Lidya'!$I$4:$I$2365,I2423)</f>
        <v>3</v>
      </c>
      <c r="B2423" s="436">
        <v>46092.0</v>
      </c>
      <c r="C2423" s="94" t="s">
        <v>83</v>
      </c>
      <c r="D2423" s="94" t="s">
        <v>125</v>
      </c>
      <c r="E2423" s="94">
        <f t="shared" si="2"/>
        <v>586</v>
      </c>
      <c r="F2423" s="429">
        <v>46092.0</v>
      </c>
      <c r="G2423" s="94"/>
      <c r="H2423" s="94" t="s">
        <v>3068</v>
      </c>
      <c r="I2423" s="512">
        <v>18066.0</v>
      </c>
      <c r="J2423" s="161" t="s">
        <v>3069</v>
      </c>
      <c r="K2423" s="161" t="s">
        <v>3070</v>
      </c>
      <c r="L2423" s="430" t="s">
        <v>3070</v>
      </c>
      <c r="M2423" s="94" t="s">
        <v>3071</v>
      </c>
      <c r="N2423" s="94" t="s">
        <v>3071</v>
      </c>
      <c r="O2423" s="514" t="s">
        <v>11729</v>
      </c>
      <c r="P2423" s="436">
        <v>46104.0</v>
      </c>
      <c r="Q2423" s="94" t="s">
        <v>124</v>
      </c>
      <c r="R2423" s="94">
        <v>1.0</v>
      </c>
      <c r="S2423" s="167" t="s">
        <v>126</v>
      </c>
      <c r="T2423" s="162" t="s">
        <v>145</v>
      </c>
      <c r="U2423" s="167" t="s">
        <v>101</v>
      </c>
      <c r="V2423" s="167" t="s">
        <v>131</v>
      </c>
      <c r="W2423" s="94" t="s">
        <v>694</v>
      </c>
      <c r="X2423" s="163"/>
      <c r="Y2423" s="175"/>
      <c r="Z2423" s="175"/>
      <c r="AA2423" s="175"/>
      <c r="AB2423" s="175"/>
    </row>
    <row r="2424" ht="22.5" customHeight="1">
      <c r="A2424" s="72">
        <f>COUNTIF('Call &amp; Chat-Lidya'!$I$4:$I$2365,I2424)</f>
        <v>3</v>
      </c>
      <c r="B2424" s="436">
        <v>46092.0</v>
      </c>
      <c r="C2424" s="94" t="s">
        <v>83</v>
      </c>
      <c r="D2424" s="94" t="s">
        <v>125</v>
      </c>
      <c r="E2424" s="94">
        <f t="shared" si="2"/>
        <v>587</v>
      </c>
      <c r="F2424" s="429">
        <v>46092.0</v>
      </c>
      <c r="G2424" s="94"/>
      <c r="H2424" s="94" t="s">
        <v>10873</v>
      </c>
      <c r="I2424" s="512">
        <v>18076.0</v>
      </c>
      <c r="J2424" s="161" t="s">
        <v>10874</v>
      </c>
      <c r="K2424" s="161" t="s">
        <v>10875</v>
      </c>
      <c r="L2424" s="430" t="s">
        <v>10875</v>
      </c>
      <c r="M2424" s="94" t="s">
        <v>10876</v>
      </c>
      <c r="N2424" s="94" t="s">
        <v>10876</v>
      </c>
      <c r="O2424" s="514" t="s">
        <v>11735</v>
      </c>
      <c r="P2424" s="436">
        <v>46105.0</v>
      </c>
      <c r="Q2424" s="94" t="s">
        <v>143</v>
      </c>
      <c r="R2424" s="94">
        <v>1.0</v>
      </c>
      <c r="S2424" s="167" t="s">
        <v>381</v>
      </c>
      <c r="T2424" s="162" t="s">
        <v>145</v>
      </c>
      <c r="U2424" s="167" t="s">
        <v>101</v>
      </c>
      <c r="V2424" s="167" t="s">
        <v>131</v>
      </c>
      <c r="W2424" s="175"/>
      <c r="X2424" s="163"/>
      <c r="Y2424" s="175"/>
      <c r="Z2424" s="175"/>
      <c r="AA2424" s="175"/>
      <c r="AB2424" s="175"/>
    </row>
    <row r="2425" ht="22.5" customHeight="1">
      <c r="A2425" s="72">
        <f>COUNTIF('Call &amp; Chat-Lidya'!$I$4:$I$2365,I2425)</f>
        <v>2</v>
      </c>
      <c r="B2425" s="436">
        <v>46092.0</v>
      </c>
      <c r="C2425" s="94" t="s">
        <v>83</v>
      </c>
      <c r="D2425" s="94" t="s">
        <v>125</v>
      </c>
      <c r="E2425" s="94">
        <f t="shared" si="2"/>
        <v>588</v>
      </c>
      <c r="F2425" s="429">
        <v>46092.0</v>
      </c>
      <c r="G2425" s="94"/>
      <c r="H2425" s="94" t="s">
        <v>11736</v>
      </c>
      <c r="I2425" s="512">
        <v>18087.0</v>
      </c>
      <c r="J2425" s="161" t="s">
        <v>11737</v>
      </c>
      <c r="K2425" s="161" t="s">
        <v>11738</v>
      </c>
      <c r="L2425" s="430" t="s">
        <v>11738</v>
      </c>
      <c r="M2425" s="94" t="s">
        <v>11739</v>
      </c>
      <c r="N2425" s="94" t="s">
        <v>11740</v>
      </c>
      <c r="O2425" s="514" t="s">
        <v>11699</v>
      </c>
      <c r="P2425" s="436">
        <v>46106.0</v>
      </c>
      <c r="Q2425" s="94" t="s">
        <v>124</v>
      </c>
      <c r="R2425" s="94">
        <v>1.0</v>
      </c>
      <c r="S2425" s="167" t="s">
        <v>126</v>
      </c>
      <c r="T2425" s="162" t="s">
        <v>145</v>
      </c>
      <c r="U2425" s="167" t="s">
        <v>101</v>
      </c>
      <c r="V2425" s="167" t="s">
        <v>131</v>
      </c>
      <c r="W2425" s="175"/>
      <c r="X2425" s="163"/>
      <c r="Y2425" s="175"/>
      <c r="Z2425" s="175"/>
      <c r="AA2425" s="175"/>
      <c r="AB2425" s="175"/>
    </row>
    <row r="2426" ht="22.5" customHeight="1">
      <c r="A2426" s="72">
        <f>COUNTIF('Call &amp; Chat-Lidya'!$I$4:$I$2365,I2426)</f>
        <v>2</v>
      </c>
      <c r="B2426" s="436">
        <v>46092.0</v>
      </c>
      <c r="C2426" s="94" t="s">
        <v>83</v>
      </c>
      <c r="D2426" s="94" t="s">
        <v>125</v>
      </c>
      <c r="E2426" s="94">
        <f t="shared" si="2"/>
        <v>589</v>
      </c>
      <c r="F2426" s="429">
        <v>46092.0</v>
      </c>
      <c r="G2426" s="94"/>
      <c r="H2426" s="94">
        <v>10674.0</v>
      </c>
      <c r="I2426" s="512">
        <v>17835.0</v>
      </c>
      <c r="J2426" s="161" t="s">
        <v>12319</v>
      </c>
      <c r="K2426" s="161" t="s">
        <v>11036</v>
      </c>
      <c r="L2426" s="430" t="s">
        <v>11036</v>
      </c>
      <c r="M2426" s="94">
        <v>8.1314630275E10</v>
      </c>
      <c r="N2426" s="94">
        <v>8.7771878797E10</v>
      </c>
      <c r="O2426" s="880">
        <v>46066.0</v>
      </c>
      <c r="P2426" s="436">
        <v>46080.0</v>
      </c>
      <c r="Q2426" s="94" t="s">
        <v>124</v>
      </c>
      <c r="R2426" s="94">
        <v>1.0</v>
      </c>
      <c r="S2426" s="167" t="s">
        <v>126</v>
      </c>
      <c r="T2426" s="162" t="s">
        <v>145</v>
      </c>
      <c r="U2426" s="167" t="s">
        <v>101</v>
      </c>
      <c r="V2426" s="167" t="s">
        <v>131</v>
      </c>
      <c r="W2426" s="175"/>
      <c r="X2426" s="163"/>
      <c r="Y2426" s="175"/>
      <c r="Z2426" s="175" t="s">
        <v>11636</v>
      </c>
      <c r="AA2426" s="175"/>
      <c r="AB2426" s="175"/>
    </row>
    <row r="2427" ht="22.5" customHeight="1">
      <c r="A2427" s="72">
        <f>COUNTIF('Call &amp; Chat-Lidya'!$I$4:$I$2365,I2427)</f>
        <v>0</v>
      </c>
      <c r="B2427" s="436">
        <v>46092.0</v>
      </c>
      <c r="C2427" s="94" t="s">
        <v>83</v>
      </c>
      <c r="D2427" s="94" t="s">
        <v>125</v>
      </c>
      <c r="E2427" s="94">
        <f t="shared" si="2"/>
        <v>590</v>
      </c>
      <c r="F2427" s="429">
        <v>46090.0</v>
      </c>
      <c r="G2427" s="94"/>
      <c r="H2427" s="94" t="s">
        <v>12344</v>
      </c>
      <c r="I2427" s="512">
        <v>18059.0</v>
      </c>
      <c r="J2427" s="161" t="s">
        <v>12345</v>
      </c>
      <c r="K2427" s="161" t="s">
        <v>12346</v>
      </c>
      <c r="L2427" s="430" t="s">
        <v>12346</v>
      </c>
      <c r="M2427" s="94" t="s">
        <v>12347</v>
      </c>
      <c r="N2427" s="94" t="s">
        <v>12347</v>
      </c>
      <c r="O2427" s="514" t="s">
        <v>3104</v>
      </c>
      <c r="P2427" s="436">
        <v>46103.0</v>
      </c>
      <c r="Q2427" s="94" t="s">
        <v>124</v>
      </c>
      <c r="R2427" s="94">
        <v>0.0</v>
      </c>
      <c r="S2427" s="167" t="s">
        <v>126</v>
      </c>
      <c r="T2427" s="162" t="s">
        <v>350</v>
      </c>
      <c r="U2427" s="167" t="s">
        <v>101</v>
      </c>
      <c r="V2427" s="167" t="s">
        <v>873</v>
      </c>
      <c r="W2427" s="175"/>
      <c r="X2427" s="163"/>
      <c r="Y2427" s="175"/>
      <c r="Z2427" s="175" t="s">
        <v>12398</v>
      </c>
      <c r="AA2427" s="175"/>
      <c r="AB2427" s="175"/>
    </row>
    <row r="2428" ht="22.5" customHeight="1">
      <c r="A2428" s="72">
        <f>COUNTIF('Call &amp; Chat-Lidya'!$I$4:$I$2365,I2428)</f>
        <v>2</v>
      </c>
      <c r="B2428" s="436">
        <v>46093.0</v>
      </c>
      <c r="C2428" s="94" t="s">
        <v>83</v>
      </c>
      <c r="D2428" s="94" t="s">
        <v>125</v>
      </c>
      <c r="E2428" s="94">
        <f t="shared" si="2"/>
        <v>591</v>
      </c>
      <c r="F2428" s="429">
        <v>46093.0</v>
      </c>
      <c r="G2428" s="94"/>
      <c r="H2428" s="94" t="s">
        <v>11685</v>
      </c>
      <c r="I2428" s="512">
        <v>18093.0</v>
      </c>
      <c r="J2428" s="161" t="s">
        <v>11686</v>
      </c>
      <c r="K2428" s="161" t="s">
        <v>11687</v>
      </c>
      <c r="L2428" s="430" t="s">
        <v>11687</v>
      </c>
      <c r="M2428" s="94" t="s">
        <v>11688</v>
      </c>
      <c r="N2428" s="94" t="s">
        <v>11688</v>
      </c>
      <c r="O2428" s="514" t="s">
        <v>11690</v>
      </c>
      <c r="P2428" s="436">
        <v>46107.0</v>
      </c>
      <c r="Q2428" s="94" t="s">
        <v>213</v>
      </c>
      <c r="R2428" s="94">
        <v>1.0</v>
      </c>
      <c r="S2428" s="167" t="s">
        <v>381</v>
      </c>
      <c r="T2428" s="162" t="s">
        <v>381</v>
      </c>
      <c r="U2428" s="167" t="s">
        <v>101</v>
      </c>
      <c r="V2428" s="167" t="s">
        <v>283</v>
      </c>
      <c r="W2428" s="94" t="s">
        <v>392</v>
      </c>
      <c r="X2428" s="163"/>
      <c r="Y2428" s="175"/>
      <c r="Z2428" s="175" t="s">
        <v>3428</v>
      </c>
      <c r="AA2428" s="175"/>
      <c r="AB2428" s="175"/>
    </row>
    <row r="2429" ht="22.5" customHeight="1">
      <c r="A2429" s="72">
        <f>COUNTIF('Call &amp; Chat-Lidya'!$I$4:$I$2365,I2429)</f>
        <v>3</v>
      </c>
      <c r="B2429" s="436">
        <v>46093.0</v>
      </c>
      <c r="C2429" s="94" t="s">
        <v>83</v>
      </c>
      <c r="D2429" s="94" t="s">
        <v>125</v>
      </c>
      <c r="E2429" s="94">
        <f t="shared" si="2"/>
        <v>592</v>
      </c>
      <c r="F2429" s="429">
        <v>46085.0</v>
      </c>
      <c r="G2429" s="94"/>
      <c r="H2429" s="94">
        <v>9150.0</v>
      </c>
      <c r="I2429" s="94" t="s">
        <v>3878</v>
      </c>
      <c r="J2429" s="161" t="s">
        <v>3891</v>
      </c>
      <c r="K2429" s="161" t="s">
        <v>3880</v>
      </c>
      <c r="L2429" s="430" t="s">
        <v>3880</v>
      </c>
      <c r="M2429" s="94" t="s">
        <v>3881</v>
      </c>
      <c r="N2429" s="94" t="s">
        <v>3881</v>
      </c>
      <c r="O2429" s="431">
        <v>45708.0</v>
      </c>
      <c r="P2429" s="436">
        <v>45834.0</v>
      </c>
      <c r="Q2429" s="94" t="s">
        <v>278</v>
      </c>
      <c r="R2429" s="94">
        <v>1.0</v>
      </c>
      <c r="S2429" s="167" t="s">
        <v>126</v>
      </c>
      <c r="T2429" s="162" t="s">
        <v>145</v>
      </c>
      <c r="U2429" s="167" t="s">
        <v>101</v>
      </c>
      <c r="V2429" s="167" t="s">
        <v>131</v>
      </c>
      <c r="W2429" s="175"/>
      <c r="X2429" s="163"/>
      <c r="Y2429" s="175"/>
      <c r="Z2429" s="175"/>
      <c r="AA2429" s="175"/>
      <c r="AB2429" s="175"/>
    </row>
    <row r="2430" ht="22.5" customHeight="1">
      <c r="A2430" s="72">
        <f>COUNTIF('Call &amp; Chat-Lidya'!$I$4:$I$2365,I2430)</f>
        <v>2</v>
      </c>
      <c r="B2430" s="436">
        <v>46093.0</v>
      </c>
      <c r="C2430" s="94" t="s">
        <v>83</v>
      </c>
      <c r="D2430" s="94" t="s">
        <v>125</v>
      </c>
      <c r="E2430" s="94">
        <f t="shared" si="2"/>
        <v>593</v>
      </c>
      <c r="F2430" s="429">
        <v>46085.0</v>
      </c>
      <c r="G2430" s="94"/>
      <c r="H2430" s="94">
        <v>9151.0</v>
      </c>
      <c r="I2430" s="94" t="s">
        <v>7386</v>
      </c>
      <c r="J2430" s="161" t="s">
        <v>7387</v>
      </c>
      <c r="K2430" s="161" t="s">
        <v>7388</v>
      </c>
      <c r="L2430" s="430" t="s">
        <v>7388</v>
      </c>
      <c r="M2430" s="94" t="s">
        <v>7389</v>
      </c>
      <c r="N2430" s="94" t="s">
        <v>7390</v>
      </c>
      <c r="O2430" s="431">
        <v>45708.0</v>
      </c>
      <c r="P2430" s="436">
        <v>45834.0</v>
      </c>
      <c r="Q2430" s="94" t="s">
        <v>124</v>
      </c>
      <c r="R2430" s="94">
        <v>1.0</v>
      </c>
      <c r="S2430" s="167" t="s">
        <v>251</v>
      </c>
      <c r="T2430" s="162" t="s">
        <v>145</v>
      </c>
      <c r="U2430" s="167" t="s">
        <v>101</v>
      </c>
      <c r="V2430" s="167" t="s">
        <v>131</v>
      </c>
      <c r="W2430" s="175"/>
      <c r="X2430" s="163"/>
      <c r="Y2430" s="175"/>
      <c r="Z2430" s="175"/>
      <c r="AA2430" s="175"/>
      <c r="AB2430" s="175"/>
    </row>
    <row r="2431" ht="22.5" customHeight="1">
      <c r="A2431" s="72">
        <f>COUNTIF('Call &amp; Chat-Lidya'!$I$4:$I$2365,I2431)</f>
        <v>1</v>
      </c>
      <c r="B2431" s="436">
        <v>46093.0</v>
      </c>
      <c r="C2431" s="94" t="s">
        <v>83</v>
      </c>
      <c r="D2431" s="94" t="s">
        <v>125</v>
      </c>
      <c r="E2431" s="94">
        <f t="shared" si="2"/>
        <v>594</v>
      </c>
      <c r="F2431" s="429">
        <v>46085.0</v>
      </c>
      <c r="G2431" s="94"/>
      <c r="H2431" s="94">
        <v>9155.0</v>
      </c>
      <c r="I2431" s="94" t="s">
        <v>7398</v>
      </c>
      <c r="J2431" s="161" t="s">
        <v>7399</v>
      </c>
      <c r="K2431" s="161" t="s">
        <v>7400</v>
      </c>
      <c r="L2431" s="430" t="s">
        <v>7400</v>
      </c>
      <c r="M2431" s="175"/>
      <c r="N2431" s="94" t="s">
        <v>7403</v>
      </c>
      <c r="O2431" s="431">
        <v>45709.0</v>
      </c>
      <c r="P2431" s="436">
        <v>46199.0</v>
      </c>
      <c r="Q2431" s="94" t="s">
        <v>124</v>
      </c>
      <c r="R2431" s="94">
        <v>1.0</v>
      </c>
      <c r="S2431" s="167" t="s">
        <v>251</v>
      </c>
      <c r="T2431" s="162" t="s">
        <v>127</v>
      </c>
      <c r="U2431" s="167" t="s">
        <v>128</v>
      </c>
      <c r="V2431" s="167" t="s">
        <v>131</v>
      </c>
      <c r="W2431" s="175"/>
      <c r="X2431" s="163"/>
      <c r="Y2431" s="175"/>
      <c r="Z2431" s="175" t="s">
        <v>533</v>
      </c>
      <c r="AA2431" s="175"/>
      <c r="AB2431" s="175"/>
    </row>
    <row r="2432" ht="22.5" customHeight="1">
      <c r="A2432" s="72">
        <f>COUNTIF('Call &amp; Chat-Lidya'!$I$4:$I$2365,I2432)</f>
        <v>2</v>
      </c>
      <c r="B2432" s="436">
        <v>46093.0</v>
      </c>
      <c r="C2432" s="94" t="s">
        <v>83</v>
      </c>
      <c r="D2432" s="94" t="s">
        <v>125</v>
      </c>
      <c r="E2432" s="94">
        <f t="shared" si="2"/>
        <v>595</v>
      </c>
      <c r="F2432" s="429">
        <v>46085.0</v>
      </c>
      <c r="G2432" s="94"/>
      <c r="H2432" s="94">
        <v>9160.0</v>
      </c>
      <c r="I2432" s="94" t="s">
        <v>11637</v>
      </c>
      <c r="J2432" s="161" t="s">
        <v>11638</v>
      </c>
      <c r="K2432" s="161" t="s">
        <v>4185</v>
      </c>
      <c r="L2432" s="430" t="s">
        <v>4185</v>
      </c>
      <c r="M2432" s="94" t="s">
        <v>11639</v>
      </c>
      <c r="N2432" s="94" t="s">
        <v>11640</v>
      </c>
      <c r="O2432" s="431">
        <v>45709.0</v>
      </c>
      <c r="P2432" s="436">
        <v>46199.0</v>
      </c>
      <c r="Q2432" s="94" t="s">
        <v>625</v>
      </c>
      <c r="R2432" s="94">
        <v>1.0</v>
      </c>
      <c r="S2432" s="167" t="s">
        <v>251</v>
      </c>
      <c r="T2432" s="162" t="s">
        <v>195</v>
      </c>
      <c r="U2432" s="167" t="s">
        <v>128</v>
      </c>
      <c r="V2432" s="167" t="s">
        <v>131</v>
      </c>
      <c r="W2432" s="175"/>
      <c r="X2432" s="163"/>
      <c r="Y2432" s="175"/>
      <c r="Z2432" s="175"/>
      <c r="AA2432" s="175"/>
      <c r="AB2432" s="175"/>
    </row>
    <row r="2433" ht="22.5" customHeight="1">
      <c r="A2433" s="72">
        <f>COUNTIF('Call &amp; Chat-Lidya'!$I$4:$I$2365,I2433)</f>
        <v>3</v>
      </c>
      <c r="B2433" s="436">
        <v>46093.0</v>
      </c>
      <c r="C2433" s="94" t="s">
        <v>83</v>
      </c>
      <c r="D2433" s="94" t="s">
        <v>125</v>
      </c>
      <c r="E2433" s="94">
        <f t="shared" si="2"/>
        <v>596</v>
      </c>
      <c r="F2433" s="429">
        <v>46085.0</v>
      </c>
      <c r="G2433" s="94"/>
      <c r="H2433" s="94">
        <v>9162.0</v>
      </c>
      <c r="I2433" s="94" t="s">
        <v>11641</v>
      </c>
      <c r="J2433" s="161" t="s">
        <v>11642</v>
      </c>
      <c r="K2433" s="161" t="s">
        <v>11643</v>
      </c>
      <c r="L2433" s="430" t="s">
        <v>11643</v>
      </c>
      <c r="M2433" s="94" t="s">
        <v>11644</v>
      </c>
      <c r="N2433" s="94" t="s">
        <v>11644</v>
      </c>
      <c r="O2433" s="431">
        <v>45709.0</v>
      </c>
      <c r="P2433" s="436">
        <v>46199.0</v>
      </c>
      <c r="Q2433" s="94" t="s">
        <v>213</v>
      </c>
      <c r="R2433" s="94">
        <v>1.0</v>
      </c>
      <c r="S2433" s="167" t="s">
        <v>251</v>
      </c>
      <c r="T2433" s="162" t="s">
        <v>145</v>
      </c>
      <c r="U2433" s="167" t="s">
        <v>101</v>
      </c>
      <c r="V2433" s="167" t="s">
        <v>131</v>
      </c>
      <c r="W2433" s="175"/>
      <c r="X2433" s="163"/>
      <c r="Y2433" s="175"/>
      <c r="Z2433" s="175"/>
      <c r="AA2433" s="175"/>
      <c r="AB2433" s="175"/>
    </row>
  </sheetData>
  <customSheetViews>
    <customSheetView guid="{1B9D0821-FF5D-47C6-BD8E-2BBA7D06D488}" filter="1" showAutoFilter="1">
      <autoFilter ref="$C$4:$S$2433">
        <filterColumn colId="1">
          <filters blank="1">
            <filter val="Mei"/>
            <filter val="Juni"/>
            <filter val="April"/>
          </filters>
        </filterColumn>
      </autoFilter>
    </customSheetView>
    <customSheetView guid="{43B698CB-0DF2-4C06-8838-7EFF9BEC890F}" filter="1" showAutoFilter="1">
      <autoFilter ref="$C$4:$AA$2433">
        <filterColumn colId="24">
          <filters>
            <filter val="Aplikasi tidak digunakan dan usaha laundry tidak ada"/>
            <filter val="Aplikasi tidak jadi digunakan karna aplikasi berbayar"/>
            <filter val="Call diangkat dan selesai perkenalan call dimatikan"/>
            <filter val="Sejauh ini aplikasi aman dan sudah digunakan di usaha laundry nya"/>
            <filter val="Untuk order kertas thermalnya akan dikabari lagi jika mau oder"/>
            <filter val="Akun Ibu CMO"/>
            <filter val="Bantu pandu untuk aktivasi membership dan cara penambahan akun karyawan"/>
            <filter val="Nomor tidak terdaftar dan tidak terhubung dengan wa"/>
            <filter val="Yang angkat telepon karyawan dan sudah call nomor owner tetapi tidak diangkat. Saat ini sudah menggunakan aplikasi 1010Dry dan aplikasi piposmart tidak diagunakan"/>
            <filter val="Audit 2 (I)"/>
            <filter val="Follow up penggunaan aplikasi piposmart dan penjelasan"/>
            <filter val="Penjelasan Menu karyawan dan penggajian karyawan. Penjelasan akses fitur paket Business dan penawaran upgrade gratis ke Pro"/>
            <filter val="Reminder perpanjangan berlangganan dan negosiasi upgrade berlangganan karna sebelunya berlangganan 6 bulan basic. Bantu Payment dan aktivasi mebership dan sudah konfirmasi pemberian rating playstorw"/>
            <filter val="Aplikasi tidak digunakan dan call langsung dimatikan"/>
            <filter val="Aplikasi tidak digunakan dan saat ini di laundry masih manual. Dulu aplikasi tidak digunakan karna lemot. Penjelasan aplikasi dan jika berminat akan dihubungi kembali"/>
            <filter val="Nomor yang diproject tidak terdaftar dan tidak terhubung dengan wa"/>
            <filter val="Call ditolak"/>
            <filter val="Aplikasi piposmart tidak digunakan lagi dan sudah menggunakan aplikasi edob yang jauh lebih murah. Jangan telpon&quot; lagi"/>
            <filter val="Call diangkat dan langsung dimatikan"/>
            <filter val="Sudah menggunakan aplikasi randori dan jangan dihubungi lagi"/>
            <filter val="Nomor tidak terdaftar dan tidak terhubung dnegan wa"/>
            <filter val="Selesai perkenalan call dimatikan"/>
            <filter val="Nomor tidak terhubung dengan wa"/>
            <filter val="Aplikasi piposmartnya belum digunakan karna belum tertarik dan call langsung dimatikan"/>
          </filters>
        </filterColumn>
      </autoFilter>
    </customSheetView>
    <customSheetView guid="{38EF2163-8F97-4027-B079-F0073FB7CA69}" filter="1" showAutoFilter="1">
      <autoFilter ref="$C$4:$S$2433"/>
    </customSheetView>
    <customSheetView guid="{83F949F5-7FC3-45DD-B67F-7FAE47132FFB}" filter="1" showAutoFilter="1">
      <autoFilter ref="$C$4:$AA$2433">
        <filterColumn colId="1">
          <filters blank="1">
            <filter val="Juni"/>
            <filter val="Maret"/>
            <filter val="Januari"/>
            <filter val="Februari"/>
            <filter val="April"/>
          </filters>
        </filterColumn>
        <filterColumn colId="24">
          <filters>
            <filter val="Aplikasi tidak digunakan dan usaha laundry tidak ada"/>
            <filter val="Aplikasi tidak jadi digunakan karna aplikasi berbayar"/>
            <filter val="Call diangkat dan selesai perkenalan call dimatikan"/>
            <filter val="Sejauh ini aplikasi aman dan sudah digunakan di usaha laundry nya"/>
            <filter val="Untuk order kertas thermalnya akan dikabari lagi jika mau oder"/>
            <filter val="Akun Ibu CMO"/>
            <filter val="Bantu pandu untuk aktivasi membership dan cara penambahan akun karyawan"/>
            <filter val="Nomor tidak terdaftar dan tidak terhubung dengan wa"/>
            <filter val="Yang angkat telepon karyawan dan sudah call nomor owner tetapi tidak diangkat. Saat ini sudah menggunakan aplikasi 1010Dry dan aplikasi piposmart tidak diagunakan"/>
            <filter val="Audit 2 (I)"/>
            <filter val="Follow up penggunaan aplikasi piposmart dan penjelasan"/>
            <filter val="Penjelasan Menu karyawan dan penggajian karyawan. Penjelasan akses fitur paket Business dan penawaran upgrade gratis ke Pro"/>
            <filter val="Reminder perpanjangan berlangganan dan negosiasi upgrade berlangganan karna sebelunya berlangganan 6 bulan basic. Bantu Payment dan aktivasi mebership dan sudah konfirmasi pemberian rating playstorw"/>
            <filter val="Aplikasi tidak digunakan dan call langsung dimatikan"/>
            <filter val="Aplikasi tidak digunakan dan saat ini di laundry masih manual. Dulu aplikasi tidak digunakan karna lemot. Penjelasan aplikasi dan jika berminat akan dihubungi kembali"/>
            <filter val="Nomor yang diproject tidak terdaftar dan tidak terhubung dengan wa"/>
            <filter val="Call ditolak"/>
            <filter val="Aplikasi piposmart tidak digunakan lagi dan sudah menggunakan aplikasi edob yang jauh lebih murah. Jangan telpon&quot; lagi"/>
            <filter val="Call diangkat dan langsung dimatikan"/>
            <filter val="Sudah menggunakan aplikasi randori dan jangan dihubungi lagi"/>
            <filter val="Nomor tidak terdaftar dan tidak terhubung dnegan wa"/>
            <filter val="Selesai perkenalan call dimatikan"/>
            <filter val="Nomor tidak terhubung dengan wa"/>
            <filter val="Aplikasi piposmartnya belum digunakan karna belum tertarik dan call langsung dimatikan"/>
          </filters>
        </filterColumn>
      </autoFilter>
    </customSheetView>
    <customSheetView guid="{26654DB3-0FF3-4C5F-BD25-90CB92173C67}" filter="1" showAutoFilter="1">
      <autoFilter ref="$C$4:$S$2433"/>
    </customSheetView>
    <customSheetView guid="{23CB7878-868B-4E76-8109-0DF22C1D89BC}" filter="1" showAutoFilter="1">
      <autoFilter ref="$C$4:$S$2433"/>
    </customSheetView>
    <customSheetView guid="{E07E86E7-9C06-47CB-AC74-F13915F95641}" filter="1" showAutoFilter="1">
      <autoFilter ref="$C$4:$AA$2433"/>
    </customSheetView>
    <customSheetView guid="{3EC51F52-E7CD-492A-BE72-927E4CB7891D}" filter="1" showAutoFilter="1">
      <autoFilter ref="$C$4:$S$2433">
        <filterColumn colId="1">
          <filters blank="1">
            <filter val="Mei"/>
            <filter val="Juni"/>
            <filter val="Januari"/>
            <filter val="Februari"/>
            <filter val="April"/>
          </filters>
        </filterColumn>
      </autoFilter>
    </customSheetView>
    <customSheetView guid="{6C88D62D-6B0D-4755-BDB5-AF5190EDEAB8}" filter="1" showAutoFilter="1">
      <autoFilter ref="$C$4:$S$2433"/>
    </customSheetView>
  </customSheetViews>
  <mergeCells count="3">
    <mergeCell ref="A1:M1"/>
    <mergeCell ref="A2:J2"/>
    <mergeCell ref="A3:J3"/>
  </mergeCells>
  <conditionalFormatting sqref="I242:I243">
    <cfRule type="expression" dxfId="4" priority="1">
      <formula>COUNTIF($I$544:$I$583,$I242)&gt;1</formula>
    </cfRule>
  </conditionalFormatting>
  <conditionalFormatting sqref="I240:I244">
    <cfRule type="expression" dxfId="4" priority="2">
      <formula>COUNTIF($I$550:$I$589,$I240)&gt;1</formula>
    </cfRule>
  </conditionalFormatting>
  <conditionalFormatting sqref="I693:I695">
    <cfRule type="expression" dxfId="4" priority="3">
      <formula>COUNTIF($I$866:$I$907,$I693)&gt;1</formula>
    </cfRule>
  </conditionalFormatting>
  <conditionalFormatting sqref="J692:J695">
    <cfRule type="expression" dxfId="3" priority="4">
      <formula>COUNTIFJ5:J1086</formula>
    </cfRule>
  </conditionalFormatting>
  <conditionalFormatting sqref="I692:I695">
    <cfRule type="expression" dxfId="4" priority="5">
      <formula>COUNTIF($H$943:$H$1081,$H692)&gt;1</formula>
    </cfRule>
  </conditionalFormatting>
  <conditionalFormatting sqref="J692:J695">
    <cfRule type="expression" dxfId="3" priority="6">
      <formula>COUNTIFJ5:J1077</formula>
    </cfRule>
  </conditionalFormatting>
  <conditionalFormatting sqref="I688:I695">
    <cfRule type="expression" dxfId="4" priority="7">
      <formula>COUNTIF($I$859:$I$900,$I688)&gt;1</formula>
    </cfRule>
  </conditionalFormatting>
  <conditionalFormatting sqref="I759:I762">
    <cfRule type="expression" dxfId="4" priority="8">
      <formula>COUNTIF($I$920:$I$961,$I759)&gt;1</formula>
    </cfRule>
  </conditionalFormatting>
  <conditionalFormatting sqref="I6:I244 I246:I319 I322:I758">
    <cfRule type="expression" dxfId="4" priority="9">
      <formula>COUNTIF($I$920:$I$961,$I6)&gt;1</formula>
    </cfRule>
  </conditionalFormatting>
  <conditionalFormatting sqref="I849:I850">
    <cfRule type="expression" dxfId="4" priority="10">
      <formula>COUNTIF($I$1272:$I$1410,$I849)&gt;1</formula>
    </cfRule>
  </conditionalFormatting>
  <conditionalFormatting sqref="J849:J850">
    <cfRule type="expression" dxfId="3" priority="11">
      <formula>COUNTIFJ5:J1383</formula>
    </cfRule>
  </conditionalFormatting>
  <conditionalFormatting sqref="I848">
    <cfRule type="expression" dxfId="4" priority="12">
      <formula>COUNTIF($I$1272:$I$1410,$I848)&gt;1</formula>
    </cfRule>
  </conditionalFormatting>
  <conditionalFormatting sqref="J848">
    <cfRule type="expression" dxfId="3" priority="13">
      <formula>COUNTIFJ5:J1382</formula>
    </cfRule>
  </conditionalFormatting>
  <conditionalFormatting sqref="I847">
    <cfRule type="expression" dxfId="4" priority="14">
      <formula>COUNTIF($I$1272:$I$1410,$I847)&gt;1</formula>
    </cfRule>
  </conditionalFormatting>
  <conditionalFormatting sqref="J847">
    <cfRule type="expression" dxfId="3" priority="15">
      <formula>COUNTIFJ5:J1381</formula>
    </cfRule>
  </conditionalFormatting>
  <conditionalFormatting sqref="I845:I846">
    <cfRule type="expression" dxfId="4" priority="16">
      <formula>COUNTIF($I$1272:$I$1410,$I845)&gt;1</formula>
    </cfRule>
  </conditionalFormatting>
  <conditionalFormatting sqref="J845:J846">
    <cfRule type="expression" dxfId="3" priority="17">
      <formula>COUNTIFJ5:J1379</formula>
    </cfRule>
  </conditionalFormatting>
  <conditionalFormatting sqref="I837:I844">
    <cfRule type="expression" dxfId="4" priority="18">
      <formula>COUNTIF($I$1272:$I$1410,$I837)&gt;1</formula>
    </cfRule>
  </conditionalFormatting>
  <conditionalFormatting sqref="J837:J844">
    <cfRule type="expression" dxfId="3" priority="19">
      <formula>COUNTIFJ5:J1371</formula>
    </cfRule>
  </conditionalFormatting>
  <conditionalFormatting sqref="I836">
    <cfRule type="expression" dxfId="4" priority="20">
      <formula>COUNTIF($I$1272:$I$1410,$I836)&gt;1</formula>
    </cfRule>
  </conditionalFormatting>
  <conditionalFormatting sqref="J836">
    <cfRule type="expression" dxfId="3" priority="21">
      <formula>COUNTIFJ5:J1370</formula>
    </cfRule>
  </conditionalFormatting>
  <conditionalFormatting sqref="I835">
    <cfRule type="expression" dxfId="4" priority="22">
      <formula>COUNTIF($I$1272:$I$1410,$I835)&gt;1</formula>
    </cfRule>
  </conditionalFormatting>
  <conditionalFormatting sqref="J835">
    <cfRule type="expression" dxfId="3" priority="23">
      <formula>COUNTIFJ5:J1369</formula>
    </cfRule>
  </conditionalFormatting>
  <conditionalFormatting sqref="I827:I834">
    <cfRule type="expression" dxfId="4" priority="24">
      <formula>COUNTIF($I$1272:$I$1410,$I827)&gt;1</formula>
    </cfRule>
  </conditionalFormatting>
  <conditionalFormatting sqref="J827:J834">
    <cfRule type="expression" dxfId="3" priority="25">
      <formula>COUNTIFJ5:J1361</formula>
    </cfRule>
  </conditionalFormatting>
  <conditionalFormatting sqref="I826">
    <cfRule type="expression" dxfId="4" priority="26">
      <formula>COUNTIF($I$1272:$I$1410,$I826)&gt;1</formula>
    </cfRule>
  </conditionalFormatting>
  <conditionalFormatting sqref="J826">
    <cfRule type="expression" dxfId="3" priority="27">
      <formula>COUNTIFJ5:J1360</formula>
    </cfRule>
  </conditionalFormatting>
  <conditionalFormatting sqref="I825">
    <cfRule type="expression" dxfId="4" priority="28">
      <formula>COUNTIF($I$1272:$I$1410,$I825)&gt;1</formula>
    </cfRule>
  </conditionalFormatting>
  <conditionalFormatting sqref="J825">
    <cfRule type="expression" dxfId="3" priority="29">
      <formula>COUNTIFJ5:J1359</formula>
    </cfRule>
  </conditionalFormatting>
  <conditionalFormatting sqref="I824">
    <cfRule type="expression" dxfId="4" priority="30">
      <formula>COUNTIF($I$1272:$I$1410,$I824)&gt;1</formula>
    </cfRule>
  </conditionalFormatting>
  <conditionalFormatting sqref="K5:K244 J6:J244 J246:J319 K246:K318 L318 J322:J870 K322:K1051 L692:N695 K1053:K1195 L1065 K1198:K1364 K1366:K1420 K1422:L1423 K1426:K1609 L1489:L1501 K1611:K1665 K1669:K2433">
    <cfRule type="expression" dxfId="3" priority="31">
      <formula>countif</formula>
    </cfRule>
  </conditionalFormatting>
  <conditionalFormatting sqref="K5:K244 J6:J244 J246:J319 K246:K318 L318 J322:J870 K322:K1051 L692:L695 K1053:K1195 L1065 K1198:K1364 K1366:K1420 K1422:L1423 K1426:K1609 L1489:L1501 K1611:K1665 K1669:K2433">
    <cfRule type="expression" dxfId="3" priority="32">
      <formula>countif</formula>
    </cfRule>
  </conditionalFormatting>
  <conditionalFormatting sqref="J823">
    <cfRule type="expression" dxfId="3" priority="33">
      <formula>COUNTIFJ5:J1357</formula>
    </cfRule>
  </conditionalFormatting>
  <conditionalFormatting sqref="K5:K244 J6:J244 J246:J319 K246:K318 L318 J322:J870 K322:K1051 L692:L695 K1053:K1195 L1065 K1198:K1364 K1366:K1420 K1422:L1423 K1426:K1609 L1489:L1501 K1611:K1665 K1669:K2433">
    <cfRule type="expression" dxfId="3" priority="34">
      <formula>countif</formula>
    </cfRule>
  </conditionalFormatting>
  <conditionalFormatting sqref="J6:J244 J246:J319 J322:J822">
    <cfRule type="expression" dxfId="3" priority="35">
      <formula>COUNTIFJ5:J399</formula>
    </cfRule>
  </conditionalFormatting>
  <conditionalFormatting sqref="K5:K244 J6:J244 J246:J319 K246:K318 L318 J322:J870 K322:K1051 L692:L695 K1053:K1195 L1065 K1198:K1364 K1366:K1420 K1422:L1423 K1426:K1609 L1489:L1501 K1611:K1665 K1669:K2433">
    <cfRule type="expression" dxfId="3" priority="36">
      <formula>countif</formula>
    </cfRule>
  </conditionalFormatting>
  <conditionalFormatting sqref="J904:J905">
    <cfRule type="expression" dxfId="3" priority="37">
      <formula>COUNTIFJ5:J1418</formula>
    </cfRule>
  </conditionalFormatting>
  <conditionalFormatting sqref="K5:K244 J6:J244 J246:J319 K246:K318 L318 J322:J870 K322:K1051 L692:L695 K1053:K1195 L1065 K1198:K1364 K1366:K1420 K1422:L1423 K1426:K1609 L1489:L1501 K1611:K1665 K1669:K2433">
    <cfRule type="expression" dxfId="3" priority="38">
      <formula>countif</formula>
    </cfRule>
  </conditionalFormatting>
  <conditionalFormatting sqref="J903">
    <cfRule type="expression" dxfId="3" priority="39">
      <formula>COUNTIFJ5:J1417</formula>
    </cfRule>
  </conditionalFormatting>
  <conditionalFormatting sqref="K5:K244 J6:J244 J246:J319 K246:K318 L318 J322:J870 K322:K1051 L692:L695 K1053:K1195 L1065 K1198:K1364 K1366:K1420 K1422:L1423 K1426:K1609 L1489:L1501 K1611:K1665 K1669:K2433">
    <cfRule type="expression" dxfId="3" priority="40">
      <formula>countif</formula>
    </cfRule>
  </conditionalFormatting>
  <conditionalFormatting sqref="J902">
    <cfRule type="expression" dxfId="3" priority="41">
      <formula>COUNTIFJ5:J1416</formula>
    </cfRule>
  </conditionalFormatting>
  <conditionalFormatting sqref="K5:K244 J6:J244 J246:J319 K246:K318 L318 J322:J870 K322:K1051 L692:L695 K1053:K1195 L1065 K1198:K1364 K1366:K1420 K1422:L1423 K1426:K1609 L1489:L1501 K1611:K1665 K1669:K2433">
    <cfRule type="expression" dxfId="3" priority="42">
      <formula>countif</formula>
    </cfRule>
  </conditionalFormatting>
  <conditionalFormatting sqref="J901">
    <cfRule type="expression" dxfId="3" priority="43">
      <formula>COUNTIFJ5:J1415</formula>
    </cfRule>
  </conditionalFormatting>
  <conditionalFormatting sqref="K5:K244 J6:J244 J246:J319 K246:K318 L318 J322:J870 K322:K1051 L692:L695 K1053:K1195 L1065 K1198:K1364 K1366:K1420 K1422:L1423 K1426:K1609 L1489:L1501 K1611:K1665 K1669:K2433">
    <cfRule type="expression" dxfId="3" priority="44">
      <formula>countif</formula>
    </cfRule>
  </conditionalFormatting>
  <conditionalFormatting sqref="J900">
    <cfRule type="expression" dxfId="3" priority="45">
      <formula>COUNTIFJ5:J1414</formula>
    </cfRule>
  </conditionalFormatting>
  <conditionalFormatting sqref="K5:K244 J6:J244 J246:J319 K246:K318 L318 J322:J870 K322:K1051 L692:L695 K1053:K1195 L1065 K1198:K1364 K1366:K1420 K1422:L1423 K1426:K1609 L1489:L1501 K1611:K1665 K1669:K2433">
    <cfRule type="expression" dxfId="3" priority="46">
      <formula>countif</formula>
    </cfRule>
  </conditionalFormatting>
  <conditionalFormatting sqref="J899">
    <cfRule type="expression" dxfId="3" priority="47">
      <formula>COUNTIFJ5:J1413</formula>
    </cfRule>
  </conditionalFormatting>
  <conditionalFormatting sqref="K5:K244 J6:J244 J246:J319 K246:K318 L318 J322:J870 K322:K1051 L692:L695 K1053:K1195 L1065 K1198:K1364 K1366:K1420 K1422:L1423 K1426:K1609 L1489:L1501 K1611:K1665 K1669:K2433">
    <cfRule type="expression" dxfId="3" priority="48">
      <formula>countif</formula>
    </cfRule>
  </conditionalFormatting>
  <conditionalFormatting sqref="J898">
    <cfRule type="expression" dxfId="3" priority="49">
      <formula>COUNTIFJ5:J1412</formula>
    </cfRule>
  </conditionalFormatting>
  <conditionalFormatting sqref="K5:K244 J6:J244 J246:J319 K246:K318 L318 J322:J870 K322:K1051 L692:L695 K1053:K1195 L1065 K1198:K1364 K1366:K1420 K1422:L1423 K1426:K1609 L1489:L1501 K1611:K1665 K1669:K2433">
    <cfRule type="expression" dxfId="3" priority="50">
      <formula>countif</formula>
    </cfRule>
  </conditionalFormatting>
  <conditionalFormatting sqref="J897">
    <cfRule type="expression" dxfId="3" priority="51">
      <formula>COUNTIFJ5:J1411</formula>
    </cfRule>
  </conditionalFormatting>
  <conditionalFormatting sqref="K5:K244 J6:J244 J246:J319 K246:K318 L318 J322:J870 K322:K1051 L692:L695 K1053:K1195 L1065 K1198:K1364 K1366:K1420 K1422:L1423 K1426:K1609 L1489:L1501 K1611:K1665 K1669:K2433">
    <cfRule type="expression" dxfId="3" priority="52">
      <formula>countif</formula>
    </cfRule>
  </conditionalFormatting>
  <conditionalFormatting sqref="I6:J244 I246:J319 I322:I870 J322:J896">
    <cfRule type="expression" dxfId="3" priority="53">
      <formula>COUNTIFJ5:I391</formula>
    </cfRule>
  </conditionalFormatting>
  <conditionalFormatting sqref="K5:K244 J6:J244 J246:J319 K246:K318 L318 J322:J870 K322:K1051 L692:L695 K1053:K1195 L1065 K1198:K1364 K1366:K1420 K1422:L1423 K1426:K1609 L1489:L1501 K1611:K1665 K1669:K2433">
    <cfRule type="expression" dxfId="3" priority="54">
      <formula>countif</formula>
    </cfRule>
  </conditionalFormatting>
  <conditionalFormatting sqref="J1065">
    <cfRule type="expression" dxfId="3" priority="55">
      <formula>COUNTIFJ5:J1459</formula>
    </cfRule>
  </conditionalFormatting>
  <conditionalFormatting sqref="K5:K244 J6:J244 J246:J319 K246:K318 L318 J322:J870 K322:K1051 L692:L695 K1053:K1195 L1065 K1198:K1364 K1366:K1420 K1422:L1423 K1426:K1609 L1489:L1501 K1611:K1665 K1669:K2433">
    <cfRule type="expression" dxfId="3" priority="56">
      <formula>countif</formula>
    </cfRule>
  </conditionalFormatting>
  <conditionalFormatting sqref="J1090:J1095">
    <cfRule type="expression" dxfId="3" priority="57">
      <formula>COUNTIFJ5:J1534</formula>
    </cfRule>
  </conditionalFormatting>
  <conditionalFormatting sqref="K5:K244 J6:J244 J246:J319 K246:K318 L318 J322:J870 K322:K1051 L692:L695 K1053:K1195 L1065 K1198:K1364 K1366:K1420 K1422:L1423 K1426:K1609 L1489:L1501 K1611:K1665 K1669:K2433">
    <cfRule type="expression" dxfId="3" priority="58">
      <formula>countif</formula>
    </cfRule>
  </conditionalFormatting>
  <conditionalFormatting sqref="J1087:J1089">
    <cfRule type="expression" dxfId="3" priority="59">
      <formula>COUNTIFJ5:J1531</formula>
    </cfRule>
  </conditionalFormatting>
  <conditionalFormatting sqref="K5:K244 J6:J244 J246:J319 K246:K318 L318 J322:J870 K322:K1051 L692:L695 K1053:K1195 L1065 K1198:K1364 K1366:K1420 K1422:L1423 K1426:K1609 L1489:L1501 K1611:K1665 K1669:K2433">
    <cfRule type="expression" dxfId="3" priority="60">
      <formula>countif</formula>
    </cfRule>
  </conditionalFormatting>
  <conditionalFormatting sqref="J1086">
    <cfRule type="expression" dxfId="3" priority="61">
      <formula>COUNTIFJ5:J1530</formula>
    </cfRule>
  </conditionalFormatting>
  <conditionalFormatting sqref="K5:K244 J6:J244 J246:J319 K246:K318 L318 J322:J870 K322:K1051 L692:L695 K1053:K1195 L1065 K1198:K1364 K1366:K1420 K1422:L1423 K1426:K1609 L1489:L1501 K1611:K1665 K1669:K2433">
    <cfRule type="expression" dxfId="3" priority="62">
      <formula>countif</formula>
    </cfRule>
  </conditionalFormatting>
  <conditionalFormatting sqref="J1080:J1085">
    <cfRule type="expression" dxfId="3" priority="63">
      <formula>COUNTIFJ5:J1524</formula>
    </cfRule>
  </conditionalFormatting>
  <conditionalFormatting sqref="K5:K244 J6:J244 J246:J319 K246:K318 L318 J322:J870 K322:K1051 L692:L695 K1053:K1195 L1065 K1198:K1364 K1366:K1420 K1422:L1423 K1426:K1609 L1489:L1501 K1611:K1665 K1669:K2433">
    <cfRule type="expression" dxfId="3" priority="64">
      <formula>countif</formula>
    </cfRule>
  </conditionalFormatting>
  <conditionalFormatting sqref="J1078:J1079">
    <cfRule type="expression" dxfId="3" priority="65">
      <formula>COUNTIFJ5:J1522</formula>
    </cfRule>
  </conditionalFormatting>
  <conditionalFormatting sqref="K5:K244 J6:J244 J246:J319 K246:K318 L318 J322:J870 K322:K1051 L692:L695 K1053:K1195 L1065 K1198:K1364 K1366:K1420 K1422:L1423 K1426:K1609 L1489:L1501 K1611:K1665 K1669:K2433">
    <cfRule type="expression" dxfId="3" priority="66">
      <formula>countif</formula>
    </cfRule>
  </conditionalFormatting>
  <conditionalFormatting sqref="J1075:J1077">
    <cfRule type="expression" dxfId="3" priority="67">
      <formula>COUNTIFJ5:J1519</formula>
    </cfRule>
  </conditionalFormatting>
  <conditionalFormatting sqref="K5:K244 J6:J244 J246:J319 K246:K318 L318 J322:J870 K322:K1051 L692:L695 K1053:K1195 L1065 K1198:K1364 K1366:K1420 K1422:L1423 K1426:K1609 L1489:L1501 K1611:K1665 K1669:K2433">
    <cfRule type="expression" dxfId="3" priority="68">
      <formula>countif</formula>
    </cfRule>
  </conditionalFormatting>
  <conditionalFormatting sqref="J1068:J1074">
    <cfRule type="expression" dxfId="3" priority="69">
      <formula>COUNTIFJ5:J1512</formula>
    </cfRule>
  </conditionalFormatting>
  <conditionalFormatting sqref="K5:K244 J6:J244 J246:J319 K246:K318 L318 J322:J870 K322:K1051 L692:L695 K1053:K1195 L1065 K1198:K1364 K1366:K1420 K1422:L1423 K1426:K1609 L1489:L1501 K1611:K1665 K1669:K2433">
    <cfRule type="expression" dxfId="3" priority="70">
      <formula>countif</formula>
    </cfRule>
  </conditionalFormatting>
  <conditionalFormatting sqref="I6:J244 I246:J319 I322:I870 J322:J1051 J1053:J1067">
    <cfRule type="expression" dxfId="3" priority="71">
      <formula>COUNTIFJ5:I296</formula>
    </cfRule>
  </conditionalFormatting>
  <conditionalFormatting sqref="K5:K244 J6:J244 J246:J319 K246:K318 L318 J322:J870 K322:K1051 L692:L695 K1053:K1195 L1065 K1198:K1364 K1366:K1420 K1422:L1423 K1426:K1609 L1489:L1501 K1611:K1665 K1669:K2433">
    <cfRule type="expression" dxfId="3" priority="72">
      <formula>countif</formula>
    </cfRule>
  </conditionalFormatting>
  <conditionalFormatting sqref="J1229:J1234">
    <cfRule type="expression" dxfId="3" priority="73">
      <formula>COUNTIFJ5:J1601</formula>
    </cfRule>
  </conditionalFormatting>
  <conditionalFormatting sqref="K5:K244 J6:J244 J246:J319 K246:K318 L318 J322:J870 K322:K1051 L692:L695 K1053:K1195 K1198:K1364 K1366:K1420 K1422:L1423 K1426:K1609 L1489:L1501 K1611:K1665 K1669:K2433">
    <cfRule type="expression" dxfId="3" priority="74">
      <formula>countif</formula>
    </cfRule>
  </conditionalFormatting>
  <conditionalFormatting sqref="I6:J244 I246:J319 I322:I870 J322:J1051 J1053:J1195 J1198:J1278 K1256:K1264">
    <cfRule type="expression" dxfId="3" priority="75">
      <formula>COUNTIFJ5:I139</formula>
    </cfRule>
  </conditionalFormatting>
  <conditionalFormatting sqref="K5:K244 J6:J244 J246:J319 K246:K318 L318 J322:J870 K322:K1051 L692:L695 K1053:K1195 K1198:K1364 K1366:K1420 K1422:L1423 K1426:K1609 L1489:L1501 K1611:K1665 K1669:K2433">
    <cfRule type="expression" dxfId="3" priority="76">
      <formula>countif</formula>
    </cfRule>
  </conditionalFormatting>
  <conditionalFormatting sqref="I6:J244 I246:J319 I322:I870 J322:J1051 J1053:J1195 J1198:J1364 K1256:K1264 J1366:J1369 J1487">
    <cfRule type="expression" dxfId="3" priority="77">
      <formula>COUNTIFJ5:I76</formula>
    </cfRule>
  </conditionalFormatting>
  <conditionalFormatting sqref="K5:K244 J6:J244 J246:J319 K246:K318 L318 J322:J870 K322:K1051 L692:L695 K1053:K1195 K1198:K1364 K1366:K1420 K1422:L1423 K1426:K1609 L1489:L1501 K1611:K1665 K1669:K2433">
    <cfRule type="expression" dxfId="3" priority="78">
      <formula>countif</formula>
    </cfRule>
  </conditionalFormatting>
  <conditionalFormatting sqref="J1485:J1487">
    <cfRule type="expression" dxfId="3" priority="79">
      <formula>COUNTIFJ5:J1626</formula>
    </cfRule>
  </conditionalFormatting>
  <conditionalFormatting sqref="K5:K244 J6:J244 J246:J319 K246:K318 L318 J322:J870 K322:K1051 L692:L695 K1053:K1195 K1198:K1364 K1366:K1420 K1422:L1423 K1426:K1609 L1489:L1501 K1611:K1665 K1669:K2433">
    <cfRule type="expression" dxfId="3" priority="80">
      <formula>countif</formula>
    </cfRule>
  </conditionalFormatting>
  <conditionalFormatting sqref="J1481:J1484">
    <cfRule type="expression" dxfId="3" priority="81">
      <formula>COUNTIFJ5:J1622</formula>
    </cfRule>
  </conditionalFormatting>
  <conditionalFormatting sqref="K5:K244 J6:J244 J246:J319 K246:K318 L318 J322:J870 K322:K1051 L692:L695 K1053:K1195 K1198:K1364 K1366:K1420 K1422:L1423 K1426:K1609 L1489:L1501 K1611:K1665 K1669:K2433">
    <cfRule type="expression" dxfId="3" priority="82">
      <formula>countif</formula>
    </cfRule>
  </conditionalFormatting>
  <conditionalFormatting sqref="J1480">
    <cfRule type="expression" dxfId="3" priority="83">
      <formula>COUNTIFJ5:J1621</formula>
    </cfRule>
  </conditionalFormatting>
  <conditionalFormatting sqref="I6:J244 I246:J319 I322:I870 J322:J1051 J1053:J1195 J1198:J1364 K1256:K1264 J1366:J1479 J1487">
    <cfRule type="expression" dxfId="3" priority="84">
      <formula>COUNTIFJ5:#REF!</formula>
    </cfRule>
  </conditionalFormatting>
  <conditionalFormatting sqref="I6:J244 I246:J319 I322:I870 J322:J1051 J1053:J1195 J1198:J1364 K1256:K1264 J1366:J1479 J1487">
    <cfRule type="expression" dxfId="3" priority="85">
      <formula>COUNTIFJ5:#REF!</formula>
    </cfRule>
  </conditionalFormatting>
  <conditionalFormatting sqref="K5:K244 J6:J244 J246:J319 K246:K318 L318 J322:J870 K322:K1051 L692:L695 K1053:K1195 K1198:K1364 K1366:K1420 K1422:L1423 K1426:K1609 L1489:L1501 K1611:K1665 K1669:K2433">
    <cfRule type="expression" dxfId="3" priority="86">
      <formula>countif</formula>
    </cfRule>
  </conditionalFormatting>
  <conditionalFormatting sqref="J1663">
    <cfRule type="expression" dxfId="3" priority="87">
      <formula>COUNTIFJ5:J2145</formula>
    </cfRule>
  </conditionalFormatting>
  <conditionalFormatting sqref="K5:K244 J6:J244 J246:J319 K246:K318 L318 J322:J870 K322:K1051 L692:L695 K1053:K1195 K1198:K1364 K1366:K1420 K1422:L1423 K1426:K1609 L1489:L1501 K1611:K1665 K1669:K2433">
    <cfRule type="expression" dxfId="3" priority="88">
      <formula>countif</formula>
    </cfRule>
  </conditionalFormatting>
  <conditionalFormatting sqref="J1656">
    <cfRule type="expression" dxfId="3" priority="89">
      <formula>COUNTIFJ5:J2138</formula>
    </cfRule>
  </conditionalFormatting>
  <conditionalFormatting sqref="K5:K244 J6:J244 J246:J319 K246:K318 L318 J322:J870 K322:K1051 L692:L695 K1053:K1195 K1198:K1364 K1366:K1420 K1422:L1423 K1426:K1609 L1489:L1501 K1611:K1665 K1669:K2433">
    <cfRule type="expression" dxfId="3" priority="90">
      <formula>countif</formula>
    </cfRule>
  </conditionalFormatting>
  <conditionalFormatting sqref="J1618:J1621">
    <cfRule type="expression" dxfId="3" priority="91">
      <formula>COUNTIFJ5:J2100</formula>
    </cfRule>
  </conditionalFormatting>
  <conditionalFormatting sqref="K5:K244 J6:J244 J246:J319 K246:K318 L318 J322:J870 K322:K1051 L692:L695 K1053:K1195 K1198:K1364 K1366:K1420 K1422:L1423 K1426:K1609 L1489:L1501 K1611:K1665 K1669:K2433">
    <cfRule type="expression" dxfId="3" priority="92">
      <formula>countif</formula>
    </cfRule>
  </conditionalFormatting>
  <conditionalFormatting sqref="J1614:J1617">
    <cfRule type="expression" dxfId="3" priority="93">
      <formula>COUNTIFJ5:J2096</formula>
    </cfRule>
  </conditionalFormatting>
  <conditionalFormatting sqref="K5:K244 J6:J244 J246:J319 K246:K318 L318 J322:J870 K322:K1051 L692:L695 K1053:K1195 K1198:K1364 K1366:K1420 K1422:L1423 K1426:K1609 L1489:L1501 K1611:K1665 K1669:K2433">
    <cfRule type="expression" dxfId="3" priority="94">
      <formula>countif</formula>
    </cfRule>
  </conditionalFormatting>
  <conditionalFormatting sqref="I6:J244 I246:J319 I322:I870 J322:J1051 J1053:J1195 J1198:J1364 K1256:K1264 J1366:J1609 K1540 J1611:J1613">
    <cfRule type="expression" dxfId="3" priority="95">
      <formula>COUNTIFJ5:I215</formula>
    </cfRule>
  </conditionalFormatting>
  <conditionalFormatting sqref="K5:K244 J6:J244 J246:J319 K246:K318 L318 J322:J870 K322:K1051 L692:L695 K1053:K1195 K1198:K1364 K1366:K1420 K1422:L1423 K1426:K1609 L1489:L1501 K1611:K1665 K1669:K2433">
    <cfRule type="expression" dxfId="3" priority="96">
      <formula>countif</formula>
    </cfRule>
  </conditionalFormatting>
  <conditionalFormatting sqref="I1718:I1719">
    <cfRule type="expression" dxfId="4" priority="97">
      <formula>COUNTIF($I$5:$I$2167,$I1718)&gt;1</formula>
    </cfRule>
  </conditionalFormatting>
  <conditionalFormatting sqref="K5:K244 J6:J244 J246:J319 K246:K318 L318 J322:J870 K322:K1051 L692:L695 K1053:K1195 K1198:K1364 K1366:K1420 K1422:L1423 K1426:K1609 L1489:L1501 K1611:K1665 K1669:K2433">
    <cfRule type="expression" dxfId="3" priority="98">
      <formula>countif</formula>
    </cfRule>
  </conditionalFormatting>
  <conditionalFormatting sqref="I1700:I1717">
    <cfRule type="expression" dxfId="4" priority="99">
      <formula>COUNTIF($I$5:$I$2167,$I1700)&gt;1</formula>
    </cfRule>
  </conditionalFormatting>
  <conditionalFormatting sqref="K5:K244 J6:J244 J246:J319 K246:K318 L318 J322:J870 K322:K1051 L692:L695 K1053:K1195 K1198:K1364 K1366:K1420 K1422:L1423 K1426:K1609 L1489:L1501 K1611:K1665 K1669:K2433">
    <cfRule type="expression" dxfId="3" priority="100">
      <formula>countif</formula>
    </cfRule>
  </conditionalFormatting>
  <conditionalFormatting sqref="I1699">
    <cfRule type="expression" dxfId="4" priority="101">
      <formula>COUNTIF($I$5:$I$2167,$I1699)&gt;1</formula>
    </cfRule>
  </conditionalFormatting>
  <conditionalFormatting sqref="K5:K244 J6:J244 J246:J319 K246:K318 L318 J322:J870 K322:K1051 L692:L695 K1053:K1195 K1198:K1364 K1366:K1420 K1422:L1423 K1426:K1609 L1489:L1501 K1611:K1665 K1669:K2433">
    <cfRule type="expression" dxfId="3" priority="102">
      <formula>countif</formula>
    </cfRule>
  </conditionalFormatting>
  <conditionalFormatting sqref="J1698">
    <cfRule type="expression" dxfId="3" priority="103">
      <formula>COUNTIFJ5:J2197</formula>
    </cfRule>
  </conditionalFormatting>
  <conditionalFormatting sqref="K5:K244 J6:J244 J246:J319 K246:K318 L318 J322:J870 K322:K1051 L692:L695 K1053:K1195 K1198:K1364 K1366:K1420 K1422:L1423 K1426:K1609 L1489:L1501 K1611:K1665 K1669:K2433">
    <cfRule type="expression" dxfId="3" priority="104">
      <formula>countif</formula>
    </cfRule>
  </conditionalFormatting>
  <conditionalFormatting sqref="J1695:J1697">
    <cfRule type="expression" dxfId="3" priority="105">
      <formula>COUNTIFJ5:J2194</formula>
    </cfRule>
  </conditionalFormatting>
  <conditionalFormatting sqref="K5:K244 J6:J244 J246:J319 K246:K318 L318 J322:J870 K322:K1051 L692:L695 K1053:K1195 K1198:K1364 K1366:K1420 K1422:L1423 K1426:K1609 L1489:L1501 K1611:K1665 K1669:K2433">
    <cfRule type="expression" dxfId="3" priority="106">
      <formula>countif</formula>
    </cfRule>
  </conditionalFormatting>
  <conditionalFormatting sqref="J1677:J1694">
    <cfRule type="expression" dxfId="3" priority="107">
      <formula>COUNTIFJ5:J2176</formula>
    </cfRule>
  </conditionalFormatting>
  <conditionalFormatting sqref="K5:K244 J6:J244 J246:J319 K246:K318 L318 J322:J870 K322:K1051 L692:L695 K1053:K1195 K1198:K1364 K1366:K1420 K1422:L1423 K1426:K1609 L1489:L1501 K1611:K1665 K1669:K2433">
    <cfRule type="expression" dxfId="3" priority="108">
      <formula>countif</formula>
    </cfRule>
  </conditionalFormatting>
  <conditionalFormatting sqref="J1676">
    <cfRule type="expression" dxfId="3" priority="109">
      <formula>COUNTIFJ5:J2175</formula>
    </cfRule>
  </conditionalFormatting>
  <conditionalFormatting sqref="K5:K244 J6:J244 J246:J319 K246:K318 L318 J322:J870 K322:K1051 L692:L695 K1053:K1195 K1198:K1364 K1366:K1420 K1422:L1423 K1426:K1609 L1489:L1501 K1611:K1665 K1669:K2433">
    <cfRule type="expression" dxfId="3" priority="110">
      <formula>countif</formula>
    </cfRule>
  </conditionalFormatting>
  <conditionalFormatting sqref="J1674:J1675">
    <cfRule type="expression" dxfId="3" priority="111">
      <formula>COUNTIFJ5:J2173</formula>
    </cfRule>
  </conditionalFormatting>
  <conditionalFormatting sqref="K5:K244 J6:J244 J246:J319 K246:K318 L318 J322:J870 K322:K1051 L692:L695 K1053:K1195 K1198:K1364 K1366:K1420 K1422:L1423 K1426:K1609 L1489:L1501 K1611:K1665 K1669:K2433">
    <cfRule type="expression" dxfId="3" priority="112">
      <formula>countif</formula>
    </cfRule>
  </conditionalFormatting>
  <conditionalFormatting sqref="J1671:J1673">
    <cfRule type="expression" dxfId="3" priority="113">
      <formula>COUNTIFJ5:J2170</formula>
    </cfRule>
  </conditionalFormatting>
  <conditionalFormatting sqref="K5:K244 J6:J244 J246:J319 K246:K318 L318 J322:J870 K322:K1051 L692:L695 K1053:K1195 K1198:K1364 K1366:K1420 K1422:L1423 K1426:K1609 L1489:L1501 K1611:K1665 K1669:K2433">
    <cfRule type="expression" dxfId="3" priority="114">
      <formula>countif</formula>
    </cfRule>
  </conditionalFormatting>
  <conditionalFormatting sqref="J1670">
    <cfRule type="expression" dxfId="3" priority="115">
      <formula>COUNTIFJ5:J2169</formula>
    </cfRule>
  </conditionalFormatting>
  <conditionalFormatting sqref="K5:K244 J6:J244 J246:J319 K246:K318 L318 J322:J870 K322:K1051 L692:L695 K1053:K1195 K1198:K1364 K1366:K1420 K1422:L1423 K1426:K1609 L1489:L1501 K1611:K1665 K1669:K2433">
    <cfRule type="expression" dxfId="3" priority="116">
      <formula>countif</formula>
    </cfRule>
  </conditionalFormatting>
  <conditionalFormatting sqref="I6:J244 I246:J319 I322:I870 J322:J1051 J1053:J1195 J1198:J1364 K1256:K1264 J1366:J1609 K1540 J1611:J1665 J1669">
    <cfRule type="expression" dxfId="3" priority="117">
      <formula>COUNTIFJ5:I213</formula>
    </cfRule>
  </conditionalFormatting>
  <conditionalFormatting sqref="K5:K244 J6:J244 J246:J319 K246:K318 L318 J322:J870 K322:K1051 L692:L695 K1053:K1195 K1198:K1364 K1366:K1420 K1422:L1423 K1426:K1609 L1489:L1501 K1611:K1665 K1669:K2433">
    <cfRule type="expression" dxfId="3" priority="118">
      <formula>countif</formula>
    </cfRule>
  </conditionalFormatting>
  <conditionalFormatting sqref="J1704:J1705">
    <cfRule type="expression" dxfId="3" priority="119">
      <formula>COUNTIFJ5:J2197</formula>
    </cfRule>
  </conditionalFormatting>
  <conditionalFormatting sqref="K5:K244 J6:J244 J246:J319 K246:K318 L318 J322:J870 K322:K1051 L692:L695 K1053:K1195 K1198:K1364 K1366:K1420 K1422:L1423 K1426:K1609 L1489:L1501 K1611:K1665 K1669:K2433">
    <cfRule type="expression" dxfId="3" priority="120">
      <formula>countif</formula>
    </cfRule>
  </conditionalFormatting>
  <conditionalFormatting sqref="J1689:J1703">
    <cfRule type="expression" dxfId="3" priority="121">
      <formula>COUNTIFJ5:J2182</formula>
    </cfRule>
  </conditionalFormatting>
  <conditionalFormatting sqref="K5:K244 J6:J244 J246:J319 K246:K318 L318 J322:J870 K322:K1051 L692:L695 K1053:K1195 K1198:K1364 K1366:K1420 K1422:L1423 K1426:K1609 L1489:L1501 K1611:K1665 K1669:K2433">
    <cfRule type="expression" dxfId="3" priority="122">
      <formula>countif</formula>
    </cfRule>
  </conditionalFormatting>
  <conditionalFormatting sqref="J1677:J1688">
    <cfRule type="expression" dxfId="3" priority="123">
      <formula>COUNTIFJ5:J2193</formula>
    </cfRule>
  </conditionalFormatting>
  <conditionalFormatting sqref="K5:K244 J6:J244 J246:J319 K246:K318 L318 J322:J870 K322:K1051 L692:L695 K1053:K1195 K1198:K1364 K1366:K1420 K1422:L1423 K1426:K1609 L1489:L1501 K1611:K1665 K1669:K2433">
    <cfRule type="expression" dxfId="3" priority="124">
      <formula>countif</formula>
    </cfRule>
  </conditionalFormatting>
  <conditionalFormatting sqref="J1676">
    <cfRule type="expression" dxfId="3" priority="125">
      <formula>COUNTIFJ5:J2192</formula>
    </cfRule>
  </conditionalFormatting>
  <conditionalFormatting sqref="K5:K244 J6:J244 J246:J319 K246:K318 L318 J322:J870 K322:K1051 L692:L695 K1053:K1195 K1198:K1364 K1366:K1420 K1422:L1423 K1426:K1609 L1489:L1501 K1611:K1665 K1669:K2433">
    <cfRule type="expression" dxfId="3" priority="126">
      <formula>countif</formula>
    </cfRule>
  </conditionalFormatting>
  <conditionalFormatting sqref="J1674:J1675">
    <cfRule type="expression" dxfId="3" priority="127">
      <formula>COUNTIFJ5:J2190</formula>
    </cfRule>
  </conditionalFormatting>
  <conditionalFormatting sqref="K5:K244 J6:J244 J246:J319 K246:K318 L318 J322:J870 K322:K1051 L692:L695 K1053:K1195 K1198:K1364 K1366:K1420 K1422:L1423 K1426:K1609 L1489:L1501 K1611:K1665 K1669:K2433">
    <cfRule type="expression" dxfId="3" priority="128">
      <formula>countif</formula>
    </cfRule>
  </conditionalFormatting>
  <conditionalFormatting sqref="J1671:J1673">
    <cfRule type="expression" dxfId="3" priority="129">
      <formula>COUNTIFJ5:J2187</formula>
    </cfRule>
  </conditionalFormatting>
  <conditionalFormatting sqref="K5:K244 J6:J244 J246:J319 K246:K318 L318 J322:J870 K322:K1051 L692:L695 K1053:K1195 K1198:K1364 K1366:K1420 K1422:L1423 K1426:K1609 L1489:L1501 K1611:K1665 K1669:K2433">
    <cfRule type="expression" dxfId="3" priority="130">
      <formula>countif</formula>
    </cfRule>
  </conditionalFormatting>
  <conditionalFormatting sqref="J1670">
    <cfRule type="expression" dxfId="3" priority="131">
      <formula>COUNTIFJ5:J2186</formula>
    </cfRule>
  </conditionalFormatting>
  <conditionalFormatting sqref="K5:K244 J6:J244 J246:J319 K246:K318 L318 J322:J870 K322:K1051 L692:L695 K1053:K1195 K1198:K1364 K1366:K1420 K1422:L1423 K1426:K1609 L1489:L1501 K1611:K1665 K1669:K2433">
    <cfRule type="expression" dxfId="3" priority="132">
      <formula>countif</formula>
    </cfRule>
  </conditionalFormatting>
  <conditionalFormatting sqref="I6:J244 I246:J319 I322:I870 J322:J1051 J1053:J1195 J1198:J1364 K1256:K1264 J1366:J1609 K1540 J1611:J1665 J1669">
    <cfRule type="expression" dxfId="3" priority="133">
      <formula>COUNTIFJ5:I230</formula>
    </cfRule>
  </conditionalFormatting>
  <conditionalFormatting sqref="K5:K244 J6:J244 J246:J319 K246:K318 L318 J322:J870 K322:K1051 L692:L695 K1053:K1195 K1198:K1364 K1366:K1420 K1422:L1423 K1426:K1609 L1489:L1501 K1611:K1665 K1669:K2433">
    <cfRule type="expression" dxfId="3" priority="134">
      <formula>countif</formula>
    </cfRule>
  </conditionalFormatting>
  <conditionalFormatting sqref="J1752:J1753">
    <cfRule type="expression" dxfId="3" priority="135">
      <formula>COUNTIFJ5:J2242</formula>
    </cfRule>
  </conditionalFormatting>
  <conditionalFormatting sqref="K5:K244 J6:J244 J246:J319 K246:K318 L318 J322:J870 K322:K1051 L692:L695 K1053:K1195 K1198:K1364 K1366:K1420 K1422:L1423 K1426:K1609 L1489:L1501 K1611:K1665 K1669:K2433">
    <cfRule type="expression" dxfId="3" priority="136">
      <formula>countif</formula>
    </cfRule>
  </conditionalFormatting>
  <conditionalFormatting sqref="J1730:J1751">
    <cfRule type="expression" dxfId="3" priority="137">
      <formula>COUNTIFJ5:J2220</formula>
    </cfRule>
  </conditionalFormatting>
  <conditionalFormatting sqref="K5:K244 J6:J244 J246:J319 K246:K318 L318 J322:J870 K322:K1051 L692:L695 K1053:K1195 K1198:K1364 K1366:K1420 K1422:L1423 K1426:K1609 L1489:L1501 K1611:K1665 K1669:K2433">
    <cfRule type="expression" dxfId="3" priority="138">
      <formula>countif</formula>
    </cfRule>
  </conditionalFormatting>
  <conditionalFormatting sqref="J1729">
    <cfRule type="expression" dxfId="3" priority="139">
      <formula>COUNTIFJ5:J2219</formula>
    </cfRule>
  </conditionalFormatting>
  <conditionalFormatting sqref="K5:K244 J6:J244 J246:J319 K246:K318 L318 J322:J870 K322:K1051 L692:L695 K1053:K1195 K1198:K1364 K1366:K1420 K1422:L1423 K1426:K1609 L1489:L1501 K1611:K1665 K1669:K2433">
    <cfRule type="expression" dxfId="3" priority="140">
      <formula>countif</formula>
    </cfRule>
  </conditionalFormatting>
  <conditionalFormatting sqref="J1726:J1728">
    <cfRule type="expression" dxfId="3" priority="141">
      <formula>COUNTIFJ5:J2216</formula>
    </cfRule>
  </conditionalFormatting>
  <conditionalFormatting sqref="K5:K244 J6:J244 J246:J319 K246:K318 L318 J322:J870 K322:K1051 L692:L695 K1053:K1195 K1198:K1364 K1366:K1420 K1422:L1423 K1426:K1609 L1489:L1501 K1611:K1665 K1669:K2433">
    <cfRule type="expression" dxfId="3" priority="142">
      <formula>countif</formula>
    </cfRule>
  </conditionalFormatting>
  <conditionalFormatting sqref="J1725">
    <cfRule type="expression" dxfId="3" priority="143">
      <formula>COUNTIFJ5:J2215</formula>
    </cfRule>
  </conditionalFormatting>
  <conditionalFormatting sqref="K5:K244 J6:J244 J246:J319 K246:K318 L318 J322:J870 K322:K1051 L692:L695 K1053:K1195 K1198:K1364 K1366:K1420 K1422:L1423 K1426:K1609 L1489:L1501 K1611:K1665 K1669:K2433">
    <cfRule type="expression" dxfId="3" priority="144">
      <formula>countif</formula>
    </cfRule>
  </conditionalFormatting>
  <conditionalFormatting sqref="J1723:J1724">
    <cfRule type="expression" dxfId="3" priority="145">
      <formula>COUNTIFJ5:J2213</formula>
    </cfRule>
  </conditionalFormatting>
  <conditionalFormatting sqref="K5:K244 J6:J244 J246:J319 K246:K318 L318 J322:J870 K322:K1051 L692:L695 K1053:K1195 K1198:K1364 K1366:K1420 K1422:L1423 K1426:K1609 L1489:L1501 K1611:K1665 K1669:K2433">
    <cfRule type="expression" dxfId="3" priority="146">
      <formula>countif</formula>
    </cfRule>
  </conditionalFormatting>
  <conditionalFormatting sqref="J1719:J1722">
    <cfRule type="expression" dxfId="3" priority="147">
      <formula>COUNTIFJ5:J2209</formula>
    </cfRule>
  </conditionalFormatting>
  <conditionalFormatting sqref="K5:K244 J6:J244 J246:J319 K246:K318 L318 J322:J870 K322:K1051 L692:L695 K1053:K1195 K1198:K1364 K1366:K1420 K1422:L1423 K1426:K1609 L1489:L1501 K1611:K1665 K1669:K2433">
    <cfRule type="expression" dxfId="3" priority="148">
      <formula>countif</formula>
    </cfRule>
  </conditionalFormatting>
  <conditionalFormatting sqref="J1716:J1718">
    <cfRule type="expression" dxfId="3" priority="149">
      <formula>COUNTIFJ5:J2206</formula>
    </cfRule>
  </conditionalFormatting>
  <conditionalFormatting sqref="K5:K244 J6:J244 J246:J319 K246:K318 L318 J322:J870 K322:K1051 L692:L695 K1053:K1195 K1198:K1364 K1366:K1420 K1422:L1423 K1426:K1609 L1489:L1501 K1611:K1665 K1669:K2433">
    <cfRule type="expression" dxfId="3" priority="150">
      <formula>countif</formula>
    </cfRule>
  </conditionalFormatting>
  <conditionalFormatting sqref="J1715">
    <cfRule type="expression" dxfId="3" priority="151">
      <formula>COUNTIFJ5:J2205</formula>
    </cfRule>
  </conditionalFormatting>
  <conditionalFormatting sqref="K5:K244 J6:J244 J246:J319 K246:K318 L318 J322:J870 K322:K1051 L692:L695 K1053:K1195 K1198:K1364 K1366:K1420 K1422:L1423 K1426:K1609 L1489:L1501 K1611:K1665 K1669:K2433">
    <cfRule type="expression" dxfId="3" priority="152">
      <formula>countif</formula>
    </cfRule>
  </conditionalFormatting>
  <conditionalFormatting sqref="J1713:J1714">
    <cfRule type="expression" dxfId="3" priority="153">
      <formula>COUNTIFJ5:J2203</formula>
    </cfRule>
  </conditionalFormatting>
  <conditionalFormatting sqref="K5:K244 J6:J244 J246:J319 K246:K318 L318 J322:J870 K322:K1051 L692:L695 K1053:K1195 K1198:K1364 K1366:K1420 K1422:L1423 K1426:K1609 L1489:L1501 K1611:K1665 K1669:K2433">
    <cfRule type="expression" dxfId="3" priority="154">
      <formula>countif</formula>
    </cfRule>
  </conditionalFormatting>
  <conditionalFormatting sqref="I6:J244 I246:J319 I322:I870 J322:J1051 J1053:J1195 J1198:J1364 K1256:K1264 J1366:J1609 K1540 J1611:J1665 J1669:J1712">
    <cfRule type="expression" dxfId="3" priority="155">
      <formula>COUNTIFJ5:I224</formula>
    </cfRule>
  </conditionalFormatting>
  <conditionalFormatting sqref="K5:K244 J6:J244 J246:J319 K246:K318 L318 J322:J870 K322:K1051 L692:L695 K1053:K1195 K1198:K1364 K1366:K1420 K1422:L1423 K1426:K1609 L1489:L1501 K1611:K1665 K1669:K2433">
    <cfRule type="expression" dxfId="3" priority="156">
      <formula>countif</formula>
    </cfRule>
  </conditionalFormatting>
  <conditionalFormatting sqref="J1793:J1794">
    <cfRule type="expression" dxfId="3" priority="157">
      <formula>COUNTIFJ5:J2286</formula>
    </cfRule>
  </conditionalFormatting>
  <conditionalFormatting sqref="K5:K244 J6:J244 J246:J319 K246:K318 L318 J322:J870 K322:K1051 L692:L695 K1053:K1195 K1198:K1364 K1366:K1420 K1422:L1423 K1426:K1609 L1489:L1501 K1611:K1665 K1669:K2433">
    <cfRule type="expression" dxfId="3" priority="158">
      <formula>countif</formula>
    </cfRule>
  </conditionalFormatting>
  <conditionalFormatting sqref="J1420 J1783:J1787">
    <cfRule type="expression" dxfId="3" priority="159">
      <formula>COUNTIFJ5:J1910</formula>
    </cfRule>
  </conditionalFormatting>
  <conditionalFormatting sqref="K5:K244 J6:J244 J246:J319 K246:K318 L318 J322:J870 K322:K1051 L692:L695 K1053:K1195 K1198:K1364 K1366:K1420 K1422:L1423 K1426:K1609 L1489:L1501 K1611:K1665 K1669:K2433">
    <cfRule type="expression" dxfId="3" priority="160">
      <formula>countif</formula>
    </cfRule>
  </conditionalFormatting>
  <conditionalFormatting sqref="K5:K244 J6:J244 J246:J319 K246:K318 L318 J322:J870 K322:K1051 L692:L695 K1053:K1195 K1198:K1364 K1366:K1420 K1422:L1423 K1426:K1609 L1489:L1501 K1611:K1665 K1669:K2433">
    <cfRule type="expression" dxfId="3" priority="161">
      <formula>countif</formula>
    </cfRule>
  </conditionalFormatting>
  <conditionalFormatting sqref="K5:K244 J6:J244 J246:J319 K246:K318 L318 J322:J870 K322:K1051 L692:L695 K1053:K1195 K1198:K1364 K1366:K1420 K1422:L1423 K1426:K1609 L1489:L1501 K1611:K1665 K1669:K2433">
    <cfRule type="expression" dxfId="3" priority="162">
      <formula>countif</formula>
    </cfRule>
  </conditionalFormatting>
  <conditionalFormatting sqref="K5:K244 J6:J244 J246:J319 K246:K318 L318 J322:J870 K322:K1051 L692:L695 K1053:K1195 K1198:K1364 K1366:K1420 K1422:L1423 K1426:K1609 L1489:L1501 K1611:K1665 K1669:K2433">
    <cfRule type="expression" dxfId="3" priority="163">
      <formula>countif</formula>
    </cfRule>
  </conditionalFormatting>
  <conditionalFormatting sqref="K5:K244 J6:J244 J246:J319 K246:K318 L318 J322:J870 K322:K1051 L692:L695 K1053:K1195 K1198:K1364 K1366:K1420 K1422:L1423 K1426:K1609 L1489:L1501 K1611:K1665 K1669:K2433">
    <cfRule type="expression" dxfId="3" priority="164">
      <formula>countif</formula>
    </cfRule>
  </conditionalFormatting>
  <conditionalFormatting sqref="K5:K244 J6:J244 J246:J319 K246:K318 L318 J322:J870 K322:K1051 L692:L695 K1053:K1195 K1198:K1364 K1366:K1420 K1422:L1423 K1426:K1609 L1489:L1501 K1611:K1665 K1669:K2433">
    <cfRule type="expression" dxfId="3" priority="165">
      <formula>countif</formula>
    </cfRule>
  </conditionalFormatting>
  <conditionalFormatting sqref="K5:K244 J6:J244 J246:J319 K246:K318 L318 J322:J870 K322:K1051 L692:L695 K1053:K1195 K1198:K1364 K1366:K1420 K1422:L1423 K1426:K1609 L1489:L1501 K1611:K1665 K1669:K2433">
    <cfRule type="expression" dxfId="3" priority="166">
      <formula>countif</formula>
    </cfRule>
  </conditionalFormatting>
  <conditionalFormatting sqref="J5:J244 I6:I244 I246:J319 I322:I870 J322:J1051 J1053:J1195 J1198:J1364 K1256:K1264 J1366:J1609 K1540 J1611:J1665 J1669:J1833">
    <cfRule type="expression" dxfId="3" priority="167">
      <formula>COUNTIFJ5:J2277</formula>
    </cfRule>
  </conditionalFormatting>
  <conditionalFormatting sqref="K5:K244 J6:J244 J246:J319 K246:K318 L318 J322:J870 K322:K1051 L692:L695 K1053:K1195 K1198:K1364 K1366:K1420 K1422:L1423 K1426:K1609 L1489:L1501 K1611:K1665 K1669:K2433">
    <cfRule type="expression" dxfId="3" priority="168">
      <formula>countif</formula>
    </cfRule>
  </conditionalFormatting>
  <conditionalFormatting sqref="J5:J244 I6:I244 I246:J319 I322:I870 J322:J1051 J1053:J1195 J1198:J1364 K1256:K1264 J1366:J1609 K1540 J1611:J1665 J1669:J2433">
    <cfRule type="expression" dxfId="3" priority="169">
      <formula>COUNTIFJ5:#REF!</formula>
    </cfRule>
  </conditionalFormatting>
  <dataValidations>
    <dataValidation type="list" allowBlank="1" showErrorMessage="1" sqref="X134 X317 X415 X805 X1128 X1193 X1525 X1608 X1662 X1791 X1794 X1838:X1839 X1866 X1894:X1901 X1905:X1906 X1908 X1910:X1912 X1914 X1975 X1978 X1984 X2066:X2067 X2069 X2121 X2123">
      <formula1>"Basic,Business,Pro,Not Yet"</formula1>
    </dataValidation>
    <dataValidation type="list" allowBlank="1" showErrorMessage="1" sqref="G215:G244 G246:G316 G322:G870">
      <formula1>"AKun Baru,Outlet Baru"</formula1>
    </dataValidation>
    <dataValidation type="list" allowBlank="1" showErrorMessage="1" sqref="U5:U2433">
      <formula1>"VALID,INVALID"</formula1>
    </dataValidation>
    <dataValidation type="list" allowBlank="1" showErrorMessage="1" sqref="G6:G24 G26:G57 G59:G127 G129:G214">
      <formula1>"AKun Baru,Outlet Baru,Referral Mitra"</formula1>
    </dataValidation>
    <dataValidation type="list" allowBlank="1" showErrorMessage="1" sqref="S6:S37 S39:S62 S70 S74:S131 S136 S138 S140:S143 S145:S175 S180:S213 S215:S237 S240 S242 S246:S248 S251:S252 S264:S280 S285:S305 S311 S313:S314 S316 S322:S339 S341 S344:S345 S347:S354 S356:S361 S363:S364 S368 S372:S391 S394:S396 S398 S400 S403:S404 S407:S408 S410:S411 S413:S416 S422:S423 S433:S434 S450:S482 S485 S489:S491 S499:S512 S515:S529 S531:S534 S537 S539:S542 S592:S593 S599:S601 S604:S605 S615:S617 S666:S687 S693:S695 S722:S731 S759:S762 S921:S922 S1009 S1051 S1065:S1067 S1235:S1236 S1311:S1316 S1486:S1487">
      <formula1>"CONTACTED,CONNECTED,ENGAGE,INTEREST,PROSPECT,UNINTEREST,NO CALL"</formula1>
    </dataValidation>
    <dataValidation type="list" allowBlank="1" showErrorMessage="1" sqref="X5 W6:W69 W70:X70 W71:W135 W136:X136 W137:W138 W139:X139 W140:W212 W213:X213 W214:W240 W241:X241 W242:W250 W251:X252 W253:W309 W310:X311 W312:W317 X318 W319:W339 W340:X341 W342:W366 W367:X367 W368 W369:X370 W371:W390 W391:X391 W392:W408 W409:X409 W410 W411:X411 W412:W421 W422:X423 W424:W432 W433:X434 W435:W512 W513:X514 W515:W532 W533:X535 W536:W537 W538:X538 W539:W605 W606:X607 W608:W609 W610:X612 W613:W618 W619:X641 W642:W687 W688:X688 W689:W690 W691:X692 W693:W780 W781:X802 W803:W822 W823:X850 W851:W865 W866:X870 W871:W896 W897:X905 W906:W917 W918:X920 W921:W922 W923:X1008 W1009 W1010:X1047 W1048:W1052 W1053:X1064 W1065:W1067 W1068:X1095 W1096 W1097:X1126 W1127:W1137 W1138:X1191 W1192:W1195 W1196:X1196 W1197 W1198:X1234 W1235:W1236 W1237:X1305 W1306:W1316 W1317:X1344 W1345:W1365 W1366:X1419 W1420 X1421:X1478 W1479:W1487 X1488:X1503 W1504:W1794 X1795:X1796 W1797:W2433">
      <formula1>"Instagram,Facebook,Tiktok,Mitra,Playstore"</formula1>
    </dataValidation>
    <dataValidation type="list" allowBlank="1" showErrorMessage="1" sqref="G25 G58 G128">
      <formula1>"AKun Baru,Outlet Baru,Referral Mitra "</formula1>
    </dataValidation>
    <dataValidation type="list" allowBlank="1" showErrorMessage="1" sqref="AA5:AB239 AA242:AB242 AA246:AB317 AA319:AB320 AA322:AB529 AA531:AB532 AA537:AB537 AA539:AB542 AA591:AB595 AA599:AB601 AA604:AB605 AA615:AB618 AA668:AB687 AA693:AB695 AA720:AB731 AA759:AB762 AA906:AB1067 AA1096:AB1228 AA1235:AB1236 AA1279:AB1316 AA1420:AB1420 AA1486:AB1487 AA1724:AB2433">
      <formula1>"Audit 1 (I),Audit 1 (B),Audit 2 (I),Audit 2 (B),Audit 3 (I),Audit 3 (B),Audit 4 (i),Audit 4 (B),Audit 5 (i),Audit 6 (i),Audit 7 (i),Audit 8 (i)"</formula1>
    </dataValidation>
    <dataValidation type="list" allowBlank="1" showErrorMessage="1" sqref="X6:X69 X71:X133 X135 X137:X138 X140:X212 X214:X240 X242:X250 X253:X309 X312:X316 X319:X339 X342:X366 X368 X371:X390 X392:X408 X410 X412:X414 X416:X421 X424:X432 X435:X512 X515:X532 X536:X537 X539:X605 X608:X609 X613:X618 X642:X687 X689:X690 X693:X780 X803:X804 X806:X822 X851:X865 X871:X896 X906:X917 X921:X922 X1009 X1048:X1052 X1065:X1067 X1096 X1127 X1129:X1137 X1192 X1194:X1195 X1197 X1235:X1236 X1306:X1316 X1345:X1365 X1420 X1479:X1487 X1504:X1524 X1526:X1607 X1609:X1661 X1663:X1790 X1792:X1793 X1797:X1837 X1840:X1865 X1867:X1893 X1902:X1904 X1907 X1909 X1913 X1915:X1974 X1976:X1977 X1979:X1983 X1985:X2065 X2068 X2070:X2120 X2122 X2124:X2433">
      <formula1>"Basic,Business,Pro,Not yet"</formula1>
    </dataValidation>
    <dataValidation type="list" allowBlank="1" showErrorMessage="1" sqref="T5:T2433">
      <formula1>"SENT,DELIVERED,ENGAGE,INTEREST,PROSPECT,UNINTEREST,NO CHAT"</formula1>
    </dataValidation>
    <dataValidation type="list" allowBlank="1" showErrorMessage="1" sqref="R5 R245 R317:R318 R320:R321 Q851:Q860 Q863:Q870 R872 R879 R882:R893 R896:R905 R907 R914 R917:R2433">
      <formula1>"0,1,2,3"</formula1>
    </dataValidation>
    <dataValidation type="list" allowBlank="1" showErrorMessage="1" sqref="S5 S38 S63:S69 S71:S73 S132:S135 S137 S139 S144 S176:S179 S214 S238:S239 S241 S243:S245 S249:S250 S253:S263 S281:S284 S306:S310 S312 S315 S317:S321 S340 S342:S343 S346 S355 S362 S365:S367 S369:S371 S392:S393 S397 S399 S401:S402 S405:S406 S409 S412 S417:S421 S424:S432 S435:S449 S483:S484 S486:S488 S492:S498 S513:S514 S530 S535:S536 S538 S543:S591 S594:S598 S602:S603 S606:S614 S618:S665 S688:S692 S696:S721 S732:S758 S763:S920 S923:S1008 S1010:S1050 S1052:S1064 S1068:S1234 S1237:S1310 S1317:S1485 S1488:S2433">
      <formula1>"CONTACTED,CONNECTED,ENGAGE,INTEREST,PROSPECT,UNINTEREST,NO CALL"</formula1>
    </dataValidation>
    <dataValidation type="list" allowBlank="1" showErrorMessage="1" sqref="V5:W5 V6:V11 V13:V37 V39:V44 V46 V48:V55 V57:V61 V63:V64 V66 V68:V113 V115:V129 V132:V136 V138 V148:V158 V160 V163:V171 V176:V178 V180:V191 V198:V199 V213 V215:V238 V240:V248 V251:V263 V281:V304 V306:V308 V311 V316:V317 V318:W318 V320:V338 V340:V342 V344:V351 V354:V355 V362 V365 V369 V391 V396:V397 V401:V402 V405 V422 V424 V428 V433:V449 V486:V487 V491 V493:V497 V513 V530 V532:V536 V543:V586 V596:V597 V601:V602 V606 V608:V613 V617 V619:V665 V688:V689 V691:V709 V712 V714 V720:V723 V732:V920 V923:V1008 V1010:V1050 V1052:V1064 V1068:V1234 V1237:V1310 V1317:V1420 V1421:W1478 V1479:V1485 V1488:W1503 V1504:V1794 V1795:W1796 V1797:V2433">
      <formula1>"(0) Pakai Aplikasi Lain,(0) Harga Tidak Sesuai,(0) Nomor Diblokir,(0) Fitur Tidak Sesuai,(0) Tidak Merespon,(0) Data Employee dan Trial ,(1) Usaha Baru Mulai,(1) Incoming,(2) Trial, Demo, Interaktif,(3) Berlangganan,(1) Rencana buka laundry , (0) Tidak ja"&amp;"di buka laundry"</formula1>
    </dataValidation>
    <dataValidation type="list" allowBlank="1" showErrorMessage="1" sqref="R6:R244 R246:R316 R319 R322:R871 R873:R878 R880:R881 R894:R895 R906 R908:R913 R915:R916">
      <formula1>"0,1,2,3"</formula1>
    </dataValidation>
    <dataValidation type="list" allowBlank="1" showErrorMessage="1" sqref="V12 V38 V45 V47 V56 V62 V65 V67 V114 V130:V131 V137 V139:V147 V159 V161:V162 V172:V175 V179 V192:V197 V200:V212 V214 V239 V249:V250 V264:V280 V305 V309:V310 V312:V315 V319 V339 V343 V352:V353 V356:V361 V363:V364 V366:V368 V370:V390 V392:V395 V398:V400 V403:V404 V406:V421 V423 V425:V427 V429:V432 V450:V485 V488:V490 V492 V498:V512 V514:V529 V531 V537:V542 V587:V595 V598:V600 V603:V605 V607 V614:V616 V618 V666:V687 V690 V710:V711 V713 V715:V719 V724:V731 V921:V922 V1009 V1051 V1065:V1067 V1235:V1236 V1311:V1316 V1486:V1487">
      <formula1>"(0) Pakai Aplikasi Lain,(0) Harga Tidak Sesuai,(0) Nomor Diblokir,(0) Tidak Mau Pakai Aplikasi,(0) Fitur Tidak Sesuai,(0) Tidak Merespon,(0) Data Karyawan dan Trial,(1) Usaha Baru Mulai,(1) Incoming,(2) Trial, Demo, Interaktif,(3) Berlangganan"</formula1>
    </dataValidation>
    <dataValidation type="custom" allowBlank="1" showDropDown="1" showErrorMessage="1" sqref="O5:P850 N851:P870 B5:B2433 F5:F2433 O871:P2433">
      <formula1>OR(NOT(ISERROR(DATEVALUE(B5))), AND(ISNUMBER(B5), LEFT(CELL("format", B5))="D"))</formula1>
    </dataValidation>
  </dataValidations>
  <hyperlinks>
    <hyperlink r:id="rId2" ref="K245"/>
    <hyperlink r:id="rId3" ref="L245"/>
    <hyperlink r:id="rId4" ref="K321"/>
    <hyperlink r:id="rId5" ref="L321"/>
    <hyperlink r:id="rId6" ref="K1220"/>
    <hyperlink r:id="rId7" ref="L1220"/>
    <hyperlink r:id="rId8" ref="K1667"/>
    <hyperlink r:id="rId9" ref="L1667"/>
  </hyperlinks>
  <drawing r:id="rId10"/>
  <legacyDrawing r:id="rId1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F8F9"/>
    <outlinePr summaryBelow="0" summaryRight="0"/>
    <pageSetUpPr fitToPage="1"/>
  </sheetPr>
  <sheetViews>
    <sheetView showGridLines="0" workbookViewId="0">
      <pane ySplit="12.0" topLeftCell="A13" activePane="bottomLeft" state="frozen"/>
      <selection activeCell="B14" sqref="B14" pane="bottomLeft"/>
    </sheetView>
  </sheetViews>
  <sheetFormatPr customHeight="1" defaultColWidth="12.63" defaultRowHeight="15.75"/>
  <cols>
    <col customWidth="1" min="1" max="1" width="11.63"/>
    <col customWidth="1" min="2" max="2" width="7.75"/>
    <col customWidth="1" min="3" max="24" width="7.63"/>
    <col customWidth="1" min="25" max="26" width="10.13"/>
    <col customWidth="1" min="27" max="27" width="8.75"/>
  </cols>
  <sheetData>
    <row r="1">
      <c r="A1" s="168" t="s">
        <v>262</v>
      </c>
      <c r="C1" s="168" t="s">
        <v>264</v>
      </c>
      <c r="D1" s="168" t="s">
        <v>265</v>
      </c>
      <c r="E1" s="168" t="s">
        <v>125</v>
      </c>
      <c r="F1" s="168" t="s">
        <v>155</v>
      </c>
      <c r="G1" s="168" t="s">
        <v>266</v>
      </c>
      <c r="H1" s="168" t="s">
        <v>198</v>
      </c>
      <c r="I1" s="168" t="s">
        <v>220</v>
      </c>
      <c r="J1" s="168" t="s">
        <v>267</v>
      </c>
      <c r="K1" s="169" t="s">
        <v>268</v>
      </c>
      <c r="L1" s="170"/>
      <c r="M1" s="170"/>
      <c r="N1" s="170"/>
      <c r="O1" s="170"/>
      <c r="P1" s="170"/>
      <c r="Q1" s="170"/>
      <c r="R1" s="170"/>
      <c r="S1" s="171"/>
      <c r="T1" s="171"/>
      <c r="U1" s="171"/>
      <c r="V1" s="171"/>
      <c r="W1" s="171"/>
      <c r="X1" s="171"/>
      <c r="Y1" s="170"/>
      <c r="Z1" s="170"/>
      <c r="AA1" s="170"/>
    </row>
    <row r="2">
      <c r="A2" s="172" t="s">
        <v>272</v>
      </c>
      <c r="B2" s="173"/>
      <c r="C2" s="174">
        <f>SUM(F97:F115)</f>
        <v>169</v>
      </c>
      <c r="D2" s="174">
        <f>SUM(F74:F96)</f>
        <v>268</v>
      </c>
      <c r="E2" s="174">
        <f>SUM(F66:F84)</f>
        <v>208</v>
      </c>
      <c r="F2" s="174">
        <f>SUM(F46:F65)</f>
        <v>115</v>
      </c>
      <c r="G2" s="174">
        <f>SUM(F30:F45)</f>
        <v>100</v>
      </c>
      <c r="H2" s="174">
        <f>SUM(F19:F29)</f>
        <v>66</v>
      </c>
      <c r="I2" s="174"/>
      <c r="J2" s="177"/>
      <c r="K2" s="174"/>
      <c r="L2" s="170"/>
      <c r="M2" s="170"/>
      <c r="N2" s="170"/>
      <c r="O2" s="170"/>
      <c r="P2" s="170"/>
      <c r="Q2" s="170"/>
      <c r="R2" s="170"/>
      <c r="S2" s="171"/>
      <c r="T2" s="171"/>
      <c r="U2" s="171"/>
      <c r="V2" s="171"/>
      <c r="W2" s="171"/>
      <c r="X2" s="171"/>
      <c r="Y2" s="170"/>
      <c r="Z2" s="170"/>
      <c r="AA2" s="170"/>
    </row>
    <row r="3">
      <c r="A3" s="172" t="s">
        <v>284</v>
      </c>
      <c r="B3" s="173"/>
      <c r="C3" s="174">
        <f>SUM(L97:L115)</f>
        <v>35</v>
      </c>
      <c r="D3" s="174">
        <f>SUM(L74:L96)</f>
        <v>41</v>
      </c>
      <c r="E3" s="174">
        <f>SUM(L66:L84)</f>
        <v>26</v>
      </c>
      <c r="F3" s="174">
        <f>SUM(L46:L65)</f>
        <v>34</v>
      </c>
      <c r="G3" s="174">
        <f>SUM(L30:L45)</f>
        <v>72</v>
      </c>
      <c r="H3" s="174">
        <f>SUM(L19:L29)</f>
        <v>44</v>
      </c>
      <c r="I3" s="174"/>
      <c r="J3" s="177"/>
      <c r="K3" s="174"/>
      <c r="L3" s="170"/>
      <c r="M3" s="170"/>
      <c r="N3" s="170"/>
      <c r="O3" s="170"/>
      <c r="P3" s="170"/>
      <c r="Q3" s="170"/>
      <c r="R3" s="170"/>
      <c r="S3" s="171"/>
      <c r="T3" s="171"/>
      <c r="U3" s="171"/>
      <c r="V3" s="171"/>
      <c r="W3" s="171"/>
      <c r="X3" s="171"/>
      <c r="Y3" s="170"/>
      <c r="Z3" s="170"/>
      <c r="AA3" s="170"/>
    </row>
    <row r="4">
      <c r="A4" s="172" t="s">
        <v>299</v>
      </c>
      <c r="B4" s="173"/>
      <c r="C4" s="174">
        <f>SUM(R97:R115)</f>
        <v>2</v>
      </c>
      <c r="D4" s="174">
        <f>SUM(R74:R96)</f>
        <v>7</v>
      </c>
      <c r="E4" s="174">
        <f>SUM(R66:R84)</f>
        <v>4</v>
      </c>
      <c r="F4" s="174">
        <f>SUM(R46:R65)</f>
        <v>2</v>
      </c>
      <c r="G4" s="174">
        <f>SUM(R30:R45)</f>
        <v>2</v>
      </c>
      <c r="H4" s="174">
        <f>SUM(R19:R29)</f>
        <v>1</v>
      </c>
      <c r="I4" s="174"/>
      <c r="J4" s="177"/>
      <c r="K4" s="174"/>
      <c r="L4" s="170"/>
      <c r="M4" s="170"/>
      <c r="N4" s="170"/>
      <c r="O4" s="170"/>
      <c r="P4" s="170"/>
      <c r="Q4" s="170"/>
      <c r="R4" s="170"/>
      <c r="S4" s="171"/>
      <c r="T4" s="171"/>
      <c r="U4" s="171"/>
      <c r="V4" s="171"/>
      <c r="W4" s="171"/>
      <c r="X4" s="171"/>
      <c r="Y4" s="170"/>
      <c r="Z4" s="170"/>
      <c r="AA4" s="170"/>
    </row>
    <row r="5">
      <c r="A5" s="189" t="s">
        <v>307</v>
      </c>
      <c r="B5" s="173"/>
      <c r="C5" s="191">
        <f>SUM(Z97:Z115)</f>
        <v>346</v>
      </c>
      <c r="D5" s="191">
        <f>SUM(Z74:Z96)</f>
        <v>583</v>
      </c>
      <c r="E5" s="191">
        <f>SUM(Z66:Z84)</f>
        <v>566</v>
      </c>
      <c r="F5" s="191">
        <f>SUM(Z46:Z65)</f>
        <v>434</v>
      </c>
      <c r="G5" s="191">
        <f>SUM(Z30:Z45)</f>
        <v>588</v>
      </c>
      <c r="H5" s="191">
        <f>SUM(Z19:Z29)</f>
        <v>303</v>
      </c>
      <c r="I5" s="196"/>
      <c r="J5" s="197"/>
      <c r="K5" s="196"/>
      <c r="L5" s="170"/>
      <c r="M5" s="170"/>
      <c r="N5" s="170"/>
      <c r="O5" s="170"/>
      <c r="P5" s="170"/>
      <c r="Q5" s="170"/>
      <c r="R5" s="170"/>
      <c r="S5" s="171"/>
      <c r="T5" s="171"/>
      <c r="U5" s="171"/>
      <c r="V5" s="171"/>
      <c r="W5" s="171"/>
      <c r="X5" s="171"/>
      <c r="Y5" s="170"/>
      <c r="Z5" s="170"/>
      <c r="AA5" s="170"/>
    </row>
    <row r="6">
      <c r="A6" s="189" t="s">
        <v>324</v>
      </c>
      <c r="B6" s="173"/>
      <c r="C6" s="191">
        <f t="shared" ref="C6:D6" si="1">SUM(C2:C4)</f>
        <v>206</v>
      </c>
      <c r="D6" s="196">
        <f t="shared" si="1"/>
        <v>316</v>
      </c>
      <c r="E6" s="191">
        <f>SUM(Y66:Y84)</f>
        <v>238</v>
      </c>
      <c r="F6" s="196">
        <f t="shared" ref="F6:G6" si="2">SUM(F2:F4)</f>
        <v>151</v>
      </c>
      <c r="G6" s="196">
        <f t="shared" si="2"/>
        <v>174</v>
      </c>
      <c r="H6" s="196">
        <f>SUM(Y19:Y29)</f>
        <v>128</v>
      </c>
      <c r="I6" s="197">
        <f t="shared" ref="I6:K6" si="3">SUM(I2:I4)</f>
        <v>0</v>
      </c>
      <c r="J6" s="197">
        <f t="shared" si="3"/>
        <v>0</v>
      </c>
      <c r="K6" s="196">
        <f t="shared" si="3"/>
        <v>0</v>
      </c>
      <c r="L6" s="170"/>
      <c r="M6" s="170"/>
      <c r="N6" s="170"/>
      <c r="O6" s="170"/>
      <c r="P6" s="170"/>
      <c r="Q6" s="170"/>
      <c r="R6" s="170"/>
      <c r="S6" s="171"/>
      <c r="T6" s="171"/>
      <c r="U6" s="171"/>
      <c r="V6" s="171"/>
      <c r="W6" s="171"/>
      <c r="X6" s="171"/>
      <c r="Y6" s="170"/>
      <c r="Z6" s="170"/>
      <c r="AA6" s="170"/>
    </row>
    <row r="7">
      <c r="A7" s="204"/>
      <c r="B7" s="204"/>
      <c r="C7" s="205"/>
      <c r="F7" s="206"/>
      <c r="G7" s="206"/>
      <c r="H7" s="206"/>
      <c r="I7" s="170"/>
      <c r="J7" s="170"/>
      <c r="K7" s="170"/>
      <c r="L7" s="170"/>
      <c r="M7" s="170"/>
      <c r="N7" s="170"/>
      <c r="O7" s="170"/>
      <c r="P7" s="170"/>
      <c r="Q7" s="170"/>
      <c r="R7" s="170"/>
      <c r="S7" s="171"/>
      <c r="T7" s="171"/>
      <c r="U7" s="171"/>
      <c r="V7" s="171"/>
      <c r="W7" s="171"/>
      <c r="X7" s="171"/>
      <c r="Y7" s="170"/>
      <c r="Z7" s="170"/>
      <c r="AA7" s="170"/>
    </row>
    <row r="8">
      <c r="A8" s="210" t="s">
        <v>352</v>
      </c>
      <c r="B8" s="22"/>
      <c r="C8" s="22"/>
      <c r="D8" s="22"/>
      <c r="E8" s="22"/>
      <c r="F8" s="22"/>
      <c r="G8" s="22"/>
      <c r="H8" s="22"/>
      <c r="I8" s="22"/>
      <c r="J8" s="22"/>
      <c r="K8" s="22"/>
      <c r="L8" s="22"/>
      <c r="M8" s="22"/>
      <c r="N8" s="22"/>
      <c r="O8" s="22"/>
      <c r="P8" s="22"/>
      <c r="Q8" s="22"/>
      <c r="R8" s="25"/>
      <c r="S8" s="211"/>
      <c r="T8" s="212"/>
      <c r="U8" s="212"/>
      <c r="V8" s="212"/>
      <c r="W8" s="212"/>
      <c r="X8" s="214"/>
      <c r="Y8" s="216" t="s">
        <v>369</v>
      </c>
      <c r="Z8" s="218" t="s">
        <v>372</v>
      </c>
      <c r="AA8" s="168" t="s">
        <v>376</v>
      </c>
    </row>
    <row r="9">
      <c r="A9" s="218" t="s">
        <v>27</v>
      </c>
      <c r="B9" s="218" t="s">
        <v>379</v>
      </c>
      <c r="C9" s="222" t="s">
        <v>380</v>
      </c>
      <c r="D9" s="22"/>
      <c r="E9" s="22"/>
      <c r="F9" s="25"/>
      <c r="G9" s="223" t="s">
        <v>382</v>
      </c>
      <c r="H9" s="22"/>
      <c r="I9" s="22"/>
      <c r="J9" s="22"/>
      <c r="K9" s="22"/>
      <c r="L9" s="25"/>
      <c r="M9" s="226" t="s">
        <v>385</v>
      </c>
      <c r="N9" s="22"/>
      <c r="O9" s="22"/>
      <c r="P9" s="22"/>
      <c r="Q9" s="22"/>
      <c r="R9" s="25"/>
      <c r="S9" s="227" t="s">
        <v>393</v>
      </c>
      <c r="T9" s="22"/>
      <c r="U9" s="22"/>
      <c r="V9" s="22"/>
      <c r="W9" s="22"/>
      <c r="X9" s="25"/>
      <c r="Y9" s="229"/>
      <c r="Z9" s="229"/>
    </row>
    <row r="10">
      <c r="A10" s="229"/>
      <c r="B10" s="229"/>
      <c r="C10" s="222" t="s">
        <v>396</v>
      </c>
      <c r="D10" s="25"/>
      <c r="E10" s="218" t="s">
        <v>397</v>
      </c>
      <c r="F10" s="230" t="s">
        <v>396</v>
      </c>
      <c r="G10" s="223" t="s">
        <v>396</v>
      </c>
      <c r="H10" s="22"/>
      <c r="I10" s="22"/>
      <c r="J10" s="25"/>
      <c r="K10" s="218" t="s">
        <v>397</v>
      </c>
      <c r="L10" s="230" t="s">
        <v>396</v>
      </c>
      <c r="M10" s="226" t="s">
        <v>396</v>
      </c>
      <c r="N10" s="22"/>
      <c r="O10" s="22"/>
      <c r="P10" s="25"/>
      <c r="Q10" s="218" t="s">
        <v>397</v>
      </c>
      <c r="R10" s="230" t="s">
        <v>396</v>
      </c>
      <c r="S10" s="227" t="s">
        <v>409</v>
      </c>
      <c r="T10" s="22"/>
      <c r="U10" s="22"/>
      <c r="V10" s="25"/>
      <c r="W10" s="234" t="s">
        <v>397</v>
      </c>
      <c r="X10" s="235" t="s">
        <v>409</v>
      </c>
      <c r="Y10" s="229"/>
      <c r="Z10" s="229"/>
    </row>
    <row r="11">
      <c r="A11" s="236"/>
      <c r="B11" s="236"/>
      <c r="C11" s="237" t="s">
        <v>70</v>
      </c>
      <c r="D11" s="237" t="s">
        <v>71</v>
      </c>
      <c r="E11" s="236"/>
      <c r="F11" s="236"/>
      <c r="G11" s="239" t="s">
        <v>70</v>
      </c>
      <c r="H11" s="239" t="s">
        <v>71</v>
      </c>
      <c r="I11" s="239" t="s">
        <v>422</v>
      </c>
      <c r="J11" s="239" t="s">
        <v>423</v>
      </c>
      <c r="K11" s="236"/>
      <c r="L11" s="236"/>
      <c r="M11" s="241" t="s">
        <v>70</v>
      </c>
      <c r="N11" s="241" t="s">
        <v>71</v>
      </c>
      <c r="O11" s="241" t="s">
        <v>422</v>
      </c>
      <c r="P11" s="241" t="s">
        <v>423</v>
      </c>
      <c r="Q11" s="236"/>
      <c r="R11" s="236"/>
      <c r="S11" s="243" t="s">
        <v>425</v>
      </c>
      <c r="T11" s="243" t="s">
        <v>71</v>
      </c>
      <c r="U11" s="243" t="s">
        <v>422</v>
      </c>
      <c r="V11" s="243" t="s">
        <v>423</v>
      </c>
      <c r="W11" s="236"/>
      <c r="X11" s="236"/>
      <c r="Y11" s="236"/>
      <c r="Z11" s="236"/>
    </row>
    <row r="12" ht="9.75" customHeight="1">
      <c r="A12" s="218"/>
      <c r="B12" s="218"/>
      <c r="C12" s="245"/>
      <c r="D12" s="246"/>
      <c r="E12" s="218"/>
      <c r="F12" s="230"/>
      <c r="G12" s="248"/>
      <c r="H12" s="248"/>
      <c r="I12" s="248"/>
      <c r="J12" s="248"/>
      <c r="K12" s="218"/>
      <c r="L12" s="230"/>
      <c r="M12" s="249"/>
      <c r="N12" s="249"/>
      <c r="O12" s="249"/>
      <c r="P12" s="249"/>
      <c r="Q12" s="218"/>
      <c r="R12" s="230"/>
      <c r="S12" s="250"/>
      <c r="T12" s="250"/>
      <c r="U12" s="250"/>
      <c r="V12" s="250"/>
      <c r="W12" s="252"/>
      <c r="X12" s="253"/>
      <c r="Y12" s="216"/>
      <c r="Z12" s="218"/>
    </row>
    <row r="13">
      <c r="A13" s="255" t="s">
        <v>198</v>
      </c>
      <c r="B13" s="256"/>
      <c r="C13" s="256"/>
      <c r="D13" s="256"/>
      <c r="E13" s="256"/>
      <c r="F13" s="257"/>
      <c r="G13" s="256"/>
      <c r="H13" s="256"/>
      <c r="I13" s="256"/>
      <c r="J13" s="256"/>
      <c r="K13" s="256"/>
      <c r="L13" s="256"/>
      <c r="M13" s="256"/>
      <c r="N13" s="256"/>
      <c r="O13" s="256"/>
      <c r="P13" s="256"/>
      <c r="Q13" s="256"/>
      <c r="R13" s="256"/>
      <c r="S13" s="259"/>
      <c r="T13" s="259"/>
      <c r="U13" s="259"/>
      <c r="V13" s="259"/>
      <c r="W13" s="259"/>
      <c r="X13" s="259"/>
      <c r="Y13" s="83"/>
      <c r="Z13" s="83"/>
      <c r="AA13" s="83"/>
    </row>
    <row r="14">
      <c r="A14" s="255" t="s">
        <v>198</v>
      </c>
      <c r="B14" s="256"/>
      <c r="C14" s="256"/>
      <c r="D14" s="256"/>
      <c r="E14" s="256"/>
      <c r="F14" s="257"/>
      <c r="G14" s="256"/>
      <c r="H14" s="256"/>
      <c r="I14" s="256"/>
      <c r="J14" s="256"/>
      <c r="K14" s="256"/>
      <c r="L14" s="256"/>
      <c r="M14" s="256"/>
      <c r="N14" s="256"/>
      <c r="O14" s="256"/>
      <c r="P14" s="256"/>
      <c r="Q14" s="256"/>
      <c r="R14" s="256"/>
      <c r="S14" s="259"/>
      <c r="T14" s="259"/>
      <c r="U14" s="259"/>
      <c r="V14" s="259"/>
      <c r="W14" s="259"/>
      <c r="X14" s="259"/>
      <c r="Y14" s="83"/>
      <c r="Z14" s="83"/>
      <c r="AA14" s="83"/>
    </row>
    <row r="15">
      <c r="A15" s="255" t="s">
        <v>198</v>
      </c>
      <c r="B15" s="256"/>
      <c r="C15" s="256"/>
      <c r="D15" s="256"/>
      <c r="E15" s="256"/>
      <c r="F15" s="257"/>
      <c r="G15" s="256"/>
      <c r="H15" s="256"/>
      <c r="I15" s="256"/>
      <c r="J15" s="256"/>
      <c r="K15" s="256"/>
      <c r="L15" s="256"/>
      <c r="M15" s="256"/>
      <c r="N15" s="256"/>
      <c r="O15" s="256"/>
      <c r="P15" s="256"/>
      <c r="Q15" s="256"/>
      <c r="R15" s="256"/>
      <c r="S15" s="259"/>
      <c r="T15" s="259"/>
      <c r="U15" s="259"/>
      <c r="V15" s="259"/>
      <c r="W15" s="259"/>
      <c r="X15" s="259"/>
      <c r="Y15" s="83"/>
      <c r="Z15" s="83"/>
      <c r="AA15" s="83"/>
    </row>
    <row r="16">
      <c r="A16" s="255" t="s">
        <v>198</v>
      </c>
      <c r="B16" s="256"/>
      <c r="C16" s="256"/>
      <c r="D16" s="256"/>
      <c r="E16" s="256"/>
      <c r="F16" s="257"/>
      <c r="G16" s="256"/>
      <c r="H16" s="256"/>
      <c r="I16" s="256"/>
      <c r="J16" s="256"/>
      <c r="K16" s="256"/>
      <c r="L16" s="256"/>
      <c r="M16" s="256"/>
      <c r="N16" s="256"/>
      <c r="O16" s="256"/>
      <c r="P16" s="256"/>
      <c r="Q16" s="256"/>
      <c r="R16" s="256"/>
      <c r="S16" s="259"/>
      <c r="T16" s="259"/>
      <c r="U16" s="259"/>
      <c r="V16" s="259"/>
      <c r="W16" s="259"/>
      <c r="X16" s="259"/>
      <c r="Y16" s="83"/>
      <c r="Z16" s="83"/>
      <c r="AA16" s="83"/>
    </row>
    <row r="17">
      <c r="A17" s="255" t="s">
        <v>198</v>
      </c>
      <c r="B17" s="256"/>
      <c r="C17" s="256"/>
      <c r="D17" s="256"/>
      <c r="E17" s="256"/>
      <c r="F17" s="257"/>
      <c r="G17" s="256"/>
      <c r="H17" s="256"/>
      <c r="I17" s="256"/>
      <c r="J17" s="256"/>
      <c r="K17" s="256"/>
      <c r="L17" s="256"/>
      <c r="M17" s="256"/>
      <c r="N17" s="256"/>
      <c r="O17" s="256"/>
      <c r="P17" s="256"/>
      <c r="Q17" s="256"/>
      <c r="R17" s="256"/>
      <c r="S17" s="259"/>
      <c r="T17" s="259"/>
      <c r="U17" s="259"/>
      <c r="V17" s="259"/>
      <c r="W17" s="259"/>
      <c r="X17" s="259"/>
      <c r="Y17" s="83"/>
      <c r="Z17" s="83"/>
      <c r="AA17" s="83"/>
    </row>
    <row r="18">
      <c r="A18" s="255" t="s">
        <v>198</v>
      </c>
      <c r="B18" s="256" t="s">
        <v>530</v>
      </c>
      <c r="C18" s="256"/>
      <c r="D18" s="256"/>
      <c r="E18" s="256"/>
      <c r="F18" s="257"/>
      <c r="G18" s="256"/>
      <c r="H18" s="256"/>
      <c r="I18" s="256"/>
      <c r="J18" s="256"/>
      <c r="K18" s="256"/>
      <c r="L18" s="256"/>
      <c r="M18" s="256"/>
      <c r="N18" s="256"/>
      <c r="O18" s="256"/>
      <c r="P18" s="256"/>
      <c r="Q18" s="256"/>
      <c r="R18" s="256"/>
      <c r="S18" s="259"/>
      <c r="T18" s="259"/>
      <c r="U18" s="259"/>
      <c r="V18" s="259"/>
      <c r="W18" s="259"/>
      <c r="X18" s="259"/>
      <c r="Y18" s="83"/>
      <c r="Z18" s="83"/>
      <c r="AA18" s="83"/>
    </row>
    <row r="19">
      <c r="A19" s="255" t="s">
        <v>198</v>
      </c>
      <c r="B19" s="256" t="s">
        <v>547</v>
      </c>
      <c r="C19" s="256">
        <v>7.0</v>
      </c>
      <c r="D19" s="256">
        <v>5.0</v>
      </c>
      <c r="E19" s="256">
        <v>14.0</v>
      </c>
      <c r="F19" s="257">
        <f t="shared" ref="F19:F25" si="4">SUM(C19:D19)</f>
        <v>12</v>
      </c>
      <c r="G19" s="256">
        <v>4.0</v>
      </c>
      <c r="H19" s="256">
        <v>0.0</v>
      </c>
      <c r="I19" s="256">
        <v>1.0</v>
      </c>
      <c r="J19" s="256">
        <v>0.0</v>
      </c>
      <c r="K19" s="256">
        <v>7.0</v>
      </c>
      <c r="L19" s="256">
        <f t="shared" ref="L19:L21" si="5">SUM(G19:J19)</f>
        <v>5</v>
      </c>
      <c r="M19" s="256">
        <v>0.0</v>
      </c>
      <c r="N19" s="256">
        <v>0.0</v>
      </c>
      <c r="O19" s="256">
        <v>0.0</v>
      </c>
      <c r="P19" s="256">
        <v>0.0</v>
      </c>
      <c r="Q19" s="256">
        <v>0.0</v>
      </c>
      <c r="R19" s="256">
        <v>0.0</v>
      </c>
      <c r="S19" s="259">
        <v>0.0</v>
      </c>
      <c r="T19" s="259">
        <v>1.0</v>
      </c>
      <c r="U19" s="259">
        <v>0.0</v>
      </c>
      <c r="V19" s="259">
        <v>0.0</v>
      </c>
      <c r="W19" s="259">
        <v>9.0</v>
      </c>
      <c r="X19" s="256">
        <f t="shared" ref="X19:X25" si="6">SUM(S19:V19)</f>
        <v>1</v>
      </c>
      <c r="Y19" s="256">
        <f t="shared" ref="Y19:Y25" si="7">SUM(F19,L19,R19,X19)</f>
        <v>18</v>
      </c>
      <c r="Z19" s="256">
        <f t="shared" ref="Z19:Z25" si="8">SUM(E19,K19,Q19,W19)</f>
        <v>30</v>
      </c>
      <c r="AA19" s="256">
        <f t="shared" ref="AA19:AA25" si="9">SUM(Y19+Z19)</f>
        <v>48</v>
      </c>
    </row>
    <row r="20">
      <c r="A20" s="255" t="s">
        <v>198</v>
      </c>
      <c r="B20" s="256" t="s">
        <v>574</v>
      </c>
      <c r="C20" s="256">
        <v>5.0</v>
      </c>
      <c r="D20" s="256">
        <v>2.0</v>
      </c>
      <c r="E20" s="256">
        <v>14.0</v>
      </c>
      <c r="F20" s="257">
        <f t="shared" si="4"/>
        <v>7</v>
      </c>
      <c r="G20" s="256">
        <v>3.0</v>
      </c>
      <c r="H20" s="256">
        <v>3.0</v>
      </c>
      <c r="I20" s="256">
        <v>1.0</v>
      </c>
      <c r="J20" s="256">
        <v>0.0</v>
      </c>
      <c r="K20" s="256">
        <v>6.0</v>
      </c>
      <c r="L20" s="256">
        <f t="shared" si="5"/>
        <v>7</v>
      </c>
      <c r="M20" s="256">
        <v>0.0</v>
      </c>
      <c r="N20" s="256">
        <v>0.0</v>
      </c>
      <c r="O20" s="256">
        <v>0.0</v>
      </c>
      <c r="P20" s="256">
        <v>0.0</v>
      </c>
      <c r="Q20" s="256">
        <v>0.0</v>
      </c>
      <c r="R20" s="256">
        <v>0.0</v>
      </c>
      <c r="S20" s="259">
        <v>0.0</v>
      </c>
      <c r="T20" s="259">
        <v>2.0</v>
      </c>
      <c r="U20" s="259">
        <v>0.0</v>
      </c>
      <c r="V20" s="259">
        <v>0.0</v>
      </c>
      <c r="W20" s="259">
        <v>24.0</v>
      </c>
      <c r="X20" s="256">
        <f t="shared" si="6"/>
        <v>2</v>
      </c>
      <c r="Y20" s="256">
        <f t="shared" si="7"/>
        <v>16</v>
      </c>
      <c r="Z20" s="256">
        <f t="shared" si="8"/>
        <v>44</v>
      </c>
      <c r="AA20" s="256">
        <f t="shared" si="9"/>
        <v>60</v>
      </c>
    </row>
    <row r="21">
      <c r="A21" s="255" t="s">
        <v>198</v>
      </c>
      <c r="B21" s="256" t="s">
        <v>589</v>
      </c>
      <c r="C21" s="256">
        <v>3.0</v>
      </c>
      <c r="D21" s="256">
        <v>0.0</v>
      </c>
      <c r="E21" s="256">
        <v>27.0</v>
      </c>
      <c r="F21" s="257">
        <f t="shared" si="4"/>
        <v>3</v>
      </c>
      <c r="G21" s="256">
        <v>0.0</v>
      </c>
      <c r="H21" s="256">
        <v>0.0</v>
      </c>
      <c r="I21" s="256">
        <v>1.0</v>
      </c>
      <c r="J21" s="256">
        <v>0.0</v>
      </c>
      <c r="K21" s="256">
        <v>0.0</v>
      </c>
      <c r="L21" s="256">
        <f t="shared" si="5"/>
        <v>1</v>
      </c>
      <c r="M21" s="256">
        <v>0.0</v>
      </c>
      <c r="N21" s="256">
        <v>0.0</v>
      </c>
      <c r="O21" s="256">
        <v>0.0</v>
      </c>
      <c r="P21" s="256">
        <v>0.0</v>
      </c>
      <c r="Q21" s="256">
        <v>0.0</v>
      </c>
      <c r="R21" s="256">
        <v>0.0</v>
      </c>
      <c r="S21" s="259">
        <v>1.0</v>
      </c>
      <c r="T21" s="259">
        <v>0.0</v>
      </c>
      <c r="U21" s="259">
        <v>0.0</v>
      </c>
      <c r="V21" s="259">
        <v>0.0</v>
      </c>
      <c r="W21" s="259">
        <v>8.0</v>
      </c>
      <c r="X21" s="256">
        <f t="shared" si="6"/>
        <v>1</v>
      </c>
      <c r="Y21" s="256">
        <f t="shared" si="7"/>
        <v>5</v>
      </c>
      <c r="Z21" s="256">
        <f t="shared" si="8"/>
        <v>35</v>
      </c>
      <c r="AA21" s="256">
        <f t="shared" si="9"/>
        <v>40</v>
      </c>
    </row>
    <row r="22">
      <c r="A22" s="255" t="s">
        <v>198</v>
      </c>
      <c r="B22" s="256" t="s">
        <v>603</v>
      </c>
      <c r="C22" s="256">
        <v>9.0</v>
      </c>
      <c r="D22" s="256">
        <v>2.0</v>
      </c>
      <c r="E22" s="256">
        <v>24.0</v>
      </c>
      <c r="F22" s="257">
        <f t="shared" si="4"/>
        <v>11</v>
      </c>
      <c r="G22" s="256">
        <v>1.0</v>
      </c>
      <c r="H22" s="256">
        <v>2.0</v>
      </c>
      <c r="I22" s="256">
        <v>1.0</v>
      </c>
      <c r="J22" s="256">
        <v>0.0</v>
      </c>
      <c r="K22" s="256">
        <v>5.0</v>
      </c>
      <c r="L22" s="256">
        <f>SUM(G22:K22)</f>
        <v>9</v>
      </c>
      <c r="M22" s="256">
        <v>0.0</v>
      </c>
      <c r="N22" s="256">
        <v>0.0</v>
      </c>
      <c r="O22" s="256">
        <v>0.0</v>
      </c>
      <c r="P22" s="256">
        <v>0.0</v>
      </c>
      <c r="Q22" s="256">
        <v>0.0</v>
      </c>
      <c r="R22" s="256">
        <v>0.0</v>
      </c>
      <c r="S22" s="259">
        <v>0.0</v>
      </c>
      <c r="T22" s="259">
        <v>1.0</v>
      </c>
      <c r="U22" s="259">
        <v>0.0</v>
      </c>
      <c r="V22" s="259">
        <v>0.0</v>
      </c>
      <c r="W22" s="259">
        <v>9.0</v>
      </c>
      <c r="X22" s="256">
        <f t="shared" si="6"/>
        <v>1</v>
      </c>
      <c r="Y22" s="256">
        <f t="shared" si="7"/>
        <v>21</v>
      </c>
      <c r="Z22" s="256">
        <f t="shared" si="8"/>
        <v>38</v>
      </c>
      <c r="AA22" s="256">
        <f t="shared" si="9"/>
        <v>59</v>
      </c>
    </row>
    <row r="23">
      <c r="A23" s="255" t="s">
        <v>198</v>
      </c>
      <c r="B23" s="256" t="s">
        <v>623</v>
      </c>
      <c r="C23" s="256">
        <v>5.0</v>
      </c>
      <c r="D23" s="256">
        <v>2.0</v>
      </c>
      <c r="E23" s="256">
        <v>12.0</v>
      </c>
      <c r="F23" s="257">
        <f t="shared" si="4"/>
        <v>7</v>
      </c>
      <c r="G23" s="256">
        <v>5.0</v>
      </c>
      <c r="H23" s="256">
        <v>2.0</v>
      </c>
      <c r="I23" s="256">
        <v>1.0</v>
      </c>
      <c r="J23" s="256">
        <v>0.0</v>
      </c>
      <c r="K23" s="256">
        <v>5.0</v>
      </c>
      <c r="L23" s="256">
        <f t="shared" ref="L23:L25" si="10">SUM(G23:J23)</f>
        <v>8</v>
      </c>
      <c r="M23" s="256">
        <v>0.0</v>
      </c>
      <c r="N23" s="256">
        <v>0.0</v>
      </c>
      <c r="O23" s="256">
        <v>0.0</v>
      </c>
      <c r="P23" s="256">
        <v>0.0</v>
      </c>
      <c r="Q23" s="256">
        <v>0.0</v>
      </c>
      <c r="R23" s="256">
        <v>0.0</v>
      </c>
      <c r="S23" s="259">
        <v>1.0</v>
      </c>
      <c r="T23" s="259">
        <v>0.0</v>
      </c>
      <c r="U23" s="259">
        <v>0.0</v>
      </c>
      <c r="V23" s="259">
        <v>0.0</v>
      </c>
      <c r="W23" s="259">
        <v>0.0</v>
      </c>
      <c r="X23" s="256">
        <f t="shared" si="6"/>
        <v>1</v>
      </c>
      <c r="Y23" s="256">
        <f t="shared" si="7"/>
        <v>16</v>
      </c>
      <c r="Z23" s="256">
        <f t="shared" si="8"/>
        <v>17</v>
      </c>
      <c r="AA23" s="256">
        <f t="shared" si="9"/>
        <v>33</v>
      </c>
    </row>
    <row r="24">
      <c r="A24" s="255" t="s">
        <v>198</v>
      </c>
      <c r="B24" s="256" t="s">
        <v>638</v>
      </c>
      <c r="C24" s="256">
        <v>6.0</v>
      </c>
      <c r="D24" s="256">
        <v>2.0</v>
      </c>
      <c r="E24" s="256">
        <v>16.0</v>
      </c>
      <c r="F24" s="257">
        <f t="shared" si="4"/>
        <v>8</v>
      </c>
      <c r="G24" s="256">
        <v>1.0</v>
      </c>
      <c r="H24" s="256">
        <v>2.0</v>
      </c>
      <c r="I24" s="256">
        <v>2.0</v>
      </c>
      <c r="J24" s="256">
        <v>0.0</v>
      </c>
      <c r="K24" s="256">
        <v>2.0</v>
      </c>
      <c r="L24" s="256">
        <f t="shared" si="10"/>
        <v>5</v>
      </c>
      <c r="M24" s="256">
        <v>0.0</v>
      </c>
      <c r="N24" s="256">
        <v>0.0</v>
      </c>
      <c r="O24" s="256">
        <v>0.0</v>
      </c>
      <c r="P24" s="256">
        <v>0.0</v>
      </c>
      <c r="Q24" s="256">
        <v>0.0</v>
      </c>
      <c r="R24" s="256">
        <v>0.0</v>
      </c>
      <c r="S24" s="259">
        <v>0.0</v>
      </c>
      <c r="T24" s="259">
        <v>1.0</v>
      </c>
      <c r="U24" s="259">
        <v>0.0</v>
      </c>
      <c r="V24" s="259">
        <v>0.0</v>
      </c>
      <c r="W24" s="259">
        <v>15.0</v>
      </c>
      <c r="X24" s="256">
        <f t="shared" si="6"/>
        <v>1</v>
      </c>
      <c r="Y24" s="256">
        <f t="shared" si="7"/>
        <v>14</v>
      </c>
      <c r="Z24" s="256">
        <f t="shared" si="8"/>
        <v>33</v>
      </c>
      <c r="AA24" s="256">
        <f t="shared" si="9"/>
        <v>47</v>
      </c>
    </row>
    <row r="25">
      <c r="A25" s="255" t="s">
        <v>198</v>
      </c>
      <c r="B25" s="256" t="s">
        <v>662</v>
      </c>
      <c r="C25" s="256">
        <v>1.0</v>
      </c>
      <c r="D25" s="256">
        <v>1.0</v>
      </c>
      <c r="E25" s="256">
        <v>17.0</v>
      </c>
      <c r="F25" s="257">
        <f t="shared" si="4"/>
        <v>2</v>
      </c>
      <c r="G25" s="256">
        <v>4.0</v>
      </c>
      <c r="H25" s="256">
        <v>1.0</v>
      </c>
      <c r="I25" s="256">
        <v>3.0</v>
      </c>
      <c r="J25" s="256">
        <v>0.0</v>
      </c>
      <c r="K25" s="256">
        <v>4.0</v>
      </c>
      <c r="L25" s="256">
        <f t="shared" si="10"/>
        <v>8</v>
      </c>
      <c r="M25" s="256">
        <v>0.0</v>
      </c>
      <c r="N25" s="256">
        <v>1.0</v>
      </c>
      <c r="O25" s="256">
        <v>0.0</v>
      </c>
      <c r="P25" s="256">
        <v>0.0</v>
      </c>
      <c r="Q25" s="256">
        <v>0.0</v>
      </c>
      <c r="R25" s="256">
        <f>SUM(M25:P25)</f>
        <v>1</v>
      </c>
      <c r="S25" s="259">
        <v>2.0</v>
      </c>
      <c r="T25" s="259">
        <v>3.0</v>
      </c>
      <c r="U25" s="259">
        <v>0.0</v>
      </c>
      <c r="V25" s="259">
        <v>0.0</v>
      </c>
      <c r="W25" s="259">
        <v>4.0</v>
      </c>
      <c r="X25" s="256">
        <f t="shared" si="6"/>
        <v>5</v>
      </c>
      <c r="Y25" s="256">
        <f t="shared" si="7"/>
        <v>16</v>
      </c>
      <c r="Z25" s="256">
        <f t="shared" si="8"/>
        <v>25</v>
      </c>
      <c r="AA25" s="256">
        <f t="shared" si="9"/>
        <v>41</v>
      </c>
    </row>
    <row r="26">
      <c r="A26" s="255" t="s">
        <v>198</v>
      </c>
      <c r="B26" s="256" t="s">
        <v>681</v>
      </c>
      <c r="C26" s="295" t="s">
        <v>683</v>
      </c>
      <c r="D26" s="256"/>
      <c r="E26" s="256"/>
      <c r="F26" s="257"/>
      <c r="G26" s="256"/>
      <c r="H26" s="256"/>
      <c r="I26" s="256"/>
      <c r="J26" s="256"/>
      <c r="K26" s="256"/>
      <c r="L26" s="256"/>
      <c r="M26" s="256"/>
      <c r="N26" s="256"/>
      <c r="O26" s="256"/>
      <c r="P26" s="256"/>
      <c r="Q26" s="256"/>
      <c r="R26" s="256"/>
      <c r="S26" s="259"/>
      <c r="T26" s="259"/>
      <c r="U26" s="259"/>
      <c r="V26" s="259"/>
      <c r="W26" s="259"/>
      <c r="X26" s="259"/>
      <c r="Y26" s="83"/>
      <c r="Z26" s="83"/>
      <c r="AA26" s="83"/>
    </row>
    <row r="27">
      <c r="A27" s="255" t="s">
        <v>198</v>
      </c>
      <c r="B27" s="256" t="s">
        <v>705</v>
      </c>
      <c r="C27" s="256">
        <v>8.0</v>
      </c>
      <c r="D27" s="256">
        <v>6.0</v>
      </c>
      <c r="E27" s="256">
        <v>24.0</v>
      </c>
      <c r="F27" s="257">
        <f t="shared" ref="F27:F28" si="11">SUM(C27:D27)</f>
        <v>14</v>
      </c>
      <c r="G27" s="256">
        <v>0.0</v>
      </c>
      <c r="H27" s="256">
        <v>1.0</v>
      </c>
      <c r="I27" s="256">
        <v>0.0</v>
      </c>
      <c r="J27" s="256">
        <v>0.0</v>
      </c>
      <c r="K27" s="256">
        <v>3.0</v>
      </c>
      <c r="L27" s="256">
        <f>SUM(G27:J27)</f>
        <v>1</v>
      </c>
      <c r="M27" s="256">
        <v>0.0</v>
      </c>
      <c r="N27" s="256">
        <v>0.0</v>
      </c>
      <c r="O27" s="256">
        <v>0.0</v>
      </c>
      <c r="P27" s="256">
        <v>0.0</v>
      </c>
      <c r="Q27" s="256">
        <v>0.0</v>
      </c>
      <c r="R27" s="256">
        <v>0.0</v>
      </c>
      <c r="S27" s="259">
        <v>0.0</v>
      </c>
      <c r="T27" s="259">
        <v>0.0</v>
      </c>
      <c r="U27" s="259">
        <v>0.0</v>
      </c>
      <c r="V27" s="259">
        <v>0.0</v>
      </c>
      <c r="W27" s="259">
        <v>0.0</v>
      </c>
      <c r="X27" s="259">
        <v>0.0</v>
      </c>
      <c r="Y27" s="256">
        <f t="shared" ref="Y27:Y28" si="12">SUM(F27,L27,R27,X27)</f>
        <v>15</v>
      </c>
      <c r="Z27" s="256">
        <f t="shared" ref="Z27:Z28" si="13">SUM(E27,K27,Q27,W27)</f>
        <v>27</v>
      </c>
      <c r="AA27" s="256">
        <f t="shared" ref="AA27:AA28" si="14">SUM(Y27+Z27)</f>
        <v>42</v>
      </c>
    </row>
    <row r="28">
      <c r="A28" s="255" t="s">
        <v>198</v>
      </c>
      <c r="B28" s="256" t="s">
        <v>722</v>
      </c>
      <c r="C28" s="256">
        <v>1.0</v>
      </c>
      <c r="D28" s="256">
        <v>1.0</v>
      </c>
      <c r="E28" s="256">
        <v>21.0</v>
      </c>
      <c r="F28" s="257">
        <f t="shared" si="11"/>
        <v>2</v>
      </c>
      <c r="G28" s="256">
        <v>0.0</v>
      </c>
      <c r="H28" s="256">
        <v>0.0</v>
      </c>
      <c r="I28" s="256">
        <v>0.0</v>
      </c>
      <c r="J28" s="256">
        <v>0.0</v>
      </c>
      <c r="K28" s="256">
        <v>6.0</v>
      </c>
      <c r="L28" s="256">
        <v>0.0</v>
      </c>
      <c r="M28" s="256">
        <v>0.0</v>
      </c>
      <c r="N28" s="256">
        <v>0.0</v>
      </c>
      <c r="O28" s="256">
        <v>0.0</v>
      </c>
      <c r="P28" s="256">
        <v>0.0</v>
      </c>
      <c r="Q28" s="256">
        <v>2.0</v>
      </c>
      <c r="R28" s="256">
        <v>0.0</v>
      </c>
      <c r="S28" s="259">
        <v>0.0</v>
      </c>
      <c r="T28" s="259">
        <v>5.0</v>
      </c>
      <c r="U28" s="259">
        <v>0.0</v>
      </c>
      <c r="V28" s="259">
        <v>0.0</v>
      </c>
      <c r="W28" s="259">
        <v>25.0</v>
      </c>
      <c r="X28" s="256">
        <f>SUM(S28:V28)</f>
        <v>5</v>
      </c>
      <c r="Y28" s="256">
        <f t="shared" si="12"/>
        <v>7</v>
      </c>
      <c r="Z28" s="256">
        <f t="shared" si="13"/>
        <v>54</v>
      </c>
      <c r="AA28" s="256">
        <f t="shared" si="14"/>
        <v>61</v>
      </c>
    </row>
    <row r="29">
      <c r="A29" s="255" t="s">
        <v>198</v>
      </c>
      <c r="B29" s="256" t="s">
        <v>741</v>
      </c>
      <c r="C29" s="295" t="s">
        <v>742</v>
      </c>
      <c r="D29" s="256"/>
      <c r="E29" s="256"/>
      <c r="F29" s="257"/>
      <c r="G29" s="256"/>
      <c r="H29" s="256"/>
      <c r="I29" s="256"/>
      <c r="J29" s="256"/>
      <c r="K29" s="256"/>
      <c r="L29" s="256"/>
      <c r="M29" s="256"/>
      <c r="N29" s="256"/>
      <c r="O29" s="256"/>
      <c r="P29" s="256"/>
      <c r="Q29" s="256"/>
      <c r="R29" s="256"/>
      <c r="S29" s="259"/>
      <c r="T29" s="259"/>
      <c r="U29" s="259"/>
      <c r="V29" s="259"/>
      <c r="W29" s="259"/>
      <c r="X29" s="256"/>
      <c r="Y29" s="256"/>
      <c r="Z29" s="256"/>
      <c r="AA29" s="256"/>
    </row>
    <row r="30">
      <c r="A30" s="255" t="s">
        <v>266</v>
      </c>
      <c r="B30" s="256" t="s">
        <v>752</v>
      </c>
      <c r="C30" s="256">
        <v>6.0</v>
      </c>
      <c r="D30" s="256">
        <v>1.0</v>
      </c>
      <c r="E30" s="256">
        <v>21.0</v>
      </c>
      <c r="F30" s="257">
        <f t="shared" ref="F30:F48" si="15">SUM(C30:D30)</f>
        <v>7</v>
      </c>
      <c r="G30" s="256">
        <v>5.0</v>
      </c>
      <c r="H30" s="256">
        <v>1.0</v>
      </c>
      <c r="I30" s="256">
        <v>0.0</v>
      </c>
      <c r="J30" s="256">
        <v>0.0</v>
      </c>
      <c r="K30" s="256">
        <v>6.0</v>
      </c>
      <c r="L30" s="256">
        <f t="shared" ref="L30:L46" si="16">SUM(G30:J30)</f>
        <v>6</v>
      </c>
      <c r="M30" s="256">
        <v>0.0</v>
      </c>
      <c r="N30" s="256">
        <v>0.0</v>
      </c>
      <c r="O30" s="256">
        <v>0.0</v>
      </c>
      <c r="P30" s="256">
        <v>0.0</v>
      </c>
      <c r="Q30" s="256">
        <v>0.0</v>
      </c>
      <c r="R30" s="256">
        <v>0.0</v>
      </c>
      <c r="S30" s="256">
        <v>2.0</v>
      </c>
      <c r="T30" s="256">
        <v>2.0</v>
      </c>
      <c r="U30" s="256">
        <v>0.0</v>
      </c>
      <c r="V30" s="256">
        <v>0.0</v>
      </c>
      <c r="W30" s="256">
        <v>14.0</v>
      </c>
      <c r="X30" s="256">
        <f t="shared" ref="X30:X41" si="17">SUM(S30:V30)</f>
        <v>4</v>
      </c>
      <c r="Y30" s="256">
        <f t="shared" ref="Y30:Y48" si="18">SUM(F30,L30,R30,X30)</f>
        <v>17</v>
      </c>
      <c r="Z30" s="256">
        <f t="shared" ref="Z30:Z58" si="19">SUM(E30,K30,Q30,W30)</f>
        <v>41</v>
      </c>
      <c r="AA30" s="256">
        <f t="shared" ref="AA30:AA115" si="20">SUM(Y30+Z30)</f>
        <v>58</v>
      </c>
    </row>
    <row r="31">
      <c r="A31" s="255" t="s">
        <v>266</v>
      </c>
      <c r="B31" s="256" t="s">
        <v>767</v>
      </c>
      <c r="C31" s="256">
        <v>1.0</v>
      </c>
      <c r="D31" s="256">
        <v>0.0</v>
      </c>
      <c r="E31" s="256">
        <v>4.0</v>
      </c>
      <c r="F31" s="257">
        <f t="shared" si="15"/>
        <v>1</v>
      </c>
      <c r="G31" s="256">
        <v>6.0</v>
      </c>
      <c r="H31" s="256">
        <v>1.0</v>
      </c>
      <c r="I31" s="256">
        <v>1.0</v>
      </c>
      <c r="J31" s="256">
        <v>0.0</v>
      </c>
      <c r="K31" s="256">
        <v>24.0</v>
      </c>
      <c r="L31" s="256">
        <f t="shared" si="16"/>
        <v>8</v>
      </c>
      <c r="M31" s="256">
        <v>0.0</v>
      </c>
      <c r="N31" s="256">
        <v>0.0</v>
      </c>
      <c r="O31" s="256">
        <v>0.0</v>
      </c>
      <c r="P31" s="256">
        <v>0.0</v>
      </c>
      <c r="Q31" s="256">
        <v>0.0</v>
      </c>
      <c r="R31" s="256">
        <v>0.0</v>
      </c>
      <c r="S31" s="256">
        <v>0.0</v>
      </c>
      <c r="T31" s="256">
        <v>2.0</v>
      </c>
      <c r="U31" s="256">
        <v>0.0</v>
      </c>
      <c r="V31" s="256">
        <v>0.0</v>
      </c>
      <c r="W31" s="256">
        <v>28.0</v>
      </c>
      <c r="X31" s="256">
        <f t="shared" si="17"/>
        <v>2</v>
      </c>
      <c r="Y31" s="256">
        <f t="shared" si="18"/>
        <v>11</v>
      </c>
      <c r="Z31" s="256">
        <f t="shared" si="19"/>
        <v>56</v>
      </c>
      <c r="AA31" s="256">
        <f t="shared" si="20"/>
        <v>67</v>
      </c>
    </row>
    <row r="32">
      <c r="A32" s="255" t="s">
        <v>266</v>
      </c>
      <c r="B32" s="256" t="s">
        <v>770</v>
      </c>
      <c r="C32" s="256">
        <v>6.0</v>
      </c>
      <c r="D32" s="256">
        <v>4.0</v>
      </c>
      <c r="E32" s="256">
        <v>42.0</v>
      </c>
      <c r="F32" s="257">
        <f t="shared" si="15"/>
        <v>10</v>
      </c>
      <c r="G32" s="256">
        <v>0.0</v>
      </c>
      <c r="H32" s="256">
        <v>0.0</v>
      </c>
      <c r="I32" s="256">
        <v>2.0</v>
      </c>
      <c r="J32" s="256">
        <v>0.0</v>
      </c>
      <c r="K32" s="256">
        <v>2.0</v>
      </c>
      <c r="L32" s="256">
        <f t="shared" si="16"/>
        <v>2</v>
      </c>
      <c r="M32" s="256">
        <v>0.0</v>
      </c>
      <c r="N32" s="256">
        <v>0.0</v>
      </c>
      <c r="O32" s="256">
        <v>0.0</v>
      </c>
      <c r="P32" s="256">
        <v>0.0</v>
      </c>
      <c r="Q32" s="256">
        <v>0.0</v>
      </c>
      <c r="R32" s="256">
        <v>0.0</v>
      </c>
      <c r="S32" s="256">
        <v>1.0</v>
      </c>
      <c r="T32" s="256">
        <v>0.0</v>
      </c>
      <c r="U32" s="256">
        <v>0.0</v>
      </c>
      <c r="V32" s="256">
        <v>0.0</v>
      </c>
      <c r="W32" s="256">
        <v>8.0</v>
      </c>
      <c r="X32" s="256">
        <f t="shared" si="17"/>
        <v>1</v>
      </c>
      <c r="Y32" s="256">
        <f t="shared" si="18"/>
        <v>13</v>
      </c>
      <c r="Z32" s="256">
        <f t="shared" si="19"/>
        <v>52</v>
      </c>
      <c r="AA32" s="256">
        <f t="shared" si="20"/>
        <v>65</v>
      </c>
    </row>
    <row r="33">
      <c r="A33" s="255" t="s">
        <v>266</v>
      </c>
      <c r="B33" s="256" t="s">
        <v>788</v>
      </c>
      <c r="C33" s="256">
        <v>4.0</v>
      </c>
      <c r="D33" s="256">
        <v>3.0</v>
      </c>
      <c r="E33" s="256">
        <v>14.0</v>
      </c>
      <c r="F33" s="257">
        <f t="shared" si="15"/>
        <v>7</v>
      </c>
      <c r="G33" s="256">
        <v>2.0</v>
      </c>
      <c r="H33" s="256">
        <v>0.0</v>
      </c>
      <c r="I33" s="256">
        <v>1.0</v>
      </c>
      <c r="J33" s="256">
        <v>0.0</v>
      </c>
      <c r="K33" s="256">
        <v>6.0</v>
      </c>
      <c r="L33" s="256">
        <f t="shared" si="16"/>
        <v>3</v>
      </c>
      <c r="M33" s="256">
        <v>0.0</v>
      </c>
      <c r="N33" s="256">
        <v>0.0</v>
      </c>
      <c r="O33" s="256">
        <v>0.0</v>
      </c>
      <c r="P33" s="256">
        <v>0.0</v>
      </c>
      <c r="Q33" s="256">
        <v>0.0</v>
      </c>
      <c r="R33" s="256">
        <v>0.0</v>
      </c>
      <c r="S33" s="256">
        <v>0.0</v>
      </c>
      <c r="T33" s="256">
        <v>0.0</v>
      </c>
      <c r="U33" s="256">
        <v>0.0</v>
      </c>
      <c r="V33" s="256">
        <v>0.0</v>
      </c>
      <c r="W33" s="256">
        <v>0.0</v>
      </c>
      <c r="X33" s="256">
        <f t="shared" si="17"/>
        <v>0</v>
      </c>
      <c r="Y33" s="256">
        <f t="shared" si="18"/>
        <v>10</v>
      </c>
      <c r="Z33" s="256">
        <f t="shared" si="19"/>
        <v>20</v>
      </c>
      <c r="AA33" s="256">
        <f t="shared" si="20"/>
        <v>30</v>
      </c>
    </row>
    <row r="34">
      <c r="A34" s="255" t="s">
        <v>266</v>
      </c>
      <c r="B34" s="256" t="s">
        <v>801</v>
      </c>
      <c r="C34" s="256">
        <v>2.0</v>
      </c>
      <c r="D34" s="256">
        <v>5.0</v>
      </c>
      <c r="E34" s="256">
        <v>16.0</v>
      </c>
      <c r="F34" s="257">
        <f t="shared" si="15"/>
        <v>7</v>
      </c>
      <c r="G34" s="256">
        <v>0.0</v>
      </c>
      <c r="H34" s="256">
        <v>2.0</v>
      </c>
      <c r="I34" s="256">
        <v>1.0</v>
      </c>
      <c r="J34" s="256">
        <v>0.0</v>
      </c>
      <c r="K34" s="256">
        <v>7.0</v>
      </c>
      <c r="L34" s="256">
        <f t="shared" si="16"/>
        <v>3</v>
      </c>
      <c r="M34" s="256">
        <v>0.0</v>
      </c>
      <c r="N34" s="256">
        <v>0.0</v>
      </c>
      <c r="O34" s="256">
        <v>0.0</v>
      </c>
      <c r="P34" s="256">
        <v>0.0</v>
      </c>
      <c r="Q34" s="256">
        <v>0.0</v>
      </c>
      <c r="R34" s="256">
        <v>0.0</v>
      </c>
      <c r="S34" s="256">
        <v>1.0</v>
      </c>
      <c r="T34" s="256">
        <v>0.0</v>
      </c>
      <c r="U34" s="256">
        <v>0.0</v>
      </c>
      <c r="V34" s="256">
        <v>0.0</v>
      </c>
      <c r="W34" s="256">
        <v>20.0</v>
      </c>
      <c r="X34" s="256">
        <f t="shared" si="17"/>
        <v>1</v>
      </c>
      <c r="Y34" s="256">
        <f t="shared" si="18"/>
        <v>11</v>
      </c>
      <c r="Z34" s="256">
        <f t="shared" si="19"/>
        <v>43</v>
      </c>
      <c r="AA34" s="256">
        <f t="shared" si="20"/>
        <v>54</v>
      </c>
    </row>
    <row r="35" ht="21.0" customHeight="1">
      <c r="A35" s="255" t="s">
        <v>266</v>
      </c>
      <c r="B35" s="256" t="s">
        <v>808</v>
      </c>
      <c r="C35" s="256">
        <v>5.0</v>
      </c>
      <c r="D35" s="256">
        <v>3.0</v>
      </c>
      <c r="E35" s="256">
        <v>13.0</v>
      </c>
      <c r="F35" s="257">
        <f t="shared" si="15"/>
        <v>8</v>
      </c>
      <c r="G35" s="256">
        <v>5.0</v>
      </c>
      <c r="H35" s="256">
        <v>0.0</v>
      </c>
      <c r="I35" s="256">
        <v>0.0</v>
      </c>
      <c r="J35" s="256">
        <v>0.0</v>
      </c>
      <c r="K35" s="256">
        <v>13.0</v>
      </c>
      <c r="L35" s="256">
        <f t="shared" si="16"/>
        <v>5</v>
      </c>
      <c r="M35" s="256">
        <v>0.0</v>
      </c>
      <c r="N35" s="256">
        <v>0.0</v>
      </c>
      <c r="O35" s="256">
        <v>0.0</v>
      </c>
      <c r="P35" s="256">
        <v>0.0</v>
      </c>
      <c r="Q35" s="256">
        <v>0.0</v>
      </c>
      <c r="R35" s="256">
        <v>0.0</v>
      </c>
      <c r="S35" s="256">
        <v>2.0</v>
      </c>
      <c r="T35" s="256">
        <v>0.0</v>
      </c>
      <c r="U35" s="256">
        <v>0.0</v>
      </c>
      <c r="V35" s="256">
        <v>0.0</v>
      </c>
      <c r="W35" s="256">
        <v>0.0</v>
      </c>
      <c r="X35" s="256">
        <f t="shared" si="17"/>
        <v>2</v>
      </c>
      <c r="Y35" s="256">
        <f t="shared" si="18"/>
        <v>15</v>
      </c>
      <c r="Z35" s="256">
        <f t="shared" si="19"/>
        <v>26</v>
      </c>
      <c r="AA35" s="256">
        <f t="shared" si="20"/>
        <v>41</v>
      </c>
    </row>
    <row r="36">
      <c r="A36" s="255" t="s">
        <v>266</v>
      </c>
      <c r="B36" s="256" t="s">
        <v>817</v>
      </c>
      <c r="C36" s="256">
        <v>2.0</v>
      </c>
      <c r="D36" s="256">
        <v>0.0</v>
      </c>
      <c r="E36" s="256">
        <v>5.0</v>
      </c>
      <c r="F36" s="257">
        <f t="shared" si="15"/>
        <v>2</v>
      </c>
      <c r="G36" s="256">
        <v>3.0</v>
      </c>
      <c r="H36" s="256">
        <v>4.0</v>
      </c>
      <c r="I36" s="256">
        <v>1.0</v>
      </c>
      <c r="J36" s="256">
        <v>0.0</v>
      </c>
      <c r="K36" s="256">
        <v>12.0</v>
      </c>
      <c r="L36" s="256">
        <f t="shared" si="16"/>
        <v>8</v>
      </c>
      <c r="M36" s="256">
        <v>0.0</v>
      </c>
      <c r="N36" s="256">
        <v>0.0</v>
      </c>
      <c r="O36" s="256">
        <v>0.0</v>
      </c>
      <c r="P36" s="256">
        <v>0.0</v>
      </c>
      <c r="Q36" s="256">
        <v>0.0</v>
      </c>
      <c r="R36" s="256">
        <v>0.0</v>
      </c>
      <c r="S36" s="256">
        <v>1.0</v>
      </c>
      <c r="T36" s="256">
        <v>0.0</v>
      </c>
      <c r="U36" s="256">
        <v>0.0</v>
      </c>
      <c r="V36" s="256">
        <v>0.0</v>
      </c>
      <c r="W36" s="256">
        <v>0.0</v>
      </c>
      <c r="X36" s="256">
        <f t="shared" si="17"/>
        <v>1</v>
      </c>
      <c r="Y36" s="256">
        <f t="shared" si="18"/>
        <v>11</v>
      </c>
      <c r="Z36" s="256">
        <f t="shared" si="19"/>
        <v>17</v>
      </c>
      <c r="AA36" s="256">
        <f t="shared" si="20"/>
        <v>28</v>
      </c>
    </row>
    <row r="37">
      <c r="A37" s="255" t="s">
        <v>266</v>
      </c>
      <c r="B37" s="256" t="s">
        <v>821</v>
      </c>
      <c r="C37" s="256">
        <v>5.0</v>
      </c>
      <c r="D37" s="256">
        <v>1.0</v>
      </c>
      <c r="E37" s="256">
        <v>23.0</v>
      </c>
      <c r="F37" s="257">
        <f t="shared" si="15"/>
        <v>6</v>
      </c>
      <c r="G37" s="256">
        <v>1.0</v>
      </c>
      <c r="H37" s="256">
        <v>3.0</v>
      </c>
      <c r="I37" s="256">
        <v>0.0</v>
      </c>
      <c r="J37" s="256">
        <v>0.0</v>
      </c>
      <c r="K37" s="256">
        <v>2.0</v>
      </c>
      <c r="L37" s="256">
        <f t="shared" si="16"/>
        <v>4</v>
      </c>
      <c r="M37" s="256">
        <v>0.0</v>
      </c>
      <c r="N37" s="256">
        <v>0.0</v>
      </c>
      <c r="O37" s="256">
        <v>0.0</v>
      </c>
      <c r="P37" s="256">
        <v>0.0</v>
      </c>
      <c r="Q37" s="256">
        <v>0.0</v>
      </c>
      <c r="R37" s="256">
        <v>0.0</v>
      </c>
      <c r="S37" s="256">
        <v>0.0</v>
      </c>
      <c r="T37" s="256">
        <v>3.0</v>
      </c>
      <c r="U37" s="256">
        <v>0.0</v>
      </c>
      <c r="V37" s="256">
        <v>0.0</v>
      </c>
      <c r="W37" s="256">
        <v>16.0</v>
      </c>
      <c r="X37" s="256">
        <f t="shared" si="17"/>
        <v>3</v>
      </c>
      <c r="Y37" s="256">
        <f t="shared" si="18"/>
        <v>13</v>
      </c>
      <c r="Z37" s="256">
        <f t="shared" si="19"/>
        <v>41</v>
      </c>
      <c r="AA37" s="256">
        <f t="shared" si="20"/>
        <v>54</v>
      </c>
    </row>
    <row r="38">
      <c r="A38" s="255" t="s">
        <v>266</v>
      </c>
      <c r="B38" s="256" t="s">
        <v>826</v>
      </c>
      <c r="C38" s="256">
        <v>7.0</v>
      </c>
      <c r="D38" s="256">
        <v>7.0</v>
      </c>
      <c r="E38" s="256">
        <v>26.0</v>
      </c>
      <c r="F38" s="257">
        <f t="shared" si="15"/>
        <v>14</v>
      </c>
      <c r="G38" s="256">
        <v>1.0</v>
      </c>
      <c r="H38" s="256">
        <v>2.0</v>
      </c>
      <c r="I38" s="256">
        <v>3.0</v>
      </c>
      <c r="J38" s="256">
        <v>0.0</v>
      </c>
      <c r="K38" s="256">
        <v>6.0</v>
      </c>
      <c r="L38" s="256">
        <f t="shared" si="16"/>
        <v>6</v>
      </c>
      <c r="M38" s="256">
        <v>0.0</v>
      </c>
      <c r="N38" s="256">
        <v>0.0</v>
      </c>
      <c r="O38" s="256">
        <v>0.0</v>
      </c>
      <c r="P38" s="256">
        <v>0.0</v>
      </c>
      <c r="Q38" s="256">
        <v>0.0</v>
      </c>
      <c r="R38" s="256">
        <v>0.0</v>
      </c>
      <c r="S38" s="256">
        <v>0.0</v>
      </c>
      <c r="T38" s="256">
        <v>2.0</v>
      </c>
      <c r="U38" s="256">
        <v>0.0</v>
      </c>
      <c r="V38" s="256">
        <v>0.0</v>
      </c>
      <c r="W38" s="256">
        <v>13.0</v>
      </c>
      <c r="X38" s="256">
        <f t="shared" si="17"/>
        <v>2</v>
      </c>
      <c r="Y38" s="256">
        <f t="shared" si="18"/>
        <v>22</v>
      </c>
      <c r="Z38" s="256">
        <f t="shared" si="19"/>
        <v>45</v>
      </c>
      <c r="AA38" s="256">
        <f t="shared" si="20"/>
        <v>67</v>
      </c>
    </row>
    <row r="39">
      <c r="A39" s="255" t="s">
        <v>266</v>
      </c>
      <c r="B39" s="256" t="s">
        <v>836</v>
      </c>
      <c r="C39" s="256">
        <v>4.0</v>
      </c>
      <c r="D39" s="256">
        <v>1.0</v>
      </c>
      <c r="E39" s="256">
        <v>18.0</v>
      </c>
      <c r="F39" s="257">
        <f t="shared" si="15"/>
        <v>5</v>
      </c>
      <c r="G39" s="256">
        <v>3.0</v>
      </c>
      <c r="H39" s="256">
        <v>4.0</v>
      </c>
      <c r="I39" s="256">
        <v>0.0</v>
      </c>
      <c r="J39" s="256">
        <v>0.0</v>
      </c>
      <c r="K39" s="256">
        <v>6.0</v>
      </c>
      <c r="L39" s="256">
        <f t="shared" si="16"/>
        <v>7</v>
      </c>
      <c r="M39" s="256">
        <v>0.0</v>
      </c>
      <c r="N39" s="256">
        <v>0.0</v>
      </c>
      <c r="O39" s="256">
        <v>0.0</v>
      </c>
      <c r="P39" s="256">
        <v>0.0</v>
      </c>
      <c r="Q39" s="256">
        <v>0.0</v>
      </c>
      <c r="R39" s="256">
        <v>0.0</v>
      </c>
      <c r="S39" s="256">
        <v>0.0</v>
      </c>
      <c r="T39" s="256">
        <v>2.0</v>
      </c>
      <c r="U39" s="256">
        <v>0.0</v>
      </c>
      <c r="V39" s="256">
        <v>0.0</v>
      </c>
      <c r="W39" s="256">
        <v>12.0</v>
      </c>
      <c r="X39" s="256">
        <f t="shared" si="17"/>
        <v>2</v>
      </c>
      <c r="Y39" s="256">
        <f t="shared" si="18"/>
        <v>14</v>
      </c>
      <c r="Z39" s="256">
        <f t="shared" si="19"/>
        <v>36</v>
      </c>
      <c r="AA39" s="256">
        <f t="shared" si="20"/>
        <v>50</v>
      </c>
    </row>
    <row r="40">
      <c r="A40" s="255" t="s">
        <v>266</v>
      </c>
      <c r="B40" s="256" t="s">
        <v>849</v>
      </c>
      <c r="C40" s="256">
        <v>4.0</v>
      </c>
      <c r="D40" s="256">
        <v>2.0</v>
      </c>
      <c r="E40" s="256">
        <v>20.0</v>
      </c>
      <c r="F40" s="257">
        <f t="shared" si="15"/>
        <v>6</v>
      </c>
      <c r="G40" s="256">
        <v>0.0</v>
      </c>
      <c r="H40" s="256">
        <v>2.0</v>
      </c>
      <c r="I40" s="256">
        <v>0.0</v>
      </c>
      <c r="J40" s="256">
        <v>0.0</v>
      </c>
      <c r="K40" s="256">
        <v>2.0</v>
      </c>
      <c r="L40" s="256">
        <f t="shared" si="16"/>
        <v>2</v>
      </c>
      <c r="M40" s="256">
        <v>0.0</v>
      </c>
      <c r="N40" s="256">
        <v>0.0</v>
      </c>
      <c r="O40" s="256">
        <v>0.0</v>
      </c>
      <c r="P40" s="256">
        <v>0.0</v>
      </c>
      <c r="Q40" s="256">
        <v>0.0</v>
      </c>
      <c r="R40" s="256">
        <v>0.0</v>
      </c>
      <c r="S40" s="256">
        <v>0.0</v>
      </c>
      <c r="T40" s="256">
        <v>4.0</v>
      </c>
      <c r="U40" s="256">
        <v>0.0</v>
      </c>
      <c r="V40" s="256">
        <v>0.0</v>
      </c>
      <c r="W40" s="256">
        <v>18.0</v>
      </c>
      <c r="X40" s="256">
        <f t="shared" si="17"/>
        <v>4</v>
      </c>
      <c r="Y40" s="256">
        <f t="shared" si="18"/>
        <v>12</v>
      </c>
      <c r="Z40" s="256">
        <f t="shared" si="19"/>
        <v>40</v>
      </c>
      <c r="AA40" s="256">
        <f t="shared" si="20"/>
        <v>52</v>
      </c>
    </row>
    <row r="41">
      <c r="A41" s="255" t="s">
        <v>266</v>
      </c>
      <c r="B41" s="256" t="s">
        <v>857</v>
      </c>
      <c r="C41" s="256">
        <v>4.0</v>
      </c>
      <c r="D41" s="256">
        <v>2.0</v>
      </c>
      <c r="E41" s="256">
        <v>32.0</v>
      </c>
      <c r="F41" s="257">
        <f t="shared" si="15"/>
        <v>6</v>
      </c>
      <c r="G41" s="256">
        <v>2.0</v>
      </c>
      <c r="H41" s="256">
        <v>1.0</v>
      </c>
      <c r="I41" s="256">
        <v>0.0</v>
      </c>
      <c r="J41" s="256">
        <v>0.0</v>
      </c>
      <c r="K41" s="256">
        <v>12.0</v>
      </c>
      <c r="L41" s="256">
        <f t="shared" si="16"/>
        <v>3</v>
      </c>
      <c r="M41" s="256">
        <v>0.0</v>
      </c>
      <c r="N41" s="256">
        <v>0.0</v>
      </c>
      <c r="O41" s="256">
        <v>0.0</v>
      </c>
      <c r="P41" s="256">
        <v>0.0</v>
      </c>
      <c r="Q41" s="256">
        <v>0.0</v>
      </c>
      <c r="R41" s="256">
        <v>0.0</v>
      </c>
      <c r="S41" s="256">
        <v>0.0</v>
      </c>
      <c r="T41" s="256">
        <v>3.0</v>
      </c>
      <c r="U41" s="256">
        <v>0.0</v>
      </c>
      <c r="V41" s="256">
        <v>0.0</v>
      </c>
      <c r="W41" s="256">
        <v>14.0</v>
      </c>
      <c r="X41" s="256">
        <f t="shared" si="17"/>
        <v>3</v>
      </c>
      <c r="Y41" s="256">
        <f t="shared" si="18"/>
        <v>12</v>
      </c>
      <c r="Z41" s="256">
        <f t="shared" si="19"/>
        <v>58</v>
      </c>
      <c r="AA41" s="256">
        <f t="shared" si="20"/>
        <v>70</v>
      </c>
    </row>
    <row r="42">
      <c r="A42" s="255" t="s">
        <v>266</v>
      </c>
      <c r="B42" s="256" t="s">
        <v>865</v>
      </c>
      <c r="C42" s="256">
        <v>8.0</v>
      </c>
      <c r="D42" s="256">
        <v>2.0</v>
      </c>
      <c r="E42" s="256">
        <v>30.0</v>
      </c>
      <c r="F42" s="257">
        <f t="shared" si="15"/>
        <v>10</v>
      </c>
      <c r="G42" s="256">
        <v>1.0</v>
      </c>
      <c r="H42" s="256">
        <v>1.0</v>
      </c>
      <c r="I42" s="256">
        <v>0.0</v>
      </c>
      <c r="J42" s="256">
        <v>0.0</v>
      </c>
      <c r="K42" s="256">
        <v>1.0</v>
      </c>
      <c r="L42" s="256">
        <f t="shared" si="16"/>
        <v>2</v>
      </c>
      <c r="M42" s="256">
        <v>0.0</v>
      </c>
      <c r="N42" s="256">
        <v>0.0</v>
      </c>
      <c r="O42" s="256">
        <v>0.0</v>
      </c>
      <c r="P42" s="256">
        <v>0.0</v>
      </c>
      <c r="Q42" s="256">
        <v>0.0</v>
      </c>
      <c r="R42" s="256">
        <v>0.0</v>
      </c>
      <c r="S42" s="256">
        <v>0.0</v>
      </c>
      <c r="T42" s="256">
        <v>2.0</v>
      </c>
      <c r="U42" s="256">
        <v>0.0</v>
      </c>
      <c r="V42" s="256">
        <v>0.0</v>
      </c>
      <c r="W42" s="256">
        <v>6.0</v>
      </c>
      <c r="X42" s="256">
        <f>SUM(S42:W42)</f>
        <v>8</v>
      </c>
      <c r="Y42" s="256">
        <f t="shared" si="18"/>
        <v>20</v>
      </c>
      <c r="Z42" s="256">
        <f t="shared" si="19"/>
        <v>37</v>
      </c>
      <c r="AA42" s="256">
        <f t="shared" si="20"/>
        <v>57</v>
      </c>
    </row>
    <row r="43">
      <c r="A43" s="255" t="s">
        <v>266</v>
      </c>
      <c r="B43" s="256" t="s">
        <v>875</v>
      </c>
      <c r="C43" s="256">
        <v>5.0</v>
      </c>
      <c r="D43" s="256">
        <v>0.0</v>
      </c>
      <c r="E43" s="256">
        <v>10.0</v>
      </c>
      <c r="F43" s="257">
        <f t="shared" si="15"/>
        <v>5</v>
      </c>
      <c r="G43" s="256">
        <v>3.0</v>
      </c>
      <c r="H43" s="256">
        <v>0.0</v>
      </c>
      <c r="I43" s="256">
        <v>0.0</v>
      </c>
      <c r="J43" s="256">
        <v>0.0</v>
      </c>
      <c r="K43" s="256">
        <v>2.0</v>
      </c>
      <c r="L43" s="256">
        <f t="shared" si="16"/>
        <v>3</v>
      </c>
      <c r="M43" s="256">
        <v>0.0</v>
      </c>
      <c r="N43" s="256">
        <v>0.0</v>
      </c>
      <c r="O43" s="256">
        <v>0.0</v>
      </c>
      <c r="P43" s="256">
        <v>0.0</v>
      </c>
      <c r="Q43" s="256">
        <v>0.0</v>
      </c>
      <c r="R43" s="256">
        <v>0.0</v>
      </c>
      <c r="S43" s="256">
        <v>0.0</v>
      </c>
      <c r="T43" s="256">
        <v>1.0</v>
      </c>
      <c r="U43" s="256">
        <v>0.0</v>
      </c>
      <c r="V43" s="256">
        <v>0.0</v>
      </c>
      <c r="W43" s="256">
        <v>10.0</v>
      </c>
      <c r="X43" s="256">
        <f t="shared" ref="X43:X48" si="21">SUM(S43:V43)</f>
        <v>1</v>
      </c>
      <c r="Y43" s="256">
        <f t="shared" si="18"/>
        <v>9</v>
      </c>
      <c r="Z43" s="256">
        <f t="shared" si="19"/>
        <v>22</v>
      </c>
      <c r="AA43" s="256">
        <f t="shared" si="20"/>
        <v>31</v>
      </c>
    </row>
    <row r="44">
      <c r="A44" s="255" t="s">
        <v>266</v>
      </c>
      <c r="B44" s="256" t="s">
        <v>877</v>
      </c>
      <c r="C44" s="256">
        <v>3.0</v>
      </c>
      <c r="D44" s="256">
        <v>1.0</v>
      </c>
      <c r="E44" s="256">
        <v>21.0</v>
      </c>
      <c r="F44" s="257">
        <f t="shared" si="15"/>
        <v>4</v>
      </c>
      <c r="G44" s="256">
        <v>1.0</v>
      </c>
      <c r="H44" s="256">
        <v>5.0</v>
      </c>
      <c r="I44" s="256">
        <v>0.0</v>
      </c>
      <c r="J44" s="256">
        <v>0.0</v>
      </c>
      <c r="K44" s="256">
        <v>5.0</v>
      </c>
      <c r="L44" s="256">
        <f t="shared" si="16"/>
        <v>6</v>
      </c>
      <c r="M44" s="256">
        <v>0.0</v>
      </c>
      <c r="N44" s="256">
        <v>1.0</v>
      </c>
      <c r="O44" s="256">
        <v>0.0</v>
      </c>
      <c r="P44" s="256">
        <v>0.0</v>
      </c>
      <c r="Q44" s="256">
        <v>0.0</v>
      </c>
      <c r="R44" s="256">
        <f t="shared" ref="R44:R45" si="22">SUM(M44:P44)</f>
        <v>1</v>
      </c>
      <c r="S44" s="256">
        <v>1.0</v>
      </c>
      <c r="T44" s="256">
        <v>5.0</v>
      </c>
      <c r="U44" s="256">
        <v>0.0</v>
      </c>
      <c r="V44" s="256">
        <v>1.0</v>
      </c>
      <c r="W44" s="256">
        <v>15.0</v>
      </c>
      <c r="X44" s="256">
        <f t="shared" si="21"/>
        <v>7</v>
      </c>
      <c r="Y44" s="256">
        <f t="shared" si="18"/>
        <v>18</v>
      </c>
      <c r="Z44" s="256">
        <f t="shared" si="19"/>
        <v>41</v>
      </c>
      <c r="AA44" s="256">
        <f t="shared" si="20"/>
        <v>59</v>
      </c>
    </row>
    <row r="45">
      <c r="A45" s="255" t="s">
        <v>266</v>
      </c>
      <c r="B45" s="256" t="s">
        <v>884</v>
      </c>
      <c r="C45" s="256">
        <v>1.0</v>
      </c>
      <c r="D45" s="256">
        <v>1.0</v>
      </c>
      <c r="E45" s="256">
        <v>9.0</v>
      </c>
      <c r="F45" s="257">
        <f t="shared" si="15"/>
        <v>2</v>
      </c>
      <c r="G45" s="256">
        <v>1.0</v>
      </c>
      <c r="H45" s="256">
        <v>2.0</v>
      </c>
      <c r="I45" s="256">
        <v>0.0</v>
      </c>
      <c r="J45" s="256">
        <v>1.0</v>
      </c>
      <c r="K45" s="256">
        <v>2.0</v>
      </c>
      <c r="L45" s="256">
        <f t="shared" si="16"/>
        <v>4</v>
      </c>
      <c r="M45" s="256">
        <v>0.0</v>
      </c>
      <c r="N45" s="256">
        <v>1.0</v>
      </c>
      <c r="O45" s="256">
        <v>0.0</v>
      </c>
      <c r="P45" s="256">
        <v>0.0</v>
      </c>
      <c r="Q45" s="256">
        <v>0.0</v>
      </c>
      <c r="R45" s="256">
        <f t="shared" si="22"/>
        <v>1</v>
      </c>
      <c r="S45" s="256">
        <v>1.0</v>
      </c>
      <c r="T45" s="256">
        <v>2.0</v>
      </c>
      <c r="U45" s="256">
        <v>0.0</v>
      </c>
      <c r="V45" s="256">
        <v>0.0</v>
      </c>
      <c r="W45" s="256">
        <v>2.0</v>
      </c>
      <c r="X45" s="256">
        <f t="shared" si="21"/>
        <v>3</v>
      </c>
      <c r="Y45" s="256">
        <f t="shared" si="18"/>
        <v>10</v>
      </c>
      <c r="Z45" s="256">
        <f t="shared" si="19"/>
        <v>13</v>
      </c>
      <c r="AA45" s="256">
        <f t="shared" si="20"/>
        <v>23</v>
      </c>
    </row>
    <row r="46">
      <c r="A46" s="255" t="s">
        <v>155</v>
      </c>
      <c r="B46" s="256" t="s">
        <v>897</v>
      </c>
      <c r="C46" s="256">
        <v>8.0</v>
      </c>
      <c r="D46" s="256">
        <v>6.0</v>
      </c>
      <c r="E46" s="256">
        <v>21.0</v>
      </c>
      <c r="F46" s="257">
        <f t="shared" si="15"/>
        <v>14</v>
      </c>
      <c r="G46" s="256">
        <v>3.0</v>
      </c>
      <c r="H46" s="256">
        <v>1.0</v>
      </c>
      <c r="I46" s="256">
        <v>0.0</v>
      </c>
      <c r="J46" s="256">
        <v>0.0</v>
      </c>
      <c r="K46" s="256">
        <v>5.0</v>
      </c>
      <c r="L46" s="256">
        <f t="shared" si="16"/>
        <v>4</v>
      </c>
      <c r="M46" s="256">
        <v>0.0</v>
      </c>
      <c r="N46" s="256">
        <v>0.0</v>
      </c>
      <c r="O46" s="256">
        <v>0.0</v>
      </c>
      <c r="P46" s="256">
        <v>0.0</v>
      </c>
      <c r="Q46" s="256">
        <v>0.0</v>
      </c>
      <c r="R46" s="256">
        <v>0.0</v>
      </c>
      <c r="S46" s="256">
        <v>1.0</v>
      </c>
      <c r="T46" s="256">
        <v>4.0</v>
      </c>
      <c r="U46" s="256">
        <v>0.0</v>
      </c>
      <c r="V46" s="256">
        <v>0.0</v>
      </c>
      <c r="W46" s="256">
        <v>8.0</v>
      </c>
      <c r="X46" s="256">
        <f t="shared" si="21"/>
        <v>5</v>
      </c>
      <c r="Y46" s="256">
        <f t="shared" si="18"/>
        <v>23</v>
      </c>
      <c r="Z46" s="256">
        <f t="shared" si="19"/>
        <v>34</v>
      </c>
      <c r="AA46" s="256">
        <f t="shared" si="20"/>
        <v>57</v>
      </c>
    </row>
    <row r="47">
      <c r="A47" s="255" t="s">
        <v>155</v>
      </c>
      <c r="B47" s="256" t="s">
        <v>907</v>
      </c>
      <c r="C47" s="256">
        <v>12.0</v>
      </c>
      <c r="D47" s="256">
        <v>5.0</v>
      </c>
      <c r="E47" s="256">
        <v>31.0</v>
      </c>
      <c r="F47" s="256">
        <f t="shared" si="15"/>
        <v>17</v>
      </c>
      <c r="G47" s="256">
        <v>3.0</v>
      </c>
      <c r="H47" s="256">
        <v>1.0</v>
      </c>
      <c r="I47" s="256">
        <v>0.0</v>
      </c>
      <c r="J47" s="256">
        <v>0.0</v>
      </c>
      <c r="K47" s="256">
        <v>1.0</v>
      </c>
      <c r="L47" s="256">
        <f t="shared" ref="L47:L48" si="23">SUM(G47:K47)</f>
        <v>5</v>
      </c>
      <c r="M47" s="256">
        <v>0.0</v>
      </c>
      <c r="N47" s="256">
        <v>0.0</v>
      </c>
      <c r="O47" s="256">
        <v>0.0</v>
      </c>
      <c r="P47" s="256">
        <v>0.0</v>
      </c>
      <c r="Q47" s="256">
        <v>0.0</v>
      </c>
      <c r="R47" s="256">
        <v>0.0</v>
      </c>
      <c r="S47" s="256">
        <v>1.0</v>
      </c>
      <c r="T47" s="256">
        <v>3.0</v>
      </c>
      <c r="U47" s="256">
        <v>0.0</v>
      </c>
      <c r="V47" s="256">
        <v>0.0</v>
      </c>
      <c r="W47" s="256">
        <v>12.0</v>
      </c>
      <c r="X47" s="256">
        <f t="shared" si="21"/>
        <v>4</v>
      </c>
      <c r="Y47" s="256">
        <f t="shared" si="18"/>
        <v>26</v>
      </c>
      <c r="Z47" s="256">
        <f t="shared" si="19"/>
        <v>44</v>
      </c>
      <c r="AA47" s="256">
        <f t="shared" si="20"/>
        <v>70</v>
      </c>
    </row>
    <row r="48">
      <c r="A48" s="255" t="s">
        <v>155</v>
      </c>
      <c r="B48" s="256" t="s">
        <v>914</v>
      </c>
      <c r="C48" s="256">
        <v>8.0</v>
      </c>
      <c r="D48" s="256">
        <v>3.0</v>
      </c>
      <c r="E48" s="256">
        <v>20.0</v>
      </c>
      <c r="F48" s="256">
        <f t="shared" si="15"/>
        <v>11</v>
      </c>
      <c r="G48" s="256">
        <v>2.0</v>
      </c>
      <c r="H48" s="256">
        <v>1.0</v>
      </c>
      <c r="I48" s="256">
        <v>0.0</v>
      </c>
      <c r="J48" s="256">
        <v>0.0</v>
      </c>
      <c r="K48" s="256">
        <v>5.0</v>
      </c>
      <c r="L48" s="256">
        <f t="shared" si="23"/>
        <v>8</v>
      </c>
      <c r="M48" s="256">
        <v>0.0</v>
      </c>
      <c r="N48" s="256">
        <v>0.0</v>
      </c>
      <c r="O48" s="256">
        <v>0.0</v>
      </c>
      <c r="P48" s="256">
        <v>0.0</v>
      </c>
      <c r="Q48" s="256">
        <v>0.0</v>
      </c>
      <c r="R48" s="256">
        <v>0.0</v>
      </c>
      <c r="S48" s="256">
        <v>2.0</v>
      </c>
      <c r="T48" s="256">
        <v>2.0</v>
      </c>
      <c r="U48" s="256">
        <v>0.0</v>
      </c>
      <c r="V48" s="256">
        <v>0.0</v>
      </c>
      <c r="W48" s="256">
        <v>14.0</v>
      </c>
      <c r="X48" s="256">
        <f t="shared" si="21"/>
        <v>4</v>
      </c>
      <c r="Y48" s="256">
        <f t="shared" si="18"/>
        <v>23</v>
      </c>
      <c r="Z48" s="256">
        <f t="shared" si="19"/>
        <v>39</v>
      </c>
      <c r="AA48" s="256">
        <f t="shared" si="20"/>
        <v>62</v>
      </c>
    </row>
    <row r="49">
      <c r="A49" s="255" t="s">
        <v>155</v>
      </c>
      <c r="B49" s="256" t="s">
        <v>928</v>
      </c>
      <c r="C49" s="295" t="s">
        <v>929</v>
      </c>
      <c r="D49" s="256"/>
      <c r="E49" s="256"/>
      <c r="F49" s="256"/>
      <c r="G49" s="256"/>
      <c r="H49" s="256"/>
      <c r="I49" s="256"/>
      <c r="J49" s="256"/>
      <c r="K49" s="256"/>
      <c r="L49" s="256"/>
      <c r="M49" s="256">
        <v>0.0</v>
      </c>
      <c r="N49" s="256">
        <v>0.0</v>
      </c>
      <c r="O49" s="256">
        <v>0.0</v>
      </c>
      <c r="P49" s="256">
        <v>0.0</v>
      </c>
      <c r="Q49" s="256">
        <v>0.0</v>
      </c>
      <c r="R49" s="256">
        <v>0.0</v>
      </c>
      <c r="S49" s="256">
        <v>0.0</v>
      </c>
      <c r="T49" s="256">
        <v>0.0</v>
      </c>
      <c r="U49" s="256">
        <v>0.0</v>
      </c>
      <c r="V49" s="256">
        <v>0.0</v>
      </c>
      <c r="W49" s="256">
        <v>0.0</v>
      </c>
      <c r="X49" s="256">
        <v>0.0</v>
      </c>
      <c r="Y49" s="256">
        <v>0.0</v>
      </c>
      <c r="Z49" s="256">
        <f t="shared" si="19"/>
        <v>0</v>
      </c>
      <c r="AA49" s="256">
        <f t="shared" si="20"/>
        <v>0</v>
      </c>
    </row>
    <row r="50">
      <c r="A50" s="255" t="s">
        <v>155</v>
      </c>
      <c r="B50" s="256" t="s">
        <v>939</v>
      </c>
      <c r="C50" s="295" t="s">
        <v>942</v>
      </c>
      <c r="D50" s="256"/>
      <c r="E50" s="256"/>
      <c r="F50" s="256"/>
      <c r="G50" s="256"/>
      <c r="H50" s="256"/>
      <c r="I50" s="256"/>
      <c r="J50" s="256"/>
      <c r="K50" s="256"/>
      <c r="L50" s="256"/>
      <c r="M50" s="256">
        <v>0.0</v>
      </c>
      <c r="N50" s="256">
        <v>0.0</v>
      </c>
      <c r="O50" s="256">
        <v>0.0</v>
      </c>
      <c r="P50" s="256">
        <v>0.0</v>
      </c>
      <c r="Q50" s="256">
        <v>0.0</v>
      </c>
      <c r="R50" s="256">
        <v>0.0</v>
      </c>
      <c r="S50" s="256">
        <v>0.0</v>
      </c>
      <c r="T50" s="256">
        <v>0.0</v>
      </c>
      <c r="U50" s="256">
        <v>0.0</v>
      </c>
      <c r="V50" s="256">
        <v>0.0</v>
      </c>
      <c r="W50" s="256">
        <v>0.0</v>
      </c>
      <c r="X50" s="256">
        <v>0.0</v>
      </c>
      <c r="Y50" s="256">
        <v>0.0</v>
      </c>
      <c r="Z50" s="256">
        <f t="shared" si="19"/>
        <v>0</v>
      </c>
      <c r="AA50" s="256">
        <f t="shared" si="20"/>
        <v>0</v>
      </c>
    </row>
    <row r="51">
      <c r="A51" s="255" t="s">
        <v>155</v>
      </c>
      <c r="B51" s="256" t="s">
        <v>957</v>
      </c>
      <c r="C51" s="295" t="s">
        <v>942</v>
      </c>
      <c r="D51" s="256"/>
      <c r="E51" s="256"/>
      <c r="F51" s="256"/>
      <c r="G51" s="256"/>
      <c r="H51" s="256"/>
      <c r="I51" s="256"/>
      <c r="J51" s="256"/>
      <c r="K51" s="256"/>
      <c r="L51" s="256"/>
      <c r="M51" s="256">
        <v>0.0</v>
      </c>
      <c r="N51" s="256">
        <v>0.0</v>
      </c>
      <c r="O51" s="256">
        <v>0.0</v>
      </c>
      <c r="P51" s="256">
        <v>0.0</v>
      </c>
      <c r="Q51" s="256">
        <v>0.0</v>
      </c>
      <c r="R51" s="256">
        <v>0.0</v>
      </c>
      <c r="S51" s="256">
        <v>0.0</v>
      </c>
      <c r="T51" s="256">
        <v>0.0</v>
      </c>
      <c r="U51" s="256">
        <v>0.0</v>
      </c>
      <c r="V51" s="256">
        <v>0.0</v>
      </c>
      <c r="W51" s="256">
        <v>0.0</v>
      </c>
      <c r="X51" s="256">
        <v>0.0</v>
      </c>
      <c r="Y51" s="256">
        <v>0.0</v>
      </c>
      <c r="Z51" s="256">
        <f t="shared" si="19"/>
        <v>0</v>
      </c>
      <c r="AA51" s="256">
        <f t="shared" si="20"/>
        <v>0</v>
      </c>
    </row>
    <row r="52">
      <c r="A52" s="255" t="s">
        <v>155</v>
      </c>
      <c r="B52" s="256" t="s">
        <v>973</v>
      </c>
      <c r="C52" s="295" t="s">
        <v>974</v>
      </c>
      <c r="D52" s="256"/>
      <c r="E52" s="256"/>
      <c r="F52" s="256"/>
      <c r="G52" s="256"/>
      <c r="H52" s="256"/>
      <c r="I52" s="256"/>
      <c r="J52" s="256"/>
      <c r="K52" s="256"/>
      <c r="L52" s="256"/>
      <c r="M52" s="256">
        <v>0.0</v>
      </c>
      <c r="N52" s="256">
        <v>0.0</v>
      </c>
      <c r="O52" s="256">
        <v>0.0</v>
      </c>
      <c r="P52" s="256">
        <v>0.0</v>
      </c>
      <c r="Q52" s="256">
        <v>0.0</v>
      </c>
      <c r="R52" s="256">
        <v>0.0</v>
      </c>
      <c r="S52" s="256">
        <v>0.0</v>
      </c>
      <c r="T52" s="256">
        <v>0.0</v>
      </c>
      <c r="U52" s="256">
        <v>0.0</v>
      </c>
      <c r="V52" s="256">
        <v>0.0</v>
      </c>
      <c r="W52" s="256">
        <v>0.0</v>
      </c>
      <c r="X52" s="256">
        <v>0.0</v>
      </c>
      <c r="Y52" s="256">
        <v>0.0</v>
      </c>
      <c r="Z52" s="256">
        <f t="shared" si="19"/>
        <v>0</v>
      </c>
      <c r="AA52" s="256">
        <f t="shared" si="20"/>
        <v>0</v>
      </c>
    </row>
    <row r="53">
      <c r="A53" s="255" t="s">
        <v>155</v>
      </c>
      <c r="B53" s="256" t="s">
        <v>987</v>
      </c>
      <c r="C53" s="295" t="s">
        <v>974</v>
      </c>
      <c r="D53" s="256"/>
      <c r="E53" s="256"/>
      <c r="F53" s="256"/>
      <c r="G53" s="256"/>
      <c r="H53" s="256"/>
      <c r="I53" s="256"/>
      <c r="J53" s="256"/>
      <c r="K53" s="256"/>
      <c r="L53" s="256"/>
      <c r="M53" s="256">
        <v>0.0</v>
      </c>
      <c r="N53" s="256">
        <v>0.0</v>
      </c>
      <c r="O53" s="256">
        <v>0.0</v>
      </c>
      <c r="P53" s="256">
        <v>0.0</v>
      </c>
      <c r="Q53" s="256">
        <v>9.0</v>
      </c>
      <c r="R53" s="256">
        <v>0.0</v>
      </c>
      <c r="S53" s="256">
        <v>0.0</v>
      </c>
      <c r="T53" s="256">
        <v>0.0</v>
      </c>
      <c r="U53" s="256">
        <v>0.0</v>
      </c>
      <c r="V53" s="256">
        <v>0.0</v>
      </c>
      <c r="W53" s="256">
        <v>0.0</v>
      </c>
      <c r="X53" s="256">
        <v>0.0</v>
      </c>
      <c r="Y53" s="256">
        <v>0.0</v>
      </c>
      <c r="Z53" s="256">
        <f t="shared" si="19"/>
        <v>9</v>
      </c>
      <c r="AA53" s="256">
        <f t="shared" si="20"/>
        <v>9</v>
      </c>
    </row>
    <row r="54">
      <c r="A54" s="255" t="s">
        <v>155</v>
      </c>
      <c r="B54" s="256" t="s">
        <v>995</v>
      </c>
      <c r="C54" s="295" t="s">
        <v>997</v>
      </c>
      <c r="D54" s="256"/>
      <c r="E54" s="256"/>
      <c r="F54" s="256"/>
      <c r="G54" s="256"/>
      <c r="H54" s="256"/>
      <c r="I54" s="256"/>
      <c r="J54" s="256"/>
      <c r="K54" s="256"/>
      <c r="L54" s="256"/>
      <c r="M54" s="256">
        <v>0.0</v>
      </c>
      <c r="N54" s="256">
        <v>0.0</v>
      </c>
      <c r="O54" s="256">
        <v>0.0</v>
      </c>
      <c r="P54" s="256">
        <v>0.0</v>
      </c>
      <c r="Q54" s="256">
        <v>0.0</v>
      </c>
      <c r="R54" s="256">
        <v>0.0</v>
      </c>
      <c r="S54" s="256">
        <v>0.0</v>
      </c>
      <c r="T54" s="256">
        <v>0.0</v>
      </c>
      <c r="U54" s="256">
        <v>0.0</v>
      </c>
      <c r="V54" s="256">
        <v>0.0</v>
      </c>
      <c r="W54" s="256">
        <v>0.0</v>
      </c>
      <c r="X54" s="256">
        <v>0.0</v>
      </c>
      <c r="Y54" s="256">
        <v>0.0</v>
      </c>
      <c r="Z54" s="256">
        <f t="shared" si="19"/>
        <v>0</v>
      </c>
      <c r="AA54" s="256">
        <f t="shared" si="20"/>
        <v>0</v>
      </c>
    </row>
    <row r="55">
      <c r="A55" s="255" t="s">
        <v>155</v>
      </c>
      <c r="B55" s="256" t="s">
        <v>1002</v>
      </c>
      <c r="C55" s="256">
        <v>3.0</v>
      </c>
      <c r="D55" s="256">
        <v>1.0</v>
      </c>
      <c r="E55" s="256">
        <v>27.0</v>
      </c>
      <c r="F55" s="256">
        <f t="shared" ref="F55:F60" si="24">SUM(C55:D55)</f>
        <v>4</v>
      </c>
      <c r="G55" s="256">
        <v>1.0</v>
      </c>
      <c r="H55" s="256">
        <v>0.0</v>
      </c>
      <c r="I55" s="256">
        <v>0.0</v>
      </c>
      <c r="J55" s="256">
        <v>0.0</v>
      </c>
      <c r="K55" s="256">
        <v>10.0</v>
      </c>
      <c r="L55" s="256">
        <f>SUM(G55:K55)</f>
        <v>11</v>
      </c>
      <c r="M55" s="256">
        <v>0.0</v>
      </c>
      <c r="N55" s="256">
        <v>0.0</v>
      </c>
      <c r="O55" s="256">
        <v>0.0</v>
      </c>
      <c r="P55" s="256">
        <v>0.0</v>
      </c>
      <c r="Q55" s="256">
        <v>0.0</v>
      </c>
      <c r="R55" s="256">
        <v>0.0</v>
      </c>
      <c r="S55" s="256">
        <v>0.0</v>
      </c>
      <c r="T55" s="256">
        <v>0.0</v>
      </c>
      <c r="U55" s="256">
        <v>0.0</v>
      </c>
      <c r="V55" s="256">
        <v>0.0</v>
      </c>
      <c r="W55" s="256">
        <v>0.0</v>
      </c>
      <c r="X55" s="256">
        <v>0.0</v>
      </c>
      <c r="Y55" s="256">
        <f t="shared" ref="Y55:Y58" si="25">SUM(F55,L55,R55,X55)</f>
        <v>15</v>
      </c>
      <c r="Z55" s="256">
        <f t="shared" si="19"/>
        <v>37</v>
      </c>
      <c r="AA55" s="256">
        <f t="shared" si="20"/>
        <v>52</v>
      </c>
    </row>
    <row r="56">
      <c r="A56" s="255" t="s">
        <v>155</v>
      </c>
      <c r="B56" s="256" t="s">
        <v>1009</v>
      </c>
      <c r="C56" s="256">
        <v>8.0</v>
      </c>
      <c r="D56" s="256">
        <v>0.0</v>
      </c>
      <c r="E56" s="256">
        <v>43.0</v>
      </c>
      <c r="F56" s="256">
        <f t="shared" si="24"/>
        <v>8</v>
      </c>
      <c r="G56" s="256">
        <v>2.0</v>
      </c>
      <c r="H56" s="256">
        <v>1.0</v>
      </c>
      <c r="I56" s="256">
        <v>0.0</v>
      </c>
      <c r="J56" s="256">
        <v>0.0</v>
      </c>
      <c r="K56" s="256">
        <v>5.0</v>
      </c>
      <c r="L56" s="256">
        <f t="shared" ref="L56:L60" si="26">SUM(G56:J56)</f>
        <v>3</v>
      </c>
      <c r="M56" s="256">
        <v>0.0</v>
      </c>
      <c r="N56" s="256">
        <v>1.0</v>
      </c>
      <c r="O56" s="256">
        <v>0.0</v>
      </c>
      <c r="P56" s="256">
        <v>0.0</v>
      </c>
      <c r="Q56" s="256">
        <v>0.0</v>
      </c>
      <c r="R56" s="256">
        <f>SUM(M56:Q56)</f>
        <v>1</v>
      </c>
      <c r="S56" s="256">
        <v>0.0</v>
      </c>
      <c r="T56" s="256">
        <v>7.0</v>
      </c>
      <c r="U56" s="256">
        <v>0.0</v>
      </c>
      <c r="V56" s="256">
        <v>0.0</v>
      </c>
      <c r="W56" s="256">
        <v>5.0</v>
      </c>
      <c r="X56" s="256">
        <f t="shared" ref="X56:X58" si="27">SUM(S56:V56)</f>
        <v>7</v>
      </c>
      <c r="Y56" s="256">
        <f t="shared" si="25"/>
        <v>19</v>
      </c>
      <c r="Z56" s="256">
        <f t="shared" si="19"/>
        <v>53</v>
      </c>
      <c r="AA56" s="256">
        <f t="shared" si="20"/>
        <v>72</v>
      </c>
    </row>
    <row r="57">
      <c r="A57" s="255" t="s">
        <v>155</v>
      </c>
      <c r="B57" s="256" t="s">
        <v>1014</v>
      </c>
      <c r="C57" s="256">
        <v>3.0</v>
      </c>
      <c r="D57" s="256">
        <v>3.0</v>
      </c>
      <c r="E57" s="256">
        <v>28.0</v>
      </c>
      <c r="F57" s="256">
        <f t="shared" si="24"/>
        <v>6</v>
      </c>
      <c r="G57" s="295" t="s">
        <v>1016</v>
      </c>
      <c r="H57" s="256"/>
      <c r="I57" s="256">
        <v>0.0</v>
      </c>
      <c r="J57" s="256">
        <v>0.0</v>
      </c>
      <c r="K57" s="256">
        <v>0.0</v>
      </c>
      <c r="L57" s="256">
        <f t="shared" si="26"/>
        <v>0</v>
      </c>
      <c r="M57" s="256">
        <v>0.0</v>
      </c>
      <c r="N57" s="256">
        <v>0.0</v>
      </c>
      <c r="O57" s="256">
        <v>0.0</v>
      </c>
      <c r="P57" s="256">
        <v>0.0</v>
      </c>
      <c r="Q57" s="256">
        <v>1.0</v>
      </c>
      <c r="R57" s="256">
        <f t="shared" ref="R57:R60" si="28">SUM(M57:P57)</f>
        <v>0</v>
      </c>
      <c r="S57" s="256">
        <v>0.0</v>
      </c>
      <c r="T57" s="256">
        <v>1.0</v>
      </c>
      <c r="U57" s="256">
        <v>0.0</v>
      </c>
      <c r="V57" s="256">
        <v>0.0</v>
      </c>
      <c r="W57" s="256">
        <v>1.0</v>
      </c>
      <c r="X57" s="256">
        <f t="shared" si="27"/>
        <v>1</v>
      </c>
      <c r="Y57" s="256">
        <f t="shared" si="25"/>
        <v>7</v>
      </c>
      <c r="Z57" s="256">
        <f t="shared" si="19"/>
        <v>30</v>
      </c>
      <c r="AA57" s="256">
        <f t="shared" si="20"/>
        <v>37</v>
      </c>
    </row>
    <row r="58">
      <c r="A58" s="255" t="s">
        <v>155</v>
      </c>
      <c r="B58" s="256" t="s">
        <v>1023</v>
      </c>
      <c r="C58" s="256">
        <v>2.0</v>
      </c>
      <c r="D58" s="256">
        <v>5.0</v>
      </c>
      <c r="E58" s="256">
        <v>12.0</v>
      </c>
      <c r="F58" s="256">
        <f t="shared" si="24"/>
        <v>7</v>
      </c>
      <c r="G58" s="256">
        <v>0.0</v>
      </c>
      <c r="H58" s="256">
        <v>1.0</v>
      </c>
      <c r="I58" s="256">
        <v>0.0</v>
      </c>
      <c r="J58" s="256">
        <v>0.0</v>
      </c>
      <c r="K58" s="256">
        <v>1.0</v>
      </c>
      <c r="L58" s="256">
        <f t="shared" si="26"/>
        <v>1</v>
      </c>
      <c r="M58" s="256">
        <v>0.0</v>
      </c>
      <c r="N58" s="256">
        <v>1.0</v>
      </c>
      <c r="O58" s="256">
        <v>0.0</v>
      </c>
      <c r="P58" s="256">
        <v>0.0</v>
      </c>
      <c r="Q58" s="256">
        <v>0.0</v>
      </c>
      <c r="R58" s="256">
        <f t="shared" si="28"/>
        <v>1</v>
      </c>
      <c r="S58" s="256">
        <v>3.0</v>
      </c>
      <c r="T58" s="256">
        <v>2.0</v>
      </c>
      <c r="U58" s="256">
        <v>0.0</v>
      </c>
      <c r="V58" s="256">
        <v>0.0</v>
      </c>
      <c r="W58" s="256">
        <v>4.0</v>
      </c>
      <c r="X58" s="256">
        <f t="shared" si="27"/>
        <v>5</v>
      </c>
      <c r="Y58" s="256">
        <f t="shared" si="25"/>
        <v>14</v>
      </c>
      <c r="Z58" s="256">
        <f t="shared" si="19"/>
        <v>17</v>
      </c>
      <c r="AA58" s="256">
        <f t="shared" si="20"/>
        <v>31</v>
      </c>
    </row>
    <row r="59">
      <c r="A59" s="255" t="s">
        <v>155</v>
      </c>
      <c r="B59" s="256" t="s">
        <v>1036</v>
      </c>
      <c r="C59" s="256">
        <v>4.0</v>
      </c>
      <c r="D59" s="256">
        <v>4.0</v>
      </c>
      <c r="E59" s="256">
        <v>23.0</v>
      </c>
      <c r="F59" s="256">
        <f t="shared" si="24"/>
        <v>8</v>
      </c>
      <c r="G59" s="256">
        <v>0.0</v>
      </c>
      <c r="H59" s="256">
        <v>0.0</v>
      </c>
      <c r="I59" s="341">
        <v>0.0</v>
      </c>
      <c r="J59" s="256">
        <v>0.0</v>
      </c>
      <c r="K59" s="256">
        <v>5.0</v>
      </c>
      <c r="L59" s="256">
        <f t="shared" si="26"/>
        <v>0</v>
      </c>
      <c r="M59" s="256">
        <v>0.0</v>
      </c>
      <c r="N59" s="256">
        <v>0.0</v>
      </c>
      <c r="O59" s="256">
        <v>0.0</v>
      </c>
      <c r="P59" s="256">
        <v>0.0</v>
      </c>
      <c r="Q59" s="256">
        <v>1.0</v>
      </c>
      <c r="R59" s="256">
        <f t="shared" si="28"/>
        <v>0</v>
      </c>
      <c r="S59" s="256">
        <v>0.0</v>
      </c>
      <c r="T59" s="256">
        <v>0.0</v>
      </c>
      <c r="U59" s="256">
        <v>0.0</v>
      </c>
      <c r="V59" s="256">
        <v>0.0</v>
      </c>
      <c r="W59" s="256">
        <v>0.0</v>
      </c>
      <c r="X59" s="256">
        <v>0.0</v>
      </c>
      <c r="Y59" s="256">
        <f t="shared" ref="Y59:Y68" si="29">SUM(F59,L59,R59)</f>
        <v>8</v>
      </c>
      <c r="Z59" s="256">
        <f t="shared" ref="Z59:Z68" si="30">SUM(E59,K59,Q59)</f>
        <v>29</v>
      </c>
      <c r="AA59" s="256">
        <f t="shared" si="20"/>
        <v>37</v>
      </c>
    </row>
    <row r="60">
      <c r="A60" s="255" t="s">
        <v>155</v>
      </c>
      <c r="B60" s="256" t="s">
        <v>1048</v>
      </c>
      <c r="C60" s="256">
        <v>6.0</v>
      </c>
      <c r="D60" s="256">
        <v>1.0</v>
      </c>
      <c r="E60" s="256">
        <v>41.0</v>
      </c>
      <c r="F60" s="256">
        <f t="shared" si="24"/>
        <v>7</v>
      </c>
      <c r="G60" s="256">
        <v>0.0</v>
      </c>
      <c r="H60" s="256">
        <v>1.0</v>
      </c>
      <c r="I60" s="341">
        <v>0.0</v>
      </c>
      <c r="J60" s="256">
        <v>0.0</v>
      </c>
      <c r="K60" s="256">
        <v>1.0</v>
      </c>
      <c r="L60" s="256">
        <f t="shared" si="26"/>
        <v>1</v>
      </c>
      <c r="M60" s="256">
        <v>0.0</v>
      </c>
      <c r="N60" s="256">
        <v>0.0</v>
      </c>
      <c r="O60" s="256">
        <v>0.0</v>
      </c>
      <c r="P60" s="256">
        <v>0.0</v>
      </c>
      <c r="Q60" s="256">
        <v>1.0</v>
      </c>
      <c r="R60" s="256">
        <f t="shared" si="28"/>
        <v>0</v>
      </c>
      <c r="S60" s="256">
        <v>0.0</v>
      </c>
      <c r="T60" s="256">
        <v>0.0</v>
      </c>
      <c r="U60" s="256">
        <v>0.0</v>
      </c>
      <c r="V60" s="256">
        <v>0.0</v>
      </c>
      <c r="W60" s="256">
        <v>0.0</v>
      </c>
      <c r="X60" s="256">
        <v>0.0</v>
      </c>
      <c r="Y60" s="256">
        <f t="shared" si="29"/>
        <v>8</v>
      </c>
      <c r="Z60" s="256">
        <f t="shared" si="30"/>
        <v>43</v>
      </c>
      <c r="AA60" s="256">
        <f t="shared" si="20"/>
        <v>51</v>
      </c>
    </row>
    <row r="61">
      <c r="A61" s="255" t="s">
        <v>155</v>
      </c>
      <c r="B61" s="256" t="s">
        <v>1051</v>
      </c>
      <c r="C61" s="295" t="s">
        <v>1052</v>
      </c>
      <c r="D61" s="256"/>
      <c r="E61" s="256"/>
      <c r="F61" s="256"/>
      <c r="G61" s="256"/>
      <c r="H61" s="256"/>
      <c r="I61" s="341">
        <v>0.0</v>
      </c>
      <c r="J61" s="256">
        <v>0.0</v>
      </c>
      <c r="K61" s="256">
        <v>0.0</v>
      </c>
      <c r="L61" s="256">
        <v>0.0</v>
      </c>
      <c r="M61" s="256">
        <v>0.0</v>
      </c>
      <c r="N61" s="256">
        <v>0.0</v>
      </c>
      <c r="O61" s="256">
        <v>0.0</v>
      </c>
      <c r="P61" s="256">
        <v>0.0</v>
      </c>
      <c r="Q61" s="256">
        <v>0.0</v>
      </c>
      <c r="R61" s="256">
        <v>0.0</v>
      </c>
      <c r="S61" s="256">
        <v>0.0</v>
      </c>
      <c r="T61" s="256">
        <v>0.0</v>
      </c>
      <c r="U61" s="256">
        <v>0.0</v>
      </c>
      <c r="V61" s="256">
        <v>0.0</v>
      </c>
      <c r="W61" s="256">
        <v>0.0</v>
      </c>
      <c r="X61" s="256">
        <v>0.0</v>
      </c>
      <c r="Y61" s="256">
        <f t="shared" si="29"/>
        <v>0</v>
      </c>
      <c r="Z61" s="256">
        <f t="shared" si="30"/>
        <v>0</v>
      </c>
      <c r="AA61" s="256">
        <f t="shared" si="20"/>
        <v>0</v>
      </c>
    </row>
    <row r="62">
      <c r="A62" s="255" t="s">
        <v>155</v>
      </c>
      <c r="B62" s="256" t="s">
        <v>1062</v>
      </c>
      <c r="C62" s="295" t="s">
        <v>1063</v>
      </c>
      <c r="D62" s="256"/>
      <c r="E62" s="256"/>
      <c r="F62" s="256"/>
      <c r="G62" s="256"/>
      <c r="H62" s="256"/>
      <c r="I62" s="341">
        <v>0.0</v>
      </c>
      <c r="J62" s="256">
        <v>0.0</v>
      </c>
      <c r="K62" s="256">
        <v>0.0</v>
      </c>
      <c r="L62" s="256">
        <v>0.0</v>
      </c>
      <c r="M62" s="256">
        <v>0.0</v>
      </c>
      <c r="N62" s="256">
        <v>0.0</v>
      </c>
      <c r="O62" s="256">
        <v>0.0</v>
      </c>
      <c r="P62" s="256">
        <v>0.0</v>
      </c>
      <c r="Q62" s="256">
        <v>0.0</v>
      </c>
      <c r="R62" s="256">
        <v>0.0</v>
      </c>
      <c r="S62" s="256">
        <v>0.0</v>
      </c>
      <c r="T62" s="256">
        <v>0.0</v>
      </c>
      <c r="U62" s="256">
        <v>0.0</v>
      </c>
      <c r="V62" s="256">
        <v>0.0</v>
      </c>
      <c r="W62" s="256">
        <v>0.0</v>
      </c>
      <c r="X62" s="256">
        <v>0.0</v>
      </c>
      <c r="Y62" s="256">
        <f t="shared" si="29"/>
        <v>0</v>
      </c>
      <c r="Z62" s="256">
        <f t="shared" si="30"/>
        <v>0</v>
      </c>
      <c r="AA62" s="256">
        <f t="shared" si="20"/>
        <v>0</v>
      </c>
    </row>
    <row r="63">
      <c r="A63" s="255" t="s">
        <v>155</v>
      </c>
      <c r="B63" s="256" t="s">
        <v>1074</v>
      </c>
      <c r="C63" s="256">
        <v>13.0</v>
      </c>
      <c r="D63" s="256">
        <v>2.0</v>
      </c>
      <c r="E63" s="256">
        <v>41.0</v>
      </c>
      <c r="F63" s="256">
        <f t="shared" ref="F63:F68" si="31">SUM(C63:D63)</f>
        <v>15</v>
      </c>
      <c r="G63" s="256">
        <v>0.0</v>
      </c>
      <c r="H63" s="256">
        <v>0.0</v>
      </c>
      <c r="I63" s="341">
        <v>0.0</v>
      </c>
      <c r="J63" s="256">
        <v>0.0</v>
      </c>
      <c r="K63" s="256">
        <v>0.0</v>
      </c>
      <c r="L63" s="256">
        <f t="shared" ref="L63:L68" si="32">SUM(G63:J63)</f>
        <v>0</v>
      </c>
      <c r="M63" s="256">
        <v>0.0</v>
      </c>
      <c r="N63" s="256">
        <v>0.0</v>
      </c>
      <c r="O63" s="341">
        <v>0.0</v>
      </c>
      <c r="P63" s="256">
        <v>0.0</v>
      </c>
      <c r="Q63" s="256">
        <v>0.0</v>
      </c>
      <c r="R63" s="256">
        <f t="shared" ref="R63:R68" si="33">SUM(M63:P63)</f>
        <v>0</v>
      </c>
      <c r="S63" s="256">
        <v>0.0</v>
      </c>
      <c r="T63" s="256">
        <v>0.0</v>
      </c>
      <c r="U63" s="256">
        <v>0.0</v>
      </c>
      <c r="V63" s="256">
        <v>0.0</v>
      </c>
      <c r="W63" s="256">
        <v>0.0</v>
      </c>
      <c r="X63" s="256">
        <v>0.0</v>
      </c>
      <c r="Y63" s="256">
        <f t="shared" si="29"/>
        <v>15</v>
      </c>
      <c r="Z63" s="256">
        <f t="shared" si="30"/>
        <v>41</v>
      </c>
      <c r="AA63" s="256">
        <f t="shared" si="20"/>
        <v>56</v>
      </c>
    </row>
    <row r="64">
      <c r="A64" s="255" t="s">
        <v>155</v>
      </c>
      <c r="B64" s="256" t="s">
        <v>1089</v>
      </c>
      <c r="C64" s="256">
        <v>10.0</v>
      </c>
      <c r="D64" s="256">
        <v>0.0</v>
      </c>
      <c r="E64" s="256">
        <v>43.0</v>
      </c>
      <c r="F64" s="256">
        <f t="shared" si="31"/>
        <v>10</v>
      </c>
      <c r="G64" s="256">
        <v>0.0</v>
      </c>
      <c r="H64" s="256">
        <v>0.0</v>
      </c>
      <c r="I64" s="341">
        <v>0.0</v>
      </c>
      <c r="J64" s="256">
        <v>0.0</v>
      </c>
      <c r="K64" s="256">
        <v>0.0</v>
      </c>
      <c r="L64" s="256">
        <f t="shared" si="32"/>
        <v>0</v>
      </c>
      <c r="M64" s="256">
        <v>0.0</v>
      </c>
      <c r="N64" s="256">
        <v>0.0</v>
      </c>
      <c r="O64" s="341">
        <v>0.0</v>
      </c>
      <c r="P64" s="256">
        <v>0.0</v>
      </c>
      <c r="Q64" s="256">
        <v>0.0</v>
      </c>
      <c r="R64" s="256">
        <f t="shared" si="33"/>
        <v>0</v>
      </c>
      <c r="S64" s="256">
        <v>0.0</v>
      </c>
      <c r="T64" s="256">
        <v>0.0</v>
      </c>
      <c r="U64" s="256">
        <v>0.0</v>
      </c>
      <c r="V64" s="256">
        <v>0.0</v>
      </c>
      <c r="W64" s="256">
        <v>0.0</v>
      </c>
      <c r="X64" s="256">
        <v>0.0</v>
      </c>
      <c r="Y64" s="256">
        <f t="shared" si="29"/>
        <v>10</v>
      </c>
      <c r="Z64" s="256">
        <f t="shared" si="30"/>
        <v>43</v>
      </c>
      <c r="AA64" s="256">
        <f t="shared" si="20"/>
        <v>53</v>
      </c>
    </row>
    <row r="65">
      <c r="A65" s="255" t="s">
        <v>155</v>
      </c>
      <c r="B65" s="256" t="s">
        <v>1101</v>
      </c>
      <c r="C65" s="256">
        <v>4.0</v>
      </c>
      <c r="D65" s="256">
        <v>4.0</v>
      </c>
      <c r="E65" s="256">
        <v>14.0</v>
      </c>
      <c r="F65" s="256">
        <f t="shared" si="31"/>
        <v>8</v>
      </c>
      <c r="G65" s="256">
        <v>1.0</v>
      </c>
      <c r="H65" s="256">
        <v>0.0</v>
      </c>
      <c r="I65" s="341">
        <v>0.0</v>
      </c>
      <c r="J65" s="256">
        <v>0.0</v>
      </c>
      <c r="K65" s="256">
        <v>1.0</v>
      </c>
      <c r="L65" s="256">
        <f t="shared" si="32"/>
        <v>1</v>
      </c>
      <c r="M65" s="256">
        <v>0.0</v>
      </c>
      <c r="N65" s="256">
        <v>0.0</v>
      </c>
      <c r="O65" s="341">
        <v>0.0</v>
      </c>
      <c r="P65" s="256">
        <v>0.0</v>
      </c>
      <c r="Q65" s="256">
        <v>0.0</v>
      </c>
      <c r="R65" s="256">
        <f t="shared" si="33"/>
        <v>0</v>
      </c>
      <c r="S65" s="256">
        <v>0.0</v>
      </c>
      <c r="T65" s="256">
        <v>0.0</v>
      </c>
      <c r="U65" s="256">
        <v>0.0</v>
      </c>
      <c r="V65" s="256">
        <v>0.0</v>
      </c>
      <c r="W65" s="256">
        <v>0.0</v>
      </c>
      <c r="X65" s="256">
        <v>0.0</v>
      </c>
      <c r="Y65" s="256">
        <f t="shared" si="29"/>
        <v>9</v>
      </c>
      <c r="Z65" s="256">
        <f t="shared" si="30"/>
        <v>15</v>
      </c>
      <c r="AA65" s="256">
        <f t="shared" si="20"/>
        <v>24</v>
      </c>
    </row>
    <row r="66">
      <c r="A66" s="255" t="s">
        <v>125</v>
      </c>
      <c r="B66" s="341" t="s">
        <v>1113</v>
      </c>
      <c r="C66" s="341">
        <v>10.0</v>
      </c>
      <c r="D66" s="341">
        <v>0.0</v>
      </c>
      <c r="E66" s="341">
        <v>23.0</v>
      </c>
      <c r="F66" s="341">
        <f t="shared" si="31"/>
        <v>10</v>
      </c>
      <c r="G66" s="341">
        <v>2.0</v>
      </c>
      <c r="H66" s="341">
        <v>0.0</v>
      </c>
      <c r="I66" s="341">
        <v>0.0</v>
      </c>
      <c r="J66" s="341">
        <v>0.0</v>
      </c>
      <c r="K66" s="341">
        <v>10.0</v>
      </c>
      <c r="L66" s="341">
        <f t="shared" si="32"/>
        <v>2</v>
      </c>
      <c r="M66" s="341">
        <v>0.0</v>
      </c>
      <c r="N66" s="341">
        <v>0.0</v>
      </c>
      <c r="O66" s="341">
        <v>0.0</v>
      </c>
      <c r="P66" s="341">
        <v>0.0</v>
      </c>
      <c r="Q66" s="341">
        <v>0.0</v>
      </c>
      <c r="R66" s="341">
        <f t="shared" si="33"/>
        <v>0</v>
      </c>
      <c r="S66" s="256">
        <v>0.0</v>
      </c>
      <c r="T66" s="256">
        <v>0.0</v>
      </c>
      <c r="U66" s="256">
        <v>0.0</v>
      </c>
      <c r="V66" s="256">
        <v>0.0</v>
      </c>
      <c r="W66" s="256">
        <v>0.0</v>
      </c>
      <c r="X66" s="256">
        <v>0.0</v>
      </c>
      <c r="Y66" s="341">
        <f t="shared" si="29"/>
        <v>12</v>
      </c>
      <c r="Z66" s="341">
        <f t="shared" si="30"/>
        <v>33</v>
      </c>
      <c r="AA66" s="256">
        <f t="shared" si="20"/>
        <v>45</v>
      </c>
    </row>
    <row r="67">
      <c r="A67" s="255" t="s">
        <v>125</v>
      </c>
      <c r="B67" s="341" t="s">
        <v>1121</v>
      </c>
      <c r="C67" s="341">
        <v>7.0</v>
      </c>
      <c r="D67" s="341">
        <v>4.0</v>
      </c>
      <c r="E67" s="341">
        <v>45.0</v>
      </c>
      <c r="F67" s="341">
        <f t="shared" si="31"/>
        <v>11</v>
      </c>
      <c r="G67" s="341">
        <v>3.0</v>
      </c>
      <c r="H67" s="341">
        <v>0.0</v>
      </c>
      <c r="I67" s="341">
        <v>0.0</v>
      </c>
      <c r="J67" s="341">
        <v>0.0</v>
      </c>
      <c r="K67" s="341">
        <v>5.0</v>
      </c>
      <c r="L67" s="341">
        <f t="shared" si="32"/>
        <v>3</v>
      </c>
      <c r="M67" s="341">
        <v>1.0</v>
      </c>
      <c r="N67" s="341">
        <v>0.0</v>
      </c>
      <c r="O67" s="341">
        <v>0.0</v>
      </c>
      <c r="P67" s="341">
        <v>0.0</v>
      </c>
      <c r="Q67" s="341">
        <v>0.0</v>
      </c>
      <c r="R67" s="341">
        <f t="shared" si="33"/>
        <v>1</v>
      </c>
      <c r="S67" s="256">
        <v>0.0</v>
      </c>
      <c r="T67" s="256">
        <v>0.0</v>
      </c>
      <c r="U67" s="256">
        <v>0.0</v>
      </c>
      <c r="V67" s="256">
        <v>0.0</v>
      </c>
      <c r="W67" s="256">
        <v>0.0</v>
      </c>
      <c r="X67" s="256">
        <v>0.0</v>
      </c>
      <c r="Y67" s="341">
        <f t="shared" si="29"/>
        <v>15</v>
      </c>
      <c r="Z67" s="341">
        <f t="shared" si="30"/>
        <v>50</v>
      </c>
      <c r="AA67" s="256">
        <f t="shared" si="20"/>
        <v>65</v>
      </c>
    </row>
    <row r="68">
      <c r="A68" s="255" t="s">
        <v>125</v>
      </c>
      <c r="B68" s="341" t="s">
        <v>1131</v>
      </c>
      <c r="C68" s="341">
        <v>5.0</v>
      </c>
      <c r="D68" s="341">
        <v>1.0</v>
      </c>
      <c r="E68" s="341">
        <v>45.0</v>
      </c>
      <c r="F68" s="341">
        <f t="shared" si="31"/>
        <v>6</v>
      </c>
      <c r="G68" s="341">
        <v>1.0</v>
      </c>
      <c r="H68" s="341">
        <v>1.0</v>
      </c>
      <c r="I68" s="341">
        <v>0.0</v>
      </c>
      <c r="J68" s="341">
        <v>0.0</v>
      </c>
      <c r="K68" s="341">
        <v>1.0</v>
      </c>
      <c r="L68" s="341">
        <f t="shared" si="32"/>
        <v>2</v>
      </c>
      <c r="M68" s="341">
        <v>0.0</v>
      </c>
      <c r="N68" s="341">
        <v>2.0</v>
      </c>
      <c r="O68" s="341">
        <v>0.0</v>
      </c>
      <c r="P68" s="341">
        <v>0.0</v>
      </c>
      <c r="Q68" s="341">
        <v>1.0</v>
      </c>
      <c r="R68" s="341">
        <f t="shared" si="33"/>
        <v>2</v>
      </c>
      <c r="S68" s="256">
        <v>0.0</v>
      </c>
      <c r="T68" s="256">
        <v>0.0</v>
      </c>
      <c r="U68" s="256">
        <v>0.0</v>
      </c>
      <c r="V68" s="256">
        <v>0.0</v>
      </c>
      <c r="W68" s="256">
        <v>0.0</v>
      </c>
      <c r="X68" s="256">
        <v>0.0</v>
      </c>
      <c r="Y68" s="341">
        <f t="shared" si="29"/>
        <v>10</v>
      </c>
      <c r="Z68" s="341">
        <f t="shared" si="30"/>
        <v>47</v>
      </c>
      <c r="AA68" s="256">
        <f t="shared" si="20"/>
        <v>57</v>
      </c>
    </row>
    <row r="69">
      <c r="A69" s="255" t="s">
        <v>125</v>
      </c>
      <c r="B69" s="341" t="s">
        <v>1137</v>
      </c>
      <c r="C69" s="359" t="s">
        <v>1138</v>
      </c>
      <c r="D69" s="341"/>
      <c r="E69" s="341"/>
      <c r="F69" s="341"/>
      <c r="G69" s="341"/>
      <c r="H69" s="341">
        <v>0.0</v>
      </c>
      <c r="I69" s="341">
        <v>0.0</v>
      </c>
      <c r="J69" s="341">
        <v>0.0</v>
      </c>
      <c r="K69" s="341">
        <v>0.0</v>
      </c>
      <c r="L69" s="341">
        <v>0.0</v>
      </c>
      <c r="M69" s="341">
        <v>0.0</v>
      </c>
      <c r="N69" s="341">
        <v>0.0</v>
      </c>
      <c r="O69" s="341">
        <v>0.0</v>
      </c>
      <c r="P69" s="341">
        <v>0.0</v>
      </c>
      <c r="Q69" s="341">
        <v>0.0</v>
      </c>
      <c r="R69" s="341">
        <v>0.0</v>
      </c>
      <c r="S69" s="256">
        <v>0.0</v>
      </c>
      <c r="T69" s="256">
        <v>0.0</v>
      </c>
      <c r="U69" s="256">
        <v>0.0</v>
      </c>
      <c r="V69" s="256">
        <v>0.0</v>
      </c>
      <c r="W69" s="256">
        <v>0.0</v>
      </c>
      <c r="X69" s="256">
        <v>0.0</v>
      </c>
      <c r="Y69" s="256">
        <f t="shared" ref="Y69:Z69" si="34">SUM(D69,J69,P69)</f>
        <v>0</v>
      </c>
      <c r="Z69" s="256">
        <f t="shared" si="34"/>
        <v>0</v>
      </c>
      <c r="AA69" s="256">
        <f t="shared" si="20"/>
        <v>0</v>
      </c>
    </row>
    <row r="70">
      <c r="A70" s="255" t="s">
        <v>125</v>
      </c>
      <c r="B70" s="341" t="s">
        <v>1149</v>
      </c>
      <c r="C70" s="359" t="s">
        <v>1138</v>
      </c>
      <c r="D70" s="341"/>
      <c r="E70" s="341"/>
      <c r="F70" s="341"/>
      <c r="G70" s="341"/>
      <c r="H70" s="341">
        <v>0.0</v>
      </c>
      <c r="I70" s="341">
        <v>0.0</v>
      </c>
      <c r="J70" s="341">
        <v>0.0</v>
      </c>
      <c r="K70" s="341">
        <v>0.0</v>
      </c>
      <c r="L70" s="341">
        <v>0.0</v>
      </c>
      <c r="M70" s="341">
        <v>0.0</v>
      </c>
      <c r="N70" s="341">
        <v>0.0</v>
      </c>
      <c r="O70" s="341">
        <v>0.0</v>
      </c>
      <c r="P70" s="341">
        <v>0.0</v>
      </c>
      <c r="Q70" s="341">
        <v>0.0</v>
      </c>
      <c r="R70" s="341">
        <v>0.0</v>
      </c>
      <c r="S70" s="256">
        <v>0.0</v>
      </c>
      <c r="T70" s="256">
        <v>0.0</v>
      </c>
      <c r="U70" s="256">
        <v>0.0</v>
      </c>
      <c r="V70" s="256">
        <v>0.0</v>
      </c>
      <c r="W70" s="256">
        <v>0.0</v>
      </c>
      <c r="X70" s="256">
        <v>0.0</v>
      </c>
      <c r="Y70" s="256">
        <f t="shared" ref="Y70:Z70" si="35">SUM(D70,J70,P70)</f>
        <v>0</v>
      </c>
      <c r="Z70" s="256">
        <f t="shared" si="35"/>
        <v>0</v>
      </c>
      <c r="AA70" s="256">
        <f t="shared" si="20"/>
        <v>0</v>
      </c>
    </row>
    <row r="71">
      <c r="A71" s="255" t="s">
        <v>125</v>
      </c>
      <c r="B71" s="341" t="s">
        <v>1154</v>
      </c>
      <c r="C71" s="341">
        <v>4.0</v>
      </c>
      <c r="D71" s="341">
        <v>2.0</v>
      </c>
      <c r="E71" s="341">
        <v>48.0</v>
      </c>
      <c r="F71" s="341">
        <f t="shared" ref="F71:F81" si="36">SUM(C71:D71)</f>
        <v>6</v>
      </c>
      <c r="G71" s="341">
        <v>1.0</v>
      </c>
      <c r="H71" s="341">
        <v>0.0</v>
      </c>
      <c r="I71" s="341">
        <v>0.0</v>
      </c>
      <c r="J71" s="341">
        <v>0.0</v>
      </c>
      <c r="K71" s="341">
        <v>0.0</v>
      </c>
      <c r="L71" s="341">
        <f t="shared" ref="L71:L75" si="37">SUM(G71:J71)</f>
        <v>1</v>
      </c>
      <c r="M71" s="341">
        <v>0.0</v>
      </c>
      <c r="N71" s="341">
        <v>0.0</v>
      </c>
      <c r="O71" s="341">
        <v>0.0</v>
      </c>
      <c r="P71" s="341">
        <v>0.0</v>
      </c>
      <c r="Q71" s="341">
        <v>0.0</v>
      </c>
      <c r="R71" s="341">
        <f t="shared" ref="R71:R75" si="38">SUM(M71:P71)</f>
        <v>0</v>
      </c>
      <c r="S71" s="256">
        <v>0.0</v>
      </c>
      <c r="T71" s="256">
        <v>0.0</v>
      </c>
      <c r="U71" s="256">
        <v>0.0</v>
      </c>
      <c r="V71" s="256">
        <v>0.0</v>
      </c>
      <c r="W71" s="256">
        <v>0.0</v>
      </c>
      <c r="X71" s="256">
        <v>0.0</v>
      </c>
      <c r="Y71" s="341">
        <f t="shared" ref="Y71:Y96" si="39">SUM(F71,L71,R71)</f>
        <v>7</v>
      </c>
      <c r="Z71" s="341">
        <f t="shared" ref="Z71:Z96" si="40">SUM(E71,K71,Q71)</f>
        <v>48</v>
      </c>
      <c r="AA71" s="256">
        <f t="shared" si="20"/>
        <v>55</v>
      </c>
    </row>
    <row r="72">
      <c r="A72" s="255" t="s">
        <v>125</v>
      </c>
      <c r="B72" s="341" t="s">
        <v>1168</v>
      </c>
      <c r="C72" s="341">
        <v>1.0</v>
      </c>
      <c r="D72" s="341">
        <v>3.0</v>
      </c>
      <c r="E72" s="341">
        <v>27.0</v>
      </c>
      <c r="F72" s="341">
        <f t="shared" si="36"/>
        <v>4</v>
      </c>
      <c r="G72" s="341">
        <v>1.0</v>
      </c>
      <c r="H72" s="341">
        <v>0.0</v>
      </c>
      <c r="I72" s="341">
        <v>0.0</v>
      </c>
      <c r="J72" s="341">
        <v>0.0</v>
      </c>
      <c r="K72" s="341">
        <v>3.0</v>
      </c>
      <c r="L72" s="341">
        <f t="shared" si="37"/>
        <v>1</v>
      </c>
      <c r="M72" s="341">
        <v>0.0</v>
      </c>
      <c r="N72" s="341">
        <v>0.0</v>
      </c>
      <c r="O72" s="341">
        <v>0.0</v>
      </c>
      <c r="P72" s="341">
        <v>0.0</v>
      </c>
      <c r="Q72" s="341">
        <v>0.0</v>
      </c>
      <c r="R72" s="341">
        <f t="shared" si="38"/>
        <v>0</v>
      </c>
      <c r="S72" s="256">
        <v>0.0</v>
      </c>
      <c r="T72" s="256">
        <v>0.0</v>
      </c>
      <c r="U72" s="256">
        <v>0.0</v>
      </c>
      <c r="V72" s="256">
        <v>0.0</v>
      </c>
      <c r="W72" s="256">
        <v>0.0</v>
      </c>
      <c r="X72" s="256">
        <v>0.0</v>
      </c>
      <c r="Y72" s="341">
        <f t="shared" si="39"/>
        <v>5</v>
      </c>
      <c r="Z72" s="341">
        <f t="shared" si="40"/>
        <v>30</v>
      </c>
      <c r="AA72" s="256">
        <f t="shared" si="20"/>
        <v>35</v>
      </c>
    </row>
    <row r="73">
      <c r="A73" s="255" t="s">
        <v>125</v>
      </c>
      <c r="B73" s="341" t="s">
        <v>1182</v>
      </c>
      <c r="C73" s="341">
        <v>9.0</v>
      </c>
      <c r="D73" s="341">
        <v>2.0</v>
      </c>
      <c r="E73" s="341">
        <v>27.0</v>
      </c>
      <c r="F73" s="341">
        <f t="shared" si="36"/>
        <v>11</v>
      </c>
      <c r="G73" s="341">
        <v>2.0</v>
      </c>
      <c r="H73" s="341">
        <v>0.0</v>
      </c>
      <c r="I73" s="341">
        <v>0.0</v>
      </c>
      <c r="J73" s="341">
        <v>0.0</v>
      </c>
      <c r="K73" s="341">
        <v>1.0</v>
      </c>
      <c r="L73" s="341">
        <f t="shared" si="37"/>
        <v>2</v>
      </c>
      <c r="M73" s="341">
        <v>0.0</v>
      </c>
      <c r="N73" s="341">
        <v>0.0</v>
      </c>
      <c r="O73" s="341">
        <v>0.0</v>
      </c>
      <c r="P73" s="341">
        <v>0.0</v>
      </c>
      <c r="Q73" s="341">
        <v>0.0</v>
      </c>
      <c r="R73" s="341">
        <f t="shared" si="38"/>
        <v>0</v>
      </c>
      <c r="S73" s="256">
        <v>0.0</v>
      </c>
      <c r="T73" s="256">
        <v>0.0</v>
      </c>
      <c r="U73" s="256">
        <v>0.0</v>
      </c>
      <c r="V73" s="256">
        <v>0.0</v>
      </c>
      <c r="W73" s="256">
        <v>0.0</v>
      </c>
      <c r="X73" s="256">
        <v>0.0</v>
      </c>
      <c r="Y73" s="341">
        <f t="shared" si="39"/>
        <v>13</v>
      </c>
      <c r="Z73" s="341">
        <f t="shared" si="40"/>
        <v>28</v>
      </c>
      <c r="AA73" s="256">
        <f t="shared" si="20"/>
        <v>41</v>
      </c>
    </row>
    <row r="74">
      <c r="A74" s="255" t="s">
        <v>125</v>
      </c>
      <c r="B74" s="341" t="s">
        <v>1215</v>
      </c>
      <c r="C74" s="341">
        <v>9.0</v>
      </c>
      <c r="D74" s="341">
        <v>8.0</v>
      </c>
      <c r="E74" s="341">
        <v>25.0</v>
      </c>
      <c r="F74" s="341">
        <f t="shared" si="36"/>
        <v>17</v>
      </c>
      <c r="G74" s="341">
        <v>1.0</v>
      </c>
      <c r="H74" s="341">
        <v>0.0</v>
      </c>
      <c r="I74" s="341">
        <v>0.0</v>
      </c>
      <c r="J74" s="341">
        <v>0.0</v>
      </c>
      <c r="K74" s="341">
        <v>3.0</v>
      </c>
      <c r="L74" s="341">
        <f t="shared" si="37"/>
        <v>1</v>
      </c>
      <c r="M74" s="341">
        <v>0.0</v>
      </c>
      <c r="N74" s="341">
        <v>0.0</v>
      </c>
      <c r="O74" s="341">
        <v>0.0</v>
      </c>
      <c r="P74" s="341">
        <v>0.0</v>
      </c>
      <c r="Q74" s="341">
        <v>0.0</v>
      </c>
      <c r="R74" s="341">
        <f t="shared" si="38"/>
        <v>0</v>
      </c>
      <c r="S74" s="256">
        <v>0.0</v>
      </c>
      <c r="T74" s="256">
        <v>0.0</v>
      </c>
      <c r="U74" s="256">
        <v>0.0</v>
      </c>
      <c r="V74" s="256">
        <v>0.0</v>
      </c>
      <c r="W74" s="256">
        <v>0.0</v>
      </c>
      <c r="X74" s="256">
        <v>0.0</v>
      </c>
      <c r="Y74" s="341">
        <f t="shared" si="39"/>
        <v>18</v>
      </c>
      <c r="Z74" s="341">
        <f t="shared" si="40"/>
        <v>28</v>
      </c>
      <c r="AA74" s="256">
        <f t="shared" si="20"/>
        <v>46</v>
      </c>
    </row>
    <row r="75">
      <c r="A75" s="255" t="s">
        <v>125</v>
      </c>
      <c r="B75" s="341" t="s">
        <v>1232</v>
      </c>
      <c r="C75" s="341">
        <v>6.0</v>
      </c>
      <c r="D75" s="341">
        <v>2.0</v>
      </c>
      <c r="E75" s="341">
        <v>4.0</v>
      </c>
      <c r="F75" s="341">
        <f t="shared" si="36"/>
        <v>8</v>
      </c>
      <c r="G75" s="341">
        <v>1.0</v>
      </c>
      <c r="H75" s="341">
        <v>2.0</v>
      </c>
      <c r="I75" s="341">
        <v>0.0</v>
      </c>
      <c r="J75" s="341">
        <v>0.0</v>
      </c>
      <c r="K75" s="341">
        <v>0.0</v>
      </c>
      <c r="L75" s="341">
        <f t="shared" si="37"/>
        <v>3</v>
      </c>
      <c r="M75" s="341">
        <v>1.0</v>
      </c>
      <c r="N75" s="341">
        <v>0.0</v>
      </c>
      <c r="O75" s="341">
        <v>0.0</v>
      </c>
      <c r="P75" s="341">
        <v>0.0</v>
      </c>
      <c r="Q75" s="341">
        <v>0.0</v>
      </c>
      <c r="R75" s="341">
        <f t="shared" si="38"/>
        <v>1</v>
      </c>
      <c r="S75" s="256">
        <v>0.0</v>
      </c>
      <c r="T75" s="256">
        <v>0.0</v>
      </c>
      <c r="U75" s="256">
        <v>0.0</v>
      </c>
      <c r="V75" s="256">
        <v>0.0</v>
      </c>
      <c r="W75" s="256">
        <v>0.0</v>
      </c>
      <c r="X75" s="256">
        <v>0.0</v>
      </c>
      <c r="Y75" s="341">
        <f t="shared" si="39"/>
        <v>12</v>
      </c>
      <c r="Z75" s="341">
        <f t="shared" si="40"/>
        <v>4</v>
      </c>
      <c r="AA75" s="256">
        <f t="shared" si="20"/>
        <v>16</v>
      </c>
    </row>
    <row r="76">
      <c r="A76" s="255" t="s">
        <v>125</v>
      </c>
      <c r="B76" s="341" t="s">
        <v>1241</v>
      </c>
      <c r="C76" s="341">
        <v>3.0</v>
      </c>
      <c r="D76" s="341">
        <v>2.0</v>
      </c>
      <c r="E76" s="341">
        <v>38.0</v>
      </c>
      <c r="F76" s="341">
        <f t="shared" si="36"/>
        <v>5</v>
      </c>
      <c r="G76" s="341">
        <v>0.0</v>
      </c>
      <c r="H76" s="341">
        <v>0.0</v>
      </c>
      <c r="I76" s="341">
        <v>0.0</v>
      </c>
      <c r="J76" s="341">
        <v>0.0</v>
      </c>
      <c r="K76" s="341">
        <v>0.0</v>
      </c>
      <c r="L76" s="341">
        <v>0.0</v>
      </c>
      <c r="M76" s="341">
        <v>0.0</v>
      </c>
      <c r="N76" s="341">
        <v>0.0</v>
      </c>
      <c r="O76" s="341">
        <v>0.0</v>
      </c>
      <c r="P76" s="341">
        <v>0.0</v>
      </c>
      <c r="Q76" s="341">
        <v>0.0</v>
      </c>
      <c r="R76" s="341">
        <v>0.0</v>
      </c>
      <c r="S76" s="256">
        <v>0.0</v>
      </c>
      <c r="T76" s="256">
        <v>0.0</v>
      </c>
      <c r="U76" s="256">
        <v>0.0</v>
      </c>
      <c r="V76" s="256">
        <v>0.0</v>
      </c>
      <c r="W76" s="256">
        <v>0.0</v>
      </c>
      <c r="X76" s="256">
        <v>0.0</v>
      </c>
      <c r="Y76" s="341">
        <f t="shared" si="39"/>
        <v>5</v>
      </c>
      <c r="Z76" s="341">
        <f t="shared" si="40"/>
        <v>38</v>
      </c>
      <c r="AA76" s="256">
        <f t="shared" si="20"/>
        <v>43</v>
      </c>
    </row>
    <row r="77">
      <c r="A77" s="255" t="s">
        <v>125</v>
      </c>
      <c r="B77" s="341" t="s">
        <v>1261</v>
      </c>
      <c r="C77" s="341">
        <v>4.0</v>
      </c>
      <c r="D77" s="341">
        <v>4.0</v>
      </c>
      <c r="E77" s="341">
        <v>13.0</v>
      </c>
      <c r="F77" s="341">
        <f t="shared" si="36"/>
        <v>8</v>
      </c>
      <c r="G77" s="341">
        <v>0.0</v>
      </c>
      <c r="H77" s="341">
        <v>1.0</v>
      </c>
      <c r="I77" s="341">
        <v>0.0</v>
      </c>
      <c r="J77" s="341">
        <v>0.0</v>
      </c>
      <c r="K77" s="341">
        <v>0.0</v>
      </c>
      <c r="L77" s="341">
        <f t="shared" ref="L77:L85" si="41">SUM(G77:J77)</f>
        <v>1</v>
      </c>
      <c r="M77" s="341">
        <v>0.0</v>
      </c>
      <c r="N77" s="341">
        <v>0.0</v>
      </c>
      <c r="O77" s="341">
        <v>0.0</v>
      </c>
      <c r="P77" s="341">
        <v>0.0</v>
      </c>
      <c r="Q77" s="341">
        <v>0.0</v>
      </c>
      <c r="R77" s="341">
        <v>0.0</v>
      </c>
      <c r="S77" s="256">
        <v>0.0</v>
      </c>
      <c r="T77" s="256">
        <v>0.0</v>
      </c>
      <c r="U77" s="256">
        <v>0.0</v>
      </c>
      <c r="V77" s="256">
        <v>0.0</v>
      </c>
      <c r="W77" s="256">
        <v>0.0</v>
      </c>
      <c r="X77" s="256">
        <v>0.0</v>
      </c>
      <c r="Y77" s="341">
        <f t="shared" si="39"/>
        <v>9</v>
      </c>
      <c r="Z77" s="341">
        <f t="shared" si="40"/>
        <v>13</v>
      </c>
      <c r="AA77" s="256">
        <f t="shared" si="20"/>
        <v>22</v>
      </c>
    </row>
    <row r="78">
      <c r="A78" s="255" t="s">
        <v>125</v>
      </c>
      <c r="B78" s="341" t="s">
        <v>1283</v>
      </c>
      <c r="C78" s="341">
        <v>8.0</v>
      </c>
      <c r="D78" s="341">
        <v>2.0</v>
      </c>
      <c r="E78" s="341">
        <v>63.0</v>
      </c>
      <c r="F78" s="341">
        <f t="shared" si="36"/>
        <v>10</v>
      </c>
      <c r="G78" s="341">
        <v>1.0</v>
      </c>
      <c r="H78" s="341">
        <v>0.0</v>
      </c>
      <c r="I78" s="341">
        <v>0.0</v>
      </c>
      <c r="J78" s="341">
        <v>0.0</v>
      </c>
      <c r="K78" s="341">
        <v>0.0</v>
      </c>
      <c r="L78" s="341">
        <f t="shared" si="41"/>
        <v>1</v>
      </c>
      <c r="M78" s="341">
        <v>0.0</v>
      </c>
      <c r="N78" s="341">
        <v>0.0</v>
      </c>
      <c r="O78" s="341">
        <v>0.0</v>
      </c>
      <c r="P78" s="341">
        <v>0.0</v>
      </c>
      <c r="Q78" s="341">
        <v>0.0</v>
      </c>
      <c r="R78" s="341">
        <v>0.0</v>
      </c>
      <c r="S78" s="256">
        <v>0.0</v>
      </c>
      <c r="T78" s="256">
        <v>0.0</v>
      </c>
      <c r="U78" s="256">
        <v>0.0</v>
      </c>
      <c r="V78" s="256">
        <v>0.0</v>
      </c>
      <c r="W78" s="256">
        <v>0.0</v>
      </c>
      <c r="X78" s="256">
        <v>0.0</v>
      </c>
      <c r="Y78" s="341">
        <f t="shared" si="39"/>
        <v>11</v>
      </c>
      <c r="Z78" s="341">
        <f t="shared" si="40"/>
        <v>63</v>
      </c>
      <c r="AA78" s="256">
        <f t="shared" si="20"/>
        <v>74</v>
      </c>
    </row>
    <row r="79">
      <c r="A79" s="255" t="s">
        <v>125</v>
      </c>
      <c r="B79" s="341" t="s">
        <v>1293</v>
      </c>
      <c r="C79" s="341">
        <v>8.0</v>
      </c>
      <c r="D79" s="341">
        <v>2.0</v>
      </c>
      <c r="E79" s="341">
        <v>25.0</v>
      </c>
      <c r="F79" s="341">
        <f t="shared" si="36"/>
        <v>10</v>
      </c>
      <c r="G79" s="341">
        <v>1.0</v>
      </c>
      <c r="H79" s="341">
        <v>0.0</v>
      </c>
      <c r="I79" s="341">
        <v>0.0</v>
      </c>
      <c r="J79" s="341">
        <v>0.0</v>
      </c>
      <c r="K79" s="341">
        <v>0.0</v>
      </c>
      <c r="L79" s="341">
        <f t="shared" si="41"/>
        <v>1</v>
      </c>
      <c r="M79" s="341">
        <v>0.0</v>
      </c>
      <c r="N79" s="341">
        <v>0.0</v>
      </c>
      <c r="O79" s="341">
        <v>0.0</v>
      </c>
      <c r="P79" s="341">
        <v>0.0</v>
      </c>
      <c r="Q79" s="341">
        <v>0.0</v>
      </c>
      <c r="R79" s="341">
        <f t="shared" ref="R79:R96" si="42">SUM(M79:P79)</f>
        <v>0</v>
      </c>
      <c r="S79" s="256">
        <v>0.0</v>
      </c>
      <c r="T79" s="256">
        <v>0.0</v>
      </c>
      <c r="U79" s="256">
        <v>0.0</v>
      </c>
      <c r="V79" s="256">
        <v>0.0</v>
      </c>
      <c r="W79" s="256">
        <v>0.0</v>
      </c>
      <c r="X79" s="256">
        <v>0.0</v>
      </c>
      <c r="Y79" s="341">
        <f t="shared" si="39"/>
        <v>11</v>
      </c>
      <c r="Z79" s="341">
        <f t="shared" si="40"/>
        <v>25</v>
      </c>
      <c r="AA79" s="256">
        <f t="shared" si="20"/>
        <v>36</v>
      </c>
    </row>
    <row r="80">
      <c r="A80" s="255" t="s">
        <v>125</v>
      </c>
      <c r="B80" s="341" t="s">
        <v>1312</v>
      </c>
      <c r="C80" s="341">
        <v>10.0</v>
      </c>
      <c r="D80" s="341">
        <v>1.0</v>
      </c>
      <c r="E80" s="341">
        <v>22.0</v>
      </c>
      <c r="F80" s="341">
        <f t="shared" si="36"/>
        <v>11</v>
      </c>
      <c r="G80" s="341">
        <v>0.0</v>
      </c>
      <c r="H80" s="341">
        <v>1.0</v>
      </c>
      <c r="I80" s="341">
        <v>0.0</v>
      </c>
      <c r="J80" s="341">
        <v>0.0</v>
      </c>
      <c r="K80" s="341">
        <v>0.0</v>
      </c>
      <c r="L80" s="341">
        <f t="shared" si="41"/>
        <v>1</v>
      </c>
      <c r="M80" s="341">
        <v>0.0</v>
      </c>
      <c r="N80" s="341">
        <v>0.0</v>
      </c>
      <c r="O80" s="341">
        <v>0.0</v>
      </c>
      <c r="P80" s="341">
        <v>0.0</v>
      </c>
      <c r="Q80" s="341">
        <v>0.0</v>
      </c>
      <c r="R80" s="341">
        <f t="shared" si="42"/>
        <v>0</v>
      </c>
      <c r="S80" s="256">
        <v>0.0</v>
      </c>
      <c r="T80" s="256">
        <v>0.0</v>
      </c>
      <c r="U80" s="256">
        <v>0.0</v>
      </c>
      <c r="V80" s="256">
        <v>0.0</v>
      </c>
      <c r="W80" s="256">
        <v>0.0</v>
      </c>
      <c r="X80" s="256">
        <v>0.0</v>
      </c>
      <c r="Y80" s="341">
        <f t="shared" si="39"/>
        <v>12</v>
      </c>
      <c r="Z80" s="341">
        <f t="shared" si="40"/>
        <v>22</v>
      </c>
      <c r="AA80" s="256">
        <f t="shared" si="20"/>
        <v>34</v>
      </c>
    </row>
    <row r="81">
      <c r="A81" s="255" t="s">
        <v>125</v>
      </c>
      <c r="B81" s="341" t="s">
        <v>1333</v>
      </c>
      <c r="C81" s="341">
        <v>9.0</v>
      </c>
      <c r="D81" s="341">
        <v>1.0</v>
      </c>
      <c r="E81" s="341">
        <v>27.0</v>
      </c>
      <c r="F81" s="341">
        <f t="shared" si="36"/>
        <v>10</v>
      </c>
      <c r="G81" s="341">
        <v>1.0</v>
      </c>
      <c r="H81" s="341">
        <v>1.0</v>
      </c>
      <c r="I81" s="341">
        <v>0.0</v>
      </c>
      <c r="J81" s="341">
        <v>0.0</v>
      </c>
      <c r="K81" s="341">
        <v>6.0</v>
      </c>
      <c r="L81" s="341">
        <f t="shared" si="41"/>
        <v>2</v>
      </c>
      <c r="M81" s="341">
        <v>0.0</v>
      </c>
      <c r="N81" s="341">
        <v>0.0</v>
      </c>
      <c r="O81" s="341">
        <v>0.0</v>
      </c>
      <c r="P81" s="341">
        <v>0.0</v>
      </c>
      <c r="Q81" s="341">
        <v>0.0</v>
      </c>
      <c r="R81" s="341">
        <f t="shared" si="42"/>
        <v>0</v>
      </c>
      <c r="S81" s="256">
        <v>0.0</v>
      </c>
      <c r="T81" s="256">
        <v>0.0</v>
      </c>
      <c r="U81" s="256">
        <v>0.0</v>
      </c>
      <c r="V81" s="256">
        <v>0.0</v>
      </c>
      <c r="W81" s="256">
        <v>0.0</v>
      </c>
      <c r="X81" s="256">
        <v>0.0</v>
      </c>
      <c r="Y81" s="341">
        <f t="shared" si="39"/>
        <v>12</v>
      </c>
      <c r="Z81" s="341">
        <f t="shared" si="40"/>
        <v>33</v>
      </c>
      <c r="AA81" s="256">
        <f t="shared" si="20"/>
        <v>45</v>
      </c>
    </row>
    <row r="82">
      <c r="A82" s="255" t="s">
        <v>125</v>
      </c>
      <c r="B82" s="341" t="s">
        <v>1350</v>
      </c>
      <c r="C82" s="341">
        <v>8.0</v>
      </c>
      <c r="D82" s="341">
        <v>2.0</v>
      </c>
      <c r="E82" s="341">
        <v>29.0</v>
      </c>
      <c r="F82" s="341">
        <f>SUM(C82:E82)</f>
        <v>39</v>
      </c>
      <c r="G82" s="341">
        <v>0.0</v>
      </c>
      <c r="H82" s="341">
        <v>0.0</v>
      </c>
      <c r="I82" s="341">
        <v>0.0</v>
      </c>
      <c r="J82" s="341">
        <v>0.0</v>
      </c>
      <c r="K82" s="341">
        <v>4.0</v>
      </c>
      <c r="L82" s="341">
        <f t="shared" si="41"/>
        <v>0</v>
      </c>
      <c r="M82" s="341">
        <v>0.0</v>
      </c>
      <c r="N82" s="341">
        <v>0.0</v>
      </c>
      <c r="O82" s="341">
        <v>0.0</v>
      </c>
      <c r="P82" s="341">
        <v>0.0</v>
      </c>
      <c r="Q82" s="341">
        <v>0.0</v>
      </c>
      <c r="R82" s="341">
        <f t="shared" si="42"/>
        <v>0</v>
      </c>
      <c r="S82" s="256">
        <v>0.0</v>
      </c>
      <c r="T82" s="256">
        <v>0.0</v>
      </c>
      <c r="U82" s="256">
        <v>0.0</v>
      </c>
      <c r="V82" s="256">
        <v>0.0</v>
      </c>
      <c r="W82" s="256">
        <v>0.0</v>
      </c>
      <c r="X82" s="256">
        <v>0.0</v>
      </c>
      <c r="Y82" s="341">
        <f t="shared" si="39"/>
        <v>39</v>
      </c>
      <c r="Z82" s="341">
        <f t="shared" si="40"/>
        <v>33</v>
      </c>
      <c r="AA82" s="256">
        <f t="shared" si="20"/>
        <v>72</v>
      </c>
    </row>
    <row r="83">
      <c r="A83" s="255" t="s">
        <v>125</v>
      </c>
      <c r="B83" s="341" t="s">
        <v>1367</v>
      </c>
      <c r="C83" s="341">
        <v>10.0</v>
      </c>
      <c r="D83" s="341">
        <v>4.0</v>
      </c>
      <c r="E83" s="341">
        <v>42.0</v>
      </c>
      <c r="F83" s="341">
        <f>SUM(C83:D83)</f>
        <v>14</v>
      </c>
      <c r="G83" s="341">
        <v>0.0</v>
      </c>
      <c r="H83" s="341">
        <v>1.0</v>
      </c>
      <c r="I83" s="341"/>
      <c r="J83" s="341">
        <v>0.0</v>
      </c>
      <c r="K83" s="341">
        <v>3.0</v>
      </c>
      <c r="L83" s="341">
        <f t="shared" si="41"/>
        <v>1</v>
      </c>
      <c r="M83" s="341">
        <v>0.0</v>
      </c>
      <c r="N83" s="341">
        <v>0.0</v>
      </c>
      <c r="O83" s="341">
        <v>0.0</v>
      </c>
      <c r="P83" s="341">
        <v>0.0</v>
      </c>
      <c r="Q83" s="341">
        <v>0.0</v>
      </c>
      <c r="R83" s="341">
        <f t="shared" si="42"/>
        <v>0</v>
      </c>
      <c r="S83" s="256">
        <v>0.0</v>
      </c>
      <c r="T83" s="256">
        <v>0.0</v>
      </c>
      <c r="U83" s="256">
        <v>0.0</v>
      </c>
      <c r="V83" s="256">
        <v>0.0</v>
      </c>
      <c r="W83" s="256">
        <v>0.0</v>
      </c>
      <c r="X83" s="256">
        <v>0.0</v>
      </c>
      <c r="Y83" s="341">
        <f t="shared" si="39"/>
        <v>15</v>
      </c>
      <c r="Z83" s="341">
        <f t="shared" si="40"/>
        <v>45</v>
      </c>
      <c r="AA83" s="256">
        <f t="shared" si="20"/>
        <v>60</v>
      </c>
    </row>
    <row r="84">
      <c r="A84" s="255" t="s">
        <v>125</v>
      </c>
      <c r="B84" s="341" t="s">
        <v>1383</v>
      </c>
      <c r="C84" s="341">
        <v>1.0</v>
      </c>
      <c r="D84" s="341">
        <v>4.0</v>
      </c>
      <c r="E84" s="341">
        <v>23.0</v>
      </c>
      <c r="F84" s="341">
        <f>SUM(C84:E84)</f>
        <v>28</v>
      </c>
      <c r="G84" s="341">
        <v>2.0</v>
      </c>
      <c r="H84" s="341">
        <v>2.0</v>
      </c>
      <c r="I84" s="341"/>
      <c r="J84" s="341">
        <v>0.0</v>
      </c>
      <c r="K84" s="341">
        <v>3.0</v>
      </c>
      <c r="L84" s="341">
        <f t="shared" si="41"/>
        <v>4</v>
      </c>
      <c r="M84" s="341">
        <v>0.0</v>
      </c>
      <c r="N84" s="341">
        <v>0.0</v>
      </c>
      <c r="O84" s="341">
        <v>0.0</v>
      </c>
      <c r="P84" s="341">
        <v>0.0</v>
      </c>
      <c r="Q84" s="341">
        <v>0.0</v>
      </c>
      <c r="R84" s="341">
        <f t="shared" si="42"/>
        <v>0</v>
      </c>
      <c r="S84" s="256">
        <v>0.0</v>
      </c>
      <c r="T84" s="256">
        <v>0.0</v>
      </c>
      <c r="U84" s="256">
        <v>0.0</v>
      </c>
      <c r="V84" s="256">
        <v>0.0</v>
      </c>
      <c r="W84" s="256">
        <v>0.0</v>
      </c>
      <c r="X84" s="256">
        <v>0.0</v>
      </c>
      <c r="Y84" s="341">
        <f t="shared" si="39"/>
        <v>32</v>
      </c>
      <c r="Z84" s="341">
        <f t="shared" si="40"/>
        <v>26</v>
      </c>
      <c r="AA84" s="256">
        <f t="shared" si="20"/>
        <v>58</v>
      </c>
    </row>
    <row r="85">
      <c r="A85" s="255" t="s">
        <v>104</v>
      </c>
      <c r="B85" s="390">
        <v>46072.0</v>
      </c>
      <c r="C85" s="341">
        <v>9.0</v>
      </c>
      <c r="D85" s="341">
        <v>3.0</v>
      </c>
      <c r="E85" s="341">
        <v>28.0</v>
      </c>
      <c r="F85" s="341">
        <f t="shared" ref="F85:F93" si="43">SUM(C85:D85)</f>
        <v>12</v>
      </c>
      <c r="G85" s="341">
        <v>1.0</v>
      </c>
      <c r="H85" s="341">
        <v>1.0</v>
      </c>
      <c r="I85" s="341">
        <v>0.0</v>
      </c>
      <c r="J85" s="341">
        <v>0.0</v>
      </c>
      <c r="K85" s="341">
        <v>6.0</v>
      </c>
      <c r="L85" s="341">
        <f t="shared" si="41"/>
        <v>2</v>
      </c>
      <c r="M85" s="341">
        <v>0.0</v>
      </c>
      <c r="N85" s="341">
        <v>0.0</v>
      </c>
      <c r="O85" s="341">
        <v>0.0</v>
      </c>
      <c r="P85" s="341">
        <v>0.0</v>
      </c>
      <c r="Q85" s="341">
        <v>0.0</v>
      </c>
      <c r="R85" s="341">
        <f t="shared" si="42"/>
        <v>0</v>
      </c>
      <c r="S85" s="256">
        <v>0.0</v>
      </c>
      <c r="T85" s="256">
        <v>0.0</v>
      </c>
      <c r="U85" s="256">
        <v>0.0</v>
      </c>
      <c r="V85" s="256">
        <v>0.0</v>
      </c>
      <c r="W85" s="256">
        <v>0.0</v>
      </c>
      <c r="X85" s="256">
        <v>0.0</v>
      </c>
      <c r="Y85" s="341">
        <f t="shared" si="39"/>
        <v>14</v>
      </c>
      <c r="Z85" s="341">
        <f t="shared" si="40"/>
        <v>34</v>
      </c>
      <c r="AA85" s="256">
        <f t="shared" si="20"/>
        <v>48</v>
      </c>
    </row>
    <row r="86">
      <c r="A86" s="255" t="s">
        <v>104</v>
      </c>
      <c r="B86" s="390">
        <v>46071.0</v>
      </c>
      <c r="C86" s="341">
        <v>4.0</v>
      </c>
      <c r="D86" s="341">
        <v>5.0</v>
      </c>
      <c r="E86" s="341">
        <v>5.0</v>
      </c>
      <c r="F86" s="341">
        <f t="shared" si="43"/>
        <v>9</v>
      </c>
      <c r="G86" s="341">
        <v>1.0</v>
      </c>
      <c r="H86" s="341">
        <v>1.0</v>
      </c>
      <c r="I86" s="341">
        <v>0.0</v>
      </c>
      <c r="J86" s="341">
        <v>1.0</v>
      </c>
      <c r="K86" s="341">
        <v>0.0</v>
      </c>
      <c r="L86" s="341">
        <f>SUM(G86:K86)</f>
        <v>3</v>
      </c>
      <c r="M86" s="341">
        <v>1.0</v>
      </c>
      <c r="N86" s="341">
        <v>0.0</v>
      </c>
      <c r="O86" s="341">
        <v>0.0</v>
      </c>
      <c r="P86" s="341">
        <v>0.0</v>
      </c>
      <c r="Q86" s="341">
        <v>0.0</v>
      </c>
      <c r="R86" s="341">
        <f t="shared" si="42"/>
        <v>1</v>
      </c>
      <c r="S86" s="256">
        <v>0.0</v>
      </c>
      <c r="T86" s="256">
        <v>0.0</v>
      </c>
      <c r="U86" s="256">
        <v>0.0</v>
      </c>
      <c r="V86" s="256">
        <v>0.0</v>
      </c>
      <c r="W86" s="256">
        <v>0.0</v>
      </c>
      <c r="X86" s="256">
        <v>0.0</v>
      </c>
      <c r="Y86" s="341">
        <f t="shared" si="39"/>
        <v>13</v>
      </c>
      <c r="Z86" s="341">
        <f t="shared" si="40"/>
        <v>5</v>
      </c>
      <c r="AA86" s="256">
        <f t="shared" si="20"/>
        <v>18</v>
      </c>
    </row>
    <row r="87">
      <c r="A87" s="255" t="s">
        <v>104</v>
      </c>
      <c r="B87" s="390">
        <v>46066.0</v>
      </c>
      <c r="C87" s="341">
        <v>4.0</v>
      </c>
      <c r="D87" s="341">
        <v>4.0</v>
      </c>
      <c r="E87" s="341">
        <v>17.0</v>
      </c>
      <c r="F87" s="341">
        <f t="shared" si="43"/>
        <v>8</v>
      </c>
      <c r="G87" s="341">
        <v>1.0</v>
      </c>
      <c r="H87" s="341">
        <v>2.0</v>
      </c>
      <c r="I87" s="341">
        <v>0.0</v>
      </c>
      <c r="J87" s="341">
        <v>0.0</v>
      </c>
      <c r="K87" s="341">
        <v>7.0</v>
      </c>
      <c r="L87" s="341">
        <f t="shared" ref="L87:L91" si="44">SUM(G87:J87)</f>
        <v>3</v>
      </c>
      <c r="M87" s="341">
        <v>0.0</v>
      </c>
      <c r="N87" s="341">
        <v>0.0</v>
      </c>
      <c r="O87" s="341">
        <v>0.0</v>
      </c>
      <c r="P87" s="341">
        <v>0.0</v>
      </c>
      <c r="Q87" s="341">
        <v>0.0</v>
      </c>
      <c r="R87" s="341">
        <f t="shared" si="42"/>
        <v>0</v>
      </c>
      <c r="S87" s="256">
        <v>0.0</v>
      </c>
      <c r="T87" s="256">
        <v>0.0</v>
      </c>
      <c r="U87" s="256">
        <v>0.0</v>
      </c>
      <c r="V87" s="256">
        <v>0.0</v>
      </c>
      <c r="W87" s="256">
        <v>0.0</v>
      </c>
      <c r="X87" s="256">
        <v>0.0</v>
      </c>
      <c r="Y87" s="341">
        <f t="shared" si="39"/>
        <v>11</v>
      </c>
      <c r="Z87" s="341">
        <f t="shared" si="40"/>
        <v>24</v>
      </c>
      <c r="AA87" s="256">
        <f t="shared" si="20"/>
        <v>35</v>
      </c>
    </row>
    <row r="88">
      <c r="A88" s="255" t="s">
        <v>104</v>
      </c>
      <c r="B88" s="390">
        <v>46065.0</v>
      </c>
      <c r="C88" s="341">
        <v>0.0</v>
      </c>
      <c r="D88" s="341">
        <v>5.0</v>
      </c>
      <c r="E88" s="341">
        <v>23.0</v>
      </c>
      <c r="F88" s="341">
        <f t="shared" si="43"/>
        <v>5</v>
      </c>
      <c r="G88" s="341">
        <v>0.0</v>
      </c>
      <c r="H88" s="341">
        <v>2.0</v>
      </c>
      <c r="I88" s="341">
        <v>0.0</v>
      </c>
      <c r="J88" s="341">
        <v>1.0</v>
      </c>
      <c r="K88" s="341">
        <v>0.0</v>
      </c>
      <c r="L88" s="341">
        <f t="shared" si="44"/>
        <v>3</v>
      </c>
      <c r="M88" s="341">
        <v>0.0</v>
      </c>
      <c r="N88" s="341">
        <v>1.0</v>
      </c>
      <c r="O88" s="341">
        <v>0.0</v>
      </c>
      <c r="P88" s="341">
        <v>0.0</v>
      </c>
      <c r="Q88" s="341">
        <v>0.0</v>
      </c>
      <c r="R88" s="341">
        <f t="shared" si="42"/>
        <v>1</v>
      </c>
      <c r="S88" s="256">
        <v>0.0</v>
      </c>
      <c r="T88" s="256">
        <v>0.0</v>
      </c>
      <c r="U88" s="256">
        <v>0.0</v>
      </c>
      <c r="V88" s="256">
        <v>0.0</v>
      </c>
      <c r="W88" s="256">
        <v>0.0</v>
      </c>
      <c r="X88" s="256">
        <v>0.0</v>
      </c>
      <c r="Y88" s="341">
        <f t="shared" si="39"/>
        <v>9</v>
      </c>
      <c r="Z88" s="341">
        <f t="shared" si="40"/>
        <v>23</v>
      </c>
      <c r="AA88" s="256">
        <f t="shared" si="20"/>
        <v>32</v>
      </c>
    </row>
    <row r="89">
      <c r="A89" s="255" t="s">
        <v>104</v>
      </c>
      <c r="B89" s="390">
        <v>46064.0</v>
      </c>
      <c r="C89" s="341">
        <v>4.0</v>
      </c>
      <c r="D89" s="341">
        <v>4.0</v>
      </c>
      <c r="E89" s="341">
        <v>28.0</v>
      </c>
      <c r="F89" s="341">
        <f t="shared" si="43"/>
        <v>8</v>
      </c>
      <c r="G89" s="341">
        <v>2.0</v>
      </c>
      <c r="H89" s="341">
        <v>0.0</v>
      </c>
      <c r="I89" s="341">
        <v>0.0</v>
      </c>
      <c r="J89" s="341">
        <v>0.0</v>
      </c>
      <c r="K89" s="341">
        <v>8.0</v>
      </c>
      <c r="L89" s="341">
        <f t="shared" si="44"/>
        <v>2</v>
      </c>
      <c r="M89" s="341">
        <v>0.0</v>
      </c>
      <c r="N89" s="341">
        <v>0.0</v>
      </c>
      <c r="O89" s="341">
        <v>0.0</v>
      </c>
      <c r="P89" s="341">
        <v>0.0</v>
      </c>
      <c r="Q89" s="341">
        <v>0.0</v>
      </c>
      <c r="R89" s="341">
        <f t="shared" si="42"/>
        <v>0</v>
      </c>
      <c r="S89" s="256">
        <v>0.0</v>
      </c>
      <c r="T89" s="256">
        <v>0.0</v>
      </c>
      <c r="U89" s="256">
        <v>0.0</v>
      </c>
      <c r="V89" s="256">
        <v>0.0</v>
      </c>
      <c r="W89" s="256">
        <v>0.0</v>
      </c>
      <c r="X89" s="256">
        <v>0.0</v>
      </c>
      <c r="Y89" s="341">
        <f t="shared" si="39"/>
        <v>10</v>
      </c>
      <c r="Z89" s="341">
        <f t="shared" si="40"/>
        <v>36</v>
      </c>
      <c r="AA89" s="256">
        <f t="shared" si="20"/>
        <v>46</v>
      </c>
    </row>
    <row r="90">
      <c r="A90" s="255" t="s">
        <v>104</v>
      </c>
      <c r="B90" s="390">
        <v>46063.0</v>
      </c>
      <c r="C90" s="341">
        <v>7.0</v>
      </c>
      <c r="D90" s="341">
        <v>5.0</v>
      </c>
      <c r="E90" s="341">
        <v>14.0</v>
      </c>
      <c r="F90" s="341">
        <f t="shared" si="43"/>
        <v>12</v>
      </c>
      <c r="G90" s="341">
        <v>0.0</v>
      </c>
      <c r="H90" s="341">
        <v>0.0</v>
      </c>
      <c r="I90" s="341">
        <v>0.0</v>
      </c>
      <c r="J90" s="341">
        <v>0.0</v>
      </c>
      <c r="K90" s="341">
        <v>10.0</v>
      </c>
      <c r="L90" s="341">
        <f t="shared" si="44"/>
        <v>0</v>
      </c>
      <c r="M90" s="341">
        <v>0.0</v>
      </c>
      <c r="N90" s="341">
        <v>1.0</v>
      </c>
      <c r="O90" s="341">
        <v>0.0</v>
      </c>
      <c r="P90" s="341">
        <v>0.0</v>
      </c>
      <c r="Q90" s="341">
        <v>0.0</v>
      </c>
      <c r="R90" s="341">
        <f t="shared" si="42"/>
        <v>1</v>
      </c>
      <c r="S90" s="256">
        <v>0.0</v>
      </c>
      <c r="T90" s="256">
        <v>0.0</v>
      </c>
      <c r="U90" s="256">
        <v>0.0</v>
      </c>
      <c r="V90" s="256">
        <v>0.0</v>
      </c>
      <c r="W90" s="256">
        <v>0.0</v>
      </c>
      <c r="X90" s="256">
        <v>0.0</v>
      </c>
      <c r="Y90" s="341">
        <f t="shared" si="39"/>
        <v>13</v>
      </c>
      <c r="Z90" s="341">
        <f t="shared" si="40"/>
        <v>24</v>
      </c>
      <c r="AA90" s="256">
        <f t="shared" si="20"/>
        <v>37</v>
      </c>
    </row>
    <row r="91">
      <c r="A91" s="255" t="s">
        <v>104</v>
      </c>
      <c r="B91" s="390">
        <v>46062.0</v>
      </c>
      <c r="C91" s="341">
        <v>3.0</v>
      </c>
      <c r="D91" s="341">
        <v>3.0</v>
      </c>
      <c r="E91" s="341">
        <v>4.0</v>
      </c>
      <c r="F91" s="341">
        <f t="shared" si="43"/>
        <v>6</v>
      </c>
      <c r="G91" s="341">
        <v>1.0</v>
      </c>
      <c r="H91" s="341">
        <v>1.0</v>
      </c>
      <c r="I91" s="341">
        <v>0.0</v>
      </c>
      <c r="J91" s="341">
        <v>0.0</v>
      </c>
      <c r="K91" s="341">
        <v>11.0</v>
      </c>
      <c r="L91" s="341">
        <f t="shared" si="44"/>
        <v>2</v>
      </c>
      <c r="M91" s="341">
        <v>0.0</v>
      </c>
      <c r="N91" s="341">
        <v>0.0</v>
      </c>
      <c r="O91" s="341">
        <v>0.0</v>
      </c>
      <c r="P91" s="341">
        <v>0.0</v>
      </c>
      <c r="Q91" s="341">
        <v>0.0</v>
      </c>
      <c r="R91" s="341">
        <f t="shared" si="42"/>
        <v>0</v>
      </c>
      <c r="S91" s="256">
        <v>0.0</v>
      </c>
      <c r="T91" s="256">
        <v>0.0</v>
      </c>
      <c r="U91" s="256">
        <v>0.0</v>
      </c>
      <c r="V91" s="256">
        <v>0.0</v>
      </c>
      <c r="W91" s="256">
        <v>0.0</v>
      </c>
      <c r="X91" s="256">
        <v>0.0</v>
      </c>
      <c r="Y91" s="341">
        <f t="shared" si="39"/>
        <v>8</v>
      </c>
      <c r="Z91" s="341">
        <f t="shared" si="40"/>
        <v>15</v>
      </c>
      <c r="AA91" s="256">
        <f t="shared" si="20"/>
        <v>23</v>
      </c>
    </row>
    <row r="92">
      <c r="A92" s="255" t="s">
        <v>104</v>
      </c>
      <c r="B92" s="390">
        <v>46059.0</v>
      </c>
      <c r="C92" s="341">
        <v>2.0</v>
      </c>
      <c r="D92" s="341">
        <v>7.0</v>
      </c>
      <c r="E92" s="341">
        <v>12.0</v>
      </c>
      <c r="F92" s="341">
        <f t="shared" si="43"/>
        <v>9</v>
      </c>
      <c r="G92" s="341">
        <v>1.0</v>
      </c>
      <c r="H92" s="341">
        <v>1.0</v>
      </c>
      <c r="I92" s="341">
        <v>0.0</v>
      </c>
      <c r="J92" s="341">
        <v>0.0</v>
      </c>
      <c r="K92" s="341">
        <v>1.0</v>
      </c>
      <c r="L92" s="341">
        <f>SUM(G92:K92)</f>
        <v>3</v>
      </c>
      <c r="M92" s="341">
        <v>0.0</v>
      </c>
      <c r="N92" s="341">
        <v>0.0</v>
      </c>
      <c r="O92" s="341">
        <v>0.0</v>
      </c>
      <c r="P92" s="341">
        <v>0.0</v>
      </c>
      <c r="Q92" s="341">
        <v>0.0</v>
      </c>
      <c r="R92" s="341">
        <f t="shared" si="42"/>
        <v>0</v>
      </c>
      <c r="S92" s="256">
        <v>0.0</v>
      </c>
      <c r="T92" s="256">
        <v>0.0</v>
      </c>
      <c r="U92" s="256">
        <v>0.0</v>
      </c>
      <c r="V92" s="256">
        <v>0.0</v>
      </c>
      <c r="W92" s="256">
        <v>0.0</v>
      </c>
      <c r="X92" s="256">
        <v>0.0</v>
      </c>
      <c r="Y92" s="341">
        <f t="shared" si="39"/>
        <v>12</v>
      </c>
      <c r="Z92" s="341">
        <f t="shared" si="40"/>
        <v>13</v>
      </c>
      <c r="AA92" s="256">
        <f t="shared" si="20"/>
        <v>25</v>
      </c>
    </row>
    <row r="93">
      <c r="A93" s="255" t="s">
        <v>104</v>
      </c>
      <c r="B93" s="390">
        <v>46058.0</v>
      </c>
      <c r="C93" s="341">
        <v>4.0</v>
      </c>
      <c r="D93" s="341">
        <v>10.0</v>
      </c>
      <c r="E93" s="341">
        <v>9.0</v>
      </c>
      <c r="F93" s="341">
        <f t="shared" si="43"/>
        <v>14</v>
      </c>
      <c r="G93" s="341">
        <v>2.0</v>
      </c>
      <c r="H93" s="341">
        <v>2.0</v>
      </c>
      <c r="I93" s="341">
        <v>0.0</v>
      </c>
      <c r="J93" s="341">
        <v>0.0</v>
      </c>
      <c r="K93" s="341">
        <v>15.0</v>
      </c>
      <c r="L93" s="341">
        <f t="shared" ref="L93:L96" si="45">SUM(G93:J93)</f>
        <v>4</v>
      </c>
      <c r="M93" s="341">
        <v>0.0</v>
      </c>
      <c r="N93" s="341">
        <v>0.0</v>
      </c>
      <c r="O93" s="341">
        <v>0.0</v>
      </c>
      <c r="P93" s="341">
        <v>0.0</v>
      </c>
      <c r="Q93" s="341">
        <v>0.0</v>
      </c>
      <c r="R93" s="341">
        <f t="shared" si="42"/>
        <v>0</v>
      </c>
      <c r="S93" s="256">
        <v>0.0</v>
      </c>
      <c r="T93" s="256">
        <v>0.0</v>
      </c>
      <c r="U93" s="256">
        <v>0.0</v>
      </c>
      <c r="V93" s="256">
        <v>0.0</v>
      </c>
      <c r="W93" s="256">
        <v>0.0</v>
      </c>
      <c r="X93" s="256">
        <v>0.0</v>
      </c>
      <c r="Y93" s="341">
        <f t="shared" si="39"/>
        <v>18</v>
      </c>
      <c r="Z93" s="341">
        <f t="shared" si="40"/>
        <v>24</v>
      </c>
      <c r="AA93" s="256">
        <f t="shared" si="20"/>
        <v>42</v>
      </c>
    </row>
    <row r="94">
      <c r="A94" s="255" t="s">
        <v>104</v>
      </c>
      <c r="B94" s="390">
        <v>46057.0</v>
      </c>
      <c r="C94" s="341">
        <v>4.0</v>
      </c>
      <c r="D94" s="341">
        <v>8.0</v>
      </c>
      <c r="E94" s="341">
        <v>0.0</v>
      </c>
      <c r="F94" s="341">
        <f>SUM(C94:E94)</f>
        <v>12</v>
      </c>
      <c r="G94" s="341">
        <v>2.0</v>
      </c>
      <c r="H94" s="341">
        <v>1.0</v>
      </c>
      <c r="I94" s="341">
        <v>0.0</v>
      </c>
      <c r="J94" s="341">
        <v>0.0</v>
      </c>
      <c r="K94" s="341">
        <v>7.0</v>
      </c>
      <c r="L94" s="341">
        <f t="shared" si="45"/>
        <v>3</v>
      </c>
      <c r="M94" s="341">
        <v>0.0</v>
      </c>
      <c r="N94" s="341">
        <v>1.0</v>
      </c>
      <c r="O94" s="341">
        <v>0.0</v>
      </c>
      <c r="P94" s="341">
        <v>0.0</v>
      </c>
      <c r="Q94" s="341">
        <v>0.0</v>
      </c>
      <c r="R94" s="341">
        <f t="shared" si="42"/>
        <v>1</v>
      </c>
      <c r="S94" s="256">
        <v>0.0</v>
      </c>
      <c r="T94" s="256">
        <v>0.0</v>
      </c>
      <c r="U94" s="256">
        <v>0.0</v>
      </c>
      <c r="V94" s="256">
        <v>0.0</v>
      </c>
      <c r="W94" s="256">
        <v>0.0</v>
      </c>
      <c r="X94" s="256">
        <v>0.0</v>
      </c>
      <c r="Y94" s="341">
        <f t="shared" si="39"/>
        <v>16</v>
      </c>
      <c r="Z94" s="341">
        <f t="shared" si="40"/>
        <v>7</v>
      </c>
      <c r="AA94" s="256">
        <f t="shared" si="20"/>
        <v>23</v>
      </c>
    </row>
    <row r="95">
      <c r="A95" s="255" t="s">
        <v>104</v>
      </c>
      <c r="B95" s="390">
        <v>46056.0</v>
      </c>
      <c r="C95" s="341">
        <v>7.0</v>
      </c>
      <c r="D95" s="341">
        <v>3.0</v>
      </c>
      <c r="E95" s="341">
        <v>28.0</v>
      </c>
      <c r="F95" s="341">
        <f t="shared" ref="F95:F96" si="46">SUM(C95:D95)</f>
        <v>10</v>
      </c>
      <c r="G95" s="341">
        <v>0.0</v>
      </c>
      <c r="H95" s="341">
        <v>1.0</v>
      </c>
      <c r="I95" s="341">
        <v>0.0</v>
      </c>
      <c r="J95" s="341">
        <v>0.0</v>
      </c>
      <c r="K95" s="341">
        <v>7.0</v>
      </c>
      <c r="L95" s="341">
        <f t="shared" si="45"/>
        <v>1</v>
      </c>
      <c r="M95" s="341">
        <v>1.0</v>
      </c>
      <c r="N95" s="341">
        <v>0.0</v>
      </c>
      <c r="O95" s="341">
        <v>0.0</v>
      </c>
      <c r="P95" s="341">
        <v>0.0</v>
      </c>
      <c r="Q95" s="341">
        <v>1.0</v>
      </c>
      <c r="R95" s="341">
        <f t="shared" si="42"/>
        <v>1</v>
      </c>
      <c r="S95" s="256">
        <v>0.0</v>
      </c>
      <c r="T95" s="256">
        <v>0.0</v>
      </c>
      <c r="U95" s="256">
        <v>0.0</v>
      </c>
      <c r="V95" s="256">
        <v>0.0</v>
      </c>
      <c r="W95" s="256">
        <v>0.0</v>
      </c>
      <c r="X95" s="256">
        <v>0.0</v>
      </c>
      <c r="Y95" s="341">
        <f t="shared" si="39"/>
        <v>12</v>
      </c>
      <c r="Z95" s="341">
        <f t="shared" si="40"/>
        <v>36</v>
      </c>
      <c r="AA95" s="256">
        <f t="shared" si="20"/>
        <v>48</v>
      </c>
    </row>
    <row r="96">
      <c r="A96" s="255" t="s">
        <v>104</v>
      </c>
      <c r="B96" s="390">
        <v>46055.0</v>
      </c>
      <c r="C96" s="341">
        <v>3.0</v>
      </c>
      <c r="D96" s="341">
        <v>0.0</v>
      </c>
      <c r="E96" s="341">
        <v>12.0</v>
      </c>
      <c r="F96" s="341">
        <f t="shared" si="46"/>
        <v>3</v>
      </c>
      <c r="G96" s="341">
        <v>0.0</v>
      </c>
      <c r="H96" s="341">
        <v>0.0</v>
      </c>
      <c r="I96" s="341">
        <v>0.0</v>
      </c>
      <c r="J96" s="341">
        <v>0.0</v>
      </c>
      <c r="K96" s="341">
        <v>0.0</v>
      </c>
      <c r="L96" s="341">
        <f t="shared" si="45"/>
        <v>0</v>
      </c>
      <c r="M96" s="341">
        <v>1.0</v>
      </c>
      <c r="N96" s="341">
        <v>0.0</v>
      </c>
      <c r="O96" s="341">
        <v>0.0</v>
      </c>
      <c r="P96" s="341">
        <v>0.0</v>
      </c>
      <c r="Q96" s="341">
        <v>0.0</v>
      </c>
      <c r="R96" s="341">
        <f t="shared" si="42"/>
        <v>1</v>
      </c>
      <c r="S96" s="256">
        <v>0.0</v>
      </c>
      <c r="T96" s="256">
        <v>0.0</v>
      </c>
      <c r="U96" s="256">
        <v>0.0</v>
      </c>
      <c r="V96" s="256">
        <v>0.0</v>
      </c>
      <c r="W96" s="256">
        <v>0.0</v>
      </c>
      <c r="X96" s="256">
        <v>0.0</v>
      </c>
      <c r="Y96" s="341">
        <f t="shared" si="39"/>
        <v>4</v>
      </c>
      <c r="Z96" s="341">
        <f t="shared" si="40"/>
        <v>12</v>
      </c>
      <c r="AA96" s="256">
        <f t="shared" si="20"/>
        <v>16</v>
      </c>
    </row>
    <row r="97">
      <c r="A97" s="255" t="s">
        <v>55</v>
      </c>
      <c r="B97" s="390">
        <v>46024.0</v>
      </c>
      <c r="C97" s="399" t="s">
        <v>1567</v>
      </c>
      <c r="D97" s="400"/>
      <c r="E97" s="400"/>
      <c r="F97" s="341"/>
      <c r="G97" s="341"/>
      <c r="H97" s="341"/>
      <c r="I97" s="341"/>
      <c r="J97" s="341"/>
      <c r="K97" s="341"/>
      <c r="L97" s="341"/>
      <c r="M97" s="341"/>
      <c r="N97" s="341"/>
      <c r="O97" s="341"/>
      <c r="P97" s="341"/>
      <c r="Q97" s="341"/>
      <c r="R97" s="341"/>
      <c r="S97" s="256">
        <v>0.0</v>
      </c>
      <c r="T97" s="256">
        <v>0.0</v>
      </c>
      <c r="U97" s="256">
        <v>0.0</v>
      </c>
      <c r="V97" s="256">
        <v>0.0</v>
      </c>
      <c r="W97" s="256">
        <v>0.0</v>
      </c>
      <c r="X97" s="256">
        <v>0.0</v>
      </c>
      <c r="Y97" s="341"/>
      <c r="Z97" s="341"/>
      <c r="AA97" s="256">
        <f t="shared" si="20"/>
        <v>0</v>
      </c>
    </row>
    <row r="98">
      <c r="A98" s="255" t="s">
        <v>55</v>
      </c>
      <c r="B98" s="390">
        <v>46027.0</v>
      </c>
      <c r="C98" s="399" t="s">
        <v>1567</v>
      </c>
      <c r="D98" s="400"/>
      <c r="E98" s="400"/>
      <c r="F98" s="341"/>
      <c r="G98" s="341"/>
      <c r="H98" s="341"/>
      <c r="I98" s="341"/>
      <c r="J98" s="341"/>
      <c r="K98" s="341"/>
      <c r="L98" s="341"/>
      <c r="M98" s="341"/>
      <c r="N98" s="341"/>
      <c r="O98" s="341"/>
      <c r="P98" s="341"/>
      <c r="Q98" s="341"/>
      <c r="R98" s="341"/>
      <c r="S98" s="256">
        <v>0.0</v>
      </c>
      <c r="T98" s="256">
        <v>0.0</v>
      </c>
      <c r="U98" s="256">
        <v>0.0</v>
      </c>
      <c r="V98" s="256">
        <v>0.0</v>
      </c>
      <c r="W98" s="256">
        <v>0.0</v>
      </c>
      <c r="X98" s="256">
        <v>0.0</v>
      </c>
      <c r="Y98" s="341"/>
      <c r="Z98" s="341"/>
      <c r="AA98" s="256">
        <f t="shared" si="20"/>
        <v>0</v>
      </c>
    </row>
    <row r="99">
      <c r="A99" s="255" t="s">
        <v>55</v>
      </c>
      <c r="B99" s="390">
        <v>46028.0</v>
      </c>
      <c r="C99" s="341">
        <v>6.0</v>
      </c>
      <c r="D99" s="341">
        <v>0.0</v>
      </c>
      <c r="E99" s="341">
        <v>9.0</v>
      </c>
      <c r="F99" s="341">
        <f t="shared" ref="F99:F115" si="47">SUM(C99:D99)</f>
        <v>6</v>
      </c>
      <c r="G99" s="341">
        <v>1.0</v>
      </c>
      <c r="H99" s="341">
        <v>0.0</v>
      </c>
      <c r="I99" s="341">
        <v>0.0</v>
      </c>
      <c r="J99" s="341">
        <v>0.0</v>
      </c>
      <c r="K99" s="341">
        <v>0.0</v>
      </c>
      <c r="L99" s="341">
        <f t="shared" ref="L99:L109" si="48">SUM(G99:J99)</f>
        <v>1</v>
      </c>
      <c r="M99" s="373" t="s">
        <v>124</v>
      </c>
      <c r="N99" s="341">
        <v>0.0</v>
      </c>
      <c r="O99" s="341">
        <v>0.0</v>
      </c>
      <c r="P99" s="341">
        <v>0.0</v>
      </c>
      <c r="Q99" s="341">
        <v>0.0</v>
      </c>
      <c r="R99" s="401">
        <f t="shared" ref="R99:R100" si="49">SUM(M99:P99)</f>
        <v>0</v>
      </c>
      <c r="S99" s="256">
        <v>0.0</v>
      </c>
      <c r="T99" s="256">
        <v>0.0</v>
      </c>
      <c r="U99" s="256">
        <v>0.0</v>
      </c>
      <c r="V99" s="256">
        <v>0.0</v>
      </c>
      <c r="W99" s="256">
        <v>0.0</v>
      </c>
      <c r="X99" s="256">
        <v>0.0</v>
      </c>
      <c r="Y99" s="341">
        <f t="shared" ref="Y99:Y115" si="50">SUM(F99,L99,R99)</f>
        <v>7</v>
      </c>
      <c r="Z99" s="341">
        <f t="shared" ref="Z99:Z115" si="51">SUM(E99,K99,Q99)</f>
        <v>9</v>
      </c>
      <c r="AA99" s="256">
        <f t="shared" si="20"/>
        <v>16</v>
      </c>
    </row>
    <row r="100">
      <c r="A100" s="255" t="s">
        <v>55</v>
      </c>
      <c r="B100" s="390">
        <v>46029.0</v>
      </c>
      <c r="C100" s="341">
        <v>9.0</v>
      </c>
      <c r="D100" s="341">
        <v>2.0</v>
      </c>
      <c r="E100" s="341">
        <v>10.0</v>
      </c>
      <c r="F100" s="341">
        <f t="shared" si="47"/>
        <v>11</v>
      </c>
      <c r="G100" s="341">
        <v>0.0</v>
      </c>
      <c r="H100" s="341">
        <v>1.0</v>
      </c>
      <c r="I100" s="341">
        <v>0.0</v>
      </c>
      <c r="J100" s="341">
        <v>1.0</v>
      </c>
      <c r="K100" s="341">
        <v>3.0</v>
      </c>
      <c r="L100" s="341">
        <f t="shared" si="48"/>
        <v>2</v>
      </c>
      <c r="M100" s="341">
        <v>0.0</v>
      </c>
      <c r="N100" s="341">
        <v>1.0</v>
      </c>
      <c r="O100" s="341">
        <v>0.0</v>
      </c>
      <c r="P100" s="341">
        <v>0.0</v>
      </c>
      <c r="Q100" s="341">
        <v>0.0</v>
      </c>
      <c r="R100" s="341">
        <f t="shared" si="49"/>
        <v>1</v>
      </c>
      <c r="S100" s="256">
        <v>0.0</v>
      </c>
      <c r="T100" s="256">
        <v>0.0</v>
      </c>
      <c r="U100" s="256">
        <v>0.0</v>
      </c>
      <c r="V100" s="256">
        <v>0.0</v>
      </c>
      <c r="W100" s="256">
        <v>0.0</v>
      </c>
      <c r="X100" s="256">
        <v>0.0</v>
      </c>
      <c r="Y100" s="341">
        <f t="shared" si="50"/>
        <v>14</v>
      </c>
      <c r="Z100" s="341">
        <f t="shared" si="51"/>
        <v>13</v>
      </c>
      <c r="AA100" s="256">
        <f t="shared" si="20"/>
        <v>27</v>
      </c>
    </row>
    <row r="101">
      <c r="A101" s="255" t="s">
        <v>55</v>
      </c>
      <c r="B101" s="390">
        <v>46030.0</v>
      </c>
      <c r="C101" s="341">
        <v>5.0</v>
      </c>
      <c r="D101" s="341">
        <v>2.0</v>
      </c>
      <c r="E101" s="341">
        <v>17.0</v>
      </c>
      <c r="F101" s="341">
        <f t="shared" si="47"/>
        <v>7</v>
      </c>
      <c r="G101" s="373" t="s">
        <v>124</v>
      </c>
      <c r="H101" s="341">
        <v>0.0</v>
      </c>
      <c r="I101" s="341">
        <v>0.0</v>
      </c>
      <c r="J101" s="341">
        <v>0.0</v>
      </c>
      <c r="K101" s="341">
        <v>0.0</v>
      </c>
      <c r="L101" s="401">
        <f t="shared" si="48"/>
        <v>0</v>
      </c>
      <c r="M101" s="373" t="s">
        <v>124</v>
      </c>
      <c r="N101" s="341">
        <v>0.0</v>
      </c>
      <c r="O101" s="341">
        <v>0.0</v>
      </c>
      <c r="P101" s="341">
        <v>0.0</v>
      </c>
      <c r="Q101" s="341">
        <v>0.0</v>
      </c>
      <c r="R101" s="341" t="s">
        <v>1626</v>
      </c>
      <c r="S101" s="256">
        <v>0.0</v>
      </c>
      <c r="T101" s="256">
        <v>0.0</v>
      </c>
      <c r="U101" s="256">
        <v>0.0</v>
      </c>
      <c r="V101" s="256">
        <v>0.0</v>
      </c>
      <c r="W101" s="256">
        <v>0.0</v>
      </c>
      <c r="X101" s="256">
        <v>0.0</v>
      </c>
      <c r="Y101" s="341">
        <f t="shared" si="50"/>
        <v>7</v>
      </c>
      <c r="Z101" s="341">
        <f t="shared" si="51"/>
        <v>17</v>
      </c>
      <c r="AA101" s="256">
        <f t="shared" si="20"/>
        <v>24</v>
      </c>
    </row>
    <row r="102">
      <c r="A102" s="255" t="s">
        <v>55</v>
      </c>
      <c r="B102" s="390">
        <v>46031.0</v>
      </c>
      <c r="C102" s="341">
        <v>1.0</v>
      </c>
      <c r="D102" s="341">
        <v>1.0</v>
      </c>
      <c r="E102" s="341">
        <v>13.0</v>
      </c>
      <c r="F102" s="341">
        <f t="shared" si="47"/>
        <v>2</v>
      </c>
      <c r="G102" s="341">
        <v>0.0</v>
      </c>
      <c r="H102" s="341">
        <v>0.0</v>
      </c>
      <c r="I102" s="341">
        <v>0.0</v>
      </c>
      <c r="J102" s="341">
        <v>0.0</v>
      </c>
      <c r="K102" s="341">
        <v>0.0</v>
      </c>
      <c r="L102" s="341">
        <f t="shared" si="48"/>
        <v>0</v>
      </c>
      <c r="M102" s="373" t="s">
        <v>124</v>
      </c>
      <c r="N102" s="341">
        <v>0.0</v>
      </c>
      <c r="O102" s="341">
        <v>0.0</v>
      </c>
      <c r="P102" s="341">
        <v>0.0</v>
      </c>
      <c r="Q102" s="341">
        <v>0.0</v>
      </c>
      <c r="R102" s="401">
        <f t="shared" ref="R102:R109" si="52">SUM(M102:P102)</f>
        <v>0</v>
      </c>
      <c r="S102" s="256">
        <v>0.0</v>
      </c>
      <c r="T102" s="256">
        <v>0.0</v>
      </c>
      <c r="U102" s="256">
        <v>0.0</v>
      </c>
      <c r="V102" s="256">
        <v>0.0</v>
      </c>
      <c r="W102" s="256">
        <v>0.0</v>
      </c>
      <c r="X102" s="256">
        <v>0.0</v>
      </c>
      <c r="Y102" s="341">
        <f t="shared" si="50"/>
        <v>2</v>
      </c>
      <c r="Z102" s="341">
        <f t="shared" si="51"/>
        <v>13</v>
      </c>
      <c r="AA102" s="256">
        <f t="shared" si="20"/>
        <v>15</v>
      </c>
    </row>
    <row r="103">
      <c r="A103" s="255" t="s">
        <v>55</v>
      </c>
      <c r="B103" s="390">
        <v>46034.0</v>
      </c>
      <c r="C103" s="341">
        <v>2.0</v>
      </c>
      <c r="D103" s="341">
        <v>3.0</v>
      </c>
      <c r="E103" s="341">
        <v>5.0</v>
      </c>
      <c r="F103" s="341">
        <f t="shared" si="47"/>
        <v>5</v>
      </c>
      <c r="G103" s="341">
        <v>1.0</v>
      </c>
      <c r="H103" s="341">
        <v>1.0</v>
      </c>
      <c r="I103" s="341">
        <v>0.0</v>
      </c>
      <c r="J103" s="341">
        <v>0.0</v>
      </c>
      <c r="K103" s="341">
        <v>2.0</v>
      </c>
      <c r="L103" s="341">
        <f t="shared" si="48"/>
        <v>2</v>
      </c>
      <c r="M103" s="373" t="s">
        <v>124</v>
      </c>
      <c r="N103" s="341">
        <v>0.0</v>
      </c>
      <c r="O103" s="341">
        <v>0.0</v>
      </c>
      <c r="P103" s="341">
        <v>0.0</v>
      </c>
      <c r="Q103" s="341">
        <v>0.0</v>
      </c>
      <c r="R103" s="401">
        <f t="shared" si="52"/>
        <v>0</v>
      </c>
      <c r="S103" s="256">
        <v>0.0</v>
      </c>
      <c r="T103" s="256">
        <v>0.0</v>
      </c>
      <c r="U103" s="256">
        <v>0.0</v>
      </c>
      <c r="V103" s="256">
        <v>0.0</v>
      </c>
      <c r="W103" s="256">
        <v>0.0</v>
      </c>
      <c r="X103" s="256">
        <v>0.0</v>
      </c>
      <c r="Y103" s="341">
        <f t="shared" si="50"/>
        <v>7</v>
      </c>
      <c r="Z103" s="341">
        <f t="shared" si="51"/>
        <v>7</v>
      </c>
      <c r="AA103" s="256">
        <f t="shared" si="20"/>
        <v>14</v>
      </c>
    </row>
    <row r="104">
      <c r="A104" s="255" t="s">
        <v>55</v>
      </c>
      <c r="B104" s="390">
        <v>46035.0</v>
      </c>
      <c r="C104" s="341">
        <v>11.0</v>
      </c>
      <c r="D104" s="341">
        <v>5.0</v>
      </c>
      <c r="E104" s="341">
        <v>30.0</v>
      </c>
      <c r="F104" s="341">
        <f t="shared" si="47"/>
        <v>16</v>
      </c>
      <c r="G104" s="341">
        <v>2.0</v>
      </c>
      <c r="H104" s="341">
        <v>1.0</v>
      </c>
      <c r="I104" s="341">
        <v>0.0</v>
      </c>
      <c r="J104" s="341">
        <v>0.0</v>
      </c>
      <c r="K104" s="341">
        <v>2.0</v>
      </c>
      <c r="L104" s="341">
        <f t="shared" si="48"/>
        <v>3</v>
      </c>
      <c r="M104" s="373" t="s">
        <v>124</v>
      </c>
      <c r="N104" s="341">
        <v>0.0</v>
      </c>
      <c r="O104" s="341">
        <v>0.0</v>
      </c>
      <c r="P104" s="341">
        <v>0.0</v>
      </c>
      <c r="Q104" s="341">
        <v>0.0</v>
      </c>
      <c r="R104" s="401">
        <f t="shared" si="52"/>
        <v>0</v>
      </c>
      <c r="S104" s="256">
        <v>0.0</v>
      </c>
      <c r="T104" s="256">
        <v>0.0</v>
      </c>
      <c r="U104" s="256">
        <v>0.0</v>
      </c>
      <c r="V104" s="256">
        <v>0.0</v>
      </c>
      <c r="W104" s="256">
        <v>0.0</v>
      </c>
      <c r="X104" s="256">
        <v>0.0</v>
      </c>
      <c r="Y104" s="341">
        <f t="shared" si="50"/>
        <v>19</v>
      </c>
      <c r="Z104" s="341">
        <f t="shared" si="51"/>
        <v>32</v>
      </c>
      <c r="AA104" s="256">
        <f t="shared" si="20"/>
        <v>51</v>
      </c>
    </row>
    <row r="105">
      <c r="A105" s="255" t="s">
        <v>55</v>
      </c>
      <c r="B105" s="390">
        <v>46036.0</v>
      </c>
      <c r="C105" s="341">
        <v>6.0</v>
      </c>
      <c r="D105" s="341">
        <v>3.0</v>
      </c>
      <c r="E105" s="341">
        <v>11.0</v>
      </c>
      <c r="F105" s="341">
        <f t="shared" si="47"/>
        <v>9</v>
      </c>
      <c r="G105" s="341">
        <v>1.0</v>
      </c>
      <c r="H105" s="341">
        <v>0.0</v>
      </c>
      <c r="I105" s="341">
        <v>0.0</v>
      </c>
      <c r="J105" s="341">
        <v>0.0</v>
      </c>
      <c r="K105" s="341">
        <v>5.0</v>
      </c>
      <c r="L105" s="341">
        <f t="shared" si="48"/>
        <v>1</v>
      </c>
      <c r="M105" s="373" t="s">
        <v>124</v>
      </c>
      <c r="N105" s="341">
        <v>0.0</v>
      </c>
      <c r="O105" s="341">
        <v>0.0</v>
      </c>
      <c r="P105" s="341">
        <v>0.0</v>
      </c>
      <c r="Q105" s="341">
        <v>0.0</v>
      </c>
      <c r="R105" s="401">
        <f t="shared" si="52"/>
        <v>0</v>
      </c>
      <c r="S105" s="256">
        <v>0.0</v>
      </c>
      <c r="T105" s="256">
        <v>0.0</v>
      </c>
      <c r="U105" s="256">
        <v>0.0</v>
      </c>
      <c r="V105" s="256">
        <v>0.0</v>
      </c>
      <c r="W105" s="256">
        <v>0.0</v>
      </c>
      <c r="X105" s="256">
        <v>0.0</v>
      </c>
      <c r="Y105" s="341">
        <f t="shared" si="50"/>
        <v>10</v>
      </c>
      <c r="Z105" s="341">
        <f t="shared" si="51"/>
        <v>16</v>
      </c>
      <c r="AA105" s="256">
        <f t="shared" si="20"/>
        <v>26</v>
      </c>
    </row>
    <row r="106">
      <c r="A106" s="255" t="s">
        <v>55</v>
      </c>
      <c r="B106" s="390">
        <v>46037.0</v>
      </c>
      <c r="C106" s="341">
        <v>2.0</v>
      </c>
      <c r="D106" s="341">
        <v>5.0</v>
      </c>
      <c r="E106" s="341">
        <v>2.0</v>
      </c>
      <c r="F106" s="341">
        <f t="shared" si="47"/>
        <v>7</v>
      </c>
      <c r="G106" s="341">
        <v>7.0</v>
      </c>
      <c r="H106" s="341">
        <v>1.0</v>
      </c>
      <c r="I106" s="341">
        <v>0.0</v>
      </c>
      <c r="J106" s="341">
        <v>0.0</v>
      </c>
      <c r="K106" s="341">
        <v>15.0</v>
      </c>
      <c r="L106" s="341">
        <f t="shared" si="48"/>
        <v>8</v>
      </c>
      <c r="M106" s="373" t="s">
        <v>124</v>
      </c>
      <c r="N106" s="341">
        <v>0.0</v>
      </c>
      <c r="O106" s="341">
        <v>0.0</v>
      </c>
      <c r="P106" s="341">
        <v>0.0</v>
      </c>
      <c r="Q106" s="341">
        <v>0.0</v>
      </c>
      <c r="R106" s="401">
        <f t="shared" si="52"/>
        <v>0</v>
      </c>
      <c r="S106" s="256">
        <v>0.0</v>
      </c>
      <c r="T106" s="256">
        <v>0.0</v>
      </c>
      <c r="U106" s="256">
        <v>0.0</v>
      </c>
      <c r="V106" s="256">
        <v>0.0</v>
      </c>
      <c r="W106" s="256">
        <v>0.0</v>
      </c>
      <c r="X106" s="256">
        <v>0.0</v>
      </c>
      <c r="Y106" s="341">
        <f t="shared" si="50"/>
        <v>15</v>
      </c>
      <c r="Z106" s="341">
        <f t="shared" si="51"/>
        <v>17</v>
      </c>
      <c r="AA106" s="256">
        <f t="shared" si="20"/>
        <v>32</v>
      </c>
    </row>
    <row r="107">
      <c r="A107" s="255" t="s">
        <v>55</v>
      </c>
      <c r="B107" s="390">
        <v>46041.0</v>
      </c>
      <c r="C107" s="341">
        <v>7.0</v>
      </c>
      <c r="D107" s="341">
        <v>11.0</v>
      </c>
      <c r="E107" s="341">
        <v>20.0</v>
      </c>
      <c r="F107" s="341">
        <f t="shared" si="47"/>
        <v>18</v>
      </c>
      <c r="G107" s="341">
        <v>1.0</v>
      </c>
      <c r="H107" s="341">
        <v>1.0</v>
      </c>
      <c r="I107" s="341">
        <v>0.0</v>
      </c>
      <c r="J107" s="341">
        <v>0.0</v>
      </c>
      <c r="K107" s="341">
        <v>4.0</v>
      </c>
      <c r="L107" s="341">
        <f t="shared" si="48"/>
        <v>2</v>
      </c>
      <c r="M107" s="373" t="s">
        <v>124</v>
      </c>
      <c r="N107" s="341">
        <v>0.0</v>
      </c>
      <c r="O107" s="341">
        <v>0.0</v>
      </c>
      <c r="P107" s="341">
        <v>0.0</v>
      </c>
      <c r="Q107" s="341">
        <v>0.0</v>
      </c>
      <c r="R107" s="401">
        <f t="shared" si="52"/>
        <v>0</v>
      </c>
      <c r="S107" s="256">
        <v>0.0</v>
      </c>
      <c r="T107" s="256">
        <v>0.0</v>
      </c>
      <c r="U107" s="256">
        <v>0.0</v>
      </c>
      <c r="V107" s="256">
        <v>0.0</v>
      </c>
      <c r="W107" s="256">
        <v>0.0</v>
      </c>
      <c r="X107" s="256">
        <v>0.0</v>
      </c>
      <c r="Y107" s="341">
        <f t="shared" si="50"/>
        <v>20</v>
      </c>
      <c r="Z107" s="341">
        <f t="shared" si="51"/>
        <v>24</v>
      </c>
      <c r="AA107" s="256">
        <f t="shared" si="20"/>
        <v>44</v>
      </c>
    </row>
    <row r="108">
      <c r="A108" s="255" t="s">
        <v>55</v>
      </c>
      <c r="B108" s="390">
        <v>46042.0</v>
      </c>
      <c r="C108" s="341">
        <v>11.0</v>
      </c>
      <c r="D108" s="341">
        <v>3.0</v>
      </c>
      <c r="E108" s="341">
        <v>31.0</v>
      </c>
      <c r="F108" s="341">
        <f t="shared" si="47"/>
        <v>14</v>
      </c>
      <c r="G108" s="341">
        <v>1.0</v>
      </c>
      <c r="H108" s="341">
        <v>0.0</v>
      </c>
      <c r="I108" s="341">
        <v>0.0</v>
      </c>
      <c r="J108" s="341">
        <v>0.0</v>
      </c>
      <c r="K108" s="341">
        <v>1.0</v>
      </c>
      <c r="L108" s="341">
        <f t="shared" si="48"/>
        <v>1</v>
      </c>
      <c r="M108" s="341">
        <v>0.0</v>
      </c>
      <c r="N108" s="341">
        <v>1.0</v>
      </c>
      <c r="O108" s="341">
        <v>0.0</v>
      </c>
      <c r="P108" s="341">
        <v>0.0</v>
      </c>
      <c r="Q108" s="341">
        <v>3.0</v>
      </c>
      <c r="R108" s="341">
        <f t="shared" si="52"/>
        <v>1</v>
      </c>
      <c r="S108" s="256">
        <v>0.0</v>
      </c>
      <c r="T108" s="256">
        <v>0.0</v>
      </c>
      <c r="U108" s="256">
        <v>0.0</v>
      </c>
      <c r="V108" s="256">
        <v>0.0</v>
      </c>
      <c r="W108" s="256">
        <v>0.0</v>
      </c>
      <c r="X108" s="256">
        <v>0.0</v>
      </c>
      <c r="Y108" s="341">
        <f t="shared" si="50"/>
        <v>16</v>
      </c>
      <c r="Z108" s="341">
        <f t="shared" si="51"/>
        <v>35</v>
      </c>
      <c r="AA108" s="256">
        <f t="shared" si="20"/>
        <v>51</v>
      </c>
    </row>
    <row r="109">
      <c r="A109" s="255" t="s">
        <v>55</v>
      </c>
      <c r="B109" s="390">
        <v>46043.0</v>
      </c>
      <c r="C109" s="341">
        <v>3.0</v>
      </c>
      <c r="D109" s="341">
        <v>0.0</v>
      </c>
      <c r="E109" s="341">
        <v>14.0</v>
      </c>
      <c r="F109" s="341">
        <f t="shared" si="47"/>
        <v>3</v>
      </c>
      <c r="G109" s="380" t="s">
        <v>1790</v>
      </c>
      <c r="H109" s="341"/>
      <c r="I109" s="341">
        <v>0.0</v>
      </c>
      <c r="J109" s="341">
        <v>0.0</v>
      </c>
      <c r="K109" s="341">
        <v>0.0</v>
      </c>
      <c r="L109" s="401">
        <f t="shared" si="48"/>
        <v>0</v>
      </c>
      <c r="M109" s="373" t="s">
        <v>124</v>
      </c>
      <c r="N109" s="341">
        <v>0.0</v>
      </c>
      <c r="O109" s="341">
        <v>0.0</v>
      </c>
      <c r="P109" s="341">
        <v>0.0</v>
      </c>
      <c r="Q109" s="341">
        <v>0.0</v>
      </c>
      <c r="R109" s="401">
        <f t="shared" si="52"/>
        <v>0</v>
      </c>
      <c r="S109" s="256">
        <v>0.0</v>
      </c>
      <c r="T109" s="256">
        <v>0.0</v>
      </c>
      <c r="U109" s="256">
        <v>0.0</v>
      </c>
      <c r="V109" s="256">
        <v>0.0</v>
      </c>
      <c r="W109" s="256">
        <v>0.0</v>
      </c>
      <c r="X109" s="256">
        <v>0.0</v>
      </c>
      <c r="Y109" s="341">
        <f t="shared" si="50"/>
        <v>3</v>
      </c>
      <c r="Z109" s="341">
        <f t="shared" si="51"/>
        <v>14</v>
      </c>
      <c r="AA109" s="256">
        <f t="shared" si="20"/>
        <v>17</v>
      </c>
    </row>
    <row r="110">
      <c r="A110" s="255" t="s">
        <v>55</v>
      </c>
      <c r="B110" s="390">
        <v>46044.0</v>
      </c>
      <c r="C110" s="341">
        <v>3.0</v>
      </c>
      <c r="D110" s="341">
        <v>6.0</v>
      </c>
      <c r="E110" s="341">
        <v>8.0</v>
      </c>
      <c r="F110" s="341">
        <f t="shared" si="47"/>
        <v>9</v>
      </c>
      <c r="G110" s="380" t="s">
        <v>1822</v>
      </c>
      <c r="H110" s="341"/>
      <c r="I110" s="341"/>
      <c r="J110" s="341"/>
      <c r="K110" s="341"/>
      <c r="L110" s="341">
        <v>0.0</v>
      </c>
      <c r="M110" s="341">
        <v>0.0</v>
      </c>
      <c r="N110" s="341">
        <v>0.0</v>
      </c>
      <c r="O110" s="341">
        <v>0.0</v>
      </c>
      <c r="P110" s="341">
        <v>0.0</v>
      </c>
      <c r="Q110" s="341">
        <v>0.0</v>
      </c>
      <c r="R110" s="341">
        <v>0.0</v>
      </c>
      <c r="S110" s="256">
        <v>0.0</v>
      </c>
      <c r="T110" s="256">
        <v>0.0</v>
      </c>
      <c r="U110" s="256">
        <v>0.0</v>
      </c>
      <c r="V110" s="256">
        <v>0.0</v>
      </c>
      <c r="W110" s="256">
        <v>0.0</v>
      </c>
      <c r="X110" s="256">
        <v>0.0</v>
      </c>
      <c r="Y110" s="341">
        <f t="shared" si="50"/>
        <v>9</v>
      </c>
      <c r="Z110" s="341">
        <f t="shared" si="51"/>
        <v>8</v>
      </c>
      <c r="AA110" s="256">
        <f t="shared" si="20"/>
        <v>17</v>
      </c>
    </row>
    <row r="111">
      <c r="A111" s="255" t="s">
        <v>55</v>
      </c>
      <c r="B111" s="390">
        <v>46045.0</v>
      </c>
      <c r="C111" s="341">
        <v>3.0</v>
      </c>
      <c r="D111" s="341">
        <v>4.0</v>
      </c>
      <c r="E111" s="341">
        <v>12.0</v>
      </c>
      <c r="F111" s="341">
        <f t="shared" si="47"/>
        <v>7</v>
      </c>
      <c r="G111" s="341">
        <v>2.0</v>
      </c>
      <c r="H111" s="341">
        <v>2.0</v>
      </c>
      <c r="I111" s="341">
        <v>0.0</v>
      </c>
      <c r="J111" s="341">
        <v>0.0</v>
      </c>
      <c r="K111" s="341">
        <v>3.0</v>
      </c>
      <c r="L111" s="341">
        <f t="shared" ref="L111:L114" si="53">SUM(G111:J111)</f>
        <v>4</v>
      </c>
      <c r="M111" s="341">
        <v>0.0</v>
      </c>
      <c r="N111" s="341">
        <v>0.0</v>
      </c>
      <c r="O111" s="341">
        <v>0.0</v>
      </c>
      <c r="P111" s="341">
        <v>0.0</v>
      </c>
      <c r="Q111" s="341">
        <v>0.0</v>
      </c>
      <c r="R111" s="341">
        <v>0.0</v>
      </c>
      <c r="S111" s="256">
        <v>0.0</v>
      </c>
      <c r="T111" s="256">
        <v>0.0</v>
      </c>
      <c r="U111" s="256">
        <v>0.0</v>
      </c>
      <c r="V111" s="256">
        <v>0.0</v>
      </c>
      <c r="W111" s="256">
        <v>0.0</v>
      </c>
      <c r="X111" s="256">
        <v>0.0</v>
      </c>
      <c r="Y111" s="341">
        <f t="shared" si="50"/>
        <v>11</v>
      </c>
      <c r="Z111" s="341">
        <f t="shared" si="51"/>
        <v>15</v>
      </c>
      <c r="AA111" s="256">
        <f t="shared" si="20"/>
        <v>26</v>
      </c>
    </row>
    <row r="112">
      <c r="A112" s="255" t="s">
        <v>55</v>
      </c>
      <c r="B112" s="390">
        <v>46048.0</v>
      </c>
      <c r="C112" s="341">
        <v>6.0</v>
      </c>
      <c r="D112" s="341">
        <v>9.0</v>
      </c>
      <c r="E112" s="341">
        <v>20.0</v>
      </c>
      <c r="F112" s="341">
        <f t="shared" si="47"/>
        <v>15</v>
      </c>
      <c r="G112" s="341">
        <v>1.0</v>
      </c>
      <c r="H112" s="341">
        <v>4.0</v>
      </c>
      <c r="I112" s="341">
        <v>0.0</v>
      </c>
      <c r="J112" s="341">
        <v>0.0</v>
      </c>
      <c r="K112" s="341">
        <v>2.0</v>
      </c>
      <c r="L112" s="341">
        <f t="shared" si="53"/>
        <v>5</v>
      </c>
      <c r="M112" s="341">
        <v>0.0</v>
      </c>
      <c r="N112" s="341">
        <v>0.0</v>
      </c>
      <c r="O112" s="341">
        <v>0.0</v>
      </c>
      <c r="P112" s="341">
        <v>0.0</v>
      </c>
      <c r="Q112" s="341">
        <v>0.0</v>
      </c>
      <c r="R112" s="341">
        <v>0.0</v>
      </c>
      <c r="S112" s="256">
        <v>0.0</v>
      </c>
      <c r="T112" s="256">
        <v>0.0</v>
      </c>
      <c r="U112" s="256">
        <v>0.0</v>
      </c>
      <c r="V112" s="256">
        <v>0.0</v>
      </c>
      <c r="W112" s="256">
        <v>0.0</v>
      </c>
      <c r="X112" s="256">
        <v>0.0</v>
      </c>
      <c r="Y112" s="341">
        <f t="shared" si="50"/>
        <v>20</v>
      </c>
      <c r="Z112" s="341">
        <f t="shared" si="51"/>
        <v>22</v>
      </c>
      <c r="AA112" s="256">
        <f t="shared" si="20"/>
        <v>42</v>
      </c>
    </row>
    <row r="113">
      <c r="A113" s="255" t="s">
        <v>55</v>
      </c>
      <c r="B113" s="390">
        <v>46049.0</v>
      </c>
      <c r="C113" s="341">
        <v>6.0</v>
      </c>
      <c r="D113" s="341">
        <v>9.0</v>
      </c>
      <c r="E113" s="341">
        <v>27.0</v>
      </c>
      <c r="F113" s="341">
        <f t="shared" si="47"/>
        <v>15</v>
      </c>
      <c r="G113" s="341">
        <v>1.0</v>
      </c>
      <c r="H113" s="341">
        <v>2.0</v>
      </c>
      <c r="I113" s="341">
        <v>0.0</v>
      </c>
      <c r="J113" s="341">
        <v>0.0</v>
      </c>
      <c r="K113" s="341">
        <v>8.0</v>
      </c>
      <c r="L113" s="341">
        <f t="shared" si="53"/>
        <v>3</v>
      </c>
      <c r="M113" s="341">
        <v>0.0</v>
      </c>
      <c r="N113" s="341">
        <v>0.0</v>
      </c>
      <c r="O113" s="341">
        <v>0.0</v>
      </c>
      <c r="P113" s="341">
        <v>0.0</v>
      </c>
      <c r="Q113" s="341">
        <v>0.0</v>
      </c>
      <c r="R113" s="341">
        <v>0.0</v>
      </c>
      <c r="S113" s="256">
        <v>0.0</v>
      </c>
      <c r="T113" s="256">
        <v>0.0</v>
      </c>
      <c r="U113" s="256">
        <v>0.0</v>
      </c>
      <c r="V113" s="256">
        <v>0.0</v>
      </c>
      <c r="W113" s="256">
        <v>0.0</v>
      </c>
      <c r="X113" s="256">
        <v>0.0</v>
      </c>
      <c r="Y113" s="341">
        <f t="shared" si="50"/>
        <v>18</v>
      </c>
      <c r="Z113" s="341">
        <f t="shared" si="51"/>
        <v>35</v>
      </c>
      <c r="AA113" s="256">
        <f t="shared" si="20"/>
        <v>53</v>
      </c>
    </row>
    <row r="114">
      <c r="A114" s="255" t="s">
        <v>55</v>
      </c>
      <c r="B114" s="390">
        <v>46050.0</v>
      </c>
      <c r="C114" s="341">
        <v>9.0</v>
      </c>
      <c r="D114" s="341">
        <v>3.0</v>
      </c>
      <c r="E114" s="341">
        <v>27.0</v>
      </c>
      <c r="F114" s="341">
        <f t="shared" si="47"/>
        <v>12</v>
      </c>
      <c r="G114" s="341">
        <v>1.0</v>
      </c>
      <c r="H114" s="341">
        <v>0.0</v>
      </c>
      <c r="I114" s="341">
        <v>0.0</v>
      </c>
      <c r="J114" s="341">
        <v>0.0</v>
      </c>
      <c r="K114" s="341">
        <v>7.0</v>
      </c>
      <c r="L114" s="341">
        <f t="shared" si="53"/>
        <v>1</v>
      </c>
      <c r="M114" s="341">
        <v>0.0</v>
      </c>
      <c r="N114" s="341">
        <v>0.0</v>
      </c>
      <c r="O114" s="341">
        <v>0.0</v>
      </c>
      <c r="P114" s="341">
        <v>0.0</v>
      </c>
      <c r="Q114" s="341">
        <v>6.0</v>
      </c>
      <c r="R114" s="341">
        <v>0.0</v>
      </c>
      <c r="S114" s="256">
        <v>0.0</v>
      </c>
      <c r="T114" s="256">
        <v>0.0</v>
      </c>
      <c r="U114" s="256">
        <v>0.0</v>
      </c>
      <c r="V114" s="256">
        <v>0.0</v>
      </c>
      <c r="W114" s="256">
        <v>0.0</v>
      </c>
      <c r="X114" s="256">
        <v>0.0</v>
      </c>
      <c r="Y114" s="341">
        <f t="shared" si="50"/>
        <v>13</v>
      </c>
      <c r="Z114" s="341">
        <f t="shared" si="51"/>
        <v>40</v>
      </c>
      <c r="AA114" s="256">
        <f t="shared" si="20"/>
        <v>53</v>
      </c>
    </row>
    <row r="115">
      <c r="A115" s="255" t="s">
        <v>55</v>
      </c>
      <c r="B115" s="390">
        <v>46051.0</v>
      </c>
      <c r="C115" s="341">
        <v>8.0</v>
      </c>
      <c r="D115" s="341">
        <v>5.0</v>
      </c>
      <c r="E115" s="341">
        <v>21.0</v>
      </c>
      <c r="F115" s="341">
        <f t="shared" si="47"/>
        <v>13</v>
      </c>
      <c r="G115" s="373" t="s">
        <v>143</v>
      </c>
      <c r="H115" s="341">
        <v>1.0</v>
      </c>
      <c r="I115" s="341">
        <v>0.0</v>
      </c>
      <c r="J115" s="341">
        <v>0.0</v>
      </c>
      <c r="K115" s="341">
        <v>8.0</v>
      </c>
      <c r="L115" s="341">
        <v>2.0</v>
      </c>
      <c r="M115" s="380" t="s">
        <v>1790</v>
      </c>
      <c r="N115" s="341"/>
      <c r="O115" s="341">
        <v>0.0</v>
      </c>
      <c r="P115" s="341">
        <v>0.0</v>
      </c>
      <c r="Q115" s="341">
        <v>0.0</v>
      </c>
      <c r="R115" s="341">
        <v>0.0</v>
      </c>
      <c r="S115" s="256">
        <v>0.0</v>
      </c>
      <c r="T115" s="256">
        <v>0.0</v>
      </c>
      <c r="U115" s="256">
        <v>0.0</v>
      </c>
      <c r="V115" s="256">
        <v>0.0</v>
      </c>
      <c r="W115" s="256">
        <v>0.0</v>
      </c>
      <c r="X115" s="256">
        <v>0.0</v>
      </c>
      <c r="Y115" s="341">
        <f t="shared" si="50"/>
        <v>15</v>
      </c>
      <c r="Z115" s="341">
        <f t="shared" si="51"/>
        <v>29</v>
      </c>
      <c r="AA115" s="256">
        <f t="shared" si="20"/>
        <v>44</v>
      </c>
    </row>
  </sheetData>
  <mergeCells count="28">
    <mergeCell ref="Y8:Y11"/>
    <mergeCell ref="Z8:Z11"/>
    <mergeCell ref="AA8:AA12"/>
    <mergeCell ref="G9:L9"/>
    <mergeCell ref="M9:R9"/>
    <mergeCell ref="S9:X9"/>
    <mergeCell ref="A1:B1"/>
    <mergeCell ref="A2:B2"/>
    <mergeCell ref="A3:B3"/>
    <mergeCell ref="A4:B4"/>
    <mergeCell ref="A5:B5"/>
    <mergeCell ref="A6:B6"/>
    <mergeCell ref="A8:R8"/>
    <mergeCell ref="K10:K11"/>
    <mergeCell ref="L10:L11"/>
    <mergeCell ref="M10:P10"/>
    <mergeCell ref="Q10:Q11"/>
    <mergeCell ref="R10:R11"/>
    <mergeCell ref="S10:V10"/>
    <mergeCell ref="W10:W11"/>
    <mergeCell ref="X10:X11"/>
    <mergeCell ref="A9:A11"/>
    <mergeCell ref="B9:B11"/>
    <mergeCell ref="C9:F9"/>
    <mergeCell ref="C10:D10"/>
    <mergeCell ref="E10:E11"/>
    <mergeCell ref="F10:F11"/>
    <mergeCell ref="G10:J10"/>
  </mergeCells>
  <dataValidations>
    <dataValidation type="list" allowBlank="1" showErrorMessage="1" sqref="A13:A115">
      <formula1>"Januari,Februari,Maret,April,Mei,Juni,Juli,Agustus,September,Oktober,November,Desember"</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15.63"/>
    <col customWidth="1" min="2" max="2" width="14.25"/>
    <col customWidth="1" min="3" max="3" width="8.25"/>
    <col customWidth="1" min="4" max="4" width="7.63"/>
    <col customWidth="1" min="5" max="5" width="7.0"/>
    <col customWidth="1" min="6" max="6" width="19.88"/>
    <col customWidth="1" min="7" max="7" width="24.88"/>
    <col customWidth="1" hidden="1" min="8" max="8" width="11.5"/>
    <col customWidth="1" hidden="1" min="9" max="9" width="17.63"/>
    <col customWidth="1" hidden="1" min="10" max="10" width="13.13"/>
    <col customWidth="1" hidden="1" min="11" max="11" width="11.63"/>
    <col customWidth="1" min="12" max="12" width="15.63"/>
    <col customWidth="1" hidden="1" min="13" max="13" width="13.75"/>
    <col customWidth="1" hidden="1" min="14" max="14" width="32.88"/>
    <col customWidth="1" min="15" max="15" width="6.75"/>
    <col customWidth="1" min="16" max="16" width="6.38"/>
    <col customWidth="1" min="17" max="28" width="5.63"/>
  </cols>
  <sheetData>
    <row r="1" ht="24.75" customHeight="1">
      <c r="A1" s="360" t="s">
        <v>1166</v>
      </c>
      <c r="B1" s="360"/>
      <c r="C1" s="360"/>
      <c r="D1" s="360"/>
      <c r="E1" s="360"/>
      <c r="F1" s="360"/>
      <c r="G1" s="360"/>
      <c r="H1" s="360"/>
      <c r="I1" s="360"/>
      <c r="J1" s="360"/>
      <c r="K1" s="360"/>
      <c r="L1" s="360"/>
      <c r="M1" s="360"/>
      <c r="N1" s="360"/>
      <c r="O1" s="360"/>
      <c r="P1" s="360"/>
      <c r="Q1" s="360"/>
      <c r="R1" s="360"/>
      <c r="S1" s="360"/>
      <c r="T1" s="360"/>
      <c r="U1" s="360"/>
      <c r="V1" s="360"/>
      <c r="W1" s="360"/>
      <c r="X1" s="360"/>
      <c r="Y1" s="360"/>
      <c r="Z1" s="360"/>
      <c r="AA1" s="360"/>
      <c r="AB1" s="360"/>
    </row>
    <row r="2" ht="22.5" customHeight="1">
      <c r="A2" s="360" t="s">
        <v>1173</v>
      </c>
      <c r="B2" s="360"/>
      <c r="C2" s="360"/>
      <c r="D2" s="360"/>
      <c r="E2" s="360"/>
      <c r="F2" s="360"/>
      <c r="G2" s="360"/>
      <c r="H2" s="360"/>
      <c r="I2" s="360"/>
      <c r="J2" s="360"/>
      <c r="K2" s="360"/>
      <c r="L2" s="360"/>
      <c r="M2" s="360"/>
      <c r="N2" s="360"/>
      <c r="O2" s="360"/>
      <c r="P2" s="360"/>
      <c r="Q2" s="360"/>
      <c r="R2" s="360"/>
      <c r="S2" s="360"/>
      <c r="T2" s="360"/>
      <c r="U2" s="360"/>
      <c r="V2" s="360"/>
      <c r="W2" s="360"/>
      <c r="X2" s="360"/>
      <c r="Y2" s="360"/>
      <c r="Z2" s="360"/>
      <c r="AA2" s="360"/>
      <c r="AB2" s="360"/>
    </row>
    <row r="3" ht="36.75" customHeight="1">
      <c r="A3" s="218" t="s">
        <v>1179</v>
      </c>
      <c r="B3" s="361" t="s">
        <v>1180</v>
      </c>
      <c r="C3" s="218" t="s">
        <v>1181</v>
      </c>
      <c r="D3" s="218" t="s">
        <v>46</v>
      </c>
      <c r="E3" s="218" t="s">
        <v>58</v>
      </c>
      <c r="F3" s="362" t="s">
        <v>1183</v>
      </c>
      <c r="G3" s="218" t="s">
        <v>1185</v>
      </c>
      <c r="H3" s="363" t="s">
        <v>1188</v>
      </c>
      <c r="I3" s="363" t="s">
        <v>1191</v>
      </c>
      <c r="J3" s="364" t="s">
        <v>1193</v>
      </c>
      <c r="K3" s="363" t="s">
        <v>1194</v>
      </c>
      <c r="L3" s="218" t="s">
        <v>1179</v>
      </c>
      <c r="M3" s="218" t="s">
        <v>1195</v>
      </c>
      <c r="N3" s="218" t="s">
        <v>1196</v>
      </c>
      <c r="O3" s="168" t="s">
        <v>1197</v>
      </c>
      <c r="P3" s="168" t="s">
        <v>1198</v>
      </c>
      <c r="Q3" s="218" t="s">
        <v>264</v>
      </c>
      <c r="R3" s="218" t="s">
        <v>265</v>
      </c>
      <c r="S3" s="365" t="s">
        <v>1199</v>
      </c>
      <c r="T3" s="365" t="s">
        <v>1200</v>
      </c>
      <c r="U3" s="365" t="s">
        <v>266</v>
      </c>
      <c r="V3" s="365" t="s">
        <v>1201</v>
      </c>
      <c r="W3" s="365" t="s">
        <v>1202</v>
      </c>
      <c r="X3" s="365" t="s">
        <v>1204</v>
      </c>
      <c r="Y3" s="365" t="s">
        <v>1207</v>
      </c>
      <c r="Z3" s="365" t="s">
        <v>1210</v>
      </c>
      <c r="AA3" s="365" t="s">
        <v>1211</v>
      </c>
      <c r="AB3" s="365" t="s">
        <v>1212</v>
      </c>
    </row>
    <row r="4" ht="23.25" customHeight="1">
      <c r="A4" s="366" t="s">
        <v>1213</v>
      </c>
      <c r="B4" s="367" t="s">
        <v>1214</v>
      </c>
      <c r="C4" s="256" t="s">
        <v>55</v>
      </c>
      <c r="D4" s="368">
        <v>2025.0</v>
      </c>
      <c r="E4" s="369"/>
      <c r="F4" s="370" t="s">
        <v>1217</v>
      </c>
      <c r="G4" s="370" t="s">
        <v>1217</v>
      </c>
      <c r="H4" s="371" t="s">
        <v>1221</v>
      </c>
      <c r="I4" s="372" t="s">
        <v>1222</v>
      </c>
      <c r="J4" s="373" t="s">
        <v>1223</v>
      </c>
      <c r="K4" s="373" t="s">
        <v>1224</v>
      </c>
      <c r="L4" s="256" t="s">
        <v>1225</v>
      </c>
      <c r="M4" s="374" t="s">
        <v>1226</v>
      </c>
      <c r="N4" s="375" t="s">
        <v>1227</v>
      </c>
      <c r="O4" s="255">
        <f>'Kelolaan Mitra'!H180</f>
        <v>3</v>
      </c>
      <c r="P4" s="368">
        <f t="shared" ref="P4:P27" si="1">SUM(Q4:AB4)</f>
        <v>7</v>
      </c>
      <c r="Q4" s="368">
        <v>3.0</v>
      </c>
      <c r="R4" s="368">
        <v>3.0</v>
      </c>
      <c r="S4" s="368">
        <v>0.0</v>
      </c>
      <c r="T4" s="368">
        <v>0.0</v>
      </c>
      <c r="U4" s="368">
        <v>1.0</v>
      </c>
      <c r="V4" s="368"/>
      <c r="W4" s="368"/>
      <c r="X4" s="368"/>
      <c r="Y4" s="368"/>
      <c r="Z4" s="368"/>
      <c r="AA4" s="368"/>
      <c r="AB4" s="368"/>
    </row>
    <row r="5" ht="23.25" customHeight="1">
      <c r="A5" s="366" t="s">
        <v>1213</v>
      </c>
      <c r="B5" s="367" t="s">
        <v>1214</v>
      </c>
      <c r="C5" s="256" t="s">
        <v>1238</v>
      </c>
      <c r="D5" s="256">
        <v>2024.0</v>
      </c>
      <c r="E5" s="256"/>
      <c r="F5" s="376" t="s">
        <v>1239</v>
      </c>
      <c r="G5" s="377" t="s">
        <v>1240</v>
      </c>
      <c r="H5" s="379" t="s">
        <v>1247</v>
      </c>
      <c r="I5" s="380" t="s">
        <v>1249</v>
      </c>
      <c r="J5" s="373" t="s">
        <v>1250</v>
      </c>
      <c r="K5" s="373" t="s">
        <v>1251</v>
      </c>
      <c r="L5" s="256" t="s">
        <v>1252</v>
      </c>
      <c r="M5" s="381" t="s">
        <v>1254</v>
      </c>
      <c r="N5" s="382" t="s">
        <v>1256</v>
      </c>
      <c r="O5" s="255">
        <f>'Kelolaan Mitra'!H169</f>
        <v>87</v>
      </c>
      <c r="P5" s="368">
        <f t="shared" si="1"/>
        <v>13</v>
      </c>
      <c r="Q5" s="368">
        <v>2.0</v>
      </c>
      <c r="R5" s="368">
        <v>4.0</v>
      </c>
      <c r="S5" s="368">
        <v>2.0</v>
      </c>
      <c r="T5" s="368">
        <v>1.0</v>
      </c>
      <c r="U5" s="368">
        <v>2.0</v>
      </c>
      <c r="V5" s="368">
        <v>2.0</v>
      </c>
      <c r="W5" s="368"/>
      <c r="X5" s="368"/>
      <c r="Y5" s="368"/>
      <c r="Z5" s="368"/>
      <c r="AA5" s="368"/>
      <c r="AB5" s="368"/>
    </row>
    <row r="6" ht="23.25" customHeight="1">
      <c r="A6" s="366" t="s">
        <v>1267</v>
      </c>
      <c r="B6" s="367" t="s">
        <v>1214</v>
      </c>
      <c r="C6" s="256" t="s">
        <v>1270</v>
      </c>
      <c r="D6" s="256">
        <v>2024.0</v>
      </c>
      <c r="E6" s="256">
        <v>11165.0</v>
      </c>
      <c r="F6" s="376" t="s">
        <v>1271</v>
      </c>
      <c r="G6" s="376" t="s">
        <v>1272</v>
      </c>
      <c r="H6" s="373" t="s">
        <v>1273</v>
      </c>
      <c r="I6" s="380"/>
      <c r="J6" s="373"/>
      <c r="K6" s="373"/>
      <c r="L6" s="256" t="s">
        <v>1225</v>
      </c>
      <c r="M6" s="383" t="s">
        <v>1274</v>
      </c>
      <c r="N6" s="376" t="s">
        <v>1282</v>
      </c>
      <c r="O6" s="368">
        <f>'Kelolaan Mitra'!H9</f>
        <v>1</v>
      </c>
      <c r="P6" s="368">
        <f t="shared" si="1"/>
        <v>0</v>
      </c>
      <c r="Q6" s="368">
        <f t="shared" ref="Q6:U6" si="2">SUM(R6:AC6)</f>
        <v>0</v>
      </c>
      <c r="R6" s="368">
        <f t="shared" si="2"/>
        <v>0</v>
      </c>
      <c r="S6" s="368">
        <f t="shared" si="2"/>
        <v>0</v>
      </c>
      <c r="T6" s="368">
        <f t="shared" si="2"/>
        <v>0</v>
      </c>
      <c r="U6" s="368">
        <f t="shared" si="2"/>
        <v>0</v>
      </c>
      <c r="V6" s="368"/>
      <c r="W6" s="368"/>
      <c r="X6" s="368"/>
      <c r="Y6" s="368"/>
      <c r="Z6" s="368"/>
      <c r="AA6" s="368"/>
      <c r="AB6" s="368"/>
    </row>
    <row r="7" ht="23.25" customHeight="1">
      <c r="A7" s="366" t="s">
        <v>1213</v>
      </c>
      <c r="B7" s="367" t="s">
        <v>1214</v>
      </c>
      <c r="C7" s="256" t="s">
        <v>1238</v>
      </c>
      <c r="D7" s="256">
        <v>2024.0</v>
      </c>
      <c r="E7" s="256"/>
      <c r="F7" s="376" t="s">
        <v>1290</v>
      </c>
      <c r="G7" s="384" t="s">
        <v>1291</v>
      </c>
      <c r="H7" s="385" t="s">
        <v>1298</v>
      </c>
      <c r="I7" s="380" t="s">
        <v>1300</v>
      </c>
      <c r="J7" s="373" t="s">
        <v>1301</v>
      </c>
      <c r="K7" s="373" t="s">
        <v>1251</v>
      </c>
      <c r="L7" s="256" t="s">
        <v>1252</v>
      </c>
      <c r="M7" s="384" t="s">
        <v>1302</v>
      </c>
      <c r="N7" s="386" t="s">
        <v>1304</v>
      </c>
      <c r="O7" s="368">
        <f>'Kelolaan Mitra'!H58</f>
        <v>3</v>
      </c>
      <c r="P7" s="368">
        <f t="shared" si="1"/>
        <v>0</v>
      </c>
      <c r="Q7" s="368">
        <f t="shared" ref="Q7:U7" si="3">SUM(R7:AC7)</f>
        <v>0</v>
      </c>
      <c r="R7" s="368">
        <f t="shared" si="3"/>
        <v>0</v>
      </c>
      <c r="S7" s="368">
        <f t="shared" si="3"/>
        <v>0</v>
      </c>
      <c r="T7" s="368">
        <f t="shared" si="3"/>
        <v>0</v>
      </c>
      <c r="U7" s="368">
        <f t="shared" si="3"/>
        <v>0</v>
      </c>
      <c r="V7" s="368"/>
      <c r="W7" s="368"/>
      <c r="X7" s="368"/>
      <c r="Y7" s="368"/>
      <c r="Z7" s="368"/>
      <c r="AA7" s="368"/>
      <c r="AB7" s="368"/>
    </row>
    <row r="8" ht="23.25" customHeight="1">
      <c r="A8" s="366" t="s">
        <v>1213</v>
      </c>
      <c r="B8" s="367" t="s">
        <v>1214</v>
      </c>
      <c r="C8" s="256" t="s">
        <v>1238</v>
      </c>
      <c r="D8" s="256">
        <v>2024.0</v>
      </c>
      <c r="E8" s="369"/>
      <c r="F8" s="376" t="s">
        <v>1314</v>
      </c>
      <c r="G8" s="387" t="s">
        <v>1318</v>
      </c>
      <c r="H8" s="385" t="s">
        <v>1321</v>
      </c>
      <c r="I8" s="380" t="s">
        <v>1322</v>
      </c>
      <c r="J8" s="373" t="s">
        <v>1323</v>
      </c>
      <c r="K8" s="373" t="s">
        <v>1324</v>
      </c>
      <c r="L8" s="256" t="s">
        <v>1252</v>
      </c>
      <c r="M8" s="374" t="s">
        <v>1302</v>
      </c>
      <c r="N8" s="386" t="s">
        <v>1325</v>
      </c>
      <c r="O8" s="368">
        <f>'Kelolaan Mitra'!H65</f>
        <v>6</v>
      </c>
      <c r="P8" s="368">
        <f t="shared" si="1"/>
        <v>0</v>
      </c>
      <c r="Q8" s="368">
        <f t="shared" ref="Q8:U8" si="4">SUM(R8:AC8)</f>
        <v>0</v>
      </c>
      <c r="R8" s="368">
        <f t="shared" si="4"/>
        <v>0</v>
      </c>
      <c r="S8" s="368">
        <f t="shared" si="4"/>
        <v>0</v>
      </c>
      <c r="T8" s="368">
        <f t="shared" si="4"/>
        <v>0</v>
      </c>
      <c r="U8" s="368">
        <f t="shared" si="4"/>
        <v>0</v>
      </c>
      <c r="V8" s="368"/>
      <c r="W8" s="368"/>
      <c r="X8" s="368"/>
      <c r="Y8" s="368"/>
      <c r="Z8" s="368"/>
      <c r="AA8" s="368"/>
      <c r="AB8" s="368"/>
    </row>
    <row r="9" ht="23.25" customHeight="1">
      <c r="A9" s="366" t="s">
        <v>1267</v>
      </c>
      <c r="B9" s="367" t="s">
        <v>1214</v>
      </c>
      <c r="C9" s="256" t="s">
        <v>1238</v>
      </c>
      <c r="D9" s="256">
        <v>2024.0</v>
      </c>
      <c r="E9" s="256">
        <v>6926.0</v>
      </c>
      <c r="F9" s="376" t="s">
        <v>1335</v>
      </c>
      <c r="G9" s="388" t="s">
        <v>1337</v>
      </c>
      <c r="H9" s="379" t="s">
        <v>1342</v>
      </c>
      <c r="I9" s="389"/>
      <c r="J9" s="385"/>
      <c r="K9" s="385"/>
      <c r="L9" s="256" t="s">
        <v>1252</v>
      </c>
      <c r="M9" s="383" t="s">
        <v>1343</v>
      </c>
      <c r="N9" s="388" t="s">
        <v>1344</v>
      </c>
      <c r="O9" s="368">
        <f>'Kelolaan Mitra'!H7</f>
        <v>2</v>
      </c>
      <c r="P9" s="368">
        <f t="shared" si="1"/>
        <v>0</v>
      </c>
      <c r="Q9" s="368">
        <f t="shared" ref="Q9:U9" si="5">SUM(R9:AC9)</f>
        <v>0</v>
      </c>
      <c r="R9" s="368">
        <f t="shared" si="5"/>
        <v>0</v>
      </c>
      <c r="S9" s="368">
        <f t="shared" si="5"/>
        <v>0</v>
      </c>
      <c r="T9" s="368">
        <f t="shared" si="5"/>
        <v>0</v>
      </c>
      <c r="U9" s="368">
        <f t="shared" si="5"/>
        <v>0</v>
      </c>
      <c r="V9" s="368"/>
      <c r="W9" s="368"/>
      <c r="X9" s="368"/>
      <c r="Y9" s="368"/>
      <c r="Z9" s="368"/>
      <c r="AA9" s="368"/>
      <c r="AB9" s="368"/>
    </row>
    <row r="10" ht="23.25" customHeight="1">
      <c r="A10" s="366" t="s">
        <v>1352</v>
      </c>
      <c r="B10" s="367" t="s">
        <v>1214</v>
      </c>
      <c r="C10" s="256" t="s">
        <v>1238</v>
      </c>
      <c r="D10" s="256">
        <v>2024.0</v>
      </c>
      <c r="E10" s="256">
        <v>4181.0</v>
      </c>
      <c r="F10" s="376" t="s">
        <v>1354</v>
      </c>
      <c r="G10" s="376" t="s">
        <v>1355</v>
      </c>
      <c r="H10" s="385" t="s">
        <v>1356</v>
      </c>
      <c r="I10" s="389"/>
      <c r="J10" s="385"/>
      <c r="K10" s="385"/>
      <c r="L10" s="256" t="s">
        <v>1252</v>
      </c>
      <c r="M10" s="383" t="s">
        <v>1363</v>
      </c>
      <c r="N10" s="382" t="s">
        <v>1364</v>
      </c>
      <c r="O10" s="368">
        <f>'Kelolaan Mitra'!H31</f>
        <v>6</v>
      </c>
      <c r="P10" s="368">
        <f t="shared" si="1"/>
        <v>0</v>
      </c>
      <c r="Q10" s="368">
        <f t="shared" ref="Q10:U10" si="6">SUM(R10:AC10)</f>
        <v>0</v>
      </c>
      <c r="R10" s="368">
        <f t="shared" si="6"/>
        <v>0</v>
      </c>
      <c r="S10" s="368">
        <f t="shared" si="6"/>
        <v>0</v>
      </c>
      <c r="T10" s="368">
        <f t="shared" si="6"/>
        <v>0</v>
      </c>
      <c r="U10" s="368">
        <f t="shared" si="6"/>
        <v>0</v>
      </c>
      <c r="V10" s="368"/>
      <c r="W10" s="368"/>
      <c r="X10" s="368"/>
      <c r="Y10" s="368"/>
      <c r="Z10" s="368"/>
      <c r="AA10" s="368"/>
      <c r="AB10" s="368"/>
    </row>
    <row r="11" ht="23.25" customHeight="1">
      <c r="A11" s="366" t="s">
        <v>1352</v>
      </c>
      <c r="B11" s="367" t="s">
        <v>1214</v>
      </c>
      <c r="C11" s="256" t="s">
        <v>1238</v>
      </c>
      <c r="D11" s="256">
        <v>2024.0</v>
      </c>
      <c r="E11" s="256">
        <v>4723.0</v>
      </c>
      <c r="F11" s="376" t="s">
        <v>1373</v>
      </c>
      <c r="G11" s="376" t="s">
        <v>1374</v>
      </c>
      <c r="H11" s="385" t="s">
        <v>1375</v>
      </c>
      <c r="I11" s="389"/>
      <c r="J11" s="385"/>
      <c r="K11" s="385"/>
      <c r="L11" s="256" t="s">
        <v>1252</v>
      </c>
      <c r="M11" s="381" t="s">
        <v>1254</v>
      </c>
      <c r="N11" s="382" t="s">
        <v>1376</v>
      </c>
      <c r="O11" s="368">
        <f>'Kelolaan Mitra'!H22</f>
        <v>6</v>
      </c>
      <c r="P11" s="368">
        <f t="shared" si="1"/>
        <v>0</v>
      </c>
      <c r="Q11" s="368">
        <f t="shared" ref="Q11:U11" si="7">SUM(R11:AC11)</f>
        <v>0</v>
      </c>
      <c r="R11" s="368">
        <f t="shared" si="7"/>
        <v>0</v>
      </c>
      <c r="S11" s="368">
        <f t="shared" si="7"/>
        <v>0</v>
      </c>
      <c r="T11" s="368">
        <f t="shared" si="7"/>
        <v>0</v>
      </c>
      <c r="U11" s="368">
        <f t="shared" si="7"/>
        <v>0</v>
      </c>
      <c r="V11" s="368"/>
      <c r="W11" s="368"/>
      <c r="X11" s="368"/>
      <c r="Y11" s="368"/>
      <c r="Z11" s="368"/>
      <c r="AA11" s="368"/>
      <c r="AB11" s="368"/>
    </row>
    <row r="12" ht="23.25" customHeight="1">
      <c r="A12" s="366" t="s">
        <v>1352</v>
      </c>
      <c r="B12" s="367" t="s">
        <v>1214</v>
      </c>
      <c r="C12" s="256" t="s">
        <v>1238</v>
      </c>
      <c r="D12" s="256">
        <v>2024.0</v>
      </c>
      <c r="E12" s="256">
        <v>7479.0</v>
      </c>
      <c r="F12" s="376" t="s">
        <v>1391</v>
      </c>
      <c r="G12" s="376" t="s">
        <v>1392</v>
      </c>
      <c r="H12" s="385" t="s">
        <v>1393</v>
      </c>
      <c r="I12" s="389"/>
      <c r="J12" s="385"/>
      <c r="K12" s="385"/>
      <c r="L12" s="256" t="s">
        <v>1252</v>
      </c>
      <c r="M12" s="383" t="s">
        <v>1254</v>
      </c>
      <c r="N12" s="388" t="s">
        <v>1394</v>
      </c>
      <c r="O12" s="368">
        <f>'Kelolaan Mitra'!H15</f>
        <v>1</v>
      </c>
      <c r="P12" s="368">
        <f t="shared" si="1"/>
        <v>0</v>
      </c>
      <c r="Q12" s="368">
        <f t="shared" ref="Q12:U12" si="8">SUM(R12:AC12)</f>
        <v>0</v>
      </c>
      <c r="R12" s="368">
        <f t="shared" si="8"/>
        <v>0</v>
      </c>
      <c r="S12" s="368">
        <f t="shared" si="8"/>
        <v>0</v>
      </c>
      <c r="T12" s="368">
        <f t="shared" si="8"/>
        <v>0</v>
      </c>
      <c r="U12" s="368">
        <f t="shared" si="8"/>
        <v>0</v>
      </c>
      <c r="V12" s="368"/>
      <c r="W12" s="368"/>
      <c r="X12" s="368"/>
      <c r="Y12" s="368"/>
      <c r="Z12" s="368"/>
      <c r="AA12" s="368"/>
      <c r="AB12" s="368"/>
    </row>
    <row r="13" ht="23.25" customHeight="1">
      <c r="A13" s="366" t="s">
        <v>1352</v>
      </c>
      <c r="B13" s="367" t="s">
        <v>1214</v>
      </c>
      <c r="C13" s="256" t="s">
        <v>1238</v>
      </c>
      <c r="D13" s="256">
        <v>2024.0</v>
      </c>
      <c r="E13" s="256">
        <v>7801.0</v>
      </c>
      <c r="F13" s="376" t="s">
        <v>1407</v>
      </c>
      <c r="G13" s="376" t="s">
        <v>1409</v>
      </c>
      <c r="H13" s="385" t="s">
        <v>1410</v>
      </c>
      <c r="I13" s="389"/>
      <c r="J13" s="385"/>
      <c r="K13" s="385"/>
      <c r="L13" s="256" t="s">
        <v>1252</v>
      </c>
      <c r="M13" s="381" t="s">
        <v>1411</v>
      </c>
      <c r="N13" s="382" t="s">
        <v>1412</v>
      </c>
      <c r="O13" s="368">
        <f>'Kelolaan Mitra'!H38</f>
        <v>2</v>
      </c>
      <c r="P13" s="368">
        <f t="shared" si="1"/>
        <v>0</v>
      </c>
      <c r="Q13" s="368">
        <f t="shared" ref="Q13:U13" si="9">SUM(R13:AC13)</f>
        <v>0</v>
      </c>
      <c r="R13" s="368">
        <f t="shared" si="9"/>
        <v>0</v>
      </c>
      <c r="S13" s="368">
        <f t="shared" si="9"/>
        <v>0</v>
      </c>
      <c r="T13" s="368">
        <f t="shared" si="9"/>
        <v>0</v>
      </c>
      <c r="U13" s="368">
        <f t="shared" si="9"/>
        <v>0</v>
      </c>
      <c r="V13" s="368"/>
      <c r="W13" s="368"/>
      <c r="X13" s="368"/>
      <c r="Y13" s="368"/>
      <c r="Z13" s="368"/>
      <c r="AA13" s="368"/>
      <c r="AB13" s="368"/>
    </row>
    <row r="14" ht="23.25" customHeight="1">
      <c r="A14" s="366" t="s">
        <v>1352</v>
      </c>
      <c r="B14" s="367" t="s">
        <v>1214</v>
      </c>
      <c r="C14" s="256" t="s">
        <v>1238</v>
      </c>
      <c r="D14" s="256">
        <v>2024.0</v>
      </c>
      <c r="E14" s="257">
        <v>11515.0</v>
      </c>
      <c r="F14" s="391" t="s">
        <v>1419</v>
      </c>
      <c r="G14" s="376" t="s">
        <v>1420</v>
      </c>
      <c r="H14" s="373" t="s">
        <v>1421</v>
      </c>
      <c r="I14" s="380"/>
      <c r="J14" s="373"/>
      <c r="K14" s="385"/>
      <c r="L14" s="256" t="s">
        <v>1252</v>
      </c>
      <c r="M14" s="381" t="s">
        <v>1427</v>
      </c>
      <c r="N14" s="392" t="s">
        <v>1428</v>
      </c>
      <c r="O14" s="368">
        <f>'Kelolaan Mitra'!H40</f>
        <v>1</v>
      </c>
      <c r="P14" s="368">
        <f t="shared" si="1"/>
        <v>0</v>
      </c>
      <c r="Q14" s="368">
        <f t="shared" ref="Q14:U14" si="10">SUM(R14:AC14)</f>
        <v>0</v>
      </c>
      <c r="R14" s="368">
        <f t="shared" si="10"/>
        <v>0</v>
      </c>
      <c r="S14" s="368">
        <f t="shared" si="10"/>
        <v>0</v>
      </c>
      <c r="T14" s="368">
        <f t="shared" si="10"/>
        <v>0</v>
      </c>
      <c r="U14" s="368">
        <f t="shared" si="10"/>
        <v>0</v>
      </c>
      <c r="V14" s="368"/>
      <c r="W14" s="368"/>
      <c r="X14" s="368"/>
      <c r="Y14" s="368"/>
      <c r="Z14" s="368"/>
      <c r="AA14" s="368"/>
      <c r="AB14" s="368"/>
    </row>
    <row r="15" ht="23.25" customHeight="1">
      <c r="A15" s="366" t="s">
        <v>1352</v>
      </c>
      <c r="B15" s="367" t="s">
        <v>1214</v>
      </c>
      <c r="C15" s="256" t="s">
        <v>1238</v>
      </c>
      <c r="D15" s="256">
        <v>2024.0</v>
      </c>
      <c r="E15" s="256">
        <v>1522.0</v>
      </c>
      <c r="F15" s="388" t="s">
        <v>1435</v>
      </c>
      <c r="G15" s="388" t="s">
        <v>1436</v>
      </c>
      <c r="H15" s="379" t="s">
        <v>1437</v>
      </c>
      <c r="I15" s="389"/>
      <c r="J15" s="385"/>
      <c r="K15" s="385"/>
      <c r="L15" s="256" t="s">
        <v>1252</v>
      </c>
      <c r="M15" s="383" t="s">
        <v>1442</v>
      </c>
      <c r="N15" s="388" t="s">
        <v>1444</v>
      </c>
      <c r="O15" s="368">
        <f>'Kelolaan Mitra'!H11</f>
        <v>1</v>
      </c>
      <c r="P15" s="368">
        <f t="shared" si="1"/>
        <v>0</v>
      </c>
      <c r="Q15" s="368">
        <f t="shared" ref="Q15:U15" si="11">SUM(R15:AC15)</f>
        <v>0</v>
      </c>
      <c r="R15" s="368">
        <f t="shared" si="11"/>
        <v>0</v>
      </c>
      <c r="S15" s="368">
        <f t="shared" si="11"/>
        <v>0</v>
      </c>
      <c r="T15" s="368">
        <f t="shared" si="11"/>
        <v>0</v>
      </c>
      <c r="U15" s="368">
        <f t="shared" si="11"/>
        <v>0</v>
      </c>
      <c r="V15" s="368"/>
      <c r="W15" s="368"/>
      <c r="X15" s="368"/>
      <c r="Y15" s="368"/>
      <c r="Z15" s="368"/>
      <c r="AA15" s="368"/>
      <c r="AB15" s="368"/>
    </row>
    <row r="16" ht="23.25" customHeight="1">
      <c r="A16" s="366" t="s">
        <v>1352</v>
      </c>
      <c r="B16" s="367" t="s">
        <v>1214</v>
      </c>
      <c r="C16" s="256" t="s">
        <v>1238</v>
      </c>
      <c r="D16" s="256">
        <v>2024.0</v>
      </c>
      <c r="E16" s="256">
        <v>6058.0</v>
      </c>
      <c r="F16" s="388" t="s">
        <v>1451</v>
      </c>
      <c r="G16" s="388" t="s">
        <v>1452</v>
      </c>
      <c r="H16" s="379" t="s">
        <v>1453</v>
      </c>
      <c r="I16" s="389"/>
      <c r="J16" s="385"/>
      <c r="K16" s="385"/>
      <c r="L16" s="256" t="s">
        <v>1252</v>
      </c>
      <c r="M16" s="383" t="s">
        <v>1454</v>
      </c>
      <c r="N16" s="382" t="s">
        <v>1455</v>
      </c>
      <c r="O16" s="368">
        <f>'Kelolaan Mitra'!H13</f>
        <v>1</v>
      </c>
      <c r="P16" s="368">
        <f t="shared" si="1"/>
        <v>0</v>
      </c>
      <c r="Q16" s="368">
        <f t="shared" ref="Q16:U16" si="12">SUM(R16:AC16)</f>
        <v>0</v>
      </c>
      <c r="R16" s="368">
        <f t="shared" si="12"/>
        <v>0</v>
      </c>
      <c r="S16" s="368">
        <f t="shared" si="12"/>
        <v>0</v>
      </c>
      <c r="T16" s="368">
        <f t="shared" si="12"/>
        <v>0</v>
      </c>
      <c r="U16" s="368">
        <f t="shared" si="12"/>
        <v>0</v>
      </c>
      <c r="V16" s="368"/>
      <c r="W16" s="368"/>
      <c r="X16" s="368"/>
      <c r="Y16" s="368"/>
      <c r="Z16" s="368"/>
      <c r="AA16" s="368"/>
      <c r="AB16" s="368"/>
    </row>
    <row r="17" ht="23.25" customHeight="1">
      <c r="A17" s="366" t="s">
        <v>1352</v>
      </c>
      <c r="B17" s="367" t="s">
        <v>1214</v>
      </c>
      <c r="C17" s="256" t="s">
        <v>1238</v>
      </c>
      <c r="D17" s="256">
        <v>2024.0</v>
      </c>
      <c r="E17" s="256">
        <v>7251.0</v>
      </c>
      <c r="F17" s="376" t="s">
        <v>1466</v>
      </c>
      <c r="G17" s="376" t="s">
        <v>1467</v>
      </c>
      <c r="H17" s="385" t="s">
        <v>1468</v>
      </c>
      <c r="I17" s="389"/>
      <c r="J17" s="385"/>
      <c r="K17" s="385"/>
      <c r="L17" s="256" t="s">
        <v>1252</v>
      </c>
      <c r="M17" s="383" t="s">
        <v>1470</v>
      </c>
      <c r="N17" s="388" t="s">
        <v>1471</v>
      </c>
      <c r="O17" s="368">
        <f>'Kelolaan Mitra'!H24</f>
        <v>1</v>
      </c>
      <c r="P17" s="368">
        <f t="shared" si="1"/>
        <v>0</v>
      </c>
      <c r="Q17" s="368">
        <f t="shared" ref="Q17:U17" si="13">SUM(R17:AC17)</f>
        <v>0</v>
      </c>
      <c r="R17" s="368">
        <f t="shared" si="13"/>
        <v>0</v>
      </c>
      <c r="S17" s="368">
        <f t="shared" si="13"/>
        <v>0</v>
      </c>
      <c r="T17" s="368">
        <f t="shared" si="13"/>
        <v>0</v>
      </c>
      <c r="U17" s="368">
        <f t="shared" si="13"/>
        <v>0</v>
      </c>
      <c r="V17" s="368"/>
      <c r="W17" s="368"/>
      <c r="X17" s="368"/>
      <c r="Y17" s="368"/>
      <c r="Z17" s="368"/>
      <c r="AA17" s="368"/>
      <c r="AB17" s="368"/>
    </row>
    <row r="18" ht="23.25" customHeight="1">
      <c r="A18" s="366" t="s">
        <v>1352</v>
      </c>
      <c r="B18" s="367" t="s">
        <v>1214</v>
      </c>
      <c r="C18" s="256" t="s">
        <v>1270</v>
      </c>
      <c r="D18" s="256">
        <v>2024.0</v>
      </c>
      <c r="E18" s="256">
        <v>9441.0</v>
      </c>
      <c r="F18" s="376" t="s">
        <v>1485</v>
      </c>
      <c r="G18" s="376" t="s">
        <v>1486</v>
      </c>
      <c r="H18" s="373" t="s">
        <v>1487</v>
      </c>
      <c r="I18" s="380"/>
      <c r="J18" s="373"/>
      <c r="K18" s="385"/>
      <c r="L18" s="256" t="s">
        <v>1252</v>
      </c>
      <c r="M18" s="383" t="s">
        <v>1488</v>
      </c>
      <c r="N18" s="376" t="s">
        <v>1489</v>
      </c>
      <c r="O18" s="368">
        <f>'Kelolaan Mitra'!H33</f>
        <v>1</v>
      </c>
      <c r="P18" s="368">
        <f t="shared" si="1"/>
        <v>0</v>
      </c>
      <c r="Q18" s="368">
        <f t="shared" ref="Q18:U18" si="14">SUM(R18:AC18)</f>
        <v>0</v>
      </c>
      <c r="R18" s="368">
        <f t="shared" si="14"/>
        <v>0</v>
      </c>
      <c r="S18" s="368">
        <f t="shared" si="14"/>
        <v>0</v>
      </c>
      <c r="T18" s="368">
        <f t="shared" si="14"/>
        <v>0</v>
      </c>
      <c r="U18" s="368">
        <f t="shared" si="14"/>
        <v>0</v>
      </c>
      <c r="V18" s="368"/>
      <c r="W18" s="368"/>
      <c r="X18" s="368"/>
      <c r="Y18" s="368"/>
      <c r="Z18" s="368"/>
      <c r="AA18" s="368"/>
      <c r="AB18" s="368"/>
    </row>
    <row r="19" ht="23.25" customHeight="1">
      <c r="A19" s="366" t="s">
        <v>1352</v>
      </c>
      <c r="B19" s="367" t="s">
        <v>1214</v>
      </c>
      <c r="C19" s="256" t="s">
        <v>55</v>
      </c>
      <c r="D19" s="373" t="s">
        <v>1497</v>
      </c>
      <c r="E19" s="385" t="s">
        <v>1499</v>
      </c>
      <c r="F19" s="370" t="s">
        <v>1500</v>
      </c>
      <c r="G19" s="370" t="s">
        <v>1503</v>
      </c>
      <c r="H19" s="385" t="s">
        <v>1506</v>
      </c>
      <c r="I19" s="389"/>
      <c r="J19" s="385"/>
      <c r="K19" s="385"/>
      <c r="L19" s="256" t="s">
        <v>1252</v>
      </c>
      <c r="M19" s="383" t="s">
        <v>1508</v>
      </c>
      <c r="N19" s="376" t="s">
        <v>1509</v>
      </c>
      <c r="O19" s="368">
        <f>'Kelolaan Mitra'!H42</f>
        <v>1</v>
      </c>
      <c r="P19" s="368">
        <f t="shared" si="1"/>
        <v>0</v>
      </c>
      <c r="Q19" s="368">
        <f t="shared" ref="Q19:U19" si="15">SUM(R19:AC19)</f>
        <v>0</v>
      </c>
      <c r="R19" s="368">
        <f t="shared" si="15"/>
        <v>0</v>
      </c>
      <c r="S19" s="368">
        <f t="shared" si="15"/>
        <v>0</v>
      </c>
      <c r="T19" s="368">
        <f t="shared" si="15"/>
        <v>0</v>
      </c>
      <c r="U19" s="368">
        <f t="shared" si="15"/>
        <v>0</v>
      </c>
      <c r="V19" s="368"/>
      <c r="W19" s="368"/>
      <c r="X19" s="368"/>
      <c r="Y19" s="368"/>
      <c r="Z19" s="368"/>
      <c r="AA19" s="368"/>
      <c r="AB19" s="368"/>
    </row>
    <row r="20" ht="23.25" customHeight="1">
      <c r="A20" s="366" t="s">
        <v>1352</v>
      </c>
      <c r="B20" s="367" t="s">
        <v>1214</v>
      </c>
      <c r="C20" s="256" t="s">
        <v>55</v>
      </c>
      <c r="D20" s="373" t="s">
        <v>1497</v>
      </c>
      <c r="E20" s="385" t="s">
        <v>1516</v>
      </c>
      <c r="F20" s="393" t="s">
        <v>1517</v>
      </c>
      <c r="G20" s="394" t="s">
        <v>1518</v>
      </c>
      <c r="H20" s="379" t="s">
        <v>1519</v>
      </c>
      <c r="I20" s="389"/>
      <c r="J20" s="385"/>
      <c r="K20" s="385"/>
      <c r="L20" s="256" t="s">
        <v>1252</v>
      </c>
      <c r="M20" s="383" t="s">
        <v>1526</v>
      </c>
      <c r="N20" s="376" t="s">
        <v>1527</v>
      </c>
      <c r="O20" s="368">
        <f>'Kelolaan Mitra'!H44</f>
        <v>1</v>
      </c>
      <c r="P20" s="368">
        <f t="shared" si="1"/>
        <v>0</v>
      </c>
      <c r="Q20" s="368">
        <f t="shared" ref="Q20:U20" si="16">SUM(R20:AC20)</f>
        <v>0</v>
      </c>
      <c r="R20" s="368">
        <f t="shared" si="16"/>
        <v>0</v>
      </c>
      <c r="S20" s="368">
        <f t="shared" si="16"/>
        <v>0</v>
      </c>
      <c r="T20" s="368">
        <f t="shared" si="16"/>
        <v>0</v>
      </c>
      <c r="U20" s="368">
        <f t="shared" si="16"/>
        <v>0</v>
      </c>
      <c r="V20" s="368"/>
      <c r="W20" s="368"/>
      <c r="X20" s="368"/>
      <c r="Y20" s="368"/>
      <c r="Z20" s="368"/>
      <c r="AA20" s="368"/>
      <c r="AB20" s="368"/>
    </row>
    <row r="21" ht="23.25" customHeight="1">
      <c r="A21" s="366" t="s">
        <v>1352</v>
      </c>
      <c r="B21" s="367" t="s">
        <v>1214</v>
      </c>
      <c r="C21" s="256" t="s">
        <v>55</v>
      </c>
      <c r="D21" s="373" t="s">
        <v>1497</v>
      </c>
      <c r="E21" s="373" t="s">
        <v>1534</v>
      </c>
      <c r="F21" s="396" t="s">
        <v>1535</v>
      </c>
      <c r="G21" s="394" t="s">
        <v>1536</v>
      </c>
      <c r="H21" s="373" t="s">
        <v>1537</v>
      </c>
      <c r="I21" s="389"/>
      <c r="J21" s="385"/>
      <c r="K21" s="385"/>
      <c r="L21" s="256" t="s">
        <v>1252</v>
      </c>
      <c r="M21" s="383" t="s">
        <v>1543</v>
      </c>
      <c r="N21" s="376" t="s">
        <v>1545</v>
      </c>
      <c r="O21" s="368">
        <f>'Kelolaan Mitra'!H46</f>
        <v>1</v>
      </c>
      <c r="P21" s="368">
        <f t="shared" si="1"/>
        <v>0</v>
      </c>
      <c r="Q21" s="368">
        <f t="shared" ref="Q21:U21" si="17">SUM(R21:AC21)</f>
        <v>0</v>
      </c>
      <c r="R21" s="368">
        <f t="shared" si="17"/>
        <v>0</v>
      </c>
      <c r="S21" s="368">
        <f t="shared" si="17"/>
        <v>0</v>
      </c>
      <c r="T21" s="368">
        <f t="shared" si="17"/>
        <v>0</v>
      </c>
      <c r="U21" s="368">
        <f t="shared" si="17"/>
        <v>0</v>
      </c>
      <c r="V21" s="368"/>
      <c r="W21" s="368"/>
      <c r="X21" s="368"/>
      <c r="Y21" s="368"/>
      <c r="Z21" s="368"/>
      <c r="AA21" s="368"/>
      <c r="AB21" s="368"/>
    </row>
    <row r="22" ht="23.25" customHeight="1">
      <c r="A22" s="366" t="s">
        <v>1352</v>
      </c>
      <c r="B22" s="367" t="s">
        <v>1214</v>
      </c>
      <c r="C22" s="256" t="s">
        <v>104</v>
      </c>
      <c r="D22" s="373" t="s">
        <v>1497</v>
      </c>
      <c r="E22" s="373" t="s">
        <v>1546</v>
      </c>
      <c r="F22" s="397" t="s">
        <v>1547</v>
      </c>
      <c r="G22" s="397" t="s">
        <v>1548</v>
      </c>
      <c r="H22" s="373" t="s">
        <v>1549</v>
      </c>
      <c r="I22" s="389"/>
      <c r="J22" s="385"/>
      <c r="K22" s="385"/>
      <c r="L22" s="256" t="s">
        <v>1252</v>
      </c>
      <c r="M22" s="383" t="s">
        <v>1550</v>
      </c>
      <c r="N22" s="376" t="s">
        <v>1551</v>
      </c>
      <c r="O22" s="368">
        <f>'Kelolaan Mitra'!H35</f>
        <v>1</v>
      </c>
      <c r="P22" s="368">
        <f t="shared" si="1"/>
        <v>0</v>
      </c>
      <c r="Q22" s="368">
        <f t="shared" ref="Q22:U22" si="18">SUM(R22:AC22)</f>
        <v>0</v>
      </c>
      <c r="R22" s="368">
        <f t="shared" si="18"/>
        <v>0</v>
      </c>
      <c r="S22" s="368">
        <f t="shared" si="18"/>
        <v>0</v>
      </c>
      <c r="T22" s="368">
        <f t="shared" si="18"/>
        <v>0</v>
      </c>
      <c r="U22" s="368">
        <f t="shared" si="18"/>
        <v>0</v>
      </c>
      <c r="V22" s="368"/>
      <c r="W22" s="368"/>
      <c r="X22" s="368"/>
      <c r="Y22" s="368"/>
      <c r="Z22" s="368"/>
      <c r="AA22" s="368"/>
      <c r="AB22" s="368"/>
    </row>
    <row r="23" ht="23.25" customHeight="1">
      <c r="A23" s="366" t="s">
        <v>1352</v>
      </c>
      <c r="B23" s="367" t="s">
        <v>1214</v>
      </c>
      <c r="C23" s="256" t="s">
        <v>104</v>
      </c>
      <c r="D23" s="373" t="s">
        <v>1497</v>
      </c>
      <c r="E23" s="373" t="s">
        <v>1552</v>
      </c>
      <c r="F23" s="397" t="s">
        <v>1553</v>
      </c>
      <c r="G23" s="397" t="s">
        <v>1554</v>
      </c>
      <c r="H23" s="373" t="s">
        <v>1555</v>
      </c>
      <c r="I23" s="389"/>
      <c r="J23" s="385"/>
      <c r="K23" s="385"/>
      <c r="L23" s="256" t="s">
        <v>1252</v>
      </c>
      <c r="M23" s="383" t="s">
        <v>1526</v>
      </c>
      <c r="N23" s="376" t="s">
        <v>1556</v>
      </c>
      <c r="O23" s="368">
        <v>1.0</v>
      </c>
      <c r="P23" s="368">
        <f t="shared" si="1"/>
        <v>0</v>
      </c>
      <c r="Q23" s="368">
        <f t="shared" ref="Q23:U23" si="19">SUM(R23:AC23)</f>
        <v>0</v>
      </c>
      <c r="R23" s="368">
        <f t="shared" si="19"/>
        <v>0</v>
      </c>
      <c r="S23" s="368">
        <f t="shared" si="19"/>
        <v>0</v>
      </c>
      <c r="T23" s="368">
        <f t="shared" si="19"/>
        <v>0</v>
      </c>
      <c r="U23" s="368">
        <f t="shared" si="19"/>
        <v>0</v>
      </c>
      <c r="V23" s="368"/>
      <c r="W23" s="368"/>
      <c r="X23" s="368"/>
      <c r="Y23" s="368"/>
      <c r="Z23" s="368"/>
      <c r="AA23" s="368"/>
      <c r="AB23" s="368"/>
    </row>
    <row r="24" ht="23.25" customHeight="1">
      <c r="A24" s="366" t="s">
        <v>1352</v>
      </c>
      <c r="B24" s="367" t="s">
        <v>1214</v>
      </c>
      <c r="C24" s="256" t="s">
        <v>266</v>
      </c>
      <c r="D24" s="373" t="s">
        <v>1497</v>
      </c>
      <c r="E24" s="373" t="s">
        <v>1558</v>
      </c>
      <c r="F24" s="397" t="s">
        <v>1559</v>
      </c>
      <c r="G24" s="397" t="s">
        <v>1562</v>
      </c>
      <c r="H24" s="373">
        <f>6283899290378</f>
        <v>6283899290378</v>
      </c>
      <c r="I24" s="389"/>
      <c r="J24" s="385"/>
      <c r="K24" s="385"/>
      <c r="L24" s="256" t="s">
        <v>1252</v>
      </c>
      <c r="M24" s="383" t="s">
        <v>1254</v>
      </c>
      <c r="N24" s="376" t="s">
        <v>1569</v>
      </c>
      <c r="O24" s="368">
        <v>1.0</v>
      </c>
      <c r="P24" s="368">
        <f t="shared" si="1"/>
        <v>0</v>
      </c>
      <c r="Q24" s="368">
        <f t="shared" ref="Q24:U24" si="20">SUM(R24:AC24)</f>
        <v>0</v>
      </c>
      <c r="R24" s="368">
        <f t="shared" si="20"/>
        <v>0</v>
      </c>
      <c r="S24" s="368">
        <f t="shared" si="20"/>
        <v>0</v>
      </c>
      <c r="T24" s="368">
        <f t="shared" si="20"/>
        <v>0</v>
      </c>
      <c r="U24" s="368">
        <f t="shared" si="20"/>
        <v>0</v>
      </c>
      <c r="V24" s="368"/>
      <c r="W24" s="368"/>
      <c r="X24" s="368"/>
      <c r="Y24" s="368"/>
      <c r="Z24" s="368"/>
      <c r="AA24" s="368"/>
      <c r="AB24" s="368"/>
    </row>
    <row r="25" ht="23.25" customHeight="1">
      <c r="A25" s="366" t="s">
        <v>1352</v>
      </c>
      <c r="B25" s="367" t="s">
        <v>1214</v>
      </c>
      <c r="C25" s="256" t="s">
        <v>266</v>
      </c>
      <c r="D25" s="373" t="s">
        <v>1497</v>
      </c>
      <c r="E25" s="373" t="s">
        <v>1576</v>
      </c>
      <c r="F25" s="397" t="s">
        <v>1577</v>
      </c>
      <c r="G25" s="397" t="s">
        <v>1578</v>
      </c>
      <c r="H25" s="373" t="s">
        <v>1579</v>
      </c>
      <c r="I25" s="389"/>
      <c r="J25" s="385"/>
      <c r="K25" s="385"/>
      <c r="L25" s="256" t="s">
        <v>1252</v>
      </c>
      <c r="M25" s="383" t="s">
        <v>1580</v>
      </c>
      <c r="N25" s="376" t="s">
        <v>1581</v>
      </c>
      <c r="O25" s="255">
        <f>'Kelolaan Mitra'!H184</f>
        <v>1</v>
      </c>
      <c r="P25" s="368">
        <f t="shared" si="1"/>
        <v>0</v>
      </c>
      <c r="Q25" s="368">
        <f t="shared" ref="Q25:U25" si="21">SUM(R25:AC25)</f>
        <v>0</v>
      </c>
      <c r="R25" s="368">
        <f t="shared" si="21"/>
        <v>0</v>
      </c>
      <c r="S25" s="368">
        <f t="shared" si="21"/>
        <v>0</v>
      </c>
      <c r="T25" s="368">
        <f t="shared" si="21"/>
        <v>0</v>
      </c>
      <c r="U25" s="368">
        <f t="shared" si="21"/>
        <v>0</v>
      </c>
      <c r="V25" s="368"/>
      <c r="W25" s="368"/>
      <c r="X25" s="368"/>
      <c r="Y25" s="368"/>
      <c r="Z25" s="368"/>
      <c r="AA25" s="368"/>
      <c r="AB25" s="368"/>
    </row>
    <row r="26" ht="23.25" customHeight="1">
      <c r="A26" s="366" t="s">
        <v>1352</v>
      </c>
      <c r="B26" s="367" t="s">
        <v>1214</v>
      </c>
      <c r="C26" s="256" t="s">
        <v>266</v>
      </c>
      <c r="D26" s="373" t="s">
        <v>1497</v>
      </c>
      <c r="E26" s="373" t="s">
        <v>1582</v>
      </c>
      <c r="F26" s="397" t="s">
        <v>1583</v>
      </c>
      <c r="G26" s="397" t="s">
        <v>1584</v>
      </c>
      <c r="H26" s="373" t="s">
        <v>1585</v>
      </c>
      <c r="I26" s="389"/>
      <c r="J26" s="385"/>
      <c r="K26" s="385"/>
      <c r="L26" s="256" t="s">
        <v>1252</v>
      </c>
      <c r="M26" s="383" t="s">
        <v>1550</v>
      </c>
      <c r="N26" s="376" t="s">
        <v>1587</v>
      </c>
      <c r="O26" s="255">
        <f>'Kelolaan Mitra'!H186</f>
        <v>1</v>
      </c>
      <c r="P26" s="368">
        <f t="shared" si="1"/>
        <v>0</v>
      </c>
      <c r="Q26" s="368">
        <f t="shared" ref="Q26:U26" si="22">SUM(R26:AC26)</f>
        <v>0</v>
      </c>
      <c r="R26" s="368">
        <f t="shared" si="22"/>
        <v>0</v>
      </c>
      <c r="S26" s="368">
        <f t="shared" si="22"/>
        <v>0</v>
      </c>
      <c r="T26" s="368">
        <f t="shared" si="22"/>
        <v>0</v>
      </c>
      <c r="U26" s="368">
        <f t="shared" si="22"/>
        <v>0</v>
      </c>
      <c r="V26" s="368"/>
      <c r="W26" s="368"/>
      <c r="X26" s="368"/>
      <c r="Y26" s="368"/>
      <c r="Z26" s="368"/>
      <c r="AA26" s="368"/>
      <c r="AB26" s="368"/>
    </row>
    <row r="27" ht="23.25" customHeight="1">
      <c r="A27" s="366" t="s">
        <v>1352</v>
      </c>
      <c r="B27" s="367" t="s">
        <v>1214</v>
      </c>
      <c r="C27" s="256" t="s">
        <v>198</v>
      </c>
      <c r="D27" s="373" t="s">
        <v>1497</v>
      </c>
      <c r="E27" s="373"/>
      <c r="F27" s="397" t="s">
        <v>1595</v>
      </c>
      <c r="G27" s="402"/>
      <c r="H27" s="373" t="s">
        <v>1600</v>
      </c>
      <c r="I27" s="403"/>
      <c r="J27" s="373" t="s">
        <v>1601</v>
      </c>
      <c r="K27" s="373" t="s">
        <v>1251</v>
      </c>
      <c r="L27" s="256" t="s">
        <v>1252</v>
      </c>
      <c r="M27" s="383" t="s">
        <v>1526</v>
      </c>
      <c r="N27" s="376" t="s">
        <v>1603</v>
      </c>
      <c r="O27" s="368">
        <v>2.0</v>
      </c>
      <c r="P27" s="368">
        <f t="shared" si="1"/>
        <v>0</v>
      </c>
      <c r="Q27" s="368">
        <f t="shared" ref="Q27:U27" si="23">SUM(R27:AC27)</f>
        <v>0</v>
      </c>
      <c r="R27" s="368">
        <f t="shared" si="23"/>
        <v>0</v>
      </c>
      <c r="S27" s="368">
        <f t="shared" si="23"/>
        <v>0</v>
      </c>
      <c r="T27" s="368">
        <f t="shared" si="23"/>
        <v>0</v>
      </c>
      <c r="U27" s="368">
        <f t="shared" si="23"/>
        <v>0</v>
      </c>
      <c r="V27" s="368"/>
      <c r="W27" s="368"/>
      <c r="X27" s="368"/>
      <c r="Y27" s="368"/>
      <c r="Z27" s="368"/>
      <c r="AA27" s="368"/>
      <c r="AB27" s="368"/>
    </row>
    <row r="28" ht="23.25" customHeight="1">
      <c r="A28" s="366" t="s">
        <v>1352</v>
      </c>
      <c r="B28" s="367" t="s">
        <v>1214</v>
      </c>
      <c r="C28" s="256" t="s">
        <v>242</v>
      </c>
      <c r="D28" s="373" t="s">
        <v>1497</v>
      </c>
      <c r="E28" s="373"/>
      <c r="F28" s="397"/>
      <c r="G28" s="402" t="s">
        <v>1613</v>
      </c>
      <c r="H28" s="373"/>
      <c r="I28" s="403"/>
      <c r="J28" s="373"/>
      <c r="K28" s="373"/>
      <c r="L28" s="256" t="s">
        <v>1252</v>
      </c>
      <c r="M28" s="383" t="s">
        <v>1254</v>
      </c>
      <c r="N28" s="376" t="s">
        <v>1614</v>
      </c>
      <c r="O28" s="368">
        <v>0.0</v>
      </c>
      <c r="P28" s="368">
        <v>0.0</v>
      </c>
      <c r="Q28" s="368">
        <f t="shared" ref="Q28:U28" si="24">SUM(R28:AC28)</f>
        <v>0</v>
      </c>
      <c r="R28" s="368">
        <f t="shared" si="24"/>
        <v>0</v>
      </c>
      <c r="S28" s="368">
        <f t="shared" si="24"/>
        <v>0</v>
      </c>
      <c r="T28" s="368">
        <f t="shared" si="24"/>
        <v>0</v>
      </c>
      <c r="U28" s="368">
        <f t="shared" si="24"/>
        <v>0</v>
      </c>
      <c r="V28" s="368"/>
      <c r="W28" s="368"/>
      <c r="X28" s="368"/>
      <c r="Y28" s="368"/>
      <c r="Z28" s="368"/>
      <c r="AA28" s="368"/>
      <c r="AB28" s="368"/>
    </row>
    <row r="29" ht="23.25" customHeight="1">
      <c r="A29" s="404" t="s">
        <v>1352</v>
      </c>
      <c r="B29" s="405" t="s">
        <v>1214</v>
      </c>
      <c r="C29" s="259" t="s">
        <v>242</v>
      </c>
      <c r="D29" s="406" t="s">
        <v>1497</v>
      </c>
      <c r="E29" s="406" t="s">
        <v>1625</v>
      </c>
      <c r="F29" s="407" t="s">
        <v>1627</v>
      </c>
      <c r="G29" s="408" t="s">
        <v>1628</v>
      </c>
      <c r="H29" s="406" t="s">
        <v>1629</v>
      </c>
      <c r="I29" s="409"/>
      <c r="J29" s="406"/>
      <c r="K29" s="406"/>
      <c r="L29" s="259" t="s">
        <v>1252</v>
      </c>
      <c r="M29" s="410" t="s">
        <v>1254</v>
      </c>
      <c r="N29" s="411" t="s">
        <v>1637</v>
      </c>
      <c r="O29" s="368">
        <v>0.0</v>
      </c>
      <c r="P29" s="368">
        <v>0.0</v>
      </c>
      <c r="Q29" s="368">
        <f t="shared" ref="Q29:U29" si="25">SUM(R29:AC29)</f>
        <v>0</v>
      </c>
      <c r="R29" s="368">
        <f t="shared" si="25"/>
        <v>0</v>
      </c>
      <c r="S29" s="368">
        <f t="shared" si="25"/>
        <v>0</v>
      </c>
      <c r="T29" s="368">
        <f t="shared" si="25"/>
        <v>0</v>
      </c>
      <c r="U29" s="368">
        <f t="shared" si="25"/>
        <v>0</v>
      </c>
      <c r="V29" s="368"/>
      <c r="W29" s="368"/>
      <c r="X29" s="368"/>
      <c r="Y29" s="368"/>
      <c r="Z29" s="368"/>
      <c r="AA29" s="368"/>
      <c r="AB29" s="368"/>
    </row>
    <row r="30" ht="23.25" customHeight="1">
      <c r="A30" s="366" t="s">
        <v>1352</v>
      </c>
      <c r="B30" s="373" t="s">
        <v>1214</v>
      </c>
      <c r="C30" s="256" t="s">
        <v>255</v>
      </c>
      <c r="D30" s="373" t="s">
        <v>1497</v>
      </c>
      <c r="E30" s="373" t="s">
        <v>1643</v>
      </c>
      <c r="F30" s="397" t="s">
        <v>1644</v>
      </c>
      <c r="G30" s="402" t="s">
        <v>1645</v>
      </c>
      <c r="H30" s="373" t="s">
        <v>1646</v>
      </c>
      <c r="I30" s="403"/>
      <c r="J30" s="373"/>
      <c r="K30" s="373"/>
      <c r="L30" s="256" t="s">
        <v>1252</v>
      </c>
      <c r="M30" s="383" t="s">
        <v>1647</v>
      </c>
      <c r="N30" s="376" t="s">
        <v>1648</v>
      </c>
      <c r="O30" s="368">
        <v>0.0</v>
      </c>
      <c r="P30" s="368">
        <v>0.0</v>
      </c>
      <c r="Q30" s="368">
        <f t="shared" ref="Q30:U30" si="26">SUM(R30:AC30)</f>
        <v>0</v>
      </c>
      <c r="R30" s="368">
        <f t="shared" si="26"/>
        <v>0</v>
      </c>
      <c r="S30" s="368">
        <f t="shared" si="26"/>
        <v>0</v>
      </c>
      <c r="T30" s="368">
        <f t="shared" si="26"/>
        <v>0</v>
      </c>
      <c r="U30" s="368">
        <f t="shared" si="26"/>
        <v>0</v>
      </c>
      <c r="V30" s="368"/>
      <c r="W30" s="368"/>
      <c r="X30" s="368"/>
      <c r="Y30" s="368"/>
      <c r="Z30" s="368"/>
      <c r="AA30" s="368"/>
      <c r="AB30" s="368"/>
    </row>
  </sheetData>
  <dataValidations>
    <dataValidation type="list" allowBlank="1" showErrorMessage="1" sqref="L4:L30">
      <formula1>"Mitra Referral,Mitra Patnership,Mitra Strategic"</formula1>
    </dataValidation>
    <dataValidation type="list" allowBlank="1" showErrorMessage="1" sqref="A4:A30">
      <formula1>"FRANCHISE (Jual Brand Usaha),REFERAL (Berlangganan),AFILIASI (Perlengkapan  Ex. Mesin, Rak, Dll)"</formula1>
    </dataValidation>
    <dataValidation type="list" allowBlank="1" showErrorMessage="1" sqref="K4:K30">
      <formula1>"BRI,BCA,Mandiri"</formula1>
    </dataValidation>
    <dataValidation type="list" allowBlank="1" showErrorMessage="1" sqref="B4:B30">
      <formula1>"PBGC 1 - Lidya,PBGC 3 - Givoni"</formula1>
    </dataValidation>
  </dataValidations>
  <hyperlinks>
    <hyperlink r:id="rId2" ref="G5"/>
  </hyperlinks>
  <printOptions gridLines="1" horizontalCentered="1"/>
  <pageMargins bottom="0.75" footer="0.0" header="0.0" left="0.25" right="0.25" top="0.75"/>
  <pageSetup fitToHeight="0" paperSize="9" cellComments="atEnd" orientation="landscape" pageOrder="overThenDown"/>
  <drawing r:id="rId3"/>
  <legacy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2" max="2" width="10.75"/>
    <col customWidth="1" min="3" max="3" width="14.38"/>
    <col customWidth="1" min="4" max="4" width="12.25"/>
    <col customWidth="1" min="5" max="5" width="8.25"/>
    <col customWidth="1" min="6" max="6" width="21.0"/>
    <col customWidth="1" min="7" max="7" width="21.63"/>
    <col customWidth="1" min="8" max="8" width="12.5"/>
    <col customWidth="1" min="9" max="10" width="15.13"/>
    <col customWidth="1" min="11" max="11" width="15.5"/>
    <col customWidth="1" min="12" max="13" width="15.63"/>
    <col customWidth="1" min="14" max="14" width="11.25"/>
    <col customWidth="1" min="15" max="15" width="12.63"/>
    <col customWidth="1" min="16" max="16" width="18.75"/>
    <col customWidth="1" min="17" max="17" width="19.13"/>
    <col customWidth="1" min="18" max="18" width="19.25"/>
  </cols>
  <sheetData>
    <row r="1">
      <c r="A1" s="414" t="s">
        <v>1702</v>
      </c>
    </row>
    <row r="2">
      <c r="A2" s="415" t="s">
        <v>1703</v>
      </c>
    </row>
    <row r="3">
      <c r="A3" s="414" t="s">
        <v>1704</v>
      </c>
    </row>
    <row r="4" ht="32.25" customHeight="1">
      <c r="A4" s="416" t="s">
        <v>50</v>
      </c>
      <c r="B4" s="417" t="s">
        <v>1707</v>
      </c>
      <c r="C4" s="416" t="s">
        <v>1710</v>
      </c>
      <c r="D4" s="418" t="s">
        <v>1180</v>
      </c>
      <c r="E4" s="418" t="s">
        <v>58</v>
      </c>
      <c r="F4" s="418" t="s">
        <v>59</v>
      </c>
      <c r="G4" s="418" t="s">
        <v>1716</v>
      </c>
      <c r="H4" s="416" t="s">
        <v>62</v>
      </c>
      <c r="I4" s="416" t="s">
        <v>1717</v>
      </c>
      <c r="J4" s="416" t="s">
        <v>1718</v>
      </c>
      <c r="K4" s="418" t="s">
        <v>1721</v>
      </c>
      <c r="L4" s="418" t="s">
        <v>1723</v>
      </c>
      <c r="M4" s="418" t="s">
        <v>1724</v>
      </c>
      <c r="N4" s="416" t="s">
        <v>1725</v>
      </c>
      <c r="O4" s="416" t="s">
        <v>1727</v>
      </c>
      <c r="P4" s="416" t="s">
        <v>1728</v>
      </c>
      <c r="Q4" s="416" t="s">
        <v>1729</v>
      </c>
      <c r="R4" s="416" t="s">
        <v>1730</v>
      </c>
    </row>
    <row r="5">
      <c r="A5" s="83">
        <v>1.0</v>
      </c>
      <c r="B5" s="78">
        <v>46174.0</v>
      </c>
      <c r="C5" s="179" t="s">
        <v>1737</v>
      </c>
      <c r="D5" s="91" t="s">
        <v>1214</v>
      </c>
      <c r="E5" s="91" t="s">
        <v>1561</v>
      </c>
      <c r="F5" s="180" t="s">
        <v>1563</v>
      </c>
      <c r="G5" s="180" t="s">
        <v>1564</v>
      </c>
      <c r="H5" s="91" t="s">
        <v>1565</v>
      </c>
      <c r="I5" s="83" t="s">
        <v>1745</v>
      </c>
      <c r="J5" s="83" t="s">
        <v>1746</v>
      </c>
      <c r="K5" s="179" t="s">
        <v>818</v>
      </c>
      <c r="L5" s="292">
        <v>168000.0</v>
      </c>
      <c r="M5" s="83" t="s">
        <v>1767</v>
      </c>
      <c r="N5" s="293">
        <v>702031.0</v>
      </c>
      <c r="O5" s="422">
        <v>46160.0</v>
      </c>
      <c r="P5" s="76" t="s">
        <v>1774</v>
      </c>
      <c r="Q5" s="423" t="s">
        <v>1776</v>
      </c>
      <c r="R5" s="182"/>
    </row>
    <row r="6">
      <c r="A6" s="83">
        <v>2.0</v>
      </c>
      <c r="B6" s="78">
        <v>46174.0</v>
      </c>
      <c r="C6" s="179" t="s">
        <v>1789</v>
      </c>
      <c r="D6" s="91" t="s">
        <v>1214</v>
      </c>
      <c r="E6" s="91" t="s">
        <v>953</v>
      </c>
      <c r="F6" s="97" t="s">
        <v>954</v>
      </c>
      <c r="G6" s="180" t="s">
        <v>1791</v>
      </c>
      <c r="H6" s="91" t="s">
        <v>956</v>
      </c>
      <c r="I6" s="83" t="s">
        <v>1745</v>
      </c>
      <c r="J6" s="83" t="s">
        <v>1746</v>
      </c>
      <c r="K6" s="83" t="s">
        <v>1792</v>
      </c>
      <c r="L6" s="293">
        <v>1688000.0</v>
      </c>
      <c r="M6" s="83" t="s">
        <v>1792</v>
      </c>
      <c r="N6" s="293">
        <v>1688000.0</v>
      </c>
      <c r="O6" s="422">
        <v>46162.0</v>
      </c>
      <c r="P6" s="76" t="s">
        <v>1774</v>
      </c>
      <c r="Q6" s="423" t="s">
        <v>1799</v>
      </c>
      <c r="R6" s="182"/>
    </row>
    <row r="7">
      <c r="A7" s="83">
        <v>3.0</v>
      </c>
      <c r="B7" s="78">
        <v>46174.0</v>
      </c>
      <c r="C7" s="83" t="s">
        <v>1789</v>
      </c>
      <c r="D7" s="76" t="s">
        <v>1214</v>
      </c>
      <c r="E7" s="76" t="s">
        <v>1806</v>
      </c>
      <c r="F7" s="88" t="s">
        <v>1807</v>
      </c>
      <c r="G7" s="89" t="s">
        <v>1808</v>
      </c>
      <c r="H7" s="76" t="s">
        <v>1058</v>
      </c>
      <c r="I7" s="83" t="s">
        <v>1745</v>
      </c>
      <c r="J7" s="83" t="s">
        <v>1746</v>
      </c>
      <c r="K7" s="83" t="s">
        <v>1809</v>
      </c>
      <c r="L7" s="293">
        <v>858000.0</v>
      </c>
      <c r="M7" s="83" t="s">
        <v>1809</v>
      </c>
      <c r="N7" s="293">
        <v>858017.0</v>
      </c>
      <c r="O7" s="424">
        <v>46160.0</v>
      </c>
      <c r="P7" s="76" t="s">
        <v>1774</v>
      </c>
      <c r="Q7" s="425" t="s">
        <v>1821</v>
      </c>
      <c r="R7" s="76"/>
    </row>
    <row r="8">
      <c r="A8" s="83">
        <v>4.0</v>
      </c>
      <c r="B8" s="78">
        <v>46174.0</v>
      </c>
      <c r="C8" s="83" t="s">
        <v>1789</v>
      </c>
      <c r="D8" s="76" t="s">
        <v>1214</v>
      </c>
      <c r="E8" s="330">
        <v>18604.0</v>
      </c>
      <c r="F8" s="97" t="s">
        <v>983</v>
      </c>
      <c r="G8" s="97" t="s">
        <v>984</v>
      </c>
      <c r="H8" s="91" t="s">
        <v>985</v>
      </c>
      <c r="I8" s="83" t="s">
        <v>1745</v>
      </c>
      <c r="J8" s="83" t="s">
        <v>1746</v>
      </c>
      <c r="K8" s="83" t="s">
        <v>1792</v>
      </c>
      <c r="L8" s="293">
        <v>1688000.0</v>
      </c>
      <c r="M8" s="83" t="s">
        <v>544</v>
      </c>
      <c r="N8" s="293">
        <v>2078000.0</v>
      </c>
      <c r="O8" s="424">
        <v>46184.0</v>
      </c>
      <c r="P8" s="76" t="s">
        <v>1834</v>
      </c>
      <c r="Q8" s="88"/>
      <c r="R8" s="76"/>
    </row>
    <row r="9">
      <c r="A9" s="83">
        <v>5.0</v>
      </c>
      <c r="B9" s="78">
        <v>46174.0</v>
      </c>
      <c r="C9" s="83" t="s">
        <v>1835</v>
      </c>
      <c r="D9" s="76" t="s">
        <v>1214</v>
      </c>
      <c r="E9" s="426" t="s">
        <v>611</v>
      </c>
      <c r="F9" s="427" t="s">
        <v>612</v>
      </c>
      <c r="G9" s="428" t="s">
        <v>613</v>
      </c>
      <c r="H9" s="76" t="s">
        <v>1836</v>
      </c>
      <c r="I9" s="83" t="s">
        <v>1745</v>
      </c>
      <c r="J9" s="83" t="s">
        <v>1746</v>
      </c>
      <c r="K9" s="83" t="s">
        <v>1841</v>
      </c>
      <c r="L9" s="293">
        <v>118000.0</v>
      </c>
      <c r="M9" s="83" t="s">
        <v>1841</v>
      </c>
      <c r="N9" s="293">
        <v>118000.0</v>
      </c>
      <c r="O9" s="424"/>
      <c r="P9" s="76"/>
      <c r="Q9" s="88"/>
      <c r="R9" s="76"/>
    </row>
    <row r="10">
      <c r="A10" s="83">
        <v>6.0</v>
      </c>
      <c r="B10" s="78">
        <v>46181.0</v>
      </c>
      <c r="C10" s="83" t="s">
        <v>1789</v>
      </c>
      <c r="D10" s="76" t="s">
        <v>1214</v>
      </c>
      <c r="E10" s="432" t="s">
        <v>1843</v>
      </c>
      <c r="F10" s="433" t="s">
        <v>1844</v>
      </c>
      <c r="G10" s="433" t="s">
        <v>1845</v>
      </c>
      <c r="H10" s="432" t="s">
        <v>1846</v>
      </c>
      <c r="I10" s="83" t="s">
        <v>1745</v>
      </c>
      <c r="J10" s="83" t="s">
        <v>1746</v>
      </c>
      <c r="K10" s="83" t="s">
        <v>818</v>
      </c>
      <c r="L10" s="293">
        <v>168000.0</v>
      </c>
      <c r="M10" s="83" t="s">
        <v>1809</v>
      </c>
      <c r="N10" s="293">
        <v>858000.0</v>
      </c>
      <c r="O10" s="424">
        <v>46181.0</v>
      </c>
      <c r="P10" s="76" t="s">
        <v>1834</v>
      </c>
      <c r="Q10" s="88"/>
      <c r="R10" s="76"/>
    </row>
    <row r="11">
      <c r="A11" s="83">
        <v>7.0</v>
      </c>
      <c r="B11" s="78">
        <v>46188.0</v>
      </c>
      <c r="C11" s="83" t="s">
        <v>1789</v>
      </c>
      <c r="D11" s="76" t="s">
        <v>1214</v>
      </c>
      <c r="E11" s="432" t="s">
        <v>90</v>
      </c>
      <c r="F11" s="433" t="s">
        <v>91</v>
      </c>
      <c r="G11" s="434" t="s">
        <v>93</v>
      </c>
      <c r="H11" s="432" t="s">
        <v>94</v>
      </c>
      <c r="I11" s="83" t="s">
        <v>1745</v>
      </c>
      <c r="J11" s="83" t="s">
        <v>1746</v>
      </c>
      <c r="K11" s="83" t="s">
        <v>1852</v>
      </c>
      <c r="L11" s="293">
        <v>78000.0</v>
      </c>
      <c r="M11" s="83" t="s">
        <v>1809</v>
      </c>
      <c r="N11" s="293">
        <v>858000.0</v>
      </c>
      <c r="O11" s="424"/>
      <c r="P11" s="76"/>
      <c r="Q11" s="88"/>
      <c r="R11" s="76"/>
    </row>
    <row r="12">
      <c r="A12" s="83">
        <v>8.0</v>
      </c>
      <c r="B12" s="78">
        <v>46188.0</v>
      </c>
      <c r="C12" s="83" t="s">
        <v>1789</v>
      </c>
      <c r="D12" s="76" t="s">
        <v>1214</v>
      </c>
      <c r="E12" s="432" t="s">
        <v>503</v>
      </c>
      <c r="F12" s="433" t="s">
        <v>504</v>
      </c>
      <c r="G12" s="434" t="s">
        <v>505</v>
      </c>
      <c r="H12" s="432" t="s">
        <v>506</v>
      </c>
      <c r="I12" s="83" t="s">
        <v>1745</v>
      </c>
      <c r="J12" s="83" t="s">
        <v>1746</v>
      </c>
      <c r="K12" s="83" t="s">
        <v>1841</v>
      </c>
      <c r="L12" s="293">
        <v>118000.0</v>
      </c>
      <c r="M12" s="83" t="s">
        <v>1841</v>
      </c>
      <c r="N12" s="293">
        <v>118070.0</v>
      </c>
      <c r="O12" s="424"/>
      <c r="P12" s="76"/>
      <c r="Q12" s="88"/>
      <c r="R12" s="76"/>
    </row>
    <row r="13">
      <c r="A13" s="83">
        <v>9.0</v>
      </c>
      <c r="B13" s="78">
        <v>46181.0</v>
      </c>
      <c r="C13" s="83" t="s">
        <v>1789</v>
      </c>
      <c r="D13" s="76" t="s">
        <v>1214</v>
      </c>
      <c r="E13" s="345">
        <v>18954.0</v>
      </c>
      <c r="F13" s="88" t="s">
        <v>465</v>
      </c>
      <c r="G13" s="88" t="s">
        <v>466</v>
      </c>
      <c r="H13" s="76" t="s">
        <v>468</v>
      </c>
      <c r="I13" s="83" t="s">
        <v>1858</v>
      </c>
      <c r="J13" s="83" t="s">
        <v>1859</v>
      </c>
      <c r="K13" s="83" t="s">
        <v>1809</v>
      </c>
      <c r="L13" s="293">
        <v>858000.0</v>
      </c>
      <c r="M13" s="83"/>
      <c r="N13" s="293"/>
      <c r="O13" s="424">
        <v>46181.0</v>
      </c>
      <c r="P13" s="76" t="s">
        <v>1834</v>
      </c>
      <c r="Q13" s="88"/>
      <c r="R13" s="76"/>
    </row>
    <row r="14">
      <c r="A14" s="83">
        <v>10.0</v>
      </c>
      <c r="B14" s="78">
        <v>46181.0</v>
      </c>
      <c r="C14" s="83" t="s">
        <v>1789</v>
      </c>
      <c r="D14" s="76" t="s">
        <v>1214</v>
      </c>
      <c r="E14" s="345">
        <v>15510.0</v>
      </c>
      <c r="F14" s="88" t="s">
        <v>451</v>
      </c>
      <c r="G14" s="88" t="s">
        <v>1860</v>
      </c>
      <c r="H14" s="76" t="s">
        <v>455</v>
      </c>
      <c r="I14" s="83" t="s">
        <v>1858</v>
      </c>
      <c r="J14" s="83" t="s">
        <v>1859</v>
      </c>
      <c r="K14" s="83" t="s">
        <v>1852</v>
      </c>
      <c r="L14" s="293">
        <v>78000.0</v>
      </c>
      <c r="M14" s="83"/>
      <c r="N14" s="293"/>
      <c r="O14" s="424"/>
      <c r="P14" s="76"/>
      <c r="Q14" s="88"/>
      <c r="R14" s="76"/>
    </row>
    <row r="15">
      <c r="A15" s="83">
        <v>11.0</v>
      </c>
      <c r="B15" s="78">
        <v>46207.0</v>
      </c>
      <c r="C15" s="83" t="s">
        <v>1789</v>
      </c>
      <c r="D15" s="76" t="s">
        <v>1214</v>
      </c>
      <c r="E15" s="76" t="s">
        <v>763</v>
      </c>
      <c r="F15" s="88" t="s">
        <v>1868</v>
      </c>
      <c r="G15" s="88" t="s">
        <v>765</v>
      </c>
      <c r="H15" s="76" t="s">
        <v>766</v>
      </c>
      <c r="I15" s="83" t="s">
        <v>1858</v>
      </c>
      <c r="J15" s="83" t="s">
        <v>1859</v>
      </c>
      <c r="K15" s="83" t="s">
        <v>1792</v>
      </c>
      <c r="L15" s="293">
        <v>1688000.0</v>
      </c>
      <c r="M15" s="83"/>
      <c r="N15" s="293"/>
      <c r="O15" s="424">
        <v>46181.0</v>
      </c>
      <c r="P15" s="76" t="s">
        <v>1834</v>
      </c>
      <c r="Q15" s="88"/>
      <c r="R15" s="76"/>
    </row>
    <row r="16">
      <c r="A16" s="83">
        <v>12.0</v>
      </c>
      <c r="B16" s="78">
        <v>46181.0</v>
      </c>
      <c r="C16" s="83" t="s">
        <v>1737</v>
      </c>
      <c r="D16" s="76" t="s">
        <v>1214</v>
      </c>
      <c r="E16" s="91" t="s">
        <v>515</v>
      </c>
      <c r="F16" s="97" t="s">
        <v>516</v>
      </c>
      <c r="G16" s="180" t="s">
        <v>518</v>
      </c>
      <c r="H16" s="91" t="s">
        <v>519</v>
      </c>
      <c r="I16" s="83" t="s">
        <v>1858</v>
      </c>
      <c r="J16" s="83" t="s">
        <v>1859</v>
      </c>
      <c r="K16" s="83" t="s">
        <v>818</v>
      </c>
      <c r="L16" s="293">
        <v>168000.0</v>
      </c>
      <c r="M16" s="83"/>
      <c r="N16" s="293"/>
      <c r="O16" s="424">
        <v>46183.0</v>
      </c>
      <c r="P16" s="76" t="s">
        <v>1834</v>
      </c>
      <c r="Q16" s="88"/>
      <c r="R16" s="76"/>
    </row>
    <row r="17">
      <c r="A17" s="83">
        <v>13.0</v>
      </c>
      <c r="B17" s="78">
        <v>46181.0</v>
      </c>
      <c r="C17" s="83" t="s">
        <v>1737</v>
      </c>
      <c r="D17" s="76" t="s">
        <v>1214</v>
      </c>
      <c r="E17" s="432" t="s">
        <v>497</v>
      </c>
      <c r="F17" s="433" t="s">
        <v>498</v>
      </c>
      <c r="G17" s="434" t="s">
        <v>500</v>
      </c>
      <c r="H17" s="432" t="s">
        <v>502</v>
      </c>
      <c r="I17" s="83" t="s">
        <v>1858</v>
      </c>
      <c r="J17" s="83" t="s">
        <v>1859</v>
      </c>
      <c r="K17" s="83"/>
      <c r="L17" s="293"/>
      <c r="M17" s="83"/>
      <c r="N17" s="293"/>
      <c r="O17" s="424"/>
      <c r="P17" s="76"/>
      <c r="Q17" s="88"/>
      <c r="R17" s="76"/>
    </row>
    <row r="18">
      <c r="A18" s="83">
        <v>14.0</v>
      </c>
      <c r="B18" s="78">
        <v>46190.0</v>
      </c>
      <c r="C18" s="83" t="s">
        <v>1789</v>
      </c>
      <c r="D18" s="76" t="s">
        <v>1214</v>
      </c>
      <c r="E18" s="432" t="s">
        <v>811</v>
      </c>
      <c r="F18" s="433" t="s">
        <v>812</v>
      </c>
      <c r="G18" s="437" t="s">
        <v>813</v>
      </c>
      <c r="H18" s="432" t="s">
        <v>814</v>
      </c>
      <c r="I18" s="83" t="s">
        <v>1858</v>
      </c>
      <c r="J18" s="83" t="s">
        <v>1859</v>
      </c>
      <c r="K18" s="83"/>
      <c r="L18" s="293"/>
      <c r="M18" s="83"/>
      <c r="N18" s="293"/>
      <c r="O18" s="424">
        <v>46190.0</v>
      </c>
      <c r="P18" s="76" t="s">
        <v>1834</v>
      </c>
      <c r="Q18" s="438" t="s">
        <v>1896</v>
      </c>
      <c r="R18" s="76"/>
    </row>
    <row r="19">
      <c r="A19" s="83">
        <v>15.0</v>
      </c>
      <c r="B19" s="78">
        <v>46190.0</v>
      </c>
      <c r="C19" s="83" t="s">
        <v>1789</v>
      </c>
      <c r="D19" s="76" t="s">
        <v>1214</v>
      </c>
      <c r="E19" s="432" t="s">
        <v>534</v>
      </c>
      <c r="F19" s="433" t="s">
        <v>535</v>
      </c>
      <c r="G19" s="439" t="s">
        <v>536</v>
      </c>
      <c r="H19" s="432" t="s">
        <v>537</v>
      </c>
      <c r="I19" s="83" t="s">
        <v>1858</v>
      </c>
      <c r="J19" s="83" t="s">
        <v>1859</v>
      </c>
      <c r="K19" s="83" t="s">
        <v>1792</v>
      </c>
      <c r="L19" s="293">
        <v>1688000.0</v>
      </c>
      <c r="M19" s="83"/>
      <c r="N19" s="293"/>
      <c r="O19" s="424"/>
      <c r="P19" s="76" t="s">
        <v>1909</v>
      </c>
      <c r="Q19" s="88"/>
      <c r="R19" s="76"/>
    </row>
    <row r="20">
      <c r="A20" s="83">
        <v>16.0</v>
      </c>
      <c r="B20" s="78">
        <v>46190.0</v>
      </c>
      <c r="C20" s="83" t="s">
        <v>1789</v>
      </c>
      <c r="D20" s="76" t="s">
        <v>1214</v>
      </c>
      <c r="E20" s="426" t="s">
        <v>1910</v>
      </c>
      <c r="F20" s="427" t="s">
        <v>1911</v>
      </c>
      <c r="G20" s="440" t="s">
        <v>1912</v>
      </c>
      <c r="H20" s="426" t="s">
        <v>1913</v>
      </c>
      <c r="I20" s="83" t="s">
        <v>1858</v>
      </c>
      <c r="J20" s="83" t="s">
        <v>1859</v>
      </c>
      <c r="K20" s="83"/>
      <c r="L20" s="293"/>
      <c r="M20" s="83"/>
      <c r="N20" s="293"/>
      <c r="O20" s="424"/>
      <c r="P20" s="76"/>
      <c r="Q20" s="88"/>
      <c r="R20" s="76"/>
    </row>
    <row r="21">
      <c r="A21" s="441" t="s">
        <v>431</v>
      </c>
      <c r="I21" s="442"/>
      <c r="K21" s="443">
        <f>sum(L5:L17)</f>
        <v>7676000</v>
      </c>
      <c r="M21" s="443">
        <f>sum(N5:N17)</f>
        <v>7278118</v>
      </c>
      <c r="O21" s="444"/>
      <c r="P21" s="442"/>
      <c r="Q21" s="442"/>
      <c r="R21" s="442"/>
    </row>
    <row r="22">
      <c r="A22" s="414"/>
      <c r="B22" s="414"/>
      <c r="C22" s="414"/>
      <c r="D22" s="414"/>
      <c r="E22" s="414"/>
      <c r="F22" s="414"/>
      <c r="G22" s="414"/>
      <c r="H22" s="414"/>
      <c r="I22" s="414"/>
      <c r="J22" s="414"/>
      <c r="K22" s="414"/>
      <c r="L22" s="414"/>
      <c r="M22" s="414"/>
      <c r="N22" s="414"/>
      <c r="O22" s="414"/>
      <c r="P22" s="414"/>
      <c r="Q22" s="414"/>
      <c r="R22" s="414"/>
    </row>
    <row r="23">
      <c r="A23" s="414" t="s">
        <v>1702</v>
      </c>
    </row>
    <row r="24">
      <c r="A24" s="415" t="s">
        <v>1926</v>
      </c>
    </row>
    <row r="25">
      <c r="A25" s="414" t="s">
        <v>1704</v>
      </c>
    </row>
    <row r="26" ht="32.25" customHeight="1">
      <c r="A26" s="416" t="s">
        <v>50</v>
      </c>
      <c r="B26" s="417" t="s">
        <v>1707</v>
      </c>
      <c r="C26" s="416" t="s">
        <v>1710</v>
      </c>
      <c r="D26" s="418" t="s">
        <v>1180</v>
      </c>
      <c r="E26" s="418" t="s">
        <v>58</v>
      </c>
      <c r="F26" s="418" t="s">
        <v>59</v>
      </c>
      <c r="G26" s="418" t="s">
        <v>1716</v>
      </c>
      <c r="H26" s="416" t="s">
        <v>62</v>
      </c>
      <c r="I26" s="416" t="s">
        <v>1717</v>
      </c>
      <c r="J26" s="416" t="s">
        <v>1718</v>
      </c>
      <c r="K26" s="418" t="s">
        <v>1721</v>
      </c>
      <c r="L26" s="418" t="s">
        <v>1723</v>
      </c>
      <c r="M26" s="418" t="s">
        <v>1724</v>
      </c>
      <c r="N26" s="416" t="s">
        <v>1725</v>
      </c>
      <c r="O26" s="416" t="s">
        <v>1727</v>
      </c>
      <c r="P26" s="416" t="s">
        <v>1728</v>
      </c>
      <c r="Q26" s="416" t="s">
        <v>1729</v>
      </c>
      <c r="R26" s="416" t="s">
        <v>1730</v>
      </c>
    </row>
    <row r="27">
      <c r="A27" s="83">
        <v>1.0</v>
      </c>
      <c r="B27" s="78">
        <v>46146.0</v>
      </c>
      <c r="C27" s="83" t="s">
        <v>1929</v>
      </c>
      <c r="D27" s="76" t="s">
        <v>1214</v>
      </c>
      <c r="E27" s="330">
        <v>18587.0</v>
      </c>
      <c r="F27" s="97" t="s">
        <v>1932</v>
      </c>
      <c r="G27" s="97" t="s">
        <v>1932</v>
      </c>
      <c r="H27" s="91" t="s">
        <v>1935</v>
      </c>
      <c r="I27" s="83" t="s">
        <v>1745</v>
      </c>
      <c r="J27" s="83" t="s">
        <v>1746</v>
      </c>
      <c r="K27" s="83" t="s">
        <v>1792</v>
      </c>
      <c r="L27" s="293">
        <v>1688000.0</v>
      </c>
      <c r="M27" s="83" t="s">
        <v>1792</v>
      </c>
      <c r="N27" s="293">
        <v>1688000.0</v>
      </c>
      <c r="O27" s="78">
        <v>46146.0</v>
      </c>
      <c r="P27" s="76" t="s">
        <v>1834</v>
      </c>
      <c r="Q27" s="425" t="s">
        <v>1936</v>
      </c>
      <c r="R27" s="446" t="s">
        <v>1937</v>
      </c>
    </row>
    <row r="28">
      <c r="A28" s="83">
        <v>2.0</v>
      </c>
      <c r="B28" s="78">
        <v>46147.0</v>
      </c>
      <c r="C28" s="83" t="s">
        <v>1835</v>
      </c>
      <c r="D28" s="76" t="s">
        <v>1214</v>
      </c>
      <c r="E28" s="345">
        <v>17980.0</v>
      </c>
      <c r="F28" s="88" t="s">
        <v>1943</v>
      </c>
      <c r="G28" s="88" t="s">
        <v>1944</v>
      </c>
      <c r="H28" s="76" t="s">
        <v>1945</v>
      </c>
      <c r="I28" s="83" t="s">
        <v>1745</v>
      </c>
      <c r="J28" s="83" t="s">
        <v>1746</v>
      </c>
      <c r="K28" s="83" t="s">
        <v>1809</v>
      </c>
      <c r="L28" s="293">
        <v>858000.0</v>
      </c>
      <c r="M28" s="83" t="s">
        <v>1792</v>
      </c>
      <c r="N28" s="293">
        <v>1718020.0</v>
      </c>
      <c r="O28" s="78"/>
      <c r="P28" s="76"/>
      <c r="Q28" s="88"/>
      <c r="R28" s="447" t="s">
        <v>1946</v>
      </c>
    </row>
    <row r="29">
      <c r="A29" s="83">
        <v>3.0</v>
      </c>
      <c r="B29" s="78">
        <v>46149.0</v>
      </c>
      <c r="C29" s="83" t="s">
        <v>1789</v>
      </c>
      <c r="D29" s="76" t="s">
        <v>1214</v>
      </c>
      <c r="E29" s="76" t="s">
        <v>1953</v>
      </c>
      <c r="F29" s="88" t="s">
        <v>1954</v>
      </c>
      <c r="G29" s="88" t="s">
        <v>1956</v>
      </c>
      <c r="H29" s="76" t="s">
        <v>1957</v>
      </c>
      <c r="I29" s="83" t="s">
        <v>1745</v>
      </c>
      <c r="J29" s="83" t="s">
        <v>1746</v>
      </c>
      <c r="K29" s="83" t="s">
        <v>1792</v>
      </c>
      <c r="L29" s="293">
        <v>1688000.0</v>
      </c>
      <c r="M29" s="83" t="s">
        <v>1792</v>
      </c>
      <c r="N29" s="293">
        <v>1688000.0</v>
      </c>
      <c r="O29" s="424"/>
      <c r="P29" s="76"/>
      <c r="Q29" s="88"/>
      <c r="R29" s="76"/>
    </row>
    <row r="30">
      <c r="A30" s="83">
        <v>4.0</v>
      </c>
      <c r="B30" s="78">
        <v>46162.0</v>
      </c>
      <c r="C30" s="83" t="s">
        <v>1835</v>
      </c>
      <c r="D30" s="76" t="s">
        <v>1214</v>
      </c>
      <c r="E30" s="426" t="s">
        <v>1606</v>
      </c>
      <c r="F30" s="427" t="s">
        <v>1607</v>
      </c>
      <c r="G30" s="428" t="s">
        <v>1608</v>
      </c>
      <c r="H30" s="76" t="s">
        <v>1610</v>
      </c>
      <c r="I30" s="83" t="s">
        <v>1745</v>
      </c>
      <c r="J30" s="83" t="s">
        <v>1969</v>
      </c>
      <c r="K30" s="83" t="s">
        <v>1792</v>
      </c>
      <c r="L30" s="293">
        <v>1688000.0</v>
      </c>
      <c r="M30" s="83" t="s">
        <v>1792</v>
      </c>
      <c r="N30" s="293">
        <v>1688000.0</v>
      </c>
      <c r="O30" s="78">
        <v>46163.0</v>
      </c>
      <c r="P30" s="76" t="s">
        <v>1834</v>
      </c>
      <c r="Q30" s="76"/>
      <c r="R30" s="76"/>
    </row>
    <row r="31">
      <c r="A31" s="83">
        <v>5.0</v>
      </c>
      <c r="B31" s="78">
        <v>46132.0</v>
      </c>
      <c r="C31" s="83" t="s">
        <v>1789</v>
      </c>
      <c r="D31" s="76" t="s">
        <v>1214</v>
      </c>
      <c r="E31" s="91" t="s">
        <v>991</v>
      </c>
      <c r="F31" s="97" t="s">
        <v>992</v>
      </c>
      <c r="G31" s="97" t="s">
        <v>993</v>
      </c>
      <c r="H31" s="91" t="s">
        <v>994</v>
      </c>
      <c r="I31" s="83" t="s">
        <v>1745</v>
      </c>
      <c r="J31" s="83" t="s">
        <v>1746</v>
      </c>
      <c r="K31" s="83" t="s">
        <v>1792</v>
      </c>
      <c r="L31" s="293">
        <v>1688000.0</v>
      </c>
      <c r="M31" s="83" t="s">
        <v>1792</v>
      </c>
      <c r="N31" s="293">
        <v>1688000.0</v>
      </c>
      <c r="O31" s="424"/>
      <c r="P31" s="76" t="s">
        <v>1834</v>
      </c>
      <c r="Q31" s="76"/>
      <c r="R31" s="76"/>
    </row>
    <row r="32">
      <c r="A32" s="83">
        <v>6.0</v>
      </c>
      <c r="B32" s="78">
        <v>46160.0</v>
      </c>
      <c r="C32" s="83" t="s">
        <v>1789</v>
      </c>
      <c r="D32" s="76" t="s">
        <v>1214</v>
      </c>
      <c r="E32" s="432" t="s">
        <v>1597</v>
      </c>
      <c r="F32" s="433" t="s">
        <v>1598</v>
      </c>
      <c r="G32" s="434" t="s">
        <v>253</v>
      </c>
      <c r="H32" s="432" t="s">
        <v>1599</v>
      </c>
      <c r="I32" s="83" t="s">
        <v>1745</v>
      </c>
      <c r="J32" s="83" t="s">
        <v>1746</v>
      </c>
      <c r="K32" s="83" t="s">
        <v>818</v>
      </c>
      <c r="L32" s="293">
        <v>168000.0</v>
      </c>
      <c r="M32" s="83" t="s">
        <v>1792</v>
      </c>
      <c r="N32" s="293">
        <v>1688000.0</v>
      </c>
      <c r="O32" s="424">
        <v>46160.0</v>
      </c>
      <c r="P32" s="76" t="s">
        <v>1834</v>
      </c>
      <c r="Q32" s="449" t="s">
        <v>1975</v>
      </c>
      <c r="R32" s="76"/>
    </row>
    <row r="33">
      <c r="A33" s="83">
        <v>7.0</v>
      </c>
      <c r="B33" s="78">
        <v>46159.0</v>
      </c>
      <c r="C33" s="83" t="s">
        <v>1835</v>
      </c>
      <c r="D33" s="76" t="s">
        <v>1214</v>
      </c>
      <c r="E33" s="432" t="s">
        <v>1589</v>
      </c>
      <c r="F33" s="434" t="s">
        <v>1591</v>
      </c>
      <c r="G33" s="89" t="s">
        <v>1591</v>
      </c>
      <c r="H33" s="432" t="s">
        <v>1592</v>
      </c>
      <c r="I33" s="83" t="s">
        <v>1745</v>
      </c>
      <c r="J33" s="83" t="s">
        <v>1746</v>
      </c>
      <c r="K33" s="83" t="s">
        <v>1792</v>
      </c>
      <c r="L33" s="293">
        <v>1688000.0</v>
      </c>
      <c r="M33" s="83" t="s">
        <v>1792</v>
      </c>
      <c r="N33" s="293">
        <v>1688000.0</v>
      </c>
      <c r="O33" s="424">
        <v>46159.0</v>
      </c>
      <c r="P33" s="76" t="s">
        <v>1834</v>
      </c>
      <c r="Q33" s="449" t="s">
        <v>1981</v>
      </c>
      <c r="R33" s="449" t="s">
        <v>1984</v>
      </c>
    </row>
    <row r="34">
      <c r="A34" s="83">
        <v>15.0</v>
      </c>
      <c r="B34" s="78">
        <v>46148.0</v>
      </c>
      <c r="C34" s="83" t="s">
        <v>1789</v>
      </c>
      <c r="D34" s="76" t="s">
        <v>1214</v>
      </c>
      <c r="E34" s="76" t="s">
        <v>1985</v>
      </c>
      <c r="F34" s="88" t="s">
        <v>1064</v>
      </c>
      <c r="G34" s="88" t="s">
        <v>1986</v>
      </c>
      <c r="H34" s="76" t="s">
        <v>1066</v>
      </c>
      <c r="I34" s="83" t="s">
        <v>1745</v>
      </c>
      <c r="J34" s="83" t="s">
        <v>1746</v>
      </c>
      <c r="K34" s="83" t="s">
        <v>1792</v>
      </c>
      <c r="L34" s="293">
        <v>1688000.0</v>
      </c>
      <c r="M34" s="83" t="s">
        <v>1792</v>
      </c>
      <c r="N34" s="293">
        <v>1688000.0</v>
      </c>
      <c r="O34" s="424"/>
      <c r="P34" s="76"/>
      <c r="Q34" s="88"/>
      <c r="R34" s="76"/>
    </row>
    <row r="35">
      <c r="A35" s="83">
        <v>8.0</v>
      </c>
      <c r="B35" s="78">
        <v>46170.0</v>
      </c>
      <c r="C35" s="450" t="s">
        <v>1835</v>
      </c>
      <c r="D35" s="426" t="s">
        <v>1214</v>
      </c>
      <c r="E35" s="432" t="s">
        <v>1993</v>
      </c>
      <c r="F35" s="427" t="s">
        <v>1994</v>
      </c>
      <c r="G35" s="451" t="s">
        <v>1995</v>
      </c>
      <c r="H35" s="432" t="s">
        <v>1997</v>
      </c>
      <c r="I35" s="450" t="s">
        <v>1745</v>
      </c>
      <c r="J35" s="450" t="s">
        <v>1746</v>
      </c>
      <c r="K35" s="450" t="s">
        <v>1809</v>
      </c>
      <c r="L35" s="262">
        <v>858000.0</v>
      </c>
      <c r="M35" s="450" t="s">
        <v>1809</v>
      </c>
      <c r="N35" s="262">
        <v>858002.0</v>
      </c>
      <c r="O35" s="424">
        <v>46170.0</v>
      </c>
      <c r="P35" s="76" t="s">
        <v>1834</v>
      </c>
      <c r="Q35" s="449" t="s">
        <v>1998</v>
      </c>
      <c r="R35" s="452" t="s">
        <v>2004</v>
      </c>
    </row>
    <row r="36">
      <c r="A36" s="83">
        <v>9.0</v>
      </c>
      <c r="B36" s="453">
        <v>46156.0</v>
      </c>
      <c r="C36" s="454" t="s">
        <v>1789</v>
      </c>
      <c r="D36" s="432" t="s">
        <v>1214</v>
      </c>
      <c r="E36" s="455" t="s">
        <v>1696</v>
      </c>
      <c r="F36" s="456" t="s">
        <v>1697</v>
      </c>
      <c r="G36" s="457" t="s">
        <v>2005</v>
      </c>
      <c r="H36" s="455" t="s">
        <v>1700</v>
      </c>
      <c r="I36" s="454" t="s">
        <v>1745</v>
      </c>
      <c r="J36" s="450" t="s">
        <v>1746</v>
      </c>
      <c r="K36" s="450" t="s">
        <v>2006</v>
      </c>
      <c r="L36" s="262">
        <v>708000.0</v>
      </c>
      <c r="M36" s="450" t="s">
        <v>2006</v>
      </c>
      <c r="N36" s="262">
        <v>708000.0</v>
      </c>
      <c r="O36" s="424">
        <v>46164.0</v>
      </c>
      <c r="P36" s="76" t="s">
        <v>1834</v>
      </c>
      <c r="Q36" s="449" t="s">
        <v>2007</v>
      </c>
      <c r="R36" s="459"/>
    </row>
    <row r="37">
      <c r="A37" s="83">
        <v>10.0</v>
      </c>
      <c r="B37" s="78">
        <v>46141.0</v>
      </c>
      <c r="C37" s="83" t="s">
        <v>1789</v>
      </c>
      <c r="D37" s="76" t="s">
        <v>1214</v>
      </c>
      <c r="E37" s="91" t="s">
        <v>2008</v>
      </c>
      <c r="F37" s="97" t="s">
        <v>2009</v>
      </c>
      <c r="G37" s="97" t="s">
        <v>2010</v>
      </c>
      <c r="H37" s="91" t="s">
        <v>2011</v>
      </c>
      <c r="I37" s="83" t="s">
        <v>1745</v>
      </c>
      <c r="J37" s="83" t="s">
        <v>1746</v>
      </c>
      <c r="K37" s="83" t="s">
        <v>818</v>
      </c>
      <c r="L37" s="293">
        <v>168000.0</v>
      </c>
      <c r="M37" s="83" t="s">
        <v>818</v>
      </c>
      <c r="N37" s="293">
        <v>168000.0</v>
      </c>
      <c r="O37" s="424"/>
      <c r="P37" s="76"/>
      <c r="Q37" s="76"/>
      <c r="R37" s="449" t="s">
        <v>2017</v>
      </c>
    </row>
    <row r="38">
      <c r="A38" s="83">
        <v>11.0</v>
      </c>
      <c r="B38" s="78">
        <v>46154.0</v>
      </c>
      <c r="C38" s="83" t="s">
        <v>1737</v>
      </c>
      <c r="D38" s="76" t="s">
        <v>1214</v>
      </c>
      <c r="E38" s="432" t="s">
        <v>2018</v>
      </c>
      <c r="F38" s="433" t="s">
        <v>2019</v>
      </c>
      <c r="G38" s="433" t="s">
        <v>2020</v>
      </c>
      <c r="H38" s="432" t="s">
        <v>2021</v>
      </c>
      <c r="I38" s="83" t="s">
        <v>1745</v>
      </c>
      <c r="J38" s="83" t="s">
        <v>1969</v>
      </c>
      <c r="K38" s="83" t="s">
        <v>818</v>
      </c>
      <c r="L38" s="293">
        <v>168000.0</v>
      </c>
      <c r="M38" s="83" t="s">
        <v>818</v>
      </c>
      <c r="N38" s="293">
        <v>168000.0</v>
      </c>
      <c r="O38" s="424">
        <v>46154.0</v>
      </c>
      <c r="P38" s="76" t="s">
        <v>1834</v>
      </c>
      <c r="Q38" s="449" t="s">
        <v>2027</v>
      </c>
      <c r="R38" s="76"/>
    </row>
    <row r="39">
      <c r="A39" s="83">
        <v>12.0</v>
      </c>
      <c r="B39" s="78">
        <v>46156.0</v>
      </c>
      <c r="C39" s="83" t="s">
        <v>1789</v>
      </c>
      <c r="D39" s="76" t="s">
        <v>1214</v>
      </c>
      <c r="E39" s="426" t="s">
        <v>1696</v>
      </c>
      <c r="F39" s="427" t="s">
        <v>1697</v>
      </c>
      <c r="G39" s="427" t="s">
        <v>1698</v>
      </c>
      <c r="H39" s="426" t="s">
        <v>1700</v>
      </c>
      <c r="I39" s="83" t="s">
        <v>1745</v>
      </c>
      <c r="J39" s="83" t="s">
        <v>2035</v>
      </c>
      <c r="K39" s="83" t="s">
        <v>816</v>
      </c>
      <c r="L39" s="293">
        <v>399000.0</v>
      </c>
      <c r="M39" s="83" t="s">
        <v>816</v>
      </c>
      <c r="N39" s="293">
        <v>399000.0</v>
      </c>
      <c r="O39" s="424"/>
      <c r="P39" s="76"/>
      <c r="Q39" s="76"/>
      <c r="R39" s="76"/>
    </row>
    <row r="40">
      <c r="A40" s="83">
        <v>13.0</v>
      </c>
      <c r="B40" s="78">
        <v>46156.0</v>
      </c>
      <c r="C40" s="83" t="s">
        <v>1789</v>
      </c>
      <c r="D40" s="76" t="s">
        <v>1214</v>
      </c>
      <c r="E40" s="426" t="s">
        <v>1696</v>
      </c>
      <c r="F40" s="427" t="s">
        <v>1697</v>
      </c>
      <c r="G40" s="427" t="s">
        <v>1698</v>
      </c>
      <c r="H40" s="426" t="s">
        <v>1700</v>
      </c>
      <c r="I40" s="83" t="s">
        <v>1745</v>
      </c>
      <c r="J40" s="83" t="s">
        <v>2035</v>
      </c>
      <c r="K40" s="83" t="s">
        <v>2047</v>
      </c>
      <c r="L40" s="293">
        <v>54000.0</v>
      </c>
      <c r="M40" s="83" t="s">
        <v>2047</v>
      </c>
      <c r="N40" s="293">
        <v>54000.0</v>
      </c>
      <c r="O40" s="424"/>
      <c r="P40" s="76"/>
      <c r="Q40" s="76"/>
      <c r="R40" s="76"/>
    </row>
    <row r="41">
      <c r="A41" s="83">
        <v>14.0</v>
      </c>
      <c r="B41" s="78">
        <v>46146.0</v>
      </c>
      <c r="C41" s="83" t="s">
        <v>1789</v>
      </c>
      <c r="D41" s="76" t="s">
        <v>1214</v>
      </c>
      <c r="E41" s="91" t="s">
        <v>969</v>
      </c>
      <c r="F41" s="97" t="s">
        <v>970</v>
      </c>
      <c r="G41" s="97" t="s">
        <v>971</v>
      </c>
      <c r="H41" s="91" t="s">
        <v>2050</v>
      </c>
      <c r="I41" s="83" t="s">
        <v>2051</v>
      </c>
      <c r="J41" s="83" t="s">
        <v>1859</v>
      </c>
      <c r="K41" s="83" t="s">
        <v>1792</v>
      </c>
      <c r="L41" s="293">
        <v>1688000.0</v>
      </c>
      <c r="M41" s="83"/>
      <c r="N41" s="293"/>
      <c r="O41" s="78"/>
      <c r="P41" s="76"/>
      <c r="Q41" s="88"/>
      <c r="R41" s="76"/>
    </row>
    <row r="42">
      <c r="A42" s="83">
        <v>16.0</v>
      </c>
      <c r="B42" s="78">
        <v>46146.0</v>
      </c>
      <c r="C42" s="83" t="s">
        <v>1789</v>
      </c>
      <c r="D42" s="76" t="s">
        <v>1214</v>
      </c>
      <c r="E42" s="91" t="s">
        <v>999</v>
      </c>
      <c r="F42" s="97" t="s">
        <v>335</v>
      </c>
      <c r="G42" s="97" t="s">
        <v>1000</v>
      </c>
      <c r="H42" s="91" t="s">
        <v>1001</v>
      </c>
      <c r="I42" s="83" t="s">
        <v>1858</v>
      </c>
      <c r="J42" s="83" t="s">
        <v>1859</v>
      </c>
      <c r="K42" s="83"/>
      <c r="L42" s="293"/>
      <c r="M42" s="83"/>
      <c r="N42" s="293"/>
      <c r="O42" s="78"/>
      <c r="P42" s="76"/>
      <c r="Q42" s="88"/>
      <c r="R42" s="76"/>
    </row>
    <row r="43">
      <c r="A43" s="83">
        <v>17.0</v>
      </c>
      <c r="B43" s="78">
        <v>46134.0</v>
      </c>
      <c r="C43" s="83" t="s">
        <v>1835</v>
      </c>
      <c r="D43" s="76" t="s">
        <v>1214</v>
      </c>
      <c r="E43" s="91" t="s">
        <v>1530</v>
      </c>
      <c r="F43" s="97" t="s">
        <v>1531</v>
      </c>
      <c r="G43" s="97" t="s">
        <v>1532</v>
      </c>
      <c r="H43" s="91" t="s">
        <v>1533</v>
      </c>
      <c r="I43" s="83" t="s">
        <v>1858</v>
      </c>
      <c r="J43" s="83" t="s">
        <v>1859</v>
      </c>
      <c r="K43" s="83"/>
      <c r="L43" s="293"/>
      <c r="M43" s="83"/>
      <c r="N43" s="293"/>
      <c r="O43" s="424">
        <v>46134.0</v>
      </c>
      <c r="P43" s="76" t="s">
        <v>1774</v>
      </c>
      <c r="Q43" s="425" t="s">
        <v>2063</v>
      </c>
      <c r="R43" s="76"/>
    </row>
    <row r="44">
      <c r="A44" s="83">
        <v>18.0</v>
      </c>
      <c r="B44" s="78">
        <v>46149.0</v>
      </c>
      <c r="C44" s="83" t="s">
        <v>1789</v>
      </c>
      <c r="D44" s="76" t="s">
        <v>1214</v>
      </c>
      <c r="E44" s="104" t="s">
        <v>763</v>
      </c>
      <c r="F44" s="88" t="s">
        <v>1868</v>
      </c>
      <c r="G44" s="88" t="s">
        <v>765</v>
      </c>
      <c r="H44" s="76" t="s">
        <v>766</v>
      </c>
      <c r="I44" s="83" t="s">
        <v>1858</v>
      </c>
      <c r="J44" s="83" t="s">
        <v>1859</v>
      </c>
      <c r="K44" s="83"/>
      <c r="L44" s="293"/>
      <c r="M44" s="83"/>
      <c r="N44" s="293"/>
      <c r="O44" s="424"/>
      <c r="P44" s="76"/>
      <c r="Q44" s="88"/>
      <c r="R44" s="76"/>
    </row>
    <row r="45">
      <c r="A45" s="83">
        <v>19.0</v>
      </c>
      <c r="B45" s="78">
        <v>46160.0</v>
      </c>
      <c r="C45" s="83" t="s">
        <v>1737</v>
      </c>
      <c r="D45" s="76" t="s">
        <v>1214</v>
      </c>
      <c r="E45" s="460" t="s">
        <v>1561</v>
      </c>
      <c r="F45" s="428" t="s">
        <v>1563</v>
      </c>
      <c r="G45" s="461" t="s">
        <v>1564</v>
      </c>
      <c r="H45" s="426" t="s">
        <v>1565</v>
      </c>
      <c r="I45" s="83" t="s">
        <v>1858</v>
      </c>
      <c r="J45" s="83" t="s">
        <v>1859</v>
      </c>
      <c r="K45" s="83" t="s">
        <v>818</v>
      </c>
      <c r="L45" s="293">
        <v>168000.0</v>
      </c>
      <c r="M45" s="83"/>
      <c r="N45" s="293"/>
      <c r="O45" s="424">
        <v>46160.0</v>
      </c>
      <c r="P45" s="76" t="s">
        <v>1834</v>
      </c>
      <c r="Q45" s="425" t="s">
        <v>1776</v>
      </c>
      <c r="R45" s="76"/>
    </row>
    <row r="46">
      <c r="A46" s="83">
        <v>20.0</v>
      </c>
      <c r="B46" s="78">
        <v>46160.0</v>
      </c>
      <c r="C46" s="83" t="s">
        <v>1789</v>
      </c>
      <c r="D46" s="76" t="s">
        <v>1214</v>
      </c>
      <c r="E46" s="460" t="s">
        <v>1571</v>
      </c>
      <c r="F46" s="433" t="s">
        <v>1572</v>
      </c>
      <c r="G46" s="462" t="s">
        <v>1573</v>
      </c>
      <c r="H46" s="432" t="s">
        <v>1574</v>
      </c>
      <c r="I46" s="83" t="s">
        <v>1858</v>
      </c>
      <c r="J46" s="83" t="s">
        <v>1859</v>
      </c>
      <c r="K46" s="83"/>
      <c r="L46" s="293"/>
      <c r="M46" s="83"/>
      <c r="N46" s="293"/>
      <c r="O46" s="424"/>
      <c r="P46" s="76"/>
      <c r="Q46" s="88"/>
      <c r="R46" s="76"/>
    </row>
    <row r="47">
      <c r="A47" s="83">
        <v>21.0</v>
      </c>
      <c r="B47" s="78">
        <v>46160.0</v>
      </c>
      <c r="C47" s="83" t="s">
        <v>1789</v>
      </c>
      <c r="D47" s="76" t="s">
        <v>1214</v>
      </c>
      <c r="E47" s="463" t="s">
        <v>1055</v>
      </c>
      <c r="F47" s="433" t="s">
        <v>1056</v>
      </c>
      <c r="G47" s="462" t="s">
        <v>1057</v>
      </c>
      <c r="H47" s="76" t="s">
        <v>1058</v>
      </c>
      <c r="I47" s="83" t="s">
        <v>1858</v>
      </c>
      <c r="J47" s="83" t="s">
        <v>1859</v>
      </c>
      <c r="K47" s="83"/>
      <c r="L47" s="293"/>
      <c r="M47" s="83"/>
      <c r="N47" s="293"/>
      <c r="O47" s="424">
        <v>46160.0</v>
      </c>
      <c r="P47" s="76" t="s">
        <v>1834</v>
      </c>
      <c r="Q47" s="425" t="s">
        <v>1821</v>
      </c>
      <c r="R47" s="76"/>
    </row>
    <row r="48">
      <c r="A48" s="83">
        <v>22.0</v>
      </c>
      <c r="B48" s="78">
        <v>46162.0</v>
      </c>
      <c r="C48" s="83" t="s">
        <v>1789</v>
      </c>
      <c r="D48" s="76" t="s">
        <v>1214</v>
      </c>
      <c r="E48" s="460" t="s">
        <v>953</v>
      </c>
      <c r="F48" s="427" t="s">
        <v>954</v>
      </c>
      <c r="G48" s="464" t="s">
        <v>1791</v>
      </c>
      <c r="H48" s="76" t="s">
        <v>956</v>
      </c>
      <c r="I48" s="83" t="s">
        <v>1858</v>
      </c>
      <c r="J48" s="83" t="s">
        <v>1859</v>
      </c>
      <c r="K48" s="83"/>
      <c r="L48" s="293"/>
      <c r="M48" s="83"/>
      <c r="N48" s="293"/>
      <c r="O48" s="424">
        <v>46162.0</v>
      </c>
      <c r="P48" s="76" t="s">
        <v>1834</v>
      </c>
      <c r="Q48" s="425" t="s">
        <v>1799</v>
      </c>
      <c r="R48" s="76"/>
    </row>
    <row r="49">
      <c r="A49" s="83">
        <v>23.0</v>
      </c>
      <c r="B49" s="78">
        <v>46160.0</v>
      </c>
      <c r="C49" s="83" t="s">
        <v>1835</v>
      </c>
      <c r="D49" s="76" t="s">
        <v>1214</v>
      </c>
      <c r="E49" s="460" t="s">
        <v>611</v>
      </c>
      <c r="F49" s="427" t="s">
        <v>613</v>
      </c>
      <c r="G49" s="464" t="s">
        <v>613</v>
      </c>
      <c r="H49" s="76" t="s">
        <v>1836</v>
      </c>
      <c r="I49" s="83" t="s">
        <v>1858</v>
      </c>
      <c r="J49" s="83" t="s">
        <v>1859</v>
      </c>
      <c r="K49" s="83"/>
      <c r="L49" s="293"/>
      <c r="M49" s="83"/>
      <c r="N49" s="293"/>
      <c r="O49" s="424"/>
      <c r="P49" s="76"/>
      <c r="Q49" s="88"/>
      <c r="R49" s="76"/>
    </row>
    <row r="50">
      <c r="A50" s="83">
        <v>24.0</v>
      </c>
      <c r="B50" s="78">
        <v>46162.0</v>
      </c>
      <c r="C50" s="83" t="s">
        <v>1789</v>
      </c>
      <c r="D50" s="76" t="s">
        <v>1214</v>
      </c>
      <c r="E50" s="465">
        <v>18604.0</v>
      </c>
      <c r="F50" s="433" t="s">
        <v>983</v>
      </c>
      <c r="G50" s="466" t="s">
        <v>984</v>
      </c>
      <c r="H50" s="432" t="s">
        <v>985</v>
      </c>
      <c r="I50" s="83" t="s">
        <v>1858</v>
      </c>
      <c r="J50" s="83" t="s">
        <v>1859</v>
      </c>
      <c r="K50" s="83"/>
      <c r="L50" s="293"/>
      <c r="M50" s="83"/>
      <c r="N50" s="293"/>
      <c r="O50" s="424"/>
      <c r="P50" s="76"/>
      <c r="Q50" s="88"/>
      <c r="R50" s="76"/>
    </row>
    <row r="51">
      <c r="A51" s="467" t="s">
        <v>431</v>
      </c>
      <c r="I51" s="468"/>
      <c r="K51" s="469">
        <f>sum(L27:L50)</f>
        <v>15365000</v>
      </c>
      <c r="M51" s="470">
        <f>sum(N27:N50)</f>
        <v>15889022</v>
      </c>
      <c r="O51" s="469"/>
      <c r="P51" s="467"/>
      <c r="Q51" s="468"/>
      <c r="R51" s="468"/>
    </row>
    <row r="52">
      <c r="A52" s="414"/>
      <c r="B52" s="414"/>
      <c r="C52" s="414"/>
      <c r="D52" s="414"/>
      <c r="E52" s="414"/>
      <c r="F52" s="414"/>
      <c r="G52" s="414"/>
      <c r="H52" s="414"/>
      <c r="I52" s="414"/>
      <c r="J52" s="414"/>
      <c r="K52" s="414"/>
      <c r="L52" s="414"/>
      <c r="M52" s="414"/>
      <c r="N52" s="414"/>
      <c r="O52" s="414"/>
      <c r="P52" s="414"/>
      <c r="Q52" s="414"/>
      <c r="R52" s="414"/>
    </row>
    <row r="53">
      <c r="A53" s="414" t="s">
        <v>1702</v>
      </c>
    </row>
    <row r="54">
      <c r="A54" s="415" t="s">
        <v>2076</v>
      </c>
    </row>
    <row r="55">
      <c r="A55" s="414" t="s">
        <v>1704</v>
      </c>
    </row>
    <row r="56">
      <c r="A56" s="416" t="s">
        <v>50</v>
      </c>
      <c r="B56" s="417" t="s">
        <v>1707</v>
      </c>
      <c r="C56" s="416" t="s">
        <v>1710</v>
      </c>
      <c r="D56" s="418" t="s">
        <v>1180</v>
      </c>
      <c r="E56" s="418" t="s">
        <v>58</v>
      </c>
      <c r="F56" s="418" t="s">
        <v>59</v>
      </c>
      <c r="G56" s="418" t="s">
        <v>1716</v>
      </c>
      <c r="H56" s="416" t="s">
        <v>62</v>
      </c>
      <c r="I56" s="416" t="s">
        <v>1717</v>
      </c>
      <c r="J56" s="416" t="s">
        <v>1718</v>
      </c>
      <c r="K56" s="418" t="s">
        <v>1721</v>
      </c>
      <c r="L56" s="418" t="s">
        <v>1723</v>
      </c>
      <c r="M56" s="418" t="s">
        <v>1724</v>
      </c>
      <c r="N56" s="416" t="s">
        <v>1725</v>
      </c>
      <c r="O56" s="416" t="s">
        <v>1727</v>
      </c>
      <c r="P56" s="416" t="s">
        <v>1728</v>
      </c>
      <c r="Q56" s="416" t="s">
        <v>1729</v>
      </c>
      <c r="R56" s="416" t="s">
        <v>1730</v>
      </c>
    </row>
    <row r="57">
      <c r="A57" s="83">
        <v>1.0</v>
      </c>
      <c r="B57" s="78">
        <v>46113.0</v>
      </c>
      <c r="C57" s="83" t="s">
        <v>1789</v>
      </c>
      <c r="D57" s="76" t="s">
        <v>1214</v>
      </c>
      <c r="E57" s="330">
        <v>18051.0</v>
      </c>
      <c r="F57" s="97" t="s">
        <v>2082</v>
      </c>
      <c r="G57" s="471" t="s">
        <v>2085</v>
      </c>
      <c r="H57" s="91" t="s">
        <v>2088</v>
      </c>
      <c r="I57" s="83" t="s">
        <v>1745</v>
      </c>
      <c r="J57" s="83" t="s">
        <v>1746</v>
      </c>
      <c r="K57" s="83" t="s">
        <v>1792</v>
      </c>
      <c r="L57" s="293">
        <v>1688000.0</v>
      </c>
      <c r="M57" s="83" t="s">
        <v>1792</v>
      </c>
      <c r="N57" s="293">
        <v>1688000.0</v>
      </c>
      <c r="O57" s="424">
        <v>46113.0</v>
      </c>
      <c r="P57" s="76" t="s">
        <v>2090</v>
      </c>
      <c r="Q57" s="88"/>
      <c r="R57" s="472" t="s">
        <v>2091</v>
      </c>
    </row>
    <row r="58">
      <c r="A58" s="83">
        <v>2.0</v>
      </c>
      <c r="B58" s="78">
        <v>46139.0</v>
      </c>
      <c r="C58" s="83" t="s">
        <v>1835</v>
      </c>
      <c r="D58" s="76" t="s">
        <v>1214</v>
      </c>
      <c r="E58" s="426" t="s">
        <v>2098</v>
      </c>
      <c r="F58" s="427" t="s">
        <v>2099</v>
      </c>
      <c r="G58" s="354" t="s">
        <v>2100</v>
      </c>
      <c r="H58" s="426" t="s">
        <v>2101</v>
      </c>
      <c r="I58" s="83" t="s">
        <v>1745</v>
      </c>
      <c r="J58" s="83" t="s">
        <v>1746</v>
      </c>
      <c r="K58" s="83" t="s">
        <v>1809</v>
      </c>
      <c r="L58" s="293">
        <v>858000.0</v>
      </c>
      <c r="M58" s="83" t="s">
        <v>1809</v>
      </c>
      <c r="N58" s="293">
        <v>858081.0</v>
      </c>
      <c r="O58" s="424"/>
      <c r="P58" s="76"/>
      <c r="Q58" s="88"/>
      <c r="R58" s="88"/>
    </row>
    <row r="59">
      <c r="A59" s="83">
        <v>3.0</v>
      </c>
      <c r="B59" s="78">
        <v>46118.0</v>
      </c>
      <c r="C59" s="83" t="s">
        <v>1789</v>
      </c>
      <c r="D59" s="76" t="s">
        <v>1214</v>
      </c>
      <c r="E59" s="91" t="s">
        <v>2102</v>
      </c>
      <c r="F59" s="97" t="s">
        <v>2103</v>
      </c>
      <c r="G59" s="97" t="s">
        <v>2104</v>
      </c>
      <c r="H59" s="91" t="s">
        <v>2105</v>
      </c>
      <c r="I59" s="83" t="s">
        <v>1745</v>
      </c>
      <c r="J59" s="83" t="s">
        <v>1746</v>
      </c>
      <c r="K59" s="83" t="s">
        <v>818</v>
      </c>
      <c r="L59" s="293">
        <v>168000.0</v>
      </c>
      <c r="M59" s="83" t="s">
        <v>818</v>
      </c>
      <c r="N59" s="293">
        <v>436086.0</v>
      </c>
      <c r="O59" s="424"/>
      <c r="P59" s="76"/>
      <c r="Q59" s="88"/>
      <c r="R59" s="88"/>
    </row>
    <row r="60">
      <c r="A60" s="83">
        <v>4.0</v>
      </c>
      <c r="B60" s="78">
        <v>46119.0</v>
      </c>
      <c r="C60" s="83" t="s">
        <v>1789</v>
      </c>
      <c r="D60" s="76" t="s">
        <v>1214</v>
      </c>
      <c r="E60" s="91">
        <v>10406.0</v>
      </c>
      <c r="F60" s="97" t="s">
        <v>2107</v>
      </c>
      <c r="G60" s="180" t="s">
        <v>2108</v>
      </c>
      <c r="H60" s="76" t="s">
        <v>2109</v>
      </c>
      <c r="I60" s="83" t="s">
        <v>1745</v>
      </c>
      <c r="J60" s="83" t="s">
        <v>2035</v>
      </c>
      <c r="K60" s="83" t="s">
        <v>816</v>
      </c>
      <c r="L60" s="293">
        <v>399000.0</v>
      </c>
      <c r="M60" s="83" t="s">
        <v>816</v>
      </c>
      <c r="N60" s="293">
        <v>399000.0</v>
      </c>
      <c r="O60" s="424"/>
      <c r="P60" s="76"/>
      <c r="Q60" s="88"/>
      <c r="R60" s="88"/>
    </row>
    <row r="61">
      <c r="A61" s="83">
        <v>5.0</v>
      </c>
      <c r="B61" s="78">
        <v>46133.0</v>
      </c>
      <c r="C61" s="83" t="s">
        <v>1789</v>
      </c>
      <c r="D61" s="76" t="s">
        <v>1214</v>
      </c>
      <c r="E61" s="474" t="s">
        <v>2110</v>
      </c>
      <c r="F61" s="88" t="s">
        <v>2111</v>
      </c>
      <c r="G61" s="427" t="s">
        <v>2112</v>
      </c>
      <c r="H61" s="76" t="s">
        <v>2113</v>
      </c>
      <c r="I61" s="83" t="s">
        <v>1745</v>
      </c>
      <c r="J61" s="83" t="s">
        <v>1746</v>
      </c>
      <c r="K61" s="83" t="s">
        <v>820</v>
      </c>
      <c r="L61" s="293">
        <v>468000.0</v>
      </c>
      <c r="M61" s="83" t="s">
        <v>820</v>
      </c>
      <c r="N61" s="293">
        <v>468000.0</v>
      </c>
      <c r="O61" s="424"/>
      <c r="P61" s="76"/>
      <c r="Q61" s="88"/>
      <c r="R61" s="88"/>
    </row>
    <row r="62">
      <c r="A62" s="83">
        <v>6.0</v>
      </c>
      <c r="B62" s="78">
        <v>46139.0</v>
      </c>
      <c r="C62" s="83" t="s">
        <v>1789</v>
      </c>
      <c r="D62" s="76" t="s">
        <v>1214</v>
      </c>
      <c r="E62" s="432" t="s">
        <v>1732</v>
      </c>
      <c r="F62" s="433" t="s">
        <v>1733</v>
      </c>
      <c r="G62" s="354" t="s">
        <v>1735</v>
      </c>
      <c r="H62" s="432" t="s">
        <v>1736</v>
      </c>
      <c r="I62" s="83" t="s">
        <v>2051</v>
      </c>
      <c r="J62" s="83" t="s">
        <v>1859</v>
      </c>
      <c r="K62" s="83" t="s">
        <v>2114</v>
      </c>
      <c r="L62" s="293">
        <v>1298000.0</v>
      </c>
      <c r="M62" s="83"/>
      <c r="N62" s="293"/>
      <c r="O62" s="424">
        <v>46142.0</v>
      </c>
      <c r="P62" s="76" t="s">
        <v>1834</v>
      </c>
      <c r="Q62" s="425" t="s">
        <v>2115</v>
      </c>
      <c r="R62" s="88"/>
    </row>
    <row r="63">
      <c r="A63" s="83">
        <v>7.0</v>
      </c>
      <c r="B63" s="78">
        <v>46125.0</v>
      </c>
      <c r="C63" s="83" t="s">
        <v>1835</v>
      </c>
      <c r="D63" s="76" t="s">
        <v>1214</v>
      </c>
      <c r="E63" s="426" t="s">
        <v>2116</v>
      </c>
      <c r="F63" s="427" t="s">
        <v>2117</v>
      </c>
      <c r="G63" s="427" t="s">
        <v>2117</v>
      </c>
      <c r="H63" s="426" t="s">
        <v>2116</v>
      </c>
      <c r="I63" s="83" t="s">
        <v>1858</v>
      </c>
      <c r="J63" s="83" t="s">
        <v>1859</v>
      </c>
      <c r="K63" s="83"/>
      <c r="L63" s="293"/>
      <c r="M63" s="83"/>
      <c r="N63" s="293"/>
      <c r="O63" s="424"/>
      <c r="P63" s="76"/>
      <c r="Q63" s="88"/>
      <c r="R63" s="88"/>
    </row>
    <row r="64">
      <c r="A64" s="83">
        <v>8.0</v>
      </c>
      <c r="B64" s="78">
        <v>46126.0</v>
      </c>
      <c r="C64" s="83" t="s">
        <v>1789</v>
      </c>
      <c r="D64" s="76" t="s">
        <v>1214</v>
      </c>
      <c r="E64" s="432" t="s">
        <v>2053</v>
      </c>
      <c r="F64" s="433" t="s">
        <v>2054</v>
      </c>
      <c r="G64" s="433" t="s">
        <v>2055</v>
      </c>
      <c r="H64" s="432" t="s">
        <v>2056</v>
      </c>
      <c r="I64" s="83" t="s">
        <v>1858</v>
      </c>
      <c r="J64" s="83" t="s">
        <v>1859</v>
      </c>
      <c r="K64" s="83"/>
      <c r="L64" s="293"/>
      <c r="M64" s="83"/>
      <c r="N64" s="293"/>
      <c r="O64" s="424"/>
      <c r="P64" s="76"/>
      <c r="Q64" s="88"/>
      <c r="R64" s="88"/>
    </row>
    <row r="65">
      <c r="A65" s="83">
        <v>9.0</v>
      </c>
      <c r="B65" s="78">
        <v>46128.0</v>
      </c>
      <c r="C65" s="83" t="s">
        <v>1789</v>
      </c>
      <c r="D65" s="76" t="s">
        <v>1214</v>
      </c>
      <c r="E65" s="75" t="s">
        <v>1720</v>
      </c>
      <c r="F65" s="353" t="s">
        <v>1722</v>
      </c>
      <c r="G65" s="353" t="s">
        <v>1722</v>
      </c>
      <c r="H65" s="75" t="s">
        <v>1726</v>
      </c>
      <c r="I65" s="83" t="s">
        <v>1858</v>
      </c>
      <c r="J65" s="83" t="s">
        <v>1859</v>
      </c>
      <c r="K65" s="83" t="s">
        <v>818</v>
      </c>
      <c r="L65" s="293">
        <v>168000.0</v>
      </c>
      <c r="M65" s="83"/>
      <c r="N65" s="293"/>
      <c r="O65" s="424"/>
      <c r="P65" s="76"/>
      <c r="Q65" s="88"/>
      <c r="R65" s="88"/>
    </row>
    <row r="66">
      <c r="A66" s="83">
        <v>10.0</v>
      </c>
      <c r="B66" s="78">
        <v>46132.0</v>
      </c>
      <c r="C66" s="83" t="s">
        <v>1789</v>
      </c>
      <c r="D66" s="76" t="s">
        <v>1214</v>
      </c>
      <c r="E66" s="432" t="s">
        <v>991</v>
      </c>
      <c r="F66" s="433" t="s">
        <v>992</v>
      </c>
      <c r="G66" s="433" t="s">
        <v>993</v>
      </c>
      <c r="H66" s="432" t="s">
        <v>994</v>
      </c>
      <c r="I66" s="83" t="s">
        <v>1858</v>
      </c>
      <c r="J66" s="83" t="s">
        <v>1859</v>
      </c>
      <c r="K66" s="83"/>
      <c r="L66" s="293"/>
      <c r="M66" s="83"/>
      <c r="N66" s="293"/>
      <c r="O66" s="424"/>
      <c r="P66" s="76"/>
      <c r="Q66" s="88"/>
      <c r="R66" s="88"/>
    </row>
    <row r="67">
      <c r="A67" s="83">
        <v>11.0</v>
      </c>
      <c r="B67" s="78">
        <v>46134.0</v>
      </c>
      <c r="C67" s="83" t="s">
        <v>1835</v>
      </c>
      <c r="D67" s="76" t="s">
        <v>1214</v>
      </c>
      <c r="E67" s="91" t="s">
        <v>1530</v>
      </c>
      <c r="F67" s="97" t="s">
        <v>1531</v>
      </c>
      <c r="G67" s="97" t="s">
        <v>1532</v>
      </c>
      <c r="H67" s="91" t="s">
        <v>1533</v>
      </c>
      <c r="I67" s="83" t="s">
        <v>1858</v>
      </c>
      <c r="J67" s="83" t="s">
        <v>1859</v>
      </c>
      <c r="K67" s="83"/>
      <c r="L67" s="293"/>
      <c r="M67" s="83"/>
      <c r="N67" s="293"/>
      <c r="O67" s="424">
        <v>46134.0</v>
      </c>
      <c r="P67" s="76" t="s">
        <v>1834</v>
      </c>
      <c r="Q67" s="425" t="s">
        <v>2063</v>
      </c>
      <c r="R67" s="88"/>
    </row>
    <row r="68">
      <c r="A68" s="83">
        <v>12.0</v>
      </c>
      <c r="B68" s="78">
        <v>46141.0</v>
      </c>
      <c r="C68" s="83" t="s">
        <v>1789</v>
      </c>
      <c r="D68" s="76" t="s">
        <v>1214</v>
      </c>
      <c r="E68" s="432" t="s">
        <v>2008</v>
      </c>
      <c r="F68" s="433" t="s">
        <v>2009</v>
      </c>
      <c r="G68" s="433" t="s">
        <v>2010</v>
      </c>
      <c r="H68" s="432" t="s">
        <v>2011</v>
      </c>
      <c r="I68" s="83" t="s">
        <v>1858</v>
      </c>
      <c r="J68" s="83" t="s">
        <v>1859</v>
      </c>
      <c r="K68" s="83"/>
      <c r="L68" s="293"/>
      <c r="M68" s="83"/>
      <c r="N68" s="293"/>
      <c r="O68" s="424"/>
      <c r="P68" s="76"/>
      <c r="Q68" s="88"/>
      <c r="R68" s="88"/>
    </row>
    <row r="69">
      <c r="A69" s="83">
        <v>13.0</v>
      </c>
      <c r="B69" s="78">
        <v>46119.0</v>
      </c>
      <c r="C69" s="83" t="s">
        <v>1789</v>
      </c>
      <c r="D69" s="76" t="s">
        <v>2122</v>
      </c>
      <c r="E69" s="76" t="s">
        <v>2123</v>
      </c>
      <c r="F69" s="88" t="s">
        <v>2124</v>
      </c>
      <c r="G69" s="88" t="s">
        <v>2124</v>
      </c>
      <c r="H69" s="76" t="s">
        <v>2125</v>
      </c>
      <c r="I69" s="83" t="s">
        <v>1745</v>
      </c>
      <c r="J69" s="83" t="s">
        <v>1746</v>
      </c>
      <c r="K69" s="83" t="s">
        <v>1809</v>
      </c>
      <c r="L69" s="293">
        <v>858000.0</v>
      </c>
      <c r="M69" s="83" t="s">
        <v>1809</v>
      </c>
      <c r="N69" s="293">
        <v>858000.0</v>
      </c>
      <c r="O69" s="78">
        <v>46119.0</v>
      </c>
      <c r="P69" s="76" t="s">
        <v>1834</v>
      </c>
      <c r="Q69" s="425" t="s">
        <v>2134</v>
      </c>
      <c r="R69" s="425" t="s">
        <v>2134</v>
      </c>
    </row>
    <row r="70">
      <c r="A70" s="83">
        <v>14.0</v>
      </c>
      <c r="B70" s="78">
        <v>46114.0</v>
      </c>
      <c r="C70" s="83" t="s">
        <v>1789</v>
      </c>
      <c r="D70" s="76" t="s">
        <v>2122</v>
      </c>
      <c r="E70" s="76" t="s">
        <v>2137</v>
      </c>
      <c r="F70" s="88" t="s">
        <v>2138</v>
      </c>
      <c r="G70" s="475" t="s">
        <v>2139</v>
      </c>
      <c r="H70" s="76" t="s">
        <v>2140</v>
      </c>
      <c r="I70" s="83" t="s">
        <v>1858</v>
      </c>
      <c r="J70" s="83" t="s">
        <v>1859</v>
      </c>
      <c r="K70" s="83" t="s">
        <v>1852</v>
      </c>
      <c r="L70" s="293"/>
      <c r="M70" s="83"/>
      <c r="N70" s="293"/>
      <c r="O70" s="424">
        <v>46114.0</v>
      </c>
      <c r="P70" s="76" t="s">
        <v>2090</v>
      </c>
      <c r="Q70" s="88"/>
      <c r="R70" s="88"/>
    </row>
    <row r="71">
      <c r="A71" s="83">
        <v>15.0</v>
      </c>
      <c r="B71" s="74">
        <v>46121.0</v>
      </c>
      <c r="C71" s="83" t="s">
        <v>1789</v>
      </c>
      <c r="D71" s="76" t="s">
        <v>2122</v>
      </c>
      <c r="E71" s="76" t="s">
        <v>2143</v>
      </c>
      <c r="F71" s="88" t="s">
        <v>2144</v>
      </c>
      <c r="G71" s="88" t="s">
        <v>2145</v>
      </c>
      <c r="H71" s="76" t="s">
        <v>2146</v>
      </c>
      <c r="I71" s="83" t="s">
        <v>1858</v>
      </c>
      <c r="J71" s="83" t="s">
        <v>1859</v>
      </c>
      <c r="K71" s="83"/>
      <c r="L71" s="293"/>
      <c r="M71" s="83"/>
      <c r="N71" s="293"/>
      <c r="O71" s="74">
        <v>46121.0</v>
      </c>
      <c r="P71" s="76" t="s">
        <v>1834</v>
      </c>
      <c r="Q71" s="425" t="s">
        <v>2152</v>
      </c>
      <c r="R71" s="88"/>
    </row>
    <row r="72">
      <c r="A72" s="83">
        <v>16.0</v>
      </c>
      <c r="B72" s="74">
        <v>46121.0</v>
      </c>
      <c r="C72" s="83" t="s">
        <v>1789</v>
      </c>
      <c r="D72" s="76" t="s">
        <v>2122</v>
      </c>
      <c r="E72" s="76" t="s">
        <v>2157</v>
      </c>
      <c r="F72" s="88" t="s">
        <v>2158</v>
      </c>
      <c r="G72" s="88" t="s">
        <v>2159</v>
      </c>
      <c r="H72" s="76" t="s">
        <v>2160</v>
      </c>
      <c r="I72" s="83" t="s">
        <v>1858</v>
      </c>
      <c r="J72" s="83" t="s">
        <v>1859</v>
      </c>
      <c r="K72" s="83"/>
      <c r="L72" s="293"/>
      <c r="M72" s="83"/>
      <c r="N72" s="293"/>
      <c r="O72" s="74">
        <v>46121.0</v>
      </c>
      <c r="P72" s="76" t="s">
        <v>2090</v>
      </c>
      <c r="Q72" s="88"/>
      <c r="R72" s="88"/>
    </row>
    <row r="73">
      <c r="A73" s="83">
        <v>17.0</v>
      </c>
      <c r="B73" s="74">
        <v>46125.0</v>
      </c>
      <c r="C73" s="83" t="s">
        <v>1789</v>
      </c>
      <c r="D73" s="76" t="s">
        <v>2122</v>
      </c>
      <c r="E73" s="76" t="s">
        <v>2171</v>
      </c>
      <c r="F73" s="88" t="s">
        <v>2172</v>
      </c>
      <c r="G73" s="88" t="s">
        <v>2174</v>
      </c>
      <c r="H73" s="76" t="s">
        <v>2176</v>
      </c>
      <c r="I73" s="83" t="s">
        <v>1858</v>
      </c>
      <c r="J73" s="83" t="s">
        <v>1859</v>
      </c>
      <c r="K73" s="83"/>
      <c r="L73" s="293"/>
      <c r="M73" s="83"/>
      <c r="N73" s="293"/>
      <c r="O73" s="74">
        <v>46125.0</v>
      </c>
      <c r="P73" s="76" t="s">
        <v>1834</v>
      </c>
      <c r="Q73" s="425" t="s">
        <v>2178</v>
      </c>
      <c r="R73" s="88"/>
    </row>
    <row r="74">
      <c r="A74" s="83">
        <v>18.0</v>
      </c>
      <c r="B74" s="74">
        <v>46127.0</v>
      </c>
      <c r="C74" s="83" t="s">
        <v>1789</v>
      </c>
      <c r="D74" s="76" t="s">
        <v>2122</v>
      </c>
      <c r="E74" s="76" t="s">
        <v>2191</v>
      </c>
      <c r="F74" s="88" t="s">
        <v>2193</v>
      </c>
      <c r="G74" s="88" t="s">
        <v>2194</v>
      </c>
      <c r="H74" s="76" t="s">
        <v>2195</v>
      </c>
      <c r="I74" s="83" t="s">
        <v>1858</v>
      </c>
      <c r="J74" s="83" t="s">
        <v>1859</v>
      </c>
      <c r="K74" s="83"/>
      <c r="L74" s="293"/>
      <c r="M74" s="83"/>
      <c r="N74" s="293"/>
      <c r="O74" s="74">
        <v>46127.0</v>
      </c>
      <c r="P74" s="76" t="s">
        <v>1834</v>
      </c>
      <c r="Q74" s="425" t="s">
        <v>2199</v>
      </c>
      <c r="R74" s="88"/>
    </row>
    <row r="75">
      <c r="A75" s="83">
        <v>19.0</v>
      </c>
      <c r="B75" s="74">
        <v>46129.0</v>
      </c>
      <c r="C75" s="83" t="s">
        <v>1789</v>
      </c>
      <c r="D75" s="76" t="s">
        <v>2122</v>
      </c>
      <c r="E75" s="76" t="s">
        <v>2211</v>
      </c>
      <c r="F75" s="88" t="s">
        <v>2212</v>
      </c>
      <c r="G75" s="88" t="s">
        <v>2213</v>
      </c>
      <c r="H75" s="76" t="s">
        <v>2214</v>
      </c>
      <c r="I75" s="83" t="s">
        <v>2051</v>
      </c>
      <c r="J75" s="83" t="s">
        <v>1859</v>
      </c>
      <c r="K75" s="83" t="s">
        <v>818</v>
      </c>
      <c r="L75" s="293">
        <v>168000.0</v>
      </c>
      <c r="M75" s="83"/>
      <c r="N75" s="293"/>
      <c r="O75" s="74">
        <v>46129.0</v>
      </c>
      <c r="P75" s="76" t="s">
        <v>2090</v>
      </c>
      <c r="Q75" s="88"/>
      <c r="R75" s="88"/>
    </row>
    <row r="76">
      <c r="A76" s="467" t="s">
        <v>431</v>
      </c>
      <c r="I76" s="468"/>
      <c r="K76" s="469">
        <f>sum(L57:L75)</f>
        <v>6073000</v>
      </c>
      <c r="M76" s="470">
        <f>sum(N57:N75)</f>
        <v>4707167</v>
      </c>
      <c r="O76" s="469"/>
      <c r="P76" s="467"/>
      <c r="Q76" s="468"/>
      <c r="R76" s="468"/>
    </row>
    <row r="77">
      <c r="A77" s="476"/>
      <c r="B77" s="476"/>
      <c r="C77" s="476"/>
      <c r="D77" s="476"/>
      <c r="E77" s="476"/>
      <c r="F77" s="476"/>
      <c r="G77" s="476"/>
      <c r="H77" s="476"/>
      <c r="I77" s="476"/>
      <c r="J77" s="476"/>
      <c r="K77" s="476"/>
      <c r="L77" s="476"/>
      <c r="M77" s="476"/>
      <c r="N77" s="476"/>
      <c r="O77" s="476"/>
      <c r="P77" s="476"/>
      <c r="Q77" s="476"/>
      <c r="R77" s="476"/>
    </row>
    <row r="78">
      <c r="A78" s="476" t="s">
        <v>1702</v>
      </c>
    </row>
    <row r="79">
      <c r="A79" s="477" t="s">
        <v>2234</v>
      </c>
    </row>
    <row r="80">
      <c r="A80" s="476" t="s">
        <v>1704</v>
      </c>
    </row>
    <row r="81">
      <c r="A81" s="416" t="s">
        <v>50</v>
      </c>
      <c r="B81" s="417" t="s">
        <v>1707</v>
      </c>
      <c r="C81" s="416" t="s">
        <v>1710</v>
      </c>
      <c r="D81" s="418" t="s">
        <v>1180</v>
      </c>
      <c r="E81" s="418" t="s">
        <v>58</v>
      </c>
      <c r="F81" s="418" t="s">
        <v>59</v>
      </c>
      <c r="G81" s="418" t="s">
        <v>1716</v>
      </c>
      <c r="H81" s="416" t="s">
        <v>62</v>
      </c>
      <c r="I81" s="416" t="s">
        <v>1717</v>
      </c>
      <c r="J81" s="416" t="s">
        <v>1718</v>
      </c>
      <c r="K81" s="418" t="s">
        <v>1721</v>
      </c>
      <c r="L81" s="418" t="s">
        <v>1723</v>
      </c>
      <c r="M81" s="418" t="s">
        <v>1724</v>
      </c>
      <c r="N81" s="416" t="s">
        <v>1725</v>
      </c>
      <c r="O81" s="416" t="s">
        <v>1727</v>
      </c>
      <c r="P81" s="416" t="s">
        <v>1728</v>
      </c>
      <c r="Q81" s="416" t="s">
        <v>1729</v>
      </c>
      <c r="R81" s="416" t="s">
        <v>1730</v>
      </c>
    </row>
    <row r="82">
      <c r="A82" s="83">
        <v>1.0</v>
      </c>
      <c r="B82" s="78">
        <v>46083.0</v>
      </c>
      <c r="C82" s="83" t="s">
        <v>1789</v>
      </c>
      <c r="D82" s="76" t="s">
        <v>1214</v>
      </c>
      <c r="E82" s="91" t="s">
        <v>2248</v>
      </c>
      <c r="F82" s="180" t="s">
        <v>2249</v>
      </c>
      <c r="G82" s="479" t="s">
        <v>2249</v>
      </c>
      <c r="H82" s="91" t="s">
        <v>2254</v>
      </c>
      <c r="I82" s="83" t="s">
        <v>1745</v>
      </c>
      <c r="J82" s="83" t="s">
        <v>1746</v>
      </c>
      <c r="K82" s="83" t="s">
        <v>2114</v>
      </c>
      <c r="L82" s="293">
        <v>1298000.0</v>
      </c>
      <c r="M82" s="83" t="s">
        <v>2114</v>
      </c>
      <c r="N82" s="293">
        <v>1298000.0</v>
      </c>
      <c r="O82" s="424"/>
      <c r="P82" s="76" t="s">
        <v>2090</v>
      </c>
      <c r="Q82" s="97"/>
      <c r="R82" s="425" t="s">
        <v>2256</v>
      </c>
    </row>
    <row r="83">
      <c r="A83" s="83">
        <v>2.0</v>
      </c>
      <c r="B83" s="78">
        <v>46083.0</v>
      </c>
      <c r="C83" s="83" t="s">
        <v>1789</v>
      </c>
      <c r="D83" s="76" t="s">
        <v>1214</v>
      </c>
      <c r="E83" s="91" t="s">
        <v>2271</v>
      </c>
      <c r="F83" s="480" t="s">
        <v>1354</v>
      </c>
      <c r="G83" s="88" t="s">
        <v>2272</v>
      </c>
      <c r="H83" s="481" t="s">
        <v>2273</v>
      </c>
      <c r="I83" s="83" t="s">
        <v>1745</v>
      </c>
      <c r="J83" s="83" t="s">
        <v>1746</v>
      </c>
      <c r="K83" s="83" t="s">
        <v>2114</v>
      </c>
      <c r="L83" s="293">
        <v>1298000.0</v>
      </c>
      <c r="M83" s="83" t="s">
        <v>2114</v>
      </c>
      <c r="N83" s="292">
        <v>1200000.0</v>
      </c>
      <c r="O83" s="424"/>
      <c r="P83" s="76"/>
      <c r="Q83" s="88"/>
      <c r="R83" s="88"/>
    </row>
    <row r="84">
      <c r="A84" s="83">
        <v>3.0</v>
      </c>
      <c r="B84" s="78">
        <v>46083.0</v>
      </c>
      <c r="C84" s="83" t="s">
        <v>1737</v>
      </c>
      <c r="D84" s="76" t="s">
        <v>1214</v>
      </c>
      <c r="E84" s="91" t="s">
        <v>2283</v>
      </c>
      <c r="F84" s="480" t="s">
        <v>2284</v>
      </c>
      <c r="G84" s="97" t="s">
        <v>2285</v>
      </c>
      <c r="H84" s="481" t="s">
        <v>2287</v>
      </c>
      <c r="I84" s="83" t="s">
        <v>1745</v>
      </c>
      <c r="J84" s="83" t="s">
        <v>1746</v>
      </c>
      <c r="K84" s="83" t="s">
        <v>1792</v>
      </c>
      <c r="L84" s="293">
        <v>1688000.0</v>
      </c>
      <c r="M84" s="83" t="s">
        <v>1792</v>
      </c>
      <c r="N84" s="292">
        <v>1658000.0</v>
      </c>
      <c r="O84" s="424"/>
      <c r="P84" s="76"/>
      <c r="Q84" s="88"/>
      <c r="R84" s="88"/>
    </row>
    <row r="85">
      <c r="A85" s="83">
        <v>4.0</v>
      </c>
      <c r="B85" s="78">
        <v>46086.0</v>
      </c>
      <c r="C85" s="83" t="s">
        <v>1737</v>
      </c>
      <c r="D85" s="76" t="s">
        <v>1214</v>
      </c>
      <c r="E85" s="91" t="s">
        <v>2292</v>
      </c>
      <c r="F85" s="480" t="s">
        <v>2293</v>
      </c>
      <c r="G85" s="97" t="s">
        <v>2295</v>
      </c>
      <c r="H85" s="481" t="s">
        <v>2296</v>
      </c>
      <c r="I85" s="83" t="s">
        <v>1745</v>
      </c>
      <c r="J85" s="83" t="s">
        <v>1746</v>
      </c>
      <c r="K85" s="83" t="s">
        <v>1809</v>
      </c>
      <c r="L85" s="293">
        <v>858000.0</v>
      </c>
      <c r="M85" s="83" t="s">
        <v>1809</v>
      </c>
      <c r="N85" s="292">
        <v>858000.0</v>
      </c>
      <c r="O85" s="424"/>
      <c r="P85" s="76"/>
      <c r="Q85" s="88"/>
      <c r="R85" s="425" t="s">
        <v>2302</v>
      </c>
    </row>
    <row r="86">
      <c r="A86" s="83">
        <v>5.0</v>
      </c>
      <c r="B86" s="78">
        <v>46090.0</v>
      </c>
      <c r="C86" s="83" t="s">
        <v>1789</v>
      </c>
      <c r="D86" s="76" t="s">
        <v>1214</v>
      </c>
      <c r="E86" s="481" t="s">
        <v>2310</v>
      </c>
      <c r="F86" s="97" t="s">
        <v>2312</v>
      </c>
      <c r="G86" s="88" t="s">
        <v>2313</v>
      </c>
      <c r="H86" s="91" t="s">
        <v>2315</v>
      </c>
      <c r="I86" s="83" t="s">
        <v>1745</v>
      </c>
      <c r="J86" s="83" t="s">
        <v>1746</v>
      </c>
      <c r="K86" s="83" t="s">
        <v>1792</v>
      </c>
      <c r="L86" s="293">
        <v>1688000.0</v>
      </c>
      <c r="M86" s="83" t="s">
        <v>1792</v>
      </c>
      <c r="N86" s="293">
        <v>1688000.0</v>
      </c>
      <c r="O86" s="424"/>
      <c r="P86" s="76"/>
      <c r="Q86" s="88"/>
      <c r="R86" s="425" t="s">
        <v>2323</v>
      </c>
    </row>
    <row r="87">
      <c r="A87" s="83">
        <v>6.0</v>
      </c>
      <c r="B87" s="78">
        <v>46098.0</v>
      </c>
      <c r="C87" s="83" t="s">
        <v>1789</v>
      </c>
      <c r="D87" s="76" t="s">
        <v>1214</v>
      </c>
      <c r="E87" s="330">
        <v>18051.0</v>
      </c>
      <c r="F87" s="97" t="s">
        <v>2082</v>
      </c>
      <c r="G87" s="471" t="s">
        <v>2085</v>
      </c>
      <c r="H87" s="91" t="s">
        <v>2088</v>
      </c>
      <c r="I87" s="83" t="s">
        <v>2051</v>
      </c>
      <c r="J87" s="83" t="s">
        <v>1859</v>
      </c>
      <c r="K87" s="83" t="s">
        <v>1792</v>
      </c>
      <c r="L87" s="293">
        <v>1688000.0</v>
      </c>
      <c r="M87" s="83"/>
      <c r="N87" s="293"/>
      <c r="O87" s="424"/>
      <c r="P87" s="76"/>
      <c r="Q87" s="88"/>
      <c r="R87" s="88"/>
    </row>
    <row r="88">
      <c r="A88" s="83">
        <v>7.0</v>
      </c>
      <c r="B88" s="78">
        <v>46105.0</v>
      </c>
      <c r="C88" s="83" t="s">
        <v>1789</v>
      </c>
      <c r="D88" s="76" t="s">
        <v>1214</v>
      </c>
      <c r="E88" s="91" t="s">
        <v>2337</v>
      </c>
      <c r="F88" s="97" t="s">
        <v>2339</v>
      </c>
      <c r="G88" s="97" t="s">
        <v>2342</v>
      </c>
      <c r="H88" s="91" t="s">
        <v>2343</v>
      </c>
      <c r="I88" s="83" t="s">
        <v>1858</v>
      </c>
      <c r="J88" s="83" t="s">
        <v>1859</v>
      </c>
      <c r="K88" s="83" t="s">
        <v>2114</v>
      </c>
      <c r="L88" s="293">
        <v>1298000.0</v>
      </c>
      <c r="M88" s="83"/>
      <c r="N88" s="293"/>
      <c r="O88" s="424"/>
      <c r="P88" s="76"/>
      <c r="Q88" s="88"/>
      <c r="R88" s="88"/>
    </row>
    <row r="89">
      <c r="A89" s="83">
        <v>8.0</v>
      </c>
      <c r="B89" s="78">
        <v>46084.0</v>
      </c>
      <c r="C89" s="83" t="s">
        <v>1737</v>
      </c>
      <c r="D89" s="76" t="s">
        <v>1214</v>
      </c>
      <c r="E89" s="482" t="s">
        <v>2352</v>
      </c>
      <c r="F89" s="483" t="s">
        <v>2353</v>
      </c>
      <c r="G89" s="484" t="s">
        <v>2354</v>
      </c>
      <c r="H89" s="482" t="s">
        <v>2355</v>
      </c>
      <c r="I89" s="83" t="s">
        <v>1858</v>
      </c>
      <c r="J89" s="83" t="s">
        <v>1859</v>
      </c>
      <c r="K89" s="83"/>
      <c r="L89" s="293"/>
      <c r="M89" s="83"/>
      <c r="N89" s="293"/>
      <c r="O89" s="424">
        <v>46083.0</v>
      </c>
      <c r="P89" s="76" t="s">
        <v>1834</v>
      </c>
      <c r="Q89" s="425" t="s">
        <v>2357</v>
      </c>
      <c r="R89" s="88"/>
    </row>
    <row r="90">
      <c r="A90" s="83">
        <v>9.0</v>
      </c>
      <c r="B90" s="78">
        <v>46085.0</v>
      </c>
      <c r="C90" s="83" t="s">
        <v>1789</v>
      </c>
      <c r="D90" s="76" t="s">
        <v>1214</v>
      </c>
      <c r="E90" s="91" t="s">
        <v>1674</v>
      </c>
      <c r="F90" s="97" t="s">
        <v>1675</v>
      </c>
      <c r="G90" s="97" t="s">
        <v>1676</v>
      </c>
      <c r="H90" s="91" t="s">
        <v>1677</v>
      </c>
      <c r="I90" s="83" t="s">
        <v>1858</v>
      </c>
      <c r="J90" s="83" t="s">
        <v>1859</v>
      </c>
      <c r="K90" s="83"/>
      <c r="L90" s="293"/>
      <c r="M90" s="83"/>
      <c r="N90" s="293"/>
      <c r="O90" s="424"/>
      <c r="P90" s="76"/>
      <c r="Q90" s="88"/>
      <c r="R90" s="88"/>
    </row>
    <row r="91">
      <c r="A91" s="83">
        <v>10.0</v>
      </c>
      <c r="B91" s="78">
        <v>46104.0</v>
      </c>
      <c r="C91" s="83" t="s">
        <v>1789</v>
      </c>
      <c r="D91" s="76" t="s">
        <v>2122</v>
      </c>
      <c r="E91" s="481" t="s">
        <v>2375</v>
      </c>
      <c r="F91" s="97" t="s">
        <v>2376</v>
      </c>
      <c r="G91" s="88" t="s">
        <v>2378</v>
      </c>
      <c r="H91" s="91">
        <v>8.1231513674E10</v>
      </c>
      <c r="I91" s="83" t="s">
        <v>1745</v>
      </c>
      <c r="J91" s="83" t="s">
        <v>1746</v>
      </c>
      <c r="K91" s="83" t="s">
        <v>1809</v>
      </c>
      <c r="L91" s="293">
        <v>858000.0</v>
      </c>
      <c r="M91" s="83" t="s">
        <v>1792</v>
      </c>
      <c r="N91" s="293">
        <v>1688000.0</v>
      </c>
      <c r="O91" s="424"/>
      <c r="P91" s="76" t="s">
        <v>1834</v>
      </c>
      <c r="Q91" s="88"/>
      <c r="R91" s="425" t="s">
        <v>2383</v>
      </c>
    </row>
    <row r="92">
      <c r="A92" s="83">
        <v>11.0</v>
      </c>
      <c r="B92" s="78">
        <v>46106.0</v>
      </c>
      <c r="C92" s="83" t="s">
        <v>1789</v>
      </c>
      <c r="D92" s="76" t="s">
        <v>2122</v>
      </c>
      <c r="E92" s="481" t="s">
        <v>2391</v>
      </c>
      <c r="F92" s="97" t="s">
        <v>2392</v>
      </c>
      <c r="G92" s="88" t="s">
        <v>2395</v>
      </c>
      <c r="H92" s="91">
        <v>8.1220358391E10</v>
      </c>
      <c r="I92" s="83" t="s">
        <v>1858</v>
      </c>
      <c r="J92" s="83" t="s">
        <v>1859</v>
      </c>
      <c r="K92" s="83"/>
      <c r="L92" s="293"/>
      <c r="M92" s="83"/>
      <c r="N92" s="293"/>
      <c r="O92" s="424"/>
      <c r="P92" s="76"/>
      <c r="Q92" s="88"/>
      <c r="R92" s="88"/>
    </row>
    <row r="93">
      <c r="A93" s="83">
        <v>12.0</v>
      </c>
      <c r="B93" s="78">
        <v>46108.0</v>
      </c>
      <c r="C93" s="83" t="s">
        <v>1789</v>
      </c>
      <c r="D93" s="76" t="s">
        <v>2122</v>
      </c>
      <c r="E93" s="485">
        <v>18154.0</v>
      </c>
      <c r="F93" s="88" t="s">
        <v>2400</v>
      </c>
      <c r="G93" s="88" t="s">
        <v>2401</v>
      </c>
      <c r="H93" s="76" t="s">
        <v>2402</v>
      </c>
      <c r="I93" s="83" t="s">
        <v>1858</v>
      </c>
      <c r="J93" s="83" t="s">
        <v>1859</v>
      </c>
      <c r="K93" s="83"/>
      <c r="L93" s="293"/>
      <c r="M93" s="83"/>
      <c r="N93" s="293"/>
      <c r="O93" s="424"/>
      <c r="P93" s="76"/>
      <c r="Q93" s="88"/>
      <c r="R93" s="88"/>
    </row>
    <row r="94">
      <c r="A94" s="83">
        <v>13.0</v>
      </c>
      <c r="B94" s="78">
        <v>46111.0</v>
      </c>
      <c r="C94" s="83" t="s">
        <v>1789</v>
      </c>
      <c r="D94" s="76" t="s">
        <v>2122</v>
      </c>
      <c r="E94" s="486">
        <v>11924.0</v>
      </c>
      <c r="F94" s="97" t="s">
        <v>2416</v>
      </c>
      <c r="G94" s="97" t="s">
        <v>2417</v>
      </c>
      <c r="H94" s="91">
        <v>8.1382488741E10</v>
      </c>
      <c r="I94" s="83" t="s">
        <v>1858</v>
      </c>
      <c r="J94" s="83" t="s">
        <v>1859</v>
      </c>
      <c r="K94" s="83"/>
      <c r="L94" s="293"/>
      <c r="M94" s="83"/>
      <c r="N94" s="293"/>
      <c r="O94" s="424"/>
      <c r="P94" s="76"/>
      <c r="Q94" s="88"/>
      <c r="R94" s="88"/>
    </row>
    <row r="95">
      <c r="A95" s="467" t="s">
        <v>431</v>
      </c>
      <c r="I95" s="468"/>
      <c r="K95" s="469">
        <f>sum(L82:L91)</f>
        <v>10674000</v>
      </c>
      <c r="M95" s="470">
        <f>sum(N82:N92)</f>
        <v>8390000</v>
      </c>
      <c r="O95" s="469"/>
      <c r="P95" s="467"/>
      <c r="Q95" s="468"/>
      <c r="R95" s="468"/>
    </row>
    <row r="96">
      <c r="A96" s="476"/>
      <c r="B96" s="185"/>
      <c r="C96" s="185"/>
      <c r="D96" s="185"/>
      <c r="E96" s="185"/>
      <c r="F96" s="487"/>
      <c r="G96" s="487"/>
      <c r="H96" s="185"/>
      <c r="I96" s="185"/>
      <c r="J96" s="185"/>
      <c r="K96" s="185"/>
      <c r="L96" s="185"/>
      <c r="M96" s="185"/>
      <c r="N96" s="185"/>
      <c r="O96" s="185"/>
      <c r="P96" s="185"/>
      <c r="Q96" s="185"/>
      <c r="R96" s="185"/>
    </row>
    <row r="97">
      <c r="A97" s="476" t="s">
        <v>1702</v>
      </c>
    </row>
    <row r="98">
      <c r="A98" s="477" t="s">
        <v>2437</v>
      </c>
    </row>
    <row r="99">
      <c r="A99" s="476" t="s">
        <v>1704</v>
      </c>
    </row>
    <row r="100">
      <c r="A100" s="416" t="s">
        <v>50</v>
      </c>
      <c r="B100" s="417" t="s">
        <v>1707</v>
      </c>
      <c r="C100" s="416" t="s">
        <v>1710</v>
      </c>
      <c r="D100" s="418" t="s">
        <v>1180</v>
      </c>
      <c r="E100" s="418" t="s">
        <v>58</v>
      </c>
      <c r="F100" s="418" t="s">
        <v>59</v>
      </c>
      <c r="G100" s="418" t="s">
        <v>1716</v>
      </c>
      <c r="H100" s="416" t="s">
        <v>62</v>
      </c>
      <c r="I100" s="416" t="s">
        <v>1717</v>
      </c>
      <c r="J100" s="416" t="s">
        <v>1718</v>
      </c>
      <c r="K100" s="418" t="s">
        <v>1721</v>
      </c>
      <c r="L100" s="418" t="s">
        <v>1723</v>
      </c>
      <c r="M100" s="418" t="s">
        <v>1724</v>
      </c>
      <c r="N100" s="416" t="s">
        <v>1725</v>
      </c>
      <c r="O100" s="416" t="s">
        <v>1727</v>
      </c>
      <c r="P100" s="416" t="s">
        <v>1728</v>
      </c>
      <c r="Q100" s="416" t="s">
        <v>1729</v>
      </c>
      <c r="R100" s="416" t="s">
        <v>1730</v>
      </c>
    </row>
    <row r="101">
      <c r="A101" s="83">
        <v>1.0</v>
      </c>
      <c r="B101" s="83"/>
      <c r="C101" s="83" t="s">
        <v>1789</v>
      </c>
      <c r="D101" s="76" t="s">
        <v>1214</v>
      </c>
      <c r="E101" s="91" t="s">
        <v>2449</v>
      </c>
      <c r="F101" s="180" t="s">
        <v>2450</v>
      </c>
      <c r="G101" s="479" t="s">
        <v>2450</v>
      </c>
      <c r="H101" s="91" t="s">
        <v>2451</v>
      </c>
      <c r="I101" s="83" t="s">
        <v>1745</v>
      </c>
      <c r="J101" s="83" t="s">
        <v>1746</v>
      </c>
      <c r="K101" s="179" t="s">
        <v>1792</v>
      </c>
      <c r="L101" s="293">
        <v>1688000.0</v>
      </c>
      <c r="M101" s="83" t="s">
        <v>544</v>
      </c>
      <c r="N101" s="293">
        <v>2078000.0</v>
      </c>
      <c r="O101" s="424">
        <v>46073.0</v>
      </c>
      <c r="P101" s="76" t="s">
        <v>1834</v>
      </c>
      <c r="Q101" s="97"/>
      <c r="R101" s="97"/>
    </row>
    <row r="102">
      <c r="A102" s="83">
        <v>2.0</v>
      </c>
      <c r="B102" s="83"/>
      <c r="C102" s="83" t="s">
        <v>1737</v>
      </c>
      <c r="D102" s="76" t="s">
        <v>1214</v>
      </c>
      <c r="E102" s="91" t="s">
        <v>2462</v>
      </c>
      <c r="F102" s="180" t="s">
        <v>2464</v>
      </c>
      <c r="G102" s="97" t="s">
        <v>2465</v>
      </c>
      <c r="H102" s="91" t="s">
        <v>2466</v>
      </c>
      <c r="I102" s="83" t="s">
        <v>1745</v>
      </c>
      <c r="J102" s="83" t="s">
        <v>1746</v>
      </c>
      <c r="K102" s="83" t="s">
        <v>1792</v>
      </c>
      <c r="L102" s="293">
        <v>1688000.0</v>
      </c>
      <c r="M102" s="83" t="s">
        <v>1792</v>
      </c>
      <c r="N102" s="293">
        <v>1683053.0</v>
      </c>
      <c r="O102" s="424"/>
      <c r="P102" s="76"/>
      <c r="Q102" s="97"/>
      <c r="R102" s="97"/>
    </row>
    <row r="103">
      <c r="A103" s="83">
        <v>3.0</v>
      </c>
      <c r="B103" s="83"/>
      <c r="C103" s="83" t="s">
        <v>1789</v>
      </c>
      <c r="D103" s="76" t="s">
        <v>1214</v>
      </c>
      <c r="E103" s="91" t="s">
        <v>2469</v>
      </c>
      <c r="F103" s="180" t="s">
        <v>2471</v>
      </c>
      <c r="G103" s="479" t="s">
        <v>2474</v>
      </c>
      <c r="H103" s="91" t="s">
        <v>2476</v>
      </c>
      <c r="I103" s="83" t="s">
        <v>1745</v>
      </c>
      <c r="J103" s="83" t="s">
        <v>1746</v>
      </c>
      <c r="K103" s="83" t="s">
        <v>2114</v>
      </c>
      <c r="L103" s="293">
        <v>1298000.0</v>
      </c>
      <c r="M103" s="83" t="s">
        <v>2114</v>
      </c>
      <c r="N103" s="293">
        <v>1298000.0</v>
      </c>
      <c r="O103" s="422"/>
      <c r="P103" s="91"/>
      <c r="Q103" s="97"/>
      <c r="R103" s="425" t="s">
        <v>2482</v>
      </c>
    </row>
    <row r="104">
      <c r="A104" s="83">
        <v>4.0</v>
      </c>
      <c r="B104" s="83"/>
      <c r="C104" s="83" t="s">
        <v>1737</v>
      </c>
      <c r="D104" s="76" t="s">
        <v>1214</v>
      </c>
      <c r="E104" s="91" t="s">
        <v>2490</v>
      </c>
      <c r="F104" s="180" t="s">
        <v>2492</v>
      </c>
      <c r="G104" s="479" t="s">
        <v>2496</v>
      </c>
      <c r="H104" s="91" t="s">
        <v>2497</v>
      </c>
      <c r="I104" s="83" t="s">
        <v>1745</v>
      </c>
      <c r="J104" s="83" t="s">
        <v>1746</v>
      </c>
      <c r="K104" s="83" t="s">
        <v>1809</v>
      </c>
      <c r="L104" s="293">
        <v>858000.0</v>
      </c>
      <c r="M104" s="83" t="s">
        <v>1809</v>
      </c>
      <c r="N104" s="293">
        <v>858000.0</v>
      </c>
      <c r="O104" s="422"/>
      <c r="P104" s="91"/>
      <c r="Q104" s="97"/>
      <c r="R104" s="88"/>
    </row>
    <row r="105">
      <c r="A105" s="83">
        <v>5.0</v>
      </c>
      <c r="B105" s="83"/>
      <c r="C105" s="83" t="s">
        <v>1929</v>
      </c>
      <c r="D105" s="76" t="s">
        <v>1214</v>
      </c>
      <c r="E105" s="91" t="s">
        <v>2500</v>
      </c>
      <c r="F105" s="180" t="s">
        <v>2501</v>
      </c>
      <c r="G105" s="97" t="s">
        <v>2503</v>
      </c>
      <c r="H105" s="91" t="s">
        <v>2506</v>
      </c>
      <c r="I105" s="83" t="s">
        <v>1745</v>
      </c>
      <c r="J105" s="83" t="s">
        <v>1746</v>
      </c>
      <c r="K105" s="83" t="s">
        <v>1809</v>
      </c>
      <c r="L105" s="293">
        <v>858000.0</v>
      </c>
      <c r="M105" s="83" t="s">
        <v>1809</v>
      </c>
      <c r="N105" s="293">
        <v>858000.0</v>
      </c>
      <c r="O105" s="424">
        <v>46071.0</v>
      </c>
      <c r="P105" s="76" t="s">
        <v>1834</v>
      </c>
      <c r="Q105" s="425" t="s">
        <v>2515</v>
      </c>
      <c r="R105" s="425" t="s">
        <v>2515</v>
      </c>
    </row>
    <row r="106">
      <c r="A106" s="83">
        <v>6.0</v>
      </c>
      <c r="B106" s="83"/>
      <c r="C106" s="83" t="s">
        <v>1929</v>
      </c>
      <c r="D106" s="76" t="s">
        <v>1214</v>
      </c>
      <c r="E106" s="91" t="s">
        <v>2500</v>
      </c>
      <c r="F106" s="180" t="s">
        <v>2501</v>
      </c>
      <c r="G106" s="97" t="s">
        <v>2503</v>
      </c>
      <c r="H106" s="91" t="s">
        <v>2506</v>
      </c>
      <c r="I106" s="83" t="s">
        <v>1745</v>
      </c>
      <c r="J106" s="83" t="s">
        <v>1859</v>
      </c>
      <c r="K106" s="83" t="s">
        <v>816</v>
      </c>
      <c r="L106" s="293">
        <v>399000.0</v>
      </c>
      <c r="M106" s="83" t="s">
        <v>816</v>
      </c>
      <c r="N106" s="293">
        <v>399000.0</v>
      </c>
      <c r="O106" s="424">
        <v>46071.0</v>
      </c>
      <c r="P106" s="76" t="s">
        <v>1834</v>
      </c>
      <c r="Q106" s="425" t="s">
        <v>2515</v>
      </c>
      <c r="R106" s="425" t="s">
        <v>2515</v>
      </c>
    </row>
    <row r="107">
      <c r="A107" s="83">
        <v>7.0</v>
      </c>
      <c r="B107" s="83"/>
      <c r="C107" s="83" t="s">
        <v>1929</v>
      </c>
      <c r="D107" s="76" t="s">
        <v>1214</v>
      </c>
      <c r="E107" s="91" t="s">
        <v>2500</v>
      </c>
      <c r="F107" s="180" t="s">
        <v>2501</v>
      </c>
      <c r="G107" s="97" t="s">
        <v>2503</v>
      </c>
      <c r="H107" s="91" t="s">
        <v>2506</v>
      </c>
      <c r="I107" s="83" t="s">
        <v>1745</v>
      </c>
      <c r="J107" s="83" t="s">
        <v>1859</v>
      </c>
      <c r="K107" s="83" t="s">
        <v>2047</v>
      </c>
      <c r="L107" s="293">
        <v>54000.0</v>
      </c>
      <c r="M107" s="83" t="s">
        <v>2047</v>
      </c>
      <c r="N107" s="293">
        <v>35000.0</v>
      </c>
      <c r="O107" s="424">
        <v>46071.0</v>
      </c>
      <c r="P107" s="76" t="s">
        <v>1834</v>
      </c>
      <c r="Q107" s="425" t="s">
        <v>2515</v>
      </c>
      <c r="R107" s="97"/>
    </row>
    <row r="108">
      <c r="A108" s="83">
        <v>8.0</v>
      </c>
      <c r="B108" s="83"/>
      <c r="C108" s="83" t="s">
        <v>1929</v>
      </c>
      <c r="D108" s="76" t="s">
        <v>1214</v>
      </c>
      <c r="E108" s="91" t="s">
        <v>2538</v>
      </c>
      <c r="F108" s="180" t="s">
        <v>2539</v>
      </c>
      <c r="G108" s="97" t="s">
        <v>2539</v>
      </c>
      <c r="H108" s="91" t="s">
        <v>2540</v>
      </c>
      <c r="I108" s="83" t="s">
        <v>1745</v>
      </c>
      <c r="J108" s="83" t="s">
        <v>1746</v>
      </c>
      <c r="K108" s="83" t="s">
        <v>2006</v>
      </c>
      <c r="L108" s="293">
        <v>708000.0</v>
      </c>
      <c r="M108" s="83" t="s">
        <v>2006</v>
      </c>
      <c r="N108" s="293">
        <v>708000.0</v>
      </c>
      <c r="O108" s="424">
        <v>46065.0</v>
      </c>
      <c r="P108" s="76" t="s">
        <v>1834</v>
      </c>
      <c r="Q108" s="425" t="s">
        <v>2548</v>
      </c>
      <c r="R108" s="97"/>
    </row>
    <row r="109">
      <c r="A109" s="83">
        <v>9.0</v>
      </c>
      <c r="B109" s="83"/>
      <c r="C109" s="83" t="s">
        <v>1929</v>
      </c>
      <c r="D109" s="76" t="s">
        <v>1214</v>
      </c>
      <c r="E109" s="91" t="s">
        <v>1959</v>
      </c>
      <c r="F109" s="180" t="s">
        <v>1960</v>
      </c>
      <c r="G109" s="97" t="s">
        <v>1962</v>
      </c>
      <c r="H109" s="91" t="s">
        <v>1964</v>
      </c>
      <c r="I109" s="83" t="s">
        <v>1745</v>
      </c>
      <c r="J109" s="83" t="s">
        <v>1746</v>
      </c>
      <c r="K109" s="83" t="s">
        <v>1792</v>
      </c>
      <c r="L109" s="293">
        <v>1688000.0</v>
      </c>
      <c r="M109" s="83" t="s">
        <v>1792</v>
      </c>
      <c r="N109" s="293">
        <v>1688000.0</v>
      </c>
      <c r="O109" s="424">
        <v>46069.0</v>
      </c>
      <c r="P109" s="76" t="s">
        <v>1834</v>
      </c>
      <c r="Q109" s="425" t="s">
        <v>2555</v>
      </c>
      <c r="R109" s="97"/>
    </row>
    <row r="110">
      <c r="A110" s="83">
        <v>10.0</v>
      </c>
      <c r="B110" s="179"/>
      <c r="C110" s="179" t="s">
        <v>1789</v>
      </c>
      <c r="D110" s="91" t="s">
        <v>1214</v>
      </c>
      <c r="E110" s="91" t="s">
        <v>2556</v>
      </c>
      <c r="F110" s="180" t="s">
        <v>2558</v>
      </c>
      <c r="G110" s="97" t="s">
        <v>2559</v>
      </c>
      <c r="H110" s="91" t="s">
        <v>2560</v>
      </c>
      <c r="I110" s="179" t="s">
        <v>2051</v>
      </c>
      <c r="J110" s="179" t="s">
        <v>1859</v>
      </c>
      <c r="K110" s="179" t="s">
        <v>1792</v>
      </c>
      <c r="L110" s="293">
        <v>1688000.0</v>
      </c>
      <c r="M110" s="83" t="s">
        <v>1792</v>
      </c>
      <c r="N110" s="293">
        <v>1688090.0</v>
      </c>
      <c r="O110" s="422"/>
      <c r="P110" s="97"/>
      <c r="Q110" s="97"/>
      <c r="R110" s="97"/>
    </row>
    <row r="111">
      <c r="A111" s="83">
        <v>11.0</v>
      </c>
      <c r="B111" s="83"/>
      <c r="C111" s="83" t="s">
        <v>1737</v>
      </c>
      <c r="D111" s="91" t="s">
        <v>1214</v>
      </c>
      <c r="E111" s="91" t="s">
        <v>2567</v>
      </c>
      <c r="F111" s="180" t="s">
        <v>2568</v>
      </c>
      <c r="G111" s="97" t="s">
        <v>2569</v>
      </c>
      <c r="H111" s="91" t="s">
        <v>2571</v>
      </c>
      <c r="I111" s="83" t="s">
        <v>2051</v>
      </c>
      <c r="J111" s="83" t="s">
        <v>1859</v>
      </c>
      <c r="K111" s="83" t="s">
        <v>2114</v>
      </c>
      <c r="L111" s="293">
        <v>1298000.0</v>
      </c>
      <c r="M111" s="83" t="s">
        <v>2114</v>
      </c>
      <c r="N111" s="293">
        <v>1298000.0</v>
      </c>
      <c r="O111" s="422"/>
      <c r="P111" s="97"/>
      <c r="Q111" s="97"/>
      <c r="R111" s="97"/>
    </row>
    <row r="112">
      <c r="A112" s="83">
        <v>12.0</v>
      </c>
      <c r="B112" s="83"/>
      <c r="C112" s="83"/>
      <c r="D112" s="91" t="s">
        <v>1214</v>
      </c>
      <c r="E112" s="91" t="s">
        <v>2116</v>
      </c>
      <c r="F112" s="89" t="s">
        <v>2576</v>
      </c>
      <c r="G112" s="88" t="s">
        <v>2576</v>
      </c>
      <c r="H112" s="91" t="s">
        <v>2116</v>
      </c>
      <c r="I112" s="83" t="s">
        <v>1858</v>
      </c>
      <c r="J112" s="83"/>
      <c r="K112" s="83"/>
      <c r="L112" s="293"/>
      <c r="M112" s="179"/>
      <c r="N112" s="292"/>
      <c r="O112" s="422"/>
      <c r="P112" s="97"/>
      <c r="Q112" s="97"/>
      <c r="R112" s="97"/>
    </row>
    <row r="113">
      <c r="A113" s="83">
        <v>13.0</v>
      </c>
      <c r="B113" s="179"/>
      <c r="C113" s="179" t="s">
        <v>1737</v>
      </c>
      <c r="D113" s="91" t="s">
        <v>1214</v>
      </c>
      <c r="E113" s="91" t="s">
        <v>2116</v>
      </c>
      <c r="F113" s="180" t="s">
        <v>2582</v>
      </c>
      <c r="G113" s="97" t="s">
        <v>2582</v>
      </c>
      <c r="H113" s="91" t="s">
        <v>2116</v>
      </c>
      <c r="I113" s="179" t="s">
        <v>1858</v>
      </c>
      <c r="J113" s="179" t="s">
        <v>1859</v>
      </c>
      <c r="K113" s="179"/>
      <c r="L113" s="293"/>
      <c r="M113" s="179"/>
      <c r="N113" s="292"/>
      <c r="O113" s="422"/>
      <c r="P113" s="97"/>
      <c r="Q113" s="97"/>
      <c r="R113" s="97"/>
    </row>
    <row r="114">
      <c r="A114" s="83">
        <v>14.0</v>
      </c>
      <c r="B114" s="179"/>
      <c r="C114" s="179" t="s">
        <v>1789</v>
      </c>
      <c r="D114" s="91" t="s">
        <v>1214</v>
      </c>
      <c r="E114" s="91" t="s">
        <v>1916</v>
      </c>
      <c r="F114" s="180" t="s">
        <v>1917</v>
      </c>
      <c r="G114" s="479" t="s">
        <v>1918</v>
      </c>
      <c r="H114" s="91" t="s">
        <v>1920</v>
      </c>
      <c r="I114" s="179" t="s">
        <v>1858</v>
      </c>
      <c r="J114" s="179" t="s">
        <v>1859</v>
      </c>
      <c r="K114" s="179"/>
      <c r="L114" s="293"/>
      <c r="M114" s="179"/>
      <c r="N114" s="292"/>
      <c r="O114" s="422">
        <v>46036.0</v>
      </c>
      <c r="P114" s="76" t="s">
        <v>1774</v>
      </c>
      <c r="Q114" s="97"/>
      <c r="R114" s="97"/>
    </row>
    <row r="115">
      <c r="A115" s="83">
        <v>15.0</v>
      </c>
      <c r="B115" s="83"/>
      <c r="C115" s="83" t="s">
        <v>1737</v>
      </c>
      <c r="D115" s="76" t="s">
        <v>1214</v>
      </c>
      <c r="E115" s="91" t="s">
        <v>1749</v>
      </c>
      <c r="F115" s="180" t="s">
        <v>1750</v>
      </c>
      <c r="G115" s="479" t="s">
        <v>1751</v>
      </c>
      <c r="H115" s="91" t="s">
        <v>1752</v>
      </c>
      <c r="I115" s="83" t="s">
        <v>1858</v>
      </c>
      <c r="J115" s="83" t="s">
        <v>1859</v>
      </c>
      <c r="K115" s="179"/>
      <c r="L115" s="293"/>
      <c r="M115" s="179"/>
      <c r="N115" s="292"/>
      <c r="O115" s="424">
        <v>46057.0</v>
      </c>
      <c r="P115" s="76" t="s">
        <v>1834</v>
      </c>
      <c r="Q115" s="425" t="s">
        <v>2595</v>
      </c>
      <c r="R115" s="97"/>
    </row>
    <row r="116">
      <c r="A116" s="467" t="s">
        <v>431</v>
      </c>
      <c r="I116" s="468"/>
      <c r="K116" s="469">
        <f>sum(L101:L115)</f>
        <v>12225000</v>
      </c>
      <c r="M116" s="469">
        <f>sum(N101:N115)</f>
        <v>12591143</v>
      </c>
      <c r="O116" s="469">
        <f>Sum(K116-M116)</f>
        <v>-366143</v>
      </c>
      <c r="P116" s="467">
        <f>Counta(P101:P115)</f>
        <v>8</v>
      </c>
      <c r="Q116" s="468"/>
      <c r="R116" s="468"/>
    </row>
    <row r="117">
      <c r="A117" s="476"/>
      <c r="B117" s="185"/>
      <c r="C117" s="185"/>
      <c r="D117" s="185"/>
      <c r="E117" s="185"/>
      <c r="F117" s="487"/>
      <c r="G117" s="487"/>
      <c r="H117" s="185"/>
      <c r="I117" s="185"/>
      <c r="J117" s="185"/>
      <c r="K117" s="185"/>
      <c r="L117" s="185"/>
      <c r="M117" s="185"/>
      <c r="N117" s="185"/>
      <c r="O117" s="185"/>
      <c r="P117" s="185"/>
      <c r="Q117" s="185"/>
      <c r="R117" s="185"/>
    </row>
    <row r="118">
      <c r="A118" s="476" t="s">
        <v>1702</v>
      </c>
    </row>
    <row r="119">
      <c r="A119" s="477" t="s">
        <v>2609</v>
      </c>
    </row>
    <row r="120">
      <c r="A120" s="476" t="s">
        <v>1704</v>
      </c>
    </row>
    <row r="121">
      <c r="A121" s="416" t="s">
        <v>50</v>
      </c>
      <c r="B121" s="417" t="s">
        <v>1707</v>
      </c>
      <c r="C121" s="416" t="s">
        <v>1710</v>
      </c>
      <c r="D121" s="418" t="s">
        <v>1180</v>
      </c>
      <c r="E121" s="418" t="s">
        <v>58</v>
      </c>
      <c r="F121" s="418" t="s">
        <v>59</v>
      </c>
      <c r="G121" s="418" t="s">
        <v>1716</v>
      </c>
      <c r="H121" s="416" t="s">
        <v>62</v>
      </c>
      <c r="I121" s="416" t="s">
        <v>1717</v>
      </c>
      <c r="J121" s="416" t="s">
        <v>1718</v>
      </c>
      <c r="K121" s="418" t="s">
        <v>1721</v>
      </c>
      <c r="L121" s="418" t="s">
        <v>1723</v>
      </c>
      <c r="M121" s="418" t="s">
        <v>1724</v>
      </c>
      <c r="N121" s="416" t="s">
        <v>1725</v>
      </c>
      <c r="O121" s="416" t="s">
        <v>1727</v>
      </c>
      <c r="P121" s="416" t="s">
        <v>1728</v>
      </c>
      <c r="Q121" s="416" t="s">
        <v>1729</v>
      </c>
      <c r="R121" s="416" t="s">
        <v>1730</v>
      </c>
    </row>
    <row r="122">
      <c r="A122" s="83">
        <v>1.0</v>
      </c>
      <c r="B122" s="489"/>
      <c r="C122" s="489" t="s">
        <v>1789</v>
      </c>
      <c r="D122" s="76" t="s">
        <v>1214</v>
      </c>
      <c r="E122" s="91" t="s">
        <v>2617</v>
      </c>
      <c r="F122" s="180" t="s">
        <v>2618</v>
      </c>
      <c r="G122" s="313" t="s">
        <v>2619</v>
      </c>
      <c r="H122" s="490" t="s">
        <v>2621</v>
      </c>
      <c r="I122" s="489" t="s">
        <v>1745</v>
      </c>
      <c r="J122" s="489" t="s">
        <v>1746</v>
      </c>
      <c r="K122" s="489" t="s">
        <v>2622</v>
      </c>
      <c r="L122" s="491">
        <v>998000.0</v>
      </c>
      <c r="M122" s="489" t="s">
        <v>531</v>
      </c>
      <c r="N122" s="491">
        <v>1598000.0</v>
      </c>
      <c r="O122" s="492">
        <v>46041.0</v>
      </c>
      <c r="P122" s="490" t="s">
        <v>1834</v>
      </c>
      <c r="Q122" s="493" t="s">
        <v>2628</v>
      </c>
      <c r="R122" s="493" t="s">
        <v>2630</v>
      </c>
    </row>
    <row r="123">
      <c r="A123" s="83">
        <v>2.0</v>
      </c>
      <c r="B123" s="489"/>
      <c r="C123" s="489" t="s">
        <v>1929</v>
      </c>
      <c r="D123" s="76" t="s">
        <v>1214</v>
      </c>
      <c r="E123" s="76" t="s">
        <v>2637</v>
      </c>
      <c r="F123" s="494" t="s">
        <v>2638</v>
      </c>
      <c r="G123" s="495" t="s">
        <v>2639</v>
      </c>
      <c r="H123" s="76" t="s">
        <v>2641</v>
      </c>
      <c r="I123" s="489" t="s">
        <v>1745</v>
      </c>
      <c r="J123" s="489" t="s">
        <v>1746</v>
      </c>
      <c r="K123" s="489" t="s">
        <v>2114</v>
      </c>
      <c r="L123" s="491">
        <v>1298000.0</v>
      </c>
      <c r="M123" s="489" t="s">
        <v>1792</v>
      </c>
      <c r="N123" s="293">
        <v>1688000.0</v>
      </c>
      <c r="O123" s="492">
        <v>46029.0</v>
      </c>
      <c r="P123" s="490" t="s">
        <v>1834</v>
      </c>
      <c r="Q123" s="493" t="s">
        <v>2644</v>
      </c>
      <c r="R123" s="490"/>
    </row>
    <row r="124">
      <c r="A124" s="83">
        <v>3.0</v>
      </c>
      <c r="B124" s="489"/>
      <c r="C124" s="489" t="s">
        <v>1789</v>
      </c>
      <c r="D124" s="76" t="s">
        <v>1214</v>
      </c>
      <c r="E124" s="76" t="s">
        <v>2648</v>
      </c>
      <c r="F124" s="287" t="s">
        <v>2649</v>
      </c>
      <c r="G124" s="348" t="s">
        <v>2650</v>
      </c>
      <c r="H124" s="76" t="s">
        <v>2651</v>
      </c>
      <c r="I124" s="489" t="s">
        <v>1745</v>
      </c>
      <c r="J124" s="489" t="s">
        <v>1746</v>
      </c>
      <c r="K124" s="489" t="s">
        <v>2114</v>
      </c>
      <c r="L124" s="491">
        <v>1298000.0</v>
      </c>
      <c r="M124" s="489" t="s">
        <v>1792</v>
      </c>
      <c r="N124" s="293">
        <v>1688067.0</v>
      </c>
      <c r="O124" s="492">
        <v>46029.0</v>
      </c>
      <c r="P124" s="490" t="s">
        <v>1834</v>
      </c>
      <c r="Q124" s="490"/>
      <c r="R124" s="493" t="s">
        <v>2653</v>
      </c>
    </row>
    <row r="125">
      <c r="A125" s="83">
        <v>4.0</v>
      </c>
      <c r="B125" s="489"/>
      <c r="C125" s="489" t="s">
        <v>1929</v>
      </c>
      <c r="D125" s="76" t="s">
        <v>1214</v>
      </c>
      <c r="E125" s="76" t="s">
        <v>2665</v>
      </c>
      <c r="F125" s="89" t="s">
        <v>2666</v>
      </c>
      <c r="G125" s="96" t="s">
        <v>2666</v>
      </c>
      <c r="H125" s="76" t="s">
        <v>2667</v>
      </c>
      <c r="I125" s="489" t="s">
        <v>1745</v>
      </c>
      <c r="J125" s="489" t="s">
        <v>1746</v>
      </c>
      <c r="K125" s="489" t="s">
        <v>1792</v>
      </c>
      <c r="L125" s="491">
        <v>1688000.0</v>
      </c>
      <c r="M125" s="489" t="s">
        <v>1792</v>
      </c>
      <c r="N125" s="491">
        <v>1688000.0</v>
      </c>
      <c r="O125" s="492">
        <v>46055.0</v>
      </c>
      <c r="P125" s="490"/>
      <c r="Q125" s="490"/>
      <c r="R125" s="493" t="s">
        <v>2671</v>
      </c>
    </row>
    <row r="126">
      <c r="A126" s="83">
        <v>5.0</v>
      </c>
      <c r="B126" s="489"/>
      <c r="C126" s="489" t="s">
        <v>1835</v>
      </c>
      <c r="D126" s="76" t="s">
        <v>1214</v>
      </c>
      <c r="E126" s="91" t="s">
        <v>2675</v>
      </c>
      <c r="F126" s="494" t="s">
        <v>2676</v>
      </c>
      <c r="G126" s="496" t="s">
        <v>2677</v>
      </c>
      <c r="H126" s="76" t="s">
        <v>2678</v>
      </c>
      <c r="I126" s="489" t="s">
        <v>1745</v>
      </c>
      <c r="J126" s="489" t="s">
        <v>1746</v>
      </c>
      <c r="K126" s="489" t="s">
        <v>2114</v>
      </c>
      <c r="L126" s="491">
        <v>1298000.0</v>
      </c>
      <c r="M126" s="489" t="s">
        <v>2114</v>
      </c>
      <c r="N126" s="292">
        <v>1288071.0</v>
      </c>
      <c r="O126" s="492">
        <v>46024.0</v>
      </c>
      <c r="P126" s="490" t="s">
        <v>1834</v>
      </c>
      <c r="Q126" s="493" t="s">
        <v>2690</v>
      </c>
      <c r="R126" s="493" t="s">
        <v>2690</v>
      </c>
    </row>
    <row r="127">
      <c r="A127" s="83">
        <v>6.0</v>
      </c>
      <c r="B127" s="489"/>
      <c r="C127" s="489" t="s">
        <v>1789</v>
      </c>
      <c r="D127" s="76" t="s">
        <v>1214</v>
      </c>
      <c r="E127" s="91" t="s">
        <v>2703</v>
      </c>
      <c r="F127" s="180" t="s">
        <v>2704</v>
      </c>
      <c r="G127" s="97" t="s">
        <v>2705</v>
      </c>
      <c r="H127" s="91" t="s">
        <v>2706</v>
      </c>
      <c r="I127" s="489" t="s">
        <v>1745</v>
      </c>
      <c r="J127" s="489" t="s">
        <v>1746</v>
      </c>
      <c r="K127" s="489" t="s">
        <v>2114</v>
      </c>
      <c r="L127" s="491">
        <v>1298000.0</v>
      </c>
      <c r="M127" s="489" t="s">
        <v>2114</v>
      </c>
      <c r="N127" s="491">
        <v>1298000.0</v>
      </c>
      <c r="O127" s="492">
        <v>46045.0</v>
      </c>
      <c r="P127" s="490"/>
      <c r="Q127" s="490"/>
      <c r="R127" s="490"/>
    </row>
    <row r="128">
      <c r="A128" s="83">
        <v>7.0</v>
      </c>
      <c r="B128" s="489"/>
      <c r="C128" s="489" t="s">
        <v>1737</v>
      </c>
      <c r="D128" s="76" t="s">
        <v>1214</v>
      </c>
      <c r="E128" s="91" t="s">
        <v>2712</v>
      </c>
      <c r="F128" s="494" t="s">
        <v>2713</v>
      </c>
      <c r="G128" s="496" t="s">
        <v>2714</v>
      </c>
      <c r="H128" s="76" t="s">
        <v>2715</v>
      </c>
      <c r="I128" s="489" t="s">
        <v>1745</v>
      </c>
      <c r="J128" s="489" t="s">
        <v>1746</v>
      </c>
      <c r="K128" s="489" t="s">
        <v>2006</v>
      </c>
      <c r="L128" s="491">
        <v>708000.0</v>
      </c>
      <c r="M128" s="489" t="s">
        <v>2006</v>
      </c>
      <c r="N128" s="292">
        <v>708000.0</v>
      </c>
      <c r="O128" s="492"/>
      <c r="P128" s="490"/>
      <c r="Q128" s="490"/>
      <c r="R128" s="493" t="s">
        <v>2716</v>
      </c>
    </row>
    <row r="129">
      <c r="A129" s="83">
        <v>8.0</v>
      </c>
      <c r="B129" s="489"/>
      <c r="C129" s="489" t="s">
        <v>1789</v>
      </c>
      <c r="D129" s="76" t="s">
        <v>1214</v>
      </c>
      <c r="E129" s="91" t="s">
        <v>2722</v>
      </c>
      <c r="F129" s="494" t="s">
        <v>2723</v>
      </c>
      <c r="G129" s="496" t="s">
        <v>2725</v>
      </c>
      <c r="H129" s="76" t="s">
        <v>2726</v>
      </c>
      <c r="I129" s="489" t="s">
        <v>1745</v>
      </c>
      <c r="J129" s="489" t="s">
        <v>1746</v>
      </c>
      <c r="K129" s="489" t="s">
        <v>1809</v>
      </c>
      <c r="L129" s="491">
        <v>858000.0</v>
      </c>
      <c r="M129" s="489" t="s">
        <v>1809</v>
      </c>
      <c r="N129" s="292">
        <v>858063.0</v>
      </c>
      <c r="O129" s="492">
        <v>46025.0</v>
      </c>
      <c r="P129" s="490" t="s">
        <v>1834</v>
      </c>
      <c r="Q129" s="493" t="s">
        <v>2728</v>
      </c>
      <c r="R129" s="493" t="s">
        <v>2729</v>
      </c>
    </row>
    <row r="130">
      <c r="A130" s="83">
        <v>9.0</v>
      </c>
      <c r="B130" s="489"/>
      <c r="C130" s="489" t="s">
        <v>1789</v>
      </c>
      <c r="D130" s="76" t="s">
        <v>1214</v>
      </c>
      <c r="E130" s="91" t="s">
        <v>2733</v>
      </c>
      <c r="F130" s="498" t="s">
        <v>2734</v>
      </c>
      <c r="G130" s="499" t="s">
        <v>2736</v>
      </c>
      <c r="H130" s="91" t="s">
        <v>2737</v>
      </c>
      <c r="I130" s="489" t="s">
        <v>1745</v>
      </c>
      <c r="J130" s="489" t="s">
        <v>1746</v>
      </c>
      <c r="K130" s="489" t="s">
        <v>1809</v>
      </c>
      <c r="L130" s="491">
        <v>858000.0</v>
      </c>
      <c r="M130" s="489" t="s">
        <v>1809</v>
      </c>
      <c r="N130" s="491">
        <v>860096.0</v>
      </c>
      <c r="O130" s="492"/>
      <c r="P130" s="490"/>
      <c r="Q130" s="490"/>
      <c r="R130" s="490"/>
    </row>
    <row r="131">
      <c r="A131" s="83">
        <v>10.0</v>
      </c>
      <c r="B131" s="489"/>
      <c r="C131" s="489" t="s">
        <v>1789</v>
      </c>
      <c r="D131" s="76" t="s">
        <v>1214</v>
      </c>
      <c r="E131" s="91" t="s">
        <v>2740</v>
      </c>
      <c r="F131" s="180" t="s">
        <v>2742</v>
      </c>
      <c r="G131" s="502" t="s">
        <v>2743</v>
      </c>
      <c r="H131" s="76" t="s">
        <v>2744</v>
      </c>
      <c r="I131" s="489" t="s">
        <v>1745</v>
      </c>
      <c r="J131" s="489" t="s">
        <v>1746</v>
      </c>
      <c r="K131" s="489" t="s">
        <v>1809</v>
      </c>
      <c r="L131" s="491">
        <v>858000.0</v>
      </c>
      <c r="M131" s="489" t="s">
        <v>1809</v>
      </c>
      <c r="N131" s="491">
        <v>858000.0</v>
      </c>
      <c r="O131" s="492"/>
      <c r="P131" s="490"/>
      <c r="Q131" s="490"/>
      <c r="R131" s="493" t="s">
        <v>2747</v>
      </c>
    </row>
    <row r="132">
      <c r="A132" s="83">
        <v>11.0</v>
      </c>
      <c r="B132" s="489"/>
      <c r="C132" s="489" t="s">
        <v>1789</v>
      </c>
      <c r="D132" s="76" t="s">
        <v>1214</v>
      </c>
      <c r="E132" s="91" t="s">
        <v>2556</v>
      </c>
      <c r="F132" s="180" t="s">
        <v>2558</v>
      </c>
      <c r="G132" s="97" t="s">
        <v>2559</v>
      </c>
      <c r="H132" s="91" t="s">
        <v>2560</v>
      </c>
      <c r="I132" s="489" t="s">
        <v>2051</v>
      </c>
      <c r="J132" s="489" t="s">
        <v>1859</v>
      </c>
      <c r="K132" s="489" t="s">
        <v>1792</v>
      </c>
      <c r="L132" s="491">
        <v>1688000.0</v>
      </c>
      <c r="M132" s="489"/>
      <c r="N132" s="491"/>
      <c r="O132" s="492"/>
      <c r="P132" s="490"/>
      <c r="Q132" s="490"/>
      <c r="R132" s="490"/>
    </row>
    <row r="133">
      <c r="A133" s="83">
        <v>12.0</v>
      </c>
      <c r="B133" s="489"/>
      <c r="C133" s="489" t="s">
        <v>1737</v>
      </c>
      <c r="D133" s="76" t="s">
        <v>1214</v>
      </c>
      <c r="E133" s="76" t="s">
        <v>2116</v>
      </c>
      <c r="F133" s="89" t="s">
        <v>2582</v>
      </c>
      <c r="G133" s="88" t="s">
        <v>2582</v>
      </c>
      <c r="H133" s="76" t="s">
        <v>2116</v>
      </c>
      <c r="I133" s="489" t="s">
        <v>1858</v>
      </c>
      <c r="J133" s="489" t="s">
        <v>1859</v>
      </c>
      <c r="K133" s="489" t="s">
        <v>2114</v>
      </c>
      <c r="L133" s="491">
        <v>1298000.0</v>
      </c>
      <c r="M133" s="489"/>
      <c r="N133" s="491"/>
      <c r="O133" s="492"/>
      <c r="P133" s="490"/>
      <c r="Q133" s="490"/>
      <c r="R133" s="490"/>
    </row>
    <row r="134">
      <c r="A134" s="83">
        <v>13.0</v>
      </c>
      <c r="B134" s="489"/>
      <c r="C134" s="489" t="s">
        <v>1789</v>
      </c>
      <c r="D134" s="76" t="s">
        <v>1214</v>
      </c>
      <c r="E134" s="91" t="s">
        <v>1916</v>
      </c>
      <c r="F134" s="180" t="s">
        <v>1917</v>
      </c>
      <c r="G134" s="479" t="s">
        <v>1918</v>
      </c>
      <c r="H134" s="91" t="s">
        <v>1920</v>
      </c>
      <c r="I134" s="489" t="s">
        <v>1858</v>
      </c>
      <c r="J134" s="489" t="s">
        <v>1859</v>
      </c>
      <c r="K134" s="489"/>
      <c r="L134" s="491"/>
      <c r="M134" s="489"/>
      <c r="N134" s="491"/>
      <c r="O134" s="492">
        <v>46036.0</v>
      </c>
      <c r="P134" s="490" t="s">
        <v>1834</v>
      </c>
      <c r="Q134" s="490"/>
      <c r="R134" s="490"/>
    </row>
    <row r="135">
      <c r="A135" s="467" t="s">
        <v>431</v>
      </c>
      <c r="I135" s="468"/>
      <c r="K135" s="469">
        <f>sum(L123:L130)</f>
        <v>9304000</v>
      </c>
      <c r="M135" s="469">
        <f>sum(N122:N134)</f>
        <v>12532297</v>
      </c>
      <c r="O135" s="469">
        <f>Sum(K135-M135)</f>
        <v>-3228297</v>
      </c>
      <c r="P135" s="467">
        <f>Counta(#REF!)</f>
        <v>1</v>
      </c>
      <c r="Q135" s="468"/>
      <c r="R135" s="468"/>
    </row>
    <row r="136">
      <c r="A136" s="476"/>
      <c r="B136" s="185"/>
      <c r="C136" s="185"/>
      <c r="D136" s="185"/>
      <c r="E136" s="185"/>
      <c r="F136" s="487"/>
      <c r="G136" s="487"/>
      <c r="H136" s="185"/>
      <c r="I136" s="185"/>
      <c r="J136" s="185"/>
      <c r="K136" s="185"/>
      <c r="L136" s="185"/>
      <c r="M136" s="185"/>
      <c r="N136" s="185"/>
      <c r="O136" s="185"/>
      <c r="P136" s="185"/>
      <c r="Q136" s="185"/>
      <c r="R136" s="185"/>
    </row>
    <row r="137">
      <c r="A137" s="503" t="s">
        <v>1702</v>
      </c>
    </row>
    <row r="138">
      <c r="A138" s="504" t="s">
        <v>2764</v>
      </c>
    </row>
    <row r="139">
      <c r="A139" s="503" t="s">
        <v>1704</v>
      </c>
    </row>
    <row r="140">
      <c r="A140" s="505" t="s">
        <v>50</v>
      </c>
      <c r="B140" s="417" t="s">
        <v>1707</v>
      </c>
      <c r="C140" s="505" t="s">
        <v>1710</v>
      </c>
      <c r="D140" s="506" t="s">
        <v>2765</v>
      </c>
      <c r="E140" s="507" t="s">
        <v>1180</v>
      </c>
      <c r="F140" s="507" t="s">
        <v>58</v>
      </c>
      <c r="G140" s="505" t="s">
        <v>59</v>
      </c>
      <c r="H140" s="507" t="s">
        <v>1716</v>
      </c>
      <c r="I140" s="505" t="s">
        <v>62</v>
      </c>
      <c r="J140" s="505" t="s">
        <v>1717</v>
      </c>
      <c r="K140" s="505" t="s">
        <v>1718</v>
      </c>
      <c r="L140" s="507" t="s">
        <v>1721</v>
      </c>
      <c r="M140" s="507" t="s">
        <v>1723</v>
      </c>
      <c r="N140" s="507" t="s">
        <v>1724</v>
      </c>
      <c r="O140" s="505" t="s">
        <v>1725</v>
      </c>
      <c r="P140" s="505" t="s">
        <v>1727</v>
      </c>
      <c r="Q140" s="505" t="s">
        <v>1728</v>
      </c>
      <c r="R140" s="505" t="s">
        <v>1729</v>
      </c>
    </row>
    <row r="141">
      <c r="A141" s="508">
        <v>1.0</v>
      </c>
      <c r="B141" s="508"/>
      <c r="C141" s="508" t="s">
        <v>1789</v>
      </c>
      <c r="D141" s="508"/>
      <c r="E141" s="91" t="s">
        <v>1214</v>
      </c>
      <c r="F141" s="91" t="s">
        <v>2770</v>
      </c>
      <c r="G141" s="97" t="s">
        <v>2771</v>
      </c>
      <c r="H141" s="97" t="s">
        <v>2772</v>
      </c>
      <c r="I141" s="91" t="s">
        <v>2773</v>
      </c>
      <c r="J141" s="508" t="s">
        <v>1745</v>
      </c>
      <c r="K141" s="508" t="s">
        <v>1746</v>
      </c>
      <c r="L141" s="508" t="s">
        <v>1809</v>
      </c>
      <c r="M141" s="292">
        <v>858000.0</v>
      </c>
      <c r="N141" s="508" t="s">
        <v>1809</v>
      </c>
      <c r="O141" s="292">
        <v>858000.0</v>
      </c>
      <c r="P141" s="509"/>
      <c r="Q141" s="182"/>
      <c r="R141" s="182"/>
    </row>
    <row r="142">
      <c r="A142" s="508">
        <v>2.0</v>
      </c>
      <c r="B142" s="508"/>
      <c r="C142" s="508" t="s">
        <v>1789</v>
      </c>
      <c r="D142" s="508"/>
      <c r="E142" s="91" t="s">
        <v>1214</v>
      </c>
      <c r="F142" s="91" t="s">
        <v>2778</v>
      </c>
      <c r="G142" s="97" t="s">
        <v>2779</v>
      </c>
      <c r="H142" s="97" t="s">
        <v>2779</v>
      </c>
      <c r="I142" s="91" t="s">
        <v>2780</v>
      </c>
      <c r="J142" s="508" t="s">
        <v>1745</v>
      </c>
      <c r="K142" s="508" t="s">
        <v>1746</v>
      </c>
      <c r="L142" s="508" t="s">
        <v>2622</v>
      </c>
      <c r="M142" s="292">
        <v>998000.0</v>
      </c>
      <c r="N142" s="508" t="s">
        <v>2114</v>
      </c>
      <c r="O142" s="292">
        <v>1298007.0</v>
      </c>
      <c r="P142" s="509"/>
      <c r="Q142" s="182"/>
      <c r="R142" s="182"/>
    </row>
    <row r="143">
      <c r="A143" s="508">
        <v>3.0</v>
      </c>
      <c r="B143" s="508"/>
      <c r="C143" s="508" t="s">
        <v>1789</v>
      </c>
      <c r="D143" s="508"/>
      <c r="E143" s="91" t="s">
        <v>1214</v>
      </c>
      <c r="F143" s="91" t="s">
        <v>2787</v>
      </c>
      <c r="G143" s="97" t="s">
        <v>2788</v>
      </c>
      <c r="H143" s="97" t="s">
        <v>2789</v>
      </c>
      <c r="I143" s="91" t="s">
        <v>2790</v>
      </c>
      <c r="J143" s="508" t="s">
        <v>1745</v>
      </c>
      <c r="K143" s="508" t="s">
        <v>1746</v>
      </c>
      <c r="L143" s="508" t="s">
        <v>1809</v>
      </c>
      <c r="M143" s="292">
        <v>858000.0</v>
      </c>
      <c r="N143" s="508" t="s">
        <v>1809</v>
      </c>
      <c r="O143" s="292">
        <v>858000.0</v>
      </c>
      <c r="P143" s="509"/>
      <c r="Q143" s="182"/>
      <c r="R143" s="182"/>
    </row>
    <row r="144">
      <c r="A144" s="508">
        <v>4.0</v>
      </c>
      <c r="B144" s="508"/>
      <c r="C144" s="508" t="s">
        <v>1789</v>
      </c>
      <c r="D144" s="508"/>
      <c r="E144" s="91" t="s">
        <v>2792</v>
      </c>
      <c r="F144" s="91" t="s">
        <v>2793</v>
      </c>
      <c r="G144" s="97" t="s">
        <v>2794</v>
      </c>
      <c r="H144" s="201" t="s">
        <v>2794</v>
      </c>
      <c r="I144" s="91" t="s">
        <v>2795</v>
      </c>
      <c r="J144" s="508" t="s">
        <v>1745</v>
      </c>
      <c r="K144" s="508" t="s">
        <v>1746</v>
      </c>
      <c r="L144" s="508" t="s">
        <v>2114</v>
      </c>
      <c r="M144" s="292">
        <v>1298000.0</v>
      </c>
      <c r="N144" s="508" t="s">
        <v>2114</v>
      </c>
      <c r="O144" s="292">
        <v>1298000.0</v>
      </c>
      <c r="P144" s="509"/>
      <c r="Q144" s="182"/>
      <c r="R144" s="182"/>
    </row>
    <row r="145">
      <c r="A145" s="508">
        <v>5.0</v>
      </c>
      <c r="B145" s="508"/>
      <c r="C145" s="508" t="s">
        <v>1789</v>
      </c>
      <c r="D145" s="508"/>
      <c r="E145" s="91" t="s">
        <v>1214</v>
      </c>
      <c r="F145" s="91" t="s">
        <v>2801</v>
      </c>
      <c r="G145" s="97" t="s">
        <v>2802</v>
      </c>
      <c r="H145" s="201" t="s">
        <v>2802</v>
      </c>
      <c r="I145" s="91" t="s">
        <v>2803</v>
      </c>
      <c r="J145" s="83" t="s">
        <v>1745</v>
      </c>
      <c r="K145" s="508" t="s">
        <v>2035</v>
      </c>
      <c r="L145" s="508" t="s">
        <v>2047</v>
      </c>
      <c r="M145" s="292">
        <v>108000.0</v>
      </c>
      <c r="N145" s="508" t="s">
        <v>2047</v>
      </c>
      <c r="O145" s="292">
        <v>108000.0</v>
      </c>
      <c r="P145" s="509"/>
      <c r="Q145" s="182"/>
      <c r="R145" s="182"/>
    </row>
    <row r="146">
      <c r="A146" s="508">
        <v>6.0</v>
      </c>
      <c r="B146" s="508"/>
      <c r="C146" s="508" t="s">
        <v>1835</v>
      </c>
      <c r="D146" s="508"/>
      <c r="E146" s="91" t="s">
        <v>1214</v>
      </c>
      <c r="F146" s="91" t="s">
        <v>2804</v>
      </c>
      <c r="G146" s="97" t="s">
        <v>2805</v>
      </c>
      <c r="H146" s="510" t="s">
        <v>2807</v>
      </c>
      <c r="I146" s="91" t="s">
        <v>1872</v>
      </c>
      <c r="J146" s="508" t="s">
        <v>1858</v>
      </c>
      <c r="K146" s="508" t="s">
        <v>1859</v>
      </c>
      <c r="L146" s="508" t="s">
        <v>2114</v>
      </c>
      <c r="M146" s="292">
        <v>1298000.0</v>
      </c>
      <c r="N146" s="308"/>
      <c r="O146" s="308"/>
      <c r="P146" s="509"/>
      <c r="Q146" s="182"/>
      <c r="R146" s="182"/>
    </row>
    <row r="147">
      <c r="A147" s="508">
        <v>7.0</v>
      </c>
      <c r="B147" s="508"/>
      <c r="C147" s="508" t="s">
        <v>1789</v>
      </c>
      <c r="D147" s="508"/>
      <c r="E147" s="91" t="s">
        <v>1214</v>
      </c>
      <c r="F147" s="91" t="s">
        <v>2812</v>
      </c>
      <c r="G147" s="97" t="s">
        <v>2813</v>
      </c>
      <c r="H147" s="97" t="s">
        <v>2814</v>
      </c>
      <c r="I147" s="91" t="s">
        <v>2815</v>
      </c>
      <c r="J147" s="508" t="s">
        <v>1858</v>
      </c>
      <c r="K147" s="508" t="s">
        <v>1859</v>
      </c>
      <c r="L147" s="508" t="s">
        <v>2006</v>
      </c>
      <c r="M147" s="292">
        <v>648000.0</v>
      </c>
      <c r="N147" s="308"/>
      <c r="O147" s="308"/>
      <c r="P147" s="509"/>
      <c r="Q147" s="182"/>
      <c r="R147" s="182"/>
    </row>
    <row r="148">
      <c r="A148" s="508">
        <v>8.0</v>
      </c>
      <c r="B148" s="508"/>
      <c r="C148" s="508" t="s">
        <v>1789</v>
      </c>
      <c r="D148" s="508"/>
      <c r="E148" s="91" t="s">
        <v>2792</v>
      </c>
      <c r="F148" s="91" t="s">
        <v>2823</v>
      </c>
      <c r="G148" s="97" t="s">
        <v>2824</v>
      </c>
      <c r="H148" s="97" t="s">
        <v>2826</v>
      </c>
      <c r="I148" s="91" t="s">
        <v>2827</v>
      </c>
      <c r="J148" s="508" t="s">
        <v>2051</v>
      </c>
      <c r="K148" s="508" t="s">
        <v>1859</v>
      </c>
      <c r="L148" s="308"/>
      <c r="M148" s="184"/>
      <c r="N148" s="308"/>
      <c r="O148" s="308"/>
      <c r="P148" s="509"/>
      <c r="Q148" s="91" t="s">
        <v>1834</v>
      </c>
      <c r="R148" s="511" t="s">
        <v>2828</v>
      </c>
    </row>
    <row r="149">
      <c r="A149" s="508">
        <v>9.0</v>
      </c>
      <c r="B149" s="508"/>
      <c r="C149" s="508" t="s">
        <v>1789</v>
      </c>
      <c r="D149" s="508"/>
      <c r="E149" s="91" t="s">
        <v>2792</v>
      </c>
      <c r="F149" s="91" t="s">
        <v>2836</v>
      </c>
      <c r="G149" s="97" t="s">
        <v>2837</v>
      </c>
      <c r="H149" s="201" t="s">
        <v>2838</v>
      </c>
      <c r="I149" s="91" t="s">
        <v>2839</v>
      </c>
      <c r="J149" s="508" t="s">
        <v>2051</v>
      </c>
      <c r="K149" s="508" t="s">
        <v>1859</v>
      </c>
      <c r="L149" s="308"/>
      <c r="M149" s="184"/>
      <c r="N149" s="308"/>
      <c r="O149" s="308"/>
      <c r="P149" s="509"/>
      <c r="Q149" s="91" t="s">
        <v>1834</v>
      </c>
      <c r="R149" s="511" t="s">
        <v>2840</v>
      </c>
    </row>
    <row r="150">
      <c r="A150" s="508">
        <v>10.0</v>
      </c>
      <c r="B150" s="508"/>
      <c r="C150" s="508" t="s">
        <v>1789</v>
      </c>
      <c r="D150" s="508"/>
      <c r="E150" s="91" t="s">
        <v>2792</v>
      </c>
      <c r="F150" s="91" t="s">
        <v>2845</v>
      </c>
      <c r="G150" s="97" t="s">
        <v>2846</v>
      </c>
      <c r="H150" s="201" t="s">
        <v>2847</v>
      </c>
      <c r="I150" s="91" t="s">
        <v>2848</v>
      </c>
      <c r="J150" s="508" t="s">
        <v>1858</v>
      </c>
      <c r="K150" s="508" t="s">
        <v>1859</v>
      </c>
      <c r="L150" s="508" t="s">
        <v>2114</v>
      </c>
      <c r="M150" s="292">
        <v>1298000.0</v>
      </c>
      <c r="N150" s="308"/>
      <c r="O150" s="308"/>
      <c r="P150" s="509"/>
      <c r="Q150" s="91" t="s">
        <v>1834</v>
      </c>
      <c r="R150" s="511" t="s">
        <v>2854</v>
      </c>
    </row>
    <row r="151">
      <c r="A151" s="508">
        <v>11.0</v>
      </c>
      <c r="B151" s="508"/>
      <c r="C151" s="508" t="s">
        <v>1789</v>
      </c>
      <c r="D151" s="508"/>
      <c r="E151" s="91" t="s">
        <v>2792</v>
      </c>
      <c r="F151" s="516" t="s">
        <v>2856</v>
      </c>
      <c r="G151" s="517" t="s">
        <v>2858</v>
      </c>
      <c r="H151" s="518" t="s">
        <v>2861</v>
      </c>
      <c r="I151" s="516" t="s">
        <v>2864</v>
      </c>
      <c r="J151" s="519" t="s">
        <v>2051</v>
      </c>
      <c r="K151" s="519" t="s">
        <v>1859</v>
      </c>
      <c r="L151" s="519" t="s">
        <v>2006</v>
      </c>
      <c r="M151" s="520">
        <v>648000.0</v>
      </c>
      <c r="N151" s="308"/>
      <c r="O151" s="308"/>
      <c r="P151" s="509"/>
      <c r="Q151" s="91" t="s">
        <v>1834</v>
      </c>
      <c r="R151" s="511" t="s">
        <v>2867</v>
      </c>
    </row>
    <row r="152">
      <c r="A152" s="508">
        <v>12.0</v>
      </c>
      <c r="B152" s="508"/>
      <c r="C152" s="508" t="s">
        <v>1789</v>
      </c>
      <c r="D152" s="83"/>
      <c r="E152" s="91" t="s">
        <v>2792</v>
      </c>
      <c r="F152" s="521" t="s">
        <v>2868</v>
      </c>
      <c r="G152" s="522" t="s">
        <v>2872</v>
      </c>
      <c r="H152" s="523" t="s">
        <v>2875</v>
      </c>
      <c r="I152" s="521" t="s">
        <v>2876</v>
      </c>
      <c r="J152" s="519" t="s">
        <v>1858</v>
      </c>
      <c r="K152" s="519" t="s">
        <v>1859</v>
      </c>
      <c r="L152" s="524"/>
      <c r="M152" s="525"/>
      <c r="N152" s="308"/>
      <c r="O152" s="308"/>
      <c r="P152" s="509"/>
      <c r="Q152" s="91" t="s">
        <v>1834</v>
      </c>
      <c r="R152" s="511" t="s">
        <v>2877</v>
      </c>
    </row>
    <row r="153">
      <c r="A153" s="508">
        <v>13.0</v>
      </c>
      <c r="B153" s="508"/>
      <c r="C153" s="508" t="s">
        <v>1789</v>
      </c>
      <c r="D153" s="508"/>
      <c r="E153" s="91" t="s">
        <v>2792</v>
      </c>
      <c r="F153" s="516" t="s">
        <v>2883</v>
      </c>
      <c r="G153" s="517" t="s">
        <v>2884</v>
      </c>
      <c r="H153" s="518" t="s">
        <v>2885</v>
      </c>
      <c r="I153" s="516" t="s">
        <v>2886</v>
      </c>
      <c r="J153" s="519" t="s">
        <v>2051</v>
      </c>
      <c r="K153" s="519" t="s">
        <v>1859</v>
      </c>
      <c r="L153" s="524"/>
      <c r="M153" s="525"/>
      <c r="N153" s="308"/>
      <c r="O153" s="308"/>
      <c r="P153" s="509"/>
      <c r="Q153" s="91" t="s">
        <v>1834</v>
      </c>
      <c r="R153" s="511" t="s">
        <v>2887</v>
      </c>
    </row>
    <row r="154">
      <c r="A154" s="526" t="s">
        <v>2894</v>
      </c>
      <c r="G154" s="527"/>
      <c r="H154" s="527">
        <f>COUNTA(H141:H153)</f>
        <v>13</v>
      </c>
      <c r="I154" s="527"/>
      <c r="J154" s="528"/>
      <c r="L154" s="469">
        <f>sum(M141:M150)</f>
        <v>7364000</v>
      </c>
      <c r="N154" s="469">
        <f>sum(O141:O150)</f>
        <v>4420007</v>
      </c>
      <c r="P154" s="469">
        <f>Sum(L154-N154)</f>
        <v>2943993</v>
      </c>
      <c r="Q154" s="527">
        <f>Counta(#REF!)</f>
        <v>1</v>
      </c>
      <c r="R154" s="528"/>
    </row>
    <row r="155">
      <c r="A155" s="308"/>
      <c r="B155" s="529"/>
      <c r="C155" s="529"/>
      <c r="D155" s="308"/>
      <c r="E155" s="308"/>
      <c r="F155" s="308"/>
      <c r="G155" s="308"/>
      <c r="H155" s="308"/>
      <c r="I155" s="308"/>
      <c r="J155" s="308"/>
      <c r="K155" s="308"/>
      <c r="L155" s="308"/>
      <c r="M155" s="308"/>
      <c r="N155" s="308"/>
      <c r="O155" s="308"/>
      <c r="P155" s="308"/>
      <c r="Q155" s="308"/>
      <c r="R155" s="308"/>
    </row>
    <row r="156">
      <c r="A156" s="503" t="s">
        <v>1702</v>
      </c>
      <c r="B156" s="529"/>
      <c r="C156" s="529"/>
      <c r="D156" s="308"/>
      <c r="E156" s="308"/>
      <c r="F156" s="308"/>
      <c r="G156" s="308"/>
      <c r="H156" s="308"/>
      <c r="I156" s="308"/>
      <c r="J156" s="308"/>
      <c r="K156" s="308"/>
      <c r="L156" s="308"/>
      <c r="M156" s="308"/>
      <c r="N156" s="308"/>
      <c r="O156" s="308"/>
      <c r="P156" s="308"/>
      <c r="Q156" s="308"/>
      <c r="R156" s="308"/>
    </row>
    <row r="157">
      <c r="A157" s="504" t="s">
        <v>2903</v>
      </c>
      <c r="D157" s="504"/>
      <c r="E157" s="530"/>
      <c r="F157" s="530"/>
      <c r="G157" s="530"/>
      <c r="H157" s="530"/>
      <c r="I157" s="530"/>
      <c r="J157" s="531" t="s">
        <v>362</v>
      </c>
      <c r="K157" s="530"/>
      <c r="L157" s="530"/>
      <c r="M157" s="530"/>
      <c r="N157" s="530"/>
      <c r="O157" s="530"/>
      <c r="P157" s="530"/>
      <c r="Q157" s="530"/>
      <c r="R157" s="530"/>
    </row>
    <row r="158">
      <c r="A158" s="503" t="s">
        <v>1704</v>
      </c>
      <c r="B158" s="529"/>
      <c r="C158" s="529"/>
      <c r="D158" s="308"/>
      <c r="E158" s="308"/>
      <c r="F158" s="308"/>
      <c r="G158" s="308"/>
      <c r="H158" s="308"/>
      <c r="I158" s="308"/>
      <c r="J158" s="308"/>
      <c r="K158" s="308"/>
      <c r="L158" s="308"/>
      <c r="M158" s="308"/>
      <c r="N158" s="308"/>
      <c r="O158" s="308"/>
      <c r="P158" s="308"/>
      <c r="Q158" s="308"/>
      <c r="R158" s="308"/>
    </row>
    <row r="159">
      <c r="A159" s="505" t="s">
        <v>50</v>
      </c>
      <c r="B159" s="417" t="s">
        <v>1707</v>
      </c>
      <c r="C159" s="505" t="s">
        <v>1710</v>
      </c>
      <c r="D159" s="506" t="s">
        <v>2765</v>
      </c>
      <c r="E159" s="507" t="s">
        <v>1180</v>
      </c>
      <c r="F159" s="507" t="s">
        <v>58</v>
      </c>
      <c r="G159" s="505" t="s">
        <v>59</v>
      </c>
      <c r="H159" s="507" t="s">
        <v>1716</v>
      </c>
      <c r="I159" s="505" t="s">
        <v>62</v>
      </c>
      <c r="J159" s="505" t="s">
        <v>1717</v>
      </c>
      <c r="K159" s="505" t="s">
        <v>1718</v>
      </c>
      <c r="L159" s="507" t="s">
        <v>1721</v>
      </c>
      <c r="M159" s="507" t="s">
        <v>1723</v>
      </c>
      <c r="N159" s="507" t="s">
        <v>1724</v>
      </c>
      <c r="O159" s="505" t="s">
        <v>1725</v>
      </c>
      <c r="P159" s="505" t="s">
        <v>1727</v>
      </c>
      <c r="Q159" s="505" t="s">
        <v>1728</v>
      </c>
      <c r="R159" s="505" t="s">
        <v>1729</v>
      </c>
    </row>
    <row r="160">
      <c r="A160" s="508">
        <v>1.0</v>
      </c>
      <c r="B160" s="508"/>
      <c r="C160" s="508" t="s">
        <v>1737</v>
      </c>
      <c r="D160" s="508"/>
      <c r="E160" s="91" t="s">
        <v>1214</v>
      </c>
      <c r="F160" s="91" t="s">
        <v>2914</v>
      </c>
      <c r="G160" s="97" t="s">
        <v>2915</v>
      </c>
      <c r="H160" s="181" t="s">
        <v>253</v>
      </c>
      <c r="I160" s="91" t="s">
        <v>2916</v>
      </c>
      <c r="J160" s="508" t="s">
        <v>1745</v>
      </c>
      <c r="K160" s="508" t="s">
        <v>1746</v>
      </c>
      <c r="L160" s="508" t="s">
        <v>2114</v>
      </c>
      <c r="M160" s="292">
        <v>1298000.0</v>
      </c>
      <c r="N160" s="508" t="s">
        <v>2114</v>
      </c>
      <c r="O160" s="292">
        <v>1298000.0</v>
      </c>
      <c r="P160" s="422">
        <v>45966.0</v>
      </c>
      <c r="Q160" s="91" t="s">
        <v>1834</v>
      </c>
      <c r="R160" s="182"/>
    </row>
    <row r="161">
      <c r="A161" s="508">
        <v>2.0</v>
      </c>
      <c r="B161" s="508"/>
      <c r="C161" s="508" t="s">
        <v>1737</v>
      </c>
      <c r="D161" s="508"/>
      <c r="E161" s="91" t="s">
        <v>1214</v>
      </c>
      <c r="F161" s="91" t="s">
        <v>2923</v>
      </c>
      <c r="G161" s="97" t="s">
        <v>2924</v>
      </c>
      <c r="H161" s="181" t="s">
        <v>2924</v>
      </c>
      <c r="I161" s="91" t="s">
        <v>2925</v>
      </c>
      <c r="J161" s="508" t="s">
        <v>1745</v>
      </c>
      <c r="K161" s="508" t="s">
        <v>1746</v>
      </c>
      <c r="L161" s="508" t="s">
        <v>1809</v>
      </c>
      <c r="M161" s="292">
        <v>858000.0</v>
      </c>
      <c r="N161" s="508" t="s">
        <v>2114</v>
      </c>
      <c r="O161" s="292">
        <v>1298017.0</v>
      </c>
      <c r="P161" s="422">
        <v>45963.0</v>
      </c>
      <c r="Q161" s="91" t="s">
        <v>1834</v>
      </c>
      <c r="R161" s="182"/>
    </row>
    <row r="162" ht="36.0" customHeight="1">
      <c r="A162" s="508">
        <v>3.0</v>
      </c>
      <c r="B162" s="508"/>
      <c r="C162" s="508" t="s">
        <v>1789</v>
      </c>
      <c r="D162" s="508"/>
      <c r="E162" s="91" t="s">
        <v>1214</v>
      </c>
      <c r="F162" s="91" t="s">
        <v>2926</v>
      </c>
      <c r="G162" s="97" t="s">
        <v>2927</v>
      </c>
      <c r="H162" s="181" t="s">
        <v>2928</v>
      </c>
      <c r="I162" s="91" t="s">
        <v>2929</v>
      </c>
      <c r="J162" s="508" t="s">
        <v>1745</v>
      </c>
      <c r="K162" s="508" t="s">
        <v>1746</v>
      </c>
      <c r="L162" s="508" t="s">
        <v>2114</v>
      </c>
      <c r="M162" s="292">
        <v>1298000.0</v>
      </c>
      <c r="N162" s="508" t="s">
        <v>2114</v>
      </c>
      <c r="O162" s="292">
        <v>1298000.0</v>
      </c>
      <c r="P162" s="509"/>
      <c r="Q162" s="182"/>
      <c r="R162" s="182"/>
    </row>
    <row r="163">
      <c r="A163" s="508">
        <v>4.0</v>
      </c>
      <c r="B163" s="508"/>
      <c r="C163" s="508" t="s">
        <v>1789</v>
      </c>
      <c r="D163" s="508"/>
      <c r="E163" s="91" t="s">
        <v>1214</v>
      </c>
      <c r="F163" s="91" t="s">
        <v>2930</v>
      </c>
      <c r="G163" s="97" t="s">
        <v>2931</v>
      </c>
      <c r="H163" s="181" t="s">
        <v>2932</v>
      </c>
      <c r="I163" s="91" t="s">
        <v>2933</v>
      </c>
      <c r="J163" s="508" t="s">
        <v>1745</v>
      </c>
      <c r="K163" s="508" t="s">
        <v>1746</v>
      </c>
      <c r="L163" s="508" t="s">
        <v>2114</v>
      </c>
      <c r="M163" s="292">
        <v>1298000.0</v>
      </c>
      <c r="N163" s="508" t="s">
        <v>2114</v>
      </c>
      <c r="O163" s="292">
        <v>1288000.0</v>
      </c>
      <c r="P163" s="509"/>
      <c r="Q163" s="182"/>
      <c r="R163" s="182"/>
    </row>
    <row r="164">
      <c r="A164" s="508">
        <v>5.0</v>
      </c>
      <c r="B164" s="508"/>
      <c r="C164" s="508" t="s">
        <v>1789</v>
      </c>
      <c r="D164" s="508"/>
      <c r="E164" s="91" t="s">
        <v>1214</v>
      </c>
      <c r="F164" s="91" t="s">
        <v>2934</v>
      </c>
      <c r="G164" s="97" t="s">
        <v>2935</v>
      </c>
      <c r="H164" s="181" t="s">
        <v>2936</v>
      </c>
      <c r="I164" s="91" t="s">
        <v>2937</v>
      </c>
      <c r="J164" s="508" t="s">
        <v>1745</v>
      </c>
      <c r="K164" s="508" t="s">
        <v>1746</v>
      </c>
      <c r="L164" s="508" t="s">
        <v>2114</v>
      </c>
      <c r="M164" s="292">
        <v>1298000.0</v>
      </c>
      <c r="N164" s="201" t="s">
        <v>2006</v>
      </c>
      <c r="O164" s="292">
        <v>708000.0</v>
      </c>
      <c r="P164" s="509"/>
      <c r="Q164" s="182"/>
      <c r="R164" s="182"/>
    </row>
    <row r="165">
      <c r="A165" s="508">
        <v>6.0</v>
      </c>
      <c r="B165" s="508"/>
      <c r="C165" s="508" t="s">
        <v>1789</v>
      </c>
      <c r="D165" s="508"/>
      <c r="E165" s="91" t="s">
        <v>2792</v>
      </c>
      <c r="F165" s="91" t="s">
        <v>2939</v>
      </c>
      <c r="G165" s="97" t="s">
        <v>2940</v>
      </c>
      <c r="H165" s="181" t="s">
        <v>2941</v>
      </c>
      <c r="I165" s="91" t="s">
        <v>2942</v>
      </c>
      <c r="J165" s="508" t="s">
        <v>1745</v>
      </c>
      <c r="K165" s="508" t="s">
        <v>1746</v>
      </c>
      <c r="L165" s="508" t="s">
        <v>2622</v>
      </c>
      <c r="M165" s="292">
        <v>998000.0</v>
      </c>
      <c r="N165" s="508" t="s">
        <v>2622</v>
      </c>
      <c r="O165" s="292">
        <v>998079.0</v>
      </c>
      <c r="P165" s="422">
        <v>45957.0</v>
      </c>
      <c r="Q165" s="91" t="s">
        <v>1834</v>
      </c>
      <c r="R165" s="511" t="s">
        <v>2943</v>
      </c>
    </row>
    <row r="166">
      <c r="A166" s="508">
        <v>7.0</v>
      </c>
      <c r="B166" s="508"/>
      <c r="C166" s="508" t="s">
        <v>2945</v>
      </c>
      <c r="D166" s="508"/>
      <c r="E166" s="91" t="s">
        <v>1214</v>
      </c>
      <c r="F166" s="91" t="s">
        <v>2617</v>
      </c>
      <c r="G166" s="97" t="s">
        <v>2946</v>
      </c>
      <c r="H166" s="181" t="s">
        <v>2619</v>
      </c>
      <c r="I166" s="91" t="s">
        <v>2621</v>
      </c>
      <c r="J166" s="508" t="s">
        <v>2051</v>
      </c>
      <c r="K166" s="508" t="s">
        <v>1859</v>
      </c>
      <c r="L166" s="508" t="s">
        <v>2114</v>
      </c>
      <c r="M166" s="292">
        <v>1298000.0</v>
      </c>
      <c r="N166" s="308"/>
      <c r="O166" s="184"/>
      <c r="P166" s="422">
        <v>45930.0</v>
      </c>
      <c r="Q166" s="97" t="s">
        <v>1774</v>
      </c>
      <c r="R166" s="532" t="s">
        <v>2947</v>
      </c>
    </row>
    <row r="167">
      <c r="A167" s="508">
        <v>8.0</v>
      </c>
      <c r="B167" s="508"/>
      <c r="C167" s="508" t="s">
        <v>2949</v>
      </c>
      <c r="D167" s="508"/>
      <c r="E167" s="91" t="s">
        <v>1214</v>
      </c>
      <c r="F167" s="91" t="s">
        <v>2950</v>
      </c>
      <c r="G167" s="97" t="s">
        <v>2951</v>
      </c>
      <c r="H167" s="181" t="s">
        <v>2954</v>
      </c>
      <c r="I167" s="91" t="s">
        <v>2956</v>
      </c>
      <c r="J167" s="508" t="s">
        <v>2051</v>
      </c>
      <c r="K167" s="508" t="s">
        <v>1859</v>
      </c>
      <c r="L167" s="508" t="s">
        <v>2114</v>
      </c>
      <c r="M167" s="292">
        <v>1298000.0</v>
      </c>
      <c r="N167" s="308"/>
      <c r="O167" s="184"/>
      <c r="P167" s="422">
        <v>45952.0</v>
      </c>
      <c r="Q167" s="97" t="s">
        <v>1834</v>
      </c>
      <c r="R167" s="533" t="s">
        <v>2959</v>
      </c>
    </row>
    <row r="168">
      <c r="A168" s="508">
        <v>9.0</v>
      </c>
      <c r="B168" s="508"/>
      <c r="C168" s="508" t="s">
        <v>1789</v>
      </c>
      <c r="D168" s="508"/>
      <c r="E168" s="91" t="s">
        <v>1214</v>
      </c>
      <c r="F168" s="508">
        <v>15536.0</v>
      </c>
      <c r="G168" s="201" t="s">
        <v>451</v>
      </c>
      <c r="H168" s="510" t="s">
        <v>452</v>
      </c>
      <c r="I168" s="91" t="s">
        <v>455</v>
      </c>
      <c r="J168" s="508" t="s">
        <v>1858</v>
      </c>
      <c r="K168" s="508" t="s">
        <v>1859</v>
      </c>
      <c r="L168" s="508" t="s">
        <v>2006</v>
      </c>
      <c r="M168" s="292">
        <v>648000.0</v>
      </c>
      <c r="N168" s="308"/>
      <c r="O168" s="184"/>
      <c r="P168" s="509"/>
      <c r="Q168" s="182"/>
      <c r="R168" s="308"/>
    </row>
    <row r="169">
      <c r="A169" s="508">
        <v>10.0</v>
      </c>
      <c r="B169" s="508"/>
      <c r="C169" s="508" t="s">
        <v>1789</v>
      </c>
      <c r="D169" s="508"/>
      <c r="E169" s="91" t="s">
        <v>1214</v>
      </c>
      <c r="F169" s="91" t="s">
        <v>2960</v>
      </c>
      <c r="G169" s="97" t="s">
        <v>2961</v>
      </c>
      <c r="H169" s="534" t="s">
        <v>2962</v>
      </c>
      <c r="I169" s="91" t="s">
        <v>2963</v>
      </c>
      <c r="J169" s="508" t="s">
        <v>1858</v>
      </c>
      <c r="K169" s="508" t="s">
        <v>1859</v>
      </c>
      <c r="L169" s="508" t="s">
        <v>2114</v>
      </c>
      <c r="M169" s="292">
        <v>1298000.0</v>
      </c>
      <c r="N169" s="308"/>
      <c r="O169" s="184"/>
      <c r="P169" s="509"/>
      <c r="Q169" s="182"/>
      <c r="R169" s="308"/>
    </row>
    <row r="170">
      <c r="A170" s="508">
        <v>11.0</v>
      </c>
      <c r="B170" s="508"/>
      <c r="C170" s="508" t="s">
        <v>1835</v>
      </c>
      <c r="D170" s="508"/>
      <c r="E170" s="91" t="s">
        <v>1214</v>
      </c>
      <c r="F170" s="91" t="s">
        <v>2804</v>
      </c>
      <c r="G170" s="97" t="s">
        <v>2805</v>
      </c>
      <c r="H170" s="510" t="s">
        <v>2807</v>
      </c>
      <c r="I170" s="91" t="s">
        <v>1872</v>
      </c>
      <c r="J170" s="508" t="s">
        <v>1858</v>
      </c>
      <c r="K170" s="508" t="s">
        <v>1859</v>
      </c>
      <c r="L170" s="508" t="s">
        <v>2114</v>
      </c>
      <c r="M170" s="292">
        <v>1298000.0</v>
      </c>
      <c r="N170" s="308"/>
      <c r="O170" s="308"/>
      <c r="P170" s="509"/>
      <c r="Q170" s="182"/>
      <c r="R170" s="182"/>
    </row>
    <row r="171">
      <c r="A171" s="508">
        <v>12.0</v>
      </c>
      <c r="B171" s="508"/>
      <c r="C171" s="508" t="s">
        <v>1835</v>
      </c>
      <c r="D171" s="508"/>
      <c r="E171" s="91" t="s">
        <v>1214</v>
      </c>
      <c r="F171" s="91" t="s">
        <v>2976</v>
      </c>
      <c r="G171" s="97" t="s">
        <v>2977</v>
      </c>
      <c r="H171" s="181" t="s">
        <v>2978</v>
      </c>
      <c r="I171" s="91" t="s">
        <v>2979</v>
      </c>
      <c r="J171" s="508" t="s">
        <v>1858</v>
      </c>
      <c r="K171" s="508" t="s">
        <v>1859</v>
      </c>
      <c r="L171" s="508" t="s">
        <v>2114</v>
      </c>
      <c r="M171" s="292">
        <v>1298000.0</v>
      </c>
      <c r="N171" s="308"/>
      <c r="O171" s="184"/>
      <c r="P171" s="509"/>
      <c r="Q171" s="182"/>
      <c r="R171" s="308"/>
    </row>
    <row r="172">
      <c r="A172" s="508">
        <v>13.0</v>
      </c>
      <c r="B172" s="508"/>
      <c r="C172" s="508" t="s">
        <v>1835</v>
      </c>
      <c r="D172" s="508"/>
      <c r="E172" s="91" t="s">
        <v>1214</v>
      </c>
      <c r="F172" s="91" t="s">
        <v>2980</v>
      </c>
      <c r="G172" s="97" t="s">
        <v>2981</v>
      </c>
      <c r="H172" s="534" t="s">
        <v>2982</v>
      </c>
      <c r="I172" s="91" t="s">
        <v>2983</v>
      </c>
      <c r="J172" s="508" t="s">
        <v>1858</v>
      </c>
      <c r="K172" s="508" t="s">
        <v>1859</v>
      </c>
      <c r="L172" s="508" t="s">
        <v>2114</v>
      </c>
      <c r="M172" s="292">
        <v>1298000.0</v>
      </c>
      <c r="N172" s="308"/>
      <c r="O172" s="184"/>
      <c r="P172" s="509"/>
      <c r="Q172" s="182"/>
      <c r="R172" s="308"/>
    </row>
    <row r="173">
      <c r="A173" s="508">
        <v>14.0</v>
      </c>
      <c r="B173" s="508"/>
      <c r="C173" s="508" t="s">
        <v>1789</v>
      </c>
      <c r="D173" s="508"/>
      <c r="E173" s="91" t="s">
        <v>1214</v>
      </c>
      <c r="F173" s="91" t="s">
        <v>2984</v>
      </c>
      <c r="G173" s="502" t="s">
        <v>2985</v>
      </c>
      <c r="H173" s="535" t="s">
        <v>2985</v>
      </c>
      <c r="I173" s="91" t="s">
        <v>2986</v>
      </c>
      <c r="J173" s="508" t="s">
        <v>1858</v>
      </c>
      <c r="K173" s="508" t="s">
        <v>1859</v>
      </c>
      <c r="L173" s="308"/>
      <c r="M173" s="184"/>
      <c r="N173" s="308"/>
      <c r="O173" s="308"/>
      <c r="P173" s="509"/>
      <c r="Q173" s="182"/>
      <c r="R173" s="182"/>
    </row>
    <row r="174">
      <c r="A174" s="508">
        <v>15.0</v>
      </c>
      <c r="B174" s="508"/>
      <c r="C174" s="508" t="s">
        <v>1789</v>
      </c>
      <c r="D174" s="508"/>
      <c r="E174" s="91" t="s">
        <v>2792</v>
      </c>
      <c r="F174" s="91" t="s">
        <v>2987</v>
      </c>
      <c r="G174" s="97" t="s">
        <v>2988</v>
      </c>
      <c r="H174" s="181" t="s">
        <v>2989</v>
      </c>
      <c r="I174" s="91" t="s">
        <v>2990</v>
      </c>
      <c r="J174" s="508" t="s">
        <v>2051</v>
      </c>
      <c r="K174" s="508" t="s">
        <v>1859</v>
      </c>
      <c r="L174" s="508" t="s">
        <v>2006</v>
      </c>
      <c r="M174" s="292">
        <v>648000.0</v>
      </c>
      <c r="N174" s="308"/>
      <c r="O174" s="308"/>
      <c r="P174" s="422">
        <v>45962.0</v>
      </c>
      <c r="Q174" s="91" t="s">
        <v>1834</v>
      </c>
      <c r="R174" s="182"/>
    </row>
    <row r="175">
      <c r="A175" s="508">
        <v>16.0</v>
      </c>
      <c r="B175" s="508"/>
      <c r="C175" s="508" t="s">
        <v>1789</v>
      </c>
      <c r="D175" s="508"/>
      <c r="E175" s="91" t="s">
        <v>2792</v>
      </c>
      <c r="F175" s="91" t="s">
        <v>2991</v>
      </c>
      <c r="G175" s="97" t="s">
        <v>2992</v>
      </c>
      <c r="H175" s="201" t="s">
        <v>2993</v>
      </c>
      <c r="I175" s="91" t="s">
        <v>2994</v>
      </c>
      <c r="J175" s="508" t="s">
        <v>1858</v>
      </c>
      <c r="K175" s="508" t="s">
        <v>1859</v>
      </c>
      <c r="L175" s="308"/>
      <c r="M175" s="184"/>
      <c r="N175" s="308"/>
      <c r="O175" s="308"/>
      <c r="P175" s="422">
        <v>45987.0</v>
      </c>
      <c r="Q175" s="91" t="s">
        <v>1834</v>
      </c>
      <c r="R175" s="511" t="s">
        <v>2943</v>
      </c>
    </row>
    <row r="176">
      <c r="A176" s="508">
        <v>18.0</v>
      </c>
      <c r="B176" s="508"/>
      <c r="C176" s="508" t="s">
        <v>1789</v>
      </c>
      <c r="D176" s="508"/>
      <c r="E176" s="91" t="s">
        <v>1214</v>
      </c>
      <c r="F176" s="91" t="s">
        <v>2995</v>
      </c>
      <c r="G176" s="97" t="s">
        <v>2996</v>
      </c>
      <c r="H176" s="181" t="s">
        <v>2997</v>
      </c>
      <c r="I176" s="91" t="s">
        <v>2998</v>
      </c>
      <c r="J176" s="508" t="s">
        <v>2999</v>
      </c>
      <c r="K176" s="508" t="s">
        <v>1859</v>
      </c>
      <c r="L176" s="508" t="s">
        <v>1809</v>
      </c>
      <c r="M176" s="292">
        <v>858000.0</v>
      </c>
      <c r="N176" s="308"/>
      <c r="O176" s="308"/>
      <c r="P176" s="509"/>
      <c r="Q176" s="182"/>
      <c r="R176" s="182"/>
    </row>
    <row r="177">
      <c r="A177" s="526" t="s">
        <v>2894</v>
      </c>
      <c r="G177" s="527"/>
      <c r="H177" s="527">
        <f>COUNTA(H160:H176)</f>
        <v>17</v>
      </c>
      <c r="I177" s="527"/>
      <c r="J177" s="528"/>
      <c r="L177" s="469">
        <f>sum(M161:M174)</f>
        <v>14834000</v>
      </c>
      <c r="N177" s="469">
        <f>sum(O160:O175)</f>
        <v>6888096</v>
      </c>
      <c r="P177" s="469">
        <f>Sum(L177-N177)</f>
        <v>7945904</v>
      </c>
      <c r="Q177" s="527">
        <f>Counta(Q160:Q175)</f>
        <v>7</v>
      </c>
      <c r="R177" s="528"/>
    </row>
    <row r="178">
      <c r="A178" s="308"/>
      <c r="B178" s="529"/>
      <c r="C178" s="529"/>
      <c r="D178" s="308"/>
      <c r="E178" s="308"/>
      <c r="F178" s="308"/>
      <c r="G178" s="308"/>
      <c r="H178" s="308"/>
      <c r="I178" s="308"/>
      <c r="J178" s="308"/>
      <c r="K178" s="308"/>
      <c r="L178" s="308"/>
      <c r="M178" s="308"/>
      <c r="N178" s="308"/>
      <c r="O178" s="308"/>
      <c r="P178" s="308"/>
      <c r="Q178" s="308"/>
      <c r="R178" s="308"/>
    </row>
    <row r="179">
      <c r="A179" s="308"/>
      <c r="B179" s="529"/>
      <c r="C179" s="529"/>
      <c r="D179" s="308"/>
      <c r="E179" s="308"/>
      <c r="F179" s="308"/>
      <c r="G179" s="308"/>
      <c r="H179" s="308"/>
      <c r="I179" s="308"/>
      <c r="J179" s="308"/>
      <c r="K179" s="308"/>
      <c r="L179" s="308"/>
      <c r="M179" s="308"/>
      <c r="N179" s="308"/>
      <c r="O179" s="308"/>
      <c r="P179" s="308"/>
      <c r="Q179" s="308"/>
      <c r="R179" s="308"/>
    </row>
    <row r="180">
      <c r="A180" s="503" t="s">
        <v>1702</v>
      </c>
      <c r="B180" s="529"/>
      <c r="C180" s="529"/>
      <c r="D180" s="308"/>
      <c r="E180" s="308"/>
      <c r="F180" s="308"/>
      <c r="G180" s="308"/>
      <c r="H180" s="308"/>
      <c r="I180" s="308"/>
      <c r="J180" s="308"/>
      <c r="K180" s="308"/>
      <c r="L180" s="308"/>
      <c r="M180" s="308"/>
      <c r="N180" s="308"/>
      <c r="O180" s="308"/>
      <c r="P180" s="308"/>
      <c r="Q180" s="308"/>
      <c r="R180" s="308"/>
    </row>
    <row r="181">
      <c r="A181" s="504" t="s">
        <v>3002</v>
      </c>
      <c r="D181" s="504"/>
      <c r="E181" s="530"/>
      <c r="F181" s="530"/>
      <c r="G181" s="530"/>
      <c r="H181" s="530"/>
      <c r="I181" s="530"/>
      <c r="J181" s="531" t="s">
        <v>362</v>
      </c>
      <c r="K181" s="530"/>
      <c r="L181" s="530"/>
      <c r="M181" s="530"/>
      <c r="N181" s="530"/>
      <c r="O181" s="530"/>
      <c r="P181" s="530"/>
      <c r="Q181" s="530"/>
      <c r="R181" s="530"/>
    </row>
    <row r="182">
      <c r="A182" s="503" t="s">
        <v>1704</v>
      </c>
      <c r="B182" s="529"/>
      <c r="C182" s="529"/>
      <c r="D182" s="308"/>
      <c r="E182" s="308"/>
      <c r="F182" s="308"/>
      <c r="G182" s="308"/>
      <c r="H182" s="308"/>
      <c r="I182" s="308"/>
      <c r="J182" s="308"/>
      <c r="K182" s="308"/>
      <c r="L182" s="308"/>
      <c r="M182" s="308"/>
      <c r="N182" s="308"/>
      <c r="O182" s="308"/>
      <c r="P182" s="308"/>
      <c r="Q182" s="308"/>
      <c r="R182" s="308"/>
    </row>
    <row r="183">
      <c r="A183" s="505" t="s">
        <v>50</v>
      </c>
      <c r="B183" s="417" t="s">
        <v>1707</v>
      </c>
      <c r="C183" s="505" t="s">
        <v>1710</v>
      </c>
      <c r="D183" s="506" t="s">
        <v>2765</v>
      </c>
      <c r="E183" s="507" t="s">
        <v>1180</v>
      </c>
      <c r="F183" s="507" t="s">
        <v>58</v>
      </c>
      <c r="G183" s="505" t="s">
        <v>59</v>
      </c>
      <c r="H183" s="507" t="s">
        <v>1716</v>
      </c>
      <c r="I183" s="505" t="s">
        <v>62</v>
      </c>
      <c r="J183" s="505" t="s">
        <v>1717</v>
      </c>
      <c r="K183" s="505" t="s">
        <v>1718</v>
      </c>
      <c r="L183" s="507" t="s">
        <v>1721</v>
      </c>
      <c r="M183" s="507" t="s">
        <v>1723</v>
      </c>
      <c r="N183" s="507" t="s">
        <v>1724</v>
      </c>
      <c r="O183" s="505" t="s">
        <v>1725</v>
      </c>
      <c r="P183" s="505" t="s">
        <v>1727</v>
      </c>
      <c r="Q183" s="505" t="s">
        <v>1728</v>
      </c>
      <c r="R183" s="505" t="s">
        <v>1729</v>
      </c>
    </row>
    <row r="184">
      <c r="A184" s="508">
        <v>1.0</v>
      </c>
      <c r="B184" s="508"/>
      <c r="C184" s="508" t="s">
        <v>1737</v>
      </c>
      <c r="D184" s="508"/>
      <c r="E184" s="91" t="s">
        <v>1214</v>
      </c>
      <c r="F184" s="91" t="s">
        <v>3003</v>
      </c>
      <c r="G184" s="97" t="s">
        <v>3004</v>
      </c>
      <c r="H184" s="181" t="s">
        <v>3005</v>
      </c>
      <c r="I184" s="91" t="s">
        <v>3006</v>
      </c>
      <c r="J184" s="508" t="s">
        <v>1745</v>
      </c>
      <c r="K184" s="508" t="s">
        <v>1746</v>
      </c>
      <c r="L184" s="508" t="s">
        <v>2114</v>
      </c>
      <c r="M184" s="292">
        <v>1298000.0</v>
      </c>
      <c r="N184" s="201" t="s">
        <v>2114</v>
      </c>
      <c r="O184" s="292">
        <v>1298020.0</v>
      </c>
      <c r="P184" s="422">
        <v>45941.0</v>
      </c>
      <c r="Q184" s="97" t="s">
        <v>1834</v>
      </c>
      <c r="R184" s="533" t="s">
        <v>3007</v>
      </c>
    </row>
    <row r="185">
      <c r="A185" s="508">
        <v>2.0</v>
      </c>
      <c r="B185" s="508"/>
      <c r="C185" s="508" t="s">
        <v>1789</v>
      </c>
      <c r="D185" s="508"/>
      <c r="E185" s="91" t="s">
        <v>1214</v>
      </c>
      <c r="F185" s="91" t="s">
        <v>3009</v>
      </c>
      <c r="G185" s="97" t="s">
        <v>3010</v>
      </c>
      <c r="H185" s="181" t="s">
        <v>3011</v>
      </c>
      <c r="I185" s="91" t="s">
        <v>3012</v>
      </c>
      <c r="J185" s="508" t="s">
        <v>1745</v>
      </c>
      <c r="K185" s="508" t="s">
        <v>1746</v>
      </c>
      <c r="L185" s="508" t="s">
        <v>2114</v>
      </c>
      <c r="M185" s="292">
        <v>648000.0</v>
      </c>
      <c r="N185" s="201" t="s">
        <v>2006</v>
      </c>
      <c r="O185" s="292">
        <v>648075.0</v>
      </c>
      <c r="P185" s="509"/>
      <c r="Q185" s="182"/>
      <c r="R185" s="308"/>
    </row>
    <row r="186">
      <c r="A186" s="508">
        <v>3.0</v>
      </c>
      <c r="B186" s="508"/>
      <c r="C186" s="508" t="s">
        <v>1789</v>
      </c>
      <c r="D186" s="508"/>
      <c r="E186" s="91" t="s">
        <v>1214</v>
      </c>
      <c r="F186" s="91" t="s">
        <v>3013</v>
      </c>
      <c r="G186" s="97" t="s">
        <v>3014</v>
      </c>
      <c r="H186" s="181" t="s">
        <v>154</v>
      </c>
      <c r="I186" s="91" t="s">
        <v>3015</v>
      </c>
      <c r="J186" s="508" t="s">
        <v>1745</v>
      </c>
      <c r="K186" s="508" t="s">
        <v>1746</v>
      </c>
      <c r="L186" s="508" t="s">
        <v>820</v>
      </c>
      <c r="M186" s="292">
        <v>468000.0</v>
      </c>
      <c r="N186" s="201" t="s">
        <v>2006</v>
      </c>
      <c r="O186" s="292">
        <v>648000.0</v>
      </c>
      <c r="P186" s="422">
        <v>45938.0</v>
      </c>
      <c r="Q186" s="97" t="s">
        <v>1834</v>
      </c>
      <c r="R186" s="533" t="s">
        <v>3017</v>
      </c>
    </row>
    <row r="187">
      <c r="A187" s="508">
        <v>4.0</v>
      </c>
      <c r="B187" s="508"/>
      <c r="C187" s="508" t="s">
        <v>1737</v>
      </c>
      <c r="D187" s="508"/>
      <c r="E187" s="91" t="s">
        <v>1214</v>
      </c>
      <c r="F187" s="91" t="s">
        <v>3018</v>
      </c>
      <c r="G187" s="97" t="s">
        <v>3019</v>
      </c>
      <c r="H187" s="181" t="s">
        <v>3020</v>
      </c>
      <c r="I187" s="91" t="s">
        <v>3021</v>
      </c>
      <c r="J187" s="508" t="s">
        <v>1745</v>
      </c>
      <c r="K187" s="508" t="s">
        <v>1746</v>
      </c>
      <c r="L187" s="508" t="s">
        <v>1809</v>
      </c>
      <c r="M187" s="292">
        <v>858000.0</v>
      </c>
      <c r="N187" s="201" t="s">
        <v>2006</v>
      </c>
      <c r="O187" s="292">
        <v>700126.0</v>
      </c>
      <c r="P187" s="422">
        <v>45947.0</v>
      </c>
      <c r="Q187" s="97" t="s">
        <v>1834</v>
      </c>
      <c r="R187" s="533" t="s">
        <v>3022</v>
      </c>
    </row>
    <row r="188">
      <c r="A188" s="508">
        <v>5.0</v>
      </c>
      <c r="B188" s="508"/>
      <c r="C188" s="508" t="s">
        <v>1789</v>
      </c>
      <c r="D188" s="508"/>
      <c r="E188" s="91" t="s">
        <v>1214</v>
      </c>
      <c r="F188" s="91" t="s">
        <v>3023</v>
      </c>
      <c r="G188" s="97" t="s">
        <v>3024</v>
      </c>
      <c r="H188" s="181" t="s">
        <v>3025</v>
      </c>
      <c r="I188" s="91" t="s">
        <v>3026</v>
      </c>
      <c r="J188" s="508" t="s">
        <v>1745</v>
      </c>
      <c r="K188" s="508" t="s">
        <v>1746</v>
      </c>
      <c r="L188" s="508" t="s">
        <v>2114</v>
      </c>
      <c r="M188" s="292">
        <v>1298000.0</v>
      </c>
      <c r="N188" s="201" t="s">
        <v>3027</v>
      </c>
      <c r="O188" s="292">
        <v>998019.0</v>
      </c>
      <c r="P188" s="422">
        <v>45952.0</v>
      </c>
      <c r="Q188" s="97" t="s">
        <v>1834</v>
      </c>
      <c r="R188" s="533" t="s">
        <v>3028</v>
      </c>
    </row>
    <row r="189">
      <c r="A189" s="508">
        <v>6.0</v>
      </c>
      <c r="B189" s="508"/>
      <c r="C189" s="508" t="s">
        <v>1789</v>
      </c>
      <c r="D189" s="508"/>
      <c r="E189" s="91" t="s">
        <v>1214</v>
      </c>
      <c r="F189" s="91" t="s">
        <v>3033</v>
      </c>
      <c r="G189" s="97" t="s">
        <v>3034</v>
      </c>
      <c r="H189" s="181" t="s">
        <v>3035</v>
      </c>
      <c r="I189" s="91" t="s">
        <v>3036</v>
      </c>
      <c r="J189" s="508" t="s">
        <v>1745</v>
      </c>
      <c r="K189" s="508" t="s">
        <v>1969</v>
      </c>
      <c r="L189" s="508" t="s">
        <v>2114</v>
      </c>
      <c r="M189" s="292">
        <v>1298000.0</v>
      </c>
      <c r="N189" s="201" t="s">
        <v>2114</v>
      </c>
      <c r="O189" s="292">
        <v>1298000.0</v>
      </c>
      <c r="P189" s="509"/>
      <c r="Q189" s="182"/>
      <c r="R189" s="308"/>
    </row>
    <row r="190">
      <c r="A190" s="508">
        <v>7.0</v>
      </c>
      <c r="B190" s="508"/>
      <c r="C190" s="508" t="s">
        <v>2945</v>
      </c>
      <c r="D190" s="508"/>
      <c r="E190" s="91" t="s">
        <v>1214</v>
      </c>
      <c r="F190" s="91" t="s">
        <v>2617</v>
      </c>
      <c r="G190" s="97" t="s">
        <v>2946</v>
      </c>
      <c r="H190" s="181" t="s">
        <v>2619</v>
      </c>
      <c r="I190" s="91" t="s">
        <v>2621</v>
      </c>
      <c r="J190" s="508" t="s">
        <v>2051</v>
      </c>
      <c r="K190" s="508" t="s">
        <v>1859</v>
      </c>
      <c r="L190" s="508" t="s">
        <v>2114</v>
      </c>
      <c r="M190" s="292">
        <v>1298000.0</v>
      </c>
      <c r="N190" s="308"/>
      <c r="O190" s="184"/>
      <c r="P190" s="422">
        <v>45930.0</v>
      </c>
      <c r="Q190" s="97" t="s">
        <v>1774</v>
      </c>
      <c r="R190" s="532" t="s">
        <v>2947</v>
      </c>
    </row>
    <row r="191">
      <c r="A191" s="508">
        <v>8.0</v>
      </c>
      <c r="B191" s="508"/>
      <c r="C191" s="508" t="s">
        <v>2949</v>
      </c>
      <c r="D191" s="508"/>
      <c r="E191" s="91" t="s">
        <v>1214</v>
      </c>
      <c r="F191" s="91" t="s">
        <v>2950</v>
      </c>
      <c r="G191" s="97" t="s">
        <v>2951</v>
      </c>
      <c r="H191" s="181" t="s">
        <v>2954</v>
      </c>
      <c r="I191" s="91" t="s">
        <v>2956</v>
      </c>
      <c r="J191" s="508" t="s">
        <v>2051</v>
      </c>
      <c r="K191" s="508" t="s">
        <v>1859</v>
      </c>
      <c r="L191" s="508" t="s">
        <v>2114</v>
      </c>
      <c r="M191" s="292">
        <v>1298000.0</v>
      </c>
      <c r="N191" s="308"/>
      <c r="O191" s="184"/>
      <c r="P191" s="422">
        <v>45952.0</v>
      </c>
      <c r="Q191" s="97" t="s">
        <v>1834</v>
      </c>
      <c r="R191" s="533" t="s">
        <v>2959</v>
      </c>
    </row>
    <row r="192">
      <c r="A192" s="508">
        <v>9.0</v>
      </c>
      <c r="B192" s="508"/>
      <c r="C192" s="508" t="s">
        <v>1789</v>
      </c>
      <c r="D192" s="508"/>
      <c r="E192" s="91" t="s">
        <v>1214</v>
      </c>
      <c r="F192" s="91" t="s">
        <v>2960</v>
      </c>
      <c r="G192" s="97" t="s">
        <v>2961</v>
      </c>
      <c r="H192" s="181" t="s">
        <v>2962</v>
      </c>
      <c r="I192" s="91" t="s">
        <v>2963</v>
      </c>
      <c r="J192" s="508" t="s">
        <v>1858</v>
      </c>
      <c r="K192" s="508" t="s">
        <v>1859</v>
      </c>
      <c r="L192" s="508" t="s">
        <v>2114</v>
      </c>
      <c r="M192" s="292">
        <v>1298000.0</v>
      </c>
      <c r="N192" s="308"/>
      <c r="O192" s="184"/>
      <c r="P192" s="509"/>
      <c r="Q192" s="182"/>
      <c r="R192" s="308"/>
    </row>
    <row r="193">
      <c r="A193" s="508">
        <v>10.0</v>
      </c>
      <c r="B193" s="508"/>
      <c r="C193" s="508" t="s">
        <v>1835</v>
      </c>
      <c r="D193" s="508"/>
      <c r="E193" s="91" t="s">
        <v>1214</v>
      </c>
      <c r="F193" s="91" t="s">
        <v>2804</v>
      </c>
      <c r="G193" s="97" t="s">
        <v>2805</v>
      </c>
      <c r="H193" s="510" t="s">
        <v>2807</v>
      </c>
      <c r="I193" s="91" t="s">
        <v>1872</v>
      </c>
      <c r="J193" s="508" t="s">
        <v>1858</v>
      </c>
      <c r="K193" s="508" t="s">
        <v>1859</v>
      </c>
      <c r="L193" s="508" t="s">
        <v>2114</v>
      </c>
      <c r="M193" s="292">
        <v>1298000.0</v>
      </c>
      <c r="N193" s="308"/>
      <c r="O193" s="308"/>
      <c r="P193" s="509"/>
      <c r="Q193" s="182"/>
      <c r="R193" s="182"/>
    </row>
    <row r="194">
      <c r="A194" s="508">
        <v>11.0</v>
      </c>
      <c r="B194" s="508"/>
      <c r="C194" s="508" t="s">
        <v>1835</v>
      </c>
      <c r="D194" s="508"/>
      <c r="E194" s="91" t="s">
        <v>1214</v>
      </c>
      <c r="F194" s="91" t="s">
        <v>2976</v>
      </c>
      <c r="G194" s="97" t="s">
        <v>2977</v>
      </c>
      <c r="H194" s="181" t="s">
        <v>2978</v>
      </c>
      <c r="I194" s="91" t="s">
        <v>2979</v>
      </c>
      <c r="J194" s="508" t="s">
        <v>2051</v>
      </c>
      <c r="K194" s="508" t="s">
        <v>1859</v>
      </c>
      <c r="L194" s="508" t="s">
        <v>2114</v>
      </c>
      <c r="M194" s="292">
        <v>1298000.0</v>
      </c>
      <c r="N194" s="308"/>
      <c r="O194" s="184"/>
      <c r="P194" s="509"/>
      <c r="Q194" s="182"/>
      <c r="R194" s="308"/>
    </row>
    <row r="195">
      <c r="A195" s="508">
        <v>12.0</v>
      </c>
      <c r="B195" s="508"/>
      <c r="C195" s="508" t="s">
        <v>1789</v>
      </c>
      <c r="D195" s="508"/>
      <c r="E195" s="91" t="s">
        <v>1214</v>
      </c>
      <c r="F195" s="91" t="s">
        <v>3053</v>
      </c>
      <c r="G195" s="97" t="s">
        <v>3054</v>
      </c>
      <c r="H195" s="181" t="s">
        <v>3054</v>
      </c>
      <c r="I195" s="91" t="s">
        <v>3055</v>
      </c>
      <c r="J195" s="508" t="s">
        <v>1858</v>
      </c>
      <c r="K195" s="508" t="s">
        <v>1859</v>
      </c>
      <c r="L195" s="508" t="s">
        <v>2114</v>
      </c>
      <c r="M195" s="292">
        <v>1298000.0</v>
      </c>
      <c r="N195" s="308"/>
      <c r="O195" s="184"/>
      <c r="P195" s="509"/>
      <c r="Q195" s="182"/>
      <c r="R195" s="308"/>
    </row>
    <row r="196">
      <c r="A196" s="508">
        <v>13.0</v>
      </c>
      <c r="B196" s="508"/>
      <c r="C196" s="508" t="s">
        <v>1835</v>
      </c>
      <c r="D196" s="508"/>
      <c r="E196" s="91" t="s">
        <v>1214</v>
      </c>
      <c r="F196" s="91" t="s">
        <v>2980</v>
      </c>
      <c r="G196" s="97" t="s">
        <v>2981</v>
      </c>
      <c r="H196" s="181" t="s">
        <v>2982</v>
      </c>
      <c r="I196" s="91" t="s">
        <v>2983</v>
      </c>
      <c r="J196" s="508" t="s">
        <v>1858</v>
      </c>
      <c r="K196" s="508" t="s">
        <v>1859</v>
      </c>
      <c r="L196" s="508" t="s">
        <v>2114</v>
      </c>
      <c r="M196" s="292">
        <v>1298000.0</v>
      </c>
      <c r="N196" s="308"/>
      <c r="O196" s="184"/>
      <c r="P196" s="509"/>
      <c r="Q196" s="182"/>
      <c r="R196" s="308"/>
    </row>
    <row r="197">
      <c r="A197" s="508">
        <v>14.0</v>
      </c>
      <c r="B197" s="508"/>
      <c r="C197" s="508" t="s">
        <v>1789</v>
      </c>
      <c r="D197" s="508"/>
      <c r="E197" s="91" t="s">
        <v>1214</v>
      </c>
      <c r="F197" s="91" t="s">
        <v>3064</v>
      </c>
      <c r="G197" s="97" t="s">
        <v>3065</v>
      </c>
      <c r="H197" s="181" t="s">
        <v>3066</v>
      </c>
      <c r="I197" s="91" t="s">
        <v>3067</v>
      </c>
      <c r="J197" s="508" t="s">
        <v>1858</v>
      </c>
      <c r="K197" s="508" t="s">
        <v>1859</v>
      </c>
      <c r="L197" s="508" t="s">
        <v>1809</v>
      </c>
      <c r="M197" s="292">
        <v>858000.0</v>
      </c>
      <c r="N197" s="308"/>
      <c r="O197" s="308"/>
      <c r="P197" s="509"/>
      <c r="Q197" s="182"/>
      <c r="R197" s="182"/>
    </row>
    <row r="198">
      <c r="A198" s="508">
        <v>15.0</v>
      </c>
      <c r="B198" s="508"/>
      <c r="C198" s="508" t="s">
        <v>1789</v>
      </c>
      <c r="D198" s="508"/>
      <c r="E198" s="91" t="s">
        <v>2792</v>
      </c>
      <c r="F198" s="91" t="s">
        <v>2939</v>
      </c>
      <c r="G198" s="97" t="s">
        <v>2940</v>
      </c>
      <c r="H198" s="181" t="s">
        <v>2941</v>
      </c>
      <c r="I198" s="91" t="s">
        <v>2942</v>
      </c>
      <c r="J198" s="508" t="s">
        <v>1858</v>
      </c>
      <c r="K198" s="508" t="s">
        <v>1859</v>
      </c>
      <c r="L198" s="508" t="s">
        <v>2114</v>
      </c>
      <c r="M198" s="292">
        <v>1298000.0</v>
      </c>
      <c r="N198" s="308"/>
      <c r="O198" s="308"/>
      <c r="P198" s="422">
        <v>45957.0</v>
      </c>
      <c r="Q198" s="91" t="s">
        <v>1834</v>
      </c>
      <c r="R198" s="511" t="s">
        <v>2943</v>
      </c>
    </row>
    <row r="199">
      <c r="A199" s="508">
        <v>16.0</v>
      </c>
      <c r="B199" s="508"/>
      <c r="C199" s="508" t="s">
        <v>1789</v>
      </c>
      <c r="D199" s="508"/>
      <c r="E199" s="91" t="s">
        <v>2792</v>
      </c>
      <c r="F199" s="91" t="s">
        <v>2987</v>
      </c>
      <c r="G199" s="97" t="s">
        <v>2988</v>
      </c>
      <c r="H199" s="181" t="s">
        <v>2989</v>
      </c>
      <c r="I199" s="91" t="s">
        <v>2990</v>
      </c>
      <c r="J199" s="508" t="s">
        <v>1858</v>
      </c>
      <c r="K199" s="508" t="s">
        <v>1859</v>
      </c>
      <c r="L199" s="508" t="s">
        <v>2114</v>
      </c>
      <c r="M199" s="292">
        <v>1298000.0</v>
      </c>
      <c r="N199" s="308"/>
      <c r="O199" s="308"/>
      <c r="P199" s="422">
        <v>45962.0</v>
      </c>
      <c r="Q199" s="91" t="s">
        <v>1909</v>
      </c>
      <c r="R199" s="182"/>
    </row>
    <row r="200">
      <c r="A200" s="508">
        <v>17.0</v>
      </c>
      <c r="B200" s="508"/>
      <c r="C200" s="508" t="s">
        <v>1789</v>
      </c>
      <c r="D200" s="508"/>
      <c r="E200" s="91" t="s">
        <v>1214</v>
      </c>
      <c r="F200" s="91" t="s">
        <v>2995</v>
      </c>
      <c r="G200" s="97" t="s">
        <v>2996</v>
      </c>
      <c r="H200" s="181" t="s">
        <v>2997</v>
      </c>
      <c r="I200" s="91" t="s">
        <v>2998</v>
      </c>
      <c r="J200" s="508" t="s">
        <v>1858</v>
      </c>
      <c r="K200" s="508" t="s">
        <v>1859</v>
      </c>
      <c r="L200" s="308"/>
      <c r="M200" s="184"/>
      <c r="N200" s="308"/>
      <c r="O200" s="308"/>
      <c r="P200" s="509"/>
      <c r="Q200" s="182"/>
      <c r="R200" s="182"/>
    </row>
    <row r="201">
      <c r="A201" s="508">
        <v>18.0</v>
      </c>
      <c r="B201" s="508"/>
      <c r="C201" s="508" t="s">
        <v>1789</v>
      </c>
      <c r="D201" s="508"/>
      <c r="E201" s="91" t="s">
        <v>1214</v>
      </c>
      <c r="F201" s="91" t="s">
        <v>2984</v>
      </c>
      <c r="G201" s="502" t="s">
        <v>2985</v>
      </c>
      <c r="H201" s="541" t="s">
        <v>2985</v>
      </c>
      <c r="I201" s="91" t="s">
        <v>2986</v>
      </c>
      <c r="J201" s="508" t="s">
        <v>1858</v>
      </c>
      <c r="K201" s="508" t="s">
        <v>1859</v>
      </c>
      <c r="L201" s="308"/>
      <c r="M201" s="184"/>
      <c r="N201" s="308"/>
      <c r="O201" s="308"/>
      <c r="P201" s="509"/>
      <c r="Q201" s="182"/>
      <c r="R201" s="182"/>
    </row>
    <row r="202">
      <c r="A202" s="508">
        <v>19.0</v>
      </c>
      <c r="B202" s="508"/>
      <c r="C202" s="508" t="s">
        <v>1737</v>
      </c>
      <c r="D202" s="508"/>
      <c r="E202" s="91" t="s">
        <v>1214</v>
      </c>
      <c r="F202" s="91" t="s">
        <v>2923</v>
      </c>
      <c r="G202" s="97" t="s">
        <v>2924</v>
      </c>
      <c r="H202" s="181" t="s">
        <v>2924</v>
      </c>
      <c r="I202" s="91" t="s">
        <v>2925</v>
      </c>
      <c r="J202" s="508" t="s">
        <v>1858</v>
      </c>
      <c r="K202" s="508" t="s">
        <v>1859</v>
      </c>
      <c r="L202" s="308"/>
      <c r="M202" s="184"/>
      <c r="N202" s="308"/>
      <c r="O202" s="308"/>
      <c r="P202" s="509"/>
      <c r="Q202" s="182"/>
      <c r="R202" s="182"/>
    </row>
    <row r="203">
      <c r="A203" s="526" t="s">
        <v>2894</v>
      </c>
      <c r="G203" s="527"/>
      <c r="H203" s="527">
        <f>Counta(H184:H202)</f>
        <v>19</v>
      </c>
      <c r="I203" s="527"/>
      <c r="J203" s="528"/>
      <c r="L203" s="469">
        <f>sum(M184:M199)</f>
        <v>18408000</v>
      </c>
      <c r="N203" s="469">
        <f>sum(O184:O196)</f>
        <v>5590240</v>
      </c>
      <c r="P203" s="469">
        <f>Sum(L203-N203)</f>
        <v>12817760</v>
      </c>
      <c r="Q203" s="527">
        <f>Counta(Q184:Q199)</f>
        <v>8</v>
      </c>
      <c r="R203" s="528"/>
    </row>
    <row r="204">
      <c r="A204" s="308"/>
      <c r="B204" s="529"/>
      <c r="C204" s="529"/>
      <c r="D204" s="308"/>
      <c r="E204" s="308"/>
      <c r="F204" s="308"/>
      <c r="G204" s="308"/>
      <c r="H204" s="308"/>
      <c r="I204" s="308"/>
      <c r="J204" s="308"/>
      <c r="K204" s="308"/>
      <c r="L204" s="308"/>
      <c r="M204" s="308"/>
      <c r="N204" s="308"/>
      <c r="O204" s="308"/>
      <c r="P204" s="308"/>
      <c r="Q204" s="308"/>
      <c r="R204" s="308"/>
    </row>
    <row r="205">
      <c r="A205" s="503" t="s">
        <v>1702</v>
      </c>
      <c r="B205" s="529"/>
      <c r="C205" s="529"/>
      <c r="D205" s="308"/>
      <c r="E205" s="308"/>
      <c r="F205" s="308"/>
      <c r="G205" s="308"/>
      <c r="H205" s="308"/>
      <c r="I205" s="308"/>
      <c r="J205" s="308"/>
      <c r="K205" s="308"/>
      <c r="L205" s="308"/>
      <c r="M205" s="308"/>
      <c r="N205" s="308"/>
      <c r="O205" s="308"/>
      <c r="P205" s="308"/>
      <c r="Q205" s="308"/>
      <c r="R205" s="308"/>
    </row>
    <row r="206">
      <c r="A206" s="504" t="s">
        <v>3096</v>
      </c>
      <c r="D206" s="504"/>
      <c r="E206" s="530"/>
      <c r="F206" s="530"/>
      <c r="G206" s="530"/>
      <c r="H206" s="530"/>
      <c r="I206" s="530"/>
      <c r="J206" s="530"/>
      <c r="K206" s="530"/>
      <c r="L206" s="530"/>
      <c r="M206" s="530"/>
      <c r="N206" s="530"/>
      <c r="O206" s="530"/>
      <c r="P206" s="530"/>
      <c r="Q206" s="530"/>
      <c r="R206" s="530"/>
    </row>
    <row r="207">
      <c r="A207" s="503" t="s">
        <v>1704</v>
      </c>
      <c r="B207" s="529"/>
      <c r="C207" s="529"/>
      <c r="D207" s="308"/>
      <c r="E207" s="308"/>
      <c r="F207" s="308"/>
      <c r="G207" s="308"/>
      <c r="H207" s="308"/>
      <c r="I207" s="308"/>
      <c r="J207" s="308"/>
      <c r="K207" s="308"/>
      <c r="L207" s="308"/>
      <c r="M207" s="308"/>
      <c r="N207" s="308"/>
      <c r="O207" s="308"/>
      <c r="P207" s="308"/>
      <c r="Q207" s="308"/>
      <c r="R207" s="308"/>
    </row>
    <row r="208">
      <c r="A208" s="505" t="s">
        <v>50</v>
      </c>
      <c r="B208" s="417" t="s">
        <v>1707</v>
      </c>
      <c r="C208" s="505" t="s">
        <v>1710</v>
      </c>
      <c r="D208" s="506" t="s">
        <v>2765</v>
      </c>
      <c r="E208" s="507" t="s">
        <v>1180</v>
      </c>
      <c r="F208" s="505" t="s">
        <v>58</v>
      </c>
      <c r="G208" s="505" t="s">
        <v>59</v>
      </c>
      <c r="H208" s="507" t="s">
        <v>1716</v>
      </c>
      <c r="I208" s="505" t="s">
        <v>62</v>
      </c>
      <c r="J208" s="505" t="s">
        <v>1717</v>
      </c>
      <c r="K208" s="505" t="s">
        <v>1718</v>
      </c>
      <c r="L208" s="507" t="s">
        <v>1721</v>
      </c>
      <c r="M208" s="507" t="s">
        <v>1723</v>
      </c>
      <c r="N208" s="507" t="s">
        <v>1724</v>
      </c>
      <c r="O208" s="505" t="s">
        <v>1725</v>
      </c>
      <c r="P208" s="505" t="s">
        <v>1727</v>
      </c>
      <c r="Q208" s="505" t="s">
        <v>1728</v>
      </c>
      <c r="R208" s="505" t="s">
        <v>1729</v>
      </c>
    </row>
    <row r="209">
      <c r="A209" s="508">
        <v>1.0</v>
      </c>
      <c r="B209" s="508"/>
      <c r="C209" s="508" t="s">
        <v>1789</v>
      </c>
      <c r="D209" s="508"/>
      <c r="E209" s="91"/>
      <c r="F209" s="91" t="s">
        <v>3105</v>
      </c>
      <c r="G209" s="97" t="s">
        <v>3106</v>
      </c>
      <c r="H209" s="181" t="s">
        <v>3107</v>
      </c>
      <c r="I209" s="91" t="s">
        <v>3108</v>
      </c>
      <c r="J209" s="508" t="s">
        <v>1745</v>
      </c>
      <c r="K209" s="508" t="s">
        <v>1746</v>
      </c>
      <c r="L209" s="508" t="s">
        <v>820</v>
      </c>
      <c r="M209" s="292">
        <v>468000.0</v>
      </c>
      <c r="N209" s="508" t="s">
        <v>820</v>
      </c>
      <c r="O209" s="292">
        <v>470000.0</v>
      </c>
      <c r="P209" s="509"/>
      <c r="Q209" s="182"/>
      <c r="R209" s="308"/>
    </row>
    <row r="210">
      <c r="A210" s="508">
        <v>2.0</v>
      </c>
      <c r="B210" s="508"/>
      <c r="C210" s="508" t="s">
        <v>1737</v>
      </c>
      <c r="D210" s="508"/>
      <c r="E210" s="91"/>
      <c r="F210" s="91" t="s">
        <v>3113</v>
      </c>
      <c r="G210" s="97" t="s">
        <v>3114</v>
      </c>
      <c r="H210" s="181" t="s">
        <v>3115</v>
      </c>
      <c r="I210" s="91" t="s">
        <v>3116</v>
      </c>
      <c r="J210" s="508" t="s">
        <v>1745</v>
      </c>
      <c r="K210" s="508" t="s">
        <v>1746</v>
      </c>
      <c r="L210" s="508" t="s">
        <v>820</v>
      </c>
      <c r="M210" s="292">
        <v>468000.0</v>
      </c>
      <c r="N210" s="201" t="s">
        <v>820</v>
      </c>
      <c r="O210" s="292">
        <v>468019.0</v>
      </c>
      <c r="P210" s="422">
        <v>45902.0</v>
      </c>
      <c r="Q210" s="97" t="s">
        <v>1834</v>
      </c>
      <c r="R210" s="533" t="s">
        <v>3118</v>
      </c>
    </row>
    <row r="211">
      <c r="A211" s="508">
        <v>3.0</v>
      </c>
      <c r="B211" s="508"/>
      <c r="C211" s="508" t="s">
        <v>3121</v>
      </c>
      <c r="D211" s="508"/>
      <c r="E211" s="91"/>
      <c r="F211" s="91" t="s">
        <v>2110</v>
      </c>
      <c r="G211" s="97" t="s">
        <v>3122</v>
      </c>
      <c r="H211" s="181" t="s">
        <v>2112</v>
      </c>
      <c r="I211" s="91" t="s">
        <v>3123</v>
      </c>
      <c r="J211" s="508" t="s">
        <v>1745</v>
      </c>
      <c r="K211" s="508" t="s">
        <v>1746</v>
      </c>
      <c r="L211" s="508" t="s">
        <v>820</v>
      </c>
      <c r="M211" s="292">
        <v>468000.0</v>
      </c>
      <c r="N211" s="201" t="s">
        <v>820</v>
      </c>
      <c r="O211" s="292">
        <v>902000.0</v>
      </c>
      <c r="P211" s="422">
        <v>45906.0</v>
      </c>
      <c r="Q211" s="97" t="s">
        <v>1834</v>
      </c>
      <c r="R211" s="533" t="s">
        <v>3125</v>
      </c>
    </row>
    <row r="212">
      <c r="A212" s="508">
        <v>4.0</v>
      </c>
      <c r="B212" s="508"/>
      <c r="C212" s="508" t="s">
        <v>1789</v>
      </c>
      <c r="D212" s="508"/>
      <c r="E212" s="91"/>
      <c r="F212" s="91" t="s">
        <v>3133</v>
      </c>
      <c r="G212" s="97" t="s">
        <v>3134</v>
      </c>
      <c r="H212" s="181" t="s">
        <v>3135</v>
      </c>
      <c r="I212" s="91" t="s">
        <v>3136</v>
      </c>
      <c r="J212" s="508" t="s">
        <v>1745</v>
      </c>
      <c r="K212" s="508" t="s">
        <v>1746</v>
      </c>
      <c r="L212" s="508" t="s">
        <v>2006</v>
      </c>
      <c r="M212" s="292">
        <v>648000.0</v>
      </c>
      <c r="N212" s="201" t="s">
        <v>2006</v>
      </c>
      <c r="O212" s="292">
        <v>648017.0</v>
      </c>
      <c r="P212" s="422">
        <v>45901.0</v>
      </c>
      <c r="Q212" s="97" t="s">
        <v>1834</v>
      </c>
      <c r="R212" s="533" t="s">
        <v>3139</v>
      </c>
    </row>
    <row r="213">
      <c r="A213" s="508">
        <v>5.0</v>
      </c>
      <c r="B213" s="508"/>
      <c r="C213" s="508" t="s">
        <v>1737</v>
      </c>
      <c r="D213" s="508"/>
      <c r="E213" s="91"/>
      <c r="F213" s="91" t="s">
        <v>757</v>
      </c>
      <c r="G213" s="97" t="s">
        <v>3142</v>
      </c>
      <c r="H213" s="181" t="s">
        <v>758</v>
      </c>
      <c r="I213" s="91" t="s">
        <v>760</v>
      </c>
      <c r="J213" s="508" t="s">
        <v>1745</v>
      </c>
      <c r="K213" s="508" t="s">
        <v>1746</v>
      </c>
      <c r="L213" s="508" t="s">
        <v>2114</v>
      </c>
      <c r="M213" s="292">
        <v>1298000.0</v>
      </c>
      <c r="N213" s="201" t="s">
        <v>2114</v>
      </c>
      <c r="O213" s="292">
        <v>1298000.0</v>
      </c>
      <c r="P213" s="509"/>
      <c r="Q213" s="182"/>
      <c r="R213" s="308"/>
    </row>
    <row r="214">
      <c r="A214" s="508">
        <v>6.0</v>
      </c>
      <c r="B214" s="508"/>
      <c r="C214" s="508" t="s">
        <v>1789</v>
      </c>
      <c r="D214" s="508"/>
      <c r="E214" s="91"/>
      <c r="F214" s="91" t="s">
        <v>3144</v>
      </c>
      <c r="G214" s="97" t="s">
        <v>3146</v>
      </c>
      <c r="H214" s="181" t="s">
        <v>3147</v>
      </c>
      <c r="I214" s="91" t="s">
        <v>3148</v>
      </c>
      <c r="J214" s="508" t="s">
        <v>1745</v>
      </c>
      <c r="K214" s="508" t="s">
        <v>1746</v>
      </c>
      <c r="L214" s="508" t="s">
        <v>2006</v>
      </c>
      <c r="M214" s="292">
        <v>648000.0</v>
      </c>
      <c r="N214" s="201" t="s">
        <v>2006</v>
      </c>
      <c r="O214" s="292">
        <v>648000.0</v>
      </c>
      <c r="P214" s="509"/>
      <c r="Q214" s="182"/>
      <c r="R214" s="308"/>
    </row>
    <row r="215">
      <c r="A215" s="508">
        <v>7.0</v>
      </c>
      <c r="B215" s="529"/>
      <c r="C215" s="529"/>
      <c r="D215" s="508"/>
      <c r="E215" s="91"/>
      <c r="F215" s="91" t="s">
        <v>2801</v>
      </c>
      <c r="G215" s="97" t="s">
        <v>2802</v>
      </c>
      <c r="H215" s="181" t="s">
        <v>2802</v>
      </c>
      <c r="I215" s="91" t="s">
        <v>2803</v>
      </c>
      <c r="J215" s="508" t="s">
        <v>1745</v>
      </c>
      <c r="K215" s="508" t="s">
        <v>1746</v>
      </c>
      <c r="L215" s="508" t="s">
        <v>2047</v>
      </c>
      <c r="M215" s="184"/>
      <c r="N215" s="201" t="s">
        <v>2047</v>
      </c>
      <c r="O215" s="292">
        <v>89000.0</v>
      </c>
      <c r="P215" s="509"/>
      <c r="Q215" s="182"/>
      <c r="R215" s="308"/>
    </row>
    <row r="216">
      <c r="A216" s="508">
        <v>8.0</v>
      </c>
      <c r="B216" s="529"/>
      <c r="C216" s="529"/>
      <c r="D216" s="508"/>
      <c r="E216" s="91"/>
      <c r="F216" s="91" t="s">
        <v>3156</v>
      </c>
      <c r="G216" s="97" t="s">
        <v>3157</v>
      </c>
      <c r="H216" s="181" t="s">
        <v>3158</v>
      </c>
      <c r="I216" s="91" t="s">
        <v>3159</v>
      </c>
      <c r="J216" s="508" t="s">
        <v>1745</v>
      </c>
      <c r="K216" s="508" t="s">
        <v>1746</v>
      </c>
      <c r="L216" s="508" t="s">
        <v>2047</v>
      </c>
      <c r="M216" s="184"/>
      <c r="N216" s="201" t="s">
        <v>2047</v>
      </c>
      <c r="O216" s="292">
        <v>70000.0</v>
      </c>
      <c r="P216" s="509"/>
      <c r="Q216" s="182"/>
      <c r="R216" s="308"/>
    </row>
    <row r="217">
      <c r="A217" s="508">
        <v>9.0</v>
      </c>
      <c r="B217" s="508"/>
      <c r="C217" s="508" t="s">
        <v>1929</v>
      </c>
      <c r="D217" s="508"/>
      <c r="E217" s="91"/>
      <c r="F217" s="91" t="s">
        <v>3164</v>
      </c>
      <c r="G217" s="97" t="s">
        <v>3165</v>
      </c>
      <c r="H217" s="180" t="s">
        <v>3166</v>
      </c>
      <c r="I217" s="91" t="s">
        <v>3167</v>
      </c>
      <c r="J217" s="508" t="s">
        <v>1745</v>
      </c>
      <c r="K217" s="508" t="s">
        <v>1859</v>
      </c>
      <c r="L217" s="508" t="s">
        <v>2114</v>
      </c>
      <c r="M217" s="292">
        <v>1298000.0</v>
      </c>
      <c r="N217" s="201" t="s">
        <v>2114</v>
      </c>
      <c r="O217" s="292">
        <v>1298000.0</v>
      </c>
      <c r="P217" s="509"/>
      <c r="Q217" s="182"/>
      <c r="R217" s="308"/>
    </row>
    <row r="218">
      <c r="A218" s="508">
        <v>10.0</v>
      </c>
      <c r="B218" s="529"/>
      <c r="C218" s="529"/>
      <c r="D218" s="508"/>
      <c r="E218" s="91"/>
      <c r="F218" s="91" t="s">
        <v>3009</v>
      </c>
      <c r="G218" s="97" t="s">
        <v>3010</v>
      </c>
      <c r="H218" s="181" t="s">
        <v>3011</v>
      </c>
      <c r="I218" s="91" t="s">
        <v>3012</v>
      </c>
      <c r="J218" s="508" t="s">
        <v>2051</v>
      </c>
      <c r="K218" s="508" t="s">
        <v>1859</v>
      </c>
      <c r="L218" s="508" t="s">
        <v>2114</v>
      </c>
      <c r="M218" s="292">
        <v>1298000.0</v>
      </c>
      <c r="N218" s="308"/>
      <c r="O218" s="184"/>
      <c r="P218" s="509"/>
      <c r="Q218" s="182"/>
      <c r="R218" s="308"/>
    </row>
    <row r="219">
      <c r="A219" s="508">
        <v>11.0</v>
      </c>
      <c r="B219" s="529"/>
      <c r="C219" s="529"/>
      <c r="D219" s="508"/>
      <c r="E219" s="91"/>
      <c r="F219" s="91" t="s">
        <v>3003</v>
      </c>
      <c r="G219" s="97" t="s">
        <v>3004</v>
      </c>
      <c r="H219" s="181" t="s">
        <v>3005</v>
      </c>
      <c r="I219" s="91" t="s">
        <v>3006</v>
      </c>
      <c r="J219" s="508" t="s">
        <v>2051</v>
      </c>
      <c r="K219" s="508" t="s">
        <v>1859</v>
      </c>
      <c r="L219" s="508" t="s">
        <v>2114</v>
      </c>
      <c r="M219" s="292">
        <v>1298000.0</v>
      </c>
      <c r="N219" s="308"/>
      <c r="O219" s="184"/>
      <c r="P219" s="509"/>
      <c r="Q219" s="182"/>
      <c r="R219" s="308"/>
    </row>
    <row r="220">
      <c r="A220" s="508">
        <v>12.0</v>
      </c>
      <c r="B220" s="529"/>
      <c r="C220" s="529"/>
      <c r="D220" s="508"/>
      <c r="E220" s="91"/>
      <c r="F220" s="91" t="s">
        <v>2617</v>
      </c>
      <c r="G220" s="97" t="s">
        <v>2946</v>
      </c>
      <c r="H220" s="181" t="s">
        <v>2619</v>
      </c>
      <c r="I220" s="91" t="s">
        <v>2621</v>
      </c>
      <c r="J220" s="508" t="s">
        <v>2051</v>
      </c>
      <c r="K220" s="508" t="s">
        <v>1859</v>
      </c>
      <c r="L220" s="508" t="s">
        <v>2114</v>
      </c>
      <c r="M220" s="184"/>
      <c r="N220" s="308"/>
      <c r="O220" s="184"/>
      <c r="P220" s="509"/>
      <c r="Q220" s="182"/>
      <c r="R220" s="308"/>
    </row>
    <row r="221">
      <c r="A221" s="508">
        <v>14.0</v>
      </c>
      <c r="B221" s="508"/>
      <c r="C221" s="508" t="s">
        <v>3176</v>
      </c>
      <c r="D221" s="508"/>
      <c r="E221" s="91"/>
      <c r="F221" s="91" t="s">
        <v>3178</v>
      </c>
      <c r="G221" s="502" t="s">
        <v>3180</v>
      </c>
      <c r="H221" s="181" t="s">
        <v>3181</v>
      </c>
      <c r="I221" s="91" t="s">
        <v>3182</v>
      </c>
      <c r="J221" s="508" t="s">
        <v>1858</v>
      </c>
      <c r="K221" s="508" t="s">
        <v>1859</v>
      </c>
      <c r="L221" s="508" t="s">
        <v>2114</v>
      </c>
      <c r="M221" s="184"/>
      <c r="N221" s="308"/>
      <c r="O221" s="184"/>
      <c r="P221" s="422">
        <v>45891.0</v>
      </c>
      <c r="Q221" s="91" t="s">
        <v>1774</v>
      </c>
      <c r="R221" s="548" t="s">
        <v>3184</v>
      </c>
    </row>
    <row r="222">
      <c r="A222" s="508">
        <v>15.0</v>
      </c>
      <c r="B222" s="508"/>
      <c r="C222" s="508" t="s">
        <v>1929</v>
      </c>
      <c r="D222" s="508"/>
      <c r="E222" s="91"/>
      <c r="F222" s="91" t="s">
        <v>3186</v>
      </c>
      <c r="G222" s="97" t="s">
        <v>3187</v>
      </c>
      <c r="H222" s="181" t="s">
        <v>3190</v>
      </c>
      <c r="I222" s="91" t="s">
        <v>3191</v>
      </c>
      <c r="J222" s="508" t="s">
        <v>1858</v>
      </c>
      <c r="K222" s="508" t="s">
        <v>1859</v>
      </c>
      <c r="L222" s="508" t="s">
        <v>2114</v>
      </c>
      <c r="M222" s="184"/>
      <c r="N222" s="308"/>
      <c r="O222" s="184"/>
      <c r="P222" s="422">
        <v>45882.0</v>
      </c>
      <c r="Q222" s="91" t="s">
        <v>1774</v>
      </c>
      <c r="R222" s="548" t="s">
        <v>3194</v>
      </c>
    </row>
    <row r="223">
      <c r="A223" s="508">
        <v>16.0</v>
      </c>
      <c r="B223" s="508"/>
      <c r="C223" s="508" t="s">
        <v>2945</v>
      </c>
      <c r="D223" s="508"/>
      <c r="E223" s="91"/>
      <c r="F223" s="91" t="s">
        <v>2116</v>
      </c>
      <c r="G223" s="97" t="s">
        <v>3196</v>
      </c>
      <c r="H223" s="549" t="s">
        <v>3197</v>
      </c>
      <c r="I223" s="91" t="s">
        <v>2116</v>
      </c>
      <c r="J223" s="508" t="s">
        <v>1858</v>
      </c>
      <c r="K223" s="508" t="s">
        <v>1859</v>
      </c>
      <c r="L223" s="508" t="s">
        <v>1859</v>
      </c>
      <c r="M223" s="184"/>
      <c r="N223" s="308"/>
      <c r="O223" s="184"/>
      <c r="P223" s="509"/>
      <c r="Q223" s="182"/>
      <c r="R223" s="308"/>
    </row>
    <row r="224">
      <c r="A224" s="508">
        <v>17.0</v>
      </c>
      <c r="B224" s="508"/>
      <c r="C224" s="508" t="s">
        <v>3200</v>
      </c>
      <c r="D224" s="508"/>
      <c r="E224" s="91"/>
      <c r="F224" s="91" t="s">
        <v>3202</v>
      </c>
      <c r="G224" s="97" t="s">
        <v>3203</v>
      </c>
      <c r="H224" s="181" t="s">
        <v>3204</v>
      </c>
      <c r="I224" s="91" t="s">
        <v>3205</v>
      </c>
      <c r="J224" s="508" t="s">
        <v>1858</v>
      </c>
      <c r="K224" s="508" t="s">
        <v>1859</v>
      </c>
      <c r="L224" s="508" t="s">
        <v>1859</v>
      </c>
      <c r="M224" s="184"/>
      <c r="N224" s="308"/>
      <c r="O224" s="184"/>
      <c r="P224" s="509"/>
      <c r="Q224" s="182"/>
      <c r="R224" s="308"/>
    </row>
    <row r="225">
      <c r="A225" s="508">
        <v>18.0</v>
      </c>
      <c r="B225" s="508"/>
      <c r="C225" s="508" t="s">
        <v>1789</v>
      </c>
      <c r="D225" s="508"/>
      <c r="E225" s="91"/>
      <c r="F225" s="91" t="s">
        <v>3208</v>
      </c>
      <c r="G225" s="97" t="s">
        <v>3209</v>
      </c>
      <c r="H225" s="181" t="s">
        <v>3211</v>
      </c>
      <c r="I225" s="550" t="s">
        <v>3212</v>
      </c>
      <c r="J225" s="508" t="s">
        <v>1858</v>
      </c>
      <c r="K225" s="508" t="s">
        <v>1859</v>
      </c>
      <c r="L225" s="508" t="s">
        <v>1859</v>
      </c>
      <c r="M225" s="184"/>
      <c r="N225" s="308"/>
      <c r="O225" s="184"/>
      <c r="P225" s="509"/>
      <c r="Q225" s="182"/>
      <c r="R225" s="308"/>
    </row>
    <row r="226">
      <c r="A226" s="508">
        <v>19.0</v>
      </c>
      <c r="B226" s="508"/>
      <c r="C226" s="508" t="s">
        <v>1835</v>
      </c>
      <c r="D226" s="508"/>
      <c r="E226" s="91"/>
      <c r="F226" s="91" t="s">
        <v>3214</v>
      </c>
      <c r="G226" s="97" t="s">
        <v>3215</v>
      </c>
      <c r="H226" s="181" t="s">
        <v>3216</v>
      </c>
      <c r="I226" s="91" t="s">
        <v>3217</v>
      </c>
      <c r="J226" s="508" t="s">
        <v>1858</v>
      </c>
      <c r="K226" s="508" t="s">
        <v>1859</v>
      </c>
      <c r="L226" s="508" t="s">
        <v>1859</v>
      </c>
      <c r="M226" s="184"/>
      <c r="N226" s="308"/>
      <c r="O226" s="184"/>
      <c r="P226" s="422">
        <v>45909.0</v>
      </c>
      <c r="Q226" s="97" t="s">
        <v>1834</v>
      </c>
      <c r="R226" s="533" t="s">
        <v>3221</v>
      </c>
    </row>
    <row r="227">
      <c r="A227" s="551" t="s">
        <v>431</v>
      </c>
      <c r="G227" s="527"/>
      <c r="H227" s="527">
        <f>COUNTA(H209:H226)</f>
        <v>18</v>
      </c>
      <c r="I227" s="527"/>
      <c r="J227" s="528"/>
      <c r="L227" s="469">
        <f>sum(M209:M225)</f>
        <v>7892000</v>
      </c>
      <c r="N227" s="469">
        <f>sum(O209:O225)</f>
        <v>5891036</v>
      </c>
      <c r="P227" s="469">
        <f>Sum(L227-N227)</f>
        <v>2000964</v>
      </c>
      <c r="Q227" s="527">
        <f>Counta(Q209:Q225)</f>
        <v>5</v>
      </c>
      <c r="R227" s="528"/>
    </row>
    <row r="228">
      <c r="A228" s="308"/>
      <c r="B228" s="529"/>
      <c r="C228" s="529"/>
      <c r="D228" s="308"/>
      <c r="E228" s="308"/>
      <c r="F228" s="308"/>
      <c r="G228" s="308"/>
      <c r="H228" s="308"/>
      <c r="I228" s="308"/>
      <c r="J228" s="308"/>
      <c r="K228" s="308"/>
      <c r="L228" s="308"/>
      <c r="M228" s="308"/>
      <c r="N228" s="308"/>
      <c r="O228" s="308"/>
      <c r="P228" s="308"/>
      <c r="Q228" s="308"/>
      <c r="R228" s="308"/>
    </row>
    <row r="229">
      <c r="A229" s="503" t="s">
        <v>1702</v>
      </c>
      <c r="B229" s="529"/>
      <c r="C229" s="529"/>
      <c r="D229" s="308"/>
      <c r="E229" s="308"/>
      <c r="F229" s="308"/>
      <c r="G229" s="308"/>
      <c r="H229" s="308"/>
      <c r="I229" s="308"/>
      <c r="J229" s="308"/>
      <c r="K229" s="308"/>
      <c r="L229" s="308"/>
      <c r="M229" s="308"/>
      <c r="N229" s="308"/>
      <c r="O229" s="308"/>
      <c r="P229" s="308"/>
      <c r="Q229" s="308"/>
      <c r="R229" s="308"/>
    </row>
    <row r="230">
      <c r="A230" s="504" t="s">
        <v>3230</v>
      </c>
      <c r="D230" s="504"/>
      <c r="E230" s="530"/>
      <c r="F230" s="530"/>
      <c r="G230" s="530"/>
      <c r="H230" s="530"/>
      <c r="I230" s="530"/>
      <c r="J230" s="530"/>
      <c r="K230" s="530"/>
      <c r="L230" s="530"/>
      <c r="M230" s="530"/>
      <c r="N230" s="530"/>
      <c r="O230" s="530"/>
      <c r="P230" s="530"/>
      <c r="Q230" s="530"/>
      <c r="R230" s="530"/>
    </row>
    <row r="231">
      <c r="A231" s="503" t="s">
        <v>1704</v>
      </c>
      <c r="B231" s="529"/>
      <c r="C231" s="529"/>
      <c r="D231" s="308"/>
      <c r="E231" s="308"/>
      <c r="F231" s="308"/>
      <c r="G231" s="308"/>
      <c r="H231" s="308"/>
      <c r="I231" s="308"/>
      <c r="J231" s="308"/>
      <c r="K231" s="308"/>
      <c r="L231" s="308"/>
      <c r="M231" s="308"/>
      <c r="N231" s="308"/>
      <c r="O231" s="308"/>
      <c r="P231" s="308"/>
      <c r="Q231" s="308"/>
      <c r="R231" s="308"/>
    </row>
    <row r="232">
      <c r="A232" s="505" t="s">
        <v>50</v>
      </c>
      <c r="B232" s="417" t="s">
        <v>1707</v>
      </c>
      <c r="C232" s="505" t="s">
        <v>1710</v>
      </c>
      <c r="D232" s="506" t="s">
        <v>2765</v>
      </c>
      <c r="E232" s="507" t="s">
        <v>1180</v>
      </c>
      <c r="F232" s="505" t="s">
        <v>58</v>
      </c>
      <c r="G232" s="505" t="s">
        <v>59</v>
      </c>
      <c r="H232" s="507" t="s">
        <v>1716</v>
      </c>
      <c r="I232" s="505" t="s">
        <v>62</v>
      </c>
      <c r="J232" s="505" t="s">
        <v>1717</v>
      </c>
      <c r="K232" s="505" t="s">
        <v>1718</v>
      </c>
      <c r="L232" s="507" t="s">
        <v>1721</v>
      </c>
      <c r="M232" s="507" t="s">
        <v>1723</v>
      </c>
      <c r="N232" s="507" t="s">
        <v>1724</v>
      </c>
      <c r="O232" s="505" t="s">
        <v>1725</v>
      </c>
      <c r="P232" s="505" t="s">
        <v>1727</v>
      </c>
      <c r="Q232" s="505" t="s">
        <v>1728</v>
      </c>
      <c r="R232" s="505" t="s">
        <v>1729</v>
      </c>
    </row>
    <row r="233">
      <c r="A233" s="508">
        <v>1.0</v>
      </c>
      <c r="B233" s="508"/>
      <c r="C233" s="508" t="s">
        <v>1789</v>
      </c>
      <c r="D233" s="508"/>
      <c r="E233" s="91"/>
      <c r="F233" s="91" t="s">
        <v>2926</v>
      </c>
      <c r="G233" s="97" t="s">
        <v>2927</v>
      </c>
      <c r="H233" s="181" t="s">
        <v>3235</v>
      </c>
      <c r="I233" s="91" t="s">
        <v>2929</v>
      </c>
      <c r="J233" s="508" t="s">
        <v>1745</v>
      </c>
      <c r="K233" s="508" t="s">
        <v>1746</v>
      </c>
      <c r="L233" s="508" t="s">
        <v>2114</v>
      </c>
      <c r="M233" s="292">
        <v>1298000.0</v>
      </c>
      <c r="N233" s="201" t="s">
        <v>2114</v>
      </c>
      <c r="O233" s="292">
        <v>1298054.0</v>
      </c>
      <c r="P233" s="422">
        <v>45876.0</v>
      </c>
      <c r="Q233" s="91" t="s">
        <v>1834</v>
      </c>
      <c r="R233" s="548" t="s">
        <v>3239</v>
      </c>
    </row>
    <row r="234">
      <c r="A234" s="508">
        <v>2.0</v>
      </c>
      <c r="B234" s="508"/>
      <c r="C234" s="508" t="s">
        <v>1737</v>
      </c>
      <c r="D234" s="508"/>
      <c r="E234" s="91"/>
      <c r="F234" s="91" t="s">
        <v>3240</v>
      </c>
      <c r="G234" s="97" t="s">
        <v>3241</v>
      </c>
      <c r="H234" s="181" t="s">
        <v>3243</v>
      </c>
      <c r="I234" s="91" t="s">
        <v>3244</v>
      </c>
      <c r="J234" s="508" t="s">
        <v>1745</v>
      </c>
      <c r="K234" s="508" t="s">
        <v>1746</v>
      </c>
      <c r="L234" s="508" t="s">
        <v>2006</v>
      </c>
      <c r="M234" s="292">
        <v>648000.0</v>
      </c>
      <c r="N234" s="201" t="s">
        <v>2006</v>
      </c>
      <c r="O234" s="292">
        <v>648059.0</v>
      </c>
      <c r="P234" s="422">
        <v>45875.0</v>
      </c>
      <c r="Q234" s="91" t="s">
        <v>1834</v>
      </c>
      <c r="R234" s="548" t="s">
        <v>3248</v>
      </c>
    </row>
    <row r="235">
      <c r="A235" s="508">
        <v>3.0</v>
      </c>
      <c r="B235" s="508"/>
      <c r="C235" s="508" t="s">
        <v>1835</v>
      </c>
      <c r="D235" s="508"/>
      <c r="E235" s="91"/>
      <c r="F235" s="91" t="s">
        <v>3256</v>
      </c>
      <c r="G235" s="313" t="s">
        <v>3257</v>
      </c>
      <c r="H235" s="181" t="s">
        <v>3258</v>
      </c>
      <c r="I235" s="91" t="s">
        <v>3260</v>
      </c>
      <c r="J235" s="508" t="s">
        <v>1745</v>
      </c>
      <c r="K235" s="508" t="s">
        <v>1746</v>
      </c>
      <c r="L235" s="508" t="s">
        <v>2006</v>
      </c>
      <c r="M235" s="292">
        <v>648000.0</v>
      </c>
      <c r="N235" s="201" t="s">
        <v>2006</v>
      </c>
      <c r="O235" s="292">
        <v>648027.0</v>
      </c>
      <c r="P235" s="422">
        <v>45876.0</v>
      </c>
      <c r="Q235" s="91" t="s">
        <v>1834</v>
      </c>
      <c r="R235" s="548" t="s">
        <v>3264</v>
      </c>
    </row>
    <row r="236">
      <c r="A236" s="508">
        <v>4.0</v>
      </c>
      <c r="B236" s="508"/>
      <c r="C236" s="508" t="s">
        <v>3176</v>
      </c>
      <c r="D236" s="508"/>
      <c r="E236" s="91"/>
      <c r="F236" s="91" t="s">
        <v>3178</v>
      </c>
      <c r="G236" s="502" t="s">
        <v>3180</v>
      </c>
      <c r="H236" s="510" t="s">
        <v>3181</v>
      </c>
      <c r="I236" s="91" t="s">
        <v>3182</v>
      </c>
      <c r="J236" s="508" t="s">
        <v>1858</v>
      </c>
      <c r="K236" s="508" t="s">
        <v>1859</v>
      </c>
      <c r="L236" s="508" t="s">
        <v>2114</v>
      </c>
      <c r="M236" s="292">
        <v>1298000.0</v>
      </c>
      <c r="N236" s="308"/>
      <c r="O236" s="184"/>
      <c r="P236" s="422">
        <v>45891.0</v>
      </c>
      <c r="Q236" s="91" t="s">
        <v>1834</v>
      </c>
      <c r="R236" s="548" t="s">
        <v>3184</v>
      </c>
    </row>
    <row r="237">
      <c r="A237" s="508">
        <v>5.0</v>
      </c>
      <c r="B237" s="508"/>
      <c r="C237" s="508" t="s">
        <v>1929</v>
      </c>
      <c r="D237" s="508"/>
      <c r="E237" s="91"/>
      <c r="F237" s="91" t="s">
        <v>3186</v>
      </c>
      <c r="G237" s="97" t="s">
        <v>3187</v>
      </c>
      <c r="H237" s="510" t="s">
        <v>3190</v>
      </c>
      <c r="I237" s="91" t="s">
        <v>3191</v>
      </c>
      <c r="J237" s="508" t="s">
        <v>1858</v>
      </c>
      <c r="K237" s="508" t="s">
        <v>1859</v>
      </c>
      <c r="L237" s="508" t="s">
        <v>2114</v>
      </c>
      <c r="M237" s="292">
        <v>1298000.0</v>
      </c>
      <c r="N237" s="308"/>
      <c r="O237" s="184"/>
      <c r="P237" s="422">
        <v>45882.0</v>
      </c>
      <c r="Q237" s="91" t="s">
        <v>1834</v>
      </c>
      <c r="R237" s="548" t="s">
        <v>3194</v>
      </c>
    </row>
    <row r="238">
      <c r="A238" s="508">
        <v>6.0</v>
      </c>
      <c r="B238" s="508"/>
      <c r="C238" s="508" t="s">
        <v>2945</v>
      </c>
      <c r="D238" s="508"/>
      <c r="E238" s="91"/>
      <c r="F238" s="91" t="s">
        <v>2116</v>
      </c>
      <c r="G238" s="97" t="s">
        <v>3196</v>
      </c>
      <c r="H238" s="510" t="s">
        <v>3197</v>
      </c>
      <c r="I238" s="91" t="s">
        <v>2116</v>
      </c>
      <c r="J238" s="508" t="s">
        <v>1858</v>
      </c>
      <c r="K238" s="508" t="s">
        <v>1859</v>
      </c>
      <c r="L238" s="508" t="s">
        <v>2114</v>
      </c>
      <c r="M238" s="292">
        <v>1298000.0</v>
      </c>
      <c r="N238" s="308"/>
      <c r="O238" s="184"/>
      <c r="P238" s="509"/>
      <c r="Q238" s="182"/>
      <c r="R238" s="308"/>
    </row>
    <row r="239">
      <c r="A239" s="508">
        <v>7.0</v>
      </c>
      <c r="B239" s="508"/>
      <c r="C239" s="508" t="s">
        <v>3200</v>
      </c>
      <c r="D239" s="508"/>
      <c r="E239" s="91"/>
      <c r="F239" s="91" t="s">
        <v>3202</v>
      </c>
      <c r="G239" s="97" t="s">
        <v>3203</v>
      </c>
      <c r="H239" s="552" t="s">
        <v>3204</v>
      </c>
      <c r="I239" s="91" t="s">
        <v>3205</v>
      </c>
      <c r="J239" s="508" t="s">
        <v>1858</v>
      </c>
      <c r="K239" s="508" t="s">
        <v>1859</v>
      </c>
      <c r="L239" s="508" t="s">
        <v>2114</v>
      </c>
      <c r="M239" s="292">
        <v>1298000.0</v>
      </c>
      <c r="N239" s="308"/>
      <c r="O239" s="184"/>
      <c r="P239" s="509"/>
      <c r="Q239" s="182"/>
      <c r="R239" s="308"/>
    </row>
    <row r="240">
      <c r="A240" s="508">
        <v>8.0</v>
      </c>
      <c r="B240" s="508"/>
      <c r="C240" s="508" t="s">
        <v>1789</v>
      </c>
      <c r="D240" s="508"/>
      <c r="E240" s="91"/>
      <c r="F240" s="91" t="s">
        <v>3208</v>
      </c>
      <c r="G240" s="97" t="s">
        <v>3209</v>
      </c>
      <c r="H240" s="534" t="s">
        <v>3211</v>
      </c>
      <c r="I240" s="550" t="s">
        <v>3212</v>
      </c>
      <c r="J240" s="508" t="s">
        <v>1858</v>
      </c>
      <c r="K240" s="508" t="s">
        <v>1859</v>
      </c>
      <c r="L240" s="508" t="s">
        <v>820</v>
      </c>
      <c r="M240" s="292">
        <v>468000.0</v>
      </c>
      <c r="N240" s="308"/>
      <c r="O240" s="184"/>
      <c r="P240" s="509"/>
      <c r="Q240" s="182"/>
      <c r="R240" s="308"/>
    </row>
    <row r="241">
      <c r="A241" s="508">
        <v>9.0</v>
      </c>
      <c r="B241" s="508"/>
      <c r="C241" s="508" t="s">
        <v>1789</v>
      </c>
      <c r="D241" s="508"/>
      <c r="E241" s="91"/>
      <c r="F241" s="91" t="s">
        <v>3133</v>
      </c>
      <c r="G241" s="97" t="s">
        <v>3134</v>
      </c>
      <c r="H241" s="181" t="s">
        <v>3135</v>
      </c>
      <c r="I241" s="91" t="s">
        <v>3136</v>
      </c>
      <c r="J241" s="508" t="s">
        <v>1858</v>
      </c>
      <c r="K241" s="508" t="s">
        <v>1859</v>
      </c>
      <c r="L241" s="508" t="s">
        <v>1859</v>
      </c>
      <c r="M241" s="292">
        <v>0.0</v>
      </c>
      <c r="N241" s="308"/>
      <c r="O241" s="184"/>
      <c r="P241" s="509"/>
      <c r="Q241" s="182"/>
      <c r="R241" s="308"/>
    </row>
    <row r="242">
      <c r="A242" s="508">
        <v>10.0</v>
      </c>
      <c r="B242" s="508"/>
      <c r="C242" s="508" t="s">
        <v>1789</v>
      </c>
      <c r="D242" s="508"/>
      <c r="E242" s="91"/>
      <c r="F242" s="91" t="s">
        <v>3105</v>
      </c>
      <c r="G242" s="97" t="s">
        <v>3106</v>
      </c>
      <c r="H242" s="181" t="s">
        <v>3107</v>
      </c>
      <c r="I242" s="91" t="s">
        <v>3108</v>
      </c>
      <c r="J242" s="508" t="s">
        <v>1858</v>
      </c>
      <c r="K242" s="508" t="s">
        <v>1859</v>
      </c>
      <c r="L242" s="508" t="s">
        <v>1859</v>
      </c>
      <c r="M242" s="292">
        <v>0.0</v>
      </c>
      <c r="N242" s="308"/>
      <c r="O242" s="184"/>
      <c r="P242" s="509"/>
      <c r="Q242" s="182"/>
      <c r="R242" s="308"/>
    </row>
    <row r="243">
      <c r="A243" s="526" t="s">
        <v>2894</v>
      </c>
      <c r="G243" s="527"/>
      <c r="H243" s="527">
        <f>COUNTA(H233:H242)</f>
        <v>10</v>
      </c>
      <c r="I243" s="527"/>
      <c r="J243" s="528"/>
      <c r="L243" s="469">
        <f>sum(M233:M240)</f>
        <v>8254000</v>
      </c>
      <c r="N243" s="469">
        <f>sum(O233:O235)</f>
        <v>2594140</v>
      </c>
      <c r="P243" s="469">
        <f>Sum(L243-N243)</f>
        <v>5659860</v>
      </c>
      <c r="Q243" s="527">
        <f>Counta(Q233:Q240)</f>
        <v>5</v>
      </c>
      <c r="R243" s="528"/>
    </row>
    <row r="244">
      <c r="A244" s="308"/>
      <c r="B244" s="529"/>
      <c r="C244" s="529"/>
      <c r="D244" s="308"/>
      <c r="E244" s="308"/>
      <c r="F244" s="308"/>
      <c r="G244" s="308"/>
      <c r="H244" s="308"/>
      <c r="I244" s="308"/>
      <c r="J244" s="308"/>
      <c r="K244" s="308"/>
      <c r="L244" s="308"/>
      <c r="M244" s="308"/>
      <c r="N244" s="308"/>
      <c r="O244" s="308"/>
      <c r="P244" s="308"/>
      <c r="Q244" s="308"/>
      <c r="R244" s="308"/>
    </row>
    <row r="245">
      <c r="A245" s="503" t="s">
        <v>1702</v>
      </c>
      <c r="B245" s="529"/>
      <c r="C245" s="529"/>
      <c r="D245" s="308"/>
      <c r="E245" s="308"/>
      <c r="F245" s="308"/>
      <c r="G245" s="308"/>
      <c r="H245" s="308"/>
      <c r="I245" s="308"/>
      <c r="J245" s="308"/>
      <c r="K245" s="308"/>
      <c r="L245" s="308"/>
      <c r="M245" s="308"/>
      <c r="N245" s="308"/>
      <c r="O245" s="308"/>
      <c r="P245" s="308"/>
      <c r="Q245" s="308"/>
      <c r="R245" s="308"/>
    </row>
    <row r="246">
      <c r="A246" s="504" t="s">
        <v>3291</v>
      </c>
      <c r="D246" s="504"/>
      <c r="E246" s="530"/>
      <c r="F246" s="530"/>
      <c r="G246" s="530"/>
      <c r="H246" s="530"/>
      <c r="I246" s="530"/>
      <c r="J246" s="530"/>
      <c r="K246" s="530"/>
      <c r="L246" s="530"/>
      <c r="M246" s="530"/>
      <c r="N246" s="530"/>
      <c r="O246" s="530"/>
      <c r="P246" s="530"/>
      <c r="Q246" s="530"/>
      <c r="R246" s="530"/>
    </row>
    <row r="247">
      <c r="A247" s="503" t="s">
        <v>1704</v>
      </c>
      <c r="B247" s="529"/>
      <c r="C247" s="529"/>
      <c r="D247" s="308"/>
      <c r="E247" s="308"/>
      <c r="F247" s="308"/>
      <c r="G247" s="308"/>
      <c r="H247" s="308"/>
      <c r="I247" s="308"/>
      <c r="J247" s="308"/>
      <c r="K247" s="308"/>
      <c r="L247" s="308"/>
      <c r="M247" s="308"/>
      <c r="N247" s="308"/>
      <c r="O247" s="308"/>
      <c r="P247" s="308"/>
      <c r="Q247" s="308"/>
      <c r="R247" s="308"/>
    </row>
    <row r="248">
      <c r="A248" s="505" t="s">
        <v>50</v>
      </c>
      <c r="B248" s="417" t="s">
        <v>1707</v>
      </c>
      <c r="C248" s="505" t="s">
        <v>1710</v>
      </c>
      <c r="D248" s="506" t="s">
        <v>2765</v>
      </c>
      <c r="E248" s="507" t="s">
        <v>1180</v>
      </c>
      <c r="F248" s="505" t="s">
        <v>58</v>
      </c>
      <c r="G248" s="505" t="s">
        <v>59</v>
      </c>
      <c r="H248" s="507" t="s">
        <v>1716</v>
      </c>
      <c r="I248" s="505" t="s">
        <v>62</v>
      </c>
      <c r="J248" s="505" t="s">
        <v>1717</v>
      </c>
      <c r="K248" s="505" t="s">
        <v>1718</v>
      </c>
      <c r="L248" s="507" t="s">
        <v>1721</v>
      </c>
      <c r="M248" s="507" t="s">
        <v>1723</v>
      </c>
      <c r="N248" s="507" t="s">
        <v>1724</v>
      </c>
      <c r="O248" s="505" t="s">
        <v>1725</v>
      </c>
      <c r="P248" s="505" t="s">
        <v>1727</v>
      </c>
      <c r="Q248" s="505" t="s">
        <v>1728</v>
      </c>
      <c r="R248" s="505" t="s">
        <v>1729</v>
      </c>
    </row>
    <row r="249">
      <c r="A249" s="508">
        <v>1.0</v>
      </c>
      <c r="B249" s="83"/>
      <c r="C249" s="83" t="s">
        <v>1789</v>
      </c>
      <c r="D249" s="508"/>
      <c r="E249" s="91"/>
      <c r="F249" s="91" t="s">
        <v>3296</v>
      </c>
      <c r="G249" s="97" t="s">
        <v>3297</v>
      </c>
      <c r="H249" s="181" t="s">
        <v>3298</v>
      </c>
      <c r="I249" s="91" t="s">
        <v>3299</v>
      </c>
      <c r="J249" s="508" t="s">
        <v>1745</v>
      </c>
      <c r="K249" s="508" t="s">
        <v>1746</v>
      </c>
      <c r="L249" s="508" t="s">
        <v>3300</v>
      </c>
      <c r="M249" s="292">
        <v>1599000.0</v>
      </c>
      <c r="N249" s="201" t="s">
        <v>3300</v>
      </c>
      <c r="O249" s="292">
        <v>1599000.0</v>
      </c>
      <c r="P249" s="422">
        <v>45868.0</v>
      </c>
      <c r="Q249" s="91" t="s">
        <v>1834</v>
      </c>
      <c r="R249" s="548" t="s">
        <v>3306</v>
      </c>
    </row>
    <row r="250">
      <c r="A250" s="508">
        <v>2.0</v>
      </c>
      <c r="B250" s="508"/>
      <c r="C250" s="554" t="s">
        <v>3307</v>
      </c>
      <c r="D250" s="508"/>
      <c r="E250" s="91"/>
      <c r="F250" s="91" t="s">
        <v>3309</v>
      </c>
      <c r="G250" s="97" t="s">
        <v>3310</v>
      </c>
      <c r="H250" s="181" t="s">
        <v>3310</v>
      </c>
      <c r="I250" s="91" t="s">
        <v>3311</v>
      </c>
      <c r="J250" s="508" t="s">
        <v>1745</v>
      </c>
      <c r="K250" s="508" t="s">
        <v>1746</v>
      </c>
      <c r="L250" s="508" t="s">
        <v>2114</v>
      </c>
      <c r="M250" s="292">
        <v>1298000.0</v>
      </c>
      <c r="N250" s="201" t="s">
        <v>2114</v>
      </c>
      <c r="O250" s="292">
        <v>1298048.0</v>
      </c>
      <c r="P250" s="422">
        <v>45799.0</v>
      </c>
      <c r="Q250" s="91" t="s">
        <v>1774</v>
      </c>
      <c r="R250" s="548" t="s">
        <v>3314</v>
      </c>
    </row>
    <row r="251">
      <c r="A251" s="508">
        <v>3.0</v>
      </c>
      <c r="B251" s="508"/>
      <c r="C251" s="508" t="s">
        <v>1789</v>
      </c>
      <c r="D251" s="508"/>
      <c r="E251" s="91"/>
      <c r="F251" s="91" t="s">
        <v>3315</v>
      </c>
      <c r="G251" s="97" t="s">
        <v>1271</v>
      </c>
      <c r="H251" s="510" t="s">
        <v>3316</v>
      </c>
      <c r="I251" s="91" t="s">
        <v>1273</v>
      </c>
      <c r="J251" s="508" t="s">
        <v>1745</v>
      </c>
      <c r="K251" s="508" t="s">
        <v>1746</v>
      </c>
      <c r="L251" s="508" t="s">
        <v>2114</v>
      </c>
      <c r="M251" s="292">
        <v>1298000.0</v>
      </c>
      <c r="N251" s="508" t="s">
        <v>2114</v>
      </c>
      <c r="O251" s="292">
        <v>1298015.0</v>
      </c>
      <c r="P251" s="422">
        <v>45852.0</v>
      </c>
      <c r="Q251" s="91" t="s">
        <v>1834</v>
      </c>
      <c r="R251" s="555" t="s">
        <v>3319</v>
      </c>
    </row>
    <row r="252">
      <c r="A252" s="508">
        <v>4.0</v>
      </c>
      <c r="B252" s="508"/>
      <c r="C252" s="508" t="s">
        <v>1789</v>
      </c>
      <c r="D252" s="508"/>
      <c r="E252" s="91"/>
      <c r="F252" s="91" t="s">
        <v>3321</v>
      </c>
      <c r="G252" s="97" t="s">
        <v>3322</v>
      </c>
      <c r="H252" s="510" t="s">
        <v>3323</v>
      </c>
      <c r="I252" s="91" t="s">
        <v>3324</v>
      </c>
      <c r="J252" s="508" t="s">
        <v>1745</v>
      </c>
      <c r="K252" s="508" t="s">
        <v>1746</v>
      </c>
      <c r="L252" s="508" t="s">
        <v>1809</v>
      </c>
      <c r="M252" s="292">
        <v>858000.0</v>
      </c>
      <c r="N252" s="508" t="s">
        <v>1809</v>
      </c>
      <c r="O252" s="292">
        <v>858021.0</v>
      </c>
      <c r="P252" s="509"/>
      <c r="Q252" s="182"/>
      <c r="R252" s="308"/>
    </row>
    <row r="253">
      <c r="A253" s="508">
        <v>5.0</v>
      </c>
      <c r="B253" s="508"/>
      <c r="C253" s="508" t="s">
        <v>1929</v>
      </c>
      <c r="D253" s="508"/>
      <c r="E253" s="91"/>
      <c r="F253" s="91" t="s">
        <v>3156</v>
      </c>
      <c r="G253" s="97" t="s">
        <v>3157</v>
      </c>
      <c r="H253" s="510" t="s">
        <v>3158</v>
      </c>
      <c r="I253" s="91" t="s">
        <v>3159</v>
      </c>
      <c r="J253" s="508" t="s">
        <v>1745</v>
      </c>
      <c r="K253" s="508" t="s">
        <v>1859</v>
      </c>
      <c r="L253" s="508" t="s">
        <v>2006</v>
      </c>
      <c r="M253" s="292">
        <v>648000.0</v>
      </c>
      <c r="N253" s="508" t="s">
        <v>2006</v>
      </c>
      <c r="O253" s="292">
        <v>648000.0</v>
      </c>
      <c r="P253" s="422">
        <v>45857.0</v>
      </c>
      <c r="Q253" s="91" t="s">
        <v>1834</v>
      </c>
      <c r="R253" s="555" t="s">
        <v>3329</v>
      </c>
    </row>
    <row r="254">
      <c r="A254" s="508">
        <v>6.0</v>
      </c>
      <c r="B254" s="508"/>
      <c r="C254" s="508" t="s">
        <v>1789</v>
      </c>
      <c r="D254" s="508"/>
      <c r="E254" s="91"/>
      <c r="F254" s="91" t="s">
        <v>3331</v>
      </c>
      <c r="G254" s="97" t="s">
        <v>3332</v>
      </c>
      <c r="H254" s="510" t="s">
        <v>3333</v>
      </c>
      <c r="I254" s="91" t="s">
        <v>3334</v>
      </c>
      <c r="J254" s="508" t="s">
        <v>1745</v>
      </c>
      <c r="K254" s="508" t="s">
        <v>1746</v>
      </c>
      <c r="L254" s="508" t="s">
        <v>820</v>
      </c>
      <c r="M254" s="292">
        <v>468000.0</v>
      </c>
      <c r="N254" s="508" t="s">
        <v>820</v>
      </c>
      <c r="O254" s="292">
        <v>468025.0</v>
      </c>
      <c r="P254" s="509"/>
      <c r="Q254" s="182"/>
      <c r="R254" s="308"/>
    </row>
    <row r="255">
      <c r="A255" s="508">
        <v>7.0</v>
      </c>
      <c r="B255" s="508"/>
      <c r="C255" s="508" t="s">
        <v>1789</v>
      </c>
      <c r="D255" s="508"/>
      <c r="E255" s="91"/>
      <c r="F255" s="91" t="s">
        <v>3337</v>
      </c>
      <c r="G255" s="97" t="s">
        <v>3338</v>
      </c>
      <c r="H255" s="181" t="s">
        <v>3339</v>
      </c>
      <c r="I255" s="91" t="s">
        <v>3340</v>
      </c>
      <c r="J255" s="508" t="s">
        <v>1745</v>
      </c>
      <c r="K255" s="508" t="s">
        <v>1859</v>
      </c>
      <c r="L255" s="508" t="s">
        <v>2047</v>
      </c>
      <c r="M255" s="184"/>
      <c r="N255" s="308"/>
      <c r="O255" s="292">
        <v>38000.0</v>
      </c>
      <c r="P255" s="509"/>
      <c r="Q255" s="182"/>
      <c r="R255" s="308"/>
    </row>
    <row r="256">
      <c r="A256" s="508">
        <v>13.0</v>
      </c>
      <c r="B256" s="508"/>
      <c r="C256" s="508" t="s">
        <v>1835</v>
      </c>
      <c r="D256" s="508"/>
      <c r="E256" s="91"/>
      <c r="F256" s="91" t="s">
        <v>3256</v>
      </c>
      <c r="G256" s="313" t="s">
        <v>3257</v>
      </c>
      <c r="H256" s="181" t="s">
        <v>3341</v>
      </c>
      <c r="I256" s="91" t="s">
        <v>3260</v>
      </c>
      <c r="J256" s="508" t="s">
        <v>1858</v>
      </c>
      <c r="K256" s="508" t="s">
        <v>1859</v>
      </c>
      <c r="L256" s="508" t="s">
        <v>2006</v>
      </c>
      <c r="M256" s="292">
        <v>648000.0</v>
      </c>
      <c r="N256" s="308"/>
      <c r="O256" s="308"/>
      <c r="P256" s="422">
        <v>45867.0</v>
      </c>
      <c r="Q256" s="91" t="s">
        <v>1834</v>
      </c>
      <c r="R256" s="548" t="s">
        <v>3264</v>
      </c>
    </row>
    <row r="257">
      <c r="A257" s="508">
        <v>12.0</v>
      </c>
      <c r="B257" s="508"/>
      <c r="C257" s="508" t="s">
        <v>1737</v>
      </c>
      <c r="D257" s="508"/>
      <c r="E257" s="91"/>
      <c r="F257" s="91" t="s">
        <v>3343</v>
      </c>
      <c r="G257" s="97" t="s">
        <v>3344</v>
      </c>
      <c r="H257" s="510" t="s">
        <v>3345</v>
      </c>
      <c r="I257" s="91" t="s">
        <v>3347</v>
      </c>
      <c r="J257" s="508" t="s">
        <v>1858</v>
      </c>
      <c r="K257" s="508" t="s">
        <v>1859</v>
      </c>
      <c r="L257" s="508" t="s">
        <v>2114</v>
      </c>
      <c r="M257" s="292">
        <v>1298000.0</v>
      </c>
      <c r="N257" s="308"/>
      <c r="O257" s="308"/>
      <c r="P257" s="422">
        <v>45858.0</v>
      </c>
      <c r="Q257" s="91" t="s">
        <v>1834</v>
      </c>
      <c r="R257" s="308"/>
    </row>
    <row r="258">
      <c r="A258" s="508">
        <v>8.0</v>
      </c>
      <c r="B258" s="508"/>
      <c r="C258" s="508" t="s">
        <v>1737</v>
      </c>
      <c r="D258" s="508"/>
      <c r="E258" s="91"/>
      <c r="F258" s="91" t="s">
        <v>3348</v>
      </c>
      <c r="G258" s="97" t="s">
        <v>3349</v>
      </c>
      <c r="H258" s="510" t="s">
        <v>3350</v>
      </c>
      <c r="I258" s="91" t="s">
        <v>3351</v>
      </c>
      <c r="J258" s="508" t="s">
        <v>1858</v>
      </c>
      <c r="K258" s="508" t="s">
        <v>1859</v>
      </c>
      <c r="L258" s="508" t="s">
        <v>2006</v>
      </c>
      <c r="M258" s="292">
        <v>0.0</v>
      </c>
      <c r="N258" s="308"/>
      <c r="O258" s="308"/>
      <c r="P258" s="422">
        <v>45834.0</v>
      </c>
      <c r="Q258" s="91" t="s">
        <v>1774</v>
      </c>
      <c r="R258" s="555" t="s">
        <v>3352</v>
      </c>
    </row>
    <row r="259">
      <c r="A259" s="508">
        <v>9.0</v>
      </c>
      <c r="B259" s="508"/>
      <c r="C259" s="508" t="s">
        <v>1737</v>
      </c>
      <c r="D259" s="508"/>
      <c r="E259" s="91"/>
      <c r="F259" s="91" t="s">
        <v>3355</v>
      </c>
      <c r="G259" s="97" t="s">
        <v>3356</v>
      </c>
      <c r="H259" s="510" t="s">
        <v>3357</v>
      </c>
      <c r="I259" s="91" t="s">
        <v>3358</v>
      </c>
      <c r="J259" s="508" t="s">
        <v>1858</v>
      </c>
      <c r="K259" s="508" t="s">
        <v>1859</v>
      </c>
      <c r="L259" s="508" t="s">
        <v>2006</v>
      </c>
      <c r="M259" s="292">
        <v>0.0</v>
      </c>
      <c r="N259" s="308"/>
      <c r="O259" s="308"/>
      <c r="P259" s="422">
        <v>45847.0</v>
      </c>
      <c r="Q259" s="91" t="s">
        <v>1834</v>
      </c>
      <c r="R259" s="555" t="s">
        <v>3360</v>
      </c>
    </row>
    <row r="260">
      <c r="A260" s="508">
        <v>10.0</v>
      </c>
      <c r="B260" s="508"/>
      <c r="C260" s="508" t="s">
        <v>1789</v>
      </c>
      <c r="D260" s="508"/>
      <c r="E260" s="91"/>
      <c r="F260" s="91" t="s">
        <v>3361</v>
      </c>
      <c r="G260" s="97" t="s">
        <v>3362</v>
      </c>
      <c r="H260" s="510" t="s">
        <v>3363</v>
      </c>
      <c r="I260" s="550" t="s">
        <v>3364</v>
      </c>
      <c r="J260" s="508" t="s">
        <v>1858</v>
      </c>
      <c r="K260" s="508" t="s">
        <v>1859</v>
      </c>
      <c r="L260" s="508" t="s">
        <v>2006</v>
      </c>
      <c r="M260" s="292">
        <v>0.0</v>
      </c>
      <c r="N260" s="308"/>
      <c r="O260" s="308"/>
      <c r="P260" s="509"/>
      <c r="Q260" s="182"/>
      <c r="R260" s="308"/>
    </row>
    <row r="261">
      <c r="A261" s="508">
        <v>11.0</v>
      </c>
      <c r="B261" s="508"/>
      <c r="C261" s="508" t="s">
        <v>1929</v>
      </c>
      <c r="D261" s="508"/>
      <c r="E261" s="91"/>
      <c r="F261" s="91" t="s">
        <v>3365</v>
      </c>
      <c r="G261" s="97" t="s">
        <v>3366</v>
      </c>
      <c r="H261" s="510" t="s">
        <v>3368</v>
      </c>
      <c r="I261" s="91" t="s">
        <v>3370</v>
      </c>
      <c r="J261" s="508" t="s">
        <v>1858</v>
      </c>
      <c r="K261" s="508" t="s">
        <v>1859</v>
      </c>
      <c r="L261" s="508" t="s">
        <v>2006</v>
      </c>
      <c r="M261" s="292">
        <v>0.0</v>
      </c>
      <c r="N261" s="308"/>
      <c r="O261" s="308"/>
      <c r="P261" s="422">
        <v>45833.0</v>
      </c>
      <c r="Q261" s="91" t="s">
        <v>1774</v>
      </c>
      <c r="R261" s="308"/>
    </row>
    <row r="262">
      <c r="A262" s="508">
        <v>14.0</v>
      </c>
      <c r="B262" s="508"/>
      <c r="C262" s="508" t="s">
        <v>1835</v>
      </c>
      <c r="D262" s="508"/>
      <c r="E262" s="91"/>
      <c r="F262" s="91" t="s">
        <v>2116</v>
      </c>
      <c r="G262" s="313" t="s">
        <v>3373</v>
      </c>
      <c r="H262" s="181" t="s">
        <v>3373</v>
      </c>
      <c r="I262" s="91" t="s">
        <v>2116</v>
      </c>
      <c r="J262" s="508" t="s">
        <v>1858</v>
      </c>
      <c r="K262" s="508" t="s">
        <v>1859</v>
      </c>
      <c r="L262" s="508" t="s">
        <v>1859</v>
      </c>
      <c r="M262" s="292">
        <v>0.0</v>
      </c>
      <c r="N262" s="308"/>
      <c r="O262" s="308"/>
      <c r="P262" s="509"/>
      <c r="Q262" s="182"/>
      <c r="R262" s="308"/>
    </row>
    <row r="263">
      <c r="A263" s="508">
        <v>15.0</v>
      </c>
      <c r="B263" s="508"/>
      <c r="C263" s="508" t="s">
        <v>3375</v>
      </c>
      <c r="D263" s="508"/>
      <c r="E263" s="91"/>
      <c r="F263" s="91" t="s">
        <v>3376</v>
      </c>
      <c r="G263" s="97" t="s">
        <v>3377</v>
      </c>
      <c r="H263" s="510" t="s">
        <v>3378</v>
      </c>
      <c r="I263" s="91" t="s">
        <v>3379</v>
      </c>
      <c r="J263" s="508" t="s">
        <v>1858</v>
      </c>
      <c r="K263" s="508" t="s">
        <v>1859</v>
      </c>
      <c r="L263" s="508" t="s">
        <v>2006</v>
      </c>
      <c r="M263" s="292">
        <v>0.0</v>
      </c>
      <c r="N263" s="308"/>
      <c r="O263" s="308"/>
      <c r="P263" s="422">
        <v>45832.0</v>
      </c>
      <c r="Q263" s="91" t="s">
        <v>1774</v>
      </c>
      <c r="R263" s="308"/>
    </row>
    <row r="264">
      <c r="A264" s="508">
        <v>16.0</v>
      </c>
      <c r="B264" s="508"/>
      <c r="C264" s="508" t="s">
        <v>3380</v>
      </c>
      <c r="D264" s="508"/>
      <c r="E264" s="91"/>
      <c r="F264" s="91" t="s">
        <v>3381</v>
      </c>
      <c r="G264" s="97" t="s">
        <v>3382</v>
      </c>
      <c r="H264" s="510" t="s">
        <v>3383</v>
      </c>
      <c r="I264" s="91" t="s">
        <v>3385</v>
      </c>
      <c r="J264" s="508" t="s">
        <v>1858</v>
      </c>
      <c r="K264" s="508" t="s">
        <v>1859</v>
      </c>
      <c r="L264" s="508" t="s">
        <v>2114</v>
      </c>
      <c r="M264" s="292">
        <v>0.0</v>
      </c>
      <c r="N264" s="308"/>
      <c r="O264" s="308"/>
      <c r="P264" s="509"/>
      <c r="Q264" s="182"/>
      <c r="R264" s="308"/>
    </row>
    <row r="265">
      <c r="A265" s="508">
        <v>17.0</v>
      </c>
      <c r="B265" s="508"/>
      <c r="C265" s="508" t="s">
        <v>1578</v>
      </c>
      <c r="D265" s="508"/>
      <c r="E265" s="91"/>
      <c r="F265" s="91" t="s">
        <v>3386</v>
      </c>
      <c r="G265" s="97" t="s">
        <v>3387</v>
      </c>
      <c r="H265" s="181" t="s">
        <v>3204</v>
      </c>
      <c r="I265" s="91" t="s">
        <v>3389</v>
      </c>
      <c r="J265" s="508" t="s">
        <v>1858</v>
      </c>
      <c r="K265" s="508" t="s">
        <v>1859</v>
      </c>
      <c r="L265" s="508" t="s">
        <v>2006</v>
      </c>
      <c r="M265" s="292">
        <v>0.0</v>
      </c>
      <c r="N265" s="308"/>
      <c r="O265" s="308"/>
      <c r="P265" s="509"/>
      <c r="Q265" s="182"/>
      <c r="R265" s="308"/>
    </row>
    <row r="266">
      <c r="A266" s="508">
        <v>18.0</v>
      </c>
      <c r="B266" s="508"/>
      <c r="C266" s="508" t="s">
        <v>1789</v>
      </c>
      <c r="D266" s="508"/>
      <c r="E266" s="91"/>
      <c r="F266" s="91" t="s">
        <v>3391</v>
      </c>
      <c r="G266" s="97" t="s">
        <v>3392</v>
      </c>
      <c r="H266" s="557" t="s">
        <v>3392</v>
      </c>
      <c r="I266" s="91" t="s">
        <v>3393</v>
      </c>
      <c r="J266" s="508" t="s">
        <v>1858</v>
      </c>
      <c r="K266" s="508" t="s">
        <v>1859</v>
      </c>
      <c r="L266" s="508" t="s">
        <v>2006</v>
      </c>
      <c r="M266" s="292">
        <v>0.0</v>
      </c>
      <c r="N266" s="308"/>
      <c r="O266" s="308"/>
      <c r="P266" s="422">
        <v>45812.0</v>
      </c>
      <c r="Q266" s="91" t="s">
        <v>1774</v>
      </c>
      <c r="R266" s="308"/>
    </row>
    <row r="267">
      <c r="A267" s="508">
        <v>19.0</v>
      </c>
      <c r="B267" s="508"/>
      <c r="C267" s="508" t="s">
        <v>1929</v>
      </c>
      <c r="D267" s="508"/>
      <c r="E267" s="91"/>
      <c r="F267" s="91" t="s">
        <v>3398</v>
      </c>
      <c r="G267" s="97" t="s">
        <v>3399</v>
      </c>
      <c r="H267" s="557" t="s">
        <v>3400</v>
      </c>
      <c r="I267" s="91" t="s">
        <v>3401</v>
      </c>
      <c r="J267" s="508" t="s">
        <v>1858</v>
      </c>
      <c r="K267" s="508" t="s">
        <v>1859</v>
      </c>
      <c r="L267" s="508" t="s">
        <v>3402</v>
      </c>
      <c r="M267" s="292">
        <v>0.0</v>
      </c>
      <c r="N267" s="308"/>
      <c r="O267" s="308"/>
      <c r="P267" s="422">
        <v>45813.0</v>
      </c>
      <c r="Q267" s="91" t="s">
        <v>1774</v>
      </c>
      <c r="R267" s="308"/>
    </row>
    <row r="268">
      <c r="A268" s="508">
        <v>20.0</v>
      </c>
      <c r="B268" s="508"/>
      <c r="C268" s="508" t="s">
        <v>1789</v>
      </c>
      <c r="D268" s="508"/>
      <c r="E268" s="91"/>
      <c r="F268" s="91" t="s">
        <v>3404</v>
      </c>
      <c r="G268" s="97" t="s">
        <v>3405</v>
      </c>
      <c r="H268" s="510" t="s">
        <v>3407</v>
      </c>
      <c r="I268" s="91" t="s">
        <v>3409</v>
      </c>
      <c r="J268" s="508" t="s">
        <v>1858</v>
      </c>
      <c r="K268" s="508" t="s">
        <v>1859</v>
      </c>
      <c r="L268" s="508" t="s">
        <v>3402</v>
      </c>
      <c r="M268" s="292">
        <v>0.0</v>
      </c>
      <c r="N268" s="308"/>
      <c r="O268" s="308"/>
      <c r="P268" s="422">
        <v>45831.0</v>
      </c>
      <c r="Q268" s="91" t="s">
        <v>1774</v>
      </c>
      <c r="R268" s="308"/>
    </row>
    <row r="269">
      <c r="A269" s="508">
        <v>21.0</v>
      </c>
      <c r="B269" s="508"/>
      <c r="C269" s="508" t="s">
        <v>1737</v>
      </c>
      <c r="D269" s="508"/>
      <c r="E269" s="91"/>
      <c r="F269" s="91" t="s">
        <v>3414</v>
      </c>
      <c r="G269" s="97" t="s">
        <v>3415</v>
      </c>
      <c r="H269" s="557" t="s">
        <v>3416</v>
      </c>
      <c r="I269" s="91" t="s">
        <v>3417</v>
      </c>
      <c r="J269" s="508" t="s">
        <v>2999</v>
      </c>
      <c r="K269" s="508" t="s">
        <v>1859</v>
      </c>
      <c r="L269" s="508" t="s">
        <v>1859</v>
      </c>
      <c r="M269" s="292">
        <v>0.0</v>
      </c>
      <c r="N269" s="308"/>
      <c r="O269" s="308"/>
      <c r="P269" s="422">
        <v>45812.0</v>
      </c>
      <c r="Q269" s="91" t="s">
        <v>1774</v>
      </c>
      <c r="R269" s="308"/>
    </row>
    <row r="270">
      <c r="A270" s="508">
        <v>22.0</v>
      </c>
      <c r="B270" s="508"/>
      <c r="C270" s="508" t="s">
        <v>1737</v>
      </c>
      <c r="D270" s="508"/>
      <c r="E270" s="91"/>
      <c r="F270" s="91" t="s">
        <v>3420</v>
      </c>
      <c r="G270" s="97" t="s">
        <v>3421</v>
      </c>
      <c r="H270" s="510" t="s">
        <v>2085</v>
      </c>
      <c r="I270" s="91" t="s">
        <v>3422</v>
      </c>
      <c r="J270" s="508" t="s">
        <v>2999</v>
      </c>
      <c r="K270" s="508" t="s">
        <v>1859</v>
      </c>
      <c r="L270" s="508" t="s">
        <v>1859</v>
      </c>
      <c r="M270" s="292">
        <v>0.0</v>
      </c>
      <c r="N270" s="308"/>
      <c r="O270" s="308"/>
      <c r="P270" s="509"/>
      <c r="Q270" s="182"/>
      <c r="R270" s="308"/>
    </row>
    <row r="271">
      <c r="A271" s="526" t="s">
        <v>2894</v>
      </c>
      <c r="G271" s="551"/>
      <c r="H271" s="527">
        <f>COUNTA(H249:H270)</f>
        <v>22</v>
      </c>
      <c r="I271" s="551"/>
      <c r="J271" s="528"/>
      <c r="L271" s="469">
        <f>sum(M249:M270)</f>
        <v>8115000</v>
      </c>
      <c r="N271" s="469">
        <f>sum(O249:O255)</f>
        <v>6207109</v>
      </c>
      <c r="P271" s="469">
        <f>Sum(L271-N271)</f>
        <v>1907891</v>
      </c>
      <c r="Q271" s="527">
        <f>Counta(Q250:Q270)</f>
        <v>13</v>
      </c>
      <c r="R271" s="528"/>
    </row>
    <row r="272">
      <c r="A272" s="308"/>
      <c r="B272" s="529"/>
      <c r="C272" s="529"/>
      <c r="D272" s="308"/>
      <c r="E272" s="308"/>
      <c r="F272" s="308"/>
      <c r="G272" s="308"/>
      <c r="H272" s="308"/>
      <c r="I272" s="308"/>
      <c r="J272" s="308"/>
      <c r="K272" s="308"/>
      <c r="L272" s="308"/>
      <c r="M272" s="308"/>
      <c r="N272" s="308"/>
      <c r="O272" s="308"/>
      <c r="P272" s="308"/>
      <c r="Q272" s="308"/>
      <c r="R272" s="308"/>
    </row>
    <row r="273">
      <c r="A273" s="503" t="s">
        <v>1702</v>
      </c>
      <c r="B273" s="529"/>
      <c r="C273" s="529"/>
      <c r="D273" s="308"/>
      <c r="E273" s="308"/>
      <c r="F273" s="308"/>
      <c r="G273" s="308"/>
      <c r="H273" s="308"/>
      <c r="I273" s="308"/>
      <c r="J273" s="308"/>
      <c r="K273" s="308"/>
      <c r="L273" s="308"/>
      <c r="M273" s="308"/>
      <c r="N273" s="308"/>
      <c r="O273" s="308"/>
      <c r="P273" s="308"/>
      <c r="Q273" s="308"/>
      <c r="R273" s="308"/>
    </row>
    <row r="274">
      <c r="A274" s="563" t="s">
        <v>3427</v>
      </c>
      <c r="D274" s="564"/>
      <c r="E274" s="530"/>
      <c r="F274" s="530"/>
      <c r="G274" s="530"/>
      <c r="H274" s="530"/>
      <c r="I274" s="530"/>
      <c r="J274" s="530"/>
      <c r="K274" s="530"/>
      <c r="L274" s="530"/>
      <c r="M274" s="530"/>
      <c r="N274" s="530"/>
      <c r="O274" s="530"/>
      <c r="P274" s="530"/>
      <c r="Q274" s="530"/>
      <c r="R274" s="530"/>
    </row>
    <row r="275">
      <c r="A275" s="503" t="s">
        <v>1704</v>
      </c>
      <c r="B275" s="529"/>
      <c r="C275" s="529"/>
      <c r="D275" s="308"/>
      <c r="E275" s="308"/>
      <c r="F275" s="308"/>
      <c r="G275" s="308"/>
      <c r="H275" s="308"/>
      <c r="I275" s="308"/>
      <c r="J275" s="308"/>
      <c r="K275" s="308"/>
      <c r="L275" s="308"/>
      <c r="M275" s="308"/>
      <c r="N275" s="308"/>
      <c r="O275" s="308"/>
      <c r="P275" s="308"/>
      <c r="Q275" s="308"/>
      <c r="R275" s="308"/>
    </row>
    <row r="276">
      <c r="A276" s="505" t="s">
        <v>50</v>
      </c>
      <c r="B276" s="417" t="s">
        <v>1707</v>
      </c>
      <c r="C276" s="505" t="s">
        <v>1710</v>
      </c>
      <c r="D276" s="506" t="s">
        <v>2765</v>
      </c>
      <c r="E276" s="507" t="s">
        <v>1180</v>
      </c>
      <c r="F276" s="505" t="s">
        <v>58</v>
      </c>
      <c r="G276" s="505" t="s">
        <v>59</v>
      </c>
      <c r="H276" s="507" t="s">
        <v>1716</v>
      </c>
      <c r="I276" s="505" t="s">
        <v>62</v>
      </c>
      <c r="J276" s="505" t="s">
        <v>1717</v>
      </c>
      <c r="K276" s="505" t="s">
        <v>1718</v>
      </c>
      <c r="L276" s="505" t="s">
        <v>1721</v>
      </c>
      <c r="M276" s="505" t="s">
        <v>1723</v>
      </c>
      <c r="N276" s="505" t="s">
        <v>1724</v>
      </c>
      <c r="O276" s="505" t="s">
        <v>1725</v>
      </c>
      <c r="P276" s="505" t="s">
        <v>1727</v>
      </c>
      <c r="Q276" s="505" t="s">
        <v>1728</v>
      </c>
      <c r="R276" s="505" t="s">
        <v>1729</v>
      </c>
    </row>
    <row r="277">
      <c r="A277" s="508">
        <v>1.0</v>
      </c>
      <c r="B277" s="508"/>
      <c r="C277" s="508" t="s">
        <v>3443</v>
      </c>
      <c r="D277" s="508"/>
      <c r="E277" s="91"/>
      <c r="F277" s="91" t="s">
        <v>3444</v>
      </c>
      <c r="G277" s="97" t="s">
        <v>3445</v>
      </c>
      <c r="H277" s="181" t="s">
        <v>3445</v>
      </c>
      <c r="I277" s="91" t="s">
        <v>3446</v>
      </c>
      <c r="J277" s="508" t="s">
        <v>1745</v>
      </c>
      <c r="K277" s="508" t="s">
        <v>1969</v>
      </c>
      <c r="L277" s="508" t="s">
        <v>1809</v>
      </c>
      <c r="M277" s="292">
        <v>858000.0</v>
      </c>
      <c r="N277" s="508" t="s">
        <v>1809</v>
      </c>
      <c r="O277" s="292">
        <v>858326.0</v>
      </c>
      <c r="P277" s="509"/>
      <c r="Q277" s="182"/>
      <c r="R277" s="308"/>
    </row>
    <row r="278">
      <c r="A278" s="508">
        <v>2.0</v>
      </c>
      <c r="B278" s="508"/>
      <c r="C278" s="508" t="s">
        <v>1737</v>
      </c>
      <c r="D278" s="508"/>
      <c r="E278" s="91"/>
      <c r="F278" s="91" t="s">
        <v>3447</v>
      </c>
      <c r="G278" s="97" t="s">
        <v>3448</v>
      </c>
      <c r="H278" s="181" t="s">
        <v>3449</v>
      </c>
      <c r="I278" s="91" t="s">
        <v>3450</v>
      </c>
      <c r="J278" s="508" t="s">
        <v>1745</v>
      </c>
      <c r="K278" s="508" t="s">
        <v>1746</v>
      </c>
      <c r="L278" s="508" t="s">
        <v>820</v>
      </c>
      <c r="M278" s="292">
        <v>468000.0</v>
      </c>
      <c r="N278" s="508" t="s">
        <v>820</v>
      </c>
      <c r="O278" s="292">
        <v>648082.0</v>
      </c>
      <c r="P278" s="422">
        <v>45803.0</v>
      </c>
      <c r="Q278" s="91" t="s">
        <v>3451</v>
      </c>
      <c r="R278" s="548" t="s">
        <v>3452</v>
      </c>
    </row>
    <row r="279">
      <c r="A279" s="508">
        <v>3.0</v>
      </c>
      <c r="B279" s="508"/>
      <c r="C279" s="508" t="s">
        <v>1737</v>
      </c>
      <c r="D279" s="508"/>
      <c r="E279" s="91"/>
      <c r="F279" s="91" t="s">
        <v>3454</v>
      </c>
      <c r="G279" s="97" t="s">
        <v>3455</v>
      </c>
      <c r="H279" s="181" t="s">
        <v>3456</v>
      </c>
      <c r="I279" s="91" t="s">
        <v>3457</v>
      </c>
      <c r="J279" s="508" t="s">
        <v>1745</v>
      </c>
      <c r="K279" s="508" t="s">
        <v>1746</v>
      </c>
      <c r="L279" s="508" t="s">
        <v>2006</v>
      </c>
      <c r="M279" s="292">
        <v>648000.0</v>
      </c>
      <c r="N279" s="508" t="s">
        <v>2114</v>
      </c>
      <c r="O279" s="292">
        <v>1298000.0</v>
      </c>
      <c r="P279" s="422">
        <v>45806.0</v>
      </c>
      <c r="Q279" s="91" t="s">
        <v>3451</v>
      </c>
      <c r="R279" s="548" t="s">
        <v>3458</v>
      </c>
    </row>
    <row r="280">
      <c r="A280" s="308"/>
      <c r="B280" s="508"/>
      <c r="C280" s="508" t="s">
        <v>1789</v>
      </c>
      <c r="D280" s="508"/>
      <c r="E280" s="91"/>
      <c r="F280" s="91" t="s">
        <v>3459</v>
      </c>
      <c r="G280" s="97" t="s">
        <v>3460</v>
      </c>
      <c r="H280" s="181" t="s">
        <v>3461</v>
      </c>
      <c r="I280" s="91" t="s">
        <v>3462</v>
      </c>
      <c r="J280" s="508" t="s">
        <v>1745</v>
      </c>
      <c r="K280" s="508" t="s">
        <v>1746</v>
      </c>
      <c r="L280" s="508" t="s">
        <v>2006</v>
      </c>
      <c r="M280" s="292">
        <v>648000.0</v>
      </c>
      <c r="N280" s="508" t="s">
        <v>2006</v>
      </c>
      <c r="O280" s="292">
        <v>650039.0</v>
      </c>
      <c r="P280" s="509"/>
      <c r="Q280" s="182"/>
      <c r="R280" s="308"/>
    </row>
    <row r="281">
      <c r="A281" s="508">
        <v>4.0</v>
      </c>
      <c r="B281" s="508"/>
      <c r="C281" s="554" t="s">
        <v>3464</v>
      </c>
      <c r="D281" s="508"/>
      <c r="E281" s="91"/>
      <c r="F281" s="91" t="s">
        <v>3468</v>
      </c>
      <c r="G281" s="97" t="s">
        <v>3469</v>
      </c>
      <c r="H281" s="181" t="s">
        <v>3470</v>
      </c>
      <c r="I281" s="91" t="s">
        <v>3471</v>
      </c>
      <c r="J281" s="508" t="s">
        <v>2051</v>
      </c>
      <c r="K281" s="508" t="s">
        <v>1859</v>
      </c>
      <c r="L281" s="508" t="s">
        <v>2114</v>
      </c>
      <c r="M281" s="292">
        <v>1298000.0</v>
      </c>
      <c r="N281" s="308"/>
      <c r="O281" s="308"/>
      <c r="P281" s="422">
        <v>45799.0</v>
      </c>
      <c r="Q281" s="91" t="s">
        <v>3451</v>
      </c>
      <c r="R281" s="548" t="s">
        <v>3314</v>
      </c>
    </row>
    <row r="282">
      <c r="A282" s="508">
        <v>5.0</v>
      </c>
      <c r="B282" s="508"/>
      <c r="C282" s="508" t="s">
        <v>1789</v>
      </c>
      <c r="D282" s="508"/>
      <c r="E282" s="91"/>
      <c r="F282" s="91">
        <v>14530.0</v>
      </c>
      <c r="G282" s="97" t="s">
        <v>3472</v>
      </c>
      <c r="H282" s="557" t="s">
        <v>3473</v>
      </c>
      <c r="I282" s="565" t="s">
        <v>3474</v>
      </c>
      <c r="J282" s="508" t="s">
        <v>1858</v>
      </c>
      <c r="K282" s="508" t="s">
        <v>1859</v>
      </c>
      <c r="L282" s="508" t="s">
        <v>2114</v>
      </c>
      <c r="M282" s="292">
        <v>1298000.0</v>
      </c>
      <c r="N282" s="308"/>
      <c r="O282" s="308"/>
      <c r="P282" s="509"/>
      <c r="Q282" s="182"/>
      <c r="R282" s="182"/>
    </row>
    <row r="283">
      <c r="A283" s="508">
        <v>6.0</v>
      </c>
      <c r="B283" s="508"/>
      <c r="C283" s="508" t="s">
        <v>1835</v>
      </c>
      <c r="D283" s="508"/>
      <c r="E283" s="91"/>
      <c r="F283" s="91" t="s">
        <v>2804</v>
      </c>
      <c r="G283" s="97" t="s">
        <v>2805</v>
      </c>
      <c r="H283" s="510" t="s">
        <v>2807</v>
      </c>
      <c r="I283" s="91" t="s">
        <v>1872</v>
      </c>
      <c r="J283" s="508" t="s">
        <v>1858</v>
      </c>
      <c r="K283" s="508" t="s">
        <v>1859</v>
      </c>
      <c r="L283" s="508" t="s">
        <v>2006</v>
      </c>
      <c r="M283" s="292">
        <v>648000.0</v>
      </c>
      <c r="N283" s="308"/>
      <c r="O283" s="308"/>
      <c r="P283" s="509"/>
      <c r="Q283" s="182"/>
      <c r="R283" s="182"/>
    </row>
    <row r="284">
      <c r="A284" s="508">
        <v>7.0</v>
      </c>
      <c r="B284" s="508"/>
      <c r="C284" s="508" t="s">
        <v>1789</v>
      </c>
      <c r="D284" s="508"/>
      <c r="E284" s="91"/>
      <c r="F284" s="91" t="s">
        <v>3475</v>
      </c>
      <c r="G284" s="97" t="s">
        <v>3476</v>
      </c>
      <c r="H284" s="549" t="s">
        <v>3477</v>
      </c>
      <c r="I284" s="91" t="s">
        <v>3478</v>
      </c>
      <c r="J284" s="508" t="s">
        <v>1858</v>
      </c>
      <c r="K284" s="508" t="s">
        <v>1859</v>
      </c>
      <c r="L284" s="508" t="s">
        <v>820</v>
      </c>
      <c r="M284" s="292">
        <v>468000.0</v>
      </c>
      <c r="N284" s="308"/>
      <c r="O284" s="308"/>
      <c r="P284" s="509"/>
      <c r="Q284" s="182"/>
      <c r="R284" s="308"/>
    </row>
    <row r="285">
      <c r="A285" s="508">
        <v>8.0</v>
      </c>
      <c r="B285" s="508"/>
      <c r="C285" s="508" t="s">
        <v>1578</v>
      </c>
      <c r="D285" s="508"/>
      <c r="E285" s="91"/>
      <c r="F285" s="91" t="s">
        <v>3386</v>
      </c>
      <c r="G285" s="97" t="s">
        <v>3387</v>
      </c>
      <c r="H285" s="181" t="s">
        <v>3204</v>
      </c>
      <c r="I285" s="91" t="s">
        <v>3389</v>
      </c>
      <c r="J285" s="508" t="s">
        <v>1858</v>
      </c>
      <c r="K285" s="508" t="s">
        <v>1859</v>
      </c>
      <c r="L285" s="508" t="s">
        <v>2006</v>
      </c>
      <c r="M285" s="292">
        <v>648000.0</v>
      </c>
      <c r="N285" s="308"/>
      <c r="O285" s="308"/>
      <c r="P285" s="509"/>
      <c r="Q285" s="182"/>
      <c r="R285" s="308"/>
    </row>
    <row r="286">
      <c r="A286" s="508">
        <v>9.0</v>
      </c>
      <c r="B286" s="508"/>
      <c r="C286" s="508" t="s">
        <v>1789</v>
      </c>
      <c r="D286" s="508"/>
      <c r="E286" s="91"/>
      <c r="F286" s="91" t="s">
        <v>3391</v>
      </c>
      <c r="G286" s="97" t="s">
        <v>3392</v>
      </c>
      <c r="H286" s="557" t="s">
        <v>3392</v>
      </c>
      <c r="I286" s="91" t="s">
        <v>3393</v>
      </c>
      <c r="J286" s="508" t="s">
        <v>1858</v>
      </c>
      <c r="K286" s="508" t="s">
        <v>1859</v>
      </c>
      <c r="L286" s="308"/>
      <c r="M286" s="184"/>
      <c r="N286" s="308"/>
      <c r="O286" s="308"/>
      <c r="P286" s="422">
        <v>45812.0</v>
      </c>
      <c r="Q286" s="91" t="s">
        <v>3451</v>
      </c>
      <c r="R286" s="308"/>
    </row>
    <row r="287">
      <c r="A287" s="508">
        <v>10.0</v>
      </c>
      <c r="B287" s="508"/>
      <c r="C287" s="508" t="s">
        <v>1737</v>
      </c>
      <c r="D287" s="508"/>
      <c r="E287" s="91"/>
      <c r="F287" s="91" t="s">
        <v>3414</v>
      </c>
      <c r="G287" s="97" t="s">
        <v>3415</v>
      </c>
      <c r="H287" s="557" t="s">
        <v>3416</v>
      </c>
      <c r="I287" s="91" t="s">
        <v>3417</v>
      </c>
      <c r="J287" s="508" t="s">
        <v>1858</v>
      </c>
      <c r="K287" s="508" t="s">
        <v>1859</v>
      </c>
      <c r="L287" s="308"/>
      <c r="M287" s="184"/>
      <c r="N287" s="308"/>
      <c r="O287" s="308"/>
      <c r="P287" s="422">
        <v>45812.0</v>
      </c>
      <c r="Q287" s="91" t="s">
        <v>3451</v>
      </c>
      <c r="R287" s="308"/>
    </row>
    <row r="288">
      <c r="A288" s="508">
        <v>11.0</v>
      </c>
      <c r="B288" s="508"/>
      <c r="C288" s="508" t="s">
        <v>1929</v>
      </c>
      <c r="D288" s="508"/>
      <c r="E288" s="91"/>
      <c r="F288" s="91" t="s">
        <v>3398</v>
      </c>
      <c r="G288" s="97" t="s">
        <v>3399</v>
      </c>
      <c r="H288" s="557" t="s">
        <v>3400</v>
      </c>
      <c r="I288" s="91" t="s">
        <v>3401</v>
      </c>
      <c r="J288" s="508" t="s">
        <v>1858</v>
      </c>
      <c r="K288" s="508" t="s">
        <v>1859</v>
      </c>
      <c r="L288" s="308"/>
      <c r="M288" s="184"/>
      <c r="N288" s="308"/>
      <c r="O288" s="308"/>
      <c r="P288" s="422">
        <v>45813.0</v>
      </c>
      <c r="Q288" s="91" t="s">
        <v>3451</v>
      </c>
      <c r="R288" s="308"/>
    </row>
    <row r="289">
      <c r="A289" s="508">
        <v>12.0</v>
      </c>
      <c r="B289" s="508"/>
      <c r="C289" s="508" t="s">
        <v>1737</v>
      </c>
      <c r="D289" s="508"/>
      <c r="E289" s="91"/>
      <c r="F289" s="91" t="s">
        <v>3348</v>
      </c>
      <c r="G289" s="97" t="s">
        <v>3349</v>
      </c>
      <c r="H289" s="510" t="s">
        <v>253</v>
      </c>
      <c r="I289" s="91" t="s">
        <v>3351</v>
      </c>
      <c r="J289" s="308"/>
      <c r="K289" s="308"/>
      <c r="L289" s="308"/>
      <c r="M289" s="184"/>
      <c r="N289" s="308"/>
      <c r="O289" s="308"/>
      <c r="P289" s="422">
        <v>45831.0</v>
      </c>
      <c r="Q289" s="91" t="s">
        <v>3451</v>
      </c>
      <c r="R289" s="308"/>
    </row>
    <row r="290">
      <c r="A290" s="508">
        <v>13.0</v>
      </c>
      <c r="B290" s="508"/>
      <c r="C290" s="508" t="s">
        <v>1789</v>
      </c>
      <c r="D290" s="508"/>
      <c r="E290" s="91"/>
      <c r="F290" s="91" t="s">
        <v>3404</v>
      </c>
      <c r="G290" s="97" t="s">
        <v>3405</v>
      </c>
      <c r="H290" s="510" t="s">
        <v>3407</v>
      </c>
      <c r="I290" s="91" t="s">
        <v>3409</v>
      </c>
      <c r="J290" s="308"/>
      <c r="K290" s="308"/>
      <c r="L290" s="308"/>
      <c r="M290" s="184"/>
      <c r="N290" s="308"/>
      <c r="O290" s="308"/>
      <c r="P290" s="422">
        <v>45831.0</v>
      </c>
      <c r="Q290" s="91" t="s">
        <v>3451</v>
      </c>
      <c r="R290" s="308"/>
    </row>
    <row r="291">
      <c r="A291" s="508">
        <v>14.0</v>
      </c>
      <c r="B291" s="508"/>
      <c r="C291" s="508" t="s">
        <v>3375</v>
      </c>
      <c r="D291" s="508"/>
      <c r="E291" s="91"/>
      <c r="F291" s="91" t="s">
        <v>3376</v>
      </c>
      <c r="G291" s="97" t="s">
        <v>3377</v>
      </c>
      <c r="H291" s="510" t="s">
        <v>3378</v>
      </c>
      <c r="I291" s="91" t="s">
        <v>3379</v>
      </c>
      <c r="J291" s="308"/>
      <c r="K291" s="308"/>
      <c r="L291" s="308"/>
      <c r="M291" s="184"/>
      <c r="N291" s="308"/>
      <c r="O291" s="308"/>
      <c r="P291" s="422">
        <v>45832.0</v>
      </c>
      <c r="Q291" s="91" t="s">
        <v>3451</v>
      </c>
      <c r="R291" s="308"/>
    </row>
    <row r="292">
      <c r="A292" s="526" t="s">
        <v>2894</v>
      </c>
      <c r="G292" s="527"/>
      <c r="H292" s="527">
        <f>COUNTA(H277:H291)</f>
        <v>15</v>
      </c>
      <c r="I292" s="527"/>
      <c r="J292" s="527"/>
      <c r="K292" s="527"/>
      <c r="L292" s="469">
        <f>sum(M277:M287)</f>
        <v>6982000</v>
      </c>
      <c r="N292" s="469">
        <f>sum(O277:O287)</f>
        <v>3454447</v>
      </c>
      <c r="P292" s="469">
        <f>Sum(L292-N292)</f>
        <v>3527553</v>
      </c>
      <c r="Q292" s="527">
        <f>Counta(#REF!)</f>
        <v>1</v>
      </c>
      <c r="R292" s="528"/>
    </row>
    <row r="293">
      <c r="A293" s="308"/>
      <c r="B293" s="529"/>
      <c r="C293" s="529"/>
      <c r="D293" s="308"/>
      <c r="E293" s="308"/>
      <c r="F293" s="308"/>
      <c r="G293" s="308"/>
      <c r="H293" s="308"/>
      <c r="I293" s="308"/>
      <c r="J293" s="308"/>
      <c r="K293" s="308"/>
      <c r="L293" s="308"/>
      <c r="M293" s="308"/>
      <c r="N293" s="308"/>
      <c r="O293" s="308"/>
      <c r="P293" s="308"/>
      <c r="Q293" s="308"/>
      <c r="R293" s="308"/>
    </row>
    <row r="294">
      <c r="A294" s="503" t="s">
        <v>1702</v>
      </c>
      <c r="B294" s="529"/>
      <c r="C294" s="529"/>
      <c r="D294" s="308"/>
      <c r="E294" s="308"/>
      <c r="F294" s="308"/>
      <c r="G294" s="308"/>
      <c r="H294" s="308"/>
      <c r="I294" s="308"/>
      <c r="J294" s="308"/>
      <c r="K294" s="308"/>
      <c r="L294" s="308"/>
      <c r="M294" s="308"/>
      <c r="N294" s="308"/>
      <c r="O294" s="308"/>
      <c r="P294" s="308"/>
      <c r="Q294" s="308"/>
      <c r="R294" s="308"/>
    </row>
    <row r="295">
      <c r="A295" s="563" t="s">
        <v>3482</v>
      </c>
      <c r="D295" s="564"/>
      <c r="E295" s="530"/>
      <c r="F295" s="530"/>
      <c r="G295" s="530"/>
      <c r="H295" s="530"/>
      <c r="I295" s="530"/>
      <c r="J295" s="530"/>
      <c r="K295" s="530"/>
      <c r="L295" s="530"/>
      <c r="M295" s="530"/>
      <c r="N295" s="530"/>
      <c r="O295" s="530"/>
      <c r="P295" s="530"/>
      <c r="Q295" s="530"/>
      <c r="R295" s="530"/>
    </row>
    <row r="296">
      <c r="A296" s="503" t="s">
        <v>1704</v>
      </c>
      <c r="B296" s="529"/>
      <c r="C296" s="529"/>
      <c r="D296" s="308"/>
      <c r="E296" s="308"/>
      <c r="F296" s="308"/>
      <c r="G296" s="308"/>
      <c r="H296" s="308"/>
      <c r="I296" s="308"/>
      <c r="J296" s="308"/>
      <c r="K296" s="308"/>
      <c r="L296" s="308"/>
      <c r="M296" s="308"/>
      <c r="N296" s="308"/>
      <c r="O296" s="308"/>
      <c r="P296" s="308"/>
      <c r="Q296" s="308"/>
      <c r="R296" s="308"/>
    </row>
    <row r="297">
      <c r="A297" s="505" t="s">
        <v>50</v>
      </c>
      <c r="B297" s="417" t="s">
        <v>1707</v>
      </c>
      <c r="C297" s="505" t="s">
        <v>1710</v>
      </c>
      <c r="D297" s="506" t="s">
        <v>2765</v>
      </c>
      <c r="E297" s="507" t="s">
        <v>1180</v>
      </c>
      <c r="F297" s="505" t="s">
        <v>58</v>
      </c>
      <c r="G297" s="505" t="s">
        <v>59</v>
      </c>
      <c r="H297" s="507" t="s">
        <v>1716</v>
      </c>
      <c r="I297" s="505" t="s">
        <v>62</v>
      </c>
      <c r="J297" s="505" t="s">
        <v>1717</v>
      </c>
      <c r="K297" s="505" t="s">
        <v>1718</v>
      </c>
      <c r="L297" s="505" t="s">
        <v>1721</v>
      </c>
      <c r="M297" s="505" t="s">
        <v>1723</v>
      </c>
      <c r="N297" s="505" t="s">
        <v>1724</v>
      </c>
      <c r="O297" s="505" t="s">
        <v>1725</v>
      </c>
      <c r="P297" s="505" t="s">
        <v>1727</v>
      </c>
      <c r="Q297" s="505" t="s">
        <v>1728</v>
      </c>
      <c r="R297" s="505" t="s">
        <v>1729</v>
      </c>
    </row>
    <row r="298">
      <c r="A298" s="508">
        <v>1.0</v>
      </c>
      <c r="B298" s="508"/>
      <c r="C298" s="508" t="s">
        <v>1789</v>
      </c>
      <c r="D298" s="508"/>
      <c r="E298" s="91"/>
      <c r="F298" s="91" t="s">
        <v>1625</v>
      </c>
      <c r="G298" s="97" t="s">
        <v>1627</v>
      </c>
      <c r="H298" s="557" t="s">
        <v>3483</v>
      </c>
      <c r="I298" s="91" t="s">
        <v>1629</v>
      </c>
      <c r="J298" s="508" t="s">
        <v>1745</v>
      </c>
      <c r="K298" s="508" t="s">
        <v>1746</v>
      </c>
      <c r="L298" s="508" t="s">
        <v>3300</v>
      </c>
      <c r="M298" s="292">
        <v>1599000.0</v>
      </c>
      <c r="N298" s="508" t="s">
        <v>3300</v>
      </c>
      <c r="O298" s="292">
        <v>1599000.0</v>
      </c>
      <c r="P298" s="509"/>
      <c r="Q298" s="182"/>
      <c r="R298" s="182"/>
    </row>
    <row r="299">
      <c r="A299" s="508">
        <v>2.0</v>
      </c>
      <c r="B299" s="508"/>
      <c r="C299" s="508" t="s">
        <v>1789</v>
      </c>
      <c r="D299" s="508"/>
      <c r="E299" s="91"/>
      <c r="F299" s="91" t="s">
        <v>3484</v>
      </c>
      <c r="G299" s="97" t="s">
        <v>3485</v>
      </c>
      <c r="H299" s="557" t="s">
        <v>3486</v>
      </c>
      <c r="I299" s="91" t="s">
        <v>3487</v>
      </c>
      <c r="J299" s="508" t="s">
        <v>1745</v>
      </c>
      <c r="K299" s="508" t="s">
        <v>1969</v>
      </c>
      <c r="L299" s="508" t="s">
        <v>3300</v>
      </c>
      <c r="M299" s="292">
        <v>1599000.0</v>
      </c>
      <c r="N299" s="508" t="s">
        <v>3300</v>
      </c>
      <c r="O299" s="292">
        <v>1599000.0</v>
      </c>
      <c r="P299" s="509"/>
      <c r="Q299" s="182"/>
      <c r="R299" s="182"/>
    </row>
    <row r="300">
      <c r="A300" s="508">
        <v>3.0</v>
      </c>
      <c r="B300" s="508"/>
      <c r="C300" s="508" t="s">
        <v>1578</v>
      </c>
      <c r="D300" s="508"/>
      <c r="E300" s="91"/>
      <c r="F300" s="91" t="s">
        <v>3488</v>
      </c>
      <c r="G300" s="97" t="s">
        <v>3489</v>
      </c>
      <c r="H300" s="181" t="s">
        <v>3491</v>
      </c>
      <c r="I300" s="91" t="s">
        <v>2116</v>
      </c>
      <c r="J300" s="508" t="s">
        <v>1745</v>
      </c>
      <c r="K300" s="508" t="s">
        <v>1969</v>
      </c>
      <c r="L300" s="508" t="s">
        <v>3300</v>
      </c>
      <c r="M300" s="292">
        <v>1599000.0</v>
      </c>
      <c r="N300" s="508" t="s">
        <v>3300</v>
      </c>
      <c r="O300" s="292">
        <v>1599000.0</v>
      </c>
      <c r="P300" s="509"/>
      <c r="Q300" s="182"/>
      <c r="R300" s="182"/>
    </row>
    <row r="301">
      <c r="A301" s="508">
        <v>4.0</v>
      </c>
      <c r="B301" s="508"/>
      <c r="C301" s="508" t="s">
        <v>1789</v>
      </c>
      <c r="D301" s="508"/>
      <c r="E301" s="91"/>
      <c r="F301" s="91" t="s">
        <v>3493</v>
      </c>
      <c r="G301" s="97" t="s">
        <v>3494</v>
      </c>
      <c r="H301" s="181" t="s">
        <v>3495</v>
      </c>
      <c r="I301" s="91" t="s">
        <v>3496</v>
      </c>
      <c r="J301" s="508" t="s">
        <v>1745</v>
      </c>
      <c r="K301" s="508" t="s">
        <v>1746</v>
      </c>
      <c r="L301" s="508" t="s">
        <v>2114</v>
      </c>
      <c r="M301" s="292">
        <v>1298000.0</v>
      </c>
      <c r="N301" s="508" t="s">
        <v>2114</v>
      </c>
      <c r="O301" s="292">
        <v>1298000.0</v>
      </c>
      <c r="P301" s="422">
        <v>45800.0</v>
      </c>
      <c r="Q301" s="91" t="s">
        <v>3451</v>
      </c>
      <c r="R301" s="548" t="s">
        <v>3497</v>
      </c>
    </row>
    <row r="302">
      <c r="A302" s="508">
        <v>5.0</v>
      </c>
      <c r="B302" s="508"/>
      <c r="C302" s="508" t="s">
        <v>1789</v>
      </c>
      <c r="D302" s="508"/>
      <c r="E302" s="91"/>
      <c r="F302" s="91" t="s">
        <v>3493</v>
      </c>
      <c r="G302" s="97" t="s">
        <v>3494</v>
      </c>
      <c r="H302" s="181" t="s">
        <v>3499</v>
      </c>
      <c r="I302" s="91" t="s">
        <v>3496</v>
      </c>
      <c r="J302" s="508" t="s">
        <v>1745</v>
      </c>
      <c r="K302" s="508" t="s">
        <v>1746</v>
      </c>
      <c r="L302" s="508" t="s">
        <v>2114</v>
      </c>
      <c r="M302" s="292">
        <v>1298000.0</v>
      </c>
      <c r="N302" s="508" t="s">
        <v>2114</v>
      </c>
      <c r="O302" s="292">
        <v>1298000.0</v>
      </c>
      <c r="P302" s="422">
        <v>45800.0</v>
      </c>
      <c r="Q302" s="91" t="s">
        <v>3451</v>
      </c>
      <c r="R302" s="548" t="s">
        <v>3497</v>
      </c>
    </row>
    <row r="303">
      <c r="A303" s="508">
        <v>6.0</v>
      </c>
      <c r="B303" s="508"/>
      <c r="C303" s="508" t="s">
        <v>1737</v>
      </c>
      <c r="D303" s="508"/>
      <c r="E303" s="91"/>
      <c r="F303" s="91" t="s">
        <v>3503</v>
      </c>
      <c r="G303" s="97" t="s">
        <v>3504</v>
      </c>
      <c r="H303" s="181" t="s">
        <v>3505</v>
      </c>
      <c r="I303" s="91" t="s">
        <v>3506</v>
      </c>
      <c r="J303" s="508" t="s">
        <v>1745</v>
      </c>
      <c r="K303" s="508" t="s">
        <v>1746</v>
      </c>
      <c r="L303" s="508" t="s">
        <v>820</v>
      </c>
      <c r="M303" s="292">
        <v>468000.0</v>
      </c>
      <c r="N303" s="508" t="s">
        <v>2114</v>
      </c>
      <c r="O303" s="292">
        <v>1298000.0</v>
      </c>
      <c r="P303" s="422">
        <v>45782.0</v>
      </c>
      <c r="Q303" s="91" t="s">
        <v>3451</v>
      </c>
      <c r="R303" s="555" t="s">
        <v>3508</v>
      </c>
    </row>
    <row r="304">
      <c r="A304" s="508">
        <v>7.0</v>
      </c>
      <c r="B304" s="508"/>
      <c r="C304" s="508" t="s">
        <v>1737</v>
      </c>
      <c r="D304" s="508"/>
      <c r="E304" s="91"/>
      <c r="F304" s="91" t="s">
        <v>3509</v>
      </c>
      <c r="G304" s="97" t="s">
        <v>3510</v>
      </c>
      <c r="H304" s="180" t="s">
        <v>3510</v>
      </c>
      <c r="I304" s="91" t="s">
        <v>3511</v>
      </c>
      <c r="J304" s="508" t="s">
        <v>1745</v>
      </c>
      <c r="K304" s="508" t="s">
        <v>1746</v>
      </c>
      <c r="L304" s="508" t="s">
        <v>2114</v>
      </c>
      <c r="M304" s="292">
        <v>1298000.0</v>
      </c>
      <c r="N304" s="508" t="s">
        <v>2114</v>
      </c>
      <c r="O304" s="292">
        <v>1298056.0</v>
      </c>
      <c r="P304" s="422">
        <v>45792.0</v>
      </c>
      <c r="Q304" s="91" t="s">
        <v>3451</v>
      </c>
      <c r="R304" s="423" t="s">
        <v>3512</v>
      </c>
    </row>
    <row r="305">
      <c r="A305" s="508">
        <v>8.0</v>
      </c>
      <c r="B305" s="508"/>
      <c r="C305" s="508" t="s">
        <v>1835</v>
      </c>
      <c r="D305" s="508"/>
      <c r="E305" s="91"/>
      <c r="F305" s="91" t="s">
        <v>3516</v>
      </c>
      <c r="G305" s="97" t="s">
        <v>3518</v>
      </c>
      <c r="H305" s="181" t="s">
        <v>3521</v>
      </c>
      <c r="I305" s="91" t="s">
        <v>3522</v>
      </c>
      <c r="J305" s="508" t="s">
        <v>1745</v>
      </c>
      <c r="K305" s="508" t="s">
        <v>1746</v>
      </c>
      <c r="L305" s="508" t="s">
        <v>2114</v>
      </c>
      <c r="M305" s="292">
        <v>1298000.0</v>
      </c>
      <c r="N305" s="508" t="s">
        <v>2114</v>
      </c>
      <c r="O305" s="292">
        <v>1298000.0</v>
      </c>
      <c r="P305" s="422">
        <v>45790.0</v>
      </c>
      <c r="Q305" s="91" t="s">
        <v>3451</v>
      </c>
      <c r="R305" s="533" t="s">
        <v>3523</v>
      </c>
    </row>
    <row r="306">
      <c r="A306" s="508">
        <v>9.0</v>
      </c>
      <c r="B306" s="508"/>
      <c r="C306" s="508" t="s">
        <v>1929</v>
      </c>
      <c r="D306" s="508"/>
      <c r="E306" s="91"/>
      <c r="F306" s="91" t="s">
        <v>3528</v>
      </c>
      <c r="G306" s="97" t="s">
        <v>3530</v>
      </c>
      <c r="H306" s="181" t="s">
        <v>3532</v>
      </c>
      <c r="I306" s="91" t="s">
        <v>3534</v>
      </c>
      <c r="J306" s="508" t="s">
        <v>1745</v>
      </c>
      <c r="K306" s="508" t="s">
        <v>1746</v>
      </c>
      <c r="L306" s="508" t="s">
        <v>3402</v>
      </c>
      <c r="M306" s="292">
        <v>354000.0</v>
      </c>
      <c r="N306" s="508" t="s">
        <v>2006</v>
      </c>
      <c r="O306" s="292">
        <v>648000.0</v>
      </c>
      <c r="P306" s="422">
        <v>45782.0</v>
      </c>
      <c r="Q306" s="91" t="s">
        <v>3451</v>
      </c>
      <c r="R306" s="423" t="s">
        <v>3536</v>
      </c>
    </row>
    <row r="307">
      <c r="A307" s="508">
        <v>10.0</v>
      </c>
      <c r="B307" s="508"/>
      <c r="C307" s="508" t="s">
        <v>1737</v>
      </c>
      <c r="D307" s="508"/>
      <c r="E307" s="91"/>
      <c r="F307" s="91">
        <v>14785.0</v>
      </c>
      <c r="G307" s="97" t="s">
        <v>3542</v>
      </c>
      <c r="H307" s="567" t="s">
        <v>3544</v>
      </c>
      <c r="I307" s="91" t="s">
        <v>3546</v>
      </c>
      <c r="J307" s="508" t="s">
        <v>1745</v>
      </c>
      <c r="K307" s="508" t="s">
        <v>1969</v>
      </c>
      <c r="L307" s="508" t="s">
        <v>3402</v>
      </c>
      <c r="M307" s="292">
        <v>354000.0</v>
      </c>
      <c r="N307" s="508" t="s">
        <v>2006</v>
      </c>
      <c r="O307" s="292">
        <v>648000.0</v>
      </c>
      <c r="P307" s="509"/>
      <c r="Q307" s="182"/>
      <c r="R307" s="182"/>
    </row>
    <row r="308">
      <c r="A308" s="508">
        <v>11.0</v>
      </c>
      <c r="B308" s="508"/>
      <c r="C308" s="508" t="s">
        <v>1737</v>
      </c>
      <c r="D308" s="508"/>
      <c r="E308" s="91"/>
      <c r="F308" s="91" t="s">
        <v>3547</v>
      </c>
      <c r="G308" s="97" t="s">
        <v>3548</v>
      </c>
      <c r="H308" s="510" t="s">
        <v>452</v>
      </c>
      <c r="I308" s="91" t="s">
        <v>455</v>
      </c>
      <c r="J308" s="508" t="s">
        <v>1745</v>
      </c>
      <c r="K308" s="508" t="s">
        <v>1746</v>
      </c>
      <c r="L308" s="508" t="s">
        <v>2006</v>
      </c>
      <c r="M308" s="292">
        <v>648000.0</v>
      </c>
      <c r="N308" s="508" t="s">
        <v>2006</v>
      </c>
      <c r="O308" s="292">
        <v>648015.0</v>
      </c>
      <c r="P308" s="422">
        <v>45797.0</v>
      </c>
      <c r="Q308" s="91" t="s">
        <v>3451</v>
      </c>
      <c r="R308" s="511" t="s">
        <v>3555</v>
      </c>
    </row>
    <row r="309">
      <c r="A309" s="508">
        <v>12.0</v>
      </c>
      <c r="B309" s="508"/>
      <c r="C309" s="508" t="s">
        <v>1789</v>
      </c>
      <c r="D309" s="508"/>
      <c r="E309" s="91"/>
      <c r="F309" s="91" t="s">
        <v>3556</v>
      </c>
      <c r="G309" s="97" t="s">
        <v>3557</v>
      </c>
      <c r="H309" s="181" t="s">
        <v>3557</v>
      </c>
      <c r="I309" s="91" t="s">
        <v>3558</v>
      </c>
      <c r="J309" s="508" t="s">
        <v>1745</v>
      </c>
      <c r="K309" s="508" t="s">
        <v>1746</v>
      </c>
      <c r="L309" s="508" t="s">
        <v>820</v>
      </c>
      <c r="M309" s="292">
        <v>468000.0</v>
      </c>
      <c r="N309" s="508" t="s">
        <v>2006</v>
      </c>
      <c r="O309" s="292">
        <v>648000.0</v>
      </c>
      <c r="P309" s="422">
        <v>45806.0</v>
      </c>
      <c r="Q309" s="91" t="s">
        <v>3451</v>
      </c>
      <c r="R309" s="548" t="s">
        <v>3565</v>
      </c>
    </row>
    <row r="310">
      <c r="A310" s="508">
        <v>13.0</v>
      </c>
      <c r="B310" s="508"/>
      <c r="C310" s="508" t="s">
        <v>1789</v>
      </c>
      <c r="D310" s="508"/>
      <c r="E310" s="91"/>
      <c r="F310" s="91" t="s">
        <v>3571</v>
      </c>
      <c r="G310" s="97" t="s">
        <v>3572</v>
      </c>
      <c r="H310" s="181" t="s">
        <v>3573</v>
      </c>
      <c r="I310" s="91" t="s">
        <v>3575</v>
      </c>
      <c r="J310" s="508" t="s">
        <v>1745</v>
      </c>
      <c r="K310" s="508" t="s">
        <v>1746</v>
      </c>
      <c r="L310" s="508" t="s">
        <v>3402</v>
      </c>
      <c r="M310" s="292">
        <v>354000.0</v>
      </c>
      <c r="N310" s="508" t="s">
        <v>3402</v>
      </c>
      <c r="O310" s="292">
        <v>354006.0</v>
      </c>
      <c r="P310" s="509"/>
      <c r="Q310" s="182"/>
      <c r="R310" s="308"/>
    </row>
    <row r="311">
      <c r="A311" s="508">
        <v>14.0</v>
      </c>
      <c r="B311" s="508"/>
      <c r="C311" s="508" t="s">
        <v>1737</v>
      </c>
      <c r="D311" s="508"/>
      <c r="E311" s="91"/>
      <c r="F311" s="91" t="s">
        <v>3581</v>
      </c>
      <c r="G311" s="97" t="s">
        <v>3582</v>
      </c>
      <c r="H311" s="181" t="s">
        <v>2915</v>
      </c>
      <c r="I311" s="91" t="s">
        <v>3583</v>
      </c>
      <c r="J311" s="508" t="s">
        <v>1745</v>
      </c>
      <c r="K311" s="508" t="s">
        <v>1746</v>
      </c>
      <c r="L311" s="508" t="s">
        <v>820</v>
      </c>
      <c r="M311" s="292">
        <v>468000.0</v>
      </c>
      <c r="N311" s="508" t="s">
        <v>1809</v>
      </c>
      <c r="O311" s="292">
        <v>858000.0</v>
      </c>
      <c r="P311" s="509"/>
      <c r="Q311" s="182"/>
      <c r="R311" s="308"/>
    </row>
    <row r="312">
      <c r="A312" s="508">
        <v>15.0</v>
      </c>
      <c r="B312" s="508"/>
      <c r="C312" s="508" t="s">
        <v>3587</v>
      </c>
      <c r="D312" s="508"/>
      <c r="E312" s="91"/>
      <c r="F312" s="91" t="s">
        <v>3591</v>
      </c>
      <c r="G312" s="97" t="s">
        <v>3593</v>
      </c>
      <c r="H312" s="181" t="s">
        <v>3594</v>
      </c>
      <c r="I312" s="91" t="s">
        <v>3595</v>
      </c>
      <c r="J312" s="508" t="s">
        <v>1745</v>
      </c>
      <c r="K312" s="508" t="s">
        <v>1746</v>
      </c>
      <c r="L312" s="508" t="s">
        <v>2006</v>
      </c>
      <c r="M312" s="292">
        <v>648000.0</v>
      </c>
      <c r="N312" s="508" t="s">
        <v>1809</v>
      </c>
      <c r="O312" s="292">
        <v>858020.0</v>
      </c>
      <c r="P312" s="422">
        <v>45793.0</v>
      </c>
      <c r="Q312" s="91" t="s">
        <v>3451</v>
      </c>
      <c r="R312" s="423" t="s">
        <v>3596</v>
      </c>
    </row>
    <row r="313">
      <c r="A313" s="508">
        <v>16.0</v>
      </c>
      <c r="B313" s="508"/>
      <c r="C313" s="508" t="s">
        <v>1789</v>
      </c>
      <c r="D313" s="508"/>
      <c r="E313" s="91"/>
      <c r="F313" s="91" t="s">
        <v>3603</v>
      </c>
      <c r="G313" s="97" t="s">
        <v>3604</v>
      </c>
      <c r="H313" s="181" t="s">
        <v>3604</v>
      </c>
      <c r="I313" s="91" t="s">
        <v>3605</v>
      </c>
      <c r="J313" s="508" t="s">
        <v>1745</v>
      </c>
      <c r="K313" s="508" t="s">
        <v>1746</v>
      </c>
      <c r="L313" s="508" t="s">
        <v>820</v>
      </c>
      <c r="M313" s="292">
        <v>468000.0</v>
      </c>
      <c r="N313" s="508" t="s">
        <v>820</v>
      </c>
      <c r="O313" s="292">
        <f>446000+100000</f>
        <v>546000</v>
      </c>
      <c r="P313" s="509"/>
      <c r="Q313" s="182"/>
      <c r="R313" s="308"/>
    </row>
    <row r="314">
      <c r="A314" s="508">
        <v>17.0</v>
      </c>
      <c r="B314" s="508"/>
      <c r="C314" s="508" t="s">
        <v>1789</v>
      </c>
      <c r="D314" s="508"/>
      <c r="E314" s="91"/>
      <c r="F314" s="91" t="s">
        <v>3613</v>
      </c>
      <c r="G314" s="97" t="s">
        <v>3614</v>
      </c>
      <c r="H314" s="181" t="s">
        <v>3615</v>
      </c>
      <c r="I314" s="91" t="s">
        <v>3616</v>
      </c>
      <c r="J314" s="508" t="s">
        <v>1745</v>
      </c>
      <c r="K314" s="508" t="s">
        <v>1746</v>
      </c>
      <c r="L314" s="508" t="s">
        <v>820</v>
      </c>
      <c r="M314" s="292">
        <v>468000.0</v>
      </c>
      <c r="N314" s="508" t="s">
        <v>820</v>
      </c>
      <c r="O314" s="292">
        <v>468002.0</v>
      </c>
      <c r="P314" s="509"/>
      <c r="Q314" s="182"/>
      <c r="R314" s="308"/>
    </row>
    <row r="315">
      <c r="A315" s="308"/>
      <c r="B315" s="508"/>
      <c r="C315" s="508" t="s">
        <v>1789</v>
      </c>
      <c r="D315" s="508"/>
      <c r="E315" s="91"/>
      <c r="F315" s="91" t="s">
        <v>2801</v>
      </c>
      <c r="G315" s="97" t="s">
        <v>2802</v>
      </c>
      <c r="H315" s="510" t="s">
        <v>2802</v>
      </c>
      <c r="I315" s="91" t="s">
        <v>2803</v>
      </c>
      <c r="J315" s="308"/>
      <c r="K315" s="308"/>
      <c r="L315" s="508" t="s">
        <v>2047</v>
      </c>
      <c r="M315" s="292">
        <v>108000.0</v>
      </c>
      <c r="N315" s="508" t="s">
        <v>2047</v>
      </c>
      <c r="O315" s="292">
        <v>108000.0</v>
      </c>
      <c r="P315" s="509"/>
      <c r="Q315" s="182"/>
      <c r="R315" s="182"/>
    </row>
    <row r="316">
      <c r="A316" s="508">
        <v>18.0</v>
      </c>
      <c r="B316" s="508"/>
      <c r="C316" s="508" t="s">
        <v>2949</v>
      </c>
      <c r="D316" s="508"/>
      <c r="E316" s="91"/>
      <c r="F316" s="91" t="s">
        <v>3625</v>
      </c>
      <c r="G316" s="502" t="s">
        <v>3626</v>
      </c>
      <c r="H316" s="180" t="s">
        <v>3628</v>
      </c>
      <c r="I316" s="91" t="s">
        <v>3629</v>
      </c>
      <c r="J316" s="508" t="s">
        <v>3630</v>
      </c>
      <c r="K316" s="508" t="s">
        <v>1746</v>
      </c>
      <c r="L316" s="308"/>
      <c r="M316" s="184"/>
      <c r="N316" s="308"/>
      <c r="O316" s="308"/>
      <c r="P316" s="509"/>
      <c r="Q316" s="182"/>
      <c r="R316" s="308"/>
    </row>
    <row r="317">
      <c r="A317" s="508">
        <v>19.0</v>
      </c>
      <c r="B317" s="508"/>
      <c r="C317" s="554" t="s">
        <v>3633</v>
      </c>
      <c r="D317" s="508"/>
      <c r="E317" s="91"/>
      <c r="F317" s="91" t="s">
        <v>3468</v>
      </c>
      <c r="G317" s="97" t="s">
        <v>3469</v>
      </c>
      <c r="H317" s="181" t="s">
        <v>3470</v>
      </c>
      <c r="I317" s="91" t="s">
        <v>3471</v>
      </c>
      <c r="J317" s="508" t="s">
        <v>2051</v>
      </c>
      <c r="K317" s="508" t="s">
        <v>1859</v>
      </c>
      <c r="L317" s="508" t="s">
        <v>2114</v>
      </c>
      <c r="M317" s="292">
        <v>1298000.0</v>
      </c>
      <c r="N317" s="308"/>
      <c r="O317" s="308"/>
      <c r="P317" s="422">
        <v>45799.0</v>
      </c>
      <c r="Q317" s="91" t="s">
        <v>3451</v>
      </c>
      <c r="R317" s="548" t="s">
        <v>3314</v>
      </c>
    </row>
    <row r="318">
      <c r="A318" s="508">
        <v>20.0</v>
      </c>
      <c r="B318" s="508"/>
      <c r="C318" s="508" t="s">
        <v>1789</v>
      </c>
      <c r="D318" s="508"/>
      <c r="E318" s="91"/>
      <c r="F318" s="91">
        <v>14530.0</v>
      </c>
      <c r="G318" s="97" t="s">
        <v>3472</v>
      </c>
      <c r="H318" s="557" t="s">
        <v>3473</v>
      </c>
      <c r="I318" s="565" t="s">
        <v>3474</v>
      </c>
      <c r="J318" s="508" t="s">
        <v>1858</v>
      </c>
      <c r="K318" s="508" t="s">
        <v>1859</v>
      </c>
      <c r="L318" s="508" t="s">
        <v>2114</v>
      </c>
      <c r="M318" s="292">
        <v>1298000.0</v>
      </c>
      <c r="N318" s="308"/>
      <c r="O318" s="308"/>
      <c r="P318" s="509"/>
      <c r="Q318" s="182"/>
      <c r="R318" s="182"/>
    </row>
    <row r="319">
      <c r="A319" s="508">
        <v>21.0</v>
      </c>
      <c r="B319" s="508"/>
      <c r="C319" s="508" t="s">
        <v>1789</v>
      </c>
      <c r="D319" s="508"/>
      <c r="E319" s="91"/>
      <c r="F319" s="91" t="s">
        <v>3642</v>
      </c>
      <c r="G319" s="313" t="s">
        <v>3643</v>
      </c>
      <c r="H319" s="541" t="s">
        <v>3644</v>
      </c>
      <c r="I319" s="91" t="s">
        <v>3645</v>
      </c>
      <c r="J319" s="508" t="s">
        <v>1858</v>
      </c>
      <c r="K319" s="508" t="s">
        <v>1859</v>
      </c>
      <c r="L319" s="508" t="s">
        <v>2006</v>
      </c>
      <c r="M319" s="292">
        <v>648000.0</v>
      </c>
      <c r="N319" s="308"/>
      <c r="O319" s="184"/>
      <c r="P319" s="422">
        <v>45754.0</v>
      </c>
      <c r="Q319" s="91" t="s">
        <v>3451</v>
      </c>
      <c r="R319" s="423" t="s">
        <v>3651</v>
      </c>
    </row>
    <row r="320">
      <c r="A320" s="508">
        <v>22.0</v>
      </c>
      <c r="B320" s="508"/>
      <c r="C320" s="508" t="s">
        <v>1835</v>
      </c>
      <c r="D320" s="508"/>
      <c r="E320" s="91"/>
      <c r="F320" s="91" t="s">
        <v>2804</v>
      </c>
      <c r="G320" s="97" t="s">
        <v>2805</v>
      </c>
      <c r="H320" s="510" t="s">
        <v>2807</v>
      </c>
      <c r="I320" s="91" t="s">
        <v>1872</v>
      </c>
      <c r="J320" s="508" t="s">
        <v>1858</v>
      </c>
      <c r="K320" s="508" t="s">
        <v>1859</v>
      </c>
      <c r="L320" s="508" t="s">
        <v>2006</v>
      </c>
      <c r="M320" s="292">
        <v>648000.0</v>
      </c>
      <c r="N320" s="308"/>
      <c r="O320" s="308"/>
      <c r="P320" s="509"/>
      <c r="Q320" s="182"/>
      <c r="R320" s="182"/>
    </row>
    <row r="321">
      <c r="A321" s="508">
        <v>23.0</v>
      </c>
      <c r="B321" s="508"/>
      <c r="C321" s="508" t="s">
        <v>1789</v>
      </c>
      <c r="D321" s="508"/>
      <c r="E321" s="91"/>
      <c r="F321" s="91" t="s">
        <v>3475</v>
      </c>
      <c r="G321" s="97" t="s">
        <v>3476</v>
      </c>
      <c r="H321" s="549" t="s">
        <v>3477</v>
      </c>
      <c r="I321" s="91" t="s">
        <v>3478</v>
      </c>
      <c r="J321" s="508" t="s">
        <v>1858</v>
      </c>
      <c r="K321" s="508" t="s">
        <v>1859</v>
      </c>
      <c r="L321" s="508" t="s">
        <v>820</v>
      </c>
      <c r="M321" s="292">
        <v>468000.0</v>
      </c>
      <c r="N321" s="308"/>
      <c r="O321" s="308"/>
      <c r="P321" s="509"/>
      <c r="Q321" s="182"/>
      <c r="R321" s="308"/>
    </row>
    <row r="322">
      <c r="A322" s="508">
        <v>24.0</v>
      </c>
      <c r="B322" s="508"/>
      <c r="C322" s="508" t="s">
        <v>1737</v>
      </c>
      <c r="D322" s="508"/>
      <c r="E322" s="91"/>
      <c r="F322" s="91" t="s">
        <v>3447</v>
      </c>
      <c r="G322" s="97" t="s">
        <v>3448</v>
      </c>
      <c r="H322" s="181" t="s">
        <v>3449</v>
      </c>
      <c r="I322" s="91" t="s">
        <v>3450</v>
      </c>
      <c r="J322" s="508" t="s">
        <v>1858</v>
      </c>
      <c r="K322" s="508" t="s">
        <v>1859</v>
      </c>
      <c r="L322" s="508" t="s">
        <v>820</v>
      </c>
      <c r="M322" s="292">
        <v>468000.0</v>
      </c>
      <c r="N322" s="308"/>
      <c r="O322" s="308"/>
      <c r="P322" s="422">
        <v>45803.0</v>
      </c>
      <c r="Q322" s="91" t="s">
        <v>3451</v>
      </c>
      <c r="R322" s="548" t="s">
        <v>3452</v>
      </c>
    </row>
    <row r="323">
      <c r="A323" s="508">
        <v>25.0</v>
      </c>
      <c r="B323" s="508"/>
      <c r="C323" s="508" t="s">
        <v>1737</v>
      </c>
      <c r="D323" s="508"/>
      <c r="E323" s="91"/>
      <c r="F323" s="91" t="s">
        <v>3454</v>
      </c>
      <c r="G323" s="97" t="s">
        <v>3455</v>
      </c>
      <c r="H323" s="181" t="s">
        <v>3456</v>
      </c>
      <c r="I323" s="91" t="s">
        <v>3457</v>
      </c>
      <c r="J323" s="508" t="s">
        <v>1858</v>
      </c>
      <c r="K323" s="508" t="s">
        <v>1859</v>
      </c>
      <c r="L323" s="508" t="s">
        <v>2006</v>
      </c>
      <c r="M323" s="292">
        <v>648000.0</v>
      </c>
      <c r="N323" s="308"/>
      <c r="O323" s="308"/>
      <c r="P323" s="422">
        <v>45806.0</v>
      </c>
      <c r="Q323" s="91" t="s">
        <v>3451</v>
      </c>
      <c r="R323" s="548" t="s">
        <v>3458</v>
      </c>
    </row>
    <row r="324">
      <c r="A324" s="508">
        <v>26.0</v>
      </c>
      <c r="B324" s="508"/>
      <c r="C324" s="508" t="s">
        <v>1737</v>
      </c>
      <c r="D324" s="508"/>
      <c r="E324" s="91"/>
      <c r="F324" s="91" t="s">
        <v>3662</v>
      </c>
      <c r="G324" s="97" t="s">
        <v>3663</v>
      </c>
      <c r="H324" s="181" t="s">
        <v>3664</v>
      </c>
      <c r="I324" s="91" t="s">
        <v>3665</v>
      </c>
      <c r="J324" s="508" t="s">
        <v>2999</v>
      </c>
      <c r="K324" s="508" t="s">
        <v>1859</v>
      </c>
      <c r="L324" s="508" t="s">
        <v>1859</v>
      </c>
      <c r="M324" s="292">
        <v>0.0</v>
      </c>
      <c r="N324" s="308"/>
      <c r="O324" s="308"/>
      <c r="P324" s="422">
        <v>45789.0</v>
      </c>
      <c r="Q324" s="91" t="s">
        <v>3451</v>
      </c>
      <c r="R324" s="548" t="s">
        <v>3666</v>
      </c>
    </row>
    <row r="325">
      <c r="A325" s="508">
        <v>27.0</v>
      </c>
      <c r="B325" s="508"/>
      <c r="C325" s="508" t="s">
        <v>1789</v>
      </c>
      <c r="D325" s="508"/>
      <c r="E325" s="91"/>
      <c r="F325" s="91" t="s">
        <v>3667</v>
      </c>
      <c r="G325" s="97" t="s">
        <v>3669</v>
      </c>
      <c r="H325" s="557" t="s">
        <v>3670</v>
      </c>
      <c r="I325" s="91" t="s">
        <v>3671</v>
      </c>
      <c r="J325" s="508" t="s">
        <v>2999</v>
      </c>
      <c r="K325" s="508" t="s">
        <v>1859</v>
      </c>
      <c r="L325" s="508" t="s">
        <v>1859</v>
      </c>
      <c r="M325" s="292">
        <v>0.0</v>
      </c>
      <c r="N325" s="308"/>
      <c r="O325" s="308"/>
      <c r="P325" s="509"/>
      <c r="Q325" s="182"/>
      <c r="R325" s="182"/>
    </row>
    <row r="326">
      <c r="A326" s="508">
        <v>28.0</v>
      </c>
      <c r="B326" s="508"/>
      <c r="C326" s="508" t="s">
        <v>1789</v>
      </c>
      <c r="D326" s="508"/>
      <c r="E326" s="91"/>
      <c r="F326" s="91">
        <v>14779.0</v>
      </c>
      <c r="G326" s="97" t="s">
        <v>3677</v>
      </c>
      <c r="H326" s="567" t="s">
        <v>3678</v>
      </c>
      <c r="I326" s="91" t="s">
        <v>3679</v>
      </c>
      <c r="J326" s="508" t="s">
        <v>2999</v>
      </c>
      <c r="K326" s="508" t="s">
        <v>1859</v>
      </c>
      <c r="L326" s="508" t="s">
        <v>1859</v>
      </c>
      <c r="M326" s="292">
        <v>0.0</v>
      </c>
      <c r="N326" s="308"/>
      <c r="O326" s="308"/>
      <c r="P326" s="509"/>
      <c r="Q326" s="182"/>
      <c r="R326" s="182"/>
    </row>
    <row r="327">
      <c r="A327" s="508">
        <v>29.0</v>
      </c>
      <c r="B327" s="508"/>
      <c r="C327" s="508" t="s">
        <v>1929</v>
      </c>
      <c r="D327" s="508"/>
      <c r="E327" s="91"/>
      <c r="F327" s="91" t="s">
        <v>3680</v>
      </c>
      <c r="G327" s="97" t="s">
        <v>3681</v>
      </c>
      <c r="H327" s="181" t="s">
        <v>3683</v>
      </c>
      <c r="I327" s="91" t="s">
        <v>3684</v>
      </c>
      <c r="J327" s="508" t="s">
        <v>2999</v>
      </c>
      <c r="K327" s="508" t="s">
        <v>1859</v>
      </c>
      <c r="L327" s="508" t="s">
        <v>1859</v>
      </c>
      <c r="M327" s="292">
        <v>0.0</v>
      </c>
      <c r="N327" s="308"/>
      <c r="O327" s="308"/>
      <c r="P327" s="422">
        <v>45759.0</v>
      </c>
      <c r="Q327" s="91" t="s">
        <v>3451</v>
      </c>
      <c r="R327" s="423" t="s">
        <v>3691</v>
      </c>
    </row>
    <row r="328">
      <c r="A328" s="551" t="s">
        <v>431</v>
      </c>
      <c r="G328" s="527"/>
      <c r="H328" s="527">
        <f>COUNTA(H298:H327)</f>
        <v>30</v>
      </c>
      <c r="I328" s="527"/>
      <c r="J328" s="527"/>
      <c r="K328" s="527"/>
      <c r="L328" s="469">
        <f>sum(M298:M327)</f>
        <v>20271000</v>
      </c>
      <c r="N328" s="469">
        <f>sum(O298:O324)</f>
        <v>17071099</v>
      </c>
      <c r="P328" s="469">
        <f>Sum(L328-N328)</f>
        <v>3199901</v>
      </c>
      <c r="Q328" s="527">
        <f>Counta(Q298:Q327)</f>
        <v>15</v>
      </c>
      <c r="R328" s="528"/>
    </row>
    <row r="329">
      <c r="A329" s="308"/>
      <c r="B329" s="529"/>
      <c r="C329" s="529"/>
      <c r="D329" s="308"/>
      <c r="E329" s="308"/>
      <c r="F329" s="308"/>
      <c r="G329" s="308"/>
      <c r="H329" s="308"/>
      <c r="I329" s="308"/>
      <c r="J329" s="308"/>
      <c r="K329" s="308"/>
      <c r="L329" s="308"/>
      <c r="M329" s="308"/>
      <c r="N329" s="308"/>
      <c r="O329" s="308"/>
      <c r="P329" s="308"/>
      <c r="Q329" s="308"/>
      <c r="R329" s="308"/>
    </row>
    <row r="330">
      <c r="A330" s="503" t="s">
        <v>1702</v>
      </c>
      <c r="B330" s="529"/>
      <c r="C330" s="529"/>
      <c r="D330" s="308"/>
      <c r="E330" s="308"/>
      <c r="F330" s="308"/>
      <c r="G330" s="308"/>
      <c r="H330" s="308"/>
      <c r="I330" s="308"/>
      <c r="J330" s="308"/>
      <c r="K330" s="308"/>
      <c r="L330" s="308"/>
      <c r="M330" s="308"/>
      <c r="N330" s="308"/>
      <c r="O330" s="308"/>
      <c r="P330" s="308"/>
      <c r="Q330" s="308"/>
      <c r="R330" s="308"/>
    </row>
    <row r="331">
      <c r="A331" s="563" t="s">
        <v>3700</v>
      </c>
      <c r="D331" s="564"/>
      <c r="E331" s="530"/>
      <c r="F331" s="530"/>
      <c r="G331" s="530"/>
      <c r="H331" s="530"/>
      <c r="I331" s="530"/>
      <c r="J331" s="530"/>
      <c r="K331" s="530"/>
      <c r="L331" s="530"/>
      <c r="M331" s="530"/>
      <c r="N331" s="530"/>
      <c r="O331" s="530"/>
      <c r="P331" s="530"/>
      <c r="Q331" s="530"/>
      <c r="R331" s="530"/>
    </row>
    <row r="332">
      <c r="A332" s="503" t="s">
        <v>1704</v>
      </c>
      <c r="B332" s="529"/>
      <c r="C332" s="529"/>
      <c r="D332" s="308"/>
      <c r="E332" s="308"/>
      <c r="F332" s="308"/>
      <c r="G332" s="308"/>
      <c r="H332" s="308"/>
      <c r="I332" s="308"/>
      <c r="J332" s="308"/>
      <c r="K332" s="308"/>
      <c r="L332" s="308"/>
      <c r="M332" s="308"/>
      <c r="N332" s="308"/>
      <c r="O332" s="308"/>
      <c r="P332" s="308"/>
      <c r="Q332" s="308"/>
      <c r="R332" s="308"/>
    </row>
    <row r="333" ht="35.25" customHeight="1">
      <c r="A333" s="505" t="s">
        <v>50</v>
      </c>
      <c r="B333" s="417" t="s">
        <v>1707</v>
      </c>
      <c r="C333" s="505" t="s">
        <v>3707</v>
      </c>
      <c r="D333" s="506" t="s">
        <v>2765</v>
      </c>
      <c r="E333" s="507" t="s">
        <v>1180</v>
      </c>
      <c r="F333" s="505" t="s">
        <v>58</v>
      </c>
      <c r="G333" s="505" t="s">
        <v>59</v>
      </c>
      <c r="H333" s="507" t="s">
        <v>1716</v>
      </c>
      <c r="I333" s="505" t="s">
        <v>62</v>
      </c>
      <c r="J333" s="505" t="s">
        <v>1717</v>
      </c>
      <c r="K333" s="505" t="s">
        <v>1718</v>
      </c>
      <c r="L333" s="507" t="s">
        <v>1721</v>
      </c>
      <c r="M333" s="507" t="s">
        <v>1723</v>
      </c>
      <c r="N333" s="505" t="s">
        <v>1724</v>
      </c>
      <c r="O333" s="505" t="s">
        <v>1725</v>
      </c>
      <c r="P333" s="568"/>
      <c r="Q333" s="505" t="s">
        <v>1728</v>
      </c>
      <c r="R333" s="505" t="s">
        <v>1729</v>
      </c>
    </row>
    <row r="334">
      <c r="A334" s="508">
        <v>1.0</v>
      </c>
      <c r="B334" s="508"/>
      <c r="C334" s="508" t="s">
        <v>1929</v>
      </c>
      <c r="D334" s="508"/>
      <c r="E334" s="91"/>
      <c r="F334" s="91" t="s">
        <v>3713</v>
      </c>
      <c r="G334" s="97" t="s">
        <v>3714</v>
      </c>
      <c r="H334" s="557" t="s">
        <v>3715</v>
      </c>
      <c r="I334" s="91" t="s">
        <v>3716</v>
      </c>
      <c r="J334" s="508" t="s">
        <v>1745</v>
      </c>
      <c r="K334" s="508" t="s">
        <v>1746</v>
      </c>
      <c r="L334" s="508" t="s">
        <v>3300</v>
      </c>
      <c r="M334" s="292">
        <v>1599000.0</v>
      </c>
      <c r="N334" s="508" t="s">
        <v>3300</v>
      </c>
      <c r="O334" s="292">
        <v>1599000.0</v>
      </c>
      <c r="P334" s="182"/>
      <c r="Q334" s="91" t="s">
        <v>3451</v>
      </c>
      <c r="R334" s="423" t="s">
        <v>3717</v>
      </c>
    </row>
    <row r="335">
      <c r="A335" s="508">
        <v>2.0</v>
      </c>
      <c r="B335" s="508"/>
      <c r="C335" s="508" t="s">
        <v>1835</v>
      </c>
      <c r="D335" s="508"/>
      <c r="E335" s="91"/>
      <c r="F335" s="91" t="s">
        <v>3337</v>
      </c>
      <c r="G335" s="97" t="s">
        <v>3338</v>
      </c>
      <c r="H335" s="181" t="s">
        <v>3339</v>
      </c>
      <c r="I335" s="91" t="s">
        <v>3340</v>
      </c>
      <c r="J335" s="508" t="s">
        <v>1745</v>
      </c>
      <c r="K335" s="508" t="s">
        <v>1746</v>
      </c>
      <c r="L335" s="508" t="s">
        <v>3300</v>
      </c>
      <c r="M335" s="292">
        <v>1599000.0</v>
      </c>
      <c r="N335" s="508" t="s">
        <v>3300</v>
      </c>
      <c r="O335" s="292">
        <v>1599000.0</v>
      </c>
      <c r="P335" s="182"/>
      <c r="Q335" s="91" t="s">
        <v>3451</v>
      </c>
      <c r="R335" s="423" t="s">
        <v>3725</v>
      </c>
    </row>
    <row r="336">
      <c r="A336" s="508">
        <v>3.0</v>
      </c>
      <c r="B336" s="508"/>
      <c r="C336" s="508" t="s">
        <v>1835</v>
      </c>
      <c r="D336" s="508"/>
      <c r="E336" s="91"/>
      <c r="F336" s="91" t="s">
        <v>3726</v>
      </c>
      <c r="G336" s="97" t="s">
        <v>2924</v>
      </c>
      <c r="H336" s="510" t="s">
        <v>2924</v>
      </c>
      <c r="I336" s="550" t="s">
        <v>3727</v>
      </c>
      <c r="J336" s="508" t="s">
        <v>1745</v>
      </c>
      <c r="K336" s="508" t="s">
        <v>1746</v>
      </c>
      <c r="L336" s="508" t="s">
        <v>2114</v>
      </c>
      <c r="M336" s="292">
        <v>1298000.0</v>
      </c>
      <c r="N336" s="508" t="s">
        <v>2114</v>
      </c>
      <c r="O336" s="292">
        <v>1374000.0</v>
      </c>
      <c r="P336" s="182"/>
      <c r="Q336" s="182"/>
      <c r="R336" s="182"/>
    </row>
    <row r="337">
      <c r="A337" s="508">
        <v>4.0</v>
      </c>
      <c r="B337" s="508"/>
      <c r="C337" s="508" t="s">
        <v>1737</v>
      </c>
      <c r="D337" s="508"/>
      <c r="E337" s="91"/>
      <c r="F337" s="91" t="s">
        <v>3734</v>
      </c>
      <c r="G337" s="97" t="s">
        <v>3735</v>
      </c>
      <c r="H337" s="510" t="s">
        <v>3736</v>
      </c>
      <c r="I337" s="91" t="s">
        <v>3737</v>
      </c>
      <c r="J337" s="508" t="s">
        <v>1745</v>
      </c>
      <c r="K337" s="508" t="s">
        <v>1746</v>
      </c>
      <c r="L337" s="508" t="s">
        <v>2114</v>
      </c>
      <c r="M337" s="292">
        <v>1298000.0</v>
      </c>
      <c r="N337" s="508" t="s">
        <v>2114</v>
      </c>
      <c r="O337" s="292">
        <v>1298064.0</v>
      </c>
      <c r="P337" s="182"/>
      <c r="Q337" s="91" t="s">
        <v>3451</v>
      </c>
      <c r="R337" s="423" t="s">
        <v>3739</v>
      </c>
    </row>
    <row r="338">
      <c r="A338" s="508">
        <v>5.0</v>
      </c>
      <c r="B338" s="508"/>
      <c r="C338" s="508" t="s">
        <v>1835</v>
      </c>
      <c r="D338" s="508"/>
      <c r="E338" s="91"/>
      <c r="F338" s="91" t="s">
        <v>3741</v>
      </c>
      <c r="G338" s="97" t="s">
        <v>3742</v>
      </c>
      <c r="H338" s="510" t="s">
        <v>3745</v>
      </c>
      <c r="I338" s="550" t="s">
        <v>3746</v>
      </c>
      <c r="J338" s="508" t="s">
        <v>1745</v>
      </c>
      <c r="K338" s="508" t="s">
        <v>1746</v>
      </c>
      <c r="L338" s="508" t="s">
        <v>2006</v>
      </c>
      <c r="M338" s="292">
        <v>648000.0</v>
      </c>
      <c r="N338" s="508" t="s">
        <v>2114</v>
      </c>
      <c r="O338" s="292">
        <v>648083.0</v>
      </c>
      <c r="P338" s="182"/>
      <c r="Q338" s="182"/>
      <c r="R338" s="182"/>
    </row>
    <row r="339">
      <c r="A339" s="508">
        <v>6.0</v>
      </c>
      <c r="B339" s="508"/>
      <c r="C339" s="508" t="s">
        <v>1789</v>
      </c>
      <c r="D339" s="508"/>
      <c r="E339" s="91"/>
      <c r="F339" s="91" t="s">
        <v>3750</v>
      </c>
      <c r="G339" s="313" t="s">
        <v>3751</v>
      </c>
      <c r="H339" s="541" t="s">
        <v>3752</v>
      </c>
      <c r="I339" s="91" t="s">
        <v>3753</v>
      </c>
      <c r="J339" s="508" t="s">
        <v>1745</v>
      </c>
      <c r="K339" s="508" t="s">
        <v>1746</v>
      </c>
      <c r="L339" s="508" t="s">
        <v>2006</v>
      </c>
      <c r="M339" s="292">
        <v>648000.0</v>
      </c>
      <c r="N339" s="508" t="s">
        <v>2006</v>
      </c>
      <c r="O339" s="292">
        <v>648000.0</v>
      </c>
      <c r="P339" s="182"/>
      <c r="Q339" s="182"/>
      <c r="R339" s="182"/>
    </row>
    <row r="340">
      <c r="A340" s="508">
        <v>7.0</v>
      </c>
      <c r="B340" s="508"/>
      <c r="C340" s="508" t="s">
        <v>1789</v>
      </c>
      <c r="D340" s="508"/>
      <c r="E340" s="91"/>
      <c r="F340" s="91" t="s">
        <v>3755</v>
      </c>
      <c r="G340" s="97" t="s">
        <v>3756</v>
      </c>
      <c r="H340" s="557" t="s">
        <v>3757</v>
      </c>
      <c r="I340" s="91" t="s">
        <v>3759</v>
      </c>
      <c r="J340" s="508" t="s">
        <v>1745</v>
      </c>
      <c r="K340" s="508" t="s">
        <v>1746</v>
      </c>
      <c r="L340" s="508" t="s">
        <v>2006</v>
      </c>
      <c r="M340" s="292">
        <v>648000.0</v>
      </c>
      <c r="N340" s="508" t="s">
        <v>2006</v>
      </c>
      <c r="O340" s="292">
        <v>648083.0</v>
      </c>
      <c r="P340" s="182"/>
      <c r="Q340" s="91" t="s">
        <v>3451</v>
      </c>
      <c r="R340" s="423" t="s">
        <v>3765</v>
      </c>
    </row>
    <row r="341">
      <c r="A341" s="508">
        <v>8.0</v>
      </c>
      <c r="B341" s="508"/>
      <c r="C341" s="508" t="s">
        <v>1789</v>
      </c>
      <c r="D341" s="508"/>
      <c r="E341" s="91"/>
      <c r="F341" s="91" t="s">
        <v>3766</v>
      </c>
      <c r="G341" s="97" t="s">
        <v>3767</v>
      </c>
      <c r="H341" s="181" t="s">
        <v>3768</v>
      </c>
      <c r="I341" s="565" t="s">
        <v>3769</v>
      </c>
      <c r="J341" s="508" t="s">
        <v>1745</v>
      </c>
      <c r="K341" s="508" t="s">
        <v>1746</v>
      </c>
      <c r="L341" s="508" t="s">
        <v>2114</v>
      </c>
      <c r="M341" s="292">
        <v>648000.0</v>
      </c>
      <c r="N341" s="508" t="s">
        <v>2006</v>
      </c>
      <c r="O341" s="292">
        <v>648070.0</v>
      </c>
      <c r="P341" s="182"/>
      <c r="Q341" s="91" t="s">
        <v>3451</v>
      </c>
      <c r="R341" s="569" t="s">
        <v>3772</v>
      </c>
    </row>
    <row r="342">
      <c r="A342" s="508">
        <v>9.0</v>
      </c>
      <c r="B342" s="508"/>
      <c r="C342" s="508" t="s">
        <v>1789</v>
      </c>
      <c r="D342" s="508"/>
      <c r="E342" s="91"/>
      <c r="F342" s="91" t="s">
        <v>3776</v>
      </c>
      <c r="G342" s="313" t="s">
        <v>3777</v>
      </c>
      <c r="H342" s="181" t="s">
        <v>3778</v>
      </c>
      <c r="I342" s="570" t="s">
        <v>3779</v>
      </c>
      <c r="J342" s="508" t="s">
        <v>1745</v>
      </c>
      <c r="K342" s="508" t="s">
        <v>2035</v>
      </c>
      <c r="L342" s="508" t="s">
        <v>816</v>
      </c>
      <c r="M342" s="292">
        <v>478000.0</v>
      </c>
      <c r="N342" s="508" t="s">
        <v>816</v>
      </c>
      <c r="O342" s="292">
        <v>399000.0</v>
      </c>
      <c r="P342" s="182"/>
      <c r="Q342" s="182"/>
      <c r="R342" s="182"/>
    </row>
    <row r="343">
      <c r="A343" s="508">
        <v>10.0</v>
      </c>
      <c r="B343" s="508"/>
      <c r="C343" s="508" t="s">
        <v>1929</v>
      </c>
      <c r="D343" s="508"/>
      <c r="E343" s="91"/>
      <c r="F343" s="91" t="s">
        <v>3713</v>
      </c>
      <c r="G343" s="97" t="s">
        <v>3714</v>
      </c>
      <c r="H343" s="557" t="s">
        <v>3715</v>
      </c>
      <c r="I343" s="91" t="s">
        <v>3716</v>
      </c>
      <c r="J343" s="508" t="s">
        <v>1745</v>
      </c>
      <c r="K343" s="508" t="s">
        <v>2035</v>
      </c>
      <c r="L343" s="508" t="s">
        <v>2047</v>
      </c>
      <c r="M343" s="292">
        <v>108000.0</v>
      </c>
      <c r="N343" s="508" t="s">
        <v>2047</v>
      </c>
      <c r="O343" s="292">
        <v>108000.0</v>
      </c>
      <c r="P343" s="182"/>
      <c r="Q343" s="91" t="s">
        <v>3451</v>
      </c>
      <c r="R343" s="423" t="s">
        <v>3717</v>
      </c>
    </row>
    <row r="344">
      <c r="A344" s="508">
        <v>11.0</v>
      </c>
      <c r="B344" s="508"/>
      <c r="C344" s="508" t="s">
        <v>1835</v>
      </c>
      <c r="D344" s="508"/>
      <c r="E344" s="91"/>
      <c r="F344" s="91" t="s">
        <v>3337</v>
      </c>
      <c r="G344" s="97" t="s">
        <v>3338</v>
      </c>
      <c r="H344" s="181" t="s">
        <v>3339</v>
      </c>
      <c r="I344" s="91" t="s">
        <v>3340</v>
      </c>
      <c r="J344" s="508" t="s">
        <v>1745</v>
      </c>
      <c r="K344" s="508" t="s">
        <v>2035</v>
      </c>
      <c r="L344" s="508" t="s">
        <v>2047</v>
      </c>
      <c r="M344" s="292">
        <v>108000.0</v>
      </c>
      <c r="N344" s="508" t="s">
        <v>2047</v>
      </c>
      <c r="O344" s="292">
        <v>108000.0</v>
      </c>
      <c r="P344" s="182"/>
      <c r="Q344" s="91" t="s">
        <v>3451</v>
      </c>
      <c r="R344" s="423" t="s">
        <v>3725</v>
      </c>
    </row>
    <row r="345">
      <c r="A345" s="508">
        <v>12.0</v>
      </c>
      <c r="B345" s="508"/>
      <c r="C345" s="508" t="s">
        <v>1929</v>
      </c>
      <c r="D345" s="508"/>
      <c r="E345" s="91"/>
      <c r="F345" s="91" t="s">
        <v>3680</v>
      </c>
      <c r="G345" s="97" t="s">
        <v>3681</v>
      </c>
      <c r="H345" s="181" t="s">
        <v>3683</v>
      </c>
      <c r="I345" s="91" t="s">
        <v>3684</v>
      </c>
      <c r="J345" s="508" t="s">
        <v>2051</v>
      </c>
      <c r="K345" s="508" t="s">
        <v>1859</v>
      </c>
      <c r="L345" s="508" t="s">
        <v>3402</v>
      </c>
      <c r="M345" s="292">
        <v>354000.0</v>
      </c>
      <c r="N345" s="308"/>
      <c r="O345" s="184"/>
      <c r="P345" s="182"/>
      <c r="Q345" s="91" t="s">
        <v>3451</v>
      </c>
      <c r="R345" s="423" t="s">
        <v>3691</v>
      </c>
    </row>
    <row r="346">
      <c r="A346" s="508">
        <v>13.0</v>
      </c>
      <c r="B346" s="508"/>
      <c r="C346" s="508" t="s">
        <v>1737</v>
      </c>
      <c r="D346" s="508"/>
      <c r="E346" s="91"/>
      <c r="F346" s="91">
        <v>14785.0</v>
      </c>
      <c r="G346" s="97" t="s">
        <v>3542</v>
      </c>
      <c r="H346" s="567" t="s">
        <v>3544</v>
      </c>
      <c r="I346" s="91" t="s">
        <v>3546</v>
      </c>
      <c r="J346" s="508" t="s">
        <v>2051</v>
      </c>
      <c r="K346" s="508" t="s">
        <v>1859</v>
      </c>
      <c r="L346" s="508" t="s">
        <v>3402</v>
      </c>
      <c r="M346" s="292">
        <v>354000.0</v>
      </c>
      <c r="N346" s="308"/>
      <c r="O346" s="308"/>
      <c r="P346" s="182"/>
      <c r="Q346" s="182"/>
      <c r="R346" s="182"/>
    </row>
    <row r="347">
      <c r="A347" s="508">
        <v>14.0</v>
      </c>
      <c r="B347" s="508"/>
      <c r="C347" s="508" t="s">
        <v>1789</v>
      </c>
      <c r="D347" s="508"/>
      <c r="E347" s="91"/>
      <c r="F347" s="91" t="s">
        <v>3484</v>
      </c>
      <c r="G347" s="97" t="s">
        <v>3485</v>
      </c>
      <c r="H347" s="557" t="s">
        <v>3486</v>
      </c>
      <c r="I347" s="91" t="s">
        <v>3487</v>
      </c>
      <c r="J347" s="508" t="s">
        <v>2051</v>
      </c>
      <c r="K347" s="508" t="s">
        <v>1859</v>
      </c>
      <c r="L347" s="508" t="s">
        <v>3300</v>
      </c>
      <c r="M347" s="292">
        <v>1599000.0</v>
      </c>
      <c r="N347" s="308"/>
      <c r="O347" s="308"/>
      <c r="P347" s="182"/>
      <c r="Q347" s="182"/>
      <c r="R347" s="182"/>
    </row>
    <row r="348">
      <c r="A348" s="508">
        <v>15.0</v>
      </c>
      <c r="B348" s="508"/>
      <c r="C348" s="508" t="s">
        <v>1789</v>
      </c>
      <c r="D348" s="508"/>
      <c r="E348" s="91"/>
      <c r="F348" s="91" t="s">
        <v>1625</v>
      </c>
      <c r="G348" s="97" t="s">
        <v>1627</v>
      </c>
      <c r="H348" s="557" t="s">
        <v>3483</v>
      </c>
      <c r="I348" s="91" t="s">
        <v>1629</v>
      </c>
      <c r="J348" s="508" t="s">
        <v>2051</v>
      </c>
      <c r="K348" s="508" t="s">
        <v>1859</v>
      </c>
      <c r="L348" s="508" t="s">
        <v>2114</v>
      </c>
      <c r="M348" s="292">
        <v>1298000.0</v>
      </c>
      <c r="N348" s="308"/>
      <c r="O348" s="308"/>
      <c r="P348" s="182"/>
      <c r="Q348" s="182"/>
      <c r="R348" s="182"/>
    </row>
    <row r="349">
      <c r="A349" s="508">
        <v>16.0</v>
      </c>
      <c r="B349" s="508"/>
      <c r="C349" s="508" t="s">
        <v>1789</v>
      </c>
      <c r="D349" s="508"/>
      <c r="E349" s="91"/>
      <c r="F349" s="91" t="s">
        <v>3667</v>
      </c>
      <c r="G349" s="97" t="s">
        <v>3669</v>
      </c>
      <c r="H349" s="557" t="s">
        <v>3670</v>
      </c>
      <c r="I349" s="91" t="s">
        <v>3671</v>
      </c>
      <c r="J349" s="508" t="s">
        <v>1858</v>
      </c>
      <c r="K349" s="508" t="s">
        <v>1859</v>
      </c>
      <c r="L349" s="508" t="s">
        <v>2006</v>
      </c>
      <c r="M349" s="292">
        <v>648000.0</v>
      </c>
      <c r="N349" s="308"/>
      <c r="O349" s="308"/>
      <c r="P349" s="182"/>
      <c r="Q349" s="182"/>
      <c r="R349" s="182"/>
    </row>
    <row r="350">
      <c r="A350" s="508">
        <v>17.0</v>
      </c>
      <c r="B350" s="508"/>
      <c r="C350" s="508" t="s">
        <v>1789</v>
      </c>
      <c r="D350" s="508"/>
      <c r="E350" s="91"/>
      <c r="F350" s="91">
        <v>14530.0</v>
      </c>
      <c r="G350" s="97" t="s">
        <v>3472</v>
      </c>
      <c r="H350" s="557" t="s">
        <v>3473</v>
      </c>
      <c r="I350" s="565" t="s">
        <v>3474</v>
      </c>
      <c r="J350" s="508" t="s">
        <v>1858</v>
      </c>
      <c r="K350" s="508" t="s">
        <v>1859</v>
      </c>
      <c r="L350" s="508" t="s">
        <v>2114</v>
      </c>
      <c r="M350" s="292">
        <v>1298000.0</v>
      </c>
      <c r="N350" s="308"/>
      <c r="O350" s="308"/>
      <c r="P350" s="182"/>
      <c r="Q350" s="182"/>
      <c r="R350" s="182"/>
    </row>
    <row r="351">
      <c r="A351" s="508">
        <v>18.0</v>
      </c>
      <c r="B351" s="508"/>
      <c r="C351" s="508" t="s">
        <v>1789</v>
      </c>
      <c r="D351" s="508"/>
      <c r="E351" s="91"/>
      <c r="F351" s="91">
        <v>14779.0</v>
      </c>
      <c r="G351" s="97" t="s">
        <v>3677</v>
      </c>
      <c r="H351" s="567" t="s">
        <v>3678</v>
      </c>
      <c r="I351" s="91" t="s">
        <v>3679</v>
      </c>
      <c r="J351" s="508" t="s">
        <v>1858</v>
      </c>
      <c r="K351" s="508" t="s">
        <v>1859</v>
      </c>
      <c r="L351" s="508" t="s">
        <v>2006</v>
      </c>
      <c r="M351" s="292">
        <v>648000.0</v>
      </c>
      <c r="N351" s="308"/>
      <c r="O351" s="308"/>
      <c r="P351" s="182"/>
      <c r="Q351" s="182"/>
      <c r="R351" s="182"/>
    </row>
    <row r="352">
      <c r="A352" s="508">
        <v>19.0</v>
      </c>
      <c r="B352" s="508"/>
      <c r="C352" s="508" t="s">
        <v>1789</v>
      </c>
      <c r="D352" s="508"/>
      <c r="E352" s="91"/>
      <c r="F352" s="91" t="s">
        <v>3642</v>
      </c>
      <c r="G352" s="313" t="s">
        <v>3643</v>
      </c>
      <c r="H352" s="541" t="s">
        <v>3644</v>
      </c>
      <c r="I352" s="91" t="s">
        <v>3645</v>
      </c>
      <c r="J352" s="508" t="s">
        <v>1858</v>
      </c>
      <c r="K352" s="508" t="s">
        <v>1859</v>
      </c>
      <c r="L352" s="508" t="s">
        <v>2006</v>
      </c>
      <c r="M352" s="292">
        <v>648000.0</v>
      </c>
      <c r="N352" s="308"/>
      <c r="O352" s="184"/>
      <c r="P352" s="182"/>
      <c r="Q352" s="91" t="s">
        <v>3451</v>
      </c>
      <c r="R352" s="423" t="s">
        <v>3651</v>
      </c>
    </row>
    <row r="353">
      <c r="A353" s="508">
        <v>20.0</v>
      </c>
      <c r="B353" s="508"/>
      <c r="C353" s="508" t="s">
        <v>1835</v>
      </c>
      <c r="D353" s="508"/>
      <c r="E353" s="91"/>
      <c r="F353" s="91" t="s">
        <v>2804</v>
      </c>
      <c r="G353" s="97" t="s">
        <v>2805</v>
      </c>
      <c r="H353" s="510" t="s">
        <v>2807</v>
      </c>
      <c r="I353" s="91" t="s">
        <v>1872</v>
      </c>
      <c r="J353" s="508" t="s">
        <v>1858</v>
      </c>
      <c r="K353" s="508" t="s">
        <v>1859</v>
      </c>
      <c r="L353" s="508" t="s">
        <v>2006</v>
      </c>
      <c r="M353" s="292">
        <v>648000.0</v>
      </c>
      <c r="N353" s="308"/>
      <c r="O353" s="308"/>
      <c r="P353" s="182"/>
      <c r="Q353" s="182"/>
      <c r="R353" s="182"/>
    </row>
    <row r="354">
      <c r="A354" s="508">
        <v>21.0</v>
      </c>
      <c r="B354" s="508"/>
      <c r="C354" s="508" t="s">
        <v>1789</v>
      </c>
      <c r="D354" s="508"/>
      <c r="E354" s="91"/>
      <c r="F354" s="91" t="s">
        <v>3811</v>
      </c>
      <c r="G354" s="313" t="s">
        <v>3812</v>
      </c>
      <c r="H354" s="181" t="s">
        <v>3813</v>
      </c>
      <c r="I354" s="570" t="s">
        <v>3814</v>
      </c>
      <c r="J354" s="508" t="s">
        <v>2999</v>
      </c>
      <c r="K354" s="508" t="s">
        <v>1859</v>
      </c>
      <c r="L354" s="508" t="s">
        <v>1859</v>
      </c>
      <c r="M354" s="292">
        <v>0.0</v>
      </c>
      <c r="N354" s="308"/>
      <c r="O354" s="308"/>
      <c r="P354" s="182"/>
      <c r="Q354" s="182"/>
      <c r="R354" s="182"/>
    </row>
    <row r="355">
      <c r="A355" s="508">
        <v>22.0</v>
      </c>
      <c r="B355" s="508"/>
      <c r="C355" s="508" t="s">
        <v>1737</v>
      </c>
      <c r="D355" s="508"/>
      <c r="E355" s="91"/>
      <c r="F355" s="91" t="s">
        <v>3815</v>
      </c>
      <c r="G355" s="313" t="s">
        <v>3816</v>
      </c>
      <c r="H355" s="541" t="s">
        <v>3817</v>
      </c>
      <c r="I355" s="91" t="s">
        <v>3818</v>
      </c>
      <c r="J355" s="508" t="s">
        <v>2999</v>
      </c>
      <c r="K355" s="508" t="s">
        <v>1859</v>
      </c>
      <c r="L355" s="508" t="s">
        <v>1859</v>
      </c>
      <c r="M355" s="292">
        <v>0.0</v>
      </c>
      <c r="N355" s="308"/>
      <c r="O355" s="308"/>
      <c r="P355" s="182"/>
      <c r="Q355" s="182"/>
      <c r="R355" s="182"/>
    </row>
    <row r="356">
      <c r="A356" s="508">
        <v>23.0</v>
      </c>
      <c r="B356" s="508"/>
      <c r="C356" s="508" t="s">
        <v>1789</v>
      </c>
      <c r="D356" s="508"/>
      <c r="E356" s="91"/>
      <c r="F356" s="91">
        <v>14884.0</v>
      </c>
      <c r="G356" s="97" t="s">
        <v>3819</v>
      </c>
      <c r="H356" s="567" t="s">
        <v>3820</v>
      </c>
      <c r="I356" s="91" t="s">
        <v>3821</v>
      </c>
      <c r="J356" s="508" t="s">
        <v>2999</v>
      </c>
      <c r="K356" s="508" t="s">
        <v>1859</v>
      </c>
      <c r="L356" s="508" t="s">
        <v>1859</v>
      </c>
      <c r="M356" s="292">
        <v>0.0</v>
      </c>
      <c r="N356" s="308"/>
      <c r="O356" s="308"/>
      <c r="P356" s="182"/>
      <c r="Q356" s="182"/>
      <c r="R356" s="182"/>
    </row>
    <row r="357">
      <c r="A357" s="572">
        <v>24.0</v>
      </c>
      <c r="B357" s="508"/>
      <c r="C357" s="508" t="s">
        <v>1789</v>
      </c>
      <c r="D357" s="508"/>
      <c r="E357" s="91"/>
      <c r="F357" s="482">
        <v>13580.0</v>
      </c>
      <c r="G357" s="573" t="s">
        <v>3826</v>
      </c>
      <c r="H357" s="549" t="s">
        <v>3828</v>
      </c>
      <c r="I357" s="574" t="s">
        <v>3829</v>
      </c>
      <c r="J357" s="508" t="s">
        <v>2999</v>
      </c>
      <c r="K357" s="508" t="s">
        <v>1859</v>
      </c>
      <c r="L357" s="508" t="s">
        <v>1859</v>
      </c>
      <c r="M357" s="292">
        <v>0.0</v>
      </c>
      <c r="N357" s="308"/>
      <c r="O357" s="575"/>
      <c r="P357" s="182"/>
      <c r="Q357" s="91" t="s">
        <v>3451</v>
      </c>
      <c r="R357" s="577" t="s">
        <v>3830</v>
      </c>
    </row>
    <row r="358">
      <c r="A358" s="508">
        <v>25.0</v>
      </c>
      <c r="B358" s="508"/>
      <c r="C358" s="508" t="s">
        <v>1789</v>
      </c>
      <c r="D358" s="508"/>
      <c r="E358" s="91"/>
      <c r="F358" s="91" t="s">
        <v>3832</v>
      </c>
      <c r="G358" s="97" t="s">
        <v>3833</v>
      </c>
      <c r="H358" s="567" t="s">
        <v>3834</v>
      </c>
      <c r="I358" s="91" t="s">
        <v>3835</v>
      </c>
      <c r="J358" s="508" t="s">
        <v>2999</v>
      </c>
      <c r="K358" s="508" t="s">
        <v>1859</v>
      </c>
      <c r="L358" s="508" t="s">
        <v>1859</v>
      </c>
      <c r="M358" s="292">
        <v>0.0</v>
      </c>
      <c r="N358" s="308"/>
      <c r="O358" s="308"/>
      <c r="P358" s="182"/>
      <c r="Q358" s="91" t="s">
        <v>3451</v>
      </c>
      <c r="R358" s="569" t="s">
        <v>3836</v>
      </c>
    </row>
    <row r="359">
      <c r="A359" s="508">
        <v>26.0</v>
      </c>
      <c r="B359" s="508"/>
      <c r="C359" s="508" t="s">
        <v>1789</v>
      </c>
      <c r="D359" s="508"/>
      <c r="E359" s="91"/>
      <c r="F359" s="91" t="s">
        <v>3837</v>
      </c>
      <c r="G359" s="201" t="s">
        <v>3838</v>
      </c>
      <c r="H359" s="510" t="s">
        <v>3840</v>
      </c>
      <c r="I359" s="91" t="s">
        <v>3841</v>
      </c>
      <c r="J359" s="508" t="s">
        <v>2999</v>
      </c>
      <c r="K359" s="508" t="s">
        <v>1859</v>
      </c>
      <c r="L359" s="508" t="s">
        <v>1859</v>
      </c>
      <c r="M359" s="292">
        <v>0.0</v>
      </c>
      <c r="N359" s="308"/>
      <c r="O359" s="308"/>
      <c r="P359" s="182"/>
      <c r="Q359" s="182"/>
      <c r="R359" s="182"/>
    </row>
    <row r="360">
      <c r="A360" s="508">
        <v>27.0</v>
      </c>
      <c r="B360" s="508"/>
      <c r="C360" s="508" t="s">
        <v>1737</v>
      </c>
      <c r="D360" s="508"/>
      <c r="E360" s="91"/>
      <c r="F360" s="91" t="s">
        <v>3842</v>
      </c>
      <c r="G360" s="97" t="s">
        <v>3843</v>
      </c>
      <c r="H360" s="510" t="s">
        <v>3844</v>
      </c>
      <c r="I360" s="91" t="s">
        <v>3845</v>
      </c>
      <c r="J360" s="508" t="s">
        <v>2999</v>
      </c>
      <c r="K360" s="508" t="s">
        <v>1859</v>
      </c>
      <c r="L360" s="508" t="s">
        <v>1859</v>
      </c>
      <c r="M360" s="292">
        <v>0.0</v>
      </c>
      <c r="N360" s="308"/>
      <c r="O360" s="184"/>
      <c r="P360" s="182"/>
      <c r="Q360" s="91" t="s">
        <v>3451</v>
      </c>
      <c r="R360" s="569" t="s">
        <v>3846</v>
      </c>
    </row>
    <row r="361">
      <c r="A361" s="551" t="s">
        <v>431</v>
      </c>
      <c r="G361" s="527"/>
      <c r="H361" s="527">
        <f>COUNTA(H334:H360)</f>
        <v>27</v>
      </c>
      <c r="I361" s="527"/>
      <c r="J361" s="579"/>
      <c r="K361" s="469">
        <f>L361-N361</f>
        <v>7497700</v>
      </c>
      <c r="L361" s="469">
        <f>sum(M334:M355)</f>
        <v>16575000</v>
      </c>
      <c r="M361" s="579"/>
      <c r="N361" s="469">
        <f>sum(O334:O355)</f>
        <v>9077300</v>
      </c>
      <c r="O361" s="579"/>
      <c r="P361" s="528"/>
      <c r="Q361" s="527">
        <f>Counta(Q334:Q360)</f>
        <v>12</v>
      </c>
      <c r="R361" s="528"/>
    </row>
    <row r="362">
      <c r="A362" s="308"/>
      <c r="B362" s="529"/>
      <c r="C362" s="529"/>
      <c r="D362" s="308"/>
      <c r="E362" s="308"/>
      <c r="F362" s="308"/>
      <c r="G362" s="308"/>
      <c r="H362" s="308"/>
      <c r="I362" s="308"/>
      <c r="J362" s="308"/>
      <c r="K362" s="308"/>
      <c r="L362" s="308"/>
      <c r="M362" s="308"/>
      <c r="N362" s="308"/>
      <c r="O362" s="308"/>
      <c r="P362" s="308"/>
      <c r="Q362" s="308"/>
      <c r="R362" s="308"/>
    </row>
    <row r="363">
      <c r="A363" s="503" t="s">
        <v>1702</v>
      </c>
      <c r="B363" s="529"/>
      <c r="C363" s="529"/>
      <c r="D363" s="308"/>
      <c r="E363" s="308"/>
      <c r="F363" s="308"/>
      <c r="G363" s="308"/>
      <c r="H363" s="308"/>
      <c r="I363" s="308"/>
      <c r="J363" s="308"/>
      <c r="K363" s="308"/>
      <c r="L363" s="308"/>
      <c r="M363" s="308"/>
      <c r="N363" s="308"/>
      <c r="O363" s="308"/>
      <c r="P363" s="308"/>
      <c r="Q363" s="308"/>
      <c r="R363" s="308"/>
    </row>
    <row r="364">
      <c r="A364" s="563" t="s">
        <v>3847</v>
      </c>
      <c r="B364" s="580"/>
      <c r="C364" s="580"/>
      <c r="D364" s="530"/>
      <c r="E364" s="530"/>
      <c r="F364" s="530"/>
      <c r="G364" s="530"/>
      <c r="H364" s="530"/>
      <c r="I364" s="530"/>
      <c r="J364" s="530"/>
      <c r="K364" s="530"/>
      <c r="L364" s="530"/>
      <c r="M364" s="530"/>
      <c r="N364" s="530"/>
      <c r="O364" s="530"/>
      <c r="P364" s="530"/>
      <c r="Q364" s="530"/>
      <c r="R364" s="530"/>
    </row>
    <row r="365">
      <c r="A365" s="503" t="s">
        <v>1704</v>
      </c>
      <c r="B365" s="529"/>
      <c r="C365" s="529"/>
      <c r="D365" s="308"/>
      <c r="E365" s="308"/>
      <c r="F365" s="308"/>
      <c r="G365" s="308"/>
      <c r="H365" s="308"/>
      <c r="I365" s="308"/>
      <c r="J365" s="308"/>
      <c r="K365" s="308"/>
      <c r="L365" s="308"/>
      <c r="M365" s="308"/>
      <c r="N365" s="308"/>
      <c r="O365" s="308"/>
      <c r="P365" s="308"/>
      <c r="Q365" s="308"/>
      <c r="R365" s="308"/>
    </row>
    <row r="366">
      <c r="A366" s="505" t="s">
        <v>50</v>
      </c>
      <c r="B366" s="417" t="s">
        <v>1707</v>
      </c>
      <c r="C366" s="505" t="s">
        <v>3707</v>
      </c>
      <c r="D366" s="506" t="s">
        <v>2765</v>
      </c>
      <c r="E366" s="507" t="s">
        <v>1180</v>
      </c>
      <c r="F366" s="505" t="s">
        <v>58</v>
      </c>
      <c r="G366" s="505" t="s">
        <v>59</v>
      </c>
      <c r="H366" s="507" t="s">
        <v>1716</v>
      </c>
      <c r="I366" s="505" t="s">
        <v>62</v>
      </c>
      <c r="J366" s="505" t="s">
        <v>1717</v>
      </c>
      <c r="K366" s="505" t="s">
        <v>1718</v>
      </c>
      <c r="L366" s="507" t="s">
        <v>1721</v>
      </c>
      <c r="M366" s="507" t="s">
        <v>1723</v>
      </c>
      <c r="N366" s="505" t="s">
        <v>1724</v>
      </c>
      <c r="O366" s="505" t="s">
        <v>1725</v>
      </c>
      <c r="P366" s="568"/>
      <c r="Q366" s="505" t="s">
        <v>1728</v>
      </c>
      <c r="R366" s="505" t="s">
        <v>1729</v>
      </c>
    </row>
    <row r="367">
      <c r="A367" s="508">
        <v>1.0</v>
      </c>
      <c r="B367" s="508"/>
      <c r="C367" s="508" t="s">
        <v>1789</v>
      </c>
      <c r="D367" s="508"/>
      <c r="E367" s="91"/>
      <c r="F367" s="91">
        <v>13130.0</v>
      </c>
      <c r="G367" s="97" t="s">
        <v>3848</v>
      </c>
      <c r="H367" s="581" t="s">
        <v>3849</v>
      </c>
      <c r="I367" s="550" t="s">
        <v>3850</v>
      </c>
      <c r="J367" s="508" t="s">
        <v>1745</v>
      </c>
      <c r="K367" s="508" t="s">
        <v>1746</v>
      </c>
      <c r="L367" s="508" t="s">
        <v>3851</v>
      </c>
      <c r="M367" s="292">
        <v>2596000.0</v>
      </c>
      <c r="N367" s="508" t="s">
        <v>3851</v>
      </c>
      <c r="O367" s="292">
        <v>2596000.0</v>
      </c>
      <c r="P367" s="182"/>
      <c r="Q367" s="182"/>
      <c r="R367" s="182"/>
    </row>
    <row r="368">
      <c r="A368" s="508">
        <v>2.0</v>
      </c>
      <c r="B368" s="508"/>
      <c r="C368" s="508" t="s">
        <v>1789</v>
      </c>
      <c r="D368" s="508"/>
      <c r="E368" s="91"/>
      <c r="F368" s="91">
        <v>14737.0</v>
      </c>
      <c r="G368" s="97" t="s">
        <v>3852</v>
      </c>
      <c r="H368" s="541" t="s">
        <v>3853</v>
      </c>
      <c r="I368" s="91" t="s">
        <v>3854</v>
      </c>
      <c r="J368" s="508" t="s">
        <v>1745</v>
      </c>
      <c r="K368" s="508" t="s">
        <v>1746</v>
      </c>
      <c r="L368" s="508" t="s">
        <v>2006</v>
      </c>
      <c r="M368" s="292">
        <v>648000.0</v>
      </c>
      <c r="N368" s="508" t="s">
        <v>2114</v>
      </c>
      <c r="O368" s="292">
        <v>1298000.0</v>
      </c>
      <c r="P368" s="182"/>
      <c r="Q368" s="182"/>
      <c r="R368" s="182"/>
    </row>
    <row r="369">
      <c r="A369" s="508">
        <v>3.0</v>
      </c>
      <c r="B369" s="508"/>
      <c r="C369" s="508" t="s">
        <v>1789</v>
      </c>
      <c r="D369" s="508"/>
      <c r="E369" s="91"/>
      <c r="F369" s="91">
        <v>14826.0</v>
      </c>
      <c r="G369" s="97" t="s">
        <v>3855</v>
      </c>
      <c r="H369" s="557" t="s">
        <v>3856</v>
      </c>
      <c r="I369" s="91" t="s">
        <v>3857</v>
      </c>
      <c r="J369" s="508" t="s">
        <v>1745</v>
      </c>
      <c r="K369" s="508" t="s">
        <v>1746</v>
      </c>
      <c r="L369" s="508" t="s">
        <v>2114</v>
      </c>
      <c r="M369" s="292">
        <v>1298000.0</v>
      </c>
      <c r="N369" s="508" t="s">
        <v>2114</v>
      </c>
      <c r="O369" s="292">
        <v>1288000.0</v>
      </c>
      <c r="P369" s="182"/>
      <c r="Q369" s="91" t="s">
        <v>3451</v>
      </c>
      <c r="R369" s="182"/>
    </row>
    <row r="370">
      <c r="A370" s="508">
        <v>4.0</v>
      </c>
      <c r="B370" s="508"/>
      <c r="C370" s="508" t="s">
        <v>3858</v>
      </c>
      <c r="D370" s="508"/>
      <c r="E370" s="91"/>
      <c r="F370" s="91">
        <v>14837.0</v>
      </c>
      <c r="G370" s="97" t="s">
        <v>3232</v>
      </c>
      <c r="H370" s="557" t="s">
        <v>3859</v>
      </c>
      <c r="I370" s="91" t="s">
        <v>3860</v>
      </c>
      <c r="J370" s="508" t="s">
        <v>1745</v>
      </c>
      <c r="K370" s="508" t="s">
        <v>1746</v>
      </c>
      <c r="L370" s="508" t="s">
        <v>2114</v>
      </c>
      <c r="M370" s="292">
        <v>1298000.0</v>
      </c>
      <c r="N370" s="508" t="s">
        <v>2114</v>
      </c>
      <c r="O370" s="292">
        <v>1288074.0</v>
      </c>
      <c r="P370" s="182"/>
      <c r="Q370" s="91" t="s">
        <v>3451</v>
      </c>
      <c r="R370" s="569" t="s">
        <v>3861</v>
      </c>
    </row>
    <row r="371">
      <c r="A371" s="508">
        <v>5.0</v>
      </c>
      <c r="B371" s="508"/>
      <c r="C371" s="508" t="s">
        <v>1789</v>
      </c>
      <c r="D371" s="508"/>
      <c r="E371" s="91"/>
      <c r="F371" s="91" t="s">
        <v>3862</v>
      </c>
      <c r="G371" s="313" t="s">
        <v>3863</v>
      </c>
      <c r="H371" s="181" t="s">
        <v>3864</v>
      </c>
      <c r="I371" s="570" t="s">
        <v>3865</v>
      </c>
      <c r="J371" s="508" t="s">
        <v>1745</v>
      </c>
      <c r="K371" s="508" t="s">
        <v>1746</v>
      </c>
      <c r="L371" s="508" t="s">
        <v>2114</v>
      </c>
      <c r="M371" s="292">
        <v>1298000.0</v>
      </c>
      <c r="N371" s="508" t="s">
        <v>2114</v>
      </c>
      <c r="O371" s="292">
        <v>1298000.0</v>
      </c>
      <c r="P371" s="182"/>
      <c r="Q371" s="182"/>
      <c r="R371" s="182"/>
    </row>
    <row r="372">
      <c r="A372" s="508">
        <v>6.0</v>
      </c>
      <c r="B372" s="508"/>
      <c r="C372" s="508" t="s">
        <v>1789</v>
      </c>
      <c r="D372" s="508"/>
      <c r="E372" s="91"/>
      <c r="F372" s="91">
        <v>14784.0</v>
      </c>
      <c r="G372" s="97" t="s">
        <v>2872</v>
      </c>
      <c r="H372" s="567" t="s">
        <v>2872</v>
      </c>
      <c r="I372" s="91" t="s">
        <v>3866</v>
      </c>
      <c r="J372" s="508" t="s">
        <v>1745</v>
      </c>
      <c r="K372" s="508" t="s">
        <v>1746</v>
      </c>
      <c r="L372" s="508" t="s">
        <v>2006</v>
      </c>
      <c r="M372" s="292">
        <v>648000.0</v>
      </c>
      <c r="N372" s="508" t="s">
        <v>2006</v>
      </c>
      <c r="O372" s="292">
        <v>648053.0</v>
      </c>
      <c r="P372" s="182"/>
      <c r="Q372" s="182"/>
      <c r="R372" s="182"/>
    </row>
    <row r="373">
      <c r="A373" s="508">
        <v>7.0</v>
      </c>
      <c r="B373" s="508"/>
      <c r="C373" s="508" t="s">
        <v>1929</v>
      </c>
      <c r="D373" s="508"/>
      <c r="E373" s="91"/>
      <c r="F373" s="91" t="s">
        <v>3867</v>
      </c>
      <c r="G373" s="313" t="s">
        <v>1217</v>
      </c>
      <c r="H373" s="181" t="s">
        <v>1217</v>
      </c>
      <c r="I373" s="565" t="s">
        <v>1221</v>
      </c>
      <c r="J373" s="508" t="s">
        <v>1745</v>
      </c>
      <c r="K373" s="508" t="s">
        <v>1969</v>
      </c>
      <c r="L373" s="508" t="s">
        <v>3402</v>
      </c>
      <c r="M373" s="292">
        <v>354000.0</v>
      </c>
      <c r="N373" s="508" t="s">
        <v>3402</v>
      </c>
      <c r="O373" s="292">
        <v>354000.0</v>
      </c>
      <c r="P373" s="182"/>
      <c r="Q373" s="182"/>
      <c r="R373" s="182"/>
    </row>
    <row r="374">
      <c r="A374" s="508">
        <v>8.0</v>
      </c>
      <c r="B374" s="508"/>
      <c r="C374" s="508" t="s">
        <v>1789</v>
      </c>
      <c r="D374" s="508"/>
      <c r="E374" s="91"/>
      <c r="F374" s="91" t="s">
        <v>3811</v>
      </c>
      <c r="G374" s="313" t="s">
        <v>3812</v>
      </c>
      <c r="H374" s="181" t="s">
        <v>3813</v>
      </c>
      <c r="I374" s="570" t="s">
        <v>3814</v>
      </c>
      <c r="J374" s="508" t="s">
        <v>2051</v>
      </c>
      <c r="K374" s="508" t="s">
        <v>1859</v>
      </c>
      <c r="L374" s="508" t="s">
        <v>2114</v>
      </c>
      <c r="M374" s="292">
        <v>1298000.0</v>
      </c>
      <c r="N374" s="308"/>
      <c r="O374" s="308"/>
      <c r="P374" s="182"/>
      <c r="Q374" s="182"/>
      <c r="R374" s="182"/>
    </row>
    <row r="375">
      <c r="A375" s="508">
        <v>9.0</v>
      </c>
      <c r="B375" s="508"/>
      <c r="C375" s="508" t="s">
        <v>1737</v>
      </c>
      <c r="D375" s="508"/>
      <c r="E375" s="91"/>
      <c r="F375" s="91">
        <v>14785.0</v>
      </c>
      <c r="G375" s="97" t="s">
        <v>3542</v>
      </c>
      <c r="H375" s="567" t="s">
        <v>3544</v>
      </c>
      <c r="I375" s="91" t="s">
        <v>3546</v>
      </c>
      <c r="J375" s="508" t="s">
        <v>2051</v>
      </c>
      <c r="K375" s="508" t="s">
        <v>1859</v>
      </c>
      <c r="L375" s="508" t="s">
        <v>2006</v>
      </c>
      <c r="M375" s="292">
        <v>648000.0</v>
      </c>
      <c r="N375" s="308"/>
      <c r="O375" s="508" t="s">
        <v>362</v>
      </c>
      <c r="P375" s="182"/>
      <c r="Q375" s="182"/>
      <c r="R375" s="182"/>
    </row>
    <row r="376">
      <c r="A376" s="508">
        <v>10.0</v>
      </c>
      <c r="B376" s="508"/>
      <c r="C376" s="508" t="s">
        <v>1789</v>
      </c>
      <c r="D376" s="508"/>
      <c r="E376" s="91"/>
      <c r="F376" s="91" t="s">
        <v>3766</v>
      </c>
      <c r="G376" s="97" t="s">
        <v>3767</v>
      </c>
      <c r="H376" s="181" t="s">
        <v>3768</v>
      </c>
      <c r="I376" s="565" t="s">
        <v>3769</v>
      </c>
      <c r="J376" s="508" t="s">
        <v>2051</v>
      </c>
      <c r="K376" s="508" t="s">
        <v>1859</v>
      </c>
      <c r="L376" s="508" t="s">
        <v>2114</v>
      </c>
      <c r="M376" s="292">
        <v>1298000.0</v>
      </c>
      <c r="N376" s="308"/>
      <c r="O376" s="308"/>
      <c r="P376" s="182"/>
      <c r="Q376" s="91" t="s">
        <v>3451</v>
      </c>
      <c r="R376" s="569" t="s">
        <v>3868</v>
      </c>
    </row>
    <row r="377">
      <c r="A377" s="508">
        <v>11.0</v>
      </c>
      <c r="B377" s="508"/>
      <c r="C377" s="508" t="s">
        <v>1789</v>
      </c>
      <c r="D377" s="508"/>
      <c r="E377" s="91"/>
      <c r="F377" s="91" t="s">
        <v>3832</v>
      </c>
      <c r="G377" s="97" t="s">
        <v>3833</v>
      </c>
      <c r="H377" s="567" t="s">
        <v>3834</v>
      </c>
      <c r="I377" s="91" t="s">
        <v>3835</v>
      </c>
      <c r="J377" s="508" t="s">
        <v>2051</v>
      </c>
      <c r="K377" s="508" t="s">
        <v>1859</v>
      </c>
      <c r="L377" s="508" t="s">
        <v>2114</v>
      </c>
      <c r="M377" s="292">
        <v>1298000.0</v>
      </c>
      <c r="N377" s="308"/>
      <c r="O377" s="308"/>
      <c r="P377" s="182"/>
      <c r="Q377" s="91" t="s">
        <v>3451</v>
      </c>
      <c r="R377" s="569" t="s">
        <v>3869</v>
      </c>
    </row>
    <row r="378">
      <c r="A378" s="508">
        <v>12.0</v>
      </c>
      <c r="B378" s="508"/>
      <c r="C378" s="508" t="s">
        <v>1789</v>
      </c>
      <c r="D378" s="508"/>
      <c r="E378" s="91"/>
      <c r="F378" s="91">
        <v>14884.0</v>
      </c>
      <c r="G378" s="97" t="s">
        <v>3819</v>
      </c>
      <c r="H378" s="567" t="s">
        <v>3820</v>
      </c>
      <c r="I378" s="91" t="s">
        <v>3821</v>
      </c>
      <c r="J378" s="508" t="s">
        <v>1858</v>
      </c>
      <c r="K378" s="508" t="s">
        <v>1859</v>
      </c>
      <c r="L378" s="508" t="s">
        <v>2006</v>
      </c>
      <c r="M378" s="292">
        <v>1298000.0</v>
      </c>
      <c r="N378" s="308"/>
      <c r="O378" s="308"/>
      <c r="P378" s="182"/>
      <c r="Q378" s="182"/>
      <c r="R378" s="182"/>
    </row>
    <row r="379">
      <c r="A379" s="508">
        <v>13.0</v>
      </c>
      <c r="B379" s="508"/>
      <c r="C379" s="508" t="s">
        <v>1789</v>
      </c>
      <c r="D379" s="508"/>
      <c r="E379" s="91"/>
      <c r="F379" s="91" t="s">
        <v>3837</v>
      </c>
      <c r="G379" s="201" t="s">
        <v>3838</v>
      </c>
      <c r="H379" s="510" t="s">
        <v>3840</v>
      </c>
      <c r="I379" s="91" t="s">
        <v>3841</v>
      </c>
      <c r="J379" s="508" t="s">
        <v>1858</v>
      </c>
      <c r="K379" s="508" t="s">
        <v>1859</v>
      </c>
      <c r="L379" s="508" t="s">
        <v>2006</v>
      </c>
      <c r="M379" s="292">
        <v>648000.0</v>
      </c>
      <c r="N379" s="308"/>
      <c r="O379" s="308"/>
      <c r="P379" s="182"/>
      <c r="Q379" s="182"/>
      <c r="R379" s="182"/>
    </row>
    <row r="380">
      <c r="A380" s="508">
        <v>14.0</v>
      </c>
      <c r="B380" s="508"/>
      <c r="C380" s="508" t="s">
        <v>1789</v>
      </c>
      <c r="D380" s="508"/>
      <c r="E380" s="91"/>
      <c r="F380" s="91">
        <v>14779.0</v>
      </c>
      <c r="G380" s="97" t="s">
        <v>3677</v>
      </c>
      <c r="H380" s="567" t="s">
        <v>3678</v>
      </c>
      <c r="I380" s="91" t="s">
        <v>3679</v>
      </c>
      <c r="J380" s="508" t="s">
        <v>1858</v>
      </c>
      <c r="K380" s="508" t="s">
        <v>1859</v>
      </c>
      <c r="L380" s="508" t="s">
        <v>2006</v>
      </c>
      <c r="M380" s="292">
        <v>648000.0</v>
      </c>
      <c r="N380" s="308"/>
      <c r="O380" s="308"/>
      <c r="P380" s="182"/>
      <c r="Q380" s="182"/>
      <c r="R380" s="182"/>
    </row>
    <row r="381">
      <c r="A381" s="508">
        <v>15.0</v>
      </c>
      <c r="B381" s="508"/>
      <c r="C381" s="508" t="s">
        <v>1789</v>
      </c>
      <c r="D381" s="508"/>
      <c r="E381" s="91"/>
      <c r="F381" s="91">
        <v>13580.0</v>
      </c>
      <c r="G381" s="582" t="s">
        <v>3826</v>
      </c>
      <c r="H381" s="181" t="s">
        <v>3828</v>
      </c>
      <c r="I381" s="565" t="s">
        <v>3829</v>
      </c>
      <c r="J381" s="508" t="s">
        <v>1858</v>
      </c>
      <c r="K381" s="508" t="s">
        <v>1859</v>
      </c>
      <c r="L381" s="508" t="s">
        <v>2006</v>
      </c>
      <c r="M381" s="292">
        <v>648000.0</v>
      </c>
      <c r="N381" s="308"/>
      <c r="O381" s="184"/>
      <c r="P381" s="182"/>
      <c r="Q381" s="91" t="s">
        <v>3451</v>
      </c>
      <c r="R381" s="569" t="s">
        <v>3870</v>
      </c>
    </row>
    <row r="382">
      <c r="A382" s="508">
        <v>16.0</v>
      </c>
      <c r="B382" s="508"/>
      <c r="C382" s="508" t="s">
        <v>1737</v>
      </c>
      <c r="D382" s="508"/>
      <c r="E382" s="91"/>
      <c r="F382" s="91" t="s">
        <v>3842</v>
      </c>
      <c r="G382" s="97" t="s">
        <v>3843</v>
      </c>
      <c r="H382" s="510" t="s">
        <v>3844</v>
      </c>
      <c r="I382" s="91" t="s">
        <v>3845</v>
      </c>
      <c r="J382" s="508" t="s">
        <v>1858</v>
      </c>
      <c r="K382" s="508" t="s">
        <v>1859</v>
      </c>
      <c r="L382" s="508" t="s">
        <v>2114</v>
      </c>
      <c r="M382" s="292">
        <v>1298000.0</v>
      </c>
      <c r="N382" s="308"/>
      <c r="O382" s="184"/>
      <c r="P382" s="182"/>
      <c r="Q382" s="91" t="s">
        <v>3451</v>
      </c>
      <c r="R382" s="569" t="s">
        <v>3871</v>
      </c>
    </row>
    <row r="383">
      <c r="A383" s="508">
        <v>17.0</v>
      </c>
      <c r="B383" s="508"/>
      <c r="C383" s="508" t="s">
        <v>1835</v>
      </c>
      <c r="D383" s="508"/>
      <c r="E383" s="91"/>
      <c r="F383" s="91" t="s">
        <v>2804</v>
      </c>
      <c r="G383" s="97" t="s">
        <v>2805</v>
      </c>
      <c r="H383" s="510" t="s">
        <v>2807</v>
      </c>
      <c r="I383" s="91" t="s">
        <v>1872</v>
      </c>
      <c r="J383" s="508" t="s">
        <v>1858</v>
      </c>
      <c r="K383" s="508" t="s">
        <v>1859</v>
      </c>
      <c r="L383" s="508" t="s">
        <v>2114</v>
      </c>
      <c r="M383" s="292">
        <v>1298000.0</v>
      </c>
      <c r="N383" s="308"/>
      <c r="O383" s="308"/>
      <c r="P383" s="182"/>
      <c r="Q383" s="182"/>
      <c r="R383" s="182"/>
    </row>
    <row r="384">
      <c r="A384" s="508">
        <v>18.0</v>
      </c>
      <c r="B384" s="508"/>
      <c r="C384" s="508" t="s">
        <v>1789</v>
      </c>
      <c r="D384" s="508"/>
      <c r="E384" s="91"/>
      <c r="F384" s="91">
        <v>14543.0</v>
      </c>
      <c r="G384" s="97" t="s">
        <v>3872</v>
      </c>
      <c r="H384" s="557" t="s">
        <v>3873</v>
      </c>
      <c r="I384" s="565" t="s">
        <v>3874</v>
      </c>
      <c r="J384" s="508" t="s">
        <v>2999</v>
      </c>
      <c r="K384" s="508" t="s">
        <v>1859</v>
      </c>
      <c r="L384" s="508" t="s">
        <v>2006</v>
      </c>
      <c r="M384" s="292">
        <v>0.0</v>
      </c>
      <c r="N384" s="308"/>
      <c r="O384" s="308"/>
      <c r="P384" s="182"/>
      <c r="Q384" s="182"/>
      <c r="R384" s="182"/>
    </row>
    <row r="385">
      <c r="A385" s="508">
        <v>19.0</v>
      </c>
      <c r="B385" s="508"/>
      <c r="C385" s="508" t="s">
        <v>1789</v>
      </c>
      <c r="D385" s="508"/>
      <c r="E385" s="91"/>
      <c r="F385" s="91">
        <v>14677.0</v>
      </c>
      <c r="G385" s="313" t="s">
        <v>3875</v>
      </c>
      <c r="H385" s="181" t="s">
        <v>2496</v>
      </c>
      <c r="I385" s="91" t="s">
        <v>3876</v>
      </c>
      <c r="J385" s="508" t="s">
        <v>2999</v>
      </c>
      <c r="K385" s="508" t="s">
        <v>1859</v>
      </c>
      <c r="L385" s="508" t="s">
        <v>2114</v>
      </c>
      <c r="M385" s="292">
        <v>0.0</v>
      </c>
      <c r="N385" s="308"/>
      <c r="O385" s="308"/>
      <c r="P385" s="182"/>
      <c r="Q385" s="182"/>
      <c r="R385" s="182"/>
    </row>
    <row r="386">
      <c r="A386" s="551" t="s">
        <v>431</v>
      </c>
      <c r="G386" s="527"/>
      <c r="H386" s="527">
        <f>COUNTA(H367:H385)</f>
        <v>19</v>
      </c>
      <c r="I386" s="527"/>
      <c r="J386" s="527"/>
      <c r="K386" s="469">
        <f>L386-N386</f>
        <v>9749873</v>
      </c>
      <c r="L386" s="469">
        <f>sum(M367:M385)</f>
        <v>18520000</v>
      </c>
      <c r="M386" s="579"/>
      <c r="N386" s="469">
        <f>sum(O367:O385)</f>
        <v>8770127</v>
      </c>
      <c r="O386" s="579"/>
      <c r="P386" s="528"/>
      <c r="Q386" s="527">
        <f>Counta(Q367:Q385)</f>
        <v>6</v>
      </c>
      <c r="R386" s="528"/>
    </row>
    <row r="387">
      <c r="A387" s="308"/>
      <c r="B387" s="529"/>
      <c r="C387" s="529"/>
      <c r="D387" s="308"/>
      <c r="E387" s="308"/>
      <c r="F387" s="308"/>
      <c r="G387" s="308"/>
      <c r="H387" s="308"/>
      <c r="I387" s="308"/>
      <c r="J387" s="308"/>
      <c r="K387" s="308"/>
      <c r="L387" s="308"/>
      <c r="M387" s="308"/>
      <c r="N387" s="308"/>
      <c r="O387" s="308"/>
      <c r="P387" s="308"/>
      <c r="Q387" s="308"/>
      <c r="R387" s="308"/>
    </row>
    <row r="388">
      <c r="A388" s="503" t="s">
        <v>1702</v>
      </c>
      <c r="B388" s="529"/>
      <c r="C388" s="529"/>
      <c r="D388" s="308"/>
      <c r="E388" s="308"/>
      <c r="F388" s="308"/>
      <c r="G388" s="308"/>
      <c r="H388" s="308"/>
      <c r="I388" s="308"/>
      <c r="J388" s="308"/>
      <c r="K388" s="308"/>
      <c r="L388" s="308"/>
      <c r="M388" s="308"/>
      <c r="N388" s="308"/>
      <c r="O388" s="308"/>
      <c r="P388" s="308"/>
      <c r="Q388" s="308"/>
      <c r="R388" s="308"/>
    </row>
    <row r="389">
      <c r="A389" s="477" t="s">
        <v>3882</v>
      </c>
      <c r="B389" s="584"/>
      <c r="C389" s="584"/>
      <c r="D389" s="531"/>
      <c r="E389" s="531"/>
      <c r="F389" s="531"/>
      <c r="G389" s="531"/>
      <c r="H389" s="531"/>
      <c r="I389" s="531"/>
      <c r="J389" s="531"/>
      <c r="K389" s="531"/>
      <c r="L389" s="531"/>
      <c r="M389" s="531"/>
      <c r="N389" s="531"/>
      <c r="O389" s="531"/>
      <c r="P389" s="531"/>
      <c r="Q389" s="531"/>
      <c r="R389" s="531"/>
    </row>
    <row r="390">
      <c r="A390" s="503" t="s">
        <v>1704</v>
      </c>
      <c r="B390" s="529"/>
      <c r="C390" s="529"/>
      <c r="D390" s="308"/>
      <c r="E390" s="308"/>
      <c r="F390" s="308"/>
      <c r="G390" s="308"/>
      <c r="H390" s="308"/>
      <c r="I390" s="308"/>
      <c r="J390" s="308"/>
      <c r="K390" s="308"/>
      <c r="L390" s="308"/>
      <c r="M390" s="308"/>
      <c r="N390" s="308"/>
      <c r="O390" s="308"/>
      <c r="P390" s="308"/>
      <c r="Q390" s="308"/>
      <c r="R390" s="308"/>
    </row>
    <row r="391">
      <c r="A391" s="505" t="s">
        <v>50</v>
      </c>
      <c r="B391" s="417" t="s">
        <v>1707</v>
      </c>
      <c r="C391" s="505" t="s">
        <v>3707</v>
      </c>
      <c r="D391" s="506" t="s">
        <v>2765</v>
      </c>
      <c r="E391" s="507" t="s">
        <v>1180</v>
      </c>
      <c r="F391" s="505" t="s">
        <v>58</v>
      </c>
      <c r="G391" s="505" t="s">
        <v>59</v>
      </c>
      <c r="H391" s="507" t="s">
        <v>1716</v>
      </c>
      <c r="I391" s="505" t="s">
        <v>62</v>
      </c>
      <c r="J391" s="505" t="s">
        <v>1717</v>
      </c>
      <c r="K391" s="505" t="s">
        <v>1718</v>
      </c>
      <c r="L391" s="505" t="s">
        <v>1721</v>
      </c>
      <c r="M391" s="505" t="s">
        <v>1723</v>
      </c>
      <c r="N391" s="505" t="s">
        <v>1724</v>
      </c>
      <c r="O391" s="505" t="s">
        <v>1725</v>
      </c>
      <c r="P391" s="568"/>
      <c r="Q391" s="505" t="s">
        <v>1728</v>
      </c>
      <c r="R391" s="505" t="s">
        <v>1729</v>
      </c>
    </row>
    <row r="392">
      <c r="A392" s="508">
        <v>1.0</v>
      </c>
      <c r="B392" s="508"/>
      <c r="C392" s="508" t="s">
        <v>1737</v>
      </c>
      <c r="D392" s="508"/>
      <c r="E392" s="91"/>
      <c r="F392" s="91">
        <v>14538.0</v>
      </c>
      <c r="G392" s="97" t="s">
        <v>3883</v>
      </c>
      <c r="H392" s="557" t="s">
        <v>3884</v>
      </c>
      <c r="I392" s="565" t="s">
        <v>3885</v>
      </c>
      <c r="J392" s="508" t="s">
        <v>1745</v>
      </c>
      <c r="K392" s="508" t="s">
        <v>1746</v>
      </c>
      <c r="L392" s="508" t="s">
        <v>2114</v>
      </c>
      <c r="M392" s="292">
        <v>1298000.0</v>
      </c>
      <c r="N392" s="508" t="s">
        <v>2114</v>
      </c>
      <c r="O392" s="292">
        <v>1298000.0</v>
      </c>
      <c r="P392" s="182"/>
      <c r="Q392" s="91" t="s">
        <v>3451</v>
      </c>
      <c r="R392" s="569" t="s">
        <v>3886</v>
      </c>
    </row>
    <row r="393">
      <c r="A393" s="508">
        <v>2.0</v>
      </c>
      <c r="B393" s="508"/>
      <c r="C393" s="508" t="s">
        <v>1737</v>
      </c>
      <c r="D393" s="508"/>
      <c r="E393" s="91"/>
      <c r="F393" s="91">
        <v>14588.0</v>
      </c>
      <c r="G393" s="97" t="s">
        <v>3887</v>
      </c>
      <c r="H393" s="557" t="s">
        <v>3888</v>
      </c>
      <c r="I393" s="91" t="s">
        <v>3889</v>
      </c>
      <c r="J393" s="508" t="s">
        <v>1745</v>
      </c>
      <c r="K393" s="508" t="s">
        <v>1746</v>
      </c>
      <c r="L393" s="508" t="s">
        <v>2006</v>
      </c>
      <c r="M393" s="292">
        <v>648000.0</v>
      </c>
      <c r="N393" s="508" t="s">
        <v>2006</v>
      </c>
      <c r="O393" s="292">
        <v>648024.0</v>
      </c>
      <c r="P393" s="182"/>
      <c r="Q393" s="91" t="s">
        <v>3451</v>
      </c>
      <c r="R393" s="569" t="s">
        <v>3890</v>
      </c>
    </row>
    <row r="394">
      <c r="A394" s="508">
        <v>3.0</v>
      </c>
      <c r="B394" s="508"/>
      <c r="C394" s="508" t="s">
        <v>1789</v>
      </c>
      <c r="D394" s="508"/>
      <c r="E394" s="91"/>
      <c r="F394" s="91" t="s">
        <v>3892</v>
      </c>
      <c r="G394" s="97" t="s">
        <v>3893</v>
      </c>
      <c r="H394" s="510" t="s">
        <v>3894</v>
      </c>
      <c r="I394" s="91" t="s">
        <v>3895</v>
      </c>
      <c r="J394" s="508" t="s">
        <v>1745</v>
      </c>
      <c r="K394" s="508" t="s">
        <v>1969</v>
      </c>
      <c r="L394" s="508" t="s">
        <v>2006</v>
      </c>
      <c r="M394" s="292">
        <v>648000.0</v>
      </c>
      <c r="N394" s="508" t="s">
        <v>2006</v>
      </c>
      <c r="O394" s="292">
        <v>648031.0</v>
      </c>
      <c r="P394" s="182"/>
      <c r="Q394" s="91" t="s">
        <v>3451</v>
      </c>
      <c r="R394" s="569" t="s">
        <v>3896</v>
      </c>
    </row>
    <row r="395">
      <c r="A395" s="508">
        <v>4.0</v>
      </c>
      <c r="B395" s="508"/>
      <c r="C395" s="508" t="s">
        <v>1789</v>
      </c>
      <c r="D395" s="508"/>
      <c r="E395" s="91"/>
      <c r="F395" s="91">
        <v>14638.0</v>
      </c>
      <c r="G395" s="313" t="s">
        <v>3897</v>
      </c>
      <c r="H395" s="541" t="s">
        <v>3898</v>
      </c>
      <c r="I395" s="91" t="s">
        <v>3899</v>
      </c>
      <c r="J395" s="508" t="s">
        <v>1745</v>
      </c>
      <c r="K395" s="508" t="s">
        <v>1746</v>
      </c>
      <c r="L395" s="508" t="s">
        <v>2006</v>
      </c>
      <c r="M395" s="292">
        <v>648000.0</v>
      </c>
      <c r="N395" s="508" t="s">
        <v>2006</v>
      </c>
      <c r="O395" s="292">
        <v>648009.0</v>
      </c>
      <c r="P395" s="182"/>
      <c r="Q395" s="182"/>
      <c r="R395" s="182"/>
    </row>
    <row r="396">
      <c r="A396" s="508">
        <v>5.0</v>
      </c>
      <c r="B396" s="508"/>
      <c r="C396" s="508" t="s">
        <v>1789</v>
      </c>
      <c r="D396" s="508"/>
      <c r="E396" s="91"/>
      <c r="F396" s="91">
        <v>14764.0</v>
      </c>
      <c r="G396" s="97" t="s">
        <v>3900</v>
      </c>
      <c r="H396" s="567" t="s">
        <v>3901</v>
      </c>
      <c r="I396" s="91" t="s">
        <v>3902</v>
      </c>
      <c r="J396" s="508" t="s">
        <v>1745</v>
      </c>
      <c r="K396" s="508" t="s">
        <v>1746</v>
      </c>
      <c r="L396" s="508" t="s">
        <v>2114</v>
      </c>
      <c r="M396" s="292">
        <v>1298000.0</v>
      </c>
      <c r="N396" s="508" t="s">
        <v>2006</v>
      </c>
      <c r="O396" s="292">
        <v>648000.0</v>
      </c>
      <c r="P396" s="182"/>
      <c r="Q396" s="91" t="s">
        <v>3451</v>
      </c>
      <c r="R396" s="569" t="s">
        <v>3903</v>
      </c>
    </row>
    <row r="397">
      <c r="A397" s="508">
        <v>6.0</v>
      </c>
      <c r="B397" s="508"/>
      <c r="C397" s="508" t="s">
        <v>3904</v>
      </c>
      <c r="D397" s="508"/>
      <c r="E397" s="91"/>
      <c r="F397" s="91">
        <v>14813.0</v>
      </c>
      <c r="G397" s="97" t="s">
        <v>3173</v>
      </c>
      <c r="H397" s="557" t="s">
        <v>3905</v>
      </c>
      <c r="I397" s="91" t="s">
        <v>3906</v>
      </c>
      <c r="J397" s="508" t="s">
        <v>1745</v>
      </c>
      <c r="K397" s="508" t="s">
        <v>1746</v>
      </c>
      <c r="L397" s="508" t="s">
        <v>2006</v>
      </c>
      <c r="M397" s="292">
        <v>648000.0</v>
      </c>
      <c r="N397" s="508" t="s">
        <v>2006</v>
      </c>
      <c r="O397" s="292">
        <v>648098.0</v>
      </c>
      <c r="P397" s="182"/>
      <c r="Q397" s="91" t="s">
        <v>3451</v>
      </c>
      <c r="R397" s="569" t="s">
        <v>3907</v>
      </c>
    </row>
    <row r="398">
      <c r="A398" s="508">
        <v>7.0</v>
      </c>
      <c r="B398" s="508"/>
      <c r="C398" s="508" t="s">
        <v>1737</v>
      </c>
      <c r="D398" s="508"/>
      <c r="E398" s="91"/>
      <c r="F398" s="91" t="s">
        <v>3908</v>
      </c>
      <c r="G398" s="97" t="s">
        <v>3909</v>
      </c>
      <c r="H398" s="510" t="s">
        <v>3910</v>
      </c>
      <c r="I398" s="570" t="s">
        <v>3911</v>
      </c>
      <c r="J398" s="508" t="s">
        <v>1745</v>
      </c>
      <c r="K398" s="508" t="s">
        <v>1746</v>
      </c>
      <c r="L398" s="508" t="s">
        <v>2114</v>
      </c>
      <c r="M398" s="292">
        <v>1298000.0</v>
      </c>
      <c r="N398" s="508" t="s">
        <v>820</v>
      </c>
      <c r="O398" s="292">
        <v>468096.0</v>
      </c>
      <c r="P398" s="182"/>
      <c r="Q398" s="91" t="s">
        <v>3451</v>
      </c>
      <c r="R398" s="569" t="s">
        <v>3912</v>
      </c>
    </row>
    <row r="399">
      <c r="A399" s="508">
        <v>8.0</v>
      </c>
      <c r="B399" s="508"/>
      <c r="C399" s="508" t="s">
        <v>1789</v>
      </c>
      <c r="D399" s="508"/>
      <c r="E399" s="91"/>
      <c r="F399" s="91">
        <v>14512.0</v>
      </c>
      <c r="G399" s="97" t="s">
        <v>3913</v>
      </c>
      <c r="H399" s="510" t="s">
        <v>3914</v>
      </c>
      <c r="I399" s="565" t="s">
        <v>3915</v>
      </c>
      <c r="J399" s="508" t="s">
        <v>1745</v>
      </c>
      <c r="K399" s="508" t="s">
        <v>1746</v>
      </c>
      <c r="L399" s="508" t="s">
        <v>820</v>
      </c>
      <c r="M399" s="292">
        <v>468000.0</v>
      </c>
      <c r="N399" s="508" t="s">
        <v>820</v>
      </c>
      <c r="O399" s="292">
        <v>468000.0</v>
      </c>
      <c r="P399" s="182"/>
      <c r="Q399" s="91" t="s">
        <v>3451</v>
      </c>
      <c r="R399" s="569" t="s">
        <v>3916</v>
      </c>
    </row>
    <row r="400">
      <c r="A400" s="508">
        <v>9.0</v>
      </c>
      <c r="B400" s="508"/>
      <c r="C400" s="508" t="s">
        <v>1737</v>
      </c>
      <c r="D400" s="508"/>
      <c r="E400" s="91"/>
      <c r="F400" s="91">
        <v>14636.0</v>
      </c>
      <c r="G400" s="313" t="s">
        <v>3917</v>
      </c>
      <c r="H400" s="541" t="s">
        <v>3918</v>
      </c>
      <c r="I400" s="91" t="s">
        <v>3919</v>
      </c>
      <c r="J400" s="508" t="s">
        <v>1745</v>
      </c>
      <c r="K400" s="508" t="s">
        <v>1969</v>
      </c>
      <c r="L400" s="508" t="s">
        <v>2006</v>
      </c>
      <c r="M400" s="292">
        <v>648000.0</v>
      </c>
      <c r="N400" s="508" t="s">
        <v>3920</v>
      </c>
      <c r="O400" s="292">
        <v>234000.0</v>
      </c>
      <c r="P400" s="182"/>
      <c r="Q400" s="91" t="s">
        <v>3451</v>
      </c>
      <c r="R400" s="569" t="s">
        <v>3921</v>
      </c>
    </row>
    <row r="401">
      <c r="A401" s="508">
        <v>10.0</v>
      </c>
      <c r="B401" s="508"/>
      <c r="C401" s="508" t="s">
        <v>1789</v>
      </c>
      <c r="D401" s="508"/>
      <c r="E401" s="91"/>
      <c r="F401" s="91">
        <v>11972.0</v>
      </c>
      <c r="G401" s="97" t="s">
        <v>3922</v>
      </c>
      <c r="H401" s="510" t="s">
        <v>3923</v>
      </c>
      <c r="I401" s="565" t="s">
        <v>3924</v>
      </c>
      <c r="J401" s="508" t="s">
        <v>1745</v>
      </c>
      <c r="K401" s="508" t="s">
        <v>1746</v>
      </c>
      <c r="L401" s="508" t="s">
        <v>1852</v>
      </c>
      <c r="M401" s="292">
        <v>78000.0</v>
      </c>
      <c r="N401" s="508" t="s">
        <v>1852</v>
      </c>
      <c r="O401" s="292">
        <v>100000.0</v>
      </c>
      <c r="P401" s="182"/>
      <c r="Q401" s="182"/>
      <c r="R401" s="182"/>
    </row>
    <row r="402">
      <c r="A402" s="508">
        <v>11.0</v>
      </c>
      <c r="B402" s="508"/>
      <c r="C402" s="508" t="s">
        <v>1789</v>
      </c>
      <c r="D402" s="508"/>
      <c r="E402" s="91"/>
      <c r="F402" s="91">
        <v>13580.0</v>
      </c>
      <c r="G402" s="582" t="s">
        <v>3826</v>
      </c>
      <c r="H402" s="181" t="s">
        <v>3828</v>
      </c>
      <c r="I402" s="565" t="s">
        <v>3829</v>
      </c>
      <c r="J402" s="508" t="s">
        <v>2051</v>
      </c>
      <c r="K402" s="508" t="s">
        <v>1859</v>
      </c>
      <c r="L402" s="508" t="s">
        <v>2006</v>
      </c>
      <c r="M402" s="292">
        <v>648000.0</v>
      </c>
      <c r="N402" s="308"/>
      <c r="O402" s="184"/>
      <c r="P402" s="182"/>
      <c r="Q402" s="91" t="s">
        <v>3451</v>
      </c>
      <c r="R402" s="569" t="s">
        <v>3925</v>
      </c>
    </row>
    <row r="403">
      <c r="A403" s="508">
        <v>12.0</v>
      </c>
      <c r="B403" s="508"/>
      <c r="C403" s="508" t="s">
        <v>1737</v>
      </c>
      <c r="D403" s="508"/>
      <c r="E403" s="91"/>
      <c r="F403" s="91" t="s">
        <v>3842</v>
      </c>
      <c r="G403" s="97" t="s">
        <v>3843</v>
      </c>
      <c r="H403" s="510" t="s">
        <v>3844</v>
      </c>
      <c r="I403" s="91" t="s">
        <v>3845</v>
      </c>
      <c r="J403" s="508" t="s">
        <v>2051</v>
      </c>
      <c r="K403" s="508" t="s">
        <v>1859</v>
      </c>
      <c r="L403" s="508" t="s">
        <v>2114</v>
      </c>
      <c r="M403" s="292">
        <v>1298000.0</v>
      </c>
      <c r="N403" s="308"/>
      <c r="O403" s="184"/>
      <c r="P403" s="182"/>
      <c r="Q403" s="91" t="s">
        <v>3451</v>
      </c>
      <c r="R403" s="569" t="s">
        <v>3926</v>
      </c>
    </row>
    <row r="404">
      <c r="A404" s="508">
        <v>13.0</v>
      </c>
      <c r="B404" s="508"/>
      <c r="C404" s="508" t="s">
        <v>1789</v>
      </c>
      <c r="D404" s="508"/>
      <c r="E404" s="91"/>
      <c r="F404" s="91" t="s">
        <v>3811</v>
      </c>
      <c r="G404" s="313" t="s">
        <v>3812</v>
      </c>
      <c r="H404" s="181" t="s">
        <v>3813</v>
      </c>
      <c r="I404" s="570" t="s">
        <v>3814</v>
      </c>
      <c r="J404" s="508" t="s">
        <v>2051</v>
      </c>
      <c r="K404" s="508" t="s">
        <v>1859</v>
      </c>
      <c r="L404" s="508" t="s">
        <v>2114</v>
      </c>
      <c r="M404" s="292">
        <v>1298000.0</v>
      </c>
      <c r="N404" s="308"/>
      <c r="O404" s="308"/>
      <c r="P404" s="182"/>
      <c r="Q404" s="182"/>
      <c r="R404" s="182"/>
    </row>
    <row r="405">
      <c r="A405" s="508">
        <v>14.0</v>
      </c>
      <c r="B405" s="508"/>
      <c r="C405" s="508" t="s">
        <v>1737</v>
      </c>
      <c r="D405" s="508"/>
      <c r="E405" s="91"/>
      <c r="F405" s="91">
        <v>14785.0</v>
      </c>
      <c r="G405" s="97" t="s">
        <v>3542</v>
      </c>
      <c r="H405" s="567" t="s">
        <v>3544</v>
      </c>
      <c r="I405" s="91" t="s">
        <v>3546</v>
      </c>
      <c r="J405" s="508" t="s">
        <v>2051</v>
      </c>
      <c r="K405" s="508" t="s">
        <v>1859</v>
      </c>
      <c r="L405" s="508" t="s">
        <v>2006</v>
      </c>
      <c r="M405" s="292">
        <v>648000.0</v>
      </c>
      <c r="N405" s="308"/>
      <c r="O405" s="308"/>
      <c r="P405" s="182"/>
      <c r="Q405" s="182"/>
      <c r="R405" s="182"/>
    </row>
    <row r="406">
      <c r="A406" s="508">
        <v>15.0</v>
      </c>
      <c r="B406" s="508"/>
      <c r="C406" s="508" t="s">
        <v>3858</v>
      </c>
      <c r="D406" s="508"/>
      <c r="E406" s="91"/>
      <c r="F406" s="91">
        <v>14837.0</v>
      </c>
      <c r="G406" s="97" t="s">
        <v>3232</v>
      </c>
      <c r="H406" s="557" t="s">
        <v>3859</v>
      </c>
      <c r="I406" s="91" t="s">
        <v>3860</v>
      </c>
      <c r="J406" s="508" t="s">
        <v>2051</v>
      </c>
      <c r="K406" s="508" t="s">
        <v>1859</v>
      </c>
      <c r="L406" s="508" t="s">
        <v>2114</v>
      </c>
      <c r="M406" s="292">
        <v>1298000.0</v>
      </c>
      <c r="N406" s="308"/>
      <c r="O406" s="308"/>
      <c r="P406" s="182"/>
      <c r="Q406" s="91" t="s">
        <v>3451</v>
      </c>
      <c r="R406" s="569" t="s">
        <v>3927</v>
      </c>
    </row>
    <row r="407">
      <c r="A407" s="508">
        <v>16.0</v>
      </c>
      <c r="B407" s="508"/>
      <c r="C407" s="508" t="s">
        <v>1789</v>
      </c>
      <c r="D407" s="508"/>
      <c r="E407" s="91"/>
      <c r="F407" s="91">
        <v>14737.0</v>
      </c>
      <c r="G407" s="97" t="s">
        <v>3852</v>
      </c>
      <c r="H407" s="541" t="s">
        <v>3853</v>
      </c>
      <c r="I407" s="91" t="s">
        <v>3854</v>
      </c>
      <c r="J407" s="508" t="s">
        <v>1858</v>
      </c>
      <c r="K407" s="508" t="s">
        <v>1859</v>
      </c>
      <c r="L407" s="508" t="s">
        <v>2006</v>
      </c>
      <c r="M407" s="292">
        <v>648000.0</v>
      </c>
      <c r="N407" s="308"/>
      <c r="O407" s="308"/>
      <c r="P407" s="182"/>
      <c r="Q407" s="182"/>
      <c r="R407" s="182"/>
    </row>
    <row r="408">
      <c r="A408" s="508">
        <v>17.0</v>
      </c>
      <c r="B408" s="508"/>
      <c r="C408" s="508" t="s">
        <v>1789</v>
      </c>
      <c r="D408" s="508"/>
      <c r="E408" s="91"/>
      <c r="F408" s="91" t="s">
        <v>3766</v>
      </c>
      <c r="G408" s="97" t="s">
        <v>3767</v>
      </c>
      <c r="H408" s="181" t="s">
        <v>3768</v>
      </c>
      <c r="I408" s="565" t="s">
        <v>3769</v>
      </c>
      <c r="J408" s="508" t="s">
        <v>1858</v>
      </c>
      <c r="K408" s="508" t="s">
        <v>1859</v>
      </c>
      <c r="L408" s="508" t="s">
        <v>2114</v>
      </c>
      <c r="M408" s="292">
        <v>1298000.0</v>
      </c>
      <c r="N408" s="308"/>
      <c r="O408" s="308"/>
      <c r="P408" s="182"/>
      <c r="Q408" s="91" t="s">
        <v>3451</v>
      </c>
      <c r="R408" s="569" t="s">
        <v>3928</v>
      </c>
    </row>
    <row r="409">
      <c r="A409" s="508">
        <v>18.0</v>
      </c>
      <c r="B409" s="508"/>
      <c r="C409" s="508" t="s">
        <v>1789</v>
      </c>
      <c r="D409" s="508"/>
      <c r="E409" s="91"/>
      <c r="F409" s="91">
        <v>14677.0</v>
      </c>
      <c r="G409" s="313" t="s">
        <v>3875</v>
      </c>
      <c r="H409" s="181" t="s">
        <v>2496</v>
      </c>
      <c r="I409" s="91" t="s">
        <v>3876</v>
      </c>
      <c r="J409" s="508" t="s">
        <v>1858</v>
      </c>
      <c r="K409" s="508" t="s">
        <v>1859</v>
      </c>
      <c r="L409" s="508" t="s">
        <v>2114</v>
      </c>
      <c r="M409" s="292">
        <v>1298000.0</v>
      </c>
      <c r="N409" s="308"/>
      <c r="O409" s="308"/>
      <c r="P409" s="182"/>
      <c r="Q409" s="182"/>
      <c r="R409" s="182"/>
    </row>
    <row r="410">
      <c r="A410" s="508">
        <v>19.0</v>
      </c>
      <c r="B410" s="508"/>
      <c r="C410" s="508" t="s">
        <v>1789</v>
      </c>
      <c r="D410" s="508"/>
      <c r="E410" s="91"/>
      <c r="F410" s="91">
        <v>14543.0</v>
      </c>
      <c r="G410" s="97" t="s">
        <v>3872</v>
      </c>
      <c r="H410" s="557" t="s">
        <v>3873</v>
      </c>
      <c r="I410" s="565" t="s">
        <v>3874</v>
      </c>
      <c r="J410" s="508" t="s">
        <v>1858</v>
      </c>
      <c r="K410" s="508" t="s">
        <v>1859</v>
      </c>
      <c r="L410" s="508" t="s">
        <v>2006</v>
      </c>
      <c r="M410" s="292">
        <v>648000.0</v>
      </c>
      <c r="N410" s="308"/>
      <c r="O410" s="308"/>
      <c r="P410" s="182"/>
      <c r="Q410" s="182"/>
      <c r="R410" s="182"/>
    </row>
    <row r="411">
      <c r="A411" s="508">
        <v>20.0</v>
      </c>
      <c r="B411" s="508"/>
      <c r="C411" s="508" t="s">
        <v>1789</v>
      </c>
      <c r="D411" s="508"/>
      <c r="E411" s="91"/>
      <c r="F411" s="91">
        <v>14797.0</v>
      </c>
      <c r="G411" s="97" t="s">
        <v>3929</v>
      </c>
      <c r="H411" s="557" t="s">
        <v>3930</v>
      </c>
      <c r="I411" s="91" t="s">
        <v>3931</v>
      </c>
      <c r="J411" s="508" t="s">
        <v>1858</v>
      </c>
      <c r="K411" s="508" t="s">
        <v>1859</v>
      </c>
      <c r="L411" s="508" t="s">
        <v>2006</v>
      </c>
      <c r="M411" s="292">
        <v>648000.0</v>
      </c>
      <c r="N411" s="308"/>
      <c r="O411" s="308"/>
      <c r="P411" s="182"/>
      <c r="Q411" s="182"/>
      <c r="R411" s="182"/>
    </row>
    <row r="412">
      <c r="A412" s="508">
        <v>21.0</v>
      </c>
      <c r="B412" s="508"/>
      <c r="C412" s="508" t="s">
        <v>1789</v>
      </c>
      <c r="D412" s="508"/>
      <c r="E412" s="91"/>
      <c r="F412" s="91">
        <v>14826.0</v>
      </c>
      <c r="G412" s="97" t="s">
        <v>3855</v>
      </c>
      <c r="H412" s="557" t="s">
        <v>3856</v>
      </c>
      <c r="I412" s="91" t="s">
        <v>3857</v>
      </c>
      <c r="J412" s="508" t="s">
        <v>1858</v>
      </c>
      <c r="K412" s="508" t="s">
        <v>1859</v>
      </c>
      <c r="L412" s="508" t="s">
        <v>2114</v>
      </c>
      <c r="M412" s="292">
        <v>1298000.0</v>
      </c>
      <c r="N412" s="308"/>
      <c r="O412" s="308"/>
      <c r="P412" s="182"/>
      <c r="Q412" s="182"/>
      <c r="R412" s="182"/>
    </row>
    <row r="413">
      <c r="A413" s="508">
        <v>22.0</v>
      </c>
      <c r="B413" s="508"/>
      <c r="C413" s="508" t="s">
        <v>3932</v>
      </c>
      <c r="D413" s="508"/>
      <c r="E413" s="91"/>
      <c r="F413" s="91" t="s">
        <v>3933</v>
      </c>
      <c r="G413" s="97" t="s">
        <v>3934</v>
      </c>
      <c r="H413" s="510" t="s">
        <v>3935</v>
      </c>
      <c r="I413" s="570" t="s">
        <v>3936</v>
      </c>
      <c r="J413" s="508" t="s">
        <v>2999</v>
      </c>
      <c r="K413" s="508" t="s">
        <v>1859</v>
      </c>
      <c r="L413" s="508" t="s">
        <v>1859</v>
      </c>
      <c r="M413" s="292">
        <v>0.0</v>
      </c>
      <c r="N413" s="308"/>
      <c r="O413" s="308"/>
      <c r="P413" s="182"/>
      <c r="Q413" s="182"/>
      <c r="R413" s="182"/>
    </row>
    <row r="414">
      <c r="A414" s="508">
        <v>23.0</v>
      </c>
      <c r="B414" s="508"/>
      <c r="C414" s="508" t="s">
        <v>1789</v>
      </c>
      <c r="D414" s="508"/>
      <c r="E414" s="91"/>
      <c r="F414" s="91">
        <v>14433.0</v>
      </c>
      <c r="G414" s="97" t="s">
        <v>3937</v>
      </c>
      <c r="H414" s="567" t="s">
        <v>3938</v>
      </c>
      <c r="I414" s="565" t="s">
        <v>3939</v>
      </c>
      <c r="J414" s="508" t="s">
        <v>2999</v>
      </c>
      <c r="K414" s="508" t="s">
        <v>1859</v>
      </c>
      <c r="L414" s="508" t="s">
        <v>1859</v>
      </c>
      <c r="M414" s="292">
        <v>0.0</v>
      </c>
      <c r="N414" s="308"/>
      <c r="O414" s="308"/>
      <c r="P414" s="182"/>
      <c r="Q414" s="182"/>
      <c r="R414" s="182"/>
    </row>
    <row r="415">
      <c r="A415" s="508">
        <v>24.0</v>
      </c>
      <c r="B415" s="508"/>
      <c r="C415" s="508" t="s">
        <v>1789</v>
      </c>
      <c r="D415" s="508"/>
      <c r="E415" s="91"/>
      <c r="F415" s="91">
        <v>14684.0</v>
      </c>
      <c r="G415" s="313" t="s">
        <v>3940</v>
      </c>
      <c r="H415" s="541" t="s">
        <v>3941</v>
      </c>
      <c r="I415" s="91" t="s">
        <v>3942</v>
      </c>
      <c r="J415" s="508" t="s">
        <v>2999</v>
      </c>
      <c r="K415" s="508" t="s">
        <v>1859</v>
      </c>
      <c r="L415" s="508" t="s">
        <v>1859</v>
      </c>
      <c r="M415" s="292">
        <v>0.0</v>
      </c>
      <c r="N415" s="308"/>
      <c r="O415" s="184"/>
      <c r="P415" s="182"/>
      <c r="Q415" s="182"/>
      <c r="R415" s="182"/>
    </row>
    <row r="416">
      <c r="A416" s="508">
        <v>25.0</v>
      </c>
      <c r="B416" s="508"/>
      <c r="C416" s="508" t="s">
        <v>1789</v>
      </c>
      <c r="D416" s="508"/>
      <c r="E416" s="91"/>
      <c r="F416" s="91">
        <v>14335.0</v>
      </c>
      <c r="G416" s="97" t="s">
        <v>3943</v>
      </c>
      <c r="H416" s="567" t="s">
        <v>154</v>
      </c>
      <c r="I416" s="589" t="s">
        <v>3944</v>
      </c>
      <c r="J416" s="508" t="s">
        <v>2999</v>
      </c>
      <c r="K416" s="508" t="s">
        <v>1859</v>
      </c>
      <c r="L416" s="508" t="s">
        <v>1859</v>
      </c>
      <c r="M416" s="292">
        <v>0.0</v>
      </c>
      <c r="N416" s="308"/>
      <c r="O416" s="308"/>
      <c r="P416" s="182"/>
      <c r="Q416" s="182"/>
      <c r="R416" s="182"/>
    </row>
    <row r="417">
      <c r="A417" s="551" t="s">
        <v>431</v>
      </c>
      <c r="G417" s="527"/>
      <c r="H417" s="527">
        <f>COUNTA(H392:H416)</f>
        <v>25</v>
      </c>
      <c r="I417" s="527"/>
      <c r="J417" s="527"/>
      <c r="K417" s="469">
        <f>L417-N417</f>
        <v>12899742</v>
      </c>
      <c r="L417" s="469">
        <f>sum(M392:M413)</f>
        <v>18708000</v>
      </c>
      <c r="M417" s="579"/>
      <c r="N417" s="469">
        <f>sum(O392:O416)</f>
        <v>5808258</v>
      </c>
      <c r="O417" s="579"/>
      <c r="P417" s="528"/>
      <c r="Q417" s="527">
        <f>Counta(Q392:Q416)</f>
        <v>12</v>
      </c>
      <c r="R417" s="528"/>
    </row>
    <row r="418">
      <c r="A418" s="308"/>
      <c r="B418" s="529"/>
      <c r="C418" s="529"/>
      <c r="D418" s="308"/>
      <c r="E418" s="308"/>
      <c r="F418" s="308"/>
      <c r="G418" s="308"/>
      <c r="H418" s="308"/>
      <c r="I418" s="308"/>
      <c r="J418" s="308"/>
      <c r="K418" s="308"/>
      <c r="L418" s="308"/>
      <c r="M418" s="308"/>
      <c r="N418" s="308"/>
      <c r="O418" s="308"/>
      <c r="P418" s="308"/>
      <c r="Q418" s="308"/>
      <c r="R418" s="308"/>
    </row>
    <row r="419">
      <c r="A419" s="503" t="s">
        <v>1702</v>
      </c>
      <c r="B419" s="529"/>
      <c r="C419" s="529"/>
      <c r="D419" s="308"/>
      <c r="E419" s="308"/>
      <c r="F419" s="308"/>
      <c r="G419" s="308"/>
      <c r="H419" s="308"/>
      <c r="I419" s="308"/>
      <c r="J419" s="308"/>
      <c r="K419" s="308"/>
      <c r="L419" s="308"/>
      <c r="M419" s="308"/>
      <c r="N419" s="308"/>
      <c r="O419" s="308"/>
      <c r="P419" s="308"/>
      <c r="Q419" s="308"/>
      <c r="R419" s="308"/>
    </row>
    <row r="420">
      <c r="A420" s="477" t="s">
        <v>3946</v>
      </c>
      <c r="B420" s="584"/>
      <c r="C420" s="584"/>
      <c r="D420" s="531"/>
      <c r="E420" s="531"/>
      <c r="F420" s="531"/>
      <c r="G420" s="531"/>
      <c r="H420" s="531"/>
      <c r="I420" s="531"/>
      <c r="J420" s="531"/>
      <c r="K420" s="531"/>
      <c r="L420" s="531"/>
      <c r="M420" s="531"/>
      <c r="N420" s="531"/>
      <c r="O420" s="531"/>
      <c r="P420" s="531"/>
      <c r="Q420" s="531"/>
      <c r="R420" s="531"/>
    </row>
    <row r="421">
      <c r="A421" s="503" t="s">
        <v>1704</v>
      </c>
      <c r="B421" s="529"/>
      <c r="C421" s="529"/>
      <c r="D421" s="308"/>
      <c r="E421" s="308"/>
      <c r="F421" s="308"/>
      <c r="G421" s="308"/>
      <c r="H421" s="308"/>
      <c r="I421" s="308"/>
      <c r="J421" s="308"/>
      <c r="K421" s="308"/>
      <c r="L421" s="308"/>
      <c r="M421" s="308"/>
      <c r="N421" s="308"/>
      <c r="O421" s="308"/>
      <c r="P421" s="308"/>
      <c r="Q421" s="308"/>
      <c r="R421" s="308"/>
    </row>
    <row r="422">
      <c r="A422" s="505" t="s">
        <v>50</v>
      </c>
      <c r="B422" s="417" t="s">
        <v>1707</v>
      </c>
      <c r="C422" s="505" t="s">
        <v>3707</v>
      </c>
      <c r="D422" s="506" t="s">
        <v>2765</v>
      </c>
      <c r="E422" s="507" t="s">
        <v>1180</v>
      </c>
      <c r="F422" s="505" t="s">
        <v>58</v>
      </c>
      <c r="G422" s="505" t="s">
        <v>59</v>
      </c>
      <c r="H422" s="507" t="s">
        <v>1716</v>
      </c>
      <c r="I422" s="505" t="s">
        <v>62</v>
      </c>
      <c r="J422" s="505" t="s">
        <v>1717</v>
      </c>
      <c r="K422" s="505" t="s">
        <v>1718</v>
      </c>
      <c r="L422" s="505" t="s">
        <v>1721</v>
      </c>
      <c r="M422" s="505" t="s">
        <v>1723</v>
      </c>
      <c r="N422" s="505" t="s">
        <v>1724</v>
      </c>
      <c r="O422" s="505" t="s">
        <v>1725</v>
      </c>
      <c r="P422" s="568"/>
      <c r="Q422" s="505" t="s">
        <v>1728</v>
      </c>
      <c r="R422" s="505" t="s">
        <v>1729</v>
      </c>
    </row>
    <row r="423">
      <c r="A423" s="508">
        <v>1.0</v>
      </c>
      <c r="B423" s="508"/>
      <c r="C423" s="508" t="s">
        <v>1789</v>
      </c>
      <c r="D423" s="508"/>
      <c r="E423" s="91"/>
      <c r="F423" s="91" t="s">
        <v>1546</v>
      </c>
      <c r="G423" s="313" t="s">
        <v>1547</v>
      </c>
      <c r="H423" s="181" t="s">
        <v>1548</v>
      </c>
      <c r="I423" s="91" t="s">
        <v>1549</v>
      </c>
      <c r="J423" s="508" t="s">
        <v>1745</v>
      </c>
      <c r="K423" s="508" t="s">
        <v>1746</v>
      </c>
      <c r="L423" s="508" t="s">
        <v>2114</v>
      </c>
      <c r="M423" s="292">
        <v>1298000.0</v>
      </c>
      <c r="N423" s="201" t="s">
        <v>2114</v>
      </c>
      <c r="O423" s="292">
        <v>2596000.0</v>
      </c>
      <c r="P423" s="182"/>
      <c r="Q423" s="97" t="s">
        <v>3451</v>
      </c>
      <c r="R423" s="569" t="s">
        <v>3948</v>
      </c>
    </row>
    <row r="424">
      <c r="A424" s="508">
        <v>2.0</v>
      </c>
      <c r="B424" s="508"/>
      <c r="C424" s="508" t="s">
        <v>1789</v>
      </c>
      <c r="D424" s="508"/>
      <c r="E424" s="91"/>
      <c r="F424" s="482">
        <v>9865.0</v>
      </c>
      <c r="G424" s="502" t="s">
        <v>3395</v>
      </c>
      <c r="H424" s="590" t="s">
        <v>3949</v>
      </c>
      <c r="I424" s="591" t="s">
        <v>3950</v>
      </c>
      <c r="J424" s="508" t="s">
        <v>1745</v>
      </c>
      <c r="K424" s="508" t="s">
        <v>1746</v>
      </c>
      <c r="L424" s="508" t="s">
        <v>2114</v>
      </c>
      <c r="M424" s="292">
        <v>1298000.0</v>
      </c>
      <c r="N424" s="508" t="s">
        <v>2114</v>
      </c>
      <c r="O424" s="292">
        <v>1298042.0</v>
      </c>
      <c r="P424" s="182"/>
      <c r="Q424" s="91" t="s">
        <v>3451</v>
      </c>
      <c r="R424" s="569" t="s">
        <v>3951</v>
      </c>
    </row>
    <row r="425">
      <c r="A425" s="508">
        <v>3.0</v>
      </c>
      <c r="B425" s="508"/>
      <c r="C425" s="508" t="s">
        <v>1789</v>
      </c>
      <c r="D425" s="508"/>
      <c r="E425" s="91"/>
      <c r="F425" s="91">
        <v>14232.0</v>
      </c>
      <c r="G425" s="313" t="s">
        <v>2723</v>
      </c>
      <c r="H425" s="181" t="s">
        <v>3303</v>
      </c>
      <c r="I425" s="589" t="s">
        <v>2726</v>
      </c>
      <c r="J425" s="508" t="s">
        <v>1745</v>
      </c>
      <c r="K425" s="508" t="s">
        <v>1746</v>
      </c>
      <c r="L425" s="508" t="s">
        <v>2114</v>
      </c>
      <c r="M425" s="292">
        <v>1298000.0</v>
      </c>
      <c r="N425" s="201" t="s">
        <v>2114</v>
      </c>
      <c r="O425" s="292">
        <v>1298086.0</v>
      </c>
      <c r="P425" s="182"/>
      <c r="Q425" s="91" t="s">
        <v>3451</v>
      </c>
      <c r="R425" s="569" t="s">
        <v>3952</v>
      </c>
    </row>
    <row r="426">
      <c r="A426" s="508">
        <v>4.0</v>
      </c>
      <c r="B426" s="508"/>
      <c r="C426" s="508" t="s">
        <v>1789</v>
      </c>
      <c r="D426" s="508"/>
      <c r="E426" s="91"/>
      <c r="F426" s="91" t="s">
        <v>3953</v>
      </c>
      <c r="G426" s="313" t="s">
        <v>3954</v>
      </c>
      <c r="H426" s="181" t="s">
        <v>3955</v>
      </c>
      <c r="I426" s="570" t="s">
        <v>3956</v>
      </c>
      <c r="J426" s="508" t="s">
        <v>1745</v>
      </c>
      <c r="K426" s="508" t="s">
        <v>1746</v>
      </c>
      <c r="L426" s="508" t="s">
        <v>2114</v>
      </c>
      <c r="M426" s="292">
        <v>1298000.0</v>
      </c>
      <c r="N426" s="201" t="s">
        <v>2114</v>
      </c>
      <c r="O426" s="292">
        <v>1298000.0</v>
      </c>
      <c r="P426" s="182"/>
      <c r="Q426" s="91" t="s">
        <v>3451</v>
      </c>
      <c r="R426" s="569" t="s">
        <v>3957</v>
      </c>
    </row>
    <row r="427">
      <c r="A427" s="508">
        <v>5.0</v>
      </c>
      <c r="B427" s="508"/>
      <c r="C427" s="508" t="s">
        <v>1789</v>
      </c>
      <c r="D427" s="508"/>
      <c r="E427" s="91"/>
      <c r="F427" s="91">
        <v>14366.0</v>
      </c>
      <c r="G427" s="97" t="s">
        <v>3236</v>
      </c>
      <c r="H427" s="567" t="s">
        <v>3958</v>
      </c>
      <c r="I427" s="589" t="s">
        <v>3959</v>
      </c>
      <c r="J427" s="508" t="s">
        <v>1745</v>
      </c>
      <c r="K427" s="508" t="s">
        <v>1746</v>
      </c>
      <c r="L427" s="508" t="s">
        <v>2114</v>
      </c>
      <c r="M427" s="292">
        <v>1298000.0</v>
      </c>
      <c r="N427" s="201" t="s">
        <v>2114</v>
      </c>
      <c r="O427" s="292">
        <v>1298043.0</v>
      </c>
      <c r="P427" s="182"/>
      <c r="Q427" s="91" t="s">
        <v>3451</v>
      </c>
      <c r="R427" s="569" t="s">
        <v>3960</v>
      </c>
    </row>
    <row r="428">
      <c r="A428" s="508">
        <v>6.0</v>
      </c>
      <c r="B428" s="508"/>
      <c r="C428" s="508" t="s">
        <v>1789</v>
      </c>
      <c r="D428" s="508"/>
      <c r="E428" s="91"/>
      <c r="F428" s="91">
        <v>10546.0</v>
      </c>
      <c r="G428" s="313" t="s">
        <v>3961</v>
      </c>
      <c r="H428" s="567" t="s">
        <v>3962</v>
      </c>
      <c r="I428" s="570" t="s">
        <v>3963</v>
      </c>
      <c r="J428" s="508" t="s">
        <v>1745</v>
      </c>
      <c r="K428" s="508" t="s">
        <v>1746</v>
      </c>
      <c r="L428" s="508" t="s">
        <v>1809</v>
      </c>
      <c r="M428" s="292">
        <v>858000.0</v>
      </c>
      <c r="N428" s="201" t="s">
        <v>1809</v>
      </c>
      <c r="O428" s="292">
        <v>858000.0</v>
      </c>
      <c r="P428" s="182"/>
      <c r="Q428" s="182"/>
      <c r="R428" s="182"/>
    </row>
    <row r="429">
      <c r="A429" s="508">
        <v>7.0</v>
      </c>
      <c r="B429" s="508"/>
      <c r="C429" s="508" t="s">
        <v>1737</v>
      </c>
      <c r="D429" s="508"/>
      <c r="E429" s="91"/>
      <c r="F429" s="91">
        <v>14142.0</v>
      </c>
      <c r="G429" s="97" t="s">
        <v>3964</v>
      </c>
      <c r="H429" s="510" t="s">
        <v>3965</v>
      </c>
      <c r="I429" s="565" t="s">
        <v>3966</v>
      </c>
      <c r="J429" s="508" t="s">
        <v>1745</v>
      </c>
      <c r="K429" s="508" t="s">
        <v>1746</v>
      </c>
      <c r="L429" s="508" t="s">
        <v>2006</v>
      </c>
      <c r="M429" s="292">
        <v>648000.0</v>
      </c>
      <c r="N429" s="508" t="s">
        <v>2006</v>
      </c>
      <c r="O429" s="292">
        <v>648098.0</v>
      </c>
      <c r="P429" s="182"/>
      <c r="Q429" s="91" t="s">
        <v>3451</v>
      </c>
      <c r="R429" s="569" t="s">
        <v>3967</v>
      </c>
    </row>
    <row r="430">
      <c r="A430" s="508">
        <v>8.0</v>
      </c>
      <c r="B430" s="508"/>
      <c r="C430" s="508" t="s">
        <v>3968</v>
      </c>
      <c r="D430" s="508"/>
      <c r="E430" s="91"/>
      <c r="F430" s="91">
        <v>14299.0</v>
      </c>
      <c r="G430" s="97" t="s">
        <v>3969</v>
      </c>
      <c r="H430" s="567" t="s">
        <v>3970</v>
      </c>
      <c r="I430" s="589" t="s">
        <v>3971</v>
      </c>
      <c r="J430" s="508" t="s">
        <v>1745</v>
      </c>
      <c r="K430" s="508" t="s">
        <v>1746</v>
      </c>
      <c r="L430" s="508" t="s">
        <v>2006</v>
      </c>
      <c r="M430" s="292">
        <v>648000.0</v>
      </c>
      <c r="N430" s="508" t="s">
        <v>2006</v>
      </c>
      <c r="O430" s="292">
        <v>648048.0</v>
      </c>
      <c r="P430" s="182"/>
      <c r="Q430" s="91" t="s">
        <v>3451</v>
      </c>
      <c r="R430" s="569" t="s">
        <v>3972</v>
      </c>
    </row>
    <row r="431">
      <c r="A431" s="508">
        <v>9.0</v>
      </c>
      <c r="B431" s="508"/>
      <c r="C431" s="508" t="s">
        <v>3973</v>
      </c>
      <c r="D431" s="508"/>
      <c r="E431" s="91"/>
      <c r="F431" s="91" t="s">
        <v>1696</v>
      </c>
      <c r="G431" s="313" t="s">
        <v>3974</v>
      </c>
      <c r="H431" s="181" t="s">
        <v>1698</v>
      </c>
      <c r="I431" s="91" t="s">
        <v>1700</v>
      </c>
      <c r="J431" s="508" t="s">
        <v>1745</v>
      </c>
      <c r="K431" s="508" t="s">
        <v>1746</v>
      </c>
      <c r="L431" s="508" t="s">
        <v>2114</v>
      </c>
      <c r="M431" s="292">
        <v>1298000.0</v>
      </c>
      <c r="N431" s="508" t="s">
        <v>2006</v>
      </c>
      <c r="O431" s="292">
        <v>648017.0</v>
      </c>
      <c r="P431" s="182"/>
      <c r="Q431" s="91" t="s">
        <v>3451</v>
      </c>
      <c r="R431" s="569" t="s">
        <v>3975</v>
      </c>
    </row>
    <row r="432">
      <c r="A432" s="508">
        <v>10.0</v>
      </c>
      <c r="B432" s="508"/>
      <c r="C432" s="508" t="s">
        <v>1737</v>
      </c>
      <c r="D432" s="508"/>
      <c r="E432" s="91"/>
      <c r="F432" s="91">
        <v>14547.0</v>
      </c>
      <c r="G432" s="97" t="s">
        <v>3614</v>
      </c>
      <c r="H432" s="557" t="s">
        <v>3976</v>
      </c>
      <c r="I432" s="565" t="s">
        <v>3616</v>
      </c>
      <c r="J432" s="508" t="s">
        <v>1745</v>
      </c>
      <c r="K432" s="508" t="s">
        <v>1746</v>
      </c>
      <c r="L432" s="508" t="s">
        <v>820</v>
      </c>
      <c r="M432" s="292">
        <v>468000.0</v>
      </c>
      <c r="N432" s="508" t="s">
        <v>3920</v>
      </c>
      <c r="O432" s="292">
        <v>468079.0</v>
      </c>
      <c r="P432" s="182"/>
      <c r="Q432" s="91" t="s">
        <v>3451</v>
      </c>
      <c r="R432" s="569" t="s">
        <v>3977</v>
      </c>
    </row>
    <row r="433">
      <c r="A433" s="508">
        <v>11.0</v>
      </c>
      <c r="B433" s="508"/>
      <c r="C433" s="508" t="s">
        <v>1737</v>
      </c>
      <c r="D433" s="508"/>
      <c r="E433" s="91"/>
      <c r="F433" s="91">
        <v>14538.0</v>
      </c>
      <c r="G433" s="97" t="s">
        <v>3883</v>
      </c>
      <c r="H433" s="557" t="s">
        <v>3884</v>
      </c>
      <c r="I433" s="565" t="s">
        <v>3885</v>
      </c>
      <c r="J433" s="508" t="s">
        <v>2051</v>
      </c>
      <c r="K433" s="508" t="s">
        <v>3978</v>
      </c>
      <c r="L433" s="508" t="s">
        <v>2114</v>
      </c>
      <c r="M433" s="292">
        <v>1298000.0</v>
      </c>
      <c r="N433" s="308"/>
      <c r="O433" s="508">
        <v>0.0</v>
      </c>
      <c r="P433" s="182"/>
      <c r="Q433" s="91" t="s">
        <v>3451</v>
      </c>
      <c r="R433" s="569" t="s">
        <v>3979</v>
      </c>
    </row>
    <row r="434">
      <c r="A434" s="508">
        <v>12.0</v>
      </c>
      <c r="B434" s="508"/>
      <c r="C434" s="508" t="s">
        <v>1737</v>
      </c>
      <c r="D434" s="508"/>
      <c r="E434" s="91"/>
      <c r="F434" s="91" t="s">
        <v>3908</v>
      </c>
      <c r="G434" s="97" t="s">
        <v>3909</v>
      </c>
      <c r="H434" s="510" t="s">
        <v>3910</v>
      </c>
      <c r="I434" s="570" t="s">
        <v>3911</v>
      </c>
      <c r="J434" s="508" t="s">
        <v>2051</v>
      </c>
      <c r="K434" s="508" t="s">
        <v>3978</v>
      </c>
      <c r="L434" s="508" t="s">
        <v>2114</v>
      </c>
      <c r="M434" s="292">
        <v>1298000.0</v>
      </c>
      <c r="N434" s="308"/>
      <c r="O434" s="508">
        <v>0.0</v>
      </c>
      <c r="P434" s="182"/>
      <c r="Q434" s="91" t="s">
        <v>3451</v>
      </c>
      <c r="R434" s="569" t="s">
        <v>3980</v>
      </c>
    </row>
    <row r="435">
      <c r="A435" s="508">
        <v>13.0</v>
      </c>
      <c r="B435" s="508"/>
      <c r="C435" s="508" t="s">
        <v>1789</v>
      </c>
      <c r="D435" s="508"/>
      <c r="E435" s="91"/>
      <c r="F435" s="91" t="s">
        <v>3811</v>
      </c>
      <c r="G435" s="313" t="s">
        <v>3812</v>
      </c>
      <c r="H435" s="181" t="s">
        <v>3813</v>
      </c>
      <c r="I435" s="570" t="s">
        <v>3814</v>
      </c>
      <c r="J435" s="508" t="s">
        <v>2051</v>
      </c>
      <c r="K435" s="508" t="s">
        <v>3978</v>
      </c>
      <c r="L435" s="508" t="s">
        <v>2114</v>
      </c>
      <c r="M435" s="292">
        <v>1298000.0</v>
      </c>
      <c r="N435" s="308"/>
      <c r="O435" s="508">
        <v>0.0</v>
      </c>
      <c r="P435" s="182"/>
      <c r="Q435" s="182"/>
      <c r="R435" s="182"/>
    </row>
    <row r="436">
      <c r="A436" s="508">
        <v>14.0</v>
      </c>
      <c r="B436" s="508"/>
      <c r="C436" s="508" t="s">
        <v>1789</v>
      </c>
      <c r="D436" s="508"/>
      <c r="E436" s="91"/>
      <c r="F436" s="91">
        <v>14335.0</v>
      </c>
      <c r="G436" s="97" t="s">
        <v>3943</v>
      </c>
      <c r="H436" s="567" t="s">
        <v>154</v>
      </c>
      <c r="I436" s="589" t="s">
        <v>3944</v>
      </c>
      <c r="J436" s="508" t="s">
        <v>2051</v>
      </c>
      <c r="K436" s="508" t="s">
        <v>3978</v>
      </c>
      <c r="L436" s="508" t="s">
        <v>1809</v>
      </c>
      <c r="M436" s="292">
        <v>858000.0</v>
      </c>
      <c r="N436" s="308"/>
      <c r="O436" s="508">
        <v>0.0</v>
      </c>
      <c r="P436" s="182"/>
      <c r="Q436" s="182"/>
      <c r="R436" s="182"/>
    </row>
    <row r="437">
      <c r="A437" s="508">
        <v>15.0</v>
      </c>
      <c r="B437" s="508"/>
      <c r="C437" s="508" t="s">
        <v>1789</v>
      </c>
      <c r="D437" s="508"/>
      <c r="E437" s="91"/>
      <c r="F437" s="91">
        <v>11972.0</v>
      </c>
      <c r="G437" s="97" t="s">
        <v>3922</v>
      </c>
      <c r="H437" s="567" t="s">
        <v>3981</v>
      </c>
      <c r="I437" s="565" t="s">
        <v>3924</v>
      </c>
      <c r="J437" s="508" t="s">
        <v>2051</v>
      </c>
      <c r="K437" s="508" t="s">
        <v>3978</v>
      </c>
      <c r="L437" s="508" t="s">
        <v>820</v>
      </c>
      <c r="M437" s="292">
        <v>468000.0</v>
      </c>
      <c r="N437" s="308"/>
      <c r="O437" s="508">
        <v>0.0</v>
      </c>
      <c r="P437" s="182"/>
      <c r="Q437" s="182"/>
      <c r="R437" s="182"/>
    </row>
    <row r="438">
      <c r="A438" s="508">
        <v>16.0</v>
      </c>
      <c r="B438" s="508"/>
      <c r="C438" s="508" t="s">
        <v>1789</v>
      </c>
      <c r="D438" s="508"/>
      <c r="E438" s="91"/>
      <c r="F438" s="91">
        <v>14433.0</v>
      </c>
      <c r="G438" s="97" t="s">
        <v>3937</v>
      </c>
      <c r="H438" s="567" t="s">
        <v>3938</v>
      </c>
      <c r="I438" s="565" t="s">
        <v>3939</v>
      </c>
      <c r="J438" s="508" t="s">
        <v>1858</v>
      </c>
      <c r="K438" s="508" t="s">
        <v>1859</v>
      </c>
      <c r="L438" s="508" t="s">
        <v>820</v>
      </c>
      <c r="M438" s="292">
        <v>468000.0</v>
      </c>
      <c r="N438" s="308"/>
      <c r="O438" s="508">
        <v>0.0</v>
      </c>
      <c r="P438" s="182"/>
      <c r="Q438" s="182"/>
      <c r="R438" s="182"/>
    </row>
    <row r="439">
      <c r="A439" s="508">
        <v>17.0</v>
      </c>
      <c r="B439" s="508"/>
      <c r="C439" s="508" t="s">
        <v>1789</v>
      </c>
      <c r="D439" s="508"/>
      <c r="E439" s="91"/>
      <c r="F439" s="91">
        <v>14241.0</v>
      </c>
      <c r="G439" s="313" t="s">
        <v>3982</v>
      </c>
      <c r="H439" s="181" t="s">
        <v>3983</v>
      </c>
      <c r="I439" s="589" t="s">
        <v>3984</v>
      </c>
      <c r="J439" s="508" t="s">
        <v>1858</v>
      </c>
      <c r="K439" s="508" t="s">
        <v>1859</v>
      </c>
      <c r="L439" s="508" t="s">
        <v>2114</v>
      </c>
      <c r="M439" s="292">
        <v>1298000.0</v>
      </c>
      <c r="N439" s="308"/>
      <c r="O439" s="508">
        <v>0.0</v>
      </c>
      <c r="P439" s="182"/>
      <c r="Q439" s="182"/>
      <c r="R439" s="182"/>
    </row>
    <row r="440">
      <c r="A440" s="508">
        <v>18.0</v>
      </c>
      <c r="B440" s="508"/>
      <c r="C440" s="508" t="s">
        <v>1789</v>
      </c>
      <c r="D440" s="508"/>
      <c r="E440" s="91"/>
      <c r="F440" s="91">
        <v>14256.0</v>
      </c>
      <c r="G440" s="97" t="s">
        <v>3985</v>
      </c>
      <c r="H440" s="557" t="s">
        <v>3986</v>
      </c>
      <c r="I440" s="565" t="s">
        <v>3987</v>
      </c>
      <c r="J440" s="508" t="s">
        <v>1858</v>
      </c>
      <c r="K440" s="508" t="s">
        <v>1859</v>
      </c>
      <c r="L440" s="508" t="s">
        <v>820</v>
      </c>
      <c r="M440" s="292">
        <v>468000.0</v>
      </c>
      <c r="N440" s="308"/>
      <c r="O440" s="508">
        <v>0.0</v>
      </c>
      <c r="P440" s="182"/>
      <c r="Q440" s="182"/>
      <c r="R440" s="182"/>
    </row>
    <row r="441">
      <c r="A441" s="508">
        <v>19.0</v>
      </c>
      <c r="B441" s="508"/>
      <c r="C441" s="508" t="s">
        <v>1789</v>
      </c>
      <c r="D441" s="508"/>
      <c r="E441" s="91"/>
      <c r="F441" s="91">
        <v>14310.0</v>
      </c>
      <c r="G441" s="97" t="s">
        <v>3988</v>
      </c>
      <c r="H441" s="567" t="s">
        <v>3989</v>
      </c>
      <c r="I441" s="589" t="s">
        <v>3990</v>
      </c>
      <c r="J441" s="508" t="s">
        <v>1858</v>
      </c>
      <c r="K441" s="508" t="s">
        <v>1859</v>
      </c>
      <c r="L441" s="508" t="s">
        <v>2006</v>
      </c>
      <c r="M441" s="292">
        <v>648000.0</v>
      </c>
      <c r="N441" s="308"/>
      <c r="O441" s="508">
        <v>0.0</v>
      </c>
      <c r="P441" s="182"/>
      <c r="Q441" s="182"/>
      <c r="R441" s="182"/>
    </row>
    <row r="442">
      <c r="A442" s="508">
        <v>20.0</v>
      </c>
      <c r="B442" s="508"/>
      <c r="C442" s="508" t="s">
        <v>1789</v>
      </c>
      <c r="D442" s="508"/>
      <c r="E442" s="91"/>
      <c r="F442" s="91">
        <v>14334.0</v>
      </c>
      <c r="G442" s="97" t="s">
        <v>3991</v>
      </c>
      <c r="H442" s="567" t="s">
        <v>3992</v>
      </c>
      <c r="I442" s="589" t="s">
        <v>3993</v>
      </c>
      <c r="J442" s="508" t="s">
        <v>3630</v>
      </c>
      <c r="K442" s="508" t="s">
        <v>1746</v>
      </c>
      <c r="L442" s="508" t="s">
        <v>1852</v>
      </c>
      <c r="M442" s="292">
        <v>0.0</v>
      </c>
      <c r="N442" s="308"/>
      <c r="O442" s="508">
        <v>0.0</v>
      </c>
      <c r="P442" s="182"/>
      <c r="Q442" s="182"/>
      <c r="R442" s="182"/>
    </row>
    <row r="443">
      <c r="A443" s="508">
        <v>21.0</v>
      </c>
      <c r="B443" s="529"/>
      <c r="C443" s="529"/>
      <c r="D443" s="508"/>
      <c r="E443" s="91"/>
      <c r="F443" s="91">
        <v>14399.0</v>
      </c>
      <c r="G443" s="97" t="s">
        <v>3994</v>
      </c>
      <c r="H443" s="510" t="s">
        <v>3995</v>
      </c>
      <c r="I443" s="565" t="s">
        <v>3996</v>
      </c>
      <c r="J443" s="508" t="s">
        <v>3630</v>
      </c>
      <c r="K443" s="508" t="s">
        <v>1746</v>
      </c>
      <c r="L443" s="508" t="s">
        <v>1852</v>
      </c>
      <c r="M443" s="292">
        <v>0.0</v>
      </c>
      <c r="N443" s="308"/>
      <c r="O443" s="508">
        <v>0.0</v>
      </c>
      <c r="P443" s="182"/>
      <c r="Q443" s="182"/>
      <c r="R443" s="182"/>
    </row>
    <row r="444">
      <c r="A444" s="508">
        <v>22.0</v>
      </c>
      <c r="B444" s="508"/>
      <c r="C444" s="508" t="s">
        <v>1789</v>
      </c>
      <c r="D444" s="508"/>
      <c r="E444" s="91"/>
      <c r="F444" s="91">
        <v>14265.0</v>
      </c>
      <c r="G444" s="97" t="s">
        <v>3997</v>
      </c>
      <c r="H444" s="557" t="s">
        <v>3998</v>
      </c>
      <c r="I444" s="565" t="s">
        <v>3999</v>
      </c>
      <c r="J444" s="508" t="s">
        <v>2999</v>
      </c>
      <c r="K444" s="508" t="s">
        <v>2999</v>
      </c>
      <c r="L444" s="508" t="s">
        <v>1859</v>
      </c>
      <c r="M444" s="292">
        <v>0.0</v>
      </c>
      <c r="N444" s="308"/>
      <c r="O444" s="508">
        <v>0.0</v>
      </c>
      <c r="P444" s="182"/>
      <c r="Q444" s="182"/>
      <c r="R444" s="182"/>
    </row>
    <row r="445">
      <c r="A445" s="508">
        <v>23.0</v>
      </c>
      <c r="B445" s="508"/>
      <c r="C445" s="508" t="s">
        <v>1789</v>
      </c>
      <c r="D445" s="508"/>
      <c r="E445" s="91"/>
      <c r="F445" s="329" t="s">
        <v>4000</v>
      </c>
      <c r="G445" s="97" t="s">
        <v>4001</v>
      </c>
      <c r="H445" s="180" t="s">
        <v>4002</v>
      </c>
      <c r="I445" s="565" t="s">
        <v>4003</v>
      </c>
      <c r="J445" s="508" t="s">
        <v>2999</v>
      </c>
      <c r="K445" s="508" t="s">
        <v>2999</v>
      </c>
      <c r="L445" s="508" t="s">
        <v>1859</v>
      </c>
      <c r="M445" s="292">
        <v>0.0</v>
      </c>
      <c r="N445" s="308"/>
      <c r="O445" s="508">
        <v>0.0</v>
      </c>
      <c r="P445" s="182"/>
      <c r="Q445" s="91" t="s">
        <v>3451</v>
      </c>
      <c r="R445" s="182"/>
    </row>
    <row r="446">
      <c r="A446" s="508">
        <v>24.0</v>
      </c>
      <c r="B446" s="508"/>
      <c r="C446" s="508" t="s">
        <v>1789</v>
      </c>
      <c r="D446" s="508"/>
      <c r="E446" s="91"/>
      <c r="F446" s="91">
        <v>14243.0</v>
      </c>
      <c r="G446" s="313" t="s">
        <v>4004</v>
      </c>
      <c r="H446" s="181" t="s">
        <v>4005</v>
      </c>
      <c r="I446" s="589" t="s">
        <v>4006</v>
      </c>
      <c r="J446" s="508" t="s">
        <v>2999</v>
      </c>
      <c r="K446" s="508" t="s">
        <v>2999</v>
      </c>
      <c r="L446" s="508" t="s">
        <v>1859</v>
      </c>
      <c r="M446" s="292">
        <v>0.0</v>
      </c>
      <c r="N446" s="308"/>
      <c r="O446" s="508">
        <v>0.0</v>
      </c>
      <c r="P446" s="182"/>
      <c r="Q446" s="182"/>
      <c r="R446" s="182"/>
    </row>
    <row r="447">
      <c r="A447" s="508">
        <v>25.0</v>
      </c>
      <c r="B447" s="508"/>
      <c r="C447" s="508" t="s">
        <v>1789</v>
      </c>
      <c r="D447" s="508"/>
      <c r="E447" s="91"/>
      <c r="F447" s="91">
        <v>14239.0</v>
      </c>
      <c r="G447" s="313" t="s">
        <v>4007</v>
      </c>
      <c r="H447" s="181" t="s">
        <v>4008</v>
      </c>
      <c r="I447" s="589" t="s">
        <v>4009</v>
      </c>
      <c r="J447" s="508" t="s">
        <v>2999</v>
      </c>
      <c r="K447" s="508" t="s">
        <v>2999</v>
      </c>
      <c r="L447" s="508" t="s">
        <v>1859</v>
      </c>
      <c r="M447" s="292">
        <v>0.0</v>
      </c>
      <c r="N447" s="308"/>
      <c r="O447" s="508">
        <v>0.0</v>
      </c>
      <c r="P447" s="182"/>
      <c r="Q447" s="91" t="s">
        <v>3451</v>
      </c>
      <c r="R447" s="569" t="s">
        <v>4010</v>
      </c>
    </row>
    <row r="448">
      <c r="A448" s="508">
        <v>26.0</v>
      </c>
      <c r="B448" s="508"/>
      <c r="C448" s="508" t="s">
        <v>1789</v>
      </c>
      <c r="D448" s="508"/>
      <c r="E448" s="91"/>
      <c r="F448" s="91">
        <v>13309.0</v>
      </c>
      <c r="G448" s="97" t="s">
        <v>4012</v>
      </c>
      <c r="H448" s="557" t="s">
        <v>4013</v>
      </c>
      <c r="I448" s="565" t="s">
        <v>4014</v>
      </c>
      <c r="J448" s="508" t="s">
        <v>2999</v>
      </c>
      <c r="K448" s="508" t="s">
        <v>2999</v>
      </c>
      <c r="L448" s="508" t="s">
        <v>1859</v>
      </c>
      <c r="M448" s="292">
        <v>0.0</v>
      </c>
      <c r="N448" s="308"/>
      <c r="O448" s="508">
        <v>0.0</v>
      </c>
      <c r="P448" s="182"/>
      <c r="Q448" s="182"/>
      <c r="R448" s="182"/>
    </row>
    <row r="449">
      <c r="A449" s="508">
        <v>27.0</v>
      </c>
      <c r="B449" s="508"/>
      <c r="C449" s="508" t="s">
        <v>1789</v>
      </c>
      <c r="D449" s="508"/>
      <c r="E449" s="91"/>
      <c r="F449" s="482">
        <v>14104.0</v>
      </c>
      <c r="G449" s="502" t="s">
        <v>4015</v>
      </c>
      <c r="H449" s="180" t="s">
        <v>4016</v>
      </c>
      <c r="I449" s="591" t="s">
        <v>4017</v>
      </c>
      <c r="J449" s="508" t="s">
        <v>2999</v>
      </c>
      <c r="K449" s="508" t="s">
        <v>2999</v>
      </c>
      <c r="L449" s="508" t="s">
        <v>1859</v>
      </c>
      <c r="M449" s="292">
        <v>0.0</v>
      </c>
      <c r="N449" s="308"/>
      <c r="O449" s="508">
        <v>0.0</v>
      </c>
      <c r="P449" s="182"/>
      <c r="Q449" s="182"/>
      <c r="R449" s="182"/>
    </row>
    <row r="450">
      <c r="A450" s="551" t="s">
        <v>431</v>
      </c>
      <c r="G450" s="527"/>
      <c r="H450" s="527">
        <f>COUNTA(H423:H449)</f>
        <v>27</v>
      </c>
      <c r="I450" s="527"/>
      <c r="J450" s="528"/>
      <c r="K450" s="469">
        <f>L450-N450</f>
        <v>7453587</v>
      </c>
      <c r="L450" s="469">
        <f>sum(M423:M441)</f>
        <v>18512000</v>
      </c>
      <c r="M450" s="579"/>
      <c r="N450" s="469">
        <f>sum(O423:O446)</f>
        <v>11058413</v>
      </c>
      <c r="O450" s="579"/>
      <c r="P450" s="528"/>
      <c r="Q450" s="592">
        <f>Counta(Q423:Q449)</f>
        <v>13</v>
      </c>
      <c r="R450" s="528"/>
    </row>
  </sheetData>
  <mergeCells count="87">
    <mergeCell ref="A157:C157"/>
    <mergeCell ref="A177:F177"/>
    <mergeCell ref="J177:K177"/>
    <mergeCell ref="L177:M177"/>
    <mergeCell ref="N177:O177"/>
    <mergeCell ref="A181:C181"/>
    <mergeCell ref="N203:O203"/>
    <mergeCell ref="J243:K243"/>
    <mergeCell ref="J271:K271"/>
    <mergeCell ref="L271:M271"/>
    <mergeCell ref="N271:O271"/>
    <mergeCell ref="L292:M292"/>
    <mergeCell ref="N292:O292"/>
    <mergeCell ref="L328:M328"/>
    <mergeCell ref="N328:O328"/>
    <mergeCell ref="J203:K203"/>
    <mergeCell ref="L203:M203"/>
    <mergeCell ref="J227:K227"/>
    <mergeCell ref="L227:M227"/>
    <mergeCell ref="N227:O227"/>
    <mergeCell ref="L243:M243"/>
    <mergeCell ref="N243:O243"/>
    <mergeCell ref="A203:F203"/>
    <mergeCell ref="A206:C206"/>
    <mergeCell ref="A227:F227"/>
    <mergeCell ref="A230:C230"/>
    <mergeCell ref="A243:F243"/>
    <mergeCell ref="A246:C246"/>
    <mergeCell ref="A271:F271"/>
    <mergeCell ref="A417:F417"/>
    <mergeCell ref="A450:F450"/>
    <mergeCell ref="A274:C274"/>
    <mergeCell ref="A292:F292"/>
    <mergeCell ref="A295:C295"/>
    <mergeCell ref="A328:F328"/>
    <mergeCell ref="A331:C331"/>
    <mergeCell ref="A361:F361"/>
    <mergeCell ref="A386:F386"/>
    <mergeCell ref="A1:R1"/>
    <mergeCell ref="A2:R2"/>
    <mergeCell ref="A3:R3"/>
    <mergeCell ref="A21:H21"/>
    <mergeCell ref="I21:J21"/>
    <mergeCell ref="K21:L21"/>
    <mergeCell ref="M21:N21"/>
    <mergeCell ref="A23:R23"/>
    <mergeCell ref="A24:R24"/>
    <mergeCell ref="A25:R25"/>
    <mergeCell ref="A51:H51"/>
    <mergeCell ref="I51:J51"/>
    <mergeCell ref="K51:L51"/>
    <mergeCell ref="M51:N51"/>
    <mergeCell ref="A53:R53"/>
    <mergeCell ref="A54:R54"/>
    <mergeCell ref="A55:R55"/>
    <mergeCell ref="A76:H76"/>
    <mergeCell ref="I76:J76"/>
    <mergeCell ref="K76:L76"/>
    <mergeCell ref="M76:N76"/>
    <mergeCell ref="A78:R78"/>
    <mergeCell ref="A79:R79"/>
    <mergeCell ref="A80:R80"/>
    <mergeCell ref="A95:H95"/>
    <mergeCell ref="I95:J95"/>
    <mergeCell ref="K95:L95"/>
    <mergeCell ref="M95:N95"/>
    <mergeCell ref="A97:R97"/>
    <mergeCell ref="A98:R98"/>
    <mergeCell ref="A99:R99"/>
    <mergeCell ref="A116:H116"/>
    <mergeCell ref="I116:J116"/>
    <mergeCell ref="K116:L116"/>
    <mergeCell ref="M116:N116"/>
    <mergeCell ref="A118:R118"/>
    <mergeCell ref="A119:R119"/>
    <mergeCell ref="A120:R120"/>
    <mergeCell ref="A135:H135"/>
    <mergeCell ref="I135:J135"/>
    <mergeCell ref="K135:L135"/>
    <mergeCell ref="M135:N135"/>
    <mergeCell ref="A137:R137"/>
    <mergeCell ref="A138:R138"/>
    <mergeCell ref="A139:R139"/>
    <mergeCell ref="A154:F154"/>
    <mergeCell ref="J154:K154"/>
    <mergeCell ref="L154:M154"/>
    <mergeCell ref="N154:O154"/>
  </mergeCells>
  <conditionalFormatting sqref="F33">
    <cfRule type="expression" dxfId="3" priority="1">
      <formula>COUNTIFJ5:F431</formula>
    </cfRule>
  </conditionalFormatting>
  <conditionalFormatting sqref="F32">
    <cfRule type="expression" dxfId="3" priority="2">
      <formula>COUNTIFJ5:F433</formula>
    </cfRule>
  </conditionalFormatting>
  <conditionalFormatting sqref="F30 F35:F36">
    <cfRule type="expression" dxfId="3" priority="3">
      <formula>COUNTIFJ5:F436</formula>
    </cfRule>
  </conditionalFormatting>
  <conditionalFormatting sqref="F31">
    <cfRule type="expression" dxfId="3" priority="4">
      <formula>COUNTIFJ5:F428</formula>
    </cfRule>
  </conditionalFormatting>
  <conditionalFormatting sqref="F29">
    <cfRule type="expression" dxfId="3" priority="5">
      <formula>COUNTIFJ5:F429</formula>
    </cfRule>
  </conditionalFormatting>
  <conditionalFormatting sqref="F38:F40">
    <cfRule type="expression" dxfId="3" priority="6">
      <formula>COUNTIFJ5:F431</formula>
    </cfRule>
  </conditionalFormatting>
  <conditionalFormatting sqref="F34">
    <cfRule type="expression" dxfId="3" priority="7">
      <formula>COUNTIFJ5:F434</formula>
    </cfRule>
  </conditionalFormatting>
  <conditionalFormatting sqref="F37">
    <cfRule type="expression" dxfId="3" priority="8">
      <formula>COUNTIFJ5:F436</formula>
    </cfRule>
  </conditionalFormatting>
  <conditionalFormatting sqref="F37">
    <cfRule type="expression" dxfId="3" priority="9">
      <formula>COUNTIFJ5:F430</formula>
    </cfRule>
  </conditionalFormatting>
  <conditionalFormatting sqref="F62">
    <cfRule type="expression" dxfId="3" priority="10">
      <formula>COUNTIFJ5:F453</formula>
    </cfRule>
  </conditionalFormatting>
  <conditionalFormatting sqref="F42 F58">
    <cfRule type="expression" dxfId="3" priority="11">
      <formula>COUNTIFJ5:F437</formula>
    </cfRule>
  </conditionalFormatting>
  <conditionalFormatting sqref="E75">
    <cfRule type="expression" dxfId="4" priority="12">
      <formula>COUNTIF($H$620:$H$713,E75)&gt;1</formula>
    </cfRule>
  </conditionalFormatting>
  <conditionalFormatting sqref="G7:H20 G29:G36 H30:H37 G38:G40 H42 G43:G50 H45:H50 H58 H62 G65:G67 H68">
    <cfRule type="expression" dxfId="3" priority="13">
      <formula>countif</formula>
    </cfRule>
  </conditionalFormatting>
  <conditionalFormatting sqref="E7:E20 E29:E40 E42:E50 E58 E62 E65:E68">
    <cfRule type="expression" dxfId="4" priority="14">
      <formula>COUNTIF($H$334:$H$472,$H7)&gt;1</formula>
    </cfRule>
  </conditionalFormatting>
  <conditionalFormatting sqref="F7:F20 F43:F50 F65:F68">
    <cfRule type="expression" dxfId="3" priority="15">
      <formula>COUNTIFJ5:F406</formula>
    </cfRule>
  </conditionalFormatting>
  <conditionalFormatting sqref="E74:E75">
    <cfRule type="expression" dxfId="4" priority="16">
      <formula>COUNTIF($H$518:$H$611,E74)&gt;1</formula>
    </cfRule>
  </conditionalFormatting>
  <conditionalFormatting sqref="E73:E75">
    <cfRule type="expression" dxfId="4" priority="17">
      <formula>COUNTIF($H$422:$H$515,E73)&gt;1</formula>
    </cfRule>
  </conditionalFormatting>
  <conditionalFormatting sqref="E72:E75">
    <cfRule type="expression" dxfId="4" priority="18">
      <formula>COUNTIF($H$364:$H$457,E72)&gt;1</formula>
    </cfRule>
  </conditionalFormatting>
  <conditionalFormatting sqref="E71:E75">
    <cfRule type="expression" dxfId="4" priority="19">
      <formula>COUNTIF($H$365:$H$458,E71)&gt;1</formula>
    </cfRule>
  </conditionalFormatting>
  <conditionalFormatting sqref="E69">
    <cfRule type="expression" dxfId="4" priority="20">
      <formula>COUNTIF($H$266:$H$359,E69)&gt;1</formula>
    </cfRule>
  </conditionalFormatting>
  <conditionalFormatting sqref="E69:E75">
    <cfRule type="expression" dxfId="4" priority="21">
      <formula>COUNTIF($I$174:$I$267,E69)&gt;1</formula>
    </cfRule>
  </conditionalFormatting>
  <conditionalFormatting sqref="E93:E94">
    <cfRule type="expression" dxfId="4" priority="22">
      <formula>COUNTIF($I$82:$I$482,E93)&gt;1</formula>
    </cfRule>
  </conditionalFormatting>
  <dataValidations>
    <dataValidation type="list" allowBlank="1" showErrorMessage="1" sqref="D141:D153 D160:D176 D184:D202 D209:D226 D233:D242 D249:D270 D277:D291 D298:D327 D334:D360 D367:D385 D392:D416 D423:D449">
      <formula1>"PBGC Lidya,PBGC Intan"</formula1>
    </dataValidation>
    <dataValidation type="list" allowBlank="1" showErrorMessage="1" sqref="I5:I20 I27:I50 I57:I75 I82:I94 I101:I115 I122:I134 J141:J153 J160:J176 J184:J202 J209:J226 J233:J242 J249:J270 J277:J291 J298:J327 J334:J360 J367:J385 J392:J416 J423:J432 J433:K437 J438:J443 J444:K449">
      <formula1>"Potensi,Negoisasi,Closing,Existing,Renewal,Target Pipeline,Tidak Tertarik ,Move,Closing Individu"</formula1>
    </dataValidation>
    <dataValidation type="list" allowBlank="1" showErrorMessage="1" sqref="J5:J20 J27:J50 J57:J75 J82:J94 J101:J115 J122:J134 K141:K153 K160:K176 K184:K202 K209:K226 K233:K242 K249:K270 K277:K291 K298:K327 K334:K360 K367:K385 K392:K416 K423:K432 K438:K443">
      <formula1>"Aktivasi,Pending,No Package,On Progrees"</formula1>
    </dataValidation>
    <dataValidation type="list" allowBlank="1" showErrorMessage="1" sqref="E141:E153 E160:E176 E184:E202 E209:E226 E233:E242 E249:E270 E277:E291 E298:E327 E334:E360 E367:E385 E392:E416 E423:E449">
      <formula1>"PBGC 1 - Lidya,PBGC 3 - Ruth"</formula1>
    </dataValidation>
    <dataValidation type="list" allowBlank="1" showErrorMessage="1" sqref="R175">
      <formula1>"https://drive.google.com/file/d/1iFdlCngYpWU4zpxbiwJW4NbBrBF-YPdo/view?usp=drive_link"</formula1>
    </dataValidation>
    <dataValidation type="list" allowBlank="1" showErrorMessage="1" sqref="L5:L20 L27:L50 L57:L75 L82:L94 L101:L115">
      <formula1>"78.000,234.000,468.000,702.000,858.000,118.000,354.000,708.000,998.000,1.298.000,1.998.000,2.596.000,168.000,504.000,1.008.000,1.488.000,1.688.000,2.688.000,3.368.000,1.598.000 ,2.078.000 ,4.798.000 ,5.288.000 ,3.600.000 ,399.000 ,54.000,No Package"</formula1>
    </dataValidation>
    <dataValidation type="list" allowBlank="1" showErrorMessage="1" sqref="P5:P20 P27:P50 P57:P75 P82:P94 P101:P115 P122:P134 Q141:Q153 Q160:Q176 Q184:Q202 Q209:Q226 Q233:Q242 Q249:Q270 Q277:Q291 Q298:Q327 P334:Q360 P367:Q385 P392:Q416 P423:Q449">
      <formula1>"Training Bulan ini,Belum di Training,Training Bulan Sebelumnya,Follow up Call&amp;Chat"</formula1>
    </dataValidation>
    <dataValidation type="list" allowBlank="1" showErrorMessage="1" sqref="D5:D20 D27:D50 D57:D75 D82:D94 D101:D115 D122:D134">
      <formula1>"PBGC 1 - Lidya"</formula1>
    </dataValidation>
    <dataValidation type="list" allowBlank="1" showErrorMessage="1" sqref="C5:C20 C27:C50 C57:C75 C82:C94 C101:C115 C122:C134 C141:C153 C160:C176 C184:C202 C209:C226 C233:C242 C249:C270 C277:C291 C298:C327 C334:C360 C367:C385 C392:C416 C423:C449">
      <formula1>"Kelolaan,Referal Perusahaan ,OTP Perusahaan ,Facebook,Mitra Taufik,Mitra KG TEKNIK BATAM,Mitra PT. Alfatih,Mitra Laundry Store Jambi,Mitra SHARENA LAUNDRY,Mitra Budi Santo,Mitra Pop's Laundry,Mitra Fast Laundry,Mitra Zona Laundry Mamuju,Mitra Kasih Laundr"&amp;"y,Mitra HAWP (Franchise),Mitra Laundry Kita,Mitra AZZAHRO LAUNDRY TA CIKANDE,Mitra Laundry Bloosom,Mitra Kilo Loundry Singosari,Mitra Delisha Laundry &amp; Cleaning,Mitra Get Laundry RMJ,Mitra Sultan Laundry.co,Mitra Akang Laundry,Mitra LabClean,Mitra kmm,Mit"&amp;"ra Mame Laundry"</formula1>
    </dataValidation>
    <dataValidation type="list" allowBlank="1" showErrorMessage="1" sqref="K5:K20 M5:M20 K27:K50 M27:M50 K57:K75 M57:M75 K82:K94 M82:M94 K101:K115 M101:M115 K122:K134 M122:M134">
      <formula1>"Basic 1 Bulan,Basic 3 Bulan,Basic 6 Bulan,Basic 9 Bulan,Basic 12 Bulan,Bisnis 1 Bulan,Bisnis 3 Bulan,Bisnis 6 Bulan,Bisnis 9 bulan,Bisnis 12 Bulan,Business 18 Bulan,Bisnis 24 Bulan,Pro 1 Bulan,Pro 3 Bulan,Pro 6 Bulan,Pro 9 Bulan,Pro 12 Bulan,Pro 18 Bulan,"&amp;"Pro 24 Bulan,Jagoan Business,Jagoan Pro,Bundling Business,Bundling Pro,Mesin POS,Printer Thermal,Kertas Thermal,No Package"</formula1>
    </dataValidation>
    <dataValidation type="list" allowBlank="1" showErrorMessage="1" sqref="N188">
      <formula1>"Basic 1 Bulan,Basic 3 Bulan,Basic 6 Bulan,Basic 12 Bulan,Bisnis 1 Bulan,Bisnis 3 Bulan,Bisnis 6 Bulan,Bisnis 9 Bulan,Bisnis 12 Bulan,Bisnis 2 Tahun,Promo Jagoan,Printer Thermal,Kertas Thermal,Bundling,No Package"</formula1>
    </dataValidation>
    <dataValidation type="list" allowBlank="1" showErrorMessage="1" sqref="L141:L153 N141:N153 L160:L176 N160:N176 N184:N187 L184:L202 N189:N202 L209:L226 N209:N226 L233:L242 N233:N242 L249:L270 N249:N270 L277:L291 N277:N291 L298:L327 N298:N327 L334:L360 N334:N360 L367:L385 N367:N385 L392:L416 N392:N416 L423:L449 N423:N449">
      <formula1>"Basic 1 Bulan,Basic 3 Bulan,Basic 6 Bulan,Basic 12 Bulan,Bisnis 1 Bulan,Bisnis 3 Bulan,Bisnis 6 Bulan,Bisnis 12 Bulan,Bisnis 2 Tahun,Promo Jagoan,Printer Thermal,Kertas Thermal,Bundling,No Package,Bisnis 9 bulan"</formula1>
    </dataValidation>
    <dataValidation type="list" allowBlank="1" showErrorMessage="1" sqref="L122:L134">
      <formula1>"78.000,234.000,468.000,250.000,218.000,858.000,118.000,354.000,708.000,1.077.000,1.298.000,1.599.000,0,2.596.000,478.000,998.000,1.688.000"</formula1>
    </dataValidation>
    <dataValidation type="custom" allowBlank="1" showDropDown="1" showErrorMessage="1" sqref="O5:O20 O27:O50 O57:O68 B71:B75 O70:O75 O82:O94 O101:O115 O122:O134 P141:P153 P160:P176 P184:P202 P209:P226 P233:P242 P249:P270 P277:P291 P298:P327">
      <formula1>OR(NOT(ISERROR(DATEVALUE(B5))), AND(ISNUMBER(B5), LEFT(CELL("format", B5))="D"))</formula1>
    </dataValidation>
    <dataValidation type="list" allowBlank="1" showErrorMessage="1" sqref="M141:M144 M146:M153 M160:M176 M184:M202 M209:M226 M233:M242 M249:M270 M277:M291 M298:M314 M316:M327 M334:M342 M345:M360 M367:M385 M392:M416 M423:M449">
      <formula1>"78.000,234.000,468.000,250.000,218.000,858.000,118.000,354.000,648.000,1.077.000,1.298.000,1.599.000,0,2.596.000,478.000,998.000"</formula1>
    </dataValidation>
  </dataValidations>
  <hyperlinks>
    <hyperlink r:id="rId2" ref="Q5"/>
    <hyperlink r:id="rId3" ref="Q6"/>
    <hyperlink r:id="rId4" ref="Q7"/>
    <hyperlink r:id="rId5" ref="Q18"/>
    <hyperlink r:id="rId6" ref="Q27"/>
    <hyperlink r:id="rId7" ref="R27"/>
    <hyperlink r:id="rId8" ref="R28"/>
    <hyperlink r:id="rId9" ref="Q32"/>
    <hyperlink r:id="rId10" ref="Q33"/>
    <hyperlink r:id="rId11" ref="R33"/>
    <hyperlink r:id="rId12" ref="Q35"/>
    <hyperlink r:id="rId13" ref="R35"/>
    <hyperlink r:id="rId14" ref="Q36"/>
    <hyperlink r:id="rId15" ref="R37"/>
    <hyperlink r:id="rId16" ref="Q38"/>
    <hyperlink r:id="rId17" ref="Q43"/>
    <hyperlink r:id="rId18" ref="Q45"/>
    <hyperlink r:id="rId19" ref="Q47"/>
    <hyperlink r:id="rId20" ref="Q48"/>
    <hyperlink r:id="rId21" ref="R57"/>
    <hyperlink r:id="rId22" ref="Q62"/>
    <hyperlink r:id="rId23" ref="Q67"/>
    <hyperlink r:id="rId24" ref="Q69"/>
    <hyperlink r:id="rId25" ref="R69"/>
    <hyperlink r:id="rId26" ref="Q71"/>
    <hyperlink r:id="rId27" ref="Q73"/>
    <hyperlink r:id="rId28" ref="Q74"/>
    <hyperlink r:id="rId29" ref="R82"/>
    <hyperlink r:id="rId30" ref="R85"/>
    <hyperlink r:id="rId31" ref="R86"/>
    <hyperlink r:id="rId32" ref="Q89"/>
    <hyperlink r:id="rId33" ref="R91"/>
    <hyperlink r:id="rId34" ref="R103"/>
    <hyperlink r:id="rId35" ref="Q105"/>
    <hyperlink r:id="rId36" ref="R105"/>
    <hyperlink r:id="rId37" ref="Q106"/>
    <hyperlink r:id="rId38" ref="R106"/>
    <hyperlink r:id="rId39" ref="Q107"/>
    <hyperlink r:id="rId40" ref="Q108"/>
    <hyperlink r:id="rId41" ref="Q109"/>
    <hyperlink r:id="rId42" ref="Q115"/>
    <hyperlink r:id="rId43" ref="Q122"/>
    <hyperlink r:id="rId44" ref="R122"/>
    <hyperlink r:id="rId45" ref="Q123"/>
    <hyperlink r:id="rId46" ref="R124"/>
    <hyperlink r:id="rId47" ref="R125"/>
    <hyperlink r:id="rId48" ref="Q126"/>
    <hyperlink r:id="rId49" ref="R126"/>
    <hyperlink r:id="rId50" ref="R128"/>
    <hyperlink r:id="rId51" ref="Q129"/>
    <hyperlink r:id="rId52" ref="R129"/>
    <hyperlink r:id="rId53" ref="R131"/>
    <hyperlink r:id="rId54" ref="R148"/>
    <hyperlink r:id="rId55" ref="R149"/>
    <hyperlink r:id="rId56" ref="R150"/>
    <hyperlink r:id="rId57" ref="R151"/>
    <hyperlink r:id="rId58" ref="R152"/>
    <hyperlink r:id="rId59" ref="R153"/>
    <hyperlink r:id="rId60" ref="R165"/>
    <hyperlink r:id="rId61" ref="R166"/>
    <hyperlink r:id="rId62" ref="R167"/>
    <hyperlink r:id="rId63" ref="R175"/>
    <hyperlink r:id="rId64" ref="R184"/>
    <hyperlink r:id="rId65" ref="R186"/>
    <hyperlink r:id="rId66" ref="R187"/>
    <hyperlink r:id="rId67" ref="R188"/>
    <hyperlink r:id="rId68" ref="R190"/>
    <hyperlink r:id="rId69" ref="R191"/>
    <hyperlink r:id="rId70" ref="R198"/>
    <hyperlink r:id="rId71" ref="R210"/>
    <hyperlink r:id="rId72" ref="R211"/>
    <hyperlink r:id="rId73" ref="R212"/>
    <hyperlink r:id="rId74" ref="R221"/>
    <hyperlink r:id="rId75" ref="R222"/>
    <hyperlink r:id="rId76" ref="R226"/>
    <hyperlink r:id="rId77" ref="R233"/>
    <hyperlink r:id="rId78" ref="R234"/>
    <hyperlink r:id="rId79" ref="R235"/>
    <hyperlink r:id="rId80" ref="R236"/>
    <hyperlink r:id="rId81" ref="R237"/>
    <hyperlink r:id="rId82" ref="R249"/>
    <hyperlink r:id="rId83" ref="C250"/>
    <hyperlink r:id="rId84" ref="R250"/>
    <hyperlink r:id="rId85" ref="R251"/>
    <hyperlink r:id="rId86" ref="R253"/>
    <hyperlink r:id="rId87" ref="R256"/>
    <hyperlink r:id="rId88" ref="R258"/>
    <hyperlink r:id="rId89" ref="R259"/>
    <hyperlink r:id="rId90" ref="R278"/>
    <hyperlink r:id="rId91" ref="R279"/>
    <hyperlink r:id="rId92" ref="C281"/>
    <hyperlink r:id="rId93" ref="R281"/>
    <hyperlink r:id="rId94" ref="R301"/>
    <hyperlink r:id="rId95" ref="R302"/>
    <hyperlink r:id="rId96" ref="R303"/>
    <hyperlink r:id="rId97" ref="R304"/>
    <hyperlink r:id="rId98" ref="R305"/>
    <hyperlink r:id="rId99" ref="R306"/>
    <hyperlink r:id="rId100" ref="R308"/>
    <hyperlink r:id="rId101" ref="R309"/>
    <hyperlink r:id="rId102" ref="R312"/>
    <hyperlink r:id="rId103" ref="C317"/>
    <hyperlink r:id="rId104" ref="R317"/>
    <hyperlink r:id="rId105" ref="R319"/>
    <hyperlink r:id="rId106" ref="R322"/>
    <hyperlink r:id="rId107" ref="R323"/>
    <hyperlink r:id="rId108" ref="R324"/>
    <hyperlink r:id="rId109" ref="R327"/>
    <hyperlink r:id="rId110" ref="R334"/>
    <hyperlink r:id="rId111" ref="R335"/>
    <hyperlink r:id="rId112" ref="R337"/>
    <hyperlink r:id="rId113" ref="R340"/>
    <hyperlink r:id="rId114" ref="R341"/>
    <hyperlink r:id="rId115" ref="R343"/>
    <hyperlink r:id="rId116" ref="R344"/>
    <hyperlink r:id="rId117" ref="R345"/>
    <hyperlink r:id="rId118" ref="R352"/>
    <hyperlink r:id="rId119" ref="R357"/>
    <hyperlink r:id="rId120" ref="R358"/>
    <hyperlink r:id="rId121" ref="R360"/>
    <hyperlink r:id="rId122" ref="R370"/>
    <hyperlink r:id="rId123" ref="R376"/>
    <hyperlink r:id="rId124" ref="R377"/>
    <hyperlink r:id="rId125" ref="R381"/>
    <hyperlink r:id="rId126" ref="R382"/>
    <hyperlink r:id="rId127" ref="R392"/>
    <hyperlink r:id="rId128" ref="R393"/>
    <hyperlink r:id="rId129" ref="R394"/>
    <hyperlink r:id="rId130" ref="R396"/>
    <hyperlink r:id="rId131" ref="R397"/>
    <hyperlink r:id="rId132" ref="R398"/>
    <hyperlink r:id="rId133" ref="R399"/>
    <hyperlink r:id="rId134" ref="R400"/>
    <hyperlink r:id="rId135" ref="R402"/>
    <hyperlink r:id="rId136" ref="R403"/>
    <hyperlink r:id="rId137" ref="R406"/>
    <hyperlink r:id="rId138" ref="R408"/>
    <hyperlink r:id="rId139" ref="R423"/>
    <hyperlink r:id="rId140" ref="R424"/>
    <hyperlink r:id="rId141" ref="R425"/>
    <hyperlink r:id="rId142" ref="R426"/>
    <hyperlink r:id="rId143" ref="R427"/>
    <hyperlink r:id="rId144" ref="R429"/>
    <hyperlink r:id="rId145" ref="R430"/>
    <hyperlink r:id="rId146" ref="R431"/>
    <hyperlink r:id="rId147" ref="R432"/>
    <hyperlink r:id="rId148" ref="R433"/>
    <hyperlink r:id="rId149" ref="R434"/>
    <hyperlink r:id="rId150" ref="R447"/>
  </hyperlinks>
  <drawing r:id="rId151"/>
  <legacyDrawing r:id="rId152"/>
  <tableParts count="1">
    <tablePart r:id="rId154"/>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hidden="1" min="1" max="1" width="4.0"/>
    <col customWidth="1" min="2" max="2" width="9.38"/>
    <col customWidth="1" hidden="1" min="3" max="3" width="6.63"/>
    <col customWidth="1" hidden="1" min="4" max="4" width="6.88"/>
    <col customWidth="1" hidden="1" min="5" max="5" width="4.63"/>
    <col customWidth="1" min="6" max="6" width="10.25"/>
    <col customWidth="1" min="7" max="7" width="12.75"/>
    <col customWidth="1" hidden="1" min="8" max="8" width="7.63"/>
    <col customWidth="1" min="9" max="9" width="8.0"/>
    <col customWidth="1" min="10" max="10" width="21.0"/>
    <col customWidth="1" min="11" max="11" width="22.25"/>
    <col customWidth="1" min="12" max="12" width="19.25"/>
    <col customWidth="1" min="13" max="13" width="12.13"/>
    <col customWidth="1" min="14" max="14" width="11.88"/>
    <col customWidth="1" min="15" max="15" width="8.5"/>
    <col customWidth="1" min="16" max="16" width="8.75"/>
    <col customWidth="1" min="17" max="17" width="7.38"/>
    <col customWidth="1" min="18" max="18" width="6.63"/>
    <col customWidth="1" min="19" max="19" width="11.25"/>
    <col customWidth="1" min="20" max="20" width="10.13"/>
    <col customWidth="1" min="21" max="21" width="8.75"/>
    <col customWidth="1" min="22" max="22" width="18.5"/>
    <col customWidth="1" min="23" max="23" width="14.38"/>
    <col customWidth="1" hidden="1" min="24" max="24" width="16.0"/>
    <col customWidth="1" hidden="1" min="25" max="25" width="11.25"/>
    <col customWidth="1" min="26" max="26" width="35.25"/>
    <col customWidth="1" hidden="1" min="27" max="27" width="12.75"/>
  </cols>
  <sheetData>
    <row r="1">
      <c r="A1" s="18" t="s">
        <v>16</v>
      </c>
      <c r="N1" s="18"/>
      <c r="O1" s="23"/>
      <c r="P1" s="445"/>
      <c r="Q1" s="18"/>
      <c r="R1" s="139"/>
      <c r="S1" s="139"/>
      <c r="T1" s="139"/>
      <c r="U1" s="139"/>
      <c r="V1" s="139"/>
      <c r="W1" s="139"/>
      <c r="X1" s="18"/>
      <c r="Y1" s="18"/>
      <c r="Z1" s="140"/>
      <c r="AA1" s="18"/>
    </row>
    <row r="2" ht="21.0" customHeight="1">
      <c r="A2" s="20" t="s">
        <v>18</v>
      </c>
      <c r="N2" s="20"/>
      <c r="O2" s="23"/>
      <c r="P2" s="24"/>
      <c r="Q2" s="20"/>
      <c r="R2" s="27"/>
      <c r="S2" s="27"/>
      <c r="T2" s="27"/>
      <c r="U2" s="27"/>
      <c r="V2" s="27"/>
      <c r="W2" s="27"/>
      <c r="X2" s="20"/>
      <c r="Y2" s="20"/>
      <c r="Z2" s="31"/>
      <c r="AA2" s="20"/>
    </row>
    <row r="3" ht="21.0" customHeight="1">
      <c r="A3" s="34" t="s">
        <v>25</v>
      </c>
      <c r="N3" s="37"/>
      <c r="O3" s="38"/>
      <c r="P3" s="24"/>
      <c r="Q3" s="37"/>
      <c r="R3" s="41"/>
      <c r="S3" s="41"/>
      <c r="T3" s="41"/>
      <c r="U3" s="41"/>
      <c r="V3" s="41"/>
      <c r="W3" s="41"/>
      <c r="X3" s="37"/>
      <c r="Y3" s="37"/>
      <c r="Z3" s="45"/>
      <c r="AA3" s="37"/>
    </row>
    <row r="4" ht="44.25" customHeight="1">
      <c r="A4" s="47" t="s">
        <v>40</v>
      </c>
      <c r="B4" s="49" t="s">
        <v>43</v>
      </c>
      <c r="C4" s="50" t="s">
        <v>46</v>
      </c>
      <c r="D4" s="51" t="s">
        <v>48</v>
      </c>
      <c r="E4" s="50" t="s">
        <v>50</v>
      </c>
      <c r="F4" s="50" t="s">
        <v>53</v>
      </c>
      <c r="G4" s="50" t="s">
        <v>56</v>
      </c>
      <c r="H4" s="56" t="s">
        <v>57</v>
      </c>
      <c r="I4" s="49" t="s">
        <v>58</v>
      </c>
      <c r="J4" s="58" t="s">
        <v>59</v>
      </c>
      <c r="K4" s="58" t="s">
        <v>60</v>
      </c>
      <c r="L4" s="58" t="s">
        <v>61</v>
      </c>
      <c r="M4" s="58" t="s">
        <v>62</v>
      </c>
      <c r="N4" s="58" t="s">
        <v>63</v>
      </c>
      <c r="O4" s="60" t="s">
        <v>65</v>
      </c>
      <c r="P4" s="61" t="s">
        <v>66</v>
      </c>
      <c r="Q4" s="62" t="s">
        <v>67</v>
      </c>
      <c r="R4" s="62" t="s">
        <v>69</v>
      </c>
      <c r="S4" s="62" t="s">
        <v>70</v>
      </c>
      <c r="T4" s="62" t="s">
        <v>71</v>
      </c>
      <c r="U4" s="62" t="s">
        <v>72</v>
      </c>
      <c r="V4" s="64" t="s">
        <v>73</v>
      </c>
      <c r="W4" s="62" t="s">
        <v>74</v>
      </c>
      <c r="X4" s="62" t="s">
        <v>75</v>
      </c>
      <c r="Y4" s="62" t="s">
        <v>76</v>
      </c>
      <c r="Z4" s="62" t="s">
        <v>78</v>
      </c>
      <c r="AA4" s="50" t="s">
        <v>79</v>
      </c>
    </row>
    <row r="5" ht="22.5" customHeight="1">
      <c r="A5" s="448">
        <f>COUNTIF('Call &amp; Chat-Lidya'!$I$4:$I$2433,I5)</f>
        <v>1</v>
      </c>
      <c r="B5" s="75" t="s">
        <v>1955</v>
      </c>
      <c r="C5" s="94" t="s">
        <v>83</v>
      </c>
      <c r="D5" s="94" t="s">
        <v>104</v>
      </c>
      <c r="E5" s="75" t="s">
        <v>946</v>
      </c>
      <c r="F5" s="429">
        <v>46069.0</v>
      </c>
      <c r="G5" s="176"/>
      <c r="H5" s="94" t="s">
        <v>1958</v>
      </c>
      <c r="I5" s="94" t="s">
        <v>1959</v>
      </c>
      <c r="J5" s="175" t="s">
        <v>1960</v>
      </c>
      <c r="K5" s="175" t="s">
        <v>1962</v>
      </c>
      <c r="L5" s="430" t="s">
        <v>1962</v>
      </c>
      <c r="M5" s="94" t="s">
        <v>1964</v>
      </c>
      <c r="N5" s="175"/>
      <c r="O5" s="431">
        <v>46069.0</v>
      </c>
      <c r="P5" s="176">
        <v>46083.0</v>
      </c>
      <c r="Q5" s="94" t="s">
        <v>95</v>
      </c>
      <c r="R5" s="94">
        <v>3.0</v>
      </c>
      <c r="S5" s="166" t="s">
        <v>99</v>
      </c>
      <c r="T5" s="166" t="s">
        <v>145</v>
      </c>
      <c r="U5" s="167" t="s">
        <v>101</v>
      </c>
      <c r="V5" s="167" t="s">
        <v>105</v>
      </c>
      <c r="W5" s="167" t="s">
        <v>509</v>
      </c>
      <c r="X5" s="94" t="s">
        <v>959</v>
      </c>
      <c r="Y5" s="55">
        <v>1688000.0</v>
      </c>
      <c r="Z5" s="435"/>
      <c r="AA5" s="357"/>
    </row>
    <row r="6" ht="22.5" customHeight="1">
      <c r="A6" s="72">
        <f>COUNTIF('Call &amp; Chat-Lidya'!$I$4:$I$2433,I6)</f>
        <v>6</v>
      </c>
      <c r="B6" s="74">
        <v>46162.0</v>
      </c>
      <c r="C6" s="94" t="s">
        <v>83</v>
      </c>
      <c r="D6" s="76" t="s">
        <v>173</v>
      </c>
      <c r="E6" s="76" t="s">
        <v>1971</v>
      </c>
      <c r="F6" s="157">
        <v>46141.0</v>
      </c>
      <c r="G6" s="83" t="s">
        <v>88</v>
      </c>
      <c r="H6" s="75" t="s">
        <v>851</v>
      </c>
      <c r="I6" s="75" t="s">
        <v>1973</v>
      </c>
      <c r="J6" s="353" t="s">
        <v>1974</v>
      </c>
      <c r="K6" s="354" t="s">
        <v>1976</v>
      </c>
      <c r="L6" s="354" t="s">
        <v>1976</v>
      </c>
      <c r="M6" s="75" t="s">
        <v>1977</v>
      </c>
      <c r="N6" s="75" t="s">
        <v>1977</v>
      </c>
      <c r="O6" s="164">
        <v>46141.0</v>
      </c>
      <c r="P6" s="74">
        <v>46155.0</v>
      </c>
      <c r="Q6" s="76" t="s">
        <v>124</v>
      </c>
      <c r="R6" s="94">
        <v>2.0</v>
      </c>
      <c r="S6" s="166" t="s">
        <v>251</v>
      </c>
      <c r="T6" s="83" t="s">
        <v>145</v>
      </c>
      <c r="U6" s="83" t="s">
        <v>101</v>
      </c>
      <c r="V6" s="167" t="s">
        <v>1043</v>
      </c>
      <c r="W6" s="97"/>
      <c r="X6" s="88"/>
      <c r="Y6" s="98"/>
      <c r="Z6" s="175"/>
      <c r="AA6" s="357"/>
    </row>
    <row r="7" ht="22.5" customHeight="1">
      <c r="A7" s="72">
        <f>COUNTIF('Call &amp; Chat-Lidya'!$I$4:$I$2433,I7)</f>
        <v>6</v>
      </c>
      <c r="B7" s="74">
        <v>46162.0</v>
      </c>
      <c r="C7" s="94" t="s">
        <v>83</v>
      </c>
      <c r="D7" s="76" t="s">
        <v>173</v>
      </c>
      <c r="E7" s="75" t="s">
        <v>1022</v>
      </c>
      <c r="F7" s="429">
        <v>46084.0</v>
      </c>
      <c r="G7" s="83" t="s">
        <v>88</v>
      </c>
      <c r="H7" s="94">
        <v>10679.0</v>
      </c>
      <c r="I7" s="94" t="s">
        <v>1024</v>
      </c>
      <c r="J7" s="175" t="s">
        <v>1025</v>
      </c>
      <c r="K7" s="175" t="s">
        <v>1026</v>
      </c>
      <c r="L7" s="430" t="s">
        <v>1026</v>
      </c>
      <c r="M7" s="94" t="s">
        <v>1027</v>
      </c>
      <c r="N7" s="94" t="s">
        <v>1027</v>
      </c>
      <c r="O7" s="431">
        <v>46067.0</v>
      </c>
      <c r="P7" s="176">
        <v>46081.0</v>
      </c>
      <c r="Q7" s="94" t="s">
        <v>124</v>
      </c>
      <c r="R7" s="76" t="s">
        <v>143</v>
      </c>
      <c r="S7" s="166" t="s">
        <v>126</v>
      </c>
      <c r="T7" s="83" t="s">
        <v>145</v>
      </c>
      <c r="U7" s="83" t="s">
        <v>101</v>
      </c>
      <c r="V7" s="167" t="s">
        <v>1043</v>
      </c>
      <c r="W7" s="94" t="s">
        <v>694</v>
      </c>
      <c r="X7" s="175"/>
      <c r="Y7" s="175"/>
      <c r="Z7" s="175"/>
      <c r="AA7" s="357"/>
    </row>
    <row r="8" ht="22.5" customHeight="1">
      <c r="A8" s="72">
        <f>COUNTIF('Call &amp; Chat-Lidya'!$I$4:$I$2433,I8)</f>
        <v>5</v>
      </c>
      <c r="B8" s="74">
        <v>46162.0</v>
      </c>
      <c r="C8" s="94" t="s">
        <v>83</v>
      </c>
      <c r="D8" s="76" t="s">
        <v>173</v>
      </c>
      <c r="E8" s="75" t="s">
        <v>1028</v>
      </c>
      <c r="F8" s="429">
        <v>46073.0</v>
      </c>
      <c r="G8" s="83" t="s">
        <v>88</v>
      </c>
      <c r="H8" s="94" t="s">
        <v>1029</v>
      </c>
      <c r="I8" s="94" t="s">
        <v>1030</v>
      </c>
      <c r="J8" s="175" t="s">
        <v>1031</v>
      </c>
      <c r="K8" s="175" t="s">
        <v>1032</v>
      </c>
      <c r="L8" s="430" t="s">
        <v>1032</v>
      </c>
      <c r="M8" s="94" t="s">
        <v>1033</v>
      </c>
      <c r="N8" s="94" t="s">
        <v>1033</v>
      </c>
      <c r="O8" s="431">
        <v>46073.0</v>
      </c>
      <c r="P8" s="176">
        <v>46087.0</v>
      </c>
      <c r="Q8" s="94" t="s">
        <v>143</v>
      </c>
      <c r="R8" s="76" t="s">
        <v>143</v>
      </c>
      <c r="S8" s="166" t="s">
        <v>251</v>
      </c>
      <c r="T8" s="83" t="s">
        <v>145</v>
      </c>
      <c r="U8" s="83" t="s">
        <v>101</v>
      </c>
      <c r="V8" s="167" t="s">
        <v>1043</v>
      </c>
      <c r="W8" s="167" t="s">
        <v>342</v>
      </c>
      <c r="X8" s="94" t="s">
        <v>1035</v>
      </c>
      <c r="Y8" s="163"/>
      <c r="Z8" s="175"/>
      <c r="AA8" s="357"/>
    </row>
    <row r="9" ht="22.5" customHeight="1">
      <c r="A9" s="72">
        <f>COUNTIF('Call &amp; Chat-Lidya'!$I$4:$I$2433,I9)</f>
        <v>6</v>
      </c>
      <c r="B9" s="74">
        <v>46162.0</v>
      </c>
      <c r="C9" s="94" t="s">
        <v>83</v>
      </c>
      <c r="D9" s="76" t="s">
        <v>173</v>
      </c>
      <c r="E9" s="75" t="s">
        <v>1037</v>
      </c>
      <c r="F9" s="429">
        <v>46062.0</v>
      </c>
      <c r="G9" s="83" t="s">
        <v>88</v>
      </c>
      <c r="H9" s="94" t="s">
        <v>1038</v>
      </c>
      <c r="I9" s="94" t="s">
        <v>1039</v>
      </c>
      <c r="J9" s="175" t="s">
        <v>1040</v>
      </c>
      <c r="K9" s="175" t="s">
        <v>1041</v>
      </c>
      <c r="L9" s="430" t="s">
        <v>1041</v>
      </c>
      <c r="M9" s="94" t="s">
        <v>1042</v>
      </c>
      <c r="N9" s="94" t="s">
        <v>1042</v>
      </c>
      <c r="O9" s="431">
        <v>46061.0</v>
      </c>
      <c r="P9" s="176">
        <v>46075.0</v>
      </c>
      <c r="Q9" s="94" t="s">
        <v>124</v>
      </c>
      <c r="R9" s="76" t="s">
        <v>143</v>
      </c>
      <c r="S9" s="166" t="s">
        <v>251</v>
      </c>
      <c r="T9" s="83" t="s">
        <v>145</v>
      </c>
      <c r="U9" s="83" t="s">
        <v>101</v>
      </c>
      <c r="V9" s="167" t="s">
        <v>1043</v>
      </c>
      <c r="W9" s="167" t="s">
        <v>694</v>
      </c>
      <c r="X9" s="94" t="s">
        <v>1035</v>
      </c>
      <c r="Y9" s="163"/>
      <c r="Z9" s="175"/>
      <c r="AA9" s="357"/>
    </row>
    <row r="10" ht="22.5" customHeight="1">
      <c r="A10" s="72">
        <f>COUNTIF('Call &amp; Chat-Lidya'!$I$4:$I$2433,I10)</f>
        <v>8</v>
      </c>
      <c r="B10" s="74">
        <v>46162.0</v>
      </c>
      <c r="C10" s="94" t="s">
        <v>83</v>
      </c>
      <c r="D10" s="76" t="s">
        <v>173</v>
      </c>
      <c r="E10" s="76" t="s">
        <v>1706</v>
      </c>
      <c r="F10" s="157">
        <v>46134.0</v>
      </c>
      <c r="G10" s="83" t="s">
        <v>88</v>
      </c>
      <c r="H10" s="75" t="s">
        <v>1708</v>
      </c>
      <c r="I10" s="75" t="s">
        <v>1709</v>
      </c>
      <c r="J10" s="353" t="s">
        <v>1711</v>
      </c>
      <c r="K10" s="354" t="s">
        <v>1712</v>
      </c>
      <c r="L10" s="354" t="s">
        <v>1712</v>
      </c>
      <c r="M10" s="75" t="s">
        <v>1713</v>
      </c>
      <c r="N10" s="75" t="s">
        <v>1714</v>
      </c>
      <c r="O10" s="164">
        <v>46129.0</v>
      </c>
      <c r="P10" s="74">
        <v>46143.0</v>
      </c>
      <c r="Q10" s="75" t="s">
        <v>124</v>
      </c>
      <c r="R10" s="94">
        <v>2.0</v>
      </c>
      <c r="S10" s="166" t="s">
        <v>251</v>
      </c>
      <c r="T10" s="83" t="s">
        <v>145</v>
      </c>
      <c r="U10" s="83" t="s">
        <v>101</v>
      </c>
      <c r="V10" s="88" t="s">
        <v>131</v>
      </c>
      <c r="W10" s="94"/>
      <c r="X10" s="88"/>
      <c r="Y10" s="166"/>
      <c r="Z10" s="175"/>
      <c r="AA10" s="357"/>
    </row>
    <row r="11" ht="22.5" customHeight="1">
      <c r="A11" s="72">
        <f>COUNTIF('Call &amp; Chat-Lidya'!$I$4:$I$2433,I11)</f>
        <v>6</v>
      </c>
      <c r="B11" s="74">
        <v>46162.0</v>
      </c>
      <c r="C11" s="94" t="s">
        <v>83</v>
      </c>
      <c r="D11" s="76" t="s">
        <v>173</v>
      </c>
      <c r="E11" s="76" t="s">
        <v>1528</v>
      </c>
      <c r="F11" s="157">
        <v>46134.0</v>
      </c>
      <c r="G11" s="83" t="s">
        <v>88</v>
      </c>
      <c r="H11" s="75" t="s">
        <v>1529</v>
      </c>
      <c r="I11" s="75" t="s">
        <v>1530</v>
      </c>
      <c r="J11" s="353" t="s">
        <v>1531</v>
      </c>
      <c r="K11" s="354" t="s">
        <v>1532</v>
      </c>
      <c r="L11" s="354" t="s">
        <v>1532</v>
      </c>
      <c r="M11" s="75" t="s">
        <v>1533</v>
      </c>
      <c r="N11" s="75" t="s">
        <v>1533</v>
      </c>
      <c r="O11" s="164">
        <v>46134.0</v>
      </c>
      <c r="P11" s="74">
        <v>46148.0</v>
      </c>
      <c r="Q11" s="75" t="s">
        <v>124</v>
      </c>
      <c r="R11" s="94">
        <v>2.0</v>
      </c>
      <c r="S11" s="166" t="s">
        <v>251</v>
      </c>
      <c r="T11" s="83" t="s">
        <v>145</v>
      </c>
      <c r="U11" s="83" t="s">
        <v>101</v>
      </c>
      <c r="V11" s="88" t="s">
        <v>131</v>
      </c>
      <c r="W11" s="94"/>
      <c r="X11" s="88"/>
      <c r="Y11" s="166"/>
      <c r="Z11" s="395"/>
      <c r="AA11" s="357"/>
    </row>
    <row r="12" ht="22.5" customHeight="1">
      <c r="A12" s="72">
        <f>COUNTIF('Call &amp; Chat-Lidya'!$I$4:$I$2433,I12)</f>
        <v>5</v>
      </c>
      <c r="B12" s="74">
        <v>46162.0</v>
      </c>
      <c r="C12" s="94" t="s">
        <v>83</v>
      </c>
      <c r="D12" s="76" t="s">
        <v>173</v>
      </c>
      <c r="E12" s="76" t="s">
        <v>2028</v>
      </c>
      <c r="F12" s="157">
        <v>46135.0</v>
      </c>
      <c r="G12" s="83" t="s">
        <v>88</v>
      </c>
      <c r="H12" s="75" t="s">
        <v>2029</v>
      </c>
      <c r="I12" s="75" t="s">
        <v>2030</v>
      </c>
      <c r="J12" s="353" t="s">
        <v>2032</v>
      </c>
      <c r="K12" s="354" t="s">
        <v>2033</v>
      </c>
      <c r="L12" s="354" t="s">
        <v>2033</v>
      </c>
      <c r="M12" s="75" t="s">
        <v>2034</v>
      </c>
      <c r="N12" s="94"/>
      <c r="O12" s="164">
        <v>46135.0</v>
      </c>
      <c r="P12" s="74">
        <v>46149.0</v>
      </c>
      <c r="Q12" s="75" t="s">
        <v>124</v>
      </c>
      <c r="R12" s="94">
        <v>2.0</v>
      </c>
      <c r="S12" s="166" t="s">
        <v>251</v>
      </c>
      <c r="T12" s="83" t="s">
        <v>145</v>
      </c>
      <c r="U12" s="83" t="s">
        <v>101</v>
      </c>
      <c r="V12" s="88" t="s">
        <v>131</v>
      </c>
      <c r="W12" s="94"/>
      <c r="X12" s="88"/>
      <c r="Y12" s="166"/>
      <c r="Z12" s="395"/>
      <c r="AA12" s="357"/>
    </row>
    <row r="13" ht="22.5" customHeight="1">
      <c r="A13" s="72">
        <f>COUNTIF('Call &amp; Chat-Lidya'!$I$4:$I$2433,I13)</f>
        <v>5</v>
      </c>
      <c r="B13" s="74">
        <v>46162.0</v>
      </c>
      <c r="C13" s="94" t="s">
        <v>83</v>
      </c>
      <c r="D13" s="76" t="s">
        <v>173</v>
      </c>
      <c r="E13" s="76" t="s">
        <v>2041</v>
      </c>
      <c r="F13" s="157">
        <v>46139.0</v>
      </c>
      <c r="G13" s="83" t="s">
        <v>88</v>
      </c>
      <c r="H13" s="75" t="s">
        <v>2042</v>
      </c>
      <c r="I13" s="75" t="s">
        <v>2043</v>
      </c>
      <c r="J13" s="353" t="s">
        <v>2044</v>
      </c>
      <c r="K13" s="354" t="s">
        <v>2045</v>
      </c>
      <c r="L13" s="354" t="s">
        <v>2045</v>
      </c>
      <c r="M13" s="75" t="s">
        <v>2046</v>
      </c>
      <c r="N13" s="94"/>
      <c r="O13" s="164">
        <v>46139.0</v>
      </c>
      <c r="P13" s="74">
        <v>46153.0</v>
      </c>
      <c r="Q13" s="75" t="s">
        <v>143</v>
      </c>
      <c r="R13" s="94">
        <v>2.0</v>
      </c>
      <c r="S13" s="166" t="s">
        <v>251</v>
      </c>
      <c r="T13" s="83" t="s">
        <v>145</v>
      </c>
      <c r="U13" s="83" t="s">
        <v>101</v>
      </c>
      <c r="V13" s="88" t="s">
        <v>131</v>
      </c>
      <c r="W13" s="353" t="s">
        <v>342</v>
      </c>
      <c r="X13" s="88"/>
      <c r="Y13" s="166"/>
      <c r="Z13" s="395"/>
      <c r="AA13" s="357"/>
    </row>
    <row r="14" ht="22.5" customHeight="1">
      <c r="A14" s="72">
        <f>COUNTIF('Call &amp; Chat-Lidya'!$I$4:$I$2433,I14)</f>
        <v>3</v>
      </c>
      <c r="B14" s="74">
        <v>46162.0</v>
      </c>
      <c r="C14" s="94" t="s">
        <v>83</v>
      </c>
      <c r="D14" s="76" t="s">
        <v>173</v>
      </c>
      <c r="E14" s="76" t="s">
        <v>1538</v>
      </c>
      <c r="F14" s="78">
        <v>46158.0</v>
      </c>
      <c r="G14" s="83" t="s">
        <v>88</v>
      </c>
      <c r="H14" s="76" t="s">
        <v>1539</v>
      </c>
      <c r="I14" s="76" t="s">
        <v>1540</v>
      </c>
      <c r="J14" s="88" t="s">
        <v>1541</v>
      </c>
      <c r="K14" s="89" t="s">
        <v>1542</v>
      </c>
      <c r="L14" s="90" t="s">
        <v>1542</v>
      </c>
      <c r="M14" s="76" t="s">
        <v>1544</v>
      </c>
      <c r="N14" s="76" t="s">
        <v>1544</v>
      </c>
      <c r="O14" s="92">
        <v>46158.0</v>
      </c>
      <c r="P14" s="74">
        <v>46172.0</v>
      </c>
      <c r="Q14" s="76" t="s">
        <v>124</v>
      </c>
      <c r="R14" s="75" t="s">
        <v>98</v>
      </c>
      <c r="S14" s="166" t="s">
        <v>251</v>
      </c>
      <c r="T14" s="83" t="s">
        <v>145</v>
      </c>
      <c r="U14" s="83" t="s">
        <v>101</v>
      </c>
      <c r="V14" s="88" t="s">
        <v>105</v>
      </c>
      <c r="W14" s="94"/>
      <c r="X14" s="97"/>
      <c r="Y14" s="98"/>
      <c r="Z14" s="395"/>
      <c r="AA14" s="97"/>
    </row>
    <row r="15" ht="22.5" customHeight="1">
      <c r="A15" s="72">
        <f>COUNTIF('Call &amp; Chat-Lidya'!$I$4:$I$2433,I15)</f>
        <v>1</v>
      </c>
      <c r="B15" s="74">
        <v>46162.0</v>
      </c>
      <c r="C15" s="94" t="s">
        <v>83</v>
      </c>
      <c r="D15" s="76" t="s">
        <v>173</v>
      </c>
      <c r="E15" s="76" t="s">
        <v>1098</v>
      </c>
      <c r="F15" s="78">
        <v>46161.0</v>
      </c>
      <c r="G15" s="83" t="s">
        <v>88</v>
      </c>
      <c r="H15" s="76" t="s">
        <v>2057</v>
      </c>
      <c r="I15" s="76" t="s">
        <v>2058</v>
      </c>
      <c r="J15" s="88" t="s">
        <v>2059</v>
      </c>
      <c r="K15" s="89" t="s">
        <v>2060</v>
      </c>
      <c r="L15" s="90" t="s">
        <v>2060</v>
      </c>
      <c r="M15" s="76" t="s">
        <v>2061</v>
      </c>
      <c r="N15" s="76" t="s">
        <v>2062</v>
      </c>
      <c r="O15" s="92">
        <v>46161.0</v>
      </c>
      <c r="P15" s="74">
        <v>46175.0</v>
      </c>
      <c r="Q15" s="76" t="s">
        <v>124</v>
      </c>
      <c r="R15" s="91">
        <v>0.0</v>
      </c>
      <c r="S15" s="83" t="s">
        <v>126</v>
      </c>
      <c r="T15" s="83" t="s">
        <v>195</v>
      </c>
      <c r="U15" s="83" t="s">
        <v>128</v>
      </c>
      <c r="V15" s="88" t="s">
        <v>131</v>
      </c>
      <c r="W15" s="94"/>
      <c r="X15" s="97"/>
      <c r="Y15" s="98"/>
      <c r="Z15" s="348" t="s">
        <v>533</v>
      </c>
      <c r="AA15" s="97"/>
    </row>
    <row r="16" ht="22.5" customHeight="1">
      <c r="A16" s="72">
        <f>COUNTIF('Call &amp; Chat-Lidya'!$I$4:$I$2433,I16)</f>
        <v>6</v>
      </c>
      <c r="B16" s="74">
        <v>46164.0</v>
      </c>
      <c r="C16" s="94" t="s">
        <v>83</v>
      </c>
      <c r="D16" s="76" t="s">
        <v>173</v>
      </c>
      <c r="E16" s="76" t="s">
        <v>946</v>
      </c>
      <c r="F16" s="78">
        <v>46161.0</v>
      </c>
      <c r="G16" s="83" t="s">
        <v>88</v>
      </c>
      <c r="H16" s="76" t="s">
        <v>951</v>
      </c>
      <c r="I16" s="76" t="s">
        <v>953</v>
      </c>
      <c r="J16" s="88" t="s">
        <v>954</v>
      </c>
      <c r="K16" s="89" t="s">
        <v>955</v>
      </c>
      <c r="L16" s="90" t="s">
        <v>955</v>
      </c>
      <c r="M16" s="76" t="s">
        <v>956</v>
      </c>
      <c r="N16" s="76" t="s">
        <v>956</v>
      </c>
      <c r="O16" s="92">
        <v>46161.0</v>
      </c>
      <c r="P16" s="74">
        <v>46175.0</v>
      </c>
      <c r="Q16" s="76" t="s">
        <v>461</v>
      </c>
      <c r="R16" s="76" t="s">
        <v>213</v>
      </c>
      <c r="S16" s="83" t="s">
        <v>251</v>
      </c>
      <c r="T16" s="83" t="s">
        <v>145</v>
      </c>
      <c r="U16" s="83" t="s">
        <v>101</v>
      </c>
      <c r="V16" s="88" t="s">
        <v>341</v>
      </c>
      <c r="W16" s="94"/>
      <c r="X16" s="97"/>
      <c r="Y16" s="98"/>
      <c r="Z16" s="348"/>
      <c r="AA16" s="97"/>
    </row>
    <row r="17" ht="22.5" customHeight="1">
      <c r="A17" s="72">
        <f>COUNTIF('Call &amp; Chat-Lidya'!$I$4:$I$2433,I17)</f>
        <v>3</v>
      </c>
      <c r="B17" s="74">
        <v>46162.0</v>
      </c>
      <c r="C17" s="94" t="s">
        <v>83</v>
      </c>
      <c r="D17" s="76" t="s">
        <v>173</v>
      </c>
      <c r="E17" s="76" t="s">
        <v>1069</v>
      </c>
      <c r="F17" s="78">
        <v>46162.0</v>
      </c>
      <c r="G17" s="83" t="s">
        <v>88</v>
      </c>
      <c r="H17" s="76" t="s">
        <v>1070</v>
      </c>
      <c r="I17" s="76" t="s">
        <v>1071</v>
      </c>
      <c r="J17" s="88" t="s">
        <v>1072</v>
      </c>
      <c r="K17" s="89" t="s">
        <v>1073</v>
      </c>
      <c r="L17" s="90" t="s">
        <v>1073</v>
      </c>
      <c r="M17" s="76" t="s">
        <v>1075</v>
      </c>
      <c r="N17" s="76" t="s">
        <v>1075</v>
      </c>
      <c r="O17" s="92">
        <v>46161.0</v>
      </c>
      <c r="P17" s="74">
        <v>46175.0</v>
      </c>
      <c r="Q17" s="76" t="s">
        <v>143</v>
      </c>
      <c r="R17" s="76" t="s">
        <v>143</v>
      </c>
      <c r="S17" s="166" t="s">
        <v>251</v>
      </c>
      <c r="T17" s="83" t="s">
        <v>145</v>
      </c>
      <c r="U17" s="83" t="s">
        <v>101</v>
      </c>
      <c r="V17" s="88" t="s">
        <v>131</v>
      </c>
      <c r="W17" s="94"/>
      <c r="X17" s="97"/>
      <c r="Y17" s="98"/>
      <c r="Z17" s="348"/>
      <c r="AA17" s="97"/>
    </row>
    <row r="18" ht="22.5" customHeight="1">
      <c r="A18" s="72">
        <f>COUNTIF('Call &amp; Chat-Lidya'!$I$4:$I$2433,I18)</f>
        <v>3</v>
      </c>
      <c r="B18" s="74">
        <v>46162.0</v>
      </c>
      <c r="C18" s="94" t="s">
        <v>83</v>
      </c>
      <c r="D18" s="76" t="s">
        <v>173</v>
      </c>
      <c r="E18" s="76" t="s">
        <v>1078</v>
      </c>
      <c r="F18" s="78">
        <v>46162.0</v>
      </c>
      <c r="G18" s="83" t="s">
        <v>88</v>
      </c>
      <c r="H18" s="76" t="s">
        <v>1081</v>
      </c>
      <c r="I18" s="76" t="s">
        <v>1083</v>
      </c>
      <c r="J18" s="88" t="s">
        <v>1084</v>
      </c>
      <c r="K18" s="89" t="s">
        <v>1086</v>
      </c>
      <c r="L18" s="90" t="s">
        <v>1086</v>
      </c>
      <c r="M18" s="76" t="s">
        <v>1088</v>
      </c>
      <c r="N18" s="76" t="s">
        <v>1088</v>
      </c>
      <c r="O18" s="92">
        <v>46162.0</v>
      </c>
      <c r="P18" s="74">
        <v>46176.0</v>
      </c>
      <c r="Q18" s="76" t="s">
        <v>124</v>
      </c>
      <c r="R18" s="76" t="s">
        <v>143</v>
      </c>
      <c r="S18" s="166" t="s">
        <v>251</v>
      </c>
      <c r="T18" s="83" t="s">
        <v>350</v>
      </c>
      <c r="U18" s="83" t="s">
        <v>101</v>
      </c>
      <c r="V18" s="88" t="s">
        <v>390</v>
      </c>
      <c r="W18" s="94"/>
      <c r="X18" s="97"/>
      <c r="Y18" s="98"/>
      <c r="Z18" s="348" t="s">
        <v>2066</v>
      </c>
      <c r="AA18" s="97"/>
    </row>
    <row r="19" ht="22.5" customHeight="1">
      <c r="A19" s="72">
        <f>COUNTIF('Call &amp; Chat-Lidya'!$I$4:$I$2433,I19)</f>
        <v>16</v>
      </c>
      <c r="B19" s="74">
        <v>46162.0</v>
      </c>
      <c r="C19" s="76" t="s">
        <v>967</v>
      </c>
      <c r="D19" s="76" t="s">
        <v>173</v>
      </c>
      <c r="E19" s="76" t="s">
        <v>175</v>
      </c>
      <c r="F19" s="176">
        <v>46146.0</v>
      </c>
      <c r="G19" s="83" t="s">
        <v>88</v>
      </c>
      <c r="H19" s="91" t="s">
        <v>968</v>
      </c>
      <c r="I19" s="91" t="s">
        <v>969</v>
      </c>
      <c r="J19" s="97" t="s">
        <v>970</v>
      </c>
      <c r="K19" s="97" t="s">
        <v>971</v>
      </c>
      <c r="L19" s="313" t="s">
        <v>971</v>
      </c>
      <c r="M19" s="76" t="s">
        <v>972</v>
      </c>
      <c r="N19" s="91" t="s">
        <v>972</v>
      </c>
      <c r="O19" s="183">
        <v>46146.0</v>
      </c>
      <c r="P19" s="74">
        <v>46160.0</v>
      </c>
      <c r="Q19" s="76" t="s">
        <v>124</v>
      </c>
      <c r="R19" s="91">
        <v>2.0</v>
      </c>
      <c r="S19" s="83" t="s">
        <v>251</v>
      </c>
      <c r="T19" s="83" t="s">
        <v>100</v>
      </c>
      <c r="U19" s="83" t="s">
        <v>101</v>
      </c>
      <c r="V19" s="83" t="s">
        <v>341</v>
      </c>
      <c r="W19" s="398" t="s">
        <v>509</v>
      </c>
      <c r="X19" s="91"/>
      <c r="Y19" s="91"/>
      <c r="Z19" s="89" t="s">
        <v>2068</v>
      </c>
      <c r="AA19" s="182"/>
    </row>
    <row r="20" ht="22.5" customHeight="1">
      <c r="A20" s="72">
        <f>COUNTIF('Call &amp; Chat-Lidya'!$I$4:$I$2433,I20)</f>
        <v>13</v>
      </c>
      <c r="B20" s="74">
        <v>46164.0</v>
      </c>
      <c r="C20" s="76" t="s">
        <v>967</v>
      </c>
      <c r="D20" s="76" t="s">
        <v>173</v>
      </c>
      <c r="E20" s="76" t="s">
        <v>554</v>
      </c>
      <c r="F20" s="176">
        <v>46148.0</v>
      </c>
      <c r="G20" s="83" t="s">
        <v>88</v>
      </c>
      <c r="H20" s="76" t="s">
        <v>982</v>
      </c>
      <c r="I20" s="345">
        <v>18604.0</v>
      </c>
      <c r="J20" s="88" t="s">
        <v>983</v>
      </c>
      <c r="K20" s="88" t="s">
        <v>984</v>
      </c>
      <c r="L20" s="346" t="s">
        <v>984</v>
      </c>
      <c r="M20" s="76" t="s">
        <v>985</v>
      </c>
      <c r="N20" s="76" t="s">
        <v>985</v>
      </c>
      <c r="O20" s="347" t="s">
        <v>986</v>
      </c>
      <c r="P20" s="74">
        <v>46161.0</v>
      </c>
      <c r="Q20" s="76" t="s">
        <v>124</v>
      </c>
      <c r="R20" s="94">
        <v>2.0</v>
      </c>
      <c r="S20" s="83" t="s">
        <v>99</v>
      </c>
      <c r="T20" s="83" t="s">
        <v>145</v>
      </c>
      <c r="U20" s="83" t="s">
        <v>101</v>
      </c>
      <c r="V20" s="83" t="s">
        <v>341</v>
      </c>
      <c r="W20" s="182"/>
      <c r="X20" s="76"/>
      <c r="Y20" s="76"/>
      <c r="Z20" s="96"/>
      <c r="AA20" s="184"/>
    </row>
    <row r="21" ht="22.5" customHeight="1">
      <c r="A21" s="72">
        <f>COUNTIF('Call &amp; Chat-Lidya'!$I$4:$I$2433,I21)</f>
        <v>3</v>
      </c>
      <c r="B21" s="74">
        <v>46161.0</v>
      </c>
      <c r="C21" s="94" t="s">
        <v>83</v>
      </c>
      <c r="D21" s="76" t="s">
        <v>173</v>
      </c>
      <c r="E21" s="76" t="s">
        <v>2070</v>
      </c>
      <c r="F21" s="157">
        <v>46134.0</v>
      </c>
      <c r="G21" s="83" t="s">
        <v>88</v>
      </c>
      <c r="H21" s="75" t="s">
        <v>2071</v>
      </c>
      <c r="I21" s="75" t="s">
        <v>2072</v>
      </c>
      <c r="J21" s="353" t="s">
        <v>2073</v>
      </c>
      <c r="K21" s="354" t="s">
        <v>2074</v>
      </c>
      <c r="L21" s="354" t="s">
        <v>2074</v>
      </c>
      <c r="M21" s="75" t="s">
        <v>2075</v>
      </c>
      <c r="N21" s="75" t="s">
        <v>2075</v>
      </c>
      <c r="O21" s="164">
        <v>46130.0</v>
      </c>
      <c r="P21" s="74">
        <v>46144.0</v>
      </c>
      <c r="Q21" s="75" t="s">
        <v>143</v>
      </c>
      <c r="R21" s="91">
        <v>1.0</v>
      </c>
      <c r="S21" s="166" t="s">
        <v>381</v>
      </c>
      <c r="T21" s="166" t="s">
        <v>145</v>
      </c>
      <c r="U21" s="166" t="s">
        <v>101</v>
      </c>
      <c r="V21" s="166" t="s">
        <v>283</v>
      </c>
      <c r="W21" s="75" t="s">
        <v>342</v>
      </c>
      <c r="X21" s="75"/>
      <c r="Y21" s="166"/>
      <c r="Z21" s="357" t="s">
        <v>2077</v>
      </c>
      <c r="AA21" s="357"/>
    </row>
    <row r="22" ht="22.5" customHeight="1">
      <c r="A22" s="72">
        <f>COUNTIF('Call &amp; Chat-Lidya'!$I$4:$I$2433,I22)</f>
        <v>3</v>
      </c>
      <c r="B22" s="74">
        <v>46161.0</v>
      </c>
      <c r="C22" s="94" t="s">
        <v>83</v>
      </c>
      <c r="D22" s="76" t="s">
        <v>173</v>
      </c>
      <c r="E22" s="76" t="s">
        <v>2079</v>
      </c>
      <c r="F22" s="157">
        <v>46139.0</v>
      </c>
      <c r="G22" s="83" t="s">
        <v>88</v>
      </c>
      <c r="H22" s="75" t="s">
        <v>2080</v>
      </c>
      <c r="I22" s="75" t="s">
        <v>2081</v>
      </c>
      <c r="J22" s="353" t="s">
        <v>2083</v>
      </c>
      <c r="K22" s="354" t="s">
        <v>2084</v>
      </c>
      <c r="L22" s="354" t="s">
        <v>2086</v>
      </c>
      <c r="M22" s="75" t="s">
        <v>2087</v>
      </c>
      <c r="N22" s="75" t="s">
        <v>2089</v>
      </c>
      <c r="O22" s="164">
        <v>46079.0</v>
      </c>
      <c r="P22" s="74">
        <v>46093.0</v>
      </c>
      <c r="Q22" s="75" t="s">
        <v>124</v>
      </c>
      <c r="R22" s="91"/>
      <c r="S22" s="166"/>
      <c r="T22" s="166"/>
      <c r="U22" s="166"/>
      <c r="V22" s="166" t="s">
        <v>1043</v>
      </c>
      <c r="W22" s="175"/>
      <c r="X22" s="75"/>
      <c r="Y22" s="166"/>
      <c r="Z22" s="96"/>
      <c r="AA22" s="357"/>
    </row>
    <row r="23" ht="22.5" customHeight="1">
      <c r="A23" s="72">
        <f>COUNTIF('Call &amp; Chat-Lidya'!$I$4:$I$2433,I23)</f>
        <v>3</v>
      </c>
      <c r="B23" s="74">
        <v>46161.0</v>
      </c>
      <c r="C23" s="94" t="s">
        <v>83</v>
      </c>
      <c r="D23" s="76" t="s">
        <v>173</v>
      </c>
      <c r="E23" s="76" t="s">
        <v>2092</v>
      </c>
      <c r="F23" s="157">
        <v>46138.0</v>
      </c>
      <c r="G23" s="83" t="s">
        <v>448</v>
      </c>
      <c r="H23" s="75" t="s">
        <v>2093</v>
      </c>
      <c r="I23" s="75" t="s">
        <v>2094</v>
      </c>
      <c r="J23" s="353" t="s">
        <v>2095</v>
      </c>
      <c r="K23" s="354" t="s">
        <v>2096</v>
      </c>
      <c r="L23" s="354" t="s">
        <v>2096</v>
      </c>
      <c r="M23" s="75" t="s">
        <v>2097</v>
      </c>
      <c r="N23" s="75" t="s">
        <v>2097</v>
      </c>
      <c r="O23" s="164">
        <v>46138.0</v>
      </c>
      <c r="P23" s="74">
        <v>46152.0</v>
      </c>
      <c r="Q23" s="75" t="s">
        <v>213</v>
      </c>
      <c r="R23" s="91"/>
      <c r="S23" s="166"/>
      <c r="T23" s="166"/>
      <c r="U23" s="166"/>
      <c r="V23" s="166" t="s">
        <v>1050</v>
      </c>
      <c r="W23" s="175"/>
      <c r="X23" s="75"/>
      <c r="Y23" s="166"/>
      <c r="Z23" s="96"/>
      <c r="AA23" s="357"/>
    </row>
    <row r="24" ht="22.5" customHeight="1">
      <c r="A24" s="72">
        <f>COUNTIF('Call &amp; Chat-Lidya'!$I$4:$I$2433,I24)</f>
        <v>3</v>
      </c>
      <c r="B24" s="74">
        <v>46161.0</v>
      </c>
      <c r="C24" s="76" t="s">
        <v>967</v>
      </c>
      <c r="D24" s="76" t="s">
        <v>173</v>
      </c>
      <c r="E24" s="76" t="s">
        <v>424</v>
      </c>
      <c r="F24" s="176">
        <v>46148.0</v>
      </c>
      <c r="G24" s="83" t="s">
        <v>88</v>
      </c>
      <c r="H24" s="76" t="s">
        <v>1079</v>
      </c>
      <c r="I24" s="345">
        <v>16740.0</v>
      </c>
      <c r="J24" s="88" t="s">
        <v>1080</v>
      </c>
      <c r="K24" s="88" t="s">
        <v>1082</v>
      </c>
      <c r="L24" s="346" t="s">
        <v>1082</v>
      </c>
      <c r="M24" s="91"/>
      <c r="N24" s="76" t="s">
        <v>1085</v>
      </c>
      <c r="O24" s="347" t="s">
        <v>1087</v>
      </c>
      <c r="P24" s="74">
        <v>45977.0</v>
      </c>
      <c r="Q24" s="76" t="s">
        <v>124</v>
      </c>
      <c r="R24" s="94"/>
      <c r="S24" s="166"/>
      <c r="T24" s="83"/>
      <c r="U24" s="83"/>
      <c r="V24" s="83" t="s">
        <v>1043</v>
      </c>
      <c r="W24" s="182"/>
      <c r="X24" s="76"/>
      <c r="Y24" s="76"/>
      <c r="Z24" s="96"/>
      <c r="AA24" s="184"/>
    </row>
    <row r="25" ht="22.5" customHeight="1">
      <c r="A25" s="72">
        <f>COUNTIF('Call &amp; Chat-Lidya'!$I$4:$I$2433,I25)</f>
        <v>8</v>
      </c>
      <c r="B25" s="74">
        <v>46162.0</v>
      </c>
      <c r="C25" s="94" t="s">
        <v>83</v>
      </c>
      <c r="D25" s="76" t="s">
        <v>173</v>
      </c>
      <c r="E25" s="76" t="s">
        <v>989</v>
      </c>
      <c r="F25" s="157">
        <v>46131.0</v>
      </c>
      <c r="G25" s="83" t="s">
        <v>88</v>
      </c>
      <c r="H25" s="75" t="s">
        <v>990</v>
      </c>
      <c r="I25" s="75" t="s">
        <v>991</v>
      </c>
      <c r="J25" s="353" t="s">
        <v>992</v>
      </c>
      <c r="K25" s="354" t="s">
        <v>993</v>
      </c>
      <c r="L25" s="354" t="s">
        <v>993</v>
      </c>
      <c r="M25" s="75" t="s">
        <v>994</v>
      </c>
      <c r="N25" s="75" t="s">
        <v>994</v>
      </c>
      <c r="O25" s="164">
        <v>46131.0</v>
      </c>
      <c r="P25" s="74">
        <v>46145.0</v>
      </c>
      <c r="Q25" s="75" t="s">
        <v>124</v>
      </c>
      <c r="R25" s="94">
        <v>2.0</v>
      </c>
      <c r="S25" s="166" t="s">
        <v>251</v>
      </c>
      <c r="T25" s="83" t="s">
        <v>145</v>
      </c>
      <c r="U25" s="83" t="s">
        <v>101</v>
      </c>
      <c r="V25" s="88" t="s">
        <v>341</v>
      </c>
      <c r="W25" s="75" t="s">
        <v>342</v>
      </c>
      <c r="X25" s="88"/>
      <c r="Y25" s="166"/>
      <c r="Z25" s="96"/>
      <c r="AA25" s="357"/>
    </row>
    <row r="26" ht="22.5" customHeight="1">
      <c r="A26" s="72">
        <f>COUNTIF('Call &amp; Chat-Lidya'!$I$4:$I$2433,I26)</f>
        <v>6</v>
      </c>
      <c r="B26" s="74">
        <v>46162.0</v>
      </c>
      <c r="C26" s="94" t="s">
        <v>83</v>
      </c>
      <c r="D26" s="76" t="s">
        <v>173</v>
      </c>
      <c r="E26" s="76" t="s">
        <v>1557</v>
      </c>
      <c r="F26" s="78">
        <v>46160.0</v>
      </c>
      <c r="G26" s="83" t="s">
        <v>88</v>
      </c>
      <c r="H26" s="76" t="s">
        <v>1560</v>
      </c>
      <c r="I26" s="76" t="s">
        <v>1561</v>
      </c>
      <c r="J26" s="88" t="s">
        <v>1563</v>
      </c>
      <c r="K26" s="89" t="s">
        <v>1564</v>
      </c>
      <c r="L26" s="90" t="s">
        <v>1564</v>
      </c>
      <c r="M26" s="76" t="s">
        <v>1565</v>
      </c>
      <c r="N26" s="76" t="s">
        <v>1566</v>
      </c>
      <c r="O26" s="92">
        <v>46160.0</v>
      </c>
      <c r="P26" s="74">
        <v>46174.0</v>
      </c>
      <c r="Q26" s="76" t="s">
        <v>461</v>
      </c>
      <c r="R26" s="94">
        <v>2.0</v>
      </c>
      <c r="S26" s="83" t="s">
        <v>251</v>
      </c>
      <c r="T26" s="83" t="s">
        <v>145</v>
      </c>
      <c r="U26" s="83" t="s">
        <v>101</v>
      </c>
      <c r="V26" s="88" t="s">
        <v>341</v>
      </c>
      <c r="W26" s="75" t="s">
        <v>509</v>
      </c>
      <c r="X26" s="97"/>
      <c r="Y26" s="98"/>
      <c r="Z26" s="96"/>
      <c r="AA26" s="97"/>
    </row>
    <row r="27" ht="22.5" customHeight="1">
      <c r="A27" s="72">
        <f>COUNTIF('Call &amp; Chat-Lidya'!$I$4:$I$2433,I27)</f>
        <v>8</v>
      </c>
      <c r="B27" s="74">
        <v>46164.0</v>
      </c>
      <c r="C27" s="94" t="s">
        <v>83</v>
      </c>
      <c r="D27" s="76" t="s">
        <v>173</v>
      </c>
      <c r="E27" s="76" t="s">
        <v>809</v>
      </c>
      <c r="F27" s="78">
        <v>46160.0</v>
      </c>
      <c r="G27" s="83" t="s">
        <v>88</v>
      </c>
      <c r="H27" s="76" t="s">
        <v>1570</v>
      </c>
      <c r="I27" s="76" t="s">
        <v>1571</v>
      </c>
      <c r="J27" s="88" t="s">
        <v>1572</v>
      </c>
      <c r="K27" s="89" t="s">
        <v>1573</v>
      </c>
      <c r="L27" s="90" t="s">
        <v>1573</v>
      </c>
      <c r="M27" s="76" t="s">
        <v>1574</v>
      </c>
      <c r="N27" s="91"/>
      <c r="O27" s="92">
        <v>46160.0</v>
      </c>
      <c r="P27" s="74">
        <v>46174.0</v>
      </c>
      <c r="Q27" s="76" t="s">
        <v>143</v>
      </c>
      <c r="R27" s="94">
        <v>2.0</v>
      </c>
      <c r="S27" s="83" t="s">
        <v>251</v>
      </c>
      <c r="T27" s="83" t="s">
        <v>145</v>
      </c>
      <c r="U27" s="83" t="s">
        <v>101</v>
      </c>
      <c r="V27" s="88" t="s">
        <v>341</v>
      </c>
      <c r="W27" s="94"/>
      <c r="X27" s="97"/>
      <c r="Y27" s="98"/>
      <c r="Z27" s="96"/>
      <c r="AA27" s="97"/>
    </row>
    <row r="28" ht="17.25" customHeight="1">
      <c r="A28" s="72">
        <f>COUNTIF('Call &amp; Chat-Lidya'!$I$4:$I$2433,I28)</f>
        <v>10</v>
      </c>
      <c r="B28" s="74">
        <v>46164.0</v>
      </c>
      <c r="C28" s="94" t="s">
        <v>83</v>
      </c>
      <c r="D28" s="76" t="s">
        <v>173</v>
      </c>
      <c r="E28" s="76" t="s">
        <v>1053</v>
      </c>
      <c r="F28" s="78">
        <v>46160.0</v>
      </c>
      <c r="G28" s="83" t="s">
        <v>88</v>
      </c>
      <c r="H28" s="76" t="s">
        <v>1054</v>
      </c>
      <c r="I28" s="76" t="s">
        <v>1055</v>
      </c>
      <c r="J28" s="88" t="s">
        <v>1056</v>
      </c>
      <c r="K28" s="89" t="s">
        <v>1057</v>
      </c>
      <c r="L28" s="90" t="s">
        <v>1057</v>
      </c>
      <c r="M28" s="76" t="s">
        <v>1058</v>
      </c>
      <c r="N28" s="91"/>
      <c r="O28" s="92">
        <v>46160.0</v>
      </c>
      <c r="P28" s="74">
        <v>46174.0</v>
      </c>
      <c r="Q28" s="76" t="s">
        <v>95</v>
      </c>
      <c r="R28" s="94">
        <v>2.0</v>
      </c>
      <c r="S28" s="83" t="s">
        <v>251</v>
      </c>
      <c r="T28" s="83" t="s">
        <v>350</v>
      </c>
      <c r="U28" s="83" t="s">
        <v>101</v>
      </c>
      <c r="V28" s="83" t="s">
        <v>1043</v>
      </c>
      <c r="W28" s="94"/>
      <c r="X28" s="97"/>
      <c r="Y28" s="98"/>
      <c r="Z28" s="96" t="s">
        <v>2118</v>
      </c>
      <c r="AA28" s="97"/>
    </row>
    <row r="29" ht="22.5" customHeight="1">
      <c r="A29" s="72">
        <f>COUNTIF('Call &amp; Chat-Lidya'!$I$4:$I$2433,I29)</f>
        <v>3</v>
      </c>
      <c r="B29" s="74">
        <v>46161.0</v>
      </c>
      <c r="C29" s="94" t="s">
        <v>83</v>
      </c>
      <c r="D29" s="76" t="s">
        <v>173</v>
      </c>
      <c r="E29" s="76" t="s">
        <v>1090</v>
      </c>
      <c r="F29" s="78">
        <v>46161.0</v>
      </c>
      <c r="G29" s="83" t="s">
        <v>88</v>
      </c>
      <c r="H29" s="76" t="s">
        <v>1091</v>
      </c>
      <c r="I29" s="76" t="s">
        <v>1092</v>
      </c>
      <c r="J29" s="88" t="s">
        <v>1093</v>
      </c>
      <c r="K29" s="89" t="s">
        <v>1094</v>
      </c>
      <c r="L29" s="90" t="s">
        <v>1094</v>
      </c>
      <c r="M29" s="76" t="s">
        <v>1095</v>
      </c>
      <c r="N29" s="76" t="s">
        <v>1096</v>
      </c>
      <c r="O29" s="92">
        <v>46161.0</v>
      </c>
      <c r="P29" s="74">
        <v>46175.0</v>
      </c>
      <c r="Q29" s="76" t="s">
        <v>124</v>
      </c>
      <c r="R29" s="94">
        <v>1.0</v>
      </c>
      <c r="S29" s="166" t="s">
        <v>251</v>
      </c>
      <c r="T29" s="83" t="s">
        <v>145</v>
      </c>
      <c r="U29" s="83" t="s">
        <v>101</v>
      </c>
      <c r="V29" s="88" t="s">
        <v>131</v>
      </c>
      <c r="W29" s="94"/>
      <c r="X29" s="97"/>
      <c r="Y29" s="98"/>
      <c r="Z29" s="96"/>
      <c r="AA29" s="97"/>
    </row>
    <row r="30" ht="22.5" customHeight="1">
      <c r="A30" s="72">
        <f>COUNTIF('Call &amp; Chat-Lidya'!$I$4:$I$2433,I30)</f>
        <v>3</v>
      </c>
      <c r="B30" s="74">
        <v>46164.0</v>
      </c>
      <c r="C30" s="94" t="s">
        <v>83</v>
      </c>
      <c r="D30" s="76" t="s">
        <v>173</v>
      </c>
      <c r="E30" s="76" t="s">
        <v>1098</v>
      </c>
      <c r="F30" s="157">
        <v>46164.0</v>
      </c>
      <c r="G30" s="83" t="s">
        <v>88</v>
      </c>
      <c r="H30" s="75" t="s">
        <v>1099</v>
      </c>
      <c r="I30" s="75" t="s">
        <v>1100</v>
      </c>
      <c r="J30" s="353" t="s">
        <v>1102</v>
      </c>
      <c r="K30" s="354" t="s">
        <v>1104</v>
      </c>
      <c r="L30" s="354" t="s">
        <v>1104</v>
      </c>
      <c r="M30" s="75" t="s">
        <v>1105</v>
      </c>
      <c r="N30" s="75" t="s">
        <v>1105</v>
      </c>
      <c r="O30" s="164">
        <v>46164.0</v>
      </c>
      <c r="P30" s="74">
        <v>46178.0</v>
      </c>
      <c r="Q30" s="75" t="s">
        <v>124</v>
      </c>
      <c r="R30" s="76" t="s">
        <v>143</v>
      </c>
      <c r="S30" s="83" t="s">
        <v>251</v>
      </c>
      <c r="T30" s="83" t="s">
        <v>145</v>
      </c>
      <c r="U30" s="83" t="s">
        <v>101</v>
      </c>
      <c r="V30" s="166" t="s">
        <v>131</v>
      </c>
      <c r="W30" s="175"/>
      <c r="X30" s="75"/>
      <c r="Y30" s="166"/>
      <c r="Z30" s="395"/>
      <c r="AA30" s="357"/>
    </row>
    <row r="31" ht="22.5" customHeight="1">
      <c r="A31" s="72">
        <f>COUNTIF('Call &amp; Chat-Lidya'!$I$4:$I$2433,I31)</f>
        <v>3</v>
      </c>
      <c r="B31" s="74">
        <v>46164.0</v>
      </c>
      <c r="C31" s="94" t="s">
        <v>83</v>
      </c>
      <c r="D31" s="76" t="s">
        <v>173</v>
      </c>
      <c r="E31" s="76" t="s">
        <v>946</v>
      </c>
      <c r="F31" s="157">
        <v>46164.0</v>
      </c>
      <c r="G31" s="83" t="s">
        <v>88</v>
      </c>
      <c r="H31" s="75" t="s">
        <v>1107</v>
      </c>
      <c r="I31" s="75" t="s">
        <v>1108</v>
      </c>
      <c r="J31" s="353" t="s">
        <v>1109</v>
      </c>
      <c r="K31" s="354" t="s">
        <v>1110</v>
      </c>
      <c r="L31" s="354" t="s">
        <v>1110</v>
      </c>
      <c r="M31" s="75" t="s">
        <v>1111</v>
      </c>
      <c r="N31" s="75" t="s">
        <v>1112</v>
      </c>
      <c r="O31" s="164">
        <v>46164.0</v>
      </c>
      <c r="P31" s="74">
        <v>46178.0</v>
      </c>
      <c r="Q31" s="75" t="s">
        <v>124</v>
      </c>
      <c r="R31" s="76" t="s">
        <v>143</v>
      </c>
      <c r="S31" s="83" t="s">
        <v>251</v>
      </c>
      <c r="T31" s="83" t="s">
        <v>145</v>
      </c>
      <c r="U31" s="83" t="s">
        <v>101</v>
      </c>
      <c r="V31" s="166" t="s">
        <v>131</v>
      </c>
      <c r="W31" s="175"/>
      <c r="X31" s="75"/>
      <c r="Y31" s="166"/>
      <c r="Z31" s="395"/>
      <c r="AA31" s="357"/>
    </row>
    <row r="32" ht="22.5" customHeight="1">
      <c r="A32" s="72">
        <f>COUNTIF('Call &amp; Chat-Lidya'!$I$4:$I$2433,I32)</f>
        <v>3</v>
      </c>
      <c r="B32" s="74">
        <v>46164.0</v>
      </c>
      <c r="C32" s="94" t="s">
        <v>83</v>
      </c>
      <c r="D32" s="76" t="s">
        <v>173</v>
      </c>
      <c r="E32" s="76" t="s">
        <v>1069</v>
      </c>
      <c r="F32" s="157">
        <v>46164.0</v>
      </c>
      <c r="G32" s="83" t="s">
        <v>448</v>
      </c>
      <c r="H32" s="75" t="s">
        <v>1695</v>
      </c>
      <c r="I32" s="75" t="s">
        <v>1696</v>
      </c>
      <c r="J32" s="353" t="s">
        <v>1697</v>
      </c>
      <c r="K32" s="354" t="s">
        <v>1698</v>
      </c>
      <c r="L32" s="354" t="s">
        <v>1699</v>
      </c>
      <c r="M32" s="75" t="s">
        <v>1700</v>
      </c>
      <c r="N32" s="75" t="s">
        <v>1701</v>
      </c>
      <c r="O32" s="164">
        <v>46164.0</v>
      </c>
      <c r="P32" s="74">
        <v>46178.0</v>
      </c>
      <c r="Q32" s="75" t="s">
        <v>124</v>
      </c>
      <c r="R32" s="76" t="s">
        <v>98</v>
      </c>
      <c r="S32" s="166" t="s">
        <v>100</v>
      </c>
      <c r="T32" s="166" t="s">
        <v>100</v>
      </c>
      <c r="U32" s="166" t="s">
        <v>101</v>
      </c>
      <c r="V32" s="166" t="s">
        <v>105</v>
      </c>
      <c r="W32" s="175"/>
      <c r="X32" s="75"/>
      <c r="Y32" s="166"/>
      <c r="Z32" s="357" t="s">
        <v>2142</v>
      </c>
      <c r="AA32" s="357"/>
    </row>
    <row r="33" ht="22.5" customHeight="1">
      <c r="A33" s="72">
        <f>COUNTIF('Call &amp; Chat-Lidya'!$I$4:$I$2433,I33)</f>
        <v>2</v>
      </c>
      <c r="B33" s="74">
        <v>46161.0</v>
      </c>
      <c r="C33" s="94" t="s">
        <v>83</v>
      </c>
      <c r="D33" s="94" t="s">
        <v>155</v>
      </c>
      <c r="E33" s="76" t="s">
        <v>2148</v>
      </c>
      <c r="F33" s="157">
        <v>46139.0</v>
      </c>
      <c r="G33" s="83" t="s">
        <v>88</v>
      </c>
      <c r="H33" s="75" t="s">
        <v>2150</v>
      </c>
      <c r="I33" s="75" t="s">
        <v>2151</v>
      </c>
      <c r="J33" s="353" t="s">
        <v>2153</v>
      </c>
      <c r="K33" s="354" t="s">
        <v>2154</v>
      </c>
      <c r="L33" s="354" t="s">
        <v>2154</v>
      </c>
      <c r="M33" s="75" t="s">
        <v>2155</v>
      </c>
      <c r="N33" s="75" t="s">
        <v>2155</v>
      </c>
      <c r="O33" s="164">
        <v>46074.0</v>
      </c>
      <c r="P33" s="74">
        <v>46088.0</v>
      </c>
      <c r="Q33" s="75" t="s">
        <v>143</v>
      </c>
      <c r="R33" s="91">
        <v>1.0</v>
      </c>
      <c r="S33" s="166" t="s">
        <v>126</v>
      </c>
      <c r="T33" s="166" t="s">
        <v>145</v>
      </c>
      <c r="U33" s="166" t="s">
        <v>101</v>
      </c>
      <c r="V33" s="166" t="s">
        <v>131</v>
      </c>
      <c r="W33" s="175"/>
      <c r="X33" s="75"/>
      <c r="Y33" s="166"/>
      <c r="Z33" s="395"/>
      <c r="AA33" s="357"/>
    </row>
    <row r="34" ht="22.5" customHeight="1">
      <c r="A34" s="72">
        <f>COUNTIF('Call &amp; Chat-Lidya'!$I$4:$I$2433,I34)</f>
        <v>2</v>
      </c>
      <c r="B34" s="74">
        <v>46161.0</v>
      </c>
      <c r="C34" s="94" t="s">
        <v>83</v>
      </c>
      <c r="D34" s="94" t="s">
        <v>155</v>
      </c>
      <c r="E34" s="76" t="s">
        <v>2162</v>
      </c>
      <c r="F34" s="157">
        <v>46139.0</v>
      </c>
      <c r="G34" s="83" t="s">
        <v>88</v>
      </c>
      <c r="H34" s="75" t="s">
        <v>2164</v>
      </c>
      <c r="I34" s="75" t="s">
        <v>2166</v>
      </c>
      <c r="J34" s="353" t="s">
        <v>2167</v>
      </c>
      <c r="K34" s="354" t="s">
        <v>2169</v>
      </c>
      <c r="L34" s="354" t="s">
        <v>2169</v>
      </c>
      <c r="M34" s="75" t="s">
        <v>2170</v>
      </c>
      <c r="N34" s="75" t="s">
        <v>2170</v>
      </c>
      <c r="O34" s="164">
        <v>46078.0</v>
      </c>
      <c r="P34" s="74">
        <v>46092.0</v>
      </c>
      <c r="Q34" s="75" t="s">
        <v>124</v>
      </c>
      <c r="R34" s="91">
        <v>1.0</v>
      </c>
      <c r="S34" s="166" t="s">
        <v>251</v>
      </c>
      <c r="T34" s="166" t="s">
        <v>145</v>
      </c>
      <c r="U34" s="166" t="s">
        <v>101</v>
      </c>
      <c r="V34" s="166" t="s">
        <v>131</v>
      </c>
      <c r="W34" s="175"/>
      <c r="X34" s="75"/>
      <c r="Y34" s="166"/>
      <c r="Z34" s="395"/>
      <c r="AA34" s="357"/>
    </row>
    <row r="35" ht="22.5" customHeight="1">
      <c r="A35" s="72">
        <f>COUNTIF('Call &amp; Chat-Lidya'!$I$4:$I$2433,I35)</f>
        <v>2</v>
      </c>
      <c r="B35" s="74">
        <v>46161.0</v>
      </c>
      <c r="C35" s="94" t="s">
        <v>83</v>
      </c>
      <c r="D35" s="94" t="s">
        <v>155</v>
      </c>
      <c r="E35" s="76" t="s">
        <v>2180</v>
      </c>
      <c r="F35" s="157">
        <v>46129.0</v>
      </c>
      <c r="G35" s="83" t="s">
        <v>88</v>
      </c>
      <c r="H35" s="75" t="s">
        <v>2185</v>
      </c>
      <c r="I35" s="75" t="s">
        <v>2186</v>
      </c>
      <c r="J35" s="353" t="s">
        <v>2188</v>
      </c>
      <c r="K35" s="354" t="s">
        <v>253</v>
      </c>
      <c r="L35" s="354" t="s">
        <v>253</v>
      </c>
      <c r="M35" s="75" t="s">
        <v>2190</v>
      </c>
      <c r="N35" s="75" t="s">
        <v>2190</v>
      </c>
      <c r="O35" s="164">
        <v>46055.0</v>
      </c>
      <c r="P35" s="74">
        <v>46069.0</v>
      </c>
      <c r="Q35" s="75" t="s">
        <v>124</v>
      </c>
      <c r="R35" s="91">
        <v>1.0</v>
      </c>
      <c r="S35" s="166" t="s">
        <v>251</v>
      </c>
      <c r="T35" s="166" t="s">
        <v>145</v>
      </c>
      <c r="U35" s="166" t="s">
        <v>101</v>
      </c>
      <c r="V35" s="166" t="s">
        <v>131</v>
      </c>
      <c r="W35" s="175"/>
      <c r="X35" s="75"/>
      <c r="Y35" s="166"/>
      <c r="Z35" s="357"/>
      <c r="AA35" s="357"/>
    </row>
    <row r="36" ht="22.5" customHeight="1">
      <c r="A36" s="72">
        <f>COUNTIF('Call &amp; Chat-Lidya'!$I$4:$I$2433,I36)</f>
        <v>2</v>
      </c>
      <c r="B36" s="74">
        <v>46161.0</v>
      </c>
      <c r="C36" s="94" t="s">
        <v>83</v>
      </c>
      <c r="D36" s="94" t="s">
        <v>155</v>
      </c>
      <c r="E36" s="76" t="s">
        <v>2202</v>
      </c>
      <c r="F36" s="157">
        <v>46129.0</v>
      </c>
      <c r="G36" s="83" t="s">
        <v>88</v>
      </c>
      <c r="H36" s="75" t="s">
        <v>2206</v>
      </c>
      <c r="I36" s="75" t="s">
        <v>2207</v>
      </c>
      <c r="J36" s="353" t="s">
        <v>2208</v>
      </c>
      <c r="K36" s="354" t="s">
        <v>2209</v>
      </c>
      <c r="L36" s="354" t="s">
        <v>2209</v>
      </c>
      <c r="M36" s="94"/>
      <c r="N36" s="75" t="s">
        <v>2210</v>
      </c>
      <c r="O36" s="164">
        <v>46057.0</v>
      </c>
      <c r="P36" s="74">
        <v>46071.0</v>
      </c>
      <c r="Q36" s="75" t="s">
        <v>124</v>
      </c>
      <c r="R36" s="91">
        <v>1.0</v>
      </c>
      <c r="S36" s="166" t="s">
        <v>251</v>
      </c>
      <c r="T36" s="166" t="s">
        <v>145</v>
      </c>
      <c r="U36" s="166" t="s">
        <v>101</v>
      </c>
      <c r="V36" s="166" t="s">
        <v>131</v>
      </c>
      <c r="W36" s="175"/>
      <c r="X36" s="75"/>
      <c r="Y36" s="166"/>
      <c r="Z36" s="357"/>
      <c r="AA36" s="357"/>
    </row>
    <row r="37" ht="22.5" customHeight="1">
      <c r="A37" s="72">
        <f>COUNTIF('Call &amp; Chat-Lidya'!$I$4:$I$2433,I37)</f>
        <v>2</v>
      </c>
      <c r="B37" s="74">
        <v>46161.0</v>
      </c>
      <c r="C37" s="94" t="s">
        <v>83</v>
      </c>
      <c r="D37" s="94" t="s">
        <v>155</v>
      </c>
      <c r="E37" s="76" t="s">
        <v>1660</v>
      </c>
      <c r="F37" s="157">
        <v>46129.0</v>
      </c>
      <c r="G37" s="83" t="s">
        <v>88</v>
      </c>
      <c r="H37" s="75" t="s">
        <v>2220</v>
      </c>
      <c r="I37" s="75" t="s">
        <v>2221</v>
      </c>
      <c r="J37" s="353" t="s">
        <v>2223</v>
      </c>
      <c r="K37" s="354" t="s">
        <v>2224</v>
      </c>
      <c r="L37" s="354" t="s">
        <v>2224</v>
      </c>
      <c r="M37" s="75" t="s">
        <v>2225</v>
      </c>
      <c r="N37" s="75" t="s">
        <v>2225</v>
      </c>
      <c r="O37" s="164">
        <v>46058.0</v>
      </c>
      <c r="P37" s="74">
        <v>46072.0</v>
      </c>
      <c r="Q37" s="75" t="s">
        <v>124</v>
      </c>
      <c r="R37" s="91">
        <v>1.0</v>
      </c>
      <c r="S37" s="166" t="s">
        <v>350</v>
      </c>
      <c r="T37" s="166" t="s">
        <v>145</v>
      </c>
      <c r="U37" s="166" t="s">
        <v>101</v>
      </c>
      <c r="V37" s="166" t="s">
        <v>283</v>
      </c>
      <c r="W37" s="175"/>
      <c r="X37" s="75"/>
      <c r="Y37" s="166"/>
      <c r="Z37" s="357" t="s">
        <v>2226</v>
      </c>
      <c r="AA37" s="357"/>
    </row>
    <row r="38" ht="22.5" customHeight="1">
      <c r="A38" s="72">
        <f>COUNTIF('Call &amp; Chat-Lidya'!$I$4:$I$2433,I38)</f>
        <v>2</v>
      </c>
      <c r="B38" s="74">
        <v>46161.0</v>
      </c>
      <c r="C38" s="94" t="s">
        <v>83</v>
      </c>
      <c r="D38" s="94" t="s">
        <v>155</v>
      </c>
      <c r="E38" s="76" t="s">
        <v>1672</v>
      </c>
      <c r="F38" s="157">
        <v>46129.0</v>
      </c>
      <c r="G38" s="83" t="s">
        <v>88</v>
      </c>
      <c r="H38" s="75" t="s">
        <v>2235</v>
      </c>
      <c r="I38" s="75" t="s">
        <v>2236</v>
      </c>
      <c r="J38" s="353" t="s">
        <v>2237</v>
      </c>
      <c r="K38" s="354" t="s">
        <v>2238</v>
      </c>
      <c r="L38" s="478" t="s">
        <v>2238</v>
      </c>
      <c r="M38" s="75" t="s">
        <v>2239</v>
      </c>
      <c r="N38" s="75" t="s">
        <v>2239</v>
      </c>
      <c r="O38" s="164">
        <v>46059.0</v>
      </c>
      <c r="P38" s="74">
        <v>46073.0</v>
      </c>
      <c r="Q38" s="75" t="s">
        <v>124</v>
      </c>
      <c r="R38" s="91">
        <v>1.0</v>
      </c>
      <c r="S38" s="166" t="s">
        <v>126</v>
      </c>
      <c r="T38" s="166" t="s">
        <v>145</v>
      </c>
      <c r="U38" s="166" t="s">
        <v>101</v>
      </c>
      <c r="V38" s="166" t="s">
        <v>131</v>
      </c>
      <c r="W38" s="175"/>
      <c r="X38" s="75"/>
      <c r="Y38" s="166"/>
      <c r="Z38" s="357"/>
      <c r="AA38" s="357"/>
    </row>
    <row r="39" ht="22.5" customHeight="1">
      <c r="A39" s="72">
        <f>COUNTIF('Call &amp; Chat-Lidya'!$I$4:$I$2433,I39)</f>
        <v>3</v>
      </c>
      <c r="B39" s="74">
        <v>46161.0</v>
      </c>
      <c r="C39" s="94" t="s">
        <v>83</v>
      </c>
      <c r="D39" s="94" t="s">
        <v>155</v>
      </c>
      <c r="E39" s="76" t="s">
        <v>2247</v>
      </c>
      <c r="F39" s="157">
        <v>46139.0</v>
      </c>
      <c r="G39" s="83" t="s">
        <v>88</v>
      </c>
      <c r="H39" s="75" t="s">
        <v>2250</v>
      </c>
      <c r="I39" s="75" t="s">
        <v>2251</v>
      </c>
      <c r="J39" s="353" t="s">
        <v>2252</v>
      </c>
      <c r="K39" s="354" t="s">
        <v>2253</v>
      </c>
      <c r="L39" s="354" t="s">
        <v>2253</v>
      </c>
      <c r="M39" s="75" t="s">
        <v>2255</v>
      </c>
      <c r="N39" s="75" t="s">
        <v>2255</v>
      </c>
      <c r="O39" s="164">
        <v>46066.0</v>
      </c>
      <c r="P39" s="74">
        <v>46080.0</v>
      </c>
      <c r="Q39" s="75" t="s">
        <v>124</v>
      </c>
      <c r="R39" s="91">
        <v>1.0</v>
      </c>
      <c r="S39" s="166" t="s">
        <v>251</v>
      </c>
      <c r="T39" s="166" t="s">
        <v>145</v>
      </c>
      <c r="U39" s="166" t="s">
        <v>101</v>
      </c>
      <c r="V39" s="166" t="s">
        <v>131</v>
      </c>
      <c r="W39" s="175"/>
      <c r="X39" s="75"/>
      <c r="Y39" s="166"/>
      <c r="Z39" s="395"/>
      <c r="AA39" s="357"/>
    </row>
    <row r="40" ht="22.5" customHeight="1">
      <c r="A40" s="72">
        <f>COUNTIF('Call &amp; Chat-Lidya'!$I$4:$I$2433,I40)</f>
        <v>1</v>
      </c>
      <c r="B40" s="74">
        <v>46161.0</v>
      </c>
      <c r="C40" s="94" t="s">
        <v>83</v>
      </c>
      <c r="D40" s="94" t="s">
        <v>155</v>
      </c>
      <c r="E40" s="76" t="s">
        <v>2264</v>
      </c>
      <c r="F40" s="157">
        <v>46129.0</v>
      </c>
      <c r="G40" s="83" t="s">
        <v>88</v>
      </c>
      <c r="H40" s="75" t="s">
        <v>2265</v>
      </c>
      <c r="I40" s="75" t="s">
        <v>2266</v>
      </c>
      <c r="J40" s="353" t="s">
        <v>2267</v>
      </c>
      <c r="K40" s="354" t="s">
        <v>2268</v>
      </c>
      <c r="L40" s="354" t="s">
        <v>2268</v>
      </c>
      <c r="M40" s="75" t="s">
        <v>2269</v>
      </c>
      <c r="N40" s="75" t="s">
        <v>2270</v>
      </c>
      <c r="O40" s="164">
        <v>46054.0</v>
      </c>
      <c r="P40" s="74">
        <v>46068.0</v>
      </c>
      <c r="Q40" s="75" t="s">
        <v>213</v>
      </c>
      <c r="R40" s="91">
        <v>0.0</v>
      </c>
      <c r="S40" s="166" t="s">
        <v>251</v>
      </c>
      <c r="T40" s="166" t="s">
        <v>350</v>
      </c>
      <c r="U40" s="166" t="s">
        <v>101</v>
      </c>
      <c r="V40" s="166" t="s">
        <v>873</v>
      </c>
      <c r="W40" s="175"/>
      <c r="X40" s="75"/>
      <c r="Y40" s="166"/>
      <c r="Z40" s="357" t="s">
        <v>2275</v>
      </c>
      <c r="AA40" s="357"/>
    </row>
    <row r="41" ht="22.5" customHeight="1">
      <c r="A41" s="72">
        <f>COUNTIF('Call &amp; Chat-Lidya'!$I$4:$I$2433,I41)</f>
        <v>1</v>
      </c>
      <c r="B41" s="74">
        <v>46161.0</v>
      </c>
      <c r="C41" s="94" t="s">
        <v>83</v>
      </c>
      <c r="D41" s="94" t="s">
        <v>155</v>
      </c>
      <c r="E41" s="76" t="s">
        <v>2282</v>
      </c>
      <c r="F41" s="157">
        <v>46129.0</v>
      </c>
      <c r="G41" s="83" t="s">
        <v>88</v>
      </c>
      <c r="H41" s="75" t="s">
        <v>2286</v>
      </c>
      <c r="I41" s="75" t="s">
        <v>2288</v>
      </c>
      <c r="J41" s="353" t="s">
        <v>2289</v>
      </c>
      <c r="K41" s="354" t="s">
        <v>2290</v>
      </c>
      <c r="L41" s="354" t="s">
        <v>2290</v>
      </c>
      <c r="M41" s="75" t="s">
        <v>2291</v>
      </c>
      <c r="N41" s="75" t="s">
        <v>2291</v>
      </c>
      <c r="O41" s="164">
        <v>46055.0</v>
      </c>
      <c r="P41" s="74">
        <v>46069.0</v>
      </c>
      <c r="Q41" s="75" t="s">
        <v>149</v>
      </c>
      <c r="R41" s="76" t="s">
        <v>143</v>
      </c>
      <c r="S41" s="166" t="s">
        <v>350</v>
      </c>
      <c r="T41" s="166" t="s">
        <v>145</v>
      </c>
      <c r="U41" s="166" t="s">
        <v>101</v>
      </c>
      <c r="V41" s="166" t="s">
        <v>664</v>
      </c>
      <c r="W41" s="175"/>
      <c r="X41" s="75"/>
      <c r="Y41" s="166"/>
      <c r="Z41" s="357" t="s">
        <v>2299</v>
      </c>
      <c r="AA41" s="357"/>
    </row>
    <row r="42" ht="22.5" customHeight="1">
      <c r="A42" s="72">
        <f>COUNTIF('Call &amp; Chat-Lidya'!$I$4:$I$2433,I42)</f>
        <v>3</v>
      </c>
      <c r="B42" s="74">
        <v>46163.0</v>
      </c>
      <c r="C42" s="94" t="s">
        <v>83</v>
      </c>
      <c r="D42" s="94" t="s">
        <v>155</v>
      </c>
      <c r="E42" s="76" t="s">
        <v>2303</v>
      </c>
      <c r="F42" s="157">
        <v>46127.0</v>
      </c>
      <c r="G42" s="83" t="s">
        <v>88</v>
      </c>
      <c r="H42" s="75" t="s">
        <v>2304</v>
      </c>
      <c r="I42" s="75" t="s">
        <v>2305</v>
      </c>
      <c r="J42" s="353" t="s">
        <v>2306</v>
      </c>
      <c r="K42" s="354" t="s">
        <v>2307</v>
      </c>
      <c r="L42" s="354" t="s">
        <v>2307</v>
      </c>
      <c r="M42" s="75" t="s">
        <v>2308</v>
      </c>
      <c r="N42" s="75" t="s">
        <v>2309</v>
      </c>
      <c r="O42" s="164">
        <v>46071.0</v>
      </c>
      <c r="P42" s="74">
        <v>46085.0</v>
      </c>
      <c r="Q42" s="75" t="s">
        <v>461</v>
      </c>
      <c r="R42" s="91">
        <v>0.0</v>
      </c>
      <c r="S42" s="166" t="s">
        <v>99</v>
      </c>
      <c r="T42" s="166" t="s">
        <v>292</v>
      </c>
      <c r="U42" s="166" t="s">
        <v>101</v>
      </c>
      <c r="V42" s="166" t="s">
        <v>873</v>
      </c>
      <c r="W42" s="175"/>
      <c r="X42" s="75"/>
      <c r="Y42" s="166"/>
      <c r="Z42" s="357" t="s">
        <v>2317</v>
      </c>
      <c r="AA42" s="357"/>
    </row>
    <row r="43" ht="22.5" customHeight="1">
      <c r="A43" s="72">
        <f>COUNTIF('Call &amp; Chat-Lidya'!$I$4:$I$2433,I43)</f>
        <v>2</v>
      </c>
      <c r="B43" s="74">
        <v>46161.0</v>
      </c>
      <c r="C43" s="94" t="s">
        <v>83</v>
      </c>
      <c r="D43" s="94" t="s">
        <v>155</v>
      </c>
      <c r="E43" s="76" t="s">
        <v>2322</v>
      </c>
      <c r="F43" s="157">
        <v>46127.0</v>
      </c>
      <c r="G43" s="83" t="s">
        <v>88</v>
      </c>
      <c r="H43" s="75" t="s">
        <v>2324</v>
      </c>
      <c r="I43" s="75" t="s">
        <v>2325</v>
      </c>
      <c r="J43" s="353" t="s">
        <v>2326</v>
      </c>
      <c r="K43" s="354" t="s">
        <v>2326</v>
      </c>
      <c r="L43" s="354" t="s">
        <v>2326</v>
      </c>
      <c r="M43" s="75" t="s">
        <v>2327</v>
      </c>
      <c r="N43" s="94"/>
      <c r="O43" s="164">
        <v>46071.0</v>
      </c>
      <c r="P43" s="74">
        <v>46085.0</v>
      </c>
      <c r="Q43" s="75" t="s">
        <v>143</v>
      </c>
      <c r="R43" s="91">
        <v>1.0</v>
      </c>
      <c r="S43" s="166" t="s">
        <v>126</v>
      </c>
      <c r="T43" s="166" t="s">
        <v>145</v>
      </c>
      <c r="U43" s="166" t="s">
        <v>101</v>
      </c>
      <c r="V43" s="166" t="s">
        <v>131</v>
      </c>
      <c r="W43" s="175"/>
      <c r="X43" s="75"/>
      <c r="Y43" s="166"/>
      <c r="Z43" s="395"/>
      <c r="AA43" s="357"/>
    </row>
    <row r="44" ht="22.5" customHeight="1">
      <c r="A44" s="72">
        <f>COUNTIF('Call &amp; Chat-Lidya'!$I$4:$I$2433,I44)</f>
        <v>2</v>
      </c>
      <c r="B44" s="74">
        <v>46161.0</v>
      </c>
      <c r="C44" s="94" t="s">
        <v>83</v>
      </c>
      <c r="D44" s="94" t="s">
        <v>155</v>
      </c>
      <c r="E44" s="76" t="s">
        <v>2335</v>
      </c>
      <c r="F44" s="157">
        <v>46127.0</v>
      </c>
      <c r="G44" s="83" t="s">
        <v>88</v>
      </c>
      <c r="H44" s="75" t="s">
        <v>2336</v>
      </c>
      <c r="I44" s="75" t="s">
        <v>2338</v>
      </c>
      <c r="J44" s="353" t="s">
        <v>2340</v>
      </c>
      <c r="K44" s="354" t="s">
        <v>2341</v>
      </c>
      <c r="L44" s="354" t="s">
        <v>2341</v>
      </c>
      <c r="M44" s="75" t="s">
        <v>2344</v>
      </c>
      <c r="N44" s="75" t="s">
        <v>2344</v>
      </c>
      <c r="O44" s="164">
        <v>46071.0</v>
      </c>
      <c r="P44" s="74">
        <v>46085.0</v>
      </c>
      <c r="Q44" s="75" t="s">
        <v>124</v>
      </c>
      <c r="R44" s="91">
        <v>1.0</v>
      </c>
      <c r="S44" s="166" t="s">
        <v>251</v>
      </c>
      <c r="T44" s="166" t="s">
        <v>145</v>
      </c>
      <c r="U44" s="166" t="s">
        <v>101</v>
      </c>
      <c r="V44" s="166" t="s">
        <v>131</v>
      </c>
      <c r="W44" s="175"/>
      <c r="X44" s="75"/>
      <c r="Y44" s="166"/>
      <c r="Z44" s="395"/>
      <c r="AA44" s="357"/>
    </row>
    <row r="45" ht="22.5" customHeight="1">
      <c r="A45" s="72">
        <f>COUNTIF('Call &amp; Chat-Lidya'!$I$4:$I$2433,I45)</f>
        <v>2</v>
      </c>
      <c r="B45" s="74">
        <v>46161.0</v>
      </c>
      <c r="C45" s="94" t="s">
        <v>83</v>
      </c>
      <c r="D45" s="94" t="s">
        <v>155</v>
      </c>
      <c r="E45" s="76" t="s">
        <v>2356</v>
      </c>
      <c r="F45" s="157">
        <v>46127.0</v>
      </c>
      <c r="G45" s="83" t="s">
        <v>88</v>
      </c>
      <c r="H45" s="75" t="s">
        <v>2358</v>
      </c>
      <c r="I45" s="75" t="s">
        <v>2360</v>
      </c>
      <c r="J45" s="353" t="s">
        <v>2361</v>
      </c>
      <c r="K45" s="354" t="s">
        <v>2362</v>
      </c>
      <c r="L45" s="354" t="s">
        <v>2362</v>
      </c>
      <c r="M45" s="75" t="s">
        <v>2364</v>
      </c>
      <c r="N45" s="75" t="s">
        <v>2365</v>
      </c>
      <c r="O45" s="164">
        <v>46073.0</v>
      </c>
      <c r="P45" s="74">
        <v>46087.0</v>
      </c>
      <c r="Q45" s="75" t="s">
        <v>124</v>
      </c>
      <c r="R45" s="91">
        <v>1.0</v>
      </c>
      <c r="S45" s="166" t="s">
        <v>126</v>
      </c>
      <c r="T45" s="166" t="s">
        <v>145</v>
      </c>
      <c r="U45" s="166" t="s">
        <v>101</v>
      </c>
      <c r="V45" s="166" t="s">
        <v>131</v>
      </c>
      <c r="W45" s="175"/>
      <c r="X45" s="75"/>
      <c r="Y45" s="166"/>
      <c r="Z45" s="395"/>
      <c r="AA45" s="357"/>
    </row>
    <row r="46" ht="22.5" customHeight="1">
      <c r="A46" s="72">
        <f>COUNTIF('Call &amp; Chat-Lidya'!$I$4:$I$2433,I46)</f>
        <v>2</v>
      </c>
      <c r="B46" s="74">
        <v>46161.0</v>
      </c>
      <c r="C46" s="94" t="s">
        <v>83</v>
      </c>
      <c r="D46" s="94" t="s">
        <v>155</v>
      </c>
      <c r="E46" s="76" t="s">
        <v>2368</v>
      </c>
      <c r="F46" s="157">
        <v>46127.0</v>
      </c>
      <c r="G46" s="83" t="s">
        <v>88</v>
      </c>
      <c r="H46" s="75" t="s">
        <v>2369</v>
      </c>
      <c r="I46" s="75" t="s">
        <v>2370</v>
      </c>
      <c r="J46" s="353" t="s">
        <v>2371</v>
      </c>
      <c r="K46" s="354" t="s">
        <v>2372</v>
      </c>
      <c r="L46" s="354" t="s">
        <v>2372</v>
      </c>
      <c r="M46" s="75" t="s">
        <v>2374</v>
      </c>
      <c r="N46" s="75" t="s">
        <v>2374</v>
      </c>
      <c r="O46" s="164">
        <v>46075.0</v>
      </c>
      <c r="P46" s="74">
        <v>46089.0</v>
      </c>
      <c r="Q46" s="75" t="s">
        <v>124</v>
      </c>
      <c r="R46" s="91">
        <v>1.0</v>
      </c>
      <c r="S46" s="166" t="s">
        <v>350</v>
      </c>
      <c r="T46" s="166" t="s">
        <v>145</v>
      </c>
      <c r="U46" s="166" t="s">
        <v>101</v>
      </c>
      <c r="V46" s="166" t="s">
        <v>131</v>
      </c>
      <c r="W46" s="175"/>
      <c r="X46" s="75"/>
      <c r="Y46" s="166"/>
      <c r="Z46" s="357" t="s">
        <v>364</v>
      </c>
      <c r="AA46" s="357"/>
    </row>
    <row r="47" ht="22.5" customHeight="1">
      <c r="A47" s="72">
        <f>COUNTIF('Call &amp; Chat-Lidya'!$I$4:$I$2433,I47)</f>
        <v>2</v>
      </c>
      <c r="B47" s="74">
        <v>46161.0</v>
      </c>
      <c r="C47" s="94" t="s">
        <v>83</v>
      </c>
      <c r="D47" s="94" t="s">
        <v>155</v>
      </c>
      <c r="E47" s="76" t="s">
        <v>2384</v>
      </c>
      <c r="F47" s="157">
        <v>46127.0</v>
      </c>
      <c r="G47" s="83" t="s">
        <v>88</v>
      </c>
      <c r="H47" s="75" t="s">
        <v>2385</v>
      </c>
      <c r="I47" s="75" t="s">
        <v>2386</v>
      </c>
      <c r="J47" s="353" t="s">
        <v>2387</v>
      </c>
      <c r="K47" s="354" t="s">
        <v>2388</v>
      </c>
      <c r="L47" s="354" t="s">
        <v>2388</v>
      </c>
      <c r="M47" s="75" t="s">
        <v>2389</v>
      </c>
      <c r="N47" s="94"/>
      <c r="O47" s="164">
        <v>46075.0</v>
      </c>
      <c r="P47" s="74">
        <v>46089.0</v>
      </c>
      <c r="Q47" s="75" t="s">
        <v>124</v>
      </c>
      <c r="R47" s="91">
        <v>1.0</v>
      </c>
      <c r="S47" s="166" t="s">
        <v>126</v>
      </c>
      <c r="T47" s="166" t="s">
        <v>145</v>
      </c>
      <c r="U47" s="166" t="s">
        <v>101</v>
      </c>
      <c r="V47" s="166" t="s">
        <v>131</v>
      </c>
      <c r="W47" s="175"/>
      <c r="X47" s="75"/>
      <c r="Y47" s="166"/>
      <c r="Z47" s="395"/>
      <c r="AA47" s="357"/>
    </row>
    <row r="48" ht="22.5" customHeight="1">
      <c r="A48" s="72">
        <f>COUNTIF('Call &amp; Chat-Lidya'!$I$4:$I$2433,I48)</f>
        <v>3</v>
      </c>
      <c r="B48" s="74">
        <v>46161.0</v>
      </c>
      <c r="C48" s="94" t="s">
        <v>83</v>
      </c>
      <c r="D48" s="94" t="s">
        <v>155</v>
      </c>
      <c r="E48" s="76" t="s">
        <v>2403</v>
      </c>
      <c r="F48" s="157">
        <v>46127.0</v>
      </c>
      <c r="G48" s="83" t="s">
        <v>88</v>
      </c>
      <c r="H48" s="75" t="s">
        <v>2404</v>
      </c>
      <c r="I48" s="75" t="s">
        <v>2405</v>
      </c>
      <c r="J48" s="353" t="s">
        <v>2407</v>
      </c>
      <c r="K48" s="354" t="s">
        <v>2408</v>
      </c>
      <c r="L48" s="354" t="s">
        <v>2408</v>
      </c>
      <c r="M48" s="75" t="s">
        <v>2409</v>
      </c>
      <c r="N48" s="75" t="s">
        <v>2409</v>
      </c>
      <c r="O48" s="164">
        <v>46059.0</v>
      </c>
      <c r="P48" s="74">
        <v>46073.0</v>
      </c>
      <c r="Q48" s="75" t="s">
        <v>143</v>
      </c>
      <c r="R48" s="91">
        <v>1.0</v>
      </c>
      <c r="S48" s="166" t="s">
        <v>126</v>
      </c>
      <c r="T48" s="166" t="s">
        <v>145</v>
      </c>
      <c r="U48" s="166" t="s">
        <v>101</v>
      </c>
      <c r="V48" s="166" t="s">
        <v>131</v>
      </c>
      <c r="W48" s="175"/>
      <c r="X48" s="75"/>
      <c r="Y48" s="166"/>
      <c r="Z48" s="395"/>
      <c r="AA48" s="357"/>
    </row>
    <row r="49" ht="22.5" customHeight="1">
      <c r="A49" s="72">
        <f>COUNTIF('Call &amp; Chat-Lidya'!$I$4:$I$2433,I49)</f>
        <v>2</v>
      </c>
      <c r="B49" s="74">
        <v>46161.0</v>
      </c>
      <c r="C49" s="94" t="s">
        <v>83</v>
      </c>
      <c r="D49" s="94" t="s">
        <v>155</v>
      </c>
      <c r="E49" s="76" t="s">
        <v>2418</v>
      </c>
      <c r="F49" s="157">
        <v>46127.0</v>
      </c>
      <c r="G49" s="83" t="s">
        <v>88</v>
      </c>
      <c r="H49" s="75" t="s">
        <v>2419</v>
      </c>
      <c r="I49" s="75" t="s">
        <v>2420</v>
      </c>
      <c r="J49" s="353" t="s">
        <v>2421</v>
      </c>
      <c r="K49" s="354" t="s">
        <v>2422</v>
      </c>
      <c r="L49" s="354" t="s">
        <v>2422</v>
      </c>
      <c r="M49" s="75" t="s">
        <v>2423</v>
      </c>
      <c r="N49" s="75" t="s">
        <v>2423</v>
      </c>
      <c r="O49" s="164">
        <v>46071.0</v>
      </c>
      <c r="P49" s="74">
        <v>46085.0</v>
      </c>
      <c r="Q49" s="75" t="s">
        <v>143</v>
      </c>
      <c r="R49" s="91">
        <v>1.0</v>
      </c>
      <c r="S49" s="166" t="s">
        <v>126</v>
      </c>
      <c r="T49" s="166" t="s">
        <v>145</v>
      </c>
      <c r="U49" s="166" t="s">
        <v>101</v>
      </c>
      <c r="V49" s="166" t="s">
        <v>131</v>
      </c>
      <c r="W49" s="175"/>
      <c r="X49" s="75"/>
      <c r="Y49" s="166"/>
      <c r="Z49" s="395"/>
      <c r="AA49" s="357"/>
    </row>
    <row r="50" ht="22.5" customHeight="1">
      <c r="A50" s="72">
        <f>COUNTIF('Call &amp; Chat-Lidya'!$I$4:$I$2433,I50)</f>
        <v>2</v>
      </c>
      <c r="B50" s="74">
        <v>46161.0</v>
      </c>
      <c r="C50" s="94" t="s">
        <v>83</v>
      </c>
      <c r="D50" s="94" t="s">
        <v>155</v>
      </c>
      <c r="E50" s="76" t="s">
        <v>2431</v>
      </c>
      <c r="F50" s="157">
        <v>46127.0</v>
      </c>
      <c r="G50" s="83" t="s">
        <v>88</v>
      </c>
      <c r="H50" s="75" t="s">
        <v>2432</v>
      </c>
      <c r="I50" s="75" t="s">
        <v>2433</v>
      </c>
      <c r="J50" s="353" t="s">
        <v>2434</v>
      </c>
      <c r="K50" s="354" t="s">
        <v>2435</v>
      </c>
      <c r="L50" s="354" t="s">
        <v>2435</v>
      </c>
      <c r="M50" s="75" t="s">
        <v>2436</v>
      </c>
      <c r="N50" s="94"/>
      <c r="O50" s="164">
        <v>46071.0</v>
      </c>
      <c r="P50" s="74">
        <v>46085.0</v>
      </c>
      <c r="Q50" s="75" t="s">
        <v>143</v>
      </c>
      <c r="R50" s="91">
        <v>1.0</v>
      </c>
      <c r="S50" s="166" t="s">
        <v>251</v>
      </c>
      <c r="T50" s="166" t="s">
        <v>145</v>
      </c>
      <c r="U50" s="166" t="s">
        <v>101</v>
      </c>
      <c r="V50" s="166" t="s">
        <v>131</v>
      </c>
      <c r="W50" s="175"/>
      <c r="X50" s="75"/>
      <c r="Y50" s="166"/>
      <c r="Z50" s="395"/>
      <c r="AA50" s="357"/>
    </row>
    <row r="51" ht="22.5" customHeight="1">
      <c r="A51" s="72">
        <f>COUNTIF('Call &amp; Chat-Lidya'!$I$4:$I$2433,I51)</f>
        <v>2</v>
      </c>
      <c r="B51" s="74">
        <v>46161.0</v>
      </c>
      <c r="C51" s="94" t="s">
        <v>83</v>
      </c>
      <c r="D51" s="94" t="s">
        <v>155</v>
      </c>
      <c r="E51" s="76" t="s">
        <v>2444</v>
      </c>
      <c r="F51" s="157">
        <v>46127.0</v>
      </c>
      <c r="G51" s="83" t="s">
        <v>88</v>
      </c>
      <c r="H51" s="75" t="s">
        <v>1910</v>
      </c>
      <c r="I51" s="75" t="s">
        <v>2445</v>
      </c>
      <c r="J51" s="353" t="s">
        <v>2446</v>
      </c>
      <c r="K51" s="354" t="s">
        <v>2447</v>
      </c>
      <c r="L51" s="354" t="s">
        <v>2447</v>
      </c>
      <c r="M51" s="75" t="s">
        <v>2448</v>
      </c>
      <c r="N51" s="94"/>
      <c r="O51" s="164">
        <v>46071.0</v>
      </c>
      <c r="P51" s="74">
        <v>46085.0</v>
      </c>
      <c r="Q51" s="75" t="s">
        <v>143</v>
      </c>
      <c r="R51" s="91">
        <v>1.0</v>
      </c>
      <c r="S51" s="166" t="s">
        <v>251</v>
      </c>
      <c r="T51" s="166" t="s">
        <v>145</v>
      </c>
      <c r="U51" s="166" t="s">
        <v>101</v>
      </c>
      <c r="V51" s="166" t="s">
        <v>131</v>
      </c>
      <c r="W51" s="175"/>
      <c r="X51" s="75"/>
      <c r="Y51" s="166"/>
      <c r="Z51" s="395"/>
      <c r="AA51" s="357"/>
    </row>
    <row r="52" ht="22.5" customHeight="1">
      <c r="A52" s="72">
        <f>COUNTIF('Call &amp; Chat-Lidya'!$I$4:$I$2433,I52)</f>
        <v>2</v>
      </c>
      <c r="B52" s="74">
        <v>46161.0</v>
      </c>
      <c r="C52" s="94" t="s">
        <v>83</v>
      </c>
      <c r="D52" s="94" t="s">
        <v>155</v>
      </c>
      <c r="E52" s="76" t="s">
        <v>2457</v>
      </c>
      <c r="F52" s="157">
        <v>46127.0</v>
      </c>
      <c r="G52" s="83" t="s">
        <v>88</v>
      </c>
      <c r="H52" s="75" t="s">
        <v>2458</v>
      </c>
      <c r="I52" s="75" t="s">
        <v>2459</v>
      </c>
      <c r="J52" s="353" t="s">
        <v>2460</v>
      </c>
      <c r="K52" s="354" t="s">
        <v>2461</v>
      </c>
      <c r="L52" s="354" t="s">
        <v>2461</v>
      </c>
      <c r="M52" s="75" t="s">
        <v>2463</v>
      </c>
      <c r="N52" s="75" t="s">
        <v>2463</v>
      </c>
      <c r="O52" s="164">
        <v>46072.0</v>
      </c>
      <c r="P52" s="74">
        <v>46086.0</v>
      </c>
      <c r="Q52" s="75" t="s">
        <v>124</v>
      </c>
      <c r="R52" s="91">
        <v>1.0</v>
      </c>
      <c r="S52" s="166" t="s">
        <v>126</v>
      </c>
      <c r="T52" s="166" t="s">
        <v>145</v>
      </c>
      <c r="U52" s="166" t="s">
        <v>101</v>
      </c>
      <c r="V52" s="166" t="s">
        <v>131</v>
      </c>
      <c r="W52" s="175"/>
      <c r="X52" s="75"/>
      <c r="Y52" s="166"/>
      <c r="Z52" s="395"/>
      <c r="AA52" s="357"/>
    </row>
    <row r="53" ht="22.5" customHeight="1">
      <c r="A53" s="72">
        <f>COUNTIF('Call &amp; Chat-Lidya'!$I$4:$I$2433,I53)</f>
        <v>2</v>
      </c>
      <c r="B53" s="74">
        <v>46161.0</v>
      </c>
      <c r="C53" s="94" t="s">
        <v>83</v>
      </c>
      <c r="D53" s="94" t="s">
        <v>155</v>
      </c>
      <c r="E53" s="76" t="s">
        <v>2475</v>
      </c>
      <c r="F53" s="157">
        <v>46127.0</v>
      </c>
      <c r="G53" s="83" t="s">
        <v>88</v>
      </c>
      <c r="H53" s="75" t="s">
        <v>2477</v>
      </c>
      <c r="I53" s="75" t="s">
        <v>2478</v>
      </c>
      <c r="J53" s="353" t="s">
        <v>2479</v>
      </c>
      <c r="K53" s="354" t="s">
        <v>1392</v>
      </c>
      <c r="L53" s="354" t="s">
        <v>1392</v>
      </c>
      <c r="M53" s="75" t="s">
        <v>2480</v>
      </c>
      <c r="N53" s="75" t="s">
        <v>2481</v>
      </c>
      <c r="O53" s="164">
        <v>46073.0</v>
      </c>
      <c r="P53" s="74">
        <v>46087.0</v>
      </c>
      <c r="Q53" s="75" t="s">
        <v>124</v>
      </c>
      <c r="R53" s="91">
        <v>1.0</v>
      </c>
      <c r="S53" s="166" t="s">
        <v>126</v>
      </c>
      <c r="T53" s="166" t="s">
        <v>145</v>
      </c>
      <c r="U53" s="166" t="s">
        <v>101</v>
      </c>
      <c r="V53" s="166" t="s">
        <v>131</v>
      </c>
      <c r="W53" s="175"/>
      <c r="X53" s="75"/>
      <c r="Y53" s="166"/>
      <c r="Z53" s="395"/>
      <c r="AA53" s="357"/>
    </row>
    <row r="54" ht="22.5" customHeight="1">
      <c r="A54" s="72">
        <f>COUNTIF('Call &amp; Chat-Lidya'!$I$4:$I$2433,I54)</f>
        <v>3</v>
      </c>
      <c r="B54" s="74">
        <v>46161.0</v>
      </c>
      <c r="C54" s="94" t="s">
        <v>83</v>
      </c>
      <c r="D54" s="94" t="s">
        <v>155</v>
      </c>
      <c r="E54" s="76" t="s">
        <v>2489</v>
      </c>
      <c r="F54" s="157">
        <v>46127.0</v>
      </c>
      <c r="G54" s="83" t="s">
        <v>88</v>
      </c>
      <c r="H54" s="75" t="s">
        <v>2491</v>
      </c>
      <c r="I54" s="75" t="s">
        <v>2493</v>
      </c>
      <c r="J54" s="353" t="s">
        <v>2494</v>
      </c>
      <c r="K54" s="354" t="s">
        <v>2495</v>
      </c>
      <c r="L54" s="354" t="s">
        <v>2495</v>
      </c>
      <c r="M54" s="75" t="s">
        <v>2498</v>
      </c>
      <c r="N54" s="75" t="s">
        <v>2498</v>
      </c>
      <c r="O54" s="164">
        <v>46060.0</v>
      </c>
      <c r="P54" s="74">
        <v>46074.0</v>
      </c>
      <c r="Q54" s="75" t="s">
        <v>124</v>
      </c>
      <c r="R54" s="91">
        <v>1.0</v>
      </c>
      <c r="S54" s="166" t="s">
        <v>126</v>
      </c>
      <c r="T54" s="166" t="s">
        <v>145</v>
      </c>
      <c r="U54" s="166" t="s">
        <v>101</v>
      </c>
      <c r="V54" s="166" t="s">
        <v>131</v>
      </c>
      <c r="W54" s="175"/>
      <c r="X54" s="75"/>
      <c r="Y54" s="166"/>
      <c r="Z54" s="395"/>
      <c r="AA54" s="357"/>
    </row>
    <row r="55" ht="22.5" customHeight="1">
      <c r="A55" s="72">
        <f>COUNTIF('Call &amp; Chat-Lidya'!$I$4:$I$2433,I55)</f>
        <v>3</v>
      </c>
      <c r="B55" s="74">
        <v>46161.0</v>
      </c>
      <c r="C55" s="94" t="s">
        <v>83</v>
      </c>
      <c r="D55" s="94" t="s">
        <v>155</v>
      </c>
      <c r="E55" s="76" t="s">
        <v>2504</v>
      </c>
      <c r="F55" s="157">
        <v>46127.0</v>
      </c>
      <c r="G55" s="83" t="s">
        <v>88</v>
      </c>
      <c r="H55" s="75" t="s">
        <v>2509</v>
      </c>
      <c r="I55" s="75" t="s">
        <v>2510</v>
      </c>
      <c r="J55" s="353" t="s">
        <v>143</v>
      </c>
      <c r="K55" s="354" t="s">
        <v>2512</v>
      </c>
      <c r="L55" s="354" t="s">
        <v>2513</v>
      </c>
      <c r="M55" s="75" t="s">
        <v>2514</v>
      </c>
      <c r="N55" s="75" t="s">
        <v>314</v>
      </c>
      <c r="O55" s="164">
        <v>46067.0</v>
      </c>
      <c r="P55" s="74">
        <v>46081.0</v>
      </c>
      <c r="Q55" s="75" t="s">
        <v>163</v>
      </c>
      <c r="R55" s="91">
        <v>1.0</v>
      </c>
      <c r="S55" s="166" t="s">
        <v>251</v>
      </c>
      <c r="T55" s="166" t="s">
        <v>127</v>
      </c>
      <c r="U55" s="166" t="s">
        <v>101</v>
      </c>
      <c r="V55" s="166" t="s">
        <v>131</v>
      </c>
      <c r="W55" s="175"/>
      <c r="X55" s="75"/>
      <c r="Y55" s="166"/>
      <c r="Z55" s="395"/>
      <c r="AA55" s="357"/>
    </row>
    <row r="56" ht="22.5" customHeight="1">
      <c r="A56" s="448">
        <f>COUNTIF('Call &amp; Chat-Lidya'!$I$4:$I$2433,I56)</f>
        <v>3</v>
      </c>
      <c r="B56" s="74">
        <v>46161.0</v>
      </c>
      <c r="C56" s="75" t="s">
        <v>83</v>
      </c>
      <c r="D56" s="94" t="s">
        <v>125</v>
      </c>
      <c r="E56" s="75" t="s">
        <v>2092</v>
      </c>
      <c r="F56" s="419">
        <v>46112.0</v>
      </c>
      <c r="G56" s="83" t="s">
        <v>88</v>
      </c>
      <c r="H56" s="75" t="s">
        <v>2517</v>
      </c>
      <c r="I56" s="75" t="s">
        <v>2518</v>
      </c>
      <c r="J56" s="353" t="s">
        <v>2519</v>
      </c>
      <c r="K56" s="353" t="s">
        <v>863</v>
      </c>
      <c r="L56" s="420" t="s">
        <v>863</v>
      </c>
      <c r="M56" s="75" t="s">
        <v>2520</v>
      </c>
      <c r="N56" s="75" t="s">
        <v>2521</v>
      </c>
      <c r="O56" s="164">
        <v>46112.0</v>
      </c>
      <c r="P56" s="74">
        <v>46126.0</v>
      </c>
      <c r="Q56" s="75" t="s">
        <v>461</v>
      </c>
      <c r="R56" s="91">
        <v>1.0</v>
      </c>
      <c r="S56" s="166" t="s">
        <v>251</v>
      </c>
      <c r="T56" s="354" t="s">
        <v>145</v>
      </c>
      <c r="U56" s="166" t="s">
        <v>101</v>
      </c>
      <c r="V56" s="166" t="s">
        <v>131</v>
      </c>
      <c r="W56" s="175"/>
      <c r="X56" s="175"/>
      <c r="Y56" s="175"/>
      <c r="Z56" s="175"/>
      <c r="AA56" s="357"/>
    </row>
    <row r="57" ht="22.5" customHeight="1">
      <c r="A57" s="72">
        <f>COUNTIF('Call &amp; Chat-Lidya'!$I$4:$I$2433,I57)</f>
        <v>5</v>
      </c>
      <c r="B57" s="74">
        <v>46160.0</v>
      </c>
      <c r="C57" s="76" t="s">
        <v>967</v>
      </c>
      <c r="D57" s="76" t="s">
        <v>173</v>
      </c>
      <c r="E57" s="76" t="s">
        <v>657</v>
      </c>
      <c r="F57" s="78">
        <v>46150.0</v>
      </c>
      <c r="G57" s="83" t="s">
        <v>88</v>
      </c>
      <c r="H57" s="76" t="s">
        <v>1115</v>
      </c>
      <c r="I57" s="345">
        <v>18632.0</v>
      </c>
      <c r="J57" s="88" t="s">
        <v>1116</v>
      </c>
      <c r="K57" s="88" t="s">
        <v>1117</v>
      </c>
      <c r="L57" s="346" t="s">
        <v>1117</v>
      </c>
      <c r="M57" s="76" t="s">
        <v>1118</v>
      </c>
      <c r="N57" s="76" t="s">
        <v>1119</v>
      </c>
      <c r="O57" s="347" t="s">
        <v>1120</v>
      </c>
      <c r="P57" s="74">
        <v>46164.0</v>
      </c>
      <c r="Q57" s="76" t="s">
        <v>124</v>
      </c>
      <c r="R57" s="94">
        <v>1.0</v>
      </c>
      <c r="S57" s="83" t="s">
        <v>350</v>
      </c>
      <c r="T57" s="83" t="s">
        <v>145</v>
      </c>
      <c r="U57" s="83" t="s">
        <v>101</v>
      </c>
      <c r="V57" s="83" t="s">
        <v>131</v>
      </c>
      <c r="W57" s="91"/>
      <c r="X57" s="76"/>
      <c r="Y57" s="76"/>
      <c r="Z57" s="88" t="s">
        <v>2530</v>
      </c>
      <c r="AA57" s="184"/>
    </row>
    <row r="58" ht="22.5" customHeight="1">
      <c r="A58" s="72">
        <f>COUNTIF('Call &amp; Chat-Lidya'!$I$4:$I$2433,I58)</f>
        <v>3</v>
      </c>
      <c r="B58" s="74">
        <v>46164.0</v>
      </c>
      <c r="C58" s="76" t="s">
        <v>967</v>
      </c>
      <c r="D58" s="76" t="s">
        <v>173</v>
      </c>
      <c r="E58" s="76" t="s">
        <v>670</v>
      </c>
      <c r="F58" s="78">
        <v>46151.0</v>
      </c>
      <c r="G58" s="83" t="s">
        <v>448</v>
      </c>
      <c r="H58" s="76" t="s">
        <v>2533</v>
      </c>
      <c r="I58" s="345">
        <v>5554.0</v>
      </c>
      <c r="J58" s="88" t="s">
        <v>2534</v>
      </c>
      <c r="K58" s="88" t="s">
        <v>2535</v>
      </c>
      <c r="L58" s="346" t="s">
        <v>2536</v>
      </c>
      <c r="M58" s="76" t="s">
        <v>2537</v>
      </c>
      <c r="N58" s="76" t="s">
        <v>2537</v>
      </c>
      <c r="O58" s="347" t="s">
        <v>1120</v>
      </c>
      <c r="P58" s="74">
        <v>45751.0</v>
      </c>
      <c r="Q58" s="76" t="s">
        <v>124</v>
      </c>
      <c r="R58" s="91">
        <v>0.0</v>
      </c>
      <c r="S58" s="83" t="s">
        <v>99</v>
      </c>
      <c r="T58" s="83" t="s">
        <v>145</v>
      </c>
      <c r="U58" s="83" t="s">
        <v>101</v>
      </c>
      <c r="V58" s="83" t="s">
        <v>873</v>
      </c>
      <c r="W58" s="76" t="s">
        <v>342</v>
      </c>
      <c r="X58" s="76"/>
      <c r="Y58" s="76"/>
      <c r="Z58" s="88" t="s">
        <v>2547</v>
      </c>
      <c r="AA58" s="184"/>
    </row>
    <row r="59" ht="22.5" customHeight="1">
      <c r="A59" s="72">
        <f>COUNTIF('Call &amp; Chat-Lidya'!$I$4:$I$2433,I59)</f>
        <v>5</v>
      </c>
      <c r="B59" s="74">
        <v>46160.0</v>
      </c>
      <c r="C59" s="76" t="s">
        <v>967</v>
      </c>
      <c r="D59" s="76" t="s">
        <v>173</v>
      </c>
      <c r="E59" s="76" t="s">
        <v>696</v>
      </c>
      <c r="F59" s="78">
        <v>46151.0</v>
      </c>
      <c r="G59" s="83" t="s">
        <v>88</v>
      </c>
      <c r="H59" s="76" t="s">
        <v>1122</v>
      </c>
      <c r="I59" s="345">
        <v>18635.0</v>
      </c>
      <c r="J59" s="88" t="s">
        <v>1123</v>
      </c>
      <c r="K59" s="88" t="s">
        <v>1124</v>
      </c>
      <c r="L59" s="346" t="s">
        <v>1124</v>
      </c>
      <c r="M59" s="76" t="s">
        <v>1125</v>
      </c>
      <c r="N59" s="76" t="s">
        <v>1125</v>
      </c>
      <c r="O59" s="347" t="s">
        <v>1126</v>
      </c>
      <c r="P59" s="74">
        <v>46165.0</v>
      </c>
      <c r="Q59" s="76" t="s">
        <v>124</v>
      </c>
      <c r="R59" s="94">
        <v>1.0</v>
      </c>
      <c r="S59" s="83" t="s">
        <v>251</v>
      </c>
      <c r="T59" s="83" t="s">
        <v>145</v>
      </c>
      <c r="U59" s="83" t="s">
        <v>101</v>
      </c>
      <c r="V59" s="83" t="s">
        <v>131</v>
      </c>
      <c r="W59" s="91"/>
      <c r="X59" s="76"/>
      <c r="Y59" s="76"/>
      <c r="Z59" s="88"/>
      <c r="AA59" s="184"/>
    </row>
    <row r="60" ht="22.5" customHeight="1">
      <c r="A60" s="72">
        <f>COUNTIF('Call &amp; Chat-Lidya'!$I$4:$I$2433,I60)</f>
        <v>3</v>
      </c>
      <c r="B60" s="74">
        <v>46160.0</v>
      </c>
      <c r="C60" s="76" t="s">
        <v>967</v>
      </c>
      <c r="D60" s="76" t="s">
        <v>173</v>
      </c>
      <c r="E60" s="76" t="s">
        <v>710</v>
      </c>
      <c r="F60" s="78">
        <v>46151.0</v>
      </c>
      <c r="G60" s="83" t="s">
        <v>88</v>
      </c>
      <c r="H60" s="76" t="s">
        <v>1128</v>
      </c>
      <c r="I60" s="345">
        <v>18640.0</v>
      </c>
      <c r="J60" s="88" t="s">
        <v>1129</v>
      </c>
      <c r="K60" s="88" t="s">
        <v>1130</v>
      </c>
      <c r="L60" s="346" t="s">
        <v>1130</v>
      </c>
      <c r="M60" s="76" t="s">
        <v>1132</v>
      </c>
      <c r="N60" s="76" t="s">
        <v>1132</v>
      </c>
      <c r="O60" s="347" t="s">
        <v>1126</v>
      </c>
      <c r="P60" s="74">
        <v>46165.0</v>
      </c>
      <c r="Q60" s="76" t="s">
        <v>124</v>
      </c>
      <c r="R60" s="94">
        <v>1.0</v>
      </c>
      <c r="S60" s="83" t="s">
        <v>126</v>
      </c>
      <c r="T60" s="83" t="s">
        <v>195</v>
      </c>
      <c r="U60" s="83" t="s">
        <v>128</v>
      </c>
      <c r="V60" s="83" t="s">
        <v>302</v>
      </c>
      <c r="W60" s="91"/>
      <c r="X60" s="76"/>
      <c r="Y60" s="76"/>
      <c r="Z60" s="88" t="s">
        <v>2530</v>
      </c>
      <c r="AA60" s="184"/>
    </row>
    <row r="61" ht="22.5" customHeight="1">
      <c r="A61" s="72">
        <f>COUNTIF('Call &amp; Chat-Lidya'!$I$4:$I$2433,I61)</f>
        <v>3</v>
      </c>
      <c r="B61" s="74">
        <v>46160.0</v>
      </c>
      <c r="C61" s="76" t="s">
        <v>967</v>
      </c>
      <c r="D61" s="76" t="s">
        <v>173</v>
      </c>
      <c r="E61" s="76" t="s">
        <v>631</v>
      </c>
      <c r="F61" s="176">
        <v>46149.0</v>
      </c>
      <c r="G61" s="83" t="s">
        <v>88</v>
      </c>
      <c r="H61" s="76" t="s">
        <v>2570</v>
      </c>
      <c r="I61" s="345">
        <v>18620.0</v>
      </c>
      <c r="J61" s="88" t="s">
        <v>2572</v>
      </c>
      <c r="K61" s="88" t="s">
        <v>2573</v>
      </c>
      <c r="L61" s="346" t="s">
        <v>2573</v>
      </c>
      <c r="M61" s="76" t="s">
        <v>2574</v>
      </c>
      <c r="N61" s="76" t="s">
        <v>2574</v>
      </c>
      <c r="O61" s="347" t="s">
        <v>1160</v>
      </c>
      <c r="P61" s="74">
        <v>46163.0</v>
      </c>
      <c r="Q61" s="76" t="s">
        <v>124</v>
      </c>
      <c r="R61" s="91">
        <v>0.0</v>
      </c>
      <c r="S61" s="83" t="s">
        <v>126</v>
      </c>
      <c r="T61" s="83" t="s">
        <v>127</v>
      </c>
      <c r="U61" s="83" t="s">
        <v>128</v>
      </c>
      <c r="V61" s="83" t="s">
        <v>131</v>
      </c>
      <c r="W61" s="91"/>
      <c r="X61" s="76"/>
      <c r="Y61" s="76"/>
      <c r="Z61" s="88" t="s">
        <v>533</v>
      </c>
      <c r="AA61" s="184"/>
    </row>
    <row r="62" ht="22.5" customHeight="1">
      <c r="A62" s="72">
        <f>COUNTIF('Call &amp; Chat-Lidya'!$I$4:$I$2433,I62)</f>
        <v>5</v>
      </c>
      <c r="B62" s="74">
        <v>46160.0</v>
      </c>
      <c r="C62" s="76" t="s">
        <v>967</v>
      </c>
      <c r="D62" s="76" t="s">
        <v>173</v>
      </c>
      <c r="E62" s="76" t="s">
        <v>644</v>
      </c>
      <c r="F62" s="176">
        <v>46150.0</v>
      </c>
      <c r="G62" s="83" t="s">
        <v>88</v>
      </c>
      <c r="H62" s="76" t="s">
        <v>1133</v>
      </c>
      <c r="I62" s="345">
        <v>18623.0</v>
      </c>
      <c r="J62" s="88" t="s">
        <v>1134</v>
      </c>
      <c r="K62" s="88" t="s">
        <v>1135</v>
      </c>
      <c r="L62" s="346" t="s">
        <v>1135</v>
      </c>
      <c r="M62" s="76" t="s">
        <v>1136</v>
      </c>
      <c r="N62" s="76" t="s">
        <v>1136</v>
      </c>
      <c r="O62" s="347" t="s">
        <v>1120</v>
      </c>
      <c r="P62" s="74">
        <v>46164.0</v>
      </c>
      <c r="Q62" s="76" t="s">
        <v>124</v>
      </c>
      <c r="R62" s="94">
        <v>1.0</v>
      </c>
      <c r="S62" s="83" t="s">
        <v>350</v>
      </c>
      <c r="T62" s="83" t="s">
        <v>145</v>
      </c>
      <c r="U62" s="83" t="s">
        <v>101</v>
      </c>
      <c r="V62" s="83" t="s">
        <v>283</v>
      </c>
      <c r="W62" s="76" t="s">
        <v>342</v>
      </c>
      <c r="X62" s="76"/>
      <c r="Y62" s="76"/>
      <c r="Z62" s="88" t="s">
        <v>2583</v>
      </c>
      <c r="AA62" s="184"/>
    </row>
    <row r="63" ht="22.5" customHeight="1">
      <c r="A63" s="72">
        <f>COUNTIF('Call &amp; Chat-Lidya'!$I$4:$I$2433,I63)</f>
        <v>5</v>
      </c>
      <c r="B63" s="74">
        <v>46160.0</v>
      </c>
      <c r="C63" s="94" t="s">
        <v>83</v>
      </c>
      <c r="D63" s="76" t="s">
        <v>173</v>
      </c>
      <c r="E63" s="76" t="s">
        <v>657</v>
      </c>
      <c r="F63" s="74">
        <v>46154.0</v>
      </c>
      <c r="G63" s="83" t="s">
        <v>88</v>
      </c>
      <c r="H63" s="76" t="s">
        <v>1139</v>
      </c>
      <c r="I63" s="345">
        <v>18658.0</v>
      </c>
      <c r="J63" s="88" t="s">
        <v>1140</v>
      </c>
      <c r="K63" s="88" t="s">
        <v>1141</v>
      </c>
      <c r="L63" s="346" t="s">
        <v>1141</v>
      </c>
      <c r="M63" s="76" t="s">
        <v>1142</v>
      </c>
      <c r="N63" s="76" t="s">
        <v>1143</v>
      </c>
      <c r="O63" s="347" t="s">
        <v>1144</v>
      </c>
      <c r="P63" s="74">
        <v>46168.0</v>
      </c>
      <c r="Q63" s="76" t="s">
        <v>124</v>
      </c>
      <c r="R63" s="94">
        <v>1.0</v>
      </c>
      <c r="S63" s="83" t="s">
        <v>251</v>
      </c>
      <c r="T63" s="83" t="s">
        <v>145</v>
      </c>
      <c r="U63" s="83" t="s">
        <v>101</v>
      </c>
      <c r="V63" s="83" t="s">
        <v>131</v>
      </c>
      <c r="W63" s="91"/>
      <c r="X63" s="76"/>
      <c r="Y63" s="76"/>
      <c r="Z63" s="88"/>
      <c r="AA63" s="184"/>
    </row>
    <row r="64" ht="22.5" customHeight="1">
      <c r="A64" s="72">
        <f>COUNTIF('Call &amp; Chat-Lidya'!$I$4:$I$2433,I64)</f>
        <v>5</v>
      </c>
      <c r="B64" s="74">
        <v>46160.0</v>
      </c>
      <c r="C64" s="94" t="s">
        <v>83</v>
      </c>
      <c r="D64" s="76" t="s">
        <v>173</v>
      </c>
      <c r="E64" s="76" t="s">
        <v>670</v>
      </c>
      <c r="F64" s="74">
        <v>46154.0</v>
      </c>
      <c r="G64" s="83" t="s">
        <v>88</v>
      </c>
      <c r="H64" s="76" t="s">
        <v>1145</v>
      </c>
      <c r="I64" s="345">
        <v>18660.0</v>
      </c>
      <c r="J64" s="88" t="s">
        <v>1146</v>
      </c>
      <c r="K64" s="88" t="s">
        <v>1147</v>
      </c>
      <c r="L64" s="346" t="s">
        <v>1147</v>
      </c>
      <c r="M64" s="76" t="s">
        <v>1148</v>
      </c>
      <c r="N64" s="76" t="s">
        <v>1148</v>
      </c>
      <c r="O64" s="347" t="s">
        <v>1144</v>
      </c>
      <c r="P64" s="74">
        <v>46168.0</v>
      </c>
      <c r="Q64" s="76" t="s">
        <v>124</v>
      </c>
      <c r="R64" s="94">
        <v>1.0</v>
      </c>
      <c r="S64" s="83" t="s">
        <v>251</v>
      </c>
      <c r="T64" s="83" t="s">
        <v>145</v>
      </c>
      <c r="U64" s="83" t="s">
        <v>101</v>
      </c>
      <c r="V64" s="83" t="s">
        <v>131</v>
      </c>
      <c r="W64" s="91"/>
      <c r="X64" s="76"/>
      <c r="Y64" s="76"/>
      <c r="Z64" s="88" t="s">
        <v>2597</v>
      </c>
      <c r="AA64" s="184"/>
    </row>
    <row r="65" ht="22.5" customHeight="1">
      <c r="A65" s="72">
        <f>COUNTIF('Call &amp; Chat-Lidya'!$I$4:$I$2433,I65)</f>
        <v>5</v>
      </c>
      <c r="B65" s="74">
        <v>46160.0</v>
      </c>
      <c r="C65" s="94" t="s">
        <v>83</v>
      </c>
      <c r="D65" s="76" t="s">
        <v>173</v>
      </c>
      <c r="E65" s="76" t="s">
        <v>682</v>
      </c>
      <c r="F65" s="74">
        <v>46154.0</v>
      </c>
      <c r="G65" s="83" t="s">
        <v>88</v>
      </c>
      <c r="H65" s="76" t="s">
        <v>1150</v>
      </c>
      <c r="I65" s="345">
        <v>18662.0</v>
      </c>
      <c r="J65" s="88" t="s">
        <v>1151</v>
      </c>
      <c r="K65" s="88" t="s">
        <v>1152</v>
      </c>
      <c r="L65" s="346" t="s">
        <v>1152</v>
      </c>
      <c r="M65" s="76" t="s">
        <v>1153</v>
      </c>
      <c r="N65" s="76" t="s">
        <v>1153</v>
      </c>
      <c r="O65" s="347" t="s">
        <v>1144</v>
      </c>
      <c r="P65" s="74">
        <v>46168.0</v>
      </c>
      <c r="Q65" s="76" t="s">
        <v>124</v>
      </c>
      <c r="R65" s="94">
        <v>1.0</v>
      </c>
      <c r="S65" s="83" t="s">
        <v>251</v>
      </c>
      <c r="T65" s="83" t="s">
        <v>145</v>
      </c>
      <c r="U65" s="83" t="s">
        <v>101</v>
      </c>
      <c r="V65" s="83" t="s">
        <v>131</v>
      </c>
      <c r="W65" s="91"/>
      <c r="X65" s="76"/>
      <c r="Y65" s="76"/>
      <c r="Z65" s="88"/>
      <c r="AA65" s="184"/>
    </row>
    <row r="66" ht="22.5" customHeight="1">
      <c r="A66" s="72">
        <f>COUNTIF('Call &amp; Chat-Lidya'!$I$4:$I$2433,I66)</f>
        <v>5</v>
      </c>
      <c r="B66" s="74">
        <v>46160.0</v>
      </c>
      <c r="C66" s="76" t="s">
        <v>967</v>
      </c>
      <c r="D66" s="76" t="s">
        <v>173</v>
      </c>
      <c r="E66" s="76" t="s">
        <v>696</v>
      </c>
      <c r="F66" s="176">
        <v>46149.0</v>
      </c>
      <c r="G66" s="83" t="s">
        <v>448</v>
      </c>
      <c r="H66" s="76" t="s">
        <v>1155</v>
      </c>
      <c r="I66" s="345">
        <v>10966.0</v>
      </c>
      <c r="J66" s="88" t="s">
        <v>1156</v>
      </c>
      <c r="K66" s="88" t="s">
        <v>1157</v>
      </c>
      <c r="L66" s="346" t="s">
        <v>1158</v>
      </c>
      <c r="M66" s="76" t="s">
        <v>1159</v>
      </c>
      <c r="N66" s="76" t="s">
        <v>1159</v>
      </c>
      <c r="O66" s="347" t="s">
        <v>1160</v>
      </c>
      <c r="P66" s="74">
        <v>46148.0</v>
      </c>
      <c r="Q66" s="76" t="s">
        <v>124</v>
      </c>
      <c r="R66" s="94">
        <v>1.0</v>
      </c>
      <c r="S66" s="83" t="s">
        <v>99</v>
      </c>
      <c r="T66" s="83" t="s">
        <v>145</v>
      </c>
      <c r="U66" s="83" t="s">
        <v>101</v>
      </c>
      <c r="V66" s="83" t="s">
        <v>131</v>
      </c>
      <c r="W66" s="91"/>
      <c r="X66" s="76"/>
      <c r="Y66" s="76"/>
      <c r="Z66" s="88"/>
      <c r="AA66" s="184"/>
    </row>
    <row r="67" ht="22.5" customHeight="1">
      <c r="A67" s="72">
        <f>COUNTIF('Call &amp; Chat-Lidya'!$I$4:$I$2433,I67)</f>
        <v>6</v>
      </c>
      <c r="B67" s="74">
        <v>46160.0</v>
      </c>
      <c r="C67" s="76" t="s">
        <v>967</v>
      </c>
      <c r="D67" s="76" t="s">
        <v>173</v>
      </c>
      <c r="E67" s="76" t="s">
        <v>143</v>
      </c>
      <c r="F67" s="176">
        <v>46143.0</v>
      </c>
      <c r="G67" s="83" t="s">
        <v>88</v>
      </c>
      <c r="H67" s="91" t="s">
        <v>1161</v>
      </c>
      <c r="I67" s="91" t="s">
        <v>1162</v>
      </c>
      <c r="J67" s="97" t="s">
        <v>1163</v>
      </c>
      <c r="K67" s="97" t="s">
        <v>1164</v>
      </c>
      <c r="L67" s="313" t="s">
        <v>1164</v>
      </c>
      <c r="M67" s="91" t="s">
        <v>1165</v>
      </c>
      <c r="N67" s="91" t="s">
        <v>1165</v>
      </c>
      <c r="O67" s="183">
        <v>46143.0</v>
      </c>
      <c r="P67" s="74">
        <v>46157.0</v>
      </c>
      <c r="Q67" s="76" t="s">
        <v>124</v>
      </c>
      <c r="R67" s="94">
        <v>1.0</v>
      </c>
      <c r="S67" s="83"/>
      <c r="T67" s="83" t="s">
        <v>145</v>
      </c>
      <c r="U67" s="83" t="s">
        <v>101</v>
      </c>
      <c r="V67" s="83" t="s">
        <v>1043</v>
      </c>
      <c r="W67" s="76" t="s">
        <v>342</v>
      </c>
      <c r="X67" s="91"/>
      <c r="Y67" s="91"/>
      <c r="Z67" s="88"/>
      <c r="AA67" s="182"/>
    </row>
    <row r="68" ht="22.5" customHeight="1">
      <c r="A68" s="72">
        <f>COUNTIF('Call &amp; Chat-Lidya'!$I$4:$I$2433,I68)</f>
        <v>7</v>
      </c>
      <c r="B68" s="74">
        <v>46160.0</v>
      </c>
      <c r="C68" s="76" t="s">
        <v>967</v>
      </c>
      <c r="D68" s="76" t="s">
        <v>173</v>
      </c>
      <c r="E68" s="76" t="s">
        <v>98</v>
      </c>
      <c r="F68" s="176">
        <v>46143.0</v>
      </c>
      <c r="G68" s="83" t="s">
        <v>88</v>
      </c>
      <c r="H68" s="91" t="s">
        <v>1167</v>
      </c>
      <c r="I68" s="91" t="s">
        <v>1169</v>
      </c>
      <c r="J68" s="97" t="s">
        <v>1170</v>
      </c>
      <c r="K68" s="97" t="s">
        <v>1171</v>
      </c>
      <c r="L68" s="313" t="s">
        <v>1171</v>
      </c>
      <c r="M68" s="91" t="s">
        <v>1172</v>
      </c>
      <c r="N68" s="91" t="s">
        <v>1172</v>
      </c>
      <c r="O68" s="183">
        <v>46143.0</v>
      </c>
      <c r="P68" s="74">
        <v>46157.0</v>
      </c>
      <c r="Q68" s="76" t="s">
        <v>124</v>
      </c>
      <c r="R68" s="94">
        <v>1.0</v>
      </c>
      <c r="S68" s="83" t="s">
        <v>126</v>
      </c>
      <c r="T68" s="83" t="s">
        <v>145</v>
      </c>
      <c r="U68" s="83" t="s">
        <v>101</v>
      </c>
      <c r="V68" s="83" t="s">
        <v>131</v>
      </c>
      <c r="W68" s="329"/>
      <c r="X68" s="91"/>
      <c r="Y68" s="91"/>
      <c r="Z68" s="180"/>
      <c r="AA68" s="182"/>
    </row>
    <row r="69" ht="22.5" customHeight="1">
      <c r="A69" s="72">
        <f>COUNTIF('Call &amp; Chat-Lidya'!$I$4:$I$2433,I69)</f>
        <v>7</v>
      </c>
      <c r="B69" s="74">
        <v>46160.0</v>
      </c>
      <c r="C69" s="76" t="s">
        <v>967</v>
      </c>
      <c r="D69" s="76" t="s">
        <v>173</v>
      </c>
      <c r="E69" s="76" t="s">
        <v>461</v>
      </c>
      <c r="F69" s="176">
        <v>46144.0</v>
      </c>
      <c r="G69" s="83" t="s">
        <v>88</v>
      </c>
      <c r="H69" s="91" t="s">
        <v>1174</v>
      </c>
      <c r="I69" s="91" t="s">
        <v>1175</v>
      </c>
      <c r="J69" s="97" t="s">
        <v>1176</v>
      </c>
      <c r="K69" s="97" t="s">
        <v>1177</v>
      </c>
      <c r="L69" s="313" t="s">
        <v>1177</v>
      </c>
      <c r="M69" s="91" t="s">
        <v>1178</v>
      </c>
      <c r="N69" s="91" t="s">
        <v>1178</v>
      </c>
      <c r="O69" s="183">
        <v>46144.0</v>
      </c>
      <c r="P69" s="74">
        <v>46158.0</v>
      </c>
      <c r="Q69" s="76" t="s">
        <v>213</v>
      </c>
      <c r="R69" s="94">
        <v>1.0</v>
      </c>
      <c r="S69" s="83" t="s">
        <v>251</v>
      </c>
      <c r="T69" s="83" t="s">
        <v>145</v>
      </c>
      <c r="U69" s="83" t="s">
        <v>101</v>
      </c>
      <c r="V69" s="83" t="s">
        <v>131</v>
      </c>
      <c r="W69" s="329"/>
      <c r="X69" s="91"/>
      <c r="Y69" s="91"/>
      <c r="Z69" s="180"/>
      <c r="AA69" s="182"/>
    </row>
    <row r="70" ht="22.5" customHeight="1">
      <c r="A70" s="72">
        <f>COUNTIF('Call &amp; Chat-Lidya'!$I$4:$I$2433,I70)</f>
        <v>15</v>
      </c>
      <c r="B70" s="74">
        <v>46162.0</v>
      </c>
      <c r="C70" s="76" t="s">
        <v>967</v>
      </c>
      <c r="D70" s="76" t="s">
        <v>173</v>
      </c>
      <c r="E70" s="76" t="s">
        <v>86</v>
      </c>
      <c r="F70" s="176">
        <v>46144.0</v>
      </c>
      <c r="G70" s="83" t="s">
        <v>88</v>
      </c>
      <c r="H70" s="91" t="s">
        <v>998</v>
      </c>
      <c r="I70" s="91" t="s">
        <v>999</v>
      </c>
      <c r="J70" s="97" t="s">
        <v>335</v>
      </c>
      <c r="K70" s="97" t="s">
        <v>1000</v>
      </c>
      <c r="L70" s="313" t="s">
        <v>1000</v>
      </c>
      <c r="M70" s="91" t="s">
        <v>1001</v>
      </c>
      <c r="N70" s="91" t="s">
        <v>1001</v>
      </c>
      <c r="O70" s="183">
        <v>46144.0</v>
      </c>
      <c r="P70" s="74">
        <v>46158.0</v>
      </c>
      <c r="Q70" s="76" t="s">
        <v>143</v>
      </c>
      <c r="R70" s="91">
        <v>2.0</v>
      </c>
      <c r="S70" s="83" t="s">
        <v>251</v>
      </c>
      <c r="T70" s="83" t="s">
        <v>145</v>
      </c>
      <c r="U70" s="83" t="s">
        <v>101</v>
      </c>
      <c r="V70" s="83" t="s">
        <v>341</v>
      </c>
      <c r="W70" s="329"/>
      <c r="X70" s="91"/>
      <c r="Y70" s="91"/>
      <c r="Z70" s="180"/>
      <c r="AA70" s="182"/>
    </row>
    <row r="71" ht="22.5" customHeight="1">
      <c r="A71" s="72">
        <f>COUNTIF('Call &amp; Chat-Lidya'!$I$4:$I$2433,I71)</f>
        <v>6</v>
      </c>
      <c r="B71" s="74">
        <v>46160.0</v>
      </c>
      <c r="C71" s="76" t="s">
        <v>967</v>
      </c>
      <c r="D71" s="76" t="s">
        <v>173</v>
      </c>
      <c r="E71" s="76" t="s">
        <v>115</v>
      </c>
      <c r="F71" s="176">
        <v>46144.0</v>
      </c>
      <c r="G71" s="83" t="s">
        <v>88</v>
      </c>
      <c r="H71" s="91" t="s">
        <v>2657</v>
      </c>
      <c r="I71" s="91" t="s">
        <v>2659</v>
      </c>
      <c r="J71" s="97" t="s">
        <v>2660</v>
      </c>
      <c r="K71" s="97" t="s">
        <v>2662</v>
      </c>
      <c r="L71" s="313" t="s">
        <v>2662</v>
      </c>
      <c r="M71" s="91" t="s">
        <v>2663</v>
      </c>
      <c r="N71" s="91" t="s">
        <v>2664</v>
      </c>
      <c r="O71" s="183">
        <v>46144.0</v>
      </c>
      <c r="P71" s="74">
        <v>46158.0</v>
      </c>
      <c r="Q71" s="76" t="s">
        <v>124</v>
      </c>
      <c r="R71" s="91">
        <v>0.0</v>
      </c>
      <c r="S71" s="83" t="s">
        <v>126</v>
      </c>
      <c r="T71" s="83" t="s">
        <v>195</v>
      </c>
      <c r="U71" s="83" t="s">
        <v>128</v>
      </c>
      <c r="V71" s="83" t="s">
        <v>302</v>
      </c>
      <c r="W71" s="329"/>
      <c r="X71" s="91"/>
      <c r="Y71" s="91"/>
      <c r="Z71" s="180"/>
      <c r="AA71" s="182"/>
    </row>
    <row r="72" ht="22.5" customHeight="1">
      <c r="A72" s="72">
        <f>COUNTIF('Call &amp; Chat-Lidya'!$I$4:$I$2433,I72)</f>
        <v>8</v>
      </c>
      <c r="B72" s="74">
        <v>46160.0</v>
      </c>
      <c r="C72" s="76" t="s">
        <v>967</v>
      </c>
      <c r="D72" s="76" t="s">
        <v>173</v>
      </c>
      <c r="E72" s="76" t="s">
        <v>135</v>
      </c>
      <c r="F72" s="176">
        <v>46145.0</v>
      </c>
      <c r="G72" s="83" t="s">
        <v>88</v>
      </c>
      <c r="H72" s="91" t="s">
        <v>1184</v>
      </c>
      <c r="I72" s="91" t="s">
        <v>1186</v>
      </c>
      <c r="J72" s="97" t="s">
        <v>1187</v>
      </c>
      <c r="K72" s="97" t="s">
        <v>1189</v>
      </c>
      <c r="L72" s="313" t="s">
        <v>1189</v>
      </c>
      <c r="M72" s="91" t="s">
        <v>1190</v>
      </c>
      <c r="N72" s="91" t="s">
        <v>1192</v>
      </c>
      <c r="O72" s="183">
        <v>46144.0</v>
      </c>
      <c r="P72" s="74">
        <v>46158.0</v>
      </c>
      <c r="Q72" s="76" t="s">
        <v>124</v>
      </c>
      <c r="R72" s="91">
        <v>1.0</v>
      </c>
      <c r="S72" s="83" t="s">
        <v>251</v>
      </c>
      <c r="T72" s="83" t="s">
        <v>145</v>
      </c>
      <c r="U72" s="83" t="s">
        <v>101</v>
      </c>
      <c r="V72" s="83" t="s">
        <v>131</v>
      </c>
      <c r="W72" s="329"/>
      <c r="X72" s="91"/>
      <c r="Y72" s="91"/>
      <c r="Z72" s="180"/>
      <c r="AA72" s="182"/>
    </row>
    <row r="73" ht="22.5" customHeight="1">
      <c r="A73" s="72">
        <f>COUNTIF('Call &amp; Chat-Lidya'!$I$4:$I$2433,I73)</f>
        <v>6</v>
      </c>
      <c r="B73" s="74">
        <v>46160.0</v>
      </c>
      <c r="C73" s="76" t="s">
        <v>967</v>
      </c>
      <c r="D73" s="76" t="s">
        <v>173</v>
      </c>
      <c r="E73" s="76" t="s">
        <v>149</v>
      </c>
      <c r="F73" s="176">
        <v>46145.0</v>
      </c>
      <c r="G73" s="83" t="s">
        <v>88</v>
      </c>
      <c r="H73" s="91" t="s">
        <v>2680</v>
      </c>
      <c r="I73" s="91" t="s">
        <v>2682</v>
      </c>
      <c r="J73" s="97" t="s">
        <v>2684</v>
      </c>
      <c r="K73" s="97" t="s">
        <v>2686</v>
      </c>
      <c r="L73" s="313" t="s">
        <v>2686</v>
      </c>
      <c r="M73" s="91" t="s">
        <v>2688</v>
      </c>
      <c r="N73" s="91"/>
      <c r="O73" s="183">
        <v>46145.0</v>
      </c>
      <c r="P73" s="74">
        <v>46159.0</v>
      </c>
      <c r="Q73" s="76" t="s">
        <v>124</v>
      </c>
      <c r="R73" s="91">
        <v>0.0</v>
      </c>
      <c r="S73" s="83" t="s">
        <v>126</v>
      </c>
      <c r="T73" s="83" t="s">
        <v>127</v>
      </c>
      <c r="U73" s="83" t="s">
        <v>128</v>
      </c>
      <c r="V73" s="83" t="s">
        <v>131</v>
      </c>
      <c r="W73" s="329"/>
      <c r="X73" s="91"/>
      <c r="Y73" s="91"/>
      <c r="Z73" s="89" t="s">
        <v>533</v>
      </c>
      <c r="AA73" s="182"/>
    </row>
    <row r="74" ht="22.5" customHeight="1">
      <c r="A74" s="72">
        <f>COUNTIF('Call &amp; Chat-Lidya'!$I$4:$I$2433,I74)</f>
        <v>6</v>
      </c>
      <c r="B74" s="74">
        <v>46160.0</v>
      </c>
      <c r="C74" s="76" t="s">
        <v>967</v>
      </c>
      <c r="D74" s="76" t="s">
        <v>173</v>
      </c>
      <c r="E74" s="76" t="s">
        <v>163</v>
      </c>
      <c r="F74" s="176">
        <v>46145.0</v>
      </c>
      <c r="G74" s="83" t="s">
        <v>88</v>
      </c>
      <c r="H74" s="91" t="s">
        <v>2696</v>
      </c>
      <c r="I74" s="91" t="s">
        <v>2697</v>
      </c>
      <c r="J74" s="97" t="s">
        <v>2699</v>
      </c>
      <c r="K74" s="97" t="s">
        <v>2700</v>
      </c>
      <c r="L74" s="313" t="s">
        <v>2700</v>
      </c>
      <c r="M74" s="91" t="s">
        <v>2701</v>
      </c>
      <c r="N74" s="91" t="s">
        <v>2702</v>
      </c>
      <c r="O74" s="183">
        <v>46145.0</v>
      </c>
      <c r="P74" s="74">
        <v>46159.0</v>
      </c>
      <c r="Q74" s="76" t="s">
        <v>143</v>
      </c>
      <c r="R74" s="91">
        <v>0.0</v>
      </c>
      <c r="S74" s="83" t="s">
        <v>126</v>
      </c>
      <c r="T74" s="83" t="s">
        <v>195</v>
      </c>
      <c r="U74" s="83" t="s">
        <v>128</v>
      </c>
      <c r="V74" s="83" t="s">
        <v>302</v>
      </c>
      <c r="W74" s="329"/>
      <c r="X74" s="91"/>
      <c r="Y74" s="91"/>
      <c r="Z74" s="180"/>
      <c r="AA74" s="182"/>
    </row>
    <row r="75" ht="22.5" customHeight="1">
      <c r="A75" s="72">
        <f>COUNTIF('Call &amp; Chat-Lidya'!$I$4:$I$2433,I75)</f>
        <v>7</v>
      </c>
      <c r="B75" s="74">
        <v>46160.0</v>
      </c>
      <c r="C75" s="76" t="s">
        <v>967</v>
      </c>
      <c r="D75" s="76" t="s">
        <v>173</v>
      </c>
      <c r="E75" s="76" t="s">
        <v>315</v>
      </c>
      <c r="F75" s="176">
        <v>46147.0</v>
      </c>
      <c r="G75" s="83" t="s">
        <v>88</v>
      </c>
      <c r="H75" s="76" t="s">
        <v>1203</v>
      </c>
      <c r="I75" s="345">
        <v>18594.0</v>
      </c>
      <c r="J75" s="88" t="s">
        <v>1205</v>
      </c>
      <c r="K75" s="88" t="s">
        <v>1206</v>
      </c>
      <c r="L75" s="346" t="s">
        <v>1206</v>
      </c>
      <c r="M75" s="76" t="s">
        <v>1208</v>
      </c>
      <c r="N75" s="76" t="s">
        <v>1209</v>
      </c>
      <c r="O75" s="347" t="s">
        <v>986</v>
      </c>
      <c r="P75" s="74">
        <v>46161.0</v>
      </c>
      <c r="Q75" s="76" t="s">
        <v>124</v>
      </c>
      <c r="R75" s="91">
        <v>1.0</v>
      </c>
      <c r="S75" s="83" t="s">
        <v>251</v>
      </c>
      <c r="T75" s="83" t="s">
        <v>145</v>
      </c>
      <c r="U75" s="83" t="s">
        <v>101</v>
      </c>
      <c r="V75" s="83" t="s">
        <v>131</v>
      </c>
      <c r="W75" s="76"/>
      <c r="X75" s="76"/>
      <c r="Y75" s="76"/>
      <c r="Z75" s="88"/>
      <c r="AA75" s="184"/>
    </row>
    <row r="76" ht="22.5" customHeight="1">
      <c r="A76" s="72">
        <f>COUNTIF('Call &amp; Chat-Lidya'!$I$4:$I$2433,I76)</f>
        <v>6</v>
      </c>
      <c r="B76" s="74">
        <v>46160.0</v>
      </c>
      <c r="C76" s="76" t="s">
        <v>967</v>
      </c>
      <c r="D76" s="76" t="s">
        <v>173</v>
      </c>
      <c r="E76" s="76" t="s">
        <v>340</v>
      </c>
      <c r="F76" s="176">
        <v>46147.0</v>
      </c>
      <c r="G76" s="83" t="s">
        <v>88</v>
      </c>
      <c r="H76" s="76" t="s">
        <v>1216</v>
      </c>
      <c r="I76" s="345">
        <v>18595.0</v>
      </c>
      <c r="J76" s="88" t="s">
        <v>1218</v>
      </c>
      <c r="K76" s="88" t="s">
        <v>1219</v>
      </c>
      <c r="L76" s="346" t="s">
        <v>1219</v>
      </c>
      <c r="M76" s="76" t="s">
        <v>1220</v>
      </c>
      <c r="N76" s="76" t="s">
        <v>1220</v>
      </c>
      <c r="O76" s="347" t="s">
        <v>986</v>
      </c>
      <c r="P76" s="74">
        <v>46161.0</v>
      </c>
      <c r="Q76" s="76" t="s">
        <v>124</v>
      </c>
      <c r="R76" s="91">
        <v>1.0</v>
      </c>
      <c r="S76" s="83" t="s">
        <v>251</v>
      </c>
      <c r="T76" s="83" t="s">
        <v>145</v>
      </c>
      <c r="U76" s="83" t="s">
        <v>101</v>
      </c>
      <c r="V76" s="83" t="s">
        <v>131</v>
      </c>
      <c r="W76" s="76"/>
      <c r="X76" s="76"/>
      <c r="Y76" s="76"/>
      <c r="Z76" s="88"/>
      <c r="AA76" s="184"/>
    </row>
    <row r="77" ht="22.5" customHeight="1">
      <c r="A77" s="72">
        <f>COUNTIF('Call &amp; Chat-Lidya'!$I$4:$I$2433,I77)</f>
        <v>7</v>
      </c>
      <c r="B77" s="74">
        <v>46160.0</v>
      </c>
      <c r="C77" s="76" t="s">
        <v>967</v>
      </c>
      <c r="D77" s="76" t="s">
        <v>173</v>
      </c>
      <c r="E77" s="76" t="s">
        <v>539</v>
      </c>
      <c r="F77" s="176">
        <v>46148.0</v>
      </c>
      <c r="G77" s="83" t="s">
        <v>88</v>
      </c>
      <c r="H77" s="76" t="s">
        <v>1228</v>
      </c>
      <c r="I77" s="345">
        <v>18597.0</v>
      </c>
      <c r="J77" s="88" t="s">
        <v>1229</v>
      </c>
      <c r="K77" s="88" t="s">
        <v>1230</v>
      </c>
      <c r="L77" s="346" t="s">
        <v>1230</v>
      </c>
      <c r="M77" s="76" t="s">
        <v>1231</v>
      </c>
      <c r="N77" s="76" t="s">
        <v>1231</v>
      </c>
      <c r="O77" s="347" t="s">
        <v>986</v>
      </c>
      <c r="P77" s="74">
        <v>46161.0</v>
      </c>
      <c r="Q77" s="76" t="s">
        <v>124</v>
      </c>
      <c r="R77" s="94">
        <v>1.0</v>
      </c>
      <c r="S77" s="83" t="s">
        <v>251</v>
      </c>
      <c r="T77" s="83" t="s">
        <v>145</v>
      </c>
      <c r="U77" s="83" t="s">
        <v>101</v>
      </c>
      <c r="V77" s="83" t="s">
        <v>131</v>
      </c>
      <c r="W77" s="182"/>
      <c r="X77" s="76"/>
      <c r="Y77" s="76"/>
      <c r="Z77" s="88"/>
      <c r="AA77" s="184"/>
    </row>
    <row r="78" ht="22.5" customHeight="1">
      <c r="A78" s="72">
        <f>COUNTIF('Call &amp; Chat-Lidya'!$I$4:$I$2433,I78)</f>
        <v>7</v>
      </c>
      <c r="B78" s="74">
        <v>46160.0</v>
      </c>
      <c r="C78" s="76" t="s">
        <v>967</v>
      </c>
      <c r="D78" s="76" t="s">
        <v>173</v>
      </c>
      <c r="E78" s="76" t="s">
        <v>568</v>
      </c>
      <c r="F78" s="176">
        <v>46148.0</v>
      </c>
      <c r="G78" s="83" t="s">
        <v>88</v>
      </c>
      <c r="H78" s="76" t="s">
        <v>1233</v>
      </c>
      <c r="I78" s="345">
        <v>18609.0</v>
      </c>
      <c r="J78" s="88" t="s">
        <v>1234</v>
      </c>
      <c r="K78" s="88" t="s">
        <v>1235</v>
      </c>
      <c r="L78" s="346" t="s">
        <v>1235</v>
      </c>
      <c r="M78" s="76" t="s">
        <v>1236</v>
      </c>
      <c r="N78" s="76" t="s">
        <v>1236</v>
      </c>
      <c r="O78" s="347" t="s">
        <v>1237</v>
      </c>
      <c r="P78" s="74">
        <v>46162.0</v>
      </c>
      <c r="Q78" s="76" t="s">
        <v>124</v>
      </c>
      <c r="R78" s="94">
        <v>1.0</v>
      </c>
      <c r="S78" s="83" t="s">
        <v>350</v>
      </c>
      <c r="T78" s="83" t="s">
        <v>145</v>
      </c>
      <c r="U78" s="83" t="s">
        <v>101</v>
      </c>
      <c r="V78" s="88" t="s">
        <v>390</v>
      </c>
      <c r="W78" s="182"/>
      <c r="X78" s="76"/>
      <c r="Y78" s="76"/>
      <c r="Z78" s="89" t="s">
        <v>2745</v>
      </c>
      <c r="AA78" s="184"/>
    </row>
    <row r="79" ht="22.5" customHeight="1">
      <c r="A79" s="72">
        <f>COUNTIF('Call &amp; Chat-Lidya'!$I$4:$I$2433,I79)</f>
        <v>7</v>
      </c>
      <c r="B79" s="74">
        <v>46160.0</v>
      </c>
      <c r="C79" s="76" t="s">
        <v>967</v>
      </c>
      <c r="D79" s="76" t="s">
        <v>173</v>
      </c>
      <c r="E79" s="76" t="s">
        <v>616</v>
      </c>
      <c r="F79" s="176">
        <v>46149.0</v>
      </c>
      <c r="G79" s="83" t="s">
        <v>88</v>
      </c>
      <c r="H79" s="76" t="s">
        <v>1242</v>
      </c>
      <c r="I79" s="345">
        <v>18616.0</v>
      </c>
      <c r="J79" s="88" t="s">
        <v>1243</v>
      </c>
      <c r="K79" s="88" t="s">
        <v>1244</v>
      </c>
      <c r="L79" s="346" t="s">
        <v>1244</v>
      </c>
      <c r="M79" s="76" t="s">
        <v>1245</v>
      </c>
      <c r="N79" s="76" t="s">
        <v>1246</v>
      </c>
      <c r="O79" s="347" t="s">
        <v>1160</v>
      </c>
      <c r="P79" s="74">
        <v>46163.0</v>
      </c>
      <c r="Q79" s="76" t="s">
        <v>124</v>
      </c>
      <c r="R79" s="94">
        <v>1.0</v>
      </c>
      <c r="S79" s="83" t="s">
        <v>251</v>
      </c>
      <c r="T79" s="83" t="s">
        <v>292</v>
      </c>
      <c r="U79" s="83" t="s">
        <v>101</v>
      </c>
      <c r="V79" s="88" t="s">
        <v>390</v>
      </c>
      <c r="W79" s="378"/>
      <c r="X79" s="76"/>
      <c r="Y79" s="76"/>
      <c r="Z79" s="88" t="s">
        <v>2750</v>
      </c>
      <c r="AA79" s="184"/>
    </row>
    <row r="80" ht="22.5" customHeight="1">
      <c r="A80" s="72">
        <f>COUNTIF('Call &amp; Chat-Lidya'!$I$4:$I$2433,I80)</f>
        <v>10</v>
      </c>
      <c r="B80" s="74">
        <v>46163.0</v>
      </c>
      <c r="C80" s="75" t="s">
        <v>83</v>
      </c>
      <c r="D80" s="76" t="s">
        <v>173</v>
      </c>
      <c r="E80" s="75" t="s">
        <v>1715</v>
      </c>
      <c r="F80" s="419">
        <v>46108.0</v>
      </c>
      <c r="G80" s="176"/>
      <c r="H80" s="75" t="s">
        <v>1719</v>
      </c>
      <c r="I80" s="75" t="s">
        <v>1720</v>
      </c>
      <c r="J80" s="353" t="s">
        <v>1722</v>
      </c>
      <c r="K80" s="353" t="s">
        <v>1722</v>
      </c>
      <c r="L80" s="420" t="s">
        <v>1722</v>
      </c>
      <c r="M80" s="75" t="s">
        <v>1726</v>
      </c>
      <c r="N80" s="75" t="s">
        <v>1726</v>
      </c>
      <c r="O80" s="164">
        <v>46108.0</v>
      </c>
      <c r="P80" s="421">
        <v>46122.0</v>
      </c>
      <c r="Q80" s="75" t="s">
        <v>143</v>
      </c>
      <c r="R80" s="94">
        <v>2.0</v>
      </c>
      <c r="S80" s="83" t="s">
        <v>251</v>
      </c>
      <c r="T80" s="83" t="s">
        <v>145</v>
      </c>
      <c r="U80" s="83" t="s">
        <v>101</v>
      </c>
      <c r="V80" s="88" t="s">
        <v>131</v>
      </c>
      <c r="W80" s="175"/>
      <c r="X80" s="175"/>
      <c r="Y80" s="175"/>
      <c r="Z80" s="175"/>
      <c r="AA80" s="357"/>
    </row>
    <row r="81" ht="22.5" customHeight="1">
      <c r="A81" s="72">
        <f>COUNTIF('Call &amp; Chat-Lidya'!$I$4:$I$2433,I81)</f>
        <v>13</v>
      </c>
      <c r="B81" s="74">
        <v>46162.0</v>
      </c>
      <c r="C81" s="94" t="s">
        <v>83</v>
      </c>
      <c r="D81" s="76" t="s">
        <v>173</v>
      </c>
      <c r="E81" s="76" t="s">
        <v>761</v>
      </c>
      <c r="F81" s="157">
        <v>46134.0</v>
      </c>
      <c r="G81" s="83" t="s">
        <v>88</v>
      </c>
      <c r="H81" s="75" t="s">
        <v>762</v>
      </c>
      <c r="I81" s="75" t="s">
        <v>763</v>
      </c>
      <c r="J81" s="353" t="s">
        <v>764</v>
      </c>
      <c r="K81" s="354" t="s">
        <v>765</v>
      </c>
      <c r="L81" s="354" t="s">
        <v>765</v>
      </c>
      <c r="M81" s="75" t="s">
        <v>766</v>
      </c>
      <c r="N81" s="75" t="s">
        <v>766</v>
      </c>
      <c r="O81" s="164">
        <v>46132.0</v>
      </c>
      <c r="P81" s="74">
        <v>46146.0</v>
      </c>
      <c r="Q81" s="75" t="s">
        <v>98</v>
      </c>
      <c r="R81" s="94">
        <v>2.0</v>
      </c>
      <c r="S81" s="166" t="s">
        <v>251</v>
      </c>
      <c r="T81" s="83" t="s">
        <v>145</v>
      </c>
      <c r="U81" s="83" t="s">
        <v>101</v>
      </c>
      <c r="V81" s="88" t="s">
        <v>131</v>
      </c>
      <c r="W81" s="94"/>
      <c r="X81" s="88"/>
      <c r="Y81" s="166"/>
      <c r="Z81" s="357"/>
      <c r="AA81" s="357"/>
    </row>
    <row r="82" ht="22.5" customHeight="1">
      <c r="A82" s="72">
        <f>COUNTIF('Call &amp; Chat-Lidya'!$I$4:$I$2433,I82)</f>
        <v>3</v>
      </c>
      <c r="B82" s="74">
        <v>46160.0</v>
      </c>
      <c r="C82" s="94" t="s">
        <v>83</v>
      </c>
      <c r="D82" s="76" t="s">
        <v>173</v>
      </c>
      <c r="E82" s="76" t="s">
        <v>2126</v>
      </c>
      <c r="F82" s="157">
        <v>46139.0</v>
      </c>
      <c r="G82" s="83" t="s">
        <v>88</v>
      </c>
      <c r="H82" s="75" t="s">
        <v>2127</v>
      </c>
      <c r="I82" s="75" t="s">
        <v>2128</v>
      </c>
      <c r="J82" s="353" t="s">
        <v>2129</v>
      </c>
      <c r="K82" s="354" t="s">
        <v>2130</v>
      </c>
      <c r="L82" s="354" t="s">
        <v>2130</v>
      </c>
      <c r="M82" s="75" t="s">
        <v>2131</v>
      </c>
      <c r="N82" s="75" t="s">
        <v>2133</v>
      </c>
      <c r="O82" s="164">
        <v>46085.0</v>
      </c>
      <c r="P82" s="74">
        <v>46099.0</v>
      </c>
      <c r="Q82" s="75" t="s">
        <v>124</v>
      </c>
      <c r="R82" s="91">
        <v>1.0</v>
      </c>
      <c r="S82" s="166" t="s">
        <v>251</v>
      </c>
      <c r="T82" s="166" t="s">
        <v>350</v>
      </c>
      <c r="U82" s="166" t="s">
        <v>101</v>
      </c>
      <c r="V82" s="166" t="s">
        <v>131</v>
      </c>
      <c r="W82" s="175"/>
      <c r="X82" s="75"/>
      <c r="Y82" s="166"/>
      <c r="Z82" s="357" t="s">
        <v>2135</v>
      </c>
      <c r="AA82" s="357"/>
    </row>
    <row r="83" ht="22.5" customHeight="1">
      <c r="A83" s="72">
        <f>COUNTIF('Call &amp; Chat-Lidya'!$I$4:$I$2433,I83)</f>
        <v>8</v>
      </c>
      <c r="B83" s="74">
        <v>46163.0</v>
      </c>
      <c r="C83" s="94" t="s">
        <v>83</v>
      </c>
      <c r="D83" s="76" t="s">
        <v>173</v>
      </c>
      <c r="E83" s="76" t="s">
        <v>1604</v>
      </c>
      <c r="F83" s="157">
        <v>46139.0</v>
      </c>
      <c r="G83" s="176"/>
      <c r="H83" s="75" t="s">
        <v>1731</v>
      </c>
      <c r="I83" s="75" t="s">
        <v>1732</v>
      </c>
      <c r="J83" s="353" t="s">
        <v>1733</v>
      </c>
      <c r="K83" s="354" t="s">
        <v>1735</v>
      </c>
      <c r="L83" s="354" t="s">
        <v>1735</v>
      </c>
      <c r="M83" s="75" t="s">
        <v>1736</v>
      </c>
      <c r="N83" s="75" t="s">
        <v>1736</v>
      </c>
      <c r="O83" s="164">
        <v>46139.0</v>
      </c>
      <c r="P83" s="74">
        <v>46153.0</v>
      </c>
      <c r="Q83" s="75" t="s">
        <v>124</v>
      </c>
      <c r="R83" s="94">
        <v>2.0</v>
      </c>
      <c r="S83" s="83" t="s">
        <v>381</v>
      </c>
      <c r="T83" s="83" t="s">
        <v>145</v>
      </c>
      <c r="U83" s="83" t="s">
        <v>101</v>
      </c>
      <c r="V83" s="88" t="s">
        <v>1050</v>
      </c>
      <c r="W83" s="175"/>
      <c r="X83" s="75"/>
      <c r="Y83" s="166"/>
      <c r="Z83" s="357" t="s">
        <v>1742</v>
      </c>
      <c r="AA83" s="357"/>
    </row>
    <row r="84" ht="22.5" customHeight="1">
      <c r="A84" s="72">
        <f>COUNTIF('Call &amp; Chat-Lidya'!$I$4:$I$2433,I84)</f>
        <v>5</v>
      </c>
      <c r="B84" s="74">
        <v>46160.0</v>
      </c>
      <c r="C84" s="94" t="s">
        <v>83</v>
      </c>
      <c r="D84" s="76" t="s">
        <v>173</v>
      </c>
      <c r="E84" s="76" t="s">
        <v>1253</v>
      </c>
      <c r="F84" s="78">
        <v>46155.0</v>
      </c>
      <c r="G84" s="83" t="s">
        <v>88</v>
      </c>
      <c r="H84" s="76" t="s">
        <v>1255</v>
      </c>
      <c r="I84" s="76" t="s">
        <v>1257</v>
      </c>
      <c r="J84" s="88" t="s">
        <v>1258</v>
      </c>
      <c r="K84" s="89" t="s">
        <v>1259</v>
      </c>
      <c r="L84" s="90" t="s">
        <v>1259</v>
      </c>
      <c r="M84" s="76" t="s">
        <v>1260</v>
      </c>
      <c r="N84" s="76" t="s">
        <v>1260</v>
      </c>
      <c r="O84" s="92">
        <v>46154.0</v>
      </c>
      <c r="P84" s="74">
        <v>46168.0</v>
      </c>
      <c r="Q84" s="76" t="s">
        <v>124</v>
      </c>
      <c r="R84" s="91">
        <v>1.0</v>
      </c>
      <c r="S84" s="83" t="s">
        <v>251</v>
      </c>
      <c r="T84" s="83" t="s">
        <v>145</v>
      </c>
      <c r="U84" s="83" t="s">
        <v>101</v>
      </c>
      <c r="V84" s="88" t="s">
        <v>131</v>
      </c>
      <c r="W84" s="94"/>
      <c r="X84" s="97"/>
      <c r="Y84" s="98"/>
      <c r="Z84" s="88"/>
      <c r="AA84" s="97"/>
    </row>
    <row r="85" ht="22.5" customHeight="1">
      <c r="A85" s="72">
        <f>COUNTIF('Call &amp; Chat-Lidya'!$I$4:$I$2433,I85)</f>
        <v>5</v>
      </c>
      <c r="B85" s="74">
        <v>46160.0</v>
      </c>
      <c r="C85" s="94" t="s">
        <v>83</v>
      </c>
      <c r="D85" s="76" t="s">
        <v>173</v>
      </c>
      <c r="E85" s="76" t="s">
        <v>1262</v>
      </c>
      <c r="F85" s="78">
        <v>46155.0</v>
      </c>
      <c r="G85" s="83" t="s">
        <v>88</v>
      </c>
      <c r="H85" s="76" t="s">
        <v>1263</v>
      </c>
      <c r="I85" s="76" t="s">
        <v>1264</v>
      </c>
      <c r="J85" s="88" t="s">
        <v>1265</v>
      </c>
      <c r="K85" s="89" t="s">
        <v>1266</v>
      </c>
      <c r="L85" s="90" t="s">
        <v>1266</v>
      </c>
      <c r="M85" s="76" t="s">
        <v>1268</v>
      </c>
      <c r="N85" s="76" t="s">
        <v>1269</v>
      </c>
      <c r="O85" s="92">
        <v>46154.0</v>
      </c>
      <c r="P85" s="74">
        <v>46168.0</v>
      </c>
      <c r="Q85" s="76" t="s">
        <v>213</v>
      </c>
      <c r="R85" s="91">
        <v>1.0</v>
      </c>
      <c r="S85" s="83" t="s">
        <v>251</v>
      </c>
      <c r="T85" s="83" t="s">
        <v>145</v>
      </c>
      <c r="U85" s="83" t="s">
        <v>101</v>
      </c>
      <c r="V85" s="88" t="s">
        <v>131</v>
      </c>
      <c r="W85" s="75" t="s">
        <v>694</v>
      </c>
      <c r="X85" s="97"/>
      <c r="Y85" s="98"/>
      <c r="Z85" s="88"/>
      <c r="AA85" s="97"/>
    </row>
    <row r="86" ht="22.5" customHeight="1">
      <c r="A86" s="72">
        <f>COUNTIF('Call &amp; Chat-Lidya'!$I$4:$I$2433,I86)</f>
        <v>4</v>
      </c>
      <c r="B86" s="74">
        <v>46160.0</v>
      </c>
      <c r="C86" s="94" t="s">
        <v>83</v>
      </c>
      <c r="D86" s="76" t="s">
        <v>173</v>
      </c>
      <c r="E86" s="76" t="s">
        <v>1275</v>
      </c>
      <c r="F86" s="78">
        <v>46155.0</v>
      </c>
      <c r="G86" s="83" t="s">
        <v>88</v>
      </c>
      <c r="H86" s="76" t="s">
        <v>1276</v>
      </c>
      <c r="I86" s="76" t="s">
        <v>1277</v>
      </c>
      <c r="J86" s="88" t="s">
        <v>1278</v>
      </c>
      <c r="K86" s="89" t="s">
        <v>1279</v>
      </c>
      <c r="L86" s="90" t="s">
        <v>1279</v>
      </c>
      <c r="M86" s="76" t="s">
        <v>1280</v>
      </c>
      <c r="N86" s="76" t="s">
        <v>1281</v>
      </c>
      <c r="O86" s="92">
        <v>46155.0</v>
      </c>
      <c r="P86" s="74">
        <v>46169.0</v>
      </c>
      <c r="Q86" s="76" t="s">
        <v>124</v>
      </c>
      <c r="R86" s="91">
        <v>1.0</v>
      </c>
      <c r="S86" s="83" t="s">
        <v>126</v>
      </c>
      <c r="T86" s="83" t="s">
        <v>145</v>
      </c>
      <c r="U86" s="83" t="s">
        <v>101</v>
      </c>
      <c r="V86" s="88" t="s">
        <v>131</v>
      </c>
      <c r="W86" s="94"/>
      <c r="X86" s="97"/>
      <c r="Y86" s="98"/>
      <c r="Z86" s="96"/>
      <c r="AA86" s="97"/>
    </row>
    <row r="87" ht="22.5" customHeight="1">
      <c r="A87" s="72">
        <f>COUNTIF('Call &amp; Chat-Lidya'!$I$4:$I$2433,I87)</f>
        <v>5</v>
      </c>
      <c r="B87" s="74">
        <v>46160.0</v>
      </c>
      <c r="C87" s="94" t="s">
        <v>83</v>
      </c>
      <c r="D87" s="76" t="s">
        <v>173</v>
      </c>
      <c r="E87" s="76" t="s">
        <v>1284</v>
      </c>
      <c r="F87" s="78">
        <v>46155.0</v>
      </c>
      <c r="G87" s="83" t="s">
        <v>88</v>
      </c>
      <c r="H87" s="76" t="s">
        <v>1285</v>
      </c>
      <c r="I87" s="76" t="s">
        <v>1286</v>
      </c>
      <c r="J87" s="88" t="s">
        <v>1287</v>
      </c>
      <c r="K87" s="89" t="s">
        <v>1288</v>
      </c>
      <c r="L87" s="90" t="s">
        <v>1288</v>
      </c>
      <c r="M87" s="76" t="s">
        <v>1289</v>
      </c>
      <c r="N87" s="91"/>
      <c r="O87" s="92">
        <v>46155.0</v>
      </c>
      <c r="P87" s="74">
        <v>46169.0</v>
      </c>
      <c r="Q87" s="76" t="s">
        <v>124</v>
      </c>
      <c r="R87" s="91">
        <v>1.0</v>
      </c>
      <c r="S87" s="83" t="s">
        <v>251</v>
      </c>
      <c r="T87" s="83" t="s">
        <v>145</v>
      </c>
      <c r="U87" s="83" t="s">
        <v>101</v>
      </c>
      <c r="V87" s="88" t="s">
        <v>131</v>
      </c>
      <c r="W87" s="94"/>
      <c r="X87" s="97"/>
      <c r="Y87" s="98"/>
      <c r="Z87" s="96"/>
      <c r="AA87" s="97"/>
    </row>
    <row r="88" ht="22.5" customHeight="1">
      <c r="A88" s="72">
        <f>COUNTIF('Call &amp; Chat-Lidya'!$I$4:$I$2433,I88)</f>
        <v>5</v>
      </c>
      <c r="B88" s="74">
        <v>46160.0</v>
      </c>
      <c r="C88" s="94" t="s">
        <v>83</v>
      </c>
      <c r="D88" s="76" t="s">
        <v>173</v>
      </c>
      <c r="E88" s="76" t="s">
        <v>1292</v>
      </c>
      <c r="F88" s="78">
        <v>46155.0</v>
      </c>
      <c r="G88" s="83" t="s">
        <v>88</v>
      </c>
      <c r="H88" s="76" t="s">
        <v>1294</v>
      </c>
      <c r="I88" s="76" t="s">
        <v>1295</v>
      </c>
      <c r="J88" s="88" t="s">
        <v>1296</v>
      </c>
      <c r="K88" s="89" t="s">
        <v>1297</v>
      </c>
      <c r="L88" s="90" t="s">
        <v>1297</v>
      </c>
      <c r="M88" s="76" t="s">
        <v>1299</v>
      </c>
      <c r="N88" s="76" t="s">
        <v>1299</v>
      </c>
      <c r="O88" s="92">
        <v>46155.0</v>
      </c>
      <c r="P88" s="74">
        <v>46169.0</v>
      </c>
      <c r="Q88" s="76" t="s">
        <v>124</v>
      </c>
      <c r="R88" s="91">
        <v>1.0</v>
      </c>
      <c r="S88" s="83" t="s">
        <v>251</v>
      </c>
      <c r="T88" s="83" t="s">
        <v>145</v>
      </c>
      <c r="U88" s="83" t="s">
        <v>101</v>
      </c>
      <c r="V88" s="88" t="s">
        <v>131</v>
      </c>
      <c r="W88" s="94"/>
      <c r="X88" s="88"/>
      <c r="Y88" s="98"/>
      <c r="Z88" s="96"/>
      <c r="AA88" s="97"/>
    </row>
    <row r="89" ht="22.5" customHeight="1">
      <c r="A89" s="72">
        <f>COUNTIF('Call &amp; Chat-Lidya'!$I$4:$I$2433,I89)</f>
        <v>5</v>
      </c>
      <c r="B89" s="74">
        <v>46160.0</v>
      </c>
      <c r="C89" s="94" t="s">
        <v>83</v>
      </c>
      <c r="D89" s="76" t="s">
        <v>173</v>
      </c>
      <c r="E89" s="76" t="s">
        <v>1305</v>
      </c>
      <c r="F89" s="78">
        <v>46157.0</v>
      </c>
      <c r="G89" s="83" t="s">
        <v>88</v>
      </c>
      <c r="H89" s="76" t="s">
        <v>1306</v>
      </c>
      <c r="I89" s="76" t="s">
        <v>1307</v>
      </c>
      <c r="J89" s="88" t="s">
        <v>1308</v>
      </c>
      <c r="K89" s="89" t="s">
        <v>1309</v>
      </c>
      <c r="L89" s="90" t="s">
        <v>1309</v>
      </c>
      <c r="M89" s="76" t="s">
        <v>1310</v>
      </c>
      <c r="N89" s="76" t="s">
        <v>1311</v>
      </c>
      <c r="O89" s="92">
        <v>46156.0</v>
      </c>
      <c r="P89" s="74">
        <v>46170.0</v>
      </c>
      <c r="Q89" s="76" t="s">
        <v>124</v>
      </c>
      <c r="R89" s="91">
        <v>1.0</v>
      </c>
      <c r="S89" s="83" t="s">
        <v>251</v>
      </c>
      <c r="T89" s="83" t="s">
        <v>145</v>
      </c>
      <c r="U89" s="83" t="s">
        <v>101</v>
      </c>
      <c r="V89" s="88" t="s">
        <v>131</v>
      </c>
      <c r="W89" s="94"/>
      <c r="X89" s="88"/>
      <c r="Y89" s="98"/>
      <c r="Z89" s="96"/>
      <c r="AA89" s="97"/>
    </row>
    <row r="90" ht="22.5" customHeight="1">
      <c r="A90" s="72">
        <f>COUNTIF('Call &amp; Chat-Lidya'!$I$4:$I$2433,I90)</f>
        <v>4</v>
      </c>
      <c r="B90" s="74">
        <v>46160.0</v>
      </c>
      <c r="C90" s="94" t="s">
        <v>83</v>
      </c>
      <c r="D90" s="76" t="s">
        <v>173</v>
      </c>
      <c r="E90" s="76" t="s">
        <v>1313</v>
      </c>
      <c r="F90" s="78">
        <v>46157.0</v>
      </c>
      <c r="G90" s="83" t="s">
        <v>88</v>
      </c>
      <c r="H90" s="76" t="s">
        <v>1315</v>
      </c>
      <c r="I90" s="76" t="s">
        <v>1316</v>
      </c>
      <c r="J90" s="88" t="s">
        <v>1317</v>
      </c>
      <c r="K90" s="89" t="s">
        <v>1319</v>
      </c>
      <c r="L90" s="90" t="s">
        <v>1319</v>
      </c>
      <c r="M90" s="76" t="s">
        <v>1320</v>
      </c>
      <c r="N90" s="91"/>
      <c r="O90" s="92">
        <v>46157.0</v>
      </c>
      <c r="P90" s="74">
        <v>46171.0</v>
      </c>
      <c r="Q90" s="76" t="s">
        <v>143</v>
      </c>
      <c r="R90" s="91">
        <v>1.0</v>
      </c>
      <c r="S90" s="83" t="s">
        <v>350</v>
      </c>
      <c r="T90" s="83" t="s">
        <v>145</v>
      </c>
      <c r="U90" s="83" t="s">
        <v>101</v>
      </c>
      <c r="V90" s="88" t="s">
        <v>390</v>
      </c>
      <c r="W90" s="94"/>
      <c r="X90" s="88"/>
      <c r="Y90" s="98"/>
      <c r="Z90" s="96" t="s">
        <v>1303</v>
      </c>
      <c r="AA90" s="97"/>
    </row>
    <row r="91" ht="22.5" customHeight="1">
      <c r="A91" s="72">
        <f>COUNTIF('Call &amp; Chat-Lidya'!$I$4:$I$2433,I91)</f>
        <v>4</v>
      </c>
      <c r="B91" s="74">
        <v>46160.0</v>
      </c>
      <c r="C91" s="94" t="s">
        <v>83</v>
      </c>
      <c r="D91" s="76" t="s">
        <v>173</v>
      </c>
      <c r="E91" s="76" t="s">
        <v>1327</v>
      </c>
      <c r="F91" s="78">
        <v>46157.0</v>
      </c>
      <c r="G91" s="83" t="s">
        <v>88</v>
      </c>
      <c r="H91" s="76" t="s">
        <v>1328</v>
      </c>
      <c r="I91" s="76" t="s">
        <v>1329</v>
      </c>
      <c r="J91" s="88" t="s">
        <v>1330</v>
      </c>
      <c r="K91" s="89" t="s">
        <v>1331</v>
      </c>
      <c r="L91" s="90" t="s">
        <v>1331</v>
      </c>
      <c r="M91" s="76" t="s">
        <v>1332</v>
      </c>
      <c r="N91" s="91"/>
      <c r="O91" s="92">
        <v>46157.0</v>
      </c>
      <c r="P91" s="74">
        <v>46171.0</v>
      </c>
      <c r="Q91" s="76" t="s">
        <v>124</v>
      </c>
      <c r="R91" s="91">
        <v>1.0</v>
      </c>
      <c r="S91" s="83" t="s">
        <v>126</v>
      </c>
      <c r="T91" s="83" t="s">
        <v>145</v>
      </c>
      <c r="U91" s="83" t="s">
        <v>101</v>
      </c>
      <c r="V91" s="88" t="s">
        <v>131</v>
      </c>
      <c r="W91" s="94"/>
      <c r="X91" s="97"/>
      <c r="Y91" s="98"/>
      <c r="Z91" s="96"/>
      <c r="AA91" s="97"/>
    </row>
    <row r="92" ht="22.5" customHeight="1">
      <c r="A92" s="72">
        <f>COUNTIF('Call &amp; Chat-Lidya'!$I$4:$I$2433,I92)</f>
        <v>3</v>
      </c>
      <c r="B92" s="74">
        <v>46160.0</v>
      </c>
      <c r="C92" s="94" t="s">
        <v>83</v>
      </c>
      <c r="D92" s="76" t="s">
        <v>173</v>
      </c>
      <c r="E92" s="76" t="s">
        <v>1334</v>
      </c>
      <c r="F92" s="78">
        <v>46157.0</v>
      </c>
      <c r="G92" s="83" t="s">
        <v>88</v>
      </c>
      <c r="H92" s="76" t="s">
        <v>1336</v>
      </c>
      <c r="I92" s="76" t="s">
        <v>1338</v>
      </c>
      <c r="J92" s="88" t="s">
        <v>1339</v>
      </c>
      <c r="K92" s="89" t="s">
        <v>1340</v>
      </c>
      <c r="L92" s="90" t="s">
        <v>1340</v>
      </c>
      <c r="M92" s="76" t="s">
        <v>1341</v>
      </c>
      <c r="N92" s="76" t="s">
        <v>1341</v>
      </c>
      <c r="O92" s="92">
        <v>46157.0</v>
      </c>
      <c r="P92" s="74">
        <v>46171.0</v>
      </c>
      <c r="Q92" s="76" t="s">
        <v>124</v>
      </c>
      <c r="R92" s="91">
        <v>1.0</v>
      </c>
      <c r="S92" s="83" t="s">
        <v>350</v>
      </c>
      <c r="T92" s="83" t="s">
        <v>145</v>
      </c>
      <c r="U92" s="83" t="s">
        <v>101</v>
      </c>
      <c r="V92" s="88" t="s">
        <v>390</v>
      </c>
      <c r="W92" s="94"/>
      <c r="X92" s="97"/>
      <c r="Y92" s="98"/>
      <c r="Z92" s="96" t="s">
        <v>1303</v>
      </c>
      <c r="AA92" s="97"/>
    </row>
    <row r="93" ht="22.5" customHeight="1">
      <c r="A93" s="72">
        <f>COUNTIF('Call &amp; Chat-Lidya'!$I$4:$I$2433,I93)</f>
        <v>3</v>
      </c>
      <c r="B93" s="74">
        <v>46160.0</v>
      </c>
      <c r="C93" s="94" t="s">
        <v>83</v>
      </c>
      <c r="D93" s="76" t="s">
        <v>173</v>
      </c>
      <c r="E93" s="76" t="s">
        <v>1345</v>
      </c>
      <c r="F93" s="78">
        <v>46157.0</v>
      </c>
      <c r="G93" s="83" t="s">
        <v>88</v>
      </c>
      <c r="H93" s="76" t="s">
        <v>1346</v>
      </c>
      <c r="I93" s="76" t="s">
        <v>1347</v>
      </c>
      <c r="J93" s="88" t="s">
        <v>1348</v>
      </c>
      <c r="K93" s="89" t="s">
        <v>1349</v>
      </c>
      <c r="L93" s="90" t="s">
        <v>1349</v>
      </c>
      <c r="M93" s="76" t="s">
        <v>1351</v>
      </c>
      <c r="N93" s="76" t="s">
        <v>1351</v>
      </c>
      <c r="O93" s="92">
        <v>46157.0</v>
      </c>
      <c r="P93" s="74">
        <v>46171.0</v>
      </c>
      <c r="Q93" s="76" t="s">
        <v>124</v>
      </c>
      <c r="R93" s="91">
        <v>1.0</v>
      </c>
      <c r="S93" s="83" t="s">
        <v>251</v>
      </c>
      <c r="T93" s="83" t="s">
        <v>350</v>
      </c>
      <c r="U93" s="83" t="s">
        <v>101</v>
      </c>
      <c r="V93" s="88" t="s">
        <v>390</v>
      </c>
      <c r="W93" s="94"/>
      <c r="X93" s="97"/>
      <c r="Y93" s="98"/>
      <c r="Z93" s="96" t="s">
        <v>1353</v>
      </c>
      <c r="AA93" s="97"/>
    </row>
    <row r="94" ht="22.5" customHeight="1">
      <c r="A94" s="72">
        <f>COUNTIF('Call &amp; Chat-Lidya'!$I$4:$I$2433,I94)</f>
        <v>4</v>
      </c>
      <c r="B94" s="74">
        <v>46160.0</v>
      </c>
      <c r="C94" s="94" t="s">
        <v>83</v>
      </c>
      <c r="D94" s="76" t="s">
        <v>173</v>
      </c>
      <c r="E94" s="76" t="s">
        <v>1357</v>
      </c>
      <c r="F94" s="78">
        <v>46157.0</v>
      </c>
      <c r="G94" s="83" t="s">
        <v>88</v>
      </c>
      <c r="H94" s="76" t="s">
        <v>1358</v>
      </c>
      <c r="I94" s="76" t="s">
        <v>1359</v>
      </c>
      <c r="J94" s="88" t="s">
        <v>1360</v>
      </c>
      <c r="K94" s="89" t="s">
        <v>1361</v>
      </c>
      <c r="L94" s="90" t="s">
        <v>1361</v>
      </c>
      <c r="M94" s="76" t="s">
        <v>1362</v>
      </c>
      <c r="N94" s="76" t="s">
        <v>1362</v>
      </c>
      <c r="O94" s="92">
        <v>46157.0</v>
      </c>
      <c r="P94" s="74">
        <v>46171.0</v>
      </c>
      <c r="Q94" s="76" t="s">
        <v>213</v>
      </c>
      <c r="R94" s="91">
        <v>1.0</v>
      </c>
      <c r="S94" s="83" t="s">
        <v>251</v>
      </c>
      <c r="T94" s="83" t="s">
        <v>350</v>
      </c>
      <c r="U94" s="83" t="s">
        <v>101</v>
      </c>
      <c r="V94" s="88" t="s">
        <v>390</v>
      </c>
      <c r="W94" s="94"/>
      <c r="X94" s="97"/>
      <c r="Y94" s="98"/>
      <c r="Z94" s="96" t="s">
        <v>1365</v>
      </c>
      <c r="AA94" s="97"/>
    </row>
    <row r="95" ht="22.5" customHeight="1">
      <c r="A95" s="72">
        <f>COUNTIF('Call &amp; Chat-Lidya'!$I$4:$I$2433,I95)</f>
        <v>3</v>
      </c>
      <c r="B95" s="74">
        <v>46160.0</v>
      </c>
      <c r="C95" s="94" t="s">
        <v>83</v>
      </c>
      <c r="D95" s="76" t="s">
        <v>173</v>
      </c>
      <c r="E95" s="76" t="s">
        <v>1366</v>
      </c>
      <c r="F95" s="78">
        <v>46158.0</v>
      </c>
      <c r="G95" s="83" t="s">
        <v>88</v>
      </c>
      <c r="H95" s="76" t="s">
        <v>1368</v>
      </c>
      <c r="I95" s="76" t="s">
        <v>1369</v>
      </c>
      <c r="J95" s="88" t="s">
        <v>1370</v>
      </c>
      <c r="K95" s="89" t="s">
        <v>1371</v>
      </c>
      <c r="L95" s="90" t="s">
        <v>1371</v>
      </c>
      <c r="M95" s="76" t="s">
        <v>1372</v>
      </c>
      <c r="N95" s="76" t="s">
        <v>1372</v>
      </c>
      <c r="O95" s="92">
        <v>46158.0</v>
      </c>
      <c r="P95" s="74">
        <v>46172.0</v>
      </c>
      <c r="Q95" s="76" t="s">
        <v>124</v>
      </c>
      <c r="R95" s="91">
        <v>1.0</v>
      </c>
      <c r="S95" s="83" t="s">
        <v>251</v>
      </c>
      <c r="T95" s="83" t="s">
        <v>145</v>
      </c>
      <c r="U95" s="83" t="s">
        <v>101</v>
      </c>
      <c r="V95" s="88" t="s">
        <v>131</v>
      </c>
      <c r="W95" s="94"/>
      <c r="X95" s="97"/>
      <c r="Y95" s="98"/>
      <c r="Z95" s="96"/>
      <c r="AA95" s="97"/>
    </row>
    <row r="96" ht="22.5" customHeight="1">
      <c r="A96" s="72">
        <f>COUNTIF('Call &amp; Chat-Lidya'!$I$4:$I$2433,I96)</f>
        <v>4</v>
      </c>
      <c r="B96" s="74">
        <v>46160.0</v>
      </c>
      <c r="C96" s="94" t="s">
        <v>83</v>
      </c>
      <c r="D96" s="76" t="s">
        <v>173</v>
      </c>
      <c r="E96" s="76" t="s">
        <v>1028</v>
      </c>
      <c r="F96" s="78">
        <v>46158.0</v>
      </c>
      <c r="G96" s="83" t="s">
        <v>88</v>
      </c>
      <c r="H96" s="76" t="s">
        <v>1377</v>
      </c>
      <c r="I96" s="76" t="s">
        <v>1378</v>
      </c>
      <c r="J96" s="88" t="s">
        <v>1379</v>
      </c>
      <c r="K96" s="89" t="s">
        <v>1380</v>
      </c>
      <c r="L96" s="90" t="s">
        <v>1380</v>
      </c>
      <c r="M96" s="76" t="s">
        <v>1381</v>
      </c>
      <c r="N96" s="76" t="s">
        <v>1381</v>
      </c>
      <c r="O96" s="92">
        <v>46158.0</v>
      </c>
      <c r="P96" s="473">
        <v>46172.0</v>
      </c>
      <c r="Q96" s="76" t="s">
        <v>143</v>
      </c>
      <c r="R96" s="91">
        <v>1.0</v>
      </c>
      <c r="S96" s="83" t="s">
        <v>350</v>
      </c>
      <c r="T96" s="83" t="s">
        <v>145</v>
      </c>
      <c r="U96" s="83" t="s">
        <v>101</v>
      </c>
      <c r="V96" s="88" t="s">
        <v>390</v>
      </c>
      <c r="W96" s="94"/>
      <c r="X96" s="97"/>
      <c r="Y96" s="98"/>
      <c r="Z96" s="96" t="s">
        <v>2892</v>
      </c>
      <c r="AA96" s="97"/>
    </row>
    <row r="97" ht="22.5" customHeight="1">
      <c r="A97" s="72">
        <f>COUNTIF('Call &amp; Chat-Lidya'!$I$4:$I$2433,I97)</f>
        <v>3</v>
      </c>
      <c r="B97" s="74">
        <v>46160.0</v>
      </c>
      <c r="C97" s="94" t="s">
        <v>83</v>
      </c>
      <c r="D97" s="76" t="s">
        <v>173</v>
      </c>
      <c r="E97" s="76" t="s">
        <v>1384</v>
      </c>
      <c r="F97" s="78">
        <v>46158.0</v>
      </c>
      <c r="G97" s="83" t="s">
        <v>88</v>
      </c>
      <c r="H97" s="76" t="s">
        <v>1385</v>
      </c>
      <c r="I97" s="76" t="s">
        <v>1386</v>
      </c>
      <c r="J97" s="88" t="s">
        <v>1387</v>
      </c>
      <c r="K97" s="89" t="s">
        <v>1388</v>
      </c>
      <c r="L97" s="90" t="s">
        <v>1388</v>
      </c>
      <c r="M97" s="76" t="s">
        <v>1389</v>
      </c>
      <c r="N97" s="76" t="s">
        <v>1390</v>
      </c>
      <c r="O97" s="92">
        <v>46158.0</v>
      </c>
      <c r="P97" s="74">
        <v>46172.0</v>
      </c>
      <c r="Q97" s="76" t="s">
        <v>143</v>
      </c>
      <c r="R97" s="91">
        <v>1.0</v>
      </c>
      <c r="S97" s="83" t="s">
        <v>251</v>
      </c>
      <c r="T97" s="83" t="s">
        <v>145</v>
      </c>
      <c r="U97" s="83" t="s">
        <v>101</v>
      </c>
      <c r="V97" s="88" t="s">
        <v>131</v>
      </c>
      <c r="W97" s="94"/>
      <c r="X97" s="97"/>
      <c r="Y97" s="98"/>
      <c r="Z97" s="96"/>
      <c r="AA97" s="97"/>
    </row>
    <row r="98" ht="22.5" customHeight="1">
      <c r="A98" s="72">
        <f>COUNTIF('Call &amp; Chat-Lidya'!$I$4:$I$2433,I98)</f>
        <v>3</v>
      </c>
      <c r="B98" s="74">
        <v>46160.0</v>
      </c>
      <c r="C98" s="94" t="s">
        <v>83</v>
      </c>
      <c r="D98" s="76" t="s">
        <v>173</v>
      </c>
      <c r="E98" s="76" t="s">
        <v>1395</v>
      </c>
      <c r="F98" s="78">
        <v>46159.0</v>
      </c>
      <c r="G98" s="83" t="s">
        <v>88</v>
      </c>
      <c r="H98" s="76" t="s">
        <v>1396</v>
      </c>
      <c r="I98" s="76" t="s">
        <v>1397</v>
      </c>
      <c r="J98" s="88" t="s">
        <v>1398</v>
      </c>
      <c r="K98" s="89" t="s">
        <v>1399</v>
      </c>
      <c r="L98" s="90" t="s">
        <v>1399</v>
      </c>
      <c r="M98" s="76" t="s">
        <v>1400</v>
      </c>
      <c r="N98" s="76" t="s">
        <v>1400</v>
      </c>
      <c r="O98" s="92">
        <v>46159.0</v>
      </c>
      <c r="P98" s="74">
        <v>46173.0</v>
      </c>
      <c r="Q98" s="76" t="s">
        <v>124</v>
      </c>
      <c r="R98" s="91">
        <v>1.0</v>
      </c>
      <c r="S98" s="83" t="s">
        <v>251</v>
      </c>
      <c r="T98" s="83" t="s">
        <v>292</v>
      </c>
      <c r="U98" s="83" t="s">
        <v>101</v>
      </c>
      <c r="V98" s="88" t="s">
        <v>390</v>
      </c>
      <c r="W98" s="94"/>
      <c r="X98" s="97"/>
      <c r="Y98" s="98"/>
      <c r="Z98" s="96" t="s">
        <v>1401</v>
      </c>
      <c r="AA98" s="97"/>
    </row>
    <row r="99" ht="22.5" customHeight="1">
      <c r="A99" s="72">
        <f>COUNTIF('Call &amp; Chat-Lidya'!$I$4:$I$2433,I99)</f>
        <v>4</v>
      </c>
      <c r="B99" s="74">
        <v>46162.0</v>
      </c>
      <c r="C99" s="94" t="s">
        <v>83</v>
      </c>
      <c r="D99" s="76" t="s">
        <v>173</v>
      </c>
      <c r="E99" s="76" t="s">
        <v>1586</v>
      </c>
      <c r="F99" s="78">
        <v>46159.0</v>
      </c>
      <c r="G99" s="83" t="s">
        <v>88</v>
      </c>
      <c r="H99" s="76" t="s">
        <v>1588</v>
      </c>
      <c r="I99" s="76" t="s">
        <v>1589</v>
      </c>
      <c r="J99" s="88" t="s">
        <v>1590</v>
      </c>
      <c r="K99" s="89" t="s">
        <v>1591</v>
      </c>
      <c r="L99" s="90" t="s">
        <v>1591</v>
      </c>
      <c r="M99" s="76" t="s">
        <v>1592</v>
      </c>
      <c r="N99" s="91"/>
      <c r="O99" s="92">
        <v>46159.0</v>
      </c>
      <c r="P99" s="74">
        <v>46173.0</v>
      </c>
      <c r="Q99" s="76" t="s">
        <v>95</v>
      </c>
      <c r="R99" s="94">
        <v>2.0</v>
      </c>
      <c r="S99" s="83" t="s">
        <v>251</v>
      </c>
      <c r="T99" s="83" t="s">
        <v>100</v>
      </c>
      <c r="U99" s="83" t="s">
        <v>101</v>
      </c>
      <c r="V99" s="88" t="s">
        <v>341</v>
      </c>
      <c r="W99" s="94"/>
      <c r="X99" s="97"/>
      <c r="Y99" s="98"/>
      <c r="Z99" s="96" t="s">
        <v>2913</v>
      </c>
      <c r="AA99" s="97"/>
    </row>
    <row r="100" ht="22.5" customHeight="1">
      <c r="A100" s="72">
        <f>COUNTIF('Call &amp; Chat-Lidya'!$I$4:$I$2433,I100)</f>
        <v>3</v>
      </c>
      <c r="B100" s="74">
        <v>46160.0</v>
      </c>
      <c r="C100" s="94" t="s">
        <v>83</v>
      </c>
      <c r="D100" s="76" t="s">
        <v>173</v>
      </c>
      <c r="E100" s="76" t="s">
        <v>1402</v>
      </c>
      <c r="F100" s="78">
        <v>46159.0</v>
      </c>
      <c r="G100" s="83" t="s">
        <v>88</v>
      </c>
      <c r="H100" s="76" t="s">
        <v>1403</v>
      </c>
      <c r="I100" s="76" t="s">
        <v>1404</v>
      </c>
      <c r="J100" s="88" t="s">
        <v>1405</v>
      </c>
      <c r="K100" s="89" t="s">
        <v>1406</v>
      </c>
      <c r="L100" s="90" t="s">
        <v>1406</v>
      </c>
      <c r="M100" s="76" t="s">
        <v>1408</v>
      </c>
      <c r="N100" s="76" t="s">
        <v>1408</v>
      </c>
      <c r="O100" s="92">
        <v>46159.0</v>
      </c>
      <c r="P100" s="74">
        <v>46173.0</v>
      </c>
      <c r="Q100" s="76" t="s">
        <v>143</v>
      </c>
      <c r="R100" s="91">
        <v>1.0</v>
      </c>
      <c r="S100" s="83" t="s">
        <v>126</v>
      </c>
      <c r="T100" s="83" t="s">
        <v>292</v>
      </c>
      <c r="U100" s="83" t="s">
        <v>101</v>
      </c>
      <c r="V100" s="88" t="s">
        <v>390</v>
      </c>
      <c r="W100" s="94"/>
      <c r="X100" s="97"/>
      <c r="Y100" s="98"/>
      <c r="Z100" s="96" t="s">
        <v>2922</v>
      </c>
      <c r="AA100" s="97"/>
    </row>
    <row r="101" ht="22.5" customHeight="1">
      <c r="A101" s="72">
        <f>COUNTIF('Call &amp; Chat-Lidya'!$I$4:$I$2433,I101)</f>
        <v>4</v>
      </c>
      <c r="B101" s="74">
        <v>46160.0</v>
      </c>
      <c r="C101" s="94" t="s">
        <v>83</v>
      </c>
      <c r="D101" s="76" t="s">
        <v>173</v>
      </c>
      <c r="E101" s="76" t="s">
        <v>1413</v>
      </c>
      <c r="F101" s="78">
        <v>46160.0</v>
      </c>
      <c r="G101" s="83" t="s">
        <v>88</v>
      </c>
      <c r="H101" s="76" t="s">
        <v>1414</v>
      </c>
      <c r="I101" s="76" t="s">
        <v>1415</v>
      </c>
      <c r="J101" s="88" t="s">
        <v>1416</v>
      </c>
      <c r="K101" s="89" t="s">
        <v>1417</v>
      </c>
      <c r="L101" s="90" t="s">
        <v>1417</v>
      </c>
      <c r="M101" s="76" t="s">
        <v>1418</v>
      </c>
      <c r="N101" s="76" t="s">
        <v>1418</v>
      </c>
      <c r="O101" s="92">
        <v>46160.0</v>
      </c>
      <c r="P101" s="74">
        <v>46174.0</v>
      </c>
      <c r="Q101" s="76" t="s">
        <v>95</v>
      </c>
      <c r="R101" s="91">
        <v>1.0</v>
      </c>
      <c r="S101" s="83" t="s">
        <v>251</v>
      </c>
      <c r="T101" s="83" t="s">
        <v>145</v>
      </c>
      <c r="U101" s="83" t="s">
        <v>101</v>
      </c>
      <c r="V101" s="88" t="s">
        <v>131</v>
      </c>
      <c r="W101" s="94"/>
      <c r="X101" s="97"/>
      <c r="Y101" s="98"/>
      <c r="Z101" s="96"/>
      <c r="AA101" s="97"/>
    </row>
    <row r="102" ht="22.5" customHeight="1">
      <c r="A102" s="72">
        <f>COUNTIF('Call &amp; Chat-Lidya'!$I$4:$I$2433,I102)</f>
        <v>5</v>
      </c>
      <c r="B102" s="74">
        <v>46164.0</v>
      </c>
      <c r="C102" s="94" t="s">
        <v>83</v>
      </c>
      <c r="D102" s="76" t="s">
        <v>173</v>
      </c>
      <c r="E102" s="76" t="s">
        <v>1594</v>
      </c>
      <c r="F102" s="78">
        <v>46160.0</v>
      </c>
      <c r="G102" s="83" t="s">
        <v>88</v>
      </c>
      <c r="H102" s="76" t="s">
        <v>1596</v>
      </c>
      <c r="I102" s="76" t="s">
        <v>1597</v>
      </c>
      <c r="J102" s="88" t="s">
        <v>1598</v>
      </c>
      <c r="K102" s="89" t="s">
        <v>253</v>
      </c>
      <c r="L102" s="90" t="s">
        <v>253</v>
      </c>
      <c r="M102" s="76" t="s">
        <v>1599</v>
      </c>
      <c r="N102" s="76" t="s">
        <v>1599</v>
      </c>
      <c r="O102" s="92">
        <v>46154.0</v>
      </c>
      <c r="P102" s="74">
        <v>46168.0</v>
      </c>
      <c r="Q102" s="76" t="s">
        <v>115</v>
      </c>
      <c r="R102" s="94">
        <v>2.0</v>
      </c>
      <c r="S102" s="83" t="s">
        <v>100</v>
      </c>
      <c r="T102" s="83" t="s">
        <v>145</v>
      </c>
      <c r="U102" s="83" t="s">
        <v>101</v>
      </c>
      <c r="V102" s="88" t="s">
        <v>341</v>
      </c>
      <c r="W102" s="75"/>
      <c r="X102" s="97"/>
      <c r="Y102" s="98"/>
      <c r="Z102" s="96" t="s">
        <v>2938</v>
      </c>
      <c r="AA102" s="97"/>
    </row>
    <row r="103" ht="22.5" customHeight="1">
      <c r="A103" s="72">
        <f>COUNTIF('Call &amp; Chat-Lidya'!$I$4:$I$2433,I103)</f>
        <v>4</v>
      </c>
      <c r="B103" s="74">
        <v>46157.0</v>
      </c>
      <c r="C103" s="76" t="s">
        <v>967</v>
      </c>
      <c r="D103" s="76" t="s">
        <v>173</v>
      </c>
      <c r="E103" s="76" t="s">
        <v>710</v>
      </c>
      <c r="F103" s="74">
        <v>46154.0</v>
      </c>
      <c r="G103" s="83" t="s">
        <v>88</v>
      </c>
      <c r="H103" s="76" t="s">
        <v>2136</v>
      </c>
      <c r="I103" s="76" t="s">
        <v>2018</v>
      </c>
      <c r="J103" s="88" t="s">
        <v>2019</v>
      </c>
      <c r="K103" s="88" t="s">
        <v>2020</v>
      </c>
      <c r="L103" s="346" t="s">
        <v>2020</v>
      </c>
      <c r="M103" s="76" t="s">
        <v>2021</v>
      </c>
      <c r="N103" s="76" t="s">
        <v>2021</v>
      </c>
      <c r="O103" s="92">
        <v>46154.0</v>
      </c>
      <c r="P103" s="74">
        <v>46168.0</v>
      </c>
      <c r="Q103" s="76" t="s">
        <v>124</v>
      </c>
      <c r="R103" s="94">
        <v>3.0</v>
      </c>
      <c r="S103" s="83" t="s">
        <v>100</v>
      </c>
      <c r="T103" s="83" t="s">
        <v>100</v>
      </c>
      <c r="U103" s="83" t="s">
        <v>101</v>
      </c>
      <c r="V103" s="83" t="s">
        <v>105</v>
      </c>
      <c r="W103" s="76" t="s">
        <v>509</v>
      </c>
      <c r="X103" s="76" t="s">
        <v>959</v>
      </c>
      <c r="Y103" s="76" t="s">
        <v>976</v>
      </c>
      <c r="Z103" s="89" t="s">
        <v>2944</v>
      </c>
      <c r="AA103" s="182"/>
    </row>
    <row r="104" ht="22.5" customHeight="1">
      <c r="A104" s="72">
        <f>COUNTIF('Call &amp; Chat-Lidya'!$I$4:$I$2433,I104)</f>
        <v>6</v>
      </c>
      <c r="B104" s="74">
        <v>46157.0</v>
      </c>
      <c r="C104" s="94" t="s">
        <v>83</v>
      </c>
      <c r="D104" s="76" t="s">
        <v>173</v>
      </c>
      <c r="E104" s="76" t="s">
        <v>1783</v>
      </c>
      <c r="F104" s="157">
        <v>46135.0</v>
      </c>
      <c r="G104" s="83" t="s">
        <v>88</v>
      </c>
      <c r="H104" s="75" t="s">
        <v>2147</v>
      </c>
      <c r="I104" s="75" t="s">
        <v>2008</v>
      </c>
      <c r="J104" s="353" t="s">
        <v>2009</v>
      </c>
      <c r="K104" s="354" t="s">
        <v>2010</v>
      </c>
      <c r="L104" s="354" t="s">
        <v>2010</v>
      </c>
      <c r="M104" s="75" t="s">
        <v>2011</v>
      </c>
      <c r="N104" s="75" t="s">
        <v>2011</v>
      </c>
      <c r="O104" s="164">
        <v>46135.0</v>
      </c>
      <c r="P104" s="74">
        <v>46149.0</v>
      </c>
      <c r="Q104" s="75" t="s">
        <v>98</v>
      </c>
      <c r="R104" s="94">
        <v>3.0</v>
      </c>
      <c r="S104" s="166" t="s">
        <v>99</v>
      </c>
      <c r="T104" s="83" t="s">
        <v>145</v>
      </c>
      <c r="U104" s="83" t="s">
        <v>101</v>
      </c>
      <c r="V104" s="166" t="s">
        <v>105</v>
      </c>
      <c r="W104" s="75" t="s">
        <v>342</v>
      </c>
      <c r="X104" s="88" t="s">
        <v>959</v>
      </c>
      <c r="Y104" s="55">
        <v>168000.0</v>
      </c>
      <c r="Z104" s="357" t="s">
        <v>2948</v>
      </c>
      <c r="AA104" s="357"/>
    </row>
    <row r="105" ht="22.5" customHeight="1">
      <c r="A105" s="72">
        <f>COUNTIF('Call &amp; Chat-Lidya'!$I$4:$I$2433,I105)</f>
        <v>7</v>
      </c>
      <c r="B105" s="74">
        <v>46163.0</v>
      </c>
      <c r="C105" s="91" t="s">
        <v>83</v>
      </c>
      <c r="D105" s="76" t="s">
        <v>173</v>
      </c>
      <c r="E105" s="76" t="s">
        <v>294</v>
      </c>
      <c r="F105" s="178">
        <v>46057.0</v>
      </c>
      <c r="G105" s="83" t="s">
        <v>88</v>
      </c>
      <c r="H105" s="91" t="s">
        <v>1748</v>
      </c>
      <c r="I105" s="91" t="s">
        <v>1749</v>
      </c>
      <c r="J105" s="97" t="s">
        <v>1750</v>
      </c>
      <c r="K105" s="97" t="s">
        <v>1751</v>
      </c>
      <c r="L105" s="313" t="s">
        <v>1751</v>
      </c>
      <c r="M105" s="91" t="s">
        <v>1752</v>
      </c>
      <c r="N105" s="91" t="s">
        <v>1752</v>
      </c>
      <c r="O105" s="183">
        <v>46056.0</v>
      </c>
      <c r="P105" s="176">
        <v>46070.0</v>
      </c>
      <c r="Q105" s="91" t="s">
        <v>213</v>
      </c>
      <c r="R105" s="91">
        <v>2.0</v>
      </c>
      <c r="S105" s="166" t="s">
        <v>251</v>
      </c>
      <c r="T105" s="83" t="s">
        <v>145</v>
      </c>
      <c r="U105" s="83" t="s">
        <v>101</v>
      </c>
      <c r="V105" s="88" t="s">
        <v>131</v>
      </c>
      <c r="W105" s="179" t="s">
        <v>509</v>
      </c>
      <c r="X105" s="88"/>
      <c r="Y105" s="185"/>
      <c r="Z105" s="182"/>
      <c r="AA105" s="182"/>
    </row>
    <row r="106" ht="22.5" customHeight="1">
      <c r="A106" s="72">
        <f>COUNTIF('Call &amp; Chat-Lidya'!$I$4:$I$2433,I106)</f>
        <v>7</v>
      </c>
      <c r="B106" s="74">
        <v>46163.0</v>
      </c>
      <c r="C106" s="94" t="s">
        <v>83</v>
      </c>
      <c r="D106" s="76" t="s">
        <v>173</v>
      </c>
      <c r="E106" s="76" t="s">
        <v>1761</v>
      </c>
      <c r="F106" s="157">
        <v>46128.0</v>
      </c>
      <c r="G106" s="83" t="s">
        <v>88</v>
      </c>
      <c r="H106" s="75" t="s">
        <v>1762</v>
      </c>
      <c r="I106" s="75" t="s">
        <v>1763</v>
      </c>
      <c r="J106" s="353" t="s">
        <v>1764</v>
      </c>
      <c r="K106" s="354" t="s">
        <v>1765</v>
      </c>
      <c r="L106" s="354" t="s">
        <v>1765</v>
      </c>
      <c r="M106" s="75" t="s">
        <v>1766</v>
      </c>
      <c r="N106" s="94"/>
      <c r="O106" s="164">
        <v>46127.0</v>
      </c>
      <c r="P106" s="74">
        <v>46141.0</v>
      </c>
      <c r="Q106" s="75" t="s">
        <v>143</v>
      </c>
      <c r="R106" s="94">
        <v>2.0</v>
      </c>
      <c r="S106" s="83" t="s">
        <v>251</v>
      </c>
      <c r="T106" s="83" t="s">
        <v>145</v>
      </c>
      <c r="U106" s="83" t="s">
        <v>101</v>
      </c>
      <c r="V106" s="88" t="s">
        <v>131</v>
      </c>
      <c r="W106" s="94"/>
      <c r="X106" s="88"/>
      <c r="Y106" s="166"/>
      <c r="Z106" s="357" t="s">
        <v>1775</v>
      </c>
      <c r="AA106" s="357"/>
    </row>
    <row r="107" ht="22.5" customHeight="1">
      <c r="A107" s="72">
        <f>COUNTIF('Call &amp; Chat-Lidya'!$I$4:$I$2433,I107)</f>
        <v>2</v>
      </c>
      <c r="B107" s="78">
        <v>46157.0</v>
      </c>
      <c r="C107" s="94" t="s">
        <v>83</v>
      </c>
      <c r="D107" s="76" t="s">
        <v>173</v>
      </c>
      <c r="E107" s="76" t="s">
        <v>1490</v>
      </c>
      <c r="F107" s="78">
        <v>46157.0</v>
      </c>
      <c r="G107" s="83" t="s">
        <v>88</v>
      </c>
      <c r="H107" s="76" t="s">
        <v>2969</v>
      </c>
      <c r="I107" s="76" t="s">
        <v>2970</v>
      </c>
      <c r="J107" s="88" t="s">
        <v>2971</v>
      </c>
      <c r="K107" s="89" t="s">
        <v>2972</v>
      </c>
      <c r="L107" s="90" t="s">
        <v>2972</v>
      </c>
      <c r="M107" s="76" t="s">
        <v>2973</v>
      </c>
      <c r="N107" s="76" t="s">
        <v>2974</v>
      </c>
      <c r="O107" s="92">
        <v>46069.0</v>
      </c>
      <c r="P107" s="74">
        <v>46083.0</v>
      </c>
      <c r="Q107" s="76" t="s">
        <v>143</v>
      </c>
      <c r="R107" s="91">
        <v>0.0</v>
      </c>
      <c r="S107" s="83" t="s">
        <v>292</v>
      </c>
      <c r="T107" s="83" t="s">
        <v>127</v>
      </c>
      <c r="U107" s="83" t="s">
        <v>128</v>
      </c>
      <c r="V107" s="88" t="s">
        <v>664</v>
      </c>
      <c r="W107" s="94"/>
      <c r="X107" s="88"/>
      <c r="Y107" s="98"/>
      <c r="Z107" s="96" t="s">
        <v>2975</v>
      </c>
      <c r="AA107" s="97"/>
    </row>
    <row r="108" ht="22.5" customHeight="1">
      <c r="A108" s="72">
        <f>COUNTIF('Call &amp; Chat-Lidya'!$I$4:$I$2433,I108)</f>
        <v>2</v>
      </c>
      <c r="B108" s="78">
        <v>46163.0</v>
      </c>
      <c r="C108" s="94" t="s">
        <v>83</v>
      </c>
      <c r="D108" s="76" t="s">
        <v>173</v>
      </c>
      <c r="E108" s="76" t="s">
        <v>1498</v>
      </c>
      <c r="F108" s="78">
        <v>46157.0</v>
      </c>
      <c r="G108" s="83" t="s">
        <v>88</v>
      </c>
      <c r="H108" s="76" t="s">
        <v>1778</v>
      </c>
      <c r="I108" s="76" t="s">
        <v>1779</v>
      </c>
      <c r="J108" s="88" t="s">
        <v>1780</v>
      </c>
      <c r="K108" s="89" t="s">
        <v>1781</v>
      </c>
      <c r="L108" s="90" t="s">
        <v>1781</v>
      </c>
      <c r="M108" s="76" t="s">
        <v>1782</v>
      </c>
      <c r="N108" s="76" t="s">
        <v>1782</v>
      </c>
      <c r="O108" s="92">
        <v>46120.0</v>
      </c>
      <c r="P108" s="74">
        <v>46134.0</v>
      </c>
      <c r="Q108" s="76" t="s">
        <v>143</v>
      </c>
      <c r="R108" s="91">
        <v>1.0</v>
      </c>
      <c r="S108" s="83" t="s">
        <v>251</v>
      </c>
      <c r="T108" s="83" t="s">
        <v>145</v>
      </c>
      <c r="U108" s="83" t="s">
        <v>101</v>
      </c>
      <c r="V108" s="88" t="s">
        <v>131</v>
      </c>
      <c r="W108" s="94"/>
      <c r="X108" s="88"/>
      <c r="Y108" s="98"/>
      <c r="Z108" s="96"/>
      <c r="AA108" s="97"/>
    </row>
    <row r="109" ht="22.5" customHeight="1">
      <c r="A109" s="72">
        <f>COUNTIF('Call &amp; Chat-Lidya'!$I$4:$I$2433,I109)</f>
        <v>2</v>
      </c>
      <c r="B109" s="78">
        <v>46163.0</v>
      </c>
      <c r="C109" s="94" t="s">
        <v>83</v>
      </c>
      <c r="D109" s="76" t="s">
        <v>173</v>
      </c>
      <c r="E109" s="76" t="s">
        <v>1510</v>
      </c>
      <c r="F109" s="78">
        <v>46157.0</v>
      </c>
      <c r="G109" s="83" t="s">
        <v>88</v>
      </c>
      <c r="H109" s="76" t="s">
        <v>1793</v>
      </c>
      <c r="I109" s="76" t="s">
        <v>1794</v>
      </c>
      <c r="J109" s="88" t="s">
        <v>1795</v>
      </c>
      <c r="K109" s="89" t="s">
        <v>1796</v>
      </c>
      <c r="L109" s="90" t="s">
        <v>1796</v>
      </c>
      <c r="M109" s="76" t="s">
        <v>1798</v>
      </c>
      <c r="N109" s="76" t="s">
        <v>1798</v>
      </c>
      <c r="O109" s="92">
        <v>46122.0</v>
      </c>
      <c r="P109" s="74">
        <v>46136.0</v>
      </c>
      <c r="Q109" s="76" t="s">
        <v>143</v>
      </c>
      <c r="R109" s="91">
        <v>1.0</v>
      </c>
      <c r="S109" s="83" t="s">
        <v>126</v>
      </c>
      <c r="T109" s="83" t="s">
        <v>127</v>
      </c>
      <c r="U109" s="83" t="s">
        <v>128</v>
      </c>
      <c r="V109" s="88" t="s">
        <v>131</v>
      </c>
      <c r="W109" s="94"/>
      <c r="X109" s="88"/>
      <c r="Y109" s="98"/>
      <c r="Z109" s="96" t="s">
        <v>533</v>
      </c>
      <c r="AA109" s="97"/>
    </row>
    <row r="110" ht="22.5" customHeight="1">
      <c r="A110" s="72">
        <f>COUNTIF('Call &amp; Chat-Lidya'!$I$4:$I$2433,I110)</f>
        <v>2</v>
      </c>
      <c r="B110" s="78">
        <v>46163.0</v>
      </c>
      <c r="C110" s="94" t="s">
        <v>83</v>
      </c>
      <c r="D110" s="76" t="s">
        <v>173</v>
      </c>
      <c r="E110" s="76" t="s">
        <v>1630</v>
      </c>
      <c r="F110" s="78">
        <v>46157.0</v>
      </c>
      <c r="G110" s="83" t="s">
        <v>88</v>
      </c>
      <c r="H110" s="76" t="s">
        <v>1811</v>
      </c>
      <c r="I110" s="76" t="s">
        <v>1812</v>
      </c>
      <c r="J110" s="88" t="s">
        <v>1813</v>
      </c>
      <c r="K110" s="89" t="s">
        <v>1815</v>
      </c>
      <c r="L110" s="90" t="s">
        <v>1815</v>
      </c>
      <c r="M110" s="76" t="s">
        <v>1819</v>
      </c>
      <c r="N110" s="76" t="s">
        <v>1819</v>
      </c>
      <c r="O110" s="92">
        <v>46137.0</v>
      </c>
      <c r="P110" s="74">
        <v>46151.0</v>
      </c>
      <c r="Q110" s="76" t="s">
        <v>124</v>
      </c>
      <c r="R110" s="91">
        <v>1.0</v>
      </c>
      <c r="S110" s="83" t="s">
        <v>251</v>
      </c>
      <c r="T110" s="83" t="s">
        <v>145</v>
      </c>
      <c r="U110" s="83" t="s">
        <v>101</v>
      </c>
      <c r="V110" s="88" t="s">
        <v>131</v>
      </c>
      <c r="W110" s="94"/>
      <c r="X110" s="88"/>
      <c r="Y110" s="98"/>
      <c r="Z110" s="96"/>
      <c r="AA110" s="97"/>
    </row>
    <row r="111" ht="22.5" customHeight="1">
      <c r="A111" s="72">
        <f>COUNTIF('Call &amp; Chat-Lidya'!$I$4:$I$2433,I111)</f>
        <v>2</v>
      </c>
      <c r="B111" s="78">
        <v>46163.0</v>
      </c>
      <c r="C111" s="94" t="s">
        <v>83</v>
      </c>
      <c r="D111" s="76" t="s">
        <v>173</v>
      </c>
      <c r="E111" s="76" t="s">
        <v>1638</v>
      </c>
      <c r="F111" s="78">
        <v>46157.0</v>
      </c>
      <c r="G111" s="83" t="s">
        <v>88</v>
      </c>
      <c r="H111" s="76" t="s">
        <v>1825</v>
      </c>
      <c r="I111" s="76" t="s">
        <v>1827</v>
      </c>
      <c r="J111" s="88" t="s">
        <v>1829</v>
      </c>
      <c r="K111" s="89" t="s">
        <v>253</v>
      </c>
      <c r="L111" s="90" t="s">
        <v>253</v>
      </c>
      <c r="M111" s="76" t="s">
        <v>1832</v>
      </c>
      <c r="N111" s="91"/>
      <c r="O111" s="92">
        <v>46141.0</v>
      </c>
      <c r="P111" s="74">
        <v>46155.0</v>
      </c>
      <c r="Q111" s="76" t="s">
        <v>124</v>
      </c>
      <c r="R111" s="91"/>
      <c r="S111" s="83" t="s">
        <v>251</v>
      </c>
      <c r="T111" s="83" t="s">
        <v>145</v>
      </c>
      <c r="U111" s="83" t="s">
        <v>101</v>
      </c>
      <c r="V111" s="88" t="s">
        <v>131</v>
      </c>
      <c r="W111" s="94"/>
      <c r="X111" s="88"/>
      <c r="Y111" s="98"/>
      <c r="Z111" s="96"/>
      <c r="AA111" s="97"/>
    </row>
    <row r="112" ht="22.5" customHeight="1">
      <c r="A112" s="72">
        <f>COUNTIF('Call &amp; Chat-Lidya'!$I$4:$I$2433,I112)</f>
        <v>1</v>
      </c>
      <c r="B112" s="74">
        <v>46155.0</v>
      </c>
      <c r="C112" s="76" t="s">
        <v>967</v>
      </c>
      <c r="D112" s="76" t="s">
        <v>173</v>
      </c>
      <c r="E112" s="76" t="s">
        <v>723</v>
      </c>
      <c r="F112" s="78">
        <v>46153.0</v>
      </c>
      <c r="G112" s="83" t="s">
        <v>448</v>
      </c>
      <c r="H112" s="76" t="s">
        <v>2161</v>
      </c>
      <c r="I112" s="345">
        <v>14115.0</v>
      </c>
      <c r="J112" s="88" t="s">
        <v>1954</v>
      </c>
      <c r="K112" s="88" t="s">
        <v>154</v>
      </c>
      <c r="L112" s="346" t="s">
        <v>2163</v>
      </c>
      <c r="M112" s="76" t="s">
        <v>1957</v>
      </c>
      <c r="N112" s="76" t="s">
        <v>2165</v>
      </c>
      <c r="O112" s="347" t="s">
        <v>2168</v>
      </c>
      <c r="P112" s="74">
        <v>45654.0</v>
      </c>
      <c r="Q112" s="76" t="s">
        <v>124</v>
      </c>
      <c r="R112" s="94">
        <v>3.0</v>
      </c>
      <c r="S112" s="83" t="s">
        <v>99</v>
      </c>
      <c r="T112" s="83" t="s">
        <v>100</v>
      </c>
      <c r="U112" s="83" t="s">
        <v>101</v>
      </c>
      <c r="V112" s="83" t="s">
        <v>105</v>
      </c>
      <c r="W112" s="91"/>
      <c r="X112" s="76" t="s">
        <v>959</v>
      </c>
      <c r="Y112" s="76" t="s">
        <v>2173</v>
      </c>
      <c r="Z112" s="88" t="s">
        <v>2175</v>
      </c>
      <c r="AA112" s="184"/>
    </row>
    <row r="113" ht="22.5" customHeight="1">
      <c r="A113" s="72">
        <f>COUNTIF('Call &amp; Chat-Lidya'!$I$4:$I$2433,I113)</f>
        <v>2</v>
      </c>
      <c r="B113" s="74">
        <v>46150.0</v>
      </c>
      <c r="C113" s="94" t="s">
        <v>83</v>
      </c>
      <c r="D113" s="75" t="s">
        <v>173</v>
      </c>
      <c r="E113" s="76" t="s">
        <v>2177</v>
      </c>
      <c r="F113" s="157">
        <v>46134.0</v>
      </c>
      <c r="G113" s="83" t="s">
        <v>88</v>
      </c>
      <c r="H113" s="75" t="s">
        <v>2181</v>
      </c>
      <c r="I113" s="75" t="s">
        <v>2182</v>
      </c>
      <c r="J113" s="353" t="s">
        <v>2183</v>
      </c>
      <c r="K113" s="354" t="s">
        <v>2184</v>
      </c>
      <c r="L113" s="354" t="s">
        <v>2184</v>
      </c>
      <c r="M113" s="75" t="s">
        <v>2187</v>
      </c>
      <c r="N113" s="75" t="s">
        <v>2189</v>
      </c>
      <c r="O113" s="164">
        <v>46115.0</v>
      </c>
      <c r="P113" s="74">
        <v>46129.0</v>
      </c>
      <c r="Q113" s="75" t="s">
        <v>124</v>
      </c>
      <c r="R113" s="91">
        <v>1.0</v>
      </c>
      <c r="S113" s="166" t="s">
        <v>251</v>
      </c>
      <c r="T113" s="166" t="s">
        <v>145</v>
      </c>
      <c r="U113" s="166" t="s">
        <v>101</v>
      </c>
      <c r="V113" s="166" t="s">
        <v>131</v>
      </c>
      <c r="W113" s="94"/>
      <c r="X113" s="75"/>
      <c r="Y113" s="166"/>
      <c r="Z113" s="357" t="s">
        <v>2192</v>
      </c>
      <c r="AA113" s="357"/>
    </row>
    <row r="114" ht="22.5" customHeight="1">
      <c r="A114" s="72">
        <f>COUNTIF('Call &amp; Chat-Lidya'!$I$4:$I$2433,I114)</f>
        <v>2</v>
      </c>
      <c r="B114" s="74">
        <v>46150.0</v>
      </c>
      <c r="C114" s="94" t="s">
        <v>83</v>
      </c>
      <c r="D114" s="75" t="s">
        <v>173</v>
      </c>
      <c r="E114" s="76" t="s">
        <v>2197</v>
      </c>
      <c r="F114" s="157">
        <v>46134.0</v>
      </c>
      <c r="G114" s="83" t="s">
        <v>88</v>
      </c>
      <c r="H114" s="75" t="s">
        <v>2198</v>
      </c>
      <c r="I114" s="75" t="s">
        <v>2200</v>
      </c>
      <c r="J114" s="353" t="s">
        <v>2201</v>
      </c>
      <c r="K114" s="354" t="s">
        <v>2203</v>
      </c>
      <c r="L114" s="354" t="s">
        <v>2203</v>
      </c>
      <c r="M114" s="75" t="s">
        <v>2204</v>
      </c>
      <c r="N114" s="75" t="s">
        <v>2205</v>
      </c>
      <c r="O114" s="164">
        <v>46118.0</v>
      </c>
      <c r="P114" s="74">
        <v>46132.0</v>
      </c>
      <c r="Q114" s="75" t="s">
        <v>124</v>
      </c>
      <c r="R114" s="91">
        <v>1.0</v>
      </c>
      <c r="S114" s="166" t="s">
        <v>126</v>
      </c>
      <c r="T114" s="166" t="s">
        <v>145</v>
      </c>
      <c r="U114" s="166" t="s">
        <v>101</v>
      </c>
      <c r="V114" s="166" t="s">
        <v>131</v>
      </c>
      <c r="W114" s="94"/>
      <c r="X114" s="75"/>
      <c r="Y114" s="166"/>
      <c r="Z114" s="395"/>
      <c r="AA114" s="357"/>
    </row>
    <row r="115" ht="22.5" customHeight="1">
      <c r="A115" s="72">
        <f>COUNTIF('Call &amp; Chat-Lidya'!$I$4:$I$2433,I115)</f>
        <v>2</v>
      </c>
      <c r="B115" s="74">
        <v>46150.0</v>
      </c>
      <c r="C115" s="94" t="s">
        <v>83</v>
      </c>
      <c r="D115" s="75" t="s">
        <v>173</v>
      </c>
      <c r="E115" s="76" t="s">
        <v>2215</v>
      </c>
      <c r="F115" s="157">
        <v>46134.0</v>
      </c>
      <c r="G115" s="83" t="s">
        <v>88</v>
      </c>
      <c r="H115" s="75" t="s">
        <v>2216</v>
      </c>
      <c r="I115" s="75" t="s">
        <v>2217</v>
      </c>
      <c r="J115" s="353" t="s">
        <v>2218</v>
      </c>
      <c r="K115" s="354" t="s">
        <v>2219</v>
      </c>
      <c r="L115" s="354" t="s">
        <v>2219</v>
      </c>
      <c r="M115" s="75" t="s">
        <v>2222</v>
      </c>
      <c r="N115" s="75" t="s">
        <v>2222</v>
      </c>
      <c r="O115" s="164">
        <v>46118.0</v>
      </c>
      <c r="P115" s="74">
        <v>46132.0</v>
      </c>
      <c r="Q115" s="75" t="s">
        <v>124</v>
      </c>
      <c r="R115" s="91">
        <v>1.0</v>
      </c>
      <c r="S115" s="166" t="s">
        <v>251</v>
      </c>
      <c r="T115" s="166" t="s">
        <v>145</v>
      </c>
      <c r="U115" s="166" t="s">
        <v>101</v>
      </c>
      <c r="V115" s="166" t="s">
        <v>131</v>
      </c>
      <c r="W115" s="94"/>
      <c r="X115" s="75"/>
      <c r="Y115" s="166"/>
      <c r="Z115" s="395"/>
      <c r="AA115" s="357"/>
    </row>
    <row r="116" ht="22.5" customHeight="1">
      <c r="A116" s="72">
        <f>COUNTIF('Call &amp; Chat-Lidya'!$I$4:$I$2433,I116)</f>
        <v>2</v>
      </c>
      <c r="B116" s="74">
        <v>46150.0</v>
      </c>
      <c r="C116" s="94" t="s">
        <v>83</v>
      </c>
      <c r="D116" s="75" t="s">
        <v>173</v>
      </c>
      <c r="E116" s="76" t="s">
        <v>2227</v>
      </c>
      <c r="F116" s="157">
        <v>46134.0</v>
      </c>
      <c r="G116" s="83" t="s">
        <v>88</v>
      </c>
      <c r="H116" s="75" t="s">
        <v>2228</v>
      </c>
      <c r="I116" s="75" t="s">
        <v>2229</v>
      </c>
      <c r="J116" s="353" t="s">
        <v>2230</v>
      </c>
      <c r="K116" s="354" t="s">
        <v>2231</v>
      </c>
      <c r="L116" s="354" t="s">
        <v>2231</v>
      </c>
      <c r="M116" s="75" t="s">
        <v>2232</v>
      </c>
      <c r="N116" s="75" t="s">
        <v>2233</v>
      </c>
      <c r="O116" s="164">
        <v>46118.0</v>
      </c>
      <c r="P116" s="74">
        <v>46132.0</v>
      </c>
      <c r="Q116" s="75" t="s">
        <v>124</v>
      </c>
      <c r="R116" s="91">
        <v>1.0</v>
      </c>
      <c r="S116" s="166" t="s">
        <v>251</v>
      </c>
      <c r="T116" s="166" t="s">
        <v>145</v>
      </c>
      <c r="U116" s="166" t="s">
        <v>101</v>
      </c>
      <c r="V116" s="166" t="s">
        <v>131</v>
      </c>
      <c r="W116" s="94"/>
      <c r="X116" s="75"/>
      <c r="Y116" s="166"/>
      <c r="Z116" s="395"/>
      <c r="AA116" s="357"/>
    </row>
    <row r="117" ht="22.5" customHeight="1">
      <c r="A117" s="72">
        <f>COUNTIF('Call &amp; Chat-Lidya'!$I$4:$I$2433,I117)</f>
        <v>2</v>
      </c>
      <c r="B117" s="74">
        <v>46150.0</v>
      </c>
      <c r="C117" s="94" t="s">
        <v>83</v>
      </c>
      <c r="D117" s="75" t="s">
        <v>173</v>
      </c>
      <c r="E117" s="76" t="s">
        <v>2240</v>
      </c>
      <c r="F117" s="157">
        <v>46134.0</v>
      </c>
      <c r="G117" s="83" t="s">
        <v>88</v>
      </c>
      <c r="H117" s="75" t="s">
        <v>2241</v>
      </c>
      <c r="I117" s="75" t="s">
        <v>2242</v>
      </c>
      <c r="J117" s="353" t="s">
        <v>2243</v>
      </c>
      <c r="K117" s="354" t="s">
        <v>2244</v>
      </c>
      <c r="L117" s="354" t="s">
        <v>2244</v>
      </c>
      <c r="M117" s="75" t="s">
        <v>2245</v>
      </c>
      <c r="N117" s="75" t="s">
        <v>2246</v>
      </c>
      <c r="O117" s="164">
        <v>46118.0</v>
      </c>
      <c r="P117" s="74">
        <v>46132.0</v>
      </c>
      <c r="Q117" s="75" t="s">
        <v>143</v>
      </c>
      <c r="R117" s="91">
        <v>1.0</v>
      </c>
      <c r="S117" s="166" t="s">
        <v>126</v>
      </c>
      <c r="T117" s="166" t="s">
        <v>145</v>
      </c>
      <c r="U117" s="166" t="s">
        <v>101</v>
      </c>
      <c r="V117" s="166" t="s">
        <v>131</v>
      </c>
      <c r="W117" s="94"/>
      <c r="X117" s="75"/>
      <c r="Y117" s="166"/>
      <c r="Z117" s="395"/>
      <c r="AA117" s="357"/>
    </row>
    <row r="118" ht="22.5" customHeight="1">
      <c r="A118" s="72">
        <f>COUNTIF('Call &amp; Chat-Lidya'!$I$4:$I$2433,I118)</f>
        <v>2</v>
      </c>
      <c r="B118" s="74">
        <v>46150.0</v>
      </c>
      <c r="C118" s="94" t="s">
        <v>83</v>
      </c>
      <c r="D118" s="75" t="s">
        <v>173</v>
      </c>
      <c r="E118" s="76" t="s">
        <v>2257</v>
      </c>
      <c r="F118" s="157">
        <v>46134.0</v>
      </c>
      <c r="G118" s="83" t="s">
        <v>88</v>
      </c>
      <c r="H118" s="75" t="s">
        <v>2258</v>
      </c>
      <c r="I118" s="75" t="s">
        <v>2259</v>
      </c>
      <c r="J118" s="353" t="s">
        <v>2260</v>
      </c>
      <c r="K118" s="354" t="s">
        <v>2261</v>
      </c>
      <c r="L118" s="354" t="s">
        <v>2261</v>
      </c>
      <c r="M118" s="75" t="s">
        <v>2262</v>
      </c>
      <c r="N118" s="75" t="s">
        <v>2263</v>
      </c>
      <c r="O118" s="164">
        <v>46119.0</v>
      </c>
      <c r="P118" s="74">
        <v>46133.0</v>
      </c>
      <c r="Q118" s="75" t="s">
        <v>124</v>
      </c>
      <c r="R118" s="91">
        <v>1.0</v>
      </c>
      <c r="S118" s="166" t="s">
        <v>251</v>
      </c>
      <c r="T118" s="166" t="s">
        <v>145</v>
      </c>
      <c r="U118" s="166" t="s">
        <v>101</v>
      </c>
      <c r="V118" s="166" t="s">
        <v>131</v>
      </c>
      <c r="W118" s="94"/>
      <c r="X118" s="75"/>
      <c r="Y118" s="166"/>
      <c r="Z118" s="395"/>
      <c r="AA118" s="357"/>
    </row>
    <row r="119" ht="22.5" customHeight="1">
      <c r="A119" s="72">
        <f>COUNTIF('Call &amp; Chat-Lidya'!$I$4:$I$2433,I119)</f>
        <v>2</v>
      </c>
      <c r="B119" s="74">
        <v>46150.0</v>
      </c>
      <c r="C119" s="94" t="s">
        <v>83</v>
      </c>
      <c r="D119" s="75" t="s">
        <v>173</v>
      </c>
      <c r="E119" s="76" t="s">
        <v>2274</v>
      </c>
      <c r="F119" s="157">
        <v>46134.0</v>
      </c>
      <c r="G119" s="83" t="s">
        <v>88</v>
      </c>
      <c r="H119" s="75" t="s">
        <v>2276</v>
      </c>
      <c r="I119" s="75" t="s">
        <v>2277</v>
      </c>
      <c r="J119" s="353" t="s">
        <v>2278</v>
      </c>
      <c r="K119" s="354" t="s">
        <v>2279</v>
      </c>
      <c r="L119" s="354" t="s">
        <v>2280</v>
      </c>
      <c r="M119" s="75" t="s">
        <v>2281</v>
      </c>
      <c r="N119" s="75" t="s">
        <v>2281</v>
      </c>
      <c r="O119" s="164">
        <v>46119.0</v>
      </c>
      <c r="P119" s="74">
        <v>46133.0</v>
      </c>
      <c r="Q119" s="75" t="s">
        <v>124</v>
      </c>
      <c r="R119" s="91">
        <v>1.0</v>
      </c>
      <c r="S119" s="166" t="s">
        <v>126</v>
      </c>
      <c r="T119" s="166" t="s">
        <v>145</v>
      </c>
      <c r="U119" s="166" t="s">
        <v>101</v>
      </c>
      <c r="V119" s="166" t="s">
        <v>131</v>
      </c>
      <c r="W119" s="94"/>
      <c r="X119" s="75"/>
      <c r="Y119" s="166"/>
      <c r="Z119" s="395"/>
      <c r="AA119" s="357"/>
    </row>
    <row r="120" ht="22.5" customHeight="1">
      <c r="A120" s="72">
        <f>COUNTIF('Call &amp; Chat-Lidya'!$I$4:$I$2433,I120)</f>
        <v>2</v>
      </c>
      <c r="B120" s="74">
        <v>46150.0</v>
      </c>
      <c r="C120" s="94" t="s">
        <v>83</v>
      </c>
      <c r="D120" s="75" t="s">
        <v>173</v>
      </c>
      <c r="E120" s="76" t="s">
        <v>2294</v>
      </c>
      <c r="F120" s="157">
        <v>46134.0</v>
      </c>
      <c r="G120" s="83" t="s">
        <v>88</v>
      </c>
      <c r="H120" s="75" t="s">
        <v>2297</v>
      </c>
      <c r="I120" s="75" t="s">
        <v>2298</v>
      </c>
      <c r="J120" s="353" t="s">
        <v>2300</v>
      </c>
      <c r="K120" s="354" t="s">
        <v>2085</v>
      </c>
      <c r="L120" s="354" t="s">
        <v>2085</v>
      </c>
      <c r="M120" s="75" t="s">
        <v>2301</v>
      </c>
      <c r="N120" s="75" t="s">
        <v>2301</v>
      </c>
      <c r="O120" s="164">
        <v>46120.0</v>
      </c>
      <c r="P120" s="74">
        <v>46134.0</v>
      </c>
      <c r="Q120" s="75" t="s">
        <v>591</v>
      </c>
      <c r="R120" s="91">
        <v>1.0</v>
      </c>
      <c r="S120" s="166" t="s">
        <v>251</v>
      </c>
      <c r="T120" s="166" t="s">
        <v>145</v>
      </c>
      <c r="U120" s="166" t="s">
        <v>101</v>
      </c>
      <c r="V120" s="166" t="s">
        <v>131</v>
      </c>
      <c r="W120" s="94"/>
      <c r="X120" s="75"/>
      <c r="Y120" s="166"/>
      <c r="Z120" s="395"/>
      <c r="AA120" s="357"/>
    </row>
    <row r="121" ht="22.5" customHeight="1">
      <c r="A121" s="72">
        <f>COUNTIF('Call &amp; Chat-Lidya'!$I$4:$I$2433,I121)</f>
        <v>2</v>
      </c>
      <c r="B121" s="74">
        <v>46150.0</v>
      </c>
      <c r="C121" s="94" t="s">
        <v>83</v>
      </c>
      <c r="D121" s="75" t="s">
        <v>173</v>
      </c>
      <c r="E121" s="76" t="s">
        <v>2311</v>
      </c>
      <c r="F121" s="157">
        <v>46134.0</v>
      </c>
      <c r="G121" s="83" t="s">
        <v>88</v>
      </c>
      <c r="H121" s="75" t="s">
        <v>2314</v>
      </c>
      <c r="I121" s="75" t="s">
        <v>2316</v>
      </c>
      <c r="J121" s="353" t="s">
        <v>2318</v>
      </c>
      <c r="K121" s="354" t="s">
        <v>2319</v>
      </c>
      <c r="L121" s="354" t="s">
        <v>2319</v>
      </c>
      <c r="M121" s="75" t="s">
        <v>2320</v>
      </c>
      <c r="N121" s="75" t="s">
        <v>2320</v>
      </c>
      <c r="O121" s="164">
        <v>46124.0</v>
      </c>
      <c r="P121" s="74">
        <v>46138.0</v>
      </c>
      <c r="Q121" s="75" t="s">
        <v>521</v>
      </c>
      <c r="R121" s="91">
        <v>1.0</v>
      </c>
      <c r="S121" s="166" t="s">
        <v>251</v>
      </c>
      <c r="T121" s="166" t="s">
        <v>145</v>
      </c>
      <c r="U121" s="166" t="s">
        <v>101</v>
      </c>
      <c r="V121" s="166" t="s">
        <v>131</v>
      </c>
      <c r="W121" s="94"/>
      <c r="X121" s="75"/>
      <c r="Y121" s="166"/>
      <c r="Z121" s="395"/>
      <c r="AA121" s="357"/>
    </row>
    <row r="122" ht="22.5" customHeight="1">
      <c r="A122" s="72">
        <f>COUNTIF('Call &amp; Chat-Lidya'!$I$4:$I$2433,I122)</f>
        <v>2</v>
      </c>
      <c r="B122" s="74">
        <v>46150.0</v>
      </c>
      <c r="C122" s="94" t="s">
        <v>83</v>
      </c>
      <c r="D122" s="75" t="s">
        <v>173</v>
      </c>
      <c r="E122" s="76" t="s">
        <v>2328</v>
      </c>
      <c r="F122" s="157">
        <v>46134.0</v>
      </c>
      <c r="G122" s="83" t="s">
        <v>88</v>
      </c>
      <c r="H122" s="75" t="s">
        <v>2329</v>
      </c>
      <c r="I122" s="75" t="s">
        <v>2330</v>
      </c>
      <c r="J122" s="353" t="s">
        <v>2331</v>
      </c>
      <c r="K122" s="354" t="s">
        <v>2332</v>
      </c>
      <c r="L122" s="354" t="s">
        <v>2332</v>
      </c>
      <c r="M122" s="75" t="s">
        <v>2333</v>
      </c>
      <c r="N122" s="75" t="s">
        <v>2334</v>
      </c>
      <c r="O122" s="164">
        <v>46126.0</v>
      </c>
      <c r="P122" s="74">
        <v>46140.0</v>
      </c>
      <c r="Q122" s="75" t="s">
        <v>124</v>
      </c>
      <c r="R122" s="91">
        <v>1.0</v>
      </c>
      <c r="S122" s="166" t="s">
        <v>126</v>
      </c>
      <c r="T122" s="166" t="s">
        <v>145</v>
      </c>
      <c r="U122" s="166" t="s">
        <v>101</v>
      </c>
      <c r="V122" s="166" t="s">
        <v>131</v>
      </c>
      <c r="W122" s="94"/>
      <c r="X122" s="75"/>
      <c r="Y122" s="166"/>
      <c r="Z122" s="395"/>
      <c r="AA122" s="357"/>
    </row>
    <row r="123" ht="22.5" customHeight="1">
      <c r="A123" s="72">
        <f>COUNTIF('Call &amp; Chat-Lidya'!$I$4:$I$2433,I123)</f>
        <v>2</v>
      </c>
      <c r="B123" s="74">
        <v>46150.0</v>
      </c>
      <c r="C123" s="94" t="s">
        <v>83</v>
      </c>
      <c r="D123" s="75" t="s">
        <v>173</v>
      </c>
      <c r="E123" s="76" t="s">
        <v>2345</v>
      </c>
      <c r="F123" s="157">
        <v>46134.0</v>
      </c>
      <c r="G123" s="83" t="s">
        <v>88</v>
      </c>
      <c r="H123" s="75" t="s">
        <v>2346</v>
      </c>
      <c r="I123" s="75" t="s">
        <v>2347</v>
      </c>
      <c r="J123" s="353" t="s">
        <v>2348</v>
      </c>
      <c r="K123" s="354" t="s">
        <v>2349</v>
      </c>
      <c r="L123" s="354" t="s">
        <v>2349</v>
      </c>
      <c r="M123" s="75" t="s">
        <v>2350</v>
      </c>
      <c r="N123" s="94"/>
      <c r="O123" s="164">
        <v>46126.0</v>
      </c>
      <c r="P123" s="74">
        <v>46140.0</v>
      </c>
      <c r="Q123" s="75" t="s">
        <v>143</v>
      </c>
      <c r="R123" s="91">
        <v>1.0</v>
      </c>
      <c r="S123" s="166" t="s">
        <v>251</v>
      </c>
      <c r="T123" s="166" t="s">
        <v>145</v>
      </c>
      <c r="U123" s="166" t="s">
        <v>101</v>
      </c>
      <c r="V123" s="166" t="s">
        <v>131</v>
      </c>
      <c r="W123" s="94"/>
      <c r="X123" s="75"/>
      <c r="Y123" s="166"/>
      <c r="Z123" s="395"/>
      <c r="AA123" s="357"/>
    </row>
    <row r="124" ht="22.5" customHeight="1">
      <c r="A124" s="72">
        <f>COUNTIF('Call &amp; Chat-Lidya'!$I$4:$I$2433,I124)</f>
        <v>2</v>
      </c>
      <c r="B124" s="74">
        <v>46150.0</v>
      </c>
      <c r="C124" s="94" t="s">
        <v>83</v>
      </c>
      <c r="D124" s="75" t="s">
        <v>173</v>
      </c>
      <c r="E124" s="76" t="s">
        <v>2359</v>
      </c>
      <c r="F124" s="157">
        <v>46134.0</v>
      </c>
      <c r="G124" s="83" t="s">
        <v>88</v>
      </c>
      <c r="H124" s="75" t="s">
        <v>2363</v>
      </c>
      <c r="I124" s="75" t="s">
        <v>2211</v>
      </c>
      <c r="J124" s="353" t="s">
        <v>2212</v>
      </c>
      <c r="K124" s="478" t="s">
        <v>2213</v>
      </c>
      <c r="L124" s="354" t="s">
        <v>2213</v>
      </c>
      <c r="M124" s="75" t="s">
        <v>2214</v>
      </c>
      <c r="N124" s="75" t="s">
        <v>2367</v>
      </c>
      <c r="O124" s="164">
        <v>46129.0</v>
      </c>
      <c r="P124" s="74">
        <v>46143.0</v>
      </c>
      <c r="Q124" s="75" t="s">
        <v>143</v>
      </c>
      <c r="R124" s="91">
        <v>1.0</v>
      </c>
      <c r="S124" s="166" t="s">
        <v>350</v>
      </c>
      <c r="T124" s="166" t="s">
        <v>145</v>
      </c>
      <c r="U124" s="166" t="s">
        <v>101</v>
      </c>
      <c r="V124" s="166" t="s">
        <v>131</v>
      </c>
      <c r="W124" s="94"/>
      <c r="X124" s="75"/>
      <c r="Y124" s="166"/>
      <c r="Z124" s="395"/>
      <c r="AA124" s="357"/>
    </row>
    <row r="125" ht="22.5" customHeight="1">
      <c r="A125" s="72">
        <f>COUNTIF('Call &amp; Chat-Lidya'!$I$4:$I$2433,I125)</f>
        <v>2</v>
      </c>
      <c r="B125" s="74">
        <v>46150.0</v>
      </c>
      <c r="C125" s="94" t="s">
        <v>83</v>
      </c>
      <c r="D125" s="75" t="s">
        <v>173</v>
      </c>
      <c r="E125" s="76" t="s">
        <v>2373</v>
      </c>
      <c r="F125" s="157">
        <v>46134.0</v>
      </c>
      <c r="G125" s="83" t="s">
        <v>88</v>
      </c>
      <c r="H125" s="75" t="s">
        <v>2377</v>
      </c>
      <c r="I125" s="75" t="s">
        <v>2379</v>
      </c>
      <c r="J125" s="353" t="s">
        <v>2380</v>
      </c>
      <c r="K125" s="354" t="s">
        <v>2381</v>
      </c>
      <c r="L125" s="354" t="s">
        <v>2381</v>
      </c>
      <c r="M125" s="75" t="s">
        <v>2382</v>
      </c>
      <c r="N125" s="75" t="s">
        <v>2382</v>
      </c>
      <c r="O125" s="164">
        <v>46129.0</v>
      </c>
      <c r="P125" s="74">
        <v>46143.0</v>
      </c>
      <c r="Q125" s="75" t="s">
        <v>124</v>
      </c>
      <c r="R125" s="91">
        <v>1.0</v>
      </c>
      <c r="S125" s="166" t="s">
        <v>251</v>
      </c>
      <c r="T125" s="166" t="s">
        <v>145</v>
      </c>
      <c r="U125" s="166" t="s">
        <v>101</v>
      </c>
      <c r="V125" s="166" t="s">
        <v>131</v>
      </c>
      <c r="W125" s="94"/>
      <c r="X125" s="75"/>
      <c r="Y125" s="166"/>
      <c r="Z125" s="395"/>
      <c r="AA125" s="357"/>
    </row>
    <row r="126" ht="22.5" customHeight="1">
      <c r="A126" s="72">
        <f>COUNTIF('Call &amp; Chat-Lidya'!$I$4:$I$2433,I126)</f>
        <v>2</v>
      </c>
      <c r="B126" s="74">
        <v>46150.0</v>
      </c>
      <c r="C126" s="94" t="s">
        <v>83</v>
      </c>
      <c r="D126" s="75" t="s">
        <v>173</v>
      </c>
      <c r="E126" s="76" t="s">
        <v>2390</v>
      </c>
      <c r="F126" s="157">
        <v>46134.0</v>
      </c>
      <c r="G126" s="83" t="s">
        <v>88</v>
      </c>
      <c r="H126" s="75" t="s">
        <v>2393</v>
      </c>
      <c r="I126" s="75" t="s">
        <v>2394</v>
      </c>
      <c r="J126" s="353" t="s">
        <v>2396</v>
      </c>
      <c r="K126" s="354" t="s">
        <v>2397</v>
      </c>
      <c r="L126" s="354" t="s">
        <v>2397</v>
      </c>
      <c r="M126" s="75" t="s">
        <v>2398</v>
      </c>
      <c r="N126" s="75" t="s">
        <v>2399</v>
      </c>
      <c r="O126" s="164">
        <v>46133.0</v>
      </c>
      <c r="P126" s="74">
        <v>46147.0</v>
      </c>
      <c r="Q126" s="75" t="s">
        <v>124</v>
      </c>
      <c r="R126" s="91">
        <v>1.0</v>
      </c>
      <c r="S126" s="166" t="s">
        <v>126</v>
      </c>
      <c r="T126" s="166" t="s">
        <v>145</v>
      </c>
      <c r="U126" s="166" t="s">
        <v>101</v>
      </c>
      <c r="V126" s="166" t="s">
        <v>131</v>
      </c>
      <c r="W126" s="94"/>
      <c r="X126" s="75"/>
      <c r="Y126" s="166"/>
      <c r="Z126" s="395"/>
      <c r="AA126" s="357"/>
    </row>
    <row r="127" ht="22.5" customHeight="1">
      <c r="A127" s="72">
        <f>COUNTIF('Call &amp; Chat-Lidya'!$I$4:$I$2433,I127)</f>
        <v>2</v>
      </c>
      <c r="B127" s="74">
        <v>46150.0</v>
      </c>
      <c r="C127" s="94" t="s">
        <v>83</v>
      </c>
      <c r="D127" s="75" t="s">
        <v>173</v>
      </c>
      <c r="E127" s="76" t="s">
        <v>2406</v>
      </c>
      <c r="F127" s="157">
        <v>46134.0</v>
      </c>
      <c r="G127" s="83" t="s">
        <v>88</v>
      </c>
      <c r="H127" s="75" t="s">
        <v>2410</v>
      </c>
      <c r="I127" s="75" t="s">
        <v>2411</v>
      </c>
      <c r="J127" s="353" t="s">
        <v>2412</v>
      </c>
      <c r="K127" s="354" t="s">
        <v>2413</v>
      </c>
      <c r="L127" s="354" t="s">
        <v>2413</v>
      </c>
      <c r="M127" s="75" t="s">
        <v>2414</v>
      </c>
      <c r="N127" s="75" t="s">
        <v>2415</v>
      </c>
      <c r="O127" s="164">
        <v>46133.0</v>
      </c>
      <c r="P127" s="74">
        <v>46147.0</v>
      </c>
      <c r="Q127" s="75" t="s">
        <v>213</v>
      </c>
      <c r="R127" s="91">
        <v>1.0</v>
      </c>
      <c r="S127" s="166" t="s">
        <v>126</v>
      </c>
      <c r="T127" s="166" t="s">
        <v>145</v>
      </c>
      <c r="U127" s="166" t="s">
        <v>101</v>
      </c>
      <c r="V127" s="166" t="s">
        <v>131</v>
      </c>
      <c r="W127" s="94"/>
      <c r="X127" s="75"/>
      <c r="Y127" s="166"/>
      <c r="Z127" s="395"/>
      <c r="AA127" s="357"/>
    </row>
    <row r="128" ht="22.5" customHeight="1">
      <c r="A128" s="72">
        <f>COUNTIF('Call &amp; Chat-Lidya'!$I$4:$I$2433,I128)</f>
        <v>2</v>
      </c>
      <c r="B128" s="74">
        <v>46150.0</v>
      </c>
      <c r="C128" s="94" t="s">
        <v>83</v>
      </c>
      <c r="D128" s="75" t="s">
        <v>173</v>
      </c>
      <c r="E128" s="76" t="s">
        <v>2424</v>
      </c>
      <c r="F128" s="157">
        <v>46134.0</v>
      </c>
      <c r="G128" s="83" t="s">
        <v>88</v>
      </c>
      <c r="H128" s="75" t="s">
        <v>2425</v>
      </c>
      <c r="I128" s="75" t="s">
        <v>2426</v>
      </c>
      <c r="J128" s="353" t="s">
        <v>2427</v>
      </c>
      <c r="K128" s="354" t="s">
        <v>2428</v>
      </c>
      <c r="L128" s="354" t="s">
        <v>2428</v>
      </c>
      <c r="M128" s="75" t="s">
        <v>2429</v>
      </c>
      <c r="N128" s="75" t="s">
        <v>2430</v>
      </c>
      <c r="O128" s="164">
        <v>46134.0</v>
      </c>
      <c r="P128" s="473">
        <v>46148.0</v>
      </c>
      <c r="Q128" s="75" t="s">
        <v>213</v>
      </c>
      <c r="R128" s="91">
        <v>1.0</v>
      </c>
      <c r="S128" s="166" t="s">
        <v>126</v>
      </c>
      <c r="T128" s="166" t="s">
        <v>145</v>
      </c>
      <c r="U128" s="166" t="s">
        <v>101</v>
      </c>
      <c r="V128" s="166" t="s">
        <v>131</v>
      </c>
      <c r="W128" s="94"/>
      <c r="X128" s="75"/>
      <c r="Y128" s="166"/>
      <c r="Z128" s="395"/>
      <c r="AA128" s="357"/>
    </row>
    <row r="129" ht="22.5" customHeight="1">
      <c r="A129" s="72">
        <f>COUNTIF('Call &amp; Chat-Lidya'!$I$4:$I$2433,I129)</f>
        <v>2</v>
      </c>
      <c r="B129" s="74">
        <v>46150.0</v>
      </c>
      <c r="C129" s="94" t="s">
        <v>83</v>
      </c>
      <c r="D129" s="75" t="s">
        <v>173</v>
      </c>
      <c r="E129" s="76" t="s">
        <v>2438</v>
      </c>
      <c r="F129" s="157">
        <v>46134.0</v>
      </c>
      <c r="G129" s="83" t="s">
        <v>88</v>
      </c>
      <c r="H129" s="75" t="s">
        <v>2439</v>
      </c>
      <c r="I129" s="75" t="s">
        <v>2440</v>
      </c>
      <c r="J129" s="353" t="s">
        <v>2441</v>
      </c>
      <c r="K129" s="354" t="s">
        <v>2442</v>
      </c>
      <c r="L129" s="354" t="s">
        <v>2442</v>
      </c>
      <c r="M129" s="75" t="s">
        <v>2443</v>
      </c>
      <c r="N129" s="75" t="s">
        <v>2443</v>
      </c>
      <c r="O129" s="164">
        <v>46134.0</v>
      </c>
      <c r="P129" s="74">
        <v>46148.0</v>
      </c>
      <c r="Q129" s="75" t="s">
        <v>124</v>
      </c>
      <c r="R129" s="91">
        <v>1.0</v>
      </c>
      <c r="S129" s="166" t="s">
        <v>251</v>
      </c>
      <c r="T129" s="166" t="s">
        <v>145</v>
      </c>
      <c r="U129" s="166" t="s">
        <v>101</v>
      </c>
      <c r="V129" s="166" t="s">
        <v>131</v>
      </c>
      <c r="W129" s="94"/>
      <c r="X129" s="75"/>
      <c r="Y129" s="166"/>
      <c r="Z129" s="357"/>
      <c r="AA129" s="357"/>
    </row>
    <row r="130" ht="22.5" customHeight="1">
      <c r="A130" s="72">
        <f>COUNTIF('Call &amp; Chat-Lidya'!$I$4:$I$2433,I130)</f>
        <v>2</v>
      </c>
      <c r="B130" s="74">
        <v>46150.0</v>
      </c>
      <c r="C130" s="94" t="s">
        <v>83</v>
      </c>
      <c r="D130" s="75" t="s">
        <v>173</v>
      </c>
      <c r="E130" s="76" t="s">
        <v>2452</v>
      </c>
      <c r="F130" s="157">
        <v>46135.0</v>
      </c>
      <c r="G130" s="176"/>
      <c r="H130" s="75" t="s">
        <v>2029</v>
      </c>
      <c r="I130" s="75" t="s">
        <v>2453</v>
      </c>
      <c r="J130" s="353" t="s">
        <v>2454</v>
      </c>
      <c r="K130" s="354" t="s">
        <v>2455</v>
      </c>
      <c r="L130" s="354" t="s">
        <v>2455</v>
      </c>
      <c r="M130" s="75" t="s">
        <v>2456</v>
      </c>
      <c r="N130" s="75" t="s">
        <v>2456</v>
      </c>
      <c r="O130" s="164">
        <v>46135.0</v>
      </c>
      <c r="P130" s="74">
        <v>46149.0</v>
      </c>
      <c r="Q130" s="75" t="s">
        <v>124</v>
      </c>
      <c r="R130" s="91">
        <v>1.0</v>
      </c>
      <c r="S130" s="166" t="s">
        <v>251</v>
      </c>
      <c r="T130" s="166" t="s">
        <v>145</v>
      </c>
      <c r="U130" s="166" t="s">
        <v>101</v>
      </c>
      <c r="V130" s="166" t="s">
        <v>131</v>
      </c>
      <c r="W130" s="94"/>
      <c r="X130" s="75"/>
      <c r="Y130" s="166"/>
      <c r="Z130" s="395"/>
      <c r="AA130" s="357"/>
    </row>
    <row r="131" ht="22.5" customHeight="1">
      <c r="A131" s="72">
        <f>COUNTIF('Call &amp; Chat-Lidya'!$I$4:$I$2433,I131)</f>
        <v>2</v>
      </c>
      <c r="B131" s="74">
        <v>46150.0</v>
      </c>
      <c r="C131" s="94" t="s">
        <v>83</v>
      </c>
      <c r="D131" s="75" t="s">
        <v>173</v>
      </c>
      <c r="E131" s="76" t="s">
        <v>1768</v>
      </c>
      <c r="F131" s="157">
        <v>46135.0</v>
      </c>
      <c r="G131" s="176"/>
      <c r="H131" s="75" t="s">
        <v>2467</v>
      </c>
      <c r="I131" s="75" t="s">
        <v>2468</v>
      </c>
      <c r="J131" s="353" t="s">
        <v>2470</v>
      </c>
      <c r="K131" s="354" t="s">
        <v>2472</v>
      </c>
      <c r="L131" s="354" t="s">
        <v>2472</v>
      </c>
      <c r="M131" s="75" t="s">
        <v>2473</v>
      </c>
      <c r="N131" s="75" t="s">
        <v>2473</v>
      </c>
      <c r="O131" s="164">
        <v>46135.0</v>
      </c>
      <c r="P131" s="74">
        <v>46149.0</v>
      </c>
      <c r="Q131" s="75" t="s">
        <v>143</v>
      </c>
      <c r="R131" s="91">
        <v>1.0</v>
      </c>
      <c r="S131" s="166" t="s">
        <v>251</v>
      </c>
      <c r="T131" s="166" t="s">
        <v>145</v>
      </c>
      <c r="U131" s="166" t="s">
        <v>101</v>
      </c>
      <c r="V131" s="166" t="s">
        <v>131</v>
      </c>
      <c r="W131" s="94"/>
      <c r="X131" s="75"/>
      <c r="Y131" s="166"/>
      <c r="Z131" s="395"/>
      <c r="AA131" s="357"/>
    </row>
    <row r="132" ht="22.5" customHeight="1">
      <c r="A132" s="72">
        <f>COUNTIF('Call &amp; Chat-Lidya'!$I$4:$I$2433,I132)</f>
        <v>2</v>
      </c>
      <c r="B132" s="74">
        <v>46150.0</v>
      </c>
      <c r="C132" s="94" t="s">
        <v>83</v>
      </c>
      <c r="D132" s="76" t="s">
        <v>173</v>
      </c>
      <c r="E132" s="76" t="s">
        <v>2483</v>
      </c>
      <c r="F132" s="157">
        <v>46142.0</v>
      </c>
      <c r="G132" s="176"/>
      <c r="H132" s="75" t="s">
        <v>2484</v>
      </c>
      <c r="I132" s="75" t="s">
        <v>2485</v>
      </c>
      <c r="J132" s="353" t="s">
        <v>2486</v>
      </c>
      <c r="K132" s="354" t="s">
        <v>2487</v>
      </c>
      <c r="L132" s="354" t="s">
        <v>2487</v>
      </c>
      <c r="M132" s="75" t="s">
        <v>2488</v>
      </c>
      <c r="N132" s="75" t="s">
        <v>2488</v>
      </c>
      <c r="O132" s="164">
        <v>46142.0</v>
      </c>
      <c r="P132" s="74">
        <v>46156.0</v>
      </c>
      <c r="Q132" s="75" t="s">
        <v>124</v>
      </c>
      <c r="R132" s="91">
        <v>1.0</v>
      </c>
      <c r="S132" s="166" t="s">
        <v>381</v>
      </c>
      <c r="T132" s="166" t="s">
        <v>145</v>
      </c>
      <c r="U132" s="166" t="s">
        <v>101</v>
      </c>
      <c r="V132" s="166" t="s">
        <v>283</v>
      </c>
      <c r="W132" s="353" t="s">
        <v>392</v>
      </c>
      <c r="X132" s="75"/>
      <c r="Y132" s="166"/>
      <c r="Z132" s="357" t="s">
        <v>2499</v>
      </c>
      <c r="AA132" s="357"/>
    </row>
    <row r="133" ht="22.5" customHeight="1">
      <c r="A133" s="72">
        <f>COUNTIF('Call &amp; Chat-Lidya'!$I$4:$I$2433,I133)</f>
        <v>12</v>
      </c>
      <c r="B133" s="74">
        <v>46163.0</v>
      </c>
      <c r="C133" s="94" t="s">
        <v>83</v>
      </c>
      <c r="D133" s="76" t="s">
        <v>173</v>
      </c>
      <c r="E133" s="75" t="s">
        <v>1660</v>
      </c>
      <c r="F133" s="429">
        <v>46084.0</v>
      </c>
      <c r="G133" s="176"/>
      <c r="H133" s="94" t="s">
        <v>1661</v>
      </c>
      <c r="I133" s="160" t="s">
        <v>1662</v>
      </c>
      <c r="J133" s="175" t="s">
        <v>1663</v>
      </c>
      <c r="K133" s="175" t="s">
        <v>1664</v>
      </c>
      <c r="L133" s="430" t="s">
        <v>1665</v>
      </c>
      <c r="M133" s="94" t="s">
        <v>1667</v>
      </c>
      <c r="N133" s="175"/>
      <c r="O133" s="431">
        <v>46061.0</v>
      </c>
      <c r="P133" s="176">
        <v>46075.0</v>
      </c>
      <c r="Q133" s="75" t="s">
        <v>485</v>
      </c>
      <c r="R133" s="94">
        <v>2.0</v>
      </c>
      <c r="S133" s="166"/>
      <c r="T133" s="167"/>
      <c r="U133" s="167"/>
      <c r="V133" s="166"/>
      <c r="W133" s="163"/>
      <c r="X133" s="94" t="s">
        <v>1035</v>
      </c>
      <c r="Y133" s="163"/>
      <c r="Z133" s="175"/>
      <c r="AA133" s="357"/>
    </row>
    <row r="134" ht="22.5" customHeight="1">
      <c r="A134" s="72">
        <f>COUNTIF('Call &amp; Chat-Lidya'!$I$4:$I$2433,I134)</f>
        <v>12</v>
      </c>
      <c r="B134" s="74">
        <v>46163.0</v>
      </c>
      <c r="C134" s="94" t="s">
        <v>83</v>
      </c>
      <c r="D134" s="76" t="s">
        <v>173</v>
      </c>
      <c r="E134" s="75" t="s">
        <v>1672</v>
      </c>
      <c r="F134" s="429">
        <v>46084.0</v>
      </c>
      <c r="G134" s="176"/>
      <c r="H134" s="94" t="s">
        <v>1673</v>
      </c>
      <c r="I134" s="160" t="s">
        <v>1674</v>
      </c>
      <c r="J134" s="175" t="s">
        <v>1675</v>
      </c>
      <c r="K134" s="175" t="s">
        <v>1676</v>
      </c>
      <c r="L134" s="430" t="s">
        <v>1676</v>
      </c>
      <c r="M134" s="94" t="s">
        <v>1677</v>
      </c>
      <c r="N134" s="94" t="s">
        <v>1678</v>
      </c>
      <c r="O134" s="431">
        <v>46078.0</v>
      </c>
      <c r="P134" s="176">
        <v>46092.0</v>
      </c>
      <c r="Q134" s="75" t="s">
        <v>858</v>
      </c>
      <c r="R134" s="94">
        <v>2.0</v>
      </c>
      <c r="S134" s="166"/>
      <c r="T134" s="167"/>
      <c r="U134" s="167"/>
      <c r="V134" s="166"/>
      <c r="W134" s="163"/>
      <c r="X134" s="175"/>
      <c r="Y134" s="435"/>
      <c r="Z134" s="175"/>
      <c r="AA134" s="357"/>
    </row>
    <row r="135" ht="22.5" customHeight="1">
      <c r="A135" s="72">
        <f>COUNTIF('Call &amp; Chat-Lidya'!$I$4:$I$2433,I135)</f>
        <v>9</v>
      </c>
      <c r="B135" s="74">
        <v>46163.0</v>
      </c>
      <c r="C135" s="94" t="s">
        <v>83</v>
      </c>
      <c r="D135" s="76" t="s">
        <v>173</v>
      </c>
      <c r="E135" s="75" t="s">
        <v>1685</v>
      </c>
      <c r="F135" s="429">
        <v>46083.0</v>
      </c>
      <c r="G135" s="176"/>
      <c r="H135" s="175"/>
      <c r="I135" s="160" t="s">
        <v>1686</v>
      </c>
      <c r="J135" s="175" t="s">
        <v>1687</v>
      </c>
      <c r="K135" s="175" t="s">
        <v>1688</v>
      </c>
      <c r="L135" s="420" t="s">
        <v>1688</v>
      </c>
      <c r="M135" s="75" t="s">
        <v>1689</v>
      </c>
      <c r="N135" s="175"/>
      <c r="O135" s="431">
        <v>45315.0</v>
      </c>
      <c r="P135" s="436">
        <v>45834.0</v>
      </c>
      <c r="Q135" s="94" t="s">
        <v>124</v>
      </c>
      <c r="R135" s="94">
        <v>2.0</v>
      </c>
      <c r="S135" s="354"/>
      <c r="T135" s="354"/>
      <c r="U135" s="166"/>
      <c r="V135" s="354"/>
      <c r="W135" s="175"/>
      <c r="X135" s="175"/>
      <c r="Y135" s="175"/>
      <c r="Z135" s="175"/>
      <c r="AA135" s="357"/>
    </row>
    <row r="136" ht="22.5" customHeight="1">
      <c r="A136" s="72">
        <f>COUNTIF('Call &amp; Chat-Lidya'!$I$4:$I$2433,I136)</f>
        <v>26</v>
      </c>
      <c r="B136" s="74">
        <v>46163.0</v>
      </c>
      <c r="C136" s="94" t="s">
        <v>83</v>
      </c>
      <c r="D136" s="76" t="s">
        <v>173</v>
      </c>
      <c r="E136" s="75" t="s">
        <v>2541</v>
      </c>
      <c r="F136" s="429">
        <v>46083.0</v>
      </c>
      <c r="G136" s="176"/>
      <c r="H136" s="175"/>
      <c r="I136" s="94" t="s">
        <v>2116</v>
      </c>
      <c r="J136" s="175" t="s">
        <v>3141</v>
      </c>
      <c r="K136" s="175" t="s">
        <v>3141</v>
      </c>
      <c r="L136" s="175" t="s">
        <v>2116</v>
      </c>
      <c r="M136" s="94" t="s">
        <v>2116</v>
      </c>
      <c r="N136" s="94" t="s">
        <v>2116</v>
      </c>
      <c r="O136" s="514" t="s">
        <v>2116</v>
      </c>
      <c r="P136" s="94" t="s">
        <v>2116</v>
      </c>
      <c r="Q136" s="94" t="s">
        <v>124</v>
      </c>
      <c r="R136" s="94">
        <v>2.0</v>
      </c>
      <c r="S136" s="166"/>
      <c r="T136" s="167"/>
      <c r="U136" s="167"/>
      <c r="V136" s="166"/>
      <c r="W136" s="94" t="s">
        <v>509</v>
      </c>
      <c r="X136" s="175"/>
      <c r="Y136" s="175"/>
      <c r="Z136" s="175"/>
      <c r="AA136" s="357"/>
    </row>
    <row r="137" ht="22.5" customHeight="1">
      <c r="A137" s="72">
        <f>COUNTIF('Call &amp; Chat-Lidya'!$I$4:$I$2433,I137)</f>
        <v>26</v>
      </c>
      <c r="B137" s="74">
        <v>46163.0</v>
      </c>
      <c r="C137" s="94" t="s">
        <v>83</v>
      </c>
      <c r="D137" s="76" t="s">
        <v>173</v>
      </c>
      <c r="E137" s="75" t="s">
        <v>3143</v>
      </c>
      <c r="F137" s="429">
        <v>46078.0</v>
      </c>
      <c r="G137" s="176"/>
      <c r="H137" s="175"/>
      <c r="I137" s="94" t="s">
        <v>2116</v>
      </c>
      <c r="J137" s="175" t="s">
        <v>3150</v>
      </c>
      <c r="K137" s="175" t="s">
        <v>2116</v>
      </c>
      <c r="L137" s="175" t="s">
        <v>2116</v>
      </c>
      <c r="M137" s="94" t="s">
        <v>2116</v>
      </c>
      <c r="N137" s="94" t="s">
        <v>2116</v>
      </c>
      <c r="O137" s="514"/>
      <c r="P137" s="94"/>
      <c r="Q137" s="94" t="s">
        <v>124</v>
      </c>
      <c r="R137" s="94">
        <v>2.0</v>
      </c>
      <c r="S137" s="166"/>
      <c r="T137" s="167"/>
      <c r="U137" s="167"/>
      <c r="V137" s="167"/>
      <c r="W137" s="175"/>
      <c r="X137" s="175"/>
      <c r="Y137" s="175"/>
      <c r="Z137" s="175"/>
      <c r="AA137" s="357" t="s">
        <v>3152</v>
      </c>
    </row>
    <row r="138" ht="22.5" customHeight="1">
      <c r="A138" s="72">
        <f>COUNTIF('Call &amp; Chat-Lidya'!$I$4:$I$2433,I138)</f>
        <v>26</v>
      </c>
      <c r="B138" s="74">
        <v>46163.0</v>
      </c>
      <c r="C138" s="94" t="s">
        <v>83</v>
      </c>
      <c r="D138" s="76" t="s">
        <v>173</v>
      </c>
      <c r="E138" s="75" t="s">
        <v>2575</v>
      </c>
      <c r="F138" s="429">
        <v>46078.0</v>
      </c>
      <c r="G138" s="176"/>
      <c r="H138" s="175"/>
      <c r="I138" s="94" t="s">
        <v>2116</v>
      </c>
      <c r="J138" s="175" t="s">
        <v>3155</v>
      </c>
      <c r="K138" s="175" t="s">
        <v>2116</v>
      </c>
      <c r="L138" s="175" t="s">
        <v>2116</v>
      </c>
      <c r="M138" s="94" t="s">
        <v>2116</v>
      </c>
      <c r="N138" s="94" t="s">
        <v>2116</v>
      </c>
      <c r="O138" s="514"/>
      <c r="P138" s="91"/>
      <c r="Q138" s="94" t="s">
        <v>124</v>
      </c>
      <c r="R138" s="94">
        <v>2.0</v>
      </c>
      <c r="S138" s="166"/>
      <c r="T138" s="167"/>
      <c r="U138" s="167"/>
      <c r="V138" s="166"/>
      <c r="W138" s="175"/>
      <c r="X138" s="175"/>
      <c r="Y138" s="175"/>
      <c r="Z138" s="353" t="s">
        <v>3161</v>
      </c>
      <c r="AA138" s="357" t="s">
        <v>3162</v>
      </c>
    </row>
    <row r="139" ht="22.5" customHeight="1">
      <c r="A139" s="72">
        <f>COUNTIF('Call &amp; Chat-Lidya'!$I$4:$I$2433,I139)</f>
        <v>7</v>
      </c>
      <c r="B139" s="74">
        <v>46163.0</v>
      </c>
      <c r="C139" s="94" t="s">
        <v>83</v>
      </c>
      <c r="D139" s="76" t="s">
        <v>173</v>
      </c>
      <c r="E139" s="75" t="s">
        <v>1866</v>
      </c>
      <c r="F139" s="429">
        <v>46078.0</v>
      </c>
      <c r="G139" s="176"/>
      <c r="H139" s="94" t="s">
        <v>1867</v>
      </c>
      <c r="I139" s="94" t="s">
        <v>1869</v>
      </c>
      <c r="J139" s="175" t="s">
        <v>1870</v>
      </c>
      <c r="K139" s="175" t="s">
        <v>1871</v>
      </c>
      <c r="L139" s="430" t="s">
        <v>1871</v>
      </c>
      <c r="M139" s="94">
        <f>6281804786923</f>
        <v>6281804786923</v>
      </c>
      <c r="N139" s="94" t="s">
        <v>1872</v>
      </c>
      <c r="O139" s="431">
        <v>45979.0</v>
      </c>
      <c r="P139" s="436">
        <v>45993.0</v>
      </c>
      <c r="Q139" s="94" t="s">
        <v>657</v>
      </c>
      <c r="R139" s="94">
        <v>2.0</v>
      </c>
      <c r="S139" s="166" t="s">
        <v>350</v>
      </c>
      <c r="T139" s="83" t="s">
        <v>145</v>
      </c>
      <c r="U139" s="83" t="s">
        <v>101</v>
      </c>
      <c r="V139" s="88" t="s">
        <v>131</v>
      </c>
      <c r="W139" s="94"/>
      <c r="X139" s="175"/>
      <c r="Y139" s="175"/>
      <c r="Z139" s="353" t="s">
        <v>364</v>
      </c>
      <c r="AA139" s="357"/>
    </row>
    <row r="140" ht="22.5" customHeight="1">
      <c r="A140" s="72">
        <f>COUNTIF('Call &amp; Chat-Lidya'!$I$4:$I$2433,I140)</f>
        <v>8</v>
      </c>
      <c r="B140" s="74">
        <v>46163.0</v>
      </c>
      <c r="C140" s="94" t="s">
        <v>83</v>
      </c>
      <c r="D140" s="76" t="s">
        <v>173</v>
      </c>
      <c r="E140" s="75" t="s">
        <v>1366</v>
      </c>
      <c r="F140" s="436">
        <v>46075.0</v>
      </c>
      <c r="G140" s="176"/>
      <c r="H140" s="94" t="s">
        <v>1878</v>
      </c>
      <c r="I140" s="94" t="s">
        <v>1879</v>
      </c>
      <c r="J140" s="175" t="s">
        <v>1880</v>
      </c>
      <c r="K140" s="175" t="s">
        <v>1881</v>
      </c>
      <c r="L140" s="430" t="s">
        <v>1881</v>
      </c>
      <c r="M140" s="94" t="s">
        <v>1882</v>
      </c>
      <c r="N140" s="94" t="s">
        <v>1882</v>
      </c>
      <c r="O140" s="431">
        <v>46075.0</v>
      </c>
      <c r="P140" s="176">
        <v>46089.0</v>
      </c>
      <c r="Q140" s="94" t="s">
        <v>98</v>
      </c>
      <c r="R140" s="94">
        <v>2.0</v>
      </c>
      <c r="S140" s="83" t="s">
        <v>251</v>
      </c>
      <c r="T140" s="83" t="s">
        <v>145</v>
      </c>
      <c r="U140" s="83" t="s">
        <v>101</v>
      </c>
      <c r="V140" s="88" t="s">
        <v>131</v>
      </c>
      <c r="W140" s="167" t="s">
        <v>509</v>
      </c>
      <c r="X140" s="94" t="s">
        <v>1035</v>
      </c>
      <c r="Y140" s="163"/>
      <c r="Z140" s="175"/>
      <c r="AA140" s="357"/>
    </row>
    <row r="141" ht="22.5" customHeight="1">
      <c r="A141" s="72">
        <f>COUNTIF('Call &amp; Chat-Lidya'!$I$4:$I$2433,I141)</f>
        <v>7</v>
      </c>
      <c r="B141" s="74">
        <v>46163.0</v>
      </c>
      <c r="C141" s="94" t="s">
        <v>83</v>
      </c>
      <c r="D141" s="76" t="s">
        <v>173</v>
      </c>
      <c r="E141" s="75" t="s">
        <v>1889</v>
      </c>
      <c r="F141" s="429">
        <v>46069.0</v>
      </c>
      <c r="G141" s="176"/>
      <c r="H141" s="94" t="s">
        <v>1890</v>
      </c>
      <c r="I141" s="94" t="s">
        <v>1891</v>
      </c>
      <c r="J141" s="175" t="s">
        <v>1892</v>
      </c>
      <c r="K141" s="175" t="s">
        <v>1893</v>
      </c>
      <c r="L141" s="430" t="s">
        <v>1893</v>
      </c>
      <c r="M141" s="94" t="s">
        <v>1894</v>
      </c>
      <c r="N141" s="94" t="s">
        <v>1895</v>
      </c>
      <c r="O141" s="431">
        <v>46069.0</v>
      </c>
      <c r="P141" s="176">
        <v>46083.0</v>
      </c>
      <c r="Q141" s="94" t="s">
        <v>124</v>
      </c>
      <c r="R141" s="94">
        <v>2.0</v>
      </c>
      <c r="S141" s="83" t="s">
        <v>251</v>
      </c>
      <c r="T141" s="83" t="s">
        <v>145</v>
      </c>
      <c r="U141" s="83" t="s">
        <v>101</v>
      </c>
      <c r="V141" s="88" t="s">
        <v>131</v>
      </c>
      <c r="W141" s="167" t="s">
        <v>509</v>
      </c>
      <c r="X141" s="94" t="s">
        <v>1035</v>
      </c>
      <c r="Y141" s="163"/>
      <c r="Z141" s="175"/>
      <c r="AA141" s="357"/>
    </row>
    <row r="142" ht="22.5" customHeight="1">
      <c r="A142" s="72">
        <f>COUNTIF('Call &amp; Chat-Lidya'!$I$4:$I$2433,I142)</f>
        <v>7</v>
      </c>
      <c r="B142" s="74">
        <v>46163.0</v>
      </c>
      <c r="C142" s="94" t="s">
        <v>83</v>
      </c>
      <c r="D142" s="76" t="s">
        <v>173</v>
      </c>
      <c r="E142" s="75" t="s">
        <v>1903</v>
      </c>
      <c r="F142" s="429">
        <v>46050.0</v>
      </c>
      <c r="G142" s="176"/>
      <c r="H142" s="94" t="s">
        <v>1904</v>
      </c>
      <c r="I142" s="94" t="s">
        <v>1905</v>
      </c>
      <c r="J142" s="175" t="s">
        <v>1906</v>
      </c>
      <c r="K142" s="175" t="s">
        <v>1907</v>
      </c>
      <c r="L142" s="430" t="s">
        <v>1907</v>
      </c>
      <c r="M142" s="94" t="s">
        <v>1908</v>
      </c>
      <c r="N142" s="94" t="s">
        <v>1908</v>
      </c>
      <c r="O142" s="431">
        <v>46050.0</v>
      </c>
      <c r="P142" s="436">
        <v>46064.0</v>
      </c>
      <c r="Q142" s="94" t="s">
        <v>124</v>
      </c>
      <c r="R142" s="94">
        <v>2.0</v>
      </c>
      <c r="S142" s="83" t="s">
        <v>251</v>
      </c>
      <c r="T142" s="83" t="s">
        <v>145</v>
      </c>
      <c r="U142" s="83" t="s">
        <v>101</v>
      </c>
      <c r="V142" s="88" t="s">
        <v>131</v>
      </c>
      <c r="W142" s="75" t="s">
        <v>694</v>
      </c>
      <c r="X142" s="94" t="s">
        <v>1035</v>
      </c>
      <c r="Y142" s="175"/>
      <c r="Z142" s="175"/>
      <c r="AA142" s="357"/>
    </row>
    <row r="143" ht="22.5" customHeight="1">
      <c r="A143" s="72">
        <f>COUNTIF('Call &amp; Chat-Lidya'!$I$4:$I$2433,I143)</f>
        <v>8</v>
      </c>
      <c r="B143" s="74">
        <v>46163.0</v>
      </c>
      <c r="C143" s="94" t="s">
        <v>83</v>
      </c>
      <c r="D143" s="76" t="s">
        <v>173</v>
      </c>
      <c r="E143" s="75" t="s">
        <v>1914</v>
      </c>
      <c r="F143" s="429">
        <v>46027.0</v>
      </c>
      <c r="G143" s="176"/>
      <c r="H143" s="94" t="s">
        <v>1915</v>
      </c>
      <c r="I143" s="94" t="s">
        <v>1916</v>
      </c>
      <c r="J143" s="175" t="s">
        <v>1917</v>
      </c>
      <c r="K143" s="175" t="s">
        <v>1918</v>
      </c>
      <c r="L143" s="430" t="s">
        <v>1918</v>
      </c>
      <c r="M143" s="94" t="s">
        <v>1920</v>
      </c>
      <c r="N143" s="94" t="s">
        <v>1920</v>
      </c>
      <c r="O143" s="431">
        <v>46026.0</v>
      </c>
      <c r="P143" s="436">
        <v>46040.0</v>
      </c>
      <c r="Q143" s="94" t="s">
        <v>213</v>
      </c>
      <c r="R143" s="94">
        <v>2.0</v>
      </c>
      <c r="S143" s="83" t="s">
        <v>126</v>
      </c>
      <c r="T143" s="83" t="s">
        <v>145</v>
      </c>
      <c r="U143" s="83" t="s">
        <v>101</v>
      </c>
      <c r="V143" s="88" t="s">
        <v>131</v>
      </c>
      <c r="W143" s="94"/>
      <c r="X143" s="175"/>
      <c r="Y143" s="175"/>
      <c r="Z143" s="175"/>
      <c r="AA143" s="357"/>
    </row>
    <row r="144" ht="22.5" customHeight="1">
      <c r="A144" s="72">
        <f>COUNTIF('Call &amp; Chat-Lidya'!$I$4:$I$2433,I144)</f>
        <v>3</v>
      </c>
      <c r="B144" s="78">
        <v>46163.0</v>
      </c>
      <c r="C144" s="76" t="s">
        <v>967</v>
      </c>
      <c r="D144" s="76" t="s">
        <v>173</v>
      </c>
      <c r="E144" s="76" t="s">
        <v>591</v>
      </c>
      <c r="F144" s="176">
        <v>46149.0</v>
      </c>
      <c r="G144" s="83" t="s">
        <v>88</v>
      </c>
      <c r="H144" s="76" t="s">
        <v>1921</v>
      </c>
      <c r="I144" s="345">
        <v>17902.0</v>
      </c>
      <c r="J144" s="88" t="s">
        <v>1922</v>
      </c>
      <c r="K144" s="88" t="s">
        <v>1923</v>
      </c>
      <c r="L144" s="346" t="s">
        <v>1923</v>
      </c>
      <c r="M144" s="76" t="s">
        <v>1924</v>
      </c>
      <c r="N144" s="76" t="s">
        <v>1924</v>
      </c>
      <c r="O144" s="347" t="s">
        <v>1925</v>
      </c>
      <c r="P144" s="74">
        <v>46086.0</v>
      </c>
      <c r="Q144" s="76" t="s">
        <v>124</v>
      </c>
      <c r="R144" s="91">
        <v>1.0</v>
      </c>
      <c r="S144" s="83" t="s">
        <v>251</v>
      </c>
      <c r="T144" s="83" t="s">
        <v>145</v>
      </c>
      <c r="U144" s="83" t="s">
        <v>101</v>
      </c>
      <c r="V144" s="88" t="s">
        <v>131</v>
      </c>
      <c r="W144" s="182"/>
      <c r="X144" s="76"/>
      <c r="Y144" s="76"/>
      <c r="Z144" s="88"/>
      <c r="AA144" s="184"/>
    </row>
    <row r="145" ht="22.5" customHeight="1">
      <c r="A145" s="72">
        <f>COUNTIF('Call &amp; Chat-Lidya'!$I$4:$I$2433,I145)</f>
        <v>3</v>
      </c>
      <c r="B145" s="78">
        <v>46163.0</v>
      </c>
      <c r="C145" s="76" t="s">
        <v>967</v>
      </c>
      <c r="D145" s="76" t="s">
        <v>173</v>
      </c>
      <c r="E145" s="76" t="s">
        <v>604</v>
      </c>
      <c r="F145" s="176">
        <v>46149.0</v>
      </c>
      <c r="G145" s="83" t="s">
        <v>88</v>
      </c>
      <c r="H145" s="76" t="s">
        <v>1930</v>
      </c>
      <c r="I145" s="345">
        <v>17908.0</v>
      </c>
      <c r="J145" s="88" t="s">
        <v>1931</v>
      </c>
      <c r="K145" s="88" t="s">
        <v>1933</v>
      </c>
      <c r="L145" s="346" t="s">
        <v>1933</v>
      </c>
      <c r="M145" s="76" t="s">
        <v>1934</v>
      </c>
      <c r="N145" s="76" t="s">
        <v>1934</v>
      </c>
      <c r="O145" s="347" t="s">
        <v>1925</v>
      </c>
      <c r="P145" s="74">
        <v>46086.0</v>
      </c>
      <c r="Q145" s="76" t="s">
        <v>124</v>
      </c>
      <c r="R145" s="91">
        <v>1.0</v>
      </c>
      <c r="S145" s="83" t="s">
        <v>251</v>
      </c>
      <c r="T145" s="83" t="s">
        <v>145</v>
      </c>
      <c r="U145" s="83" t="s">
        <v>101</v>
      </c>
      <c r="V145" s="88" t="s">
        <v>131</v>
      </c>
      <c r="W145" s="182"/>
      <c r="X145" s="76"/>
      <c r="Y145" s="76"/>
      <c r="Z145" s="88"/>
      <c r="AA145" s="184"/>
    </row>
    <row r="146" ht="22.5" customHeight="1">
      <c r="A146" s="72">
        <f>COUNTIF('Call &amp; Chat-Lidya'!$I$4:$I$2433,I146)</f>
        <v>2</v>
      </c>
      <c r="B146" s="488">
        <v>46149.0</v>
      </c>
      <c r="C146" s="94" t="s">
        <v>83</v>
      </c>
      <c r="D146" s="76" t="s">
        <v>173</v>
      </c>
      <c r="E146" s="76" t="s">
        <v>2502</v>
      </c>
      <c r="F146" s="157">
        <v>46125.0</v>
      </c>
      <c r="G146" s="176"/>
      <c r="H146" s="75" t="s">
        <v>2505</v>
      </c>
      <c r="I146" s="75" t="s">
        <v>1174</v>
      </c>
      <c r="J146" s="353" t="s">
        <v>2507</v>
      </c>
      <c r="K146" s="354" t="s">
        <v>2508</v>
      </c>
      <c r="L146" s="354" t="s">
        <v>2508</v>
      </c>
      <c r="M146" s="75" t="s">
        <v>2511</v>
      </c>
      <c r="N146" s="75" t="s">
        <v>2511</v>
      </c>
      <c r="O146" s="164">
        <v>45311.0</v>
      </c>
      <c r="P146" s="74">
        <v>45834.0</v>
      </c>
      <c r="Q146" s="75" t="s">
        <v>86</v>
      </c>
      <c r="R146" s="91">
        <v>1.0</v>
      </c>
      <c r="S146" s="166" t="s">
        <v>126</v>
      </c>
      <c r="T146" s="166" t="s">
        <v>195</v>
      </c>
      <c r="U146" s="166" t="s">
        <v>128</v>
      </c>
      <c r="V146" s="166" t="s">
        <v>131</v>
      </c>
      <c r="W146" s="175"/>
      <c r="X146" s="75"/>
      <c r="Y146" s="166"/>
      <c r="Z146" s="357"/>
      <c r="AA146" s="357"/>
    </row>
    <row r="147" ht="22.5" customHeight="1">
      <c r="A147" s="72">
        <f>COUNTIF('Call &amp; Chat-Lidya'!$I$4:$I$2433,I147)</f>
        <v>2</v>
      </c>
      <c r="B147" s="74">
        <v>46149.0</v>
      </c>
      <c r="C147" s="94" t="s">
        <v>83</v>
      </c>
      <c r="D147" s="76" t="s">
        <v>173</v>
      </c>
      <c r="E147" s="76" t="s">
        <v>2516</v>
      </c>
      <c r="F147" s="157">
        <v>46139.0</v>
      </c>
      <c r="G147" s="83" t="s">
        <v>88</v>
      </c>
      <c r="H147" s="75" t="s">
        <v>2522</v>
      </c>
      <c r="I147" s="75" t="s">
        <v>2523</v>
      </c>
      <c r="J147" s="353" t="s">
        <v>2524</v>
      </c>
      <c r="K147" s="354" t="s">
        <v>2525</v>
      </c>
      <c r="L147" s="354" t="s">
        <v>2525</v>
      </c>
      <c r="M147" s="75" t="s">
        <v>2526</v>
      </c>
      <c r="N147" s="94"/>
      <c r="O147" s="164">
        <v>46085.0</v>
      </c>
      <c r="P147" s="74">
        <v>46099.0</v>
      </c>
      <c r="Q147" s="75" t="s">
        <v>124</v>
      </c>
      <c r="R147" s="91">
        <v>1.0</v>
      </c>
      <c r="S147" s="166" t="s">
        <v>251</v>
      </c>
      <c r="T147" s="166" t="s">
        <v>145</v>
      </c>
      <c r="U147" s="166" t="s">
        <v>101</v>
      </c>
      <c r="V147" s="166" t="s">
        <v>131</v>
      </c>
      <c r="W147" s="175"/>
      <c r="X147" s="75"/>
      <c r="Y147" s="166"/>
      <c r="Z147" s="395"/>
      <c r="AA147" s="357"/>
    </row>
    <row r="148" ht="22.5" customHeight="1">
      <c r="A148" s="72">
        <f>COUNTIF('Call &amp; Chat-Lidya'!$I$4:$I$2433,I148)</f>
        <v>2</v>
      </c>
      <c r="B148" s="74">
        <v>46149.0</v>
      </c>
      <c r="C148" s="94" t="s">
        <v>83</v>
      </c>
      <c r="D148" s="76" t="s">
        <v>173</v>
      </c>
      <c r="E148" s="76" t="s">
        <v>1685</v>
      </c>
      <c r="F148" s="157">
        <v>46139.0</v>
      </c>
      <c r="G148" s="83" t="s">
        <v>88</v>
      </c>
      <c r="H148" s="75" t="s">
        <v>2527</v>
      </c>
      <c r="I148" s="75" t="s">
        <v>2528</v>
      </c>
      <c r="J148" s="353" t="s">
        <v>2529</v>
      </c>
      <c r="K148" s="354" t="s">
        <v>2531</v>
      </c>
      <c r="L148" s="354" t="s">
        <v>2531</v>
      </c>
      <c r="M148" s="75" t="s">
        <v>2532</v>
      </c>
      <c r="N148" s="94"/>
      <c r="O148" s="164">
        <v>46085.0</v>
      </c>
      <c r="P148" s="74">
        <v>46099.0</v>
      </c>
      <c r="Q148" s="75" t="s">
        <v>143</v>
      </c>
      <c r="R148" s="91">
        <v>1.0</v>
      </c>
      <c r="S148" s="166" t="s">
        <v>251</v>
      </c>
      <c r="T148" s="166" t="s">
        <v>145</v>
      </c>
      <c r="U148" s="166" t="s">
        <v>101</v>
      </c>
      <c r="V148" s="166" t="s">
        <v>131</v>
      </c>
      <c r="W148" s="175"/>
      <c r="X148" s="75"/>
      <c r="Y148" s="166"/>
      <c r="Z148" s="395"/>
      <c r="AA148" s="357"/>
    </row>
    <row r="149" ht="28.5" customHeight="1">
      <c r="A149" s="72">
        <f>COUNTIF('Call &amp; Chat-Lidya'!$I$4:$I$2433,I149)</f>
        <v>2</v>
      </c>
      <c r="B149" s="74">
        <v>46149.0</v>
      </c>
      <c r="C149" s="94" t="s">
        <v>83</v>
      </c>
      <c r="D149" s="76" t="s">
        <v>173</v>
      </c>
      <c r="E149" s="76" t="s">
        <v>2541</v>
      </c>
      <c r="F149" s="157">
        <v>46139.0</v>
      </c>
      <c r="G149" s="83" t="s">
        <v>88</v>
      </c>
      <c r="H149" s="75" t="s">
        <v>2542</v>
      </c>
      <c r="I149" s="75" t="s">
        <v>2543</v>
      </c>
      <c r="J149" s="353" t="s">
        <v>2544</v>
      </c>
      <c r="K149" s="354" t="s">
        <v>2545</v>
      </c>
      <c r="L149" s="354" t="s">
        <v>2545</v>
      </c>
      <c r="M149" s="75" t="s">
        <v>2546</v>
      </c>
      <c r="N149" s="75" t="s">
        <v>2546</v>
      </c>
      <c r="O149" s="164">
        <v>46086.0</v>
      </c>
      <c r="P149" s="74">
        <v>46100.0</v>
      </c>
      <c r="Q149" s="75" t="s">
        <v>124</v>
      </c>
      <c r="R149" s="91">
        <v>1.0</v>
      </c>
      <c r="S149" s="166" t="s">
        <v>251</v>
      </c>
      <c r="T149" s="166" t="s">
        <v>145</v>
      </c>
      <c r="U149" s="166" t="s">
        <v>101</v>
      </c>
      <c r="V149" s="166" t="s">
        <v>131</v>
      </c>
      <c r="W149" s="175"/>
      <c r="X149" s="75"/>
      <c r="Y149" s="166"/>
      <c r="Z149" s="395"/>
      <c r="AA149" s="357"/>
    </row>
    <row r="150" ht="22.5" customHeight="1">
      <c r="A150" s="72">
        <f>COUNTIF('Call &amp; Chat-Lidya'!$I$4:$I$2433,I150)</f>
        <v>2</v>
      </c>
      <c r="B150" s="74">
        <v>46149.0</v>
      </c>
      <c r="C150" s="94" t="s">
        <v>83</v>
      </c>
      <c r="D150" s="76" t="s">
        <v>173</v>
      </c>
      <c r="E150" s="76" t="s">
        <v>2549</v>
      </c>
      <c r="F150" s="157">
        <v>46139.0</v>
      </c>
      <c r="G150" s="83" t="s">
        <v>88</v>
      </c>
      <c r="H150" s="75" t="s">
        <v>2550</v>
      </c>
      <c r="I150" s="75" t="s">
        <v>2551</v>
      </c>
      <c r="J150" s="353" t="s">
        <v>2552</v>
      </c>
      <c r="K150" s="354" t="s">
        <v>2553</v>
      </c>
      <c r="L150" s="354" t="s">
        <v>2553</v>
      </c>
      <c r="M150" s="75" t="s">
        <v>2554</v>
      </c>
      <c r="N150" s="94"/>
      <c r="O150" s="164">
        <v>46087.0</v>
      </c>
      <c r="P150" s="74">
        <v>46101.0</v>
      </c>
      <c r="Q150" s="75" t="s">
        <v>213</v>
      </c>
      <c r="R150" s="91">
        <v>1.0</v>
      </c>
      <c r="S150" s="166" t="s">
        <v>350</v>
      </c>
      <c r="T150" s="166" t="s">
        <v>145</v>
      </c>
      <c r="U150" s="166" t="s">
        <v>101</v>
      </c>
      <c r="V150" s="166" t="s">
        <v>283</v>
      </c>
      <c r="W150" s="353" t="s">
        <v>392</v>
      </c>
      <c r="X150" s="75"/>
      <c r="Y150" s="166"/>
      <c r="Z150" s="357" t="s">
        <v>2557</v>
      </c>
      <c r="AA150" s="357"/>
    </row>
    <row r="151" ht="22.5" customHeight="1">
      <c r="A151" s="72">
        <f>COUNTIF('Call &amp; Chat-Lidya'!$I$4:$I$2433,I151)</f>
        <v>2</v>
      </c>
      <c r="B151" s="74">
        <v>46149.0</v>
      </c>
      <c r="C151" s="94" t="s">
        <v>83</v>
      </c>
      <c r="D151" s="76" t="s">
        <v>173</v>
      </c>
      <c r="E151" s="76" t="s">
        <v>2561</v>
      </c>
      <c r="F151" s="157">
        <v>46139.0</v>
      </c>
      <c r="G151" s="83" t="s">
        <v>88</v>
      </c>
      <c r="H151" s="75" t="s">
        <v>2562</v>
      </c>
      <c r="I151" s="75" t="s">
        <v>2563</v>
      </c>
      <c r="J151" s="353" t="s">
        <v>2564</v>
      </c>
      <c r="K151" s="354" t="s">
        <v>2565</v>
      </c>
      <c r="L151" s="354" t="s">
        <v>2565</v>
      </c>
      <c r="M151" s="75" t="s">
        <v>2566</v>
      </c>
      <c r="N151" s="75" t="s">
        <v>2566</v>
      </c>
      <c r="O151" s="164">
        <v>46087.0</v>
      </c>
      <c r="P151" s="74">
        <v>46101.0</v>
      </c>
      <c r="Q151" s="75" t="s">
        <v>124</v>
      </c>
      <c r="R151" s="91">
        <v>1.0</v>
      </c>
      <c r="S151" s="166" t="s">
        <v>251</v>
      </c>
      <c r="T151" s="166" t="s">
        <v>145</v>
      </c>
      <c r="U151" s="166" t="s">
        <v>101</v>
      </c>
      <c r="V151" s="166" t="s">
        <v>131</v>
      </c>
      <c r="W151" s="175"/>
      <c r="X151" s="75"/>
      <c r="Y151" s="166"/>
      <c r="Z151" s="395"/>
      <c r="AA151" s="357"/>
    </row>
    <row r="152" ht="22.5" customHeight="1">
      <c r="A152" s="72">
        <f>COUNTIF('Call &amp; Chat-Lidya'!$I$4:$I$2433,I152)</f>
        <v>2</v>
      </c>
      <c r="B152" s="74">
        <v>46149.0</v>
      </c>
      <c r="C152" s="94" t="s">
        <v>83</v>
      </c>
      <c r="D152" s="76" t="s">
        <v>173</v>
      </c>
      <c r="E152" s="76" t="s">
        <v>3250</v>
      </c>
      <c r="F152" s="157">
        <v>46139.0</v>
      </c>
      <c r="G152" s="83" t="s">
        <v>88</v>
      </c>
      <c r="H152" s="75" t="s">
        <v>3251</v>
      </c>
      <c r="I152" s="75" t="s">
        <v>3252</v>
      </c>
      <c r="J152" s="353" t="s">
        <v>3253</v>
      </c>
      <c r="K152" s="354" t="s">
        <v>3254</v>
      </c>
      <c r="L152" s="354" t="s">
        <v>3254</v>
      </c>
      <c r="M152" s="75" t="s">
        <v>3255</v>
      </c>
      <c r="N152" s="75" t="s">
        <v>3255</v>
      </c>
      <c r="O152" s="164">
        <v>46087.0</v>
      </c>
      <c r="P152" s="74">
        <v>46101.0</v>
      </c>
      <c r="Q152" s="75" t="s">
        <v>124</v>
      </c>
      <c r="R152" s="91">
        <v>0.0</v>
      </c>
      <c r="S152" s="166" t="s">
        <v>292</v>
      </c>
      <c r="T152" s="166" t="s">
        <v>127</v>
      </c>
      <c r="U152" s="166" t="s">
        <v>128</v>
      </c>
      <c r="V152" s="166" t="s">
        <v>664</v>
      </c>
      <c r="W152" s="175"/>
      <c r="X152" s="75"/>
      <c r="Y152" s="166"/>
      <c r="Z152" s="357" t="s">
        <v>3262</v>
      </c>
      <c r="AA152" s="357"/>
    </row>
    <row r="153" ht="22.5" customHeight="1">
      <c r="A153" s="72">
        <f>COUNTIF('Call &amp; Chat-Lidya'!$I$4:$I$2433,I153)</f>
        <v>2</v>
      </c>
      <c r="B153" s="74">
        <v>46149.0</v>
      </c>
      <c r="C153" s="94" t="s">
        <v>83</v>
      </c>
      <c r="D153" s="76" t="s">
        <v>173</v>
      </c>
      <c r="E153" s="76" t="s">
        <v>3265</v>
      </c>
      <c r="F153" s="157">
        <v>46139.0</v>
      </c>
      <c r="G153" s="83" t="s">
        <v>88</v>
      </c>
      <c r="H153" s="75" t="s">
        <v>3266</v>
      </c>
      <c r="I153" s="75" t="s">
        <v>3267</v>
      </c>
      <c r="J153" s="353" t="s">
        <v>3268</v>
      </c>
      <c r="K153" s="354" t="s">
        <v>3269</v>
      </c>
      <c r="L153" s="354" t="s">
        <v>3269</v>
      </c>
      <c r="M153" s="75" t="s">
        <v>3270</v>
      </c>
      <c r="N153" s="75" t="s">
        <v>3270</v>
      </c>
      <c r="O153" s="164">
        <v>46089.0</v>
      </c>
      <c r="P153" s="74">
        <v>46103.0</v>
      </c>
      <c r="Q153" s="75" t="s">
        <v>124</v>
      </c>
      <c r="R153" s="91">
        <v>0.0</v>
      </c>
      <c r="S153" s="166" t="s">
        <v>126</v>
      </c>
      <c r="T153" s="166" t="s">
        <v>292</v>
      </c>
      <c r="U153" s="166" t="s">
        <v>101</v>
      </c>
      <c r="V153" s="166" t="s">
        <v>664</v>
      </c>
      <c r="W153" s="175"/>
      <c r="X153" s="75"/>
      <c r="Y153" s="166"/>
      <c r="Z153" s="357" t="s">
        <v>3273</v>
      </c>
      <c r="AA153" s="357"/>
    </row>
    <row r="154" ht="22.5" customHeight="1">
      <c r="A154" s="72">
        <f>COUNTIF('Call &amp; Chat-Lidya'!$I$4:$I$2433,I154)</f>
        <v>2</v>
      </c>
      <c r="B154" s="74">
        <v>46149.0</v>
      </c>
      <c r="C154" s="94" t="s">
        <v>83</v>
      </c>
      <c r="D154" s="76" t="s">
        <v>173</v>
      </c>
      <c r="E154" s="76" t="s">
        <v>3110</v>
      </c>
      <c r="F154" s="157">
        <v>46139.0</v>
      </c>
      <c r="G154" s="83" t="s">
        <v>88</v>
      </c>
      <c r="H154" s="75" t="s">
        <v>3275</v>
      </c>
      <c r="I154" s="75" t="s">
        <v>3276</v>
      </c>
      <c r="J154" s="353" t="s">
        <v>3277</v>
      </c>
      <c r="K154" s="354" t="s">
        <v>3278</v>
      </c>
      <c r="L154" s="354" t="s">
        <v>3278</v>
      </c>
      <c r="M154" s="75" t="s">
        <v>3279</v>
      </c>
      <c r="N154" s="75" t="s">
        <v>3279</v>
      </c>
      <c r="O154" s="164">
        <v>46090.0</v>
      </c>
      <c r="P154" s="74">
        <v>46104.0</v>
      </c>
      <c r="Q154" s="75" t="s">
        <v>124</v>
      </c>
      <c r="R154" s="91">
        <v>0.0</v>
      </c>
      <c r="S154" s="166" t="s">
        <v>126</v>
      </c>
      <c r="T154" s="166" t="s">
        <v>195</v>
      </c>
      <c r="U154" s="166" t="s">
        <v>128</v>
      </c>
      <c r="V154" s="166" t="s">
        <v>302</v>
      </c>
      <c r="W154" s="175"/>
      <c r="X154" s="75"/>
      <c r="Y154" s="166"/>
      <c r="Z154" s="395"/>
      <c r="AA154" s="357"/>
    </row>
    <row r="155" ht="22.5" customHeight="1">
      <c r="A155" s="72">
        <f>COUNTIF('Call &amp; Chat-Lidya'!$I$4:$I$2433,I155)</f>
        <v>2</v>
      </c>
      <c r="B155" s="74">
        <v>46149.0</v>
      </c>
      <c r="C155" s="94" t="s">
        <v>83</v>
      </c>
      <c r="D155" s="76" t="s">
        <v>173</v>
      </c>
      <c r="E155" s="76" t="s">
        <v>2575</v>
      </c>
      <c r="F155" s="157">
        <v>46139.0</v>
      </c>
      <c r="G155" s="83" t="s">
        <v>88</v>
      </c>
      <c r="H155" s="75" t="s">
        <v>2577</v>
      </c>
      <c r="I155" s="75" t="s">
        <v>2578</v>
      </c>
      <c r="J155" s="353" t="s">
        <v>2579</v>
      </c>
      <c r="K155" s="354" t="s">
        <v>2580</v>
      </c>
      <c r="L155" s="354" t="s">
        <v>2580</v>
      </c>
      <c r="M155" s="75" t="s">
        <v>2581</v>
      </c>
      <c r="N155" s="75" t="s">
        <v>2581</v>
      </c>
      <c r="O155" s="164">
        <v>46091.0</v>
      </c>
      <c r="P155" s="74">
        <v>46105.0</v>
      </c>
      <c r="Q155" s="75" t="s">
        <v>124</v>
      </c>
      <c r="R155" s="91">
        <v>1.0</v>
      </c>
      <c r="S155" s="166" t="s">
        <v>251</v>
      </c>
      <c r="T155" s="166" t="s">
        <v>145</v>
      </c>
      <c r="U155" s="166" t="s">
        <v>101</v>
      </c>
      <c r="V155" s="166" t="s">
        <v>131</v>
      </c>
      <c r="W155" s="175"/>
      <c r="X155" s="75"/>
      <c r="Y155" s="166"/>
      <c r="Z155" s="395"/>
      <c r="AA155" s="357"/>
    </row>
    <row r="156" ht="22.5" customHeight="1">
      <c r="A156" s="72">
        <f>COUNTIF('Call &amp; Chat-Lidya'!$I$4:$I$2433,I156)</f>
        <v>2</v>
      </c>
      <c r="B156" s="74">
        <v>46149.0</v>
      </c>
      <c r="C156" s="94" t="s">
        <v>83</v>
      </c>
      <c r="D156" s="76" t="s">
        <v>173</v>
      </c>
      <c r="E156" s="76" t="s">
        <v>2584</v>
      </c>
      <c r="F156" s="157">
        <v>46139.0</v>
      </c>
      <c r="G156" s="83" t="s">
        <v>88</v>
      </c>
      <c r="H156" s="75" t="s">
        <v>2585</v>
      </c>
      <c r="I156" s="75" t="s">
        <v>2586</v>
      </c>
      <c r="J156" s="353" t="s">
        <v>2587</v>
      </c>
      <c r="K156" s="354" t="s">
        <v>2588</v>
      </c>
      <c r="L156" s="354" t="s">
        <v>2588</v>
      </c>
      <c r="M156" s="75" t="s">
        <v>2589</v>
      </c>
      <c r="N156" s="75" t="s">
        <v>2589</v>
      </c>
      <c r="O156" s="164">
        <v>46094.0</v>
      </c>
      <c r="P156" s="74">
        <v>46108.0</v>
      </c>
      <c r="Q156" s="75" t="s">
        <v>135</v>
      </c>
      <c r="R156" s="91">
        <v>1.0</v>
      </c>
      <c r="S156" s="166" t="s">
        <v>126</v>
      </c>
      <c r="T156" s="166" t="s">
        <v>145</v>
      </c>
      <c r="U156" s="166" t="s">
        <v>101</v>
      </c>
      <c r="V156" s="166" t="s">
        <v>131</v>
      </c>
      <c r="W156" s="175"/>
      <c r="X156" s="75"/>
      <c r="Y156" s="166"/>
      <c r="Z156" s="395"/>
      <c r="AA156" s="357"/>
    </row>
    <row r="157" ht="22.5" customHeight="1">
      <c r="A157" s="72">
        <f>COUNTIF('Call &amp; Chat-Lidya'!$I$4:$I$2433,I157)</f>
        <v>2</v>
      </c>
      <c r="B157" s="74">
        <v>46149.0</v>
      </c>
      <c r="C157" s="94" t="s">
        <v>83</v>
      </c>
      <c r="D157" s="76" t="s">
        <v>173</v>
      </c>
      <c r="E157" s="76" t="s">
        <v>1715</v>
      </c>
      <c r="F157" s="157">
        <v>46137.0</v>
      </c>
      <c r="G157" s="83" t="s">
        <v>88</v>
      </c>
      <c r="H157" s="75" t="s">
        <v>2590</v>
      </c>
      <c r="I157" s="75" t="s">
        <v>2591</v>
      </c>
      <c r="J157" s="353" t="s">
        <v>2592</v>
      </c>
      <c r="K157" s="354" t="s">
        <v>2593</v>
      </c>
      <c r="L157" s="354" t="s">
        <v>2593</v>
      </c>
      <c r="M157" s="75" t="s">
        <v>2594</v>
      </c>
      <c r="N157" s="75" t="s">
        <v>2594</v>
      </c>
      <c r="O157" s="164">
        <v>46137.0</v>
      </c>
      <c r="P157" s="74">
        <v>46151.0</v>
      </c>
      <c r="Q157" s="75" t="s">
        <v>95</v>
      </c>
      <c r="R157" s="91">
        <v>1.0</v>
      </c>
      <c r="S157" s="166" t="s">
        <v>350</v>
      </c>
      <c r="T157" s="166" t="s">
        <v>145</v>
      </c>
      <c r="U157" s="166" t="s">
        <v>101</v>
      </c>
      <c r="V157" s="166" t="s">
        <v>131</v>
      </c>
      <c r="W157" s="175"/>
      <c r="X157" s="75"/>
      <c r="Y157" s="166"/>
      <c r="Z157" s="357" t="s">
        <v>1938</v>
      </c>
      <c r="AA157" s="357"/>
    </row>
    <row r="158" ht="22.5" customHeight="1">
      <c r="A158" s="72">
        <f>COUNTIF('Call &amp; Chat-Lidya'!$I$4:$I$2433,I158)</f>
        <v>2</v>
      </c>
      <c r="B158" s="74">
        <v>46149.0</v>
      </c>
      <c r="C158" s="94" t="s">
        <v>83</v>
      </c>
      <c r="D158" s="76" t="s">
        <v>173</v>
      </c>
      <c r="E158" s="76" t="s">
        <v>2596</v>
      </c>
      <c r="F158" s="157">
        <v>46137.0</v>
      </c>
      <c r="G158" s="83" t="s">
        <v>88</v>
      </c>
      <c r="H158" s="75" t="s">
        <v>2598</v>
      </c>
      <c r="I158" s="75" t="s">
        <v>2599</v>
      </c>
      <c r="J158" s="353" t="s">
        <v>2600</v>
      </c>
      <c r="K158" s="354" t="s">
        <v>2601</v>
      </c>
      <c r="L158" s="354" t="s">
        <v>2601</v>
      </c>
      <c r="M158" s="75" t="s">
        <v>2602</v>
      </c>
      <c r="N158" s="75" t="s">
        <v>2602</v>
      </c>
      <c r="O158" s="164">
        <v>46137.0</v>
      </c>
      <c r="P158" s="74">
        <v>46151.0</v>
      </c>
      <c r="Q158" s="75" t="s">
        <v>124</v>
      </c>
      <c r="R158" s="91">
        <v>1.0</v>
      </c>
      <c r="S158" s="166" t="s">
        <v>350</v>
      </c>
      <c r="T158" s="166" t="s">
        <v>145</v>
      </c>
      <c r="U158" s="166" t="s">
        <v>101</v>
      </c>
      <c r="V158" s="166" t="s">
        <v>131</v>
      </c>
      <c r="W158" s="175"/>
      <c r="X158" s="75"/>
      <c r="Y158" s="166"/>
      <c r="Z158" s="357" t="s">
        <v>1938</v>
      </c>
      <c r="AA158" s="357"/>
    </row>
    <row r="159" ht="22.5" customHeight="1">
      <c r="A159" s="72">
        <f>COUNTIF('Call &amp; Chat-Lidya'!$I$4:$I$2433,I159)</f>
        <v>2</v>
      </c>
      <c r="B159" s="74">
        <v>46149.0</v>
      </c>
      <c r="C159" s="94" t="s">
        <v>83</v>
      </c>
      <c r="D159" s="76" t="s">
        <v>173</v>
      </c>
      <c r="E159" s="76" t="s">
        <v>2603</v>
      </c>
      <c r="F159" s="157">
        <v>46137.0</v>
      </c>
      <c r="G159" s="83" t="s">
        <v>88</v>
      </c>
      <c r="H159" s="75" t="s">
        <v>2604</v>
      </c>
      <c r="I159" s="75" t="s">
        <v>2605</v>
      </c>
      <c r="J159" s="353" t="s">
        <v>2606</v>
      </c>
      <c r="K159" s="354" t="s">
        <v>253</v>
      </c>
      <c r="L159" s="354" t="s">
        <v>253</v>
      </c>
      <c r="M159" s="75" t="s">
        <v>2607</v>
      </c>
      <c r="N159" s="75" t="s">
        <v>2608</v>
      </c>
      <c r="O159" s="164">
        <v>46137.0</v>
      </c>
      <c r="P159" s="74">
        <v>46151.0</v>
      </c>
      <c r="Q159" s="75" t="s">
        <v>124</v>
      </c>
      <c r="R159" s="91">
        <v>1.0</v>
      </c>
      <c r="S159" s="166" t="s">
        <v>350</v>
      </c>
      <c r="T159" s="166" t="s">
        <v>145</v>
      </c>
      <c r="U159" s="166" t="s">
        <v>101</v>
      </c>
      <c r="V159" s="166" t="s">
        <v>283</v>
      </c>
      <c r="W159" s="353" t="s">
        <v>342</v>
      </c>
      <c r="X159" s="75"/>
      <c r="Y159" s="166"/>
      <c r="Z159" s="357" t="s">
        <v>2610</v>
      </c>
      <c r="AA159" s="357"/>
    </row>
    <row r="160" ht="22.5" customHeight="1">
      <c r="A160" s="72">
        <f>COUNTIF('Call &amp; Chat-Lidya'!$I$4:$I$2433,I160)</f>
        <v>2</v>
      </c>
      <c r="B160" s="74">
        <v>46149.0</v>
      </c>
      <c r="C160" s="94" t="s">
        <v>83</v>
      </c>
      <c r="D160" s="76" t="s">
        <v>173</v>
      </c>
      <c r="E160" s="76" t="s">
        <v>2611</v>
      </c>
      <c r="F160" s="157">
        <v>46138.0</v>
      </c>
      <c r="G160" s="83" t="s">
        <v>88</v>
      </c>
      <c r="H160" s="75" t="s">
        <v>2612</v>
      </c>
      <c r="I160" s="75" t="s">
        <v>2613</v>
      </c>
      <c r="J160" s="353" t="s">
        <v>2614</v>
      </c>
      <c r="K160" s="354" t="s">
        <v>2615</v>
      </c>
      <c r="L160" s="354" t="s">
        <v>2615</v>
      </c>
      <c r="M160" s="75" t="s">
        <v>2616</v>
      </c>
      <c r="N160" s="75" t="s">
        <v>2616</v>
      </c>
      <c r="O160" s="164">
        <v>46138.0</v>
      </c>
      <c r="P160" s="74">
        <v>46152.0</v>
      </c>
      <c r="Q160" s="75" t="s">
        <v>143</v>
      </c>
      <c r="R160" s="91">
        <v>1.0</v>
      </c>
      <c r="S160" s="166" t="s">
        <v>251</v>
      </c>
      <c r="T160" s="166" t="s">
        <v>350</v>
      </c>
      <c r="U160" s="166" t="s">
        <v>101</v>
      </c>
      <c r="V160" s="166" t="s">
        <v>283</v>
      </c>
      <c r="W160" s="175"/>
      <c r="X160" s="75"/>
      <c r="Y160" s="166"/>
      <c r="Z160" s="357" t="s">
        <v>2620</v>
      </c>
      <c r="AA160" s="357"/>
    </row>
    <row r="161" ht="22.5" customHeight="1">
      <c r="A161" s="72">
        <f>COUNTIF('Call &amp; Chat-Lidya'!$I$4:$I$2433,I161)</f>
        <v>2</v>
      </c>
      <c r="B161" s="74">
        <v>46149.0</v>
      </c>
      <c r="C161" s="94" t="s">
        <v>83</v>
      </c>
      <c r="D161" s="76" t="s">
        <v>173</v>
      </c>
      <c r="E161" s="76" t="s">
        <v>2623</v>
      </c>
      <c r="F161" s="157">
        <v>46138.0</v>
      </c>
      <c r="G161" s="83" t="s">
        <v>88</v>
      </c>
      <c r="H161" s="75" t="s">
        <v>2624</v>
      </c>
      <c r="I161" s="75" t="s">
        <v>2625</v>
      </c>
      <c r="J161" s="353" t="s">
        <v>2626</v>
      </c>
      <c r="K161" s="354" t="s">
        <v>2112</v>
      </c>
      <c r="L161" s="354" t="s">
        <v>2112</v>
      </c>
      <c r="M161" s="75" t="s">
        <v>2627</v>
      </c>
      <c r="N161" s="75" t="s">
        <v>2627</v>
      </c>
      <c r="O161" s="164">
        <v>46138.0</v>
      </c>
      <c r="P161" s="74">
        <v>46152.0</v>
      </c>
      <c r="Q161" s="75" t="s">
        <v>143</v>
      </c>
      <c r="R161" s="91">
        <v>1.0</v>
      </c>
      <c r="S161" s="166" t="s">
        <v>126</v>
      </c>
      <c r="T161" s="166" t="s">
        <v>145</v>
      </c>
      <c r="U161" s="166" t="s">
        <v>101</v>
      </c>
      <c r="V161" s="166" t="s">
        <v>131</v>
      </c>
      <c r="W161" s="175"/>
      <c r="X161" s="75"/>
      <c r="Y161" s="166"/>
      <c r="Z161" s="395"/>
      <c r="AA161" s="357"/>
    </row>
    <row r="162" ht="22.5" customHeight="1">
      <c r="A162" s="72">
        <f>COUNTIF('Call &amp; Chat-Lidya'!$I$4:$I$2433,I162)</f>
        <v>2</v>
      </c>
      <c r="B162" s="74">
        <v>46149.0</v>
      </c>
      <c r="C162" s="94" t="s">
        <v>83</v>
      </c>
      <c r="D162" s="76" t="s">
        <v>173</v>
      </c>
      <c r="E162" s="76" t="s">
        <v>2629</v>
      </c>
      <c r="F162" s="157">
        <v>46138.0</v>
      </c>
      <c r="G162" s="83" t="s">
        <v>88</v>
      </c>
      <c r="H162" s="75" t="s">
        <v>2631</v>
      </c>
      <c r="I162" s="75" t="s">
        <v>2632</v>
      </c>
      <c r="J162" s="353" t="s">
        <v>2633</v>
      </c>
      <c r="K162" s="354" t="s">
        <v>2634</v>
      </c>
      <c r="L162" s="354" t="s">
        <v>2634</v>
      </c>
      <c r="M162" s="75" t="s">
        <v>2635</v>
      </c>
      <c r="N162" s="75" t="s">
        <v>2636</v>
      </c>
      <c r="O162" s="164">
        <v>46138.0</v>
      </c>
      <c r="P162" s="74">
        <v>46152.0</v>
      </c>
      <c r="Q162" s="75" t="s">
        <v>124</v>
      </c>
      <c r="R162" s="91">
        <v>1.0</v>
      </c>
      <c r="S162" s="166" t="s">
        <v>350</v>
      </c>
      <c r="T162" s="166" t="s">
        <v>145</v>
      </c>
      <c r="U162" s="166" t="s">
        <v>101</v>
      </c>
      <c r="V162" s="166" t="s">
        <v>664</v>
      </c>
      <c r="W162" s="175"/>
      <c r="X162" s="75"/>
      <c r="Y162" s="166"/>
      <c r="Z162" s="357" t="s">
        <v>2640</v>
      </c>
      <c r="AA162" s="357"/>
    </row>
    <row r="163" ht="22.5" customHeight="1">
      <c r="A163" s="72">
        <f>COUNTIF('Call &amp; Chat-Lidya'!$I$4:$I$2433,I163)</f>
        <v>2</v>
      </c>
      <c r="B163" s="74">
        <v>46149.0</v>
      </c>
      <c r="C163" s="94" t="s">
        <v>83</v>
      </c>
      <c r="D163" s="76" t="s">
        <v>173</v>
      </c>
      <c r="E163" s="76" t="s">
        <v>2642</v>
      </c>
      <c r="F163" s="157">
        <v>46139.0</v>
      </c>
      <c r="G163" s="83" t="s">
        <v>88</v>
      </c>
      <c r="H163" s="75" t="s">
        <v>2643</v>
      </c>
      <c r="I163" s="75" t="s">
        <v>2645</v>
      </c>
      <c r="J163" s="353" t="s">
        <v>2646</v>
      </c>
      <c r="K163" s="354" t="s">
        <v>1933</v>
      </c>
      <c r="L163" s="354" t="s">
        <v>1933</v>
      </c>
      <c r="M163" s="75" t="s">
        <v>2647</v>
      </c>
      <c r="N163" s="75" t="s">
        <v>2647</v>
      </c>
      <c r="O163" s="164">
        <v>46139.0</v>
      </c>
      <c r="P163" s="74">
        <v>46153.0</v>
      </c>
      <c r="Q163" s="75" t="s">
        <v>143</v>
      </c>
      <c r="R163" s="91">
        <v>1.0</v>
      </c>
      <c r="S163" s="166" t="s">
        <v>99</v>
      </c>
      <c r="T163" s="166" t="s">
        <v>145</v>
      </c>
      <c r="U163" s="166" t="s">
        <v>101</v>
      </c>
      <c r="V163" s="166" t="s">
        <v>131</v>
      </c>
      <c r="W163" s="175"/>
      <c r="X163" s="75"/>
      <c r="Y163" s="166"/>
      <c r="Z163" s="395"/>
      <c r="AA163" s="357"/>
    </row>
    <row r="164" ht="22.5" customHeight="1">
      <c r="A164" s="72">
        <f>COUNTIF('Call &amp; Chat-Lidya'!$I$4:$I$2433,I164)</f>
        <v>2</v>
      </c>
      <c r="B164" s="74">
        <v>46149.0</v>
      </c>
      <c r="C164" s="94" t="s">
        <v>83</v>
      </c>
      <c r="D164" s="76" t="s">
        <v>173</v>
      </c>
      <c r="E164" s="76" t="s">
        <v>2652</v>
      </c>
      <c r="F164" s="157">
        <v>46140.0</v>
      </c>
      <c r="G164" s="83" t="s">
        <v>88</v>
      </c>
      <c r="H164" s="75" t="s">
        <v>2654</v>
      </c>
      <c r="I164" s="75" t="s">
        <v>2655</v>
      </c>
      <c r="J164" s="353" t="s">
        <v>2656</v>
      </c>
      <c r="K164" s="354" t="s">
        <v>2658</v>
      </c>
      <c r="L164" s="354" t="s">
        <v>2658</v>
      </c>
      <c r="M164" s="75" t="s">
        <v>2661</v>
      </c>
      <c r="N164" s="75" t="s">
        <v>2661</v>
      </c>
      <c r="O164" s="164">
        <v>46140.0</v>
      </c>
      <c r="P164" s="74">
        <v>46154.0</v>
      </c>
      <c r="Q164" s="75" t="s">
        <v>124</v>
      </c>
      <c r="R164" s="91">
        <v>1.0</v>
      </c>
      <c r="S164" s="166" t="s">
        <v>251</v>
      </c>
      <c r="T164" s="166" t="s">
        <v>145</v>
      </c>
      <c r="U164" s="166" t="s">
        <v>101</v>
      </c>
      <c r="V164" s="166" t="s">
        <v>131</v>
      </c>
      <c r="W164" s="175"/>
      <c r="X164" s="75"/>
      <c r="Y164" s="166"/>
      <c r="Z164" s="357"/>
      <c r="AA164" s="357"/>
    </row>
    <row r="165" ht="22.5" customHeight="1">
      <c r="A165" s="72">
        <f>COUNTIF('Call &amp; Chat-Lidya'!$I$4:$I$2433,I165)</f>
        <v>2</v>
      </c>
      <c r="B165" s="74">
        <v>46149.0</v>
      </c>
      <c r="C165" s="94" t="s">
        <v>83</v>
      </c>
      <c r="D165" s="76" t="s">
        <v>173</v>
      </c>
      <c r="E165" s="76" t="s">
        <v>2668</v>
      </c>
      <c r="F165" s="157">
        <v>46141.0</v>
      </c>
      <c r="G165" s="83" t="s">
        <v>88</v>
      </c>
      <c r="H165" s="75" t="s">
        <v>2669</v>
      </c>
      <c r="I165" s="75" t="s">
        <v>2670</v>
      </c>
      <c r="J165" s="353" t="s">
        <v>2672</v>
      </c>
      <c r="K165" s="354" t="s">
        <v>2673</v>
      </c>
      <c r="L165" s="354" t="s">
        <v>2673</v>
      </c>
      <c r="M165" s="75" t="s">
        <v>2674</v>
      </c>
      <c r="N165" s="75" t="s">
        <v>2674</v>
      </c>
      <c r="O165" s="164">
        <v>46141.0</v>
      </c>
      <c r="P165" s="74">
        <v>46155.0</v>
      </c>
      <c r="Q165" s="75" t="s">
        <v>124</v>
      </c>
      <c r="R165" s="91">
        <v>1.0</v>
      </c>
      <c r="S165" s="166" t="s">
        <v>126</v>
      </c>
      <c r="T165" s="166" t="s">
        <v>145</v>
      </c>
      <c r="U165" s="166" t="s">
        <v>101</v>
      </c>
      <c r="V165" s="166" t="s">
        <v>131</v>
      </c>
      <c r="W165" s="175"/>
      <c r="X165" s="75"/>
      <c r="Y165" s="166"/>
      <c r="Z165" s="395"/>
      <c r="AA165" s="357"/>
    </row>
    <row r="166" ht="22.5" customHeight="1">
      <c r="A166" s="72">
        <f>COUNTIF('Call &amp; Chat-Lidya'!$I$4:$I$2433,I166)</f>
        <v>2</v>
      </c>
      <c r="B166" s="74">
        <v>46149.0</v>
      </c>
      <c r="C166" s="94" t="s">
        <v>83</v>
      </c>
      <c r="D166" s="76" t="s">
        <v>173</v>
      </c>
      <c r="E166" s="76" t="s">
        <v>2679</v>
      </c>
      <c r="F166" s="157">
        <v>46141.0</v>
      </c>
      <c r="G166" s="83" t="s">
        <v>88</v>
      </c>
      <c r="H166" s="75" t="s">
        <v>2681</v>
      </c>
      <c r="I166" s="75" t="s">
        <v>2683</v>
      </c>
      <c r="J166" s="353" t="s">
        <v>2685</v>
      </c>
      <c r="K166" s="354" t="s">
        <v>2687</v>
      </c>
      <c r="L166" s="354" t="s">
        <v>2687</v>
      </c>
      <c r="M166" s="75" t="s">
        <v>2689</v>
      </c>
      <c r="N166" s="75" t="s">
        <v>2689</v>
      </c>
      <c r="O166" s="164">
        <v>46141.0</v>
      </c>
      <c r="P166" s="74">
        <v>46155.0</v>
      </c>
      <c r="Q166" s="75" t="s">
        <v>124</v>
      </c>
      <c r="R166" s="91">
        <v>1.0</v>
      </c>
      <c r="S166" s="166" t="s">
        <v>126</v>
      </c>
      <c r="T166" s="166" t="s">
        <v>145</v>
      </c>
      <c r="U166" s="166" t="s">
        <v>101</v>
      </c>
      <c r="V166" s="166" t="s">
        <v>131</v>
      </c>
      <c r="W166" s="175"/>
      <c r="X166" s="75"/>
      <c r="Y166" s="166"/>
      <c r="Z166" s="395"/>
      <c r="AA166" s="357"/>
    </row>
    <row r="167" ht="22.5" customHeight="1">
      <c r="A167" s="72">
        <f>COUNTIF('Call &amp; Chat-Lidya'!$I$4:$I$2433,I167)</f>
        <v>2</v>
      </c>
      <c r="B167" s="74">
        <v>46149.0</v>
      </c>
      <c r="C167" s="94" t="s">
        <v>83</v>
      </c>
      <c r="D167" s="76" t="s">
        <v>173</v>
      </c>
      <c r="E167" s="76" t="s">
        <v>2692</v>
      </c>
      <c r="F167" s="157">
        <v>46142.0</v>
      </c>
      <c r="G167" s="83" t="s">
        <v>88</v>
      </c>
      <c r="H167" s="75" t="s">
        <v>1825</v>
      </c>
      <c r="I167" s="75" t="s">
        <v>2693</v>
      </c>
      <c r="J167" s="353" t="s">
        <v>2694</v>
      </c>
      <c r="K167" s="354" t="s">
        <v>2695</v>
      </c>
      <c r="L167" s="354" t="s">
        <v>2695</v>
      </c>
      <c r="M167" s="75" t="s">
        <v>2698</v>
      </c>
      <c r="N167" s="75" t="s">
        <v>2698</v>
      </c>
      <c r="O167" s="164">
        <v>46142.0</v>
      </c>
      <c r="P167" s="74">
        <v>46156.0</v>
      </c>
      <c r="Q167" s="75" t="s">
        <v>124</v>
      </c>
      <c r="R167" s="91">
        <v>1.0</v>
      </c>
      <c r="S167" s="166" t="s">
        <v>126</v>
      </c>
      <c r="T167" s="166" t="s">
        <v>145</v>
      </c>
      <c r="U167" s="166" t="s">
        <v>101</v>
      </c>
      <c r="V167" s="166" t="s">
        <v>131</v>
      </c>
      <c r="W167" s="175"/>
      <c r="X167" s="75"/>
      <c r="Y167" s="166"/>
      <c r="Z167" s="395"/>
      <c r="AA167" s="357"/>
    </row>
    <row r="168" ht="22.5" customHeight="1">
      <c r="A168" s="72">
        <f>COUNTIF('Call &amp; Chat-Lidya'!$I$4:$I$2433,I168)</f>
        <v>2</v>
      </c>
      <c r="B168" s="74">
        <v>46149.0</v>
      </c>
      <c r="C168" s="94" t="s">
        <v>83</v>
      </c>
      <c r="D168" s="76" t="s">
        <v>173</v>
      </c>
      <c r="E168" s="76" t="s">
        <v>2707</v>
      </c>
      <c r="F168" s="157">
        <v>46142.0</v>
      </c>
      <c r="G168" s="83" t="s">
        <v>88</v>
      </c>
      <c r="H168" s="75" t="s">
        <v>532</v>
      </c>
      <c r="I168" s="75" t="s">
        <v>2708</v>
      </c>
      <c r="J168" s="353" t="s">
        <v>2709</v>
      </c>
      <c r="K168" s="354" t="s">
        <v>2710</v>
      </c>
      <c r="L168" s="354" t="s">
        <v>2710</v>
      </c>
      <c r="M168" s="75" t="s">
        <v>2711</v>
      </c>
      <c r="N168" s="75" t="s">
        <v>2711</v>
      </c>
      <c r="O168" s="164">
        <v>46142.0</v>
      </c>
      <c r="P168" s="74">
        <v>46156.0</v>
      </c>
      <c r="Q168" s="75" t="s">
        <v>124</v>
      </c>
      <c r="R168" s="91">
        <v>1.0</v>
      </c>
      <c r="S168" s="166" t="s">
        <v>251</v>
      </c>
      <c r="T168" s="166" t="s">
        <v>145</v>
      </c>
      <c r="U168" s="166" t="s">
        <v>101</v>
      </c>
      <c r="V168" s="166" t="s">
        <v>131</v>
      </c>
      <c r="W168" s="175"/>
      <c r="X168" s="75"/>
      <c r="Y168" s="166"/>
      <c r="Z168" s="395"/>
      <c r="AA168" s="357"/>
    </row>
    <row r="169" ht="22.5" customHeight="1">
      <c r="A169" s="72">
        <f>COUNTIF('Call &amp; Chat-Lidya'!$I$4:$I$2433,I169)</f>
        <v>2</v>
      </c>
      <c r="B169" s="78">
        <v>46163.0</v>
      </c>
      <c r="C169" s="76" t="s">
        <v>967</v>
      </c>
      <c r="D169" s="76" t="s">
        <v>173</v>
      </c>
      <c r="E169" s="76" t="s">
        <v>383</v>
      </c>
      <c r="F169" s="176">
        <v>46148.0</v>
      </c>
      <c r="G169" s="83" t="s">
        <v>88</v>
      </c>
      <c r="H169" s="76" t="s">
        <v>1939</v>
      </c>
      <c r="I169" s="345">
        <v>17947.0</v>
      </c>
      <c r="J169" s="88" t="s">
        <v>1940</v>
      </c>
      <c r="K169" s="88" t="s">
        <v>1941</v>
      </c>
      <c r="L169" s="346" t="s">
        <v>1941</v>
      </c>
      <c r="M169" s="76" t="s">
        <v>1942</v>
      </c>
      <c r="N169" s="76" t="s">
        <v>1942</v>
      </c>
      <c r="O169" s="347" t="s">
        <v>1008</v>
      </c>
      <c r="P169" s="74">
        <v>46091.0</v>
      </c>
      <c r="Q169" s="76" t="s">
        <v>135</v>
      </c>
      <c r="R169" s="94">
        <v>1.0</v>
      </c>
      <c r="S169" s="83" t="s">
        <v>126</v>
      </c>
      <c r="T169" s="83" t="s">
        <v>195</v>
      </c>
      <c r="U169" s="83" t="s">
        <v>128</v>
      </c>
      <c r="V169" s="88" t="s">
        <v>131</v>
      </c>
      <c r="W169" s="182"/>
      <c r="X169" s="76"/>
      <c r="Y169" s="76"/>
      <c r="Z169" s="88"/>
      <c r="AA169" s="184"/>
    </row>
    <row r="170" ht="22.5" customHeight="1">
      <c r="A170" s="72">
        <f>COUNTIF('Call &amp; Chat-Lidya'!$I$4:$I$2433,I170)</f>
        <v>2</v>
      </c>
      <c r="B170" s="78">
        <v>46163.0</v>
      </c>
      <c r="C170" s="76" t="s">
        <v>967</v>
      </c>
      <c r="D170" s="76" t="s">
        <v>173</v>
      </c>
      <c r="E170" s="76" t="s">
        <v>399</v>
      </c>
      <c r="F170" s="176">
        <v>46148.0</v>
      </c>
      <c r="G170" s="83" t="s">
        <v>88</v>
      </c>
      <c r="H170" s="76" t="s">
        <v>1947</v>
      </c>
      <c r="I170" s="345">
        <v>14933.0</v>
      </c>
      <c r="J170" s="88" t="s">
        <v>1948</v>
      </c>
      <c r="K170" s="88" t="s">
        <v>1949</v>
      </c>
      <c r="L170" s="346" t="s">
        <v>1949</v>
      </c>
      <c r="M170" s="76" t="s">
        <v>1950</v>
      </c>
      <c r="N170" s="76" t="s">
        <v>1951</v>
      </c>
      <c r="O170" s="347" t="s">
        <v>1952</v>
      </c>
      <c r="P170" s="157">
        <v>45834.0</v>
      </c>
      <c r="Q170" s="76" t="s">
        <v>143</v>
      </c>
      <c r="R170" s="94">
        <v>1.0</v>
      </c>
      <c r="S170" s="83" t="s">
        <v>251</v>
      </c>
      <c r="T170" s="83" t="s">
        <v>145</v>
      </c>
      <c r="U170" s="83" t="s">
        <v>101</v>
      </c>
      <c r="V170" s="88" t="s">
        <v>131</v>
      </c>
      <c r="W170" s="182"/>
      <c r="X170" s="76"/>
      <c r="Y170" s="76"/>
      <c r="Z170" s="88"/>
      <c r="AA170" s="184"/>
    </row>
    <row r="171" ht="22.5" customHeight="1">
      <c r="A171" s="72">
        <f>COUNTIF('Call &amp; Chat-Lidya'!$I$4:$I$2433,I171)</f>
        <v>2</v>
      </c>
      <c r="B171" s="78">
        <v>46163.0</v>
      </c>
      <c r="C171" s="76" t="s">
        <v>967</v>
      </c>
      <c r="D171" s="76" t="s">
        <v>173</v>
      </c>
      <c r="E171" s="76" t="s">
        <v>410</v>
      </c>
      <c r="F171" s="176">
        <v>46148.0</v>
      </c>
      <c r="G171" s="83" t="s">
        <v>88</v>
      </c>
      <c r="H171" s="76" t="s">
        <v>3367</v>
      </c>
      <c r="I171" s="345">
        <v>15487.0</v>
      </c>
      <c r="J171" s="88" t="s">
        <v>3369</v>
      </c>
      <c r="K171" s="88" t="s">
        <v>154</v>
      </c>
      <c r="L171" s="346" t="s">
        <v>154</v>
      </c>
      <c r="M171" s="91"/>
      <c r="N171" s="76" t="s">
        <v>3371</v>
      </c>
      <c r="O171" s="347" t="s">
        <v>3372</v>
      </c>
      <c r="P171" s="157">
        <v>45834.0</v>
      </c>
      <c r="Q171" s="76" t="s">
        <v>124</v>
      </c>
      <c r="R171" s="91">
        <v>0.0</v>
      </c>
      <c r="S171" s="83" t="s">
        <v>350</v>
      </c>
      <c r="T171" s="83" t="s">
        <v>127</v>
      </c>
      <c r="U171" s="83" t="s">
        <v>128</v>
      </c>
      <c r="V171" s="83" t="s">
        <v>283</v>
      </c>
      <c r="W171" s="182"/>
      <c r="X171" s="76"/>
      <c r="Y171" s="76"/>
      <c r="Z171" s="88" t="s">
        <v>3374</v>
      </c>
      <c r="AA171" s="184"/>
    </row>
    <row r="172" ht="22.5" customHeight="1">
      <c r="A172" s="72">
        <f>COUNTIF('Call &amp; Chat-Lidya'!$I$4:$I$2433,I172)</f>
        <v>2</v>
      </c>
      <c r="B172" s="78">
        <v>46163.0</v>
      </c>
      <c r="C172" s="76" t="s">
        <v>967</v>
      </c>
      <c r="D172" s="76" t="s">
        <v>173</v>
      </c>
      <c r="E172" s="76" t="s">
        <v>439</v>
      </c>
      <c r="F172" s="176">
        <v>46148.0</v>
      </c>
      <c r="G172" s="83" t="s">
        <v>88</v>
      </c>
      <c r="H172" s="76" t="s">
        <v>1961</v>
      </c>
      <c r="I172" s="345">
        <v>16903.0</v>
      </c>
      <c r="J172" s="88" t="s">
        <v>1963</v>
      </c>
      <c r="K172" s="88" t="s">
        <v>1965</v>
      </c>
      <c r="L172" s="346" t="s">
        <v>1965</v>
      </c>
      <c r="M172" s="76" t="s">
        <v>1966</v>
      </c>
      <c r="N172" s="76" t="s">
        <v>1967</v>
      </c>
      <c r="O172" s="347" t="s">
        <v>1968</v>
      </c>
      <c r="P172" s="157">
        <v>45997.0</v>
      </c>
      <c r="Q172" s="76" t="s">
        <v>124</v>
      </c>
      <c r="R172" s="94">
        <v>1.0</v>
      </c>
      <c r="S172" s="83" t="s">
        <v>350</v>
      </c>
      <c r="T172" s="83" t="s">
        <v>145</v>
      </c>
      <c r="U172" s="83" t="s">
        <v>101</v>
      </c>
      <c r="V172" s="83" t="s">
        <v>283</v>
      </c>
      <c r="W172" s="182"/>
      <c r="X172" s="76"/>
      <c r="Y172" s="76"/>
      <c r="Z172" s="88" t="s">
        <v>1970</v>
      </c>
      <c r="AA172" s="184"/>
    </row>
    <row r="173" ht="22.5" customHeight="1">
      <c r="A173" s="72">
        <f>COUNTIF('Call &amp; Chat-Lidya'!$I$4:$I$2433,I173)</f>
        <v>3</v>
      </c>
      <c r="B173" s="78">
        <v>46163.0</v>
      </c>
      <c r="C173" s="76" t="s">
        <v>967</v>
      </c>
      <c r="D173" s="76" t="s">
        <v>173</v>
      </c>
      <c r="E173" s="76" t="s">
        <v>454</v>
      </c>
      <c r="F173" s="176">
        <v>46148.0</v>
      </c>
      <c r="G173" s="83" t="s">
        <v>88</v>
      </c>
      <c r="H173" s="76" t="s">
        <v>1003</v>
      </c>
      <c r="I173" s="345">
        <v>17942.0</v>
      </c>
      <c r="J173" s="88" t="s">
        <v>1004</v>
      </c>
      <c r="K173" s="88" t="s">
        <v>1005</v>
      </c>
      <c r="L173" s="346" t="s">
        <v>1005</v>
      </c>
      <c r="M173" s="76" t="s">
        <v>1006</v>
      </c>
      <c r="N173" s="76" t="s">
        <v>1007</v>
      </c>
      <c r="O173" s="347" t="s">
        <v>1008</v>
      </c>
      <c r="P173" s="74">
        <v>46091.0</v>
      </c>
      <c r="Q173" s="76" t="s">
        <v>124</v>
      </c>
      <c r="R173" s="94">
        <v>1.0</v>
      </c>
      <c r="S173" s="83" t="s">
        <v>350</v>
      </c>
      <c r="T173" s="83" t="s">
        <v>145</v>
      </c>
      <c r="U173" s="83" t="s">
        <v>101</v>
      </c>
      <c r="V173" s="83" t="s">
        <v>1050</v>
      </c>
      <c r="W173" s="182"/>
      <c r="X173" s="76"/>
      <c r="Y173" s="76"/>
      <c r="Z173" s="88" t="s">
        <v>3397</v>
      </c>
      <c r="AA173" s="184"/>
    </row>
    <row r="174" ht="22.5" customHeight="1">
      <c r="A174" s="72">
        <f>COUNTIF('Call &amp; Chat-Lidya'!$I$4:$I$2433,I174)</f>
        <v>3</v>
      </c>
      <c r="B174" s="78">
        <v>46163.0</v>
      </c>
      <c r="C174" s="76" t="s">
        <v>967</v>
      </c>
      <c r="D174" s="76" t="s">
        <v>173</v>
      </c>
      <c r="E174" s="76" t="s">
        <v>472</v>
      </c>
      <c r="F174" s="176">
        <v>46148.0</v>
      </c>
      <c r="G174" s="83" t="s">
        <v>88</v>
      </c>
      <c r="H174" s="76" t="s">
        <v>1010</v>
      </c>
      <c r="I174" s="345">
        <v>17951.0</v>
      </c>
      <c r="J174" s="88" t="s">
        <v>1011</v>
      </c>
      <c r="K174" s="88" t="s">
        <v>1011</v>
      </c>
      <c r="L174" s="346" t="s">
        <v>1011</v>
      </c>
      <c r="M174" s="76" t="s">
        <v>1012</v>
      </c>
      <c r="N174" s="91"/>
      <c r="O174" s="347" t="s">
        <v>1013</v>
      </c>
      <c r="P174" s="74">
        <v>46092.0</v>
      </c>
      <c r="Q174" s="76" t="s">
        <v>213</v>
      </c>
      <c r="R174" s="94">
        <v>1.0</v>
      </c>
      <c r="S174" s="83" t="s">
        <v>126</v>
      </c>
      <c r="T174" s="83" t="s">
        <v>350</v>
      </c>
      <c r="U174" s="83" t="s">
        <v>101</v>
      </c>
      <c r="V174" s="83" t="s">
        <v>1050</v>
      </c>
      <c r="W174" s="182"/>
      <c r="X174" s="76"/>
      <c r="Y174" s="76"/>
      <c r="Z174" s="88" t="s">
        <v>3413</v>
      </c>
      <c r="AA174" s="184"/>
    </row>
    <row r="175" ht="22.5" customHeight="1">
      <c r="A175" s="72">
        <f>COUNTIF('Call &amp; Chat-Lidya'!$I$4:$I$2433,I175)</f>
        <v>2</v>
      </c>
      <c r="B175" s="78">
        <v>46163.0</v>
      </c>
      <c r="C175" s="76" t="s">
        <v>967</v>
      </c>
      <c r="D175" s="76" t="s">
        <v>173</v>
      </c>
      <c r="E175" s="76" t="s">
        <v>485</v>
      </c>
      <c r="F175" s="176">
        <v>46148.0</v>
      </c>
      <c r="G175" s="83" t="s">
        <v>88</v>
      </c>
      <c r="H175" s="76" t="s">
        <v>1979</v>
      </c>
      <c r="I175" s="345">
        <v>17954.0</v>
      </c>
      <c r="J175" s="88" t="s">
        <v>1980</v>
      </c>
      <c r="K175" s="88" t="s">
        <v>1982</v>
      </c>
      <c r="L175" s="346" t="s">
        <v>1982</v>
      </c>
      <c r="M175" s="76" t="s">
        <v>1983</v>
      </c>
      <c r="N175" s="76" t="s">
        <v>1983</v>
      </c>
      <c r="O175" s="347" t="s">
        <v>1013</v>
      </c>
      <c r="P175" s="74">
        <v>46092.0</v>
      </c>
      <c r="Q175" s="76" t="s">
        <v>124</v>
      </c>
      <c r="R175" s="94">
        <v>1.0</v>
      </c>
      <c r="S175" s="83" t="s">
        <v>126</v>
      </c>
      <c r="T175" s="83" t="s">
        <v>145</v>
      </c>
      <c r="U175" s="83" t="s">
        <v>101</v>
      </c>
      <c r="V175" s="83" t="s">
        <v>131</v>
      </c>
      <c r="W175" s="182"/>
      <c r="X175" s="76"/>
      <c r="Y175" s="76"/>
      <c r="Z175" s="88"/>
      <c r="AA175" s="184"/>
    </row>
    <row r="176" ht="22.5" customHeight="1">
      <c r="A176" s="72">
        <f>COUNTIF('Call &amp; Chat-Lidya'!$I$4:$I$2433,I176)</f>
        <v>2</v>
      </c>
      <c r="B176" s="78">
        <v>46163.0</v>
      </c>
      <c r="C176" s="76" t="s">
        <v>967</v>
      </c>
      <c r="D176" s="76" t="s">
        <v>173</v>
      </c>
      <c r="E176" s="76" t="s">
        <v>499</v>
      </c>
      <c r="F176" s="176">
        <v>46148.0</v>
      </c>
      <c r="G176" s="83" t="s">
        <v>88</v>
      </c>
      <c r="H176" s="76" t="s">
        <v>1987</v>
      </c>
      <c r="I176" s="345">
        <v>17961.0</v>
      </c>
      <c r="J176" s="88" t="s">
        <v>1988</v>
      </c>
      <c r="K176" s="88" t="s">
        <v>1989</v>
      </c>
      <c r="L176" s="346" t="s">
        <v>1989</v>
      </c>
      <c r="M176" s="76" t="s">
        <v>1990</v>
      </c>
      <c r="N176" s="76" t="s">
        <v>1991</v>
      </c>
      <c r="O176" s="347" t="s">
        <v>1992</v>
      </c>
      <c r="P176" s="74">
        <v>46093.0</v>
      </c>
      <c r="Q176" s="76" t="s">
        <v>143</v>
      </c>
      <c r="R176" s="94">
        <v>1.0</v>
      </c>
      <c r="S176" s="83" t="s">
        <v>126</v>
      </c>
      <c r="T176" s="83" t="s">
        <v>145</v>
      </c>
      <c r="U176" s="83" t="s">
        <v>101</v>
      </c>
      <c r="V176" s="83" t="s">
        <v>283</v>
      </c>
      <c r="W176" s="182"/>
      <c r="X176" s="76"/>
      <c r="Y176" s="76"/>
      <c r="Z176" s="88" t="s">
        <v>1996</v>
      </c>
      <c r="AA176" s="184"/>
    </row>
    <row r="177" ht="22.5" customHeight="1">
      <c r="A177" s="72">
        <f>COUNTIF('Call &amp; Chat-Lidya'!$I$4:$I$2433,I177)</f>
        <v>2</v>
      </c>
      <c r="B177" s="78">
        <v>46163.0</v>
      </c>
      <c r="C177" s="76" t="s">
        <v>967</v>
      </c>
      <c r="D177" s="76" t="s">
        <v>173</v>
      </c>
      <c r="E177" s="76" t="s">
        <v>521</v>
      </c>
      <c r="F177" s="176">
        <v>46148.0</v>
      </c>
      <c r="G177" s="83" t="s">
        <v>88</v>
      </c>
      <c r="H177" s="76" t="s">
        <v>1999</v>
      </c>
      <c r="I177" s="345">
        <v>17968.0</v>
      </c>
      <c r="J177" s="88" t="s">
        <v>2000</v>
      </c>
      <c r="K177" s="88" t="s">
        <v>2001</v>
      </c>
      <c r="L177" s="346" t="s">
        <v>2001</v>
      </c>
      <c r="M177" s="76" t="s">
        <v>2002</v>
      </c>
      <c r="N177" s="91"/>
      <c r="O177" s="347" t="s">
        <v>2003</v>
      </c>
      <c r="P177" s="74">
        <v>46094.0</v>
      </c>
      <c r="Q177" s="76" t="s">
        <v>98</v>
      </c>
      <c r="R177" s="94">
        <v>1.0</v>
      </c>
      <c r="S177" s="83" t="s">
        <v>251</v>
      </c>
      <c r="T177" s="83" t="s">
        <v>145</v>
      </c>
      <c r="U177" s="83" t="s">
        <v>101</v>
      </c>
      <c r="V177" s="88" t="s">
        <v>131</v>
      </c>
      <c r="W177" s="182"/>
      <c r="X177" s="76"/>
      <c r="Y177" s="76"/>
      <c r="Z177" s="88"/>
      <c r="AA177" s="184"/>
    </row>
    <row r="178" ht="22.5" customHeight="1">
      <c r="A178" s="72">
        <f>COUNTIF('Call &amp; Chat-Lidya'!$I$4:$I$2433,I178)</f>
        <v>4</v>
      </c>
      <c r="B178" s="74">
        <v>46148.0</v>
      </c>
      <c r="C178" s="91" t="s">
        <v>83</v>
      </c>
      <c r="D178" s="76" t="s">
        <v>173</v>
      </c>
      <c r="E178" s="76" t="s">
        <v>149</v>
      </c>
      <c r="F178" s="178">
        <v>46084.0</v>
      </c>
      <c r="G178" s="176"/>
      <c r="H178" s="91">
        <v>10664.0</v>
      </c>
      <c r="I178" s="91" t="s">
        <v>3430</v>
      </c>
      <c r="J178" s="97" t="s">
        <v>3431</v>
      </c>
      <c r="K178" s="97" t="s">
        <v>3432</v>
      </c>
      <c r="L178" s="313" t="s">
        <v>3432</v>
      </c>
      <c r="M178" s="91" t="s">
        <v>3433</v>
      </c>
      <c r="N178" s="91" t="s">
        <v>3434</v>
      </c>
      <c r="O178" s="183">
        <v>46065.0</v>
      </c>
      <c r="P178" s="436">
        <v>46079.0</v>
      </c>
      <c r="Q178" s="91" t="s">
        <v>124</v>
      </c>
      <c r="R178" s="91">
        <v>0.0</v>
      </c>
      <c r="S178" s="83" t="s">
        <v>292</v>
      </c>
      <c r="T178" s="83" t="s">
        <v>127</v>
      </c>
      <c r="U178" s="83" t="s">
        <v>128</v>
      </c>
      <c r="V178" s="83" t="s">
        <v>3435</v>
      </c>
      <c r="W178" s="179" t="s">
        <v>694</v>
      </c>
      <c r="X178" s="182"/>
      <c r="Y178" s="182"/>
      <c r="Z178" s="89" t="s">
        <v>3436</v>
      </c>
      <c r="AA178" s="182"/>
    </row>
    <row r="179" ht="22.5" customHeight="1">
      <c r="A179" s="72">
        <f>COUNTIF('Call &amp; Chat-Lidya'!$I$4:$I$2433,I179)</f>
        <v>3</v>
      </c>
      <c r="B179" s="74">
        <v>46148.0</v>
      </c>
      <c r="C179" s="91" t="s">
        <v>83</v>
      </c>
      <c r="D179" s="76" t="s">
        <v>173</v>
      </c>
      <c r="E179" s="76" t="s">
        <v>256</v>
      </c>
      <c r="F179" s="178">
        <v>46072.0</v>
      </c>
      <c r="G179" s="176"/>
      <c r="H179" s="91" t="s">
        <v>3437</v>
      </c>
      <c r="I179" s="91" t="s">
        <v>3438</v>
      </c>
      <c r="J179" s="97" t="s">
        <v>3439</v>
      </c>
      <c r="K179" s="97" t="s">
        <v>3440</v>
      </c>
      <c r="L179" s="313" t="s">
        <v>3440</v>
      </c>
      <c r="M179" s="91" t="s">
        <v>3441</v>
      </c>
      <c r="N179" s="91" t="s">
        <v>3441</v>
      </c>
      <c r="O179" s="183">
        <v>46072.0</v>
      </c>
      <c r="P179" s="436">
        <v>46085.0</v>
      </c>
      <c r="Q179" s="91" t="s">
        <v>124</v>
      </c>
      <c r="R179" s="91">
        <v>0.0</v>
      </c>
      <c r="S179" s="83" t="s">
        <v>292</v>
      </c>
      <c r="T179" s="83" t="s">
        <v>127</v>
      </c>
      <c r="U179" s="83" t="s">
        <v>128</v>
      </c>
      <c r="V179" s="83" t="s">
        <v>3435</v>
      </c>
      <c r="W179" s="179" t="s">
        <v>694</v>
      </c>
      <c r="X179" s="91" t="s">
        <v>1035</v>
      </c>
      <c r="Y179" s="185"/>
      <c r="Z179" s="88" t="s">
        <v>3442</v>
      </c>
      <c r="AA179" s="182"/>
    </row>
    <row r="180" ht="22.5" customHeight="1">
      <c r="A180" s="72">
        <f>COUNTIF('Call &amp; Chat-Lidya'!$I$4:$I$2433,I180)</f>
        <v>7</v>
      </c>
      <c r="B180" s="176">
        <v>46148.0</v>
      </c>
      <c r="C180" s="94" t="s">
        <v>83</v>
      </c>
      <c r="D180" s="76" t="s">
        <v>173</v>
      </c>
      <c r="E180" s="76" t="s">
        <v>2717</v>
      </c>
      <c r="F180" s="157">
        <v>46118.0</v>
      </c>
      <c r="G180" s="176"/>
      <c r="H180" s="75" t="s">
        <v>2718</v>
      </c>
      <c r="I180" s="75" t="s">
        <v>2719</v>
      </c>
      <c r="J180" s="353" t="s">
        <v>2720</v>
      </c>
      <c r="K180" s="354" t="s">
        <v>2721</v>
      </c>
      <c r="L180" s="354" t="s">
        <v>2721</v>
      </c>
      <c r="M180" s="75" t="s">
        <v>2724</v>
      </c>
      <c r="N180" s="75" t="s">
        <v>2724</v>
      </c>
      <c r="O180" s="164">
        <v>46115.0</v>
      </c>
      <c r="P180" s="458">
        <v>46129.0</v>
      </c>
      <c r="Q180" s="75" t="s">
        <v>95</v>
      </c>
      <c r="R180" s="91"/>
      <c r="S180" s="166"/>
      <c r="T180" s="166"/>
      <c r="U180" s="166"/>
      <c r="V180" s="166" t="s">
        <v>1043</v>
      </c>
      <c r="W180" s="94"/>
      <c r="X180" s="75"/>
      <c r="Y180" s="166"/>
      <c r="Z180" s="182"/>
      <c r="AA180" s="357"/>
    </row>
    <row r="181" ht="22.5" customHeight="1">
      <c r="A181" s="72">
        <f>COUNTIF('Call &amp; Chat-Lidya'!$I$4:$I$2433,I181)</f>
        <v>14</v>
      </c>
      <c r="B181" s="74">
        <v>46163.0</v>
      </c>
      <c r="C181" s="94" t="s">
        <v>83</v>
      </c>
      <c r="D181" s="76" t="s">
        <v>173</v>
      </c>
      <c r="E181" s="76" t="s">
        <v>1015</v>
      </c>
      <c r="F181" s="157">
        <v>46118.0</v>
      </c>
      <c r="G181" s="176"/>
      <c r="H181" s="75" t="s">
        <v>1017</v>
      </c>
      <c r="I181" s="75" t="s">
        <v>1018</v>
      </c>
      <c r="J181" s="353" t="s">
        <v>1019</v>
      </c>
      <c r="K181" s="354" t="s">
        <v>1020</v>
      </c>
      <c r="L181" s="354" t="s">
        <v>1020</v>
      </c>
      <c r="M181" s="75" t="s">
        <v>1021</v>
      </c>
      <c r="N181" s="75" t="s">
        <v>1021</v>
      </c>
      <c r="O181" s="164">
        <v>46117.0</v>
      </c>
      <c r="P181" s="458">
        <v>46131.0</v>
      </c>
      <c r="Q181" s="75" t="s">
        <v>213</v>
      </c>
      <c r="R181" s="94">
        <v>2.0</v>
      </c>
      <c r="S181" s="83" t="s">
        <v>381</v>
      </c>
      <c r="T181" s="83" t="s">
        <v>145</v>
      </c>
      <c r="U181" s="83" t="s">
        <v>101</v>
      </c>
      <c r="V181" s="166" t="s">
        <v>664</v>
      </c>
      <c r="W181" s="75" t="s">
        <v>694</v>
      </c>
      <c r="X181" s="75"/>
      <c r="Y181" s="166"/>
      <c r="Z181" s="88" t="s">
        <v>3453</v>
      </c>
      <c r="AA181" s="357"/>
    </row>
    <row r="182" ht="22.5" customHeight="1">
      <c r="A182" s="72">
        <f>COUNTIF('Call &amp; Chat-Lidya'!$I$4:$I$2433,I182)</f>
        <v>2</v>
      </c>
      <c r="B182" s="78">
        <v>46163.0</v>
      </c>
      <c r="C182" s="76" t="s">
        <v>967</v>
      </c>
      <c r="D182" s="76" t="s">
        <v>173</v>
      </c>
      <c r="E182" s="76" t="s">
        <v>285</v>
      </c>
      <c r="F182" s="176">
        <v>46146.0</v>
      </c>
      <c r="G182" s="83" t="s">
        <v>88</v>
      </c>
      <c r="H182" s="76" t="s">
        <v>2012</v>
      </c>
      <c r="I182" s="345">
        <v>17722.0</v>
      </c>
      <c r="J182" s="88" t="s">
        <v>2013</v>
      </c>
      <c r="K182" s="88" t="s">
        <v>2014</v>
      </c>
      <c r="L182" s="346" t="s">
        <v>2014</v>
      </c>
      <c r="M182" s="76" t="s">
        <v>2015</v>
      </c>
      <c r="N182" s="76" t="s">
        <v>2015</v>
      </c>
      <c r="O182" s="347" t="s">
        <v>2016</v>
      </c>
      <c r="P182" s="74">
        <v>46069.0</v>
      </c>
      <c r="Q182" s="76" t="s">
        <v>124</v>
      </c>
      <c r="R182" s="91">
        <v>1.0</v>
      </c>
      <c r="S182" s="83" t="s">
        <v>251</v>
      </c>
      <c r="T182" s="83" t="s">
        <v>145</v>
      </c>
      <c r="U182" s="83" t="s">
        <v>101</v>
      </c>
      <c r="V182" s="88" t="s">
        <v>131</v>
      </c>
      <c r="W182" s="182"/>
      <c r="X182" s="76"/>
      <c r="Y182" s="76"/>
      <c r="Z182" s="89"/>
      <c r="AA182" s="184"/>
    </row>
    <row r="183" ht="22.5" customHeight="1">
      <c r="A183" s="72">
        <f>COUNTIF('Call &amp; Chat-Lidya'!$I$4:$I$2433,I183)</f>
        <v>2</v>
      </c>
      <c r="B183" s="78">
        <v>46163.0</v>
      </c>
      <c r="C183" s="76" t="s">
        <v>967</v>
      </c>
      <c r="D183" s="76" t="s">
        <v>173</v>
      </c>
      <c r="E183" s="76" t="s">
        <v>294</v>
      </c>
      <c r="F183" s="176">
        <v>46146.0</v>
      </c>
      <c r="G183" s="83" t="s">
        <v>88</v>
      </c>
      <c r="H183" s="76" t="s">
        <v>2022</v>
      </c>
      <c r="I183" s="345">
        <v>17727.0</v>
      </c>
      <c r="J183" s="88" t="s">
        <v>2023</v>
      </c>
      <c r="K183" s="88" t="s">
        <v>2024</v>
      </c>
      <c r="L183" s="346" t="s">
        <v>2024</v>
      </c>
      <c r="M183" s="76" t="s">
        <v>2025</v>
      </c>
      <c r="N183" s="76" t="s">
        <v>2025</v>
      </c>
      <c r="O183" s="347" t="s">
        <v>2026</v>
      </c>
      <c r="P183" s="74">
        <v>46070.0</v>
      </c>
      <c r="Q183" s="76" t="s">
        <v>124</v>
      </c>
      <c r="R183" s="91">
        <v>1.0</v>
      </c>
      <c r="S183" s="83" t="s">
        <v>350</v>
      </c>
      <c r="T183" s="166" t="s">
        <v>145</v>
      </c>
      <c r="U183" s="166" t="s">
        <v>101</v>
      </c>
      <c r="V183" s="83" t="s">
        <v>664</v>
      </c>
      <c r="W183" s="182"/>
      <c r="X183" s="76"/>
      <c r="Y183" s="76"/>
      <c r="Z183" s="89" t="s">
        <v>2031</v>
      </c>
      <c r="AA183" s="184"/>
    </row>
    <row r="184" ht="22.5" customHeight="1">
      <c r="A184" s="72">
        <f>COUNTIF('Call &amp; Chat-Lidya'!$I$4:$I$2433,I184)</f>
        <v>2</v>
      </c>
      <c r="B184" s="78">
        <v>46163.0</v>
      </c>
      <c r="C184" s="76" t="s">
        <v>967</v>
      </c>
      <c r="D184" s="76" t="s">
        <v>173</v>
      </c>
      <c r="E184" s="76" t="s">
        <v>304</v>
      </c>
      <c r="F184" s="176">
        <v>46146.0</v>
      </c>
      <c r="G184" s="83" t="s">
        <v>88</v>
      </c>
      <c r="H184" s="76" t="s">
        <v>3463</v>
      </c>
      <c r="I184" s="345">
        <v>17733.0</v>
      </c>
      <c r="J184" s="88" t="s">
        <v>3465</v>
      </c>
      <c r="K184" s="88" t="s">
        <v>3466</v>
      </c>
      <c r="L184" s="346" t="s">
        <v>3466</v>
      </c>
      <c r="M184" s="76" t="s">
        <v>3467</v>
      </c>
      <c r="N184" s="76" t="s">
        <v>3467</v>
      </c>
      <c r="O184" s="347" t="s">
        <v>2026</v>
      </c>
      <c r="P184" s="74">
        <v>46070.0</v>
      </c>
      <c r="Q184" s="76" t="s">
        <v>124</v>
      </c>
      <c r="R184" s="91">
        <v>0.0</v>
      </c>
      <c r="S184" s="83" t="s">
        <v>126</v>
      </c>
      <c r="T184" s="83" t="s">
        <v>195</v>
      </c>
      <c r="U184" s="83" t="s">
        <v>128</v>
      </c>
      <c r="V184" s="88" t="s">
        <v>302</v>
      </c>
      <c r="W184" s="182"/>
      <c r="X184" s="76"/>
      <c r="Y184" s="76"/>
      <c r="Z184" s="89"/>
      <c r="AA184" s="184"/>
    </row>
    <row r="185" ht="22.5" customHeight="1">
      <c r="A185" s="72">
        <f>COUNTIF('Call &amp; Chat-Lidya'!$I$4:$I$2433,I185)</f>
        <v>2</v>
      </c>
      <c r="B185" s="78">
        <v>46163.0</v>
      </c>
      <c r="C185" s="76" t="s">
        <v>967</v>
      </c>
      <c r="D185" s="76" t="s">
        <v>173</v>
      </c>
      <c r="E185" s="76" t="s">
        <v>308</v>
      </c>
      <c r="F185" s="176">
        <v>46146.0</v>
      </c>
      <c r="G185" s="83" t="s">
        <v>88</v>
      </c>
      <c r="H185" s="76" t="s">
        <v>2036</v>
      </c>
      <c r="I185" s="345">
        <v>17896.0</v>
      </c>
      <c r="J185" s="88" t="s">
        <v>2037</v>
      </c>
      <c r="K185" s="88" t="s">
        <v>2038</v>
      </c>
      <c r="L185" s="346" t="s">
        <v>2038</v>
      </c>
      <c r="M185" s="76" t="s">
        <v>2039</v>
      </c>
      <c r="N185" s="76" t="s">
        <v>2039</v>
      </c>
      <c r="O185" s="347" t="s">
        <v>2040</v>
      </c>
      <c r="P185" s="74">
        <v>46085.0</v>
      </c>
      <c r="Q185" s="76" t="s">
        <v>124</v>
      </c>
      <c r="R185" s="91">
        <v>1.0</v>
      </c>
      <c r="S185" s="83" t="s">
        <v>251</v>
      </c>
      <c r="T185" s="83" t="s">
        <v>145</v>
      </c>
      <c r="U185" s="83" t="s">
        <v>101</v>
      </c>
      <c r="V185" s="88" t="s">
        <v>131</v>
      </c>
      <c r="W185" s="182"/>
      <c r="X185" s="76"/>
      <c r="Y185" s="76"/>
      <c r="Z185" s="89"/>
      <c r="AA185" s="184"/>
    </row>
    <row r="186" ht="22.5" customHeight="1">
      <c r="A186" s="72">
        <f>COUNTIF('Call &amp; Chat-Lidya'!$I$4:$I$2433,I186)</f>
        <v>2</v>
      </c>
      <c r="B186" s="74">
        <v>46147.0</v>
      </c>
      <c r="C186" s="76" t="s">
        <v>967</v>
      </c>
      <c r="D186" s="76" t="s">
        <v>173</v>
      </c>
      <c r="E186" s="76" t="s">
        <v>316</v>
      </c>
      <c r="F186" s="176">
        <v>46146.0</v>
      </c>
      <c r="G186" s="83" t="s">
        <v>88</v>
      </c>
      <c r="H186" s="76" t="s">
        <v>2730</v>
      </c>
      <c r="I186" s="345">
        <v>18587.0</v>
      </c>
      <c r="J186" s="88" t="s">
        <v>1932</v>
      </c>
      <c r="K186" s="88" t="s">
        <v>1932</v>
      </c>
      <c r="L186" s="346" t="s">
        <v>1932</v>
      </c>
      <c r="M186" s="76" t="s">
        <v>1935</v>
      </c>
      <c r="N186" s="76" t="s">
        <v>2731</v>
      </c>
      <c r="O186" s="347" t="s">
        <v>2732</v>
      </c>
      <c r="P186" s="74">
        <v>46160.0</v>
      </c>
      <c r="Q186" s="76" t="s">
        <v>95</v>
      </c>
      <c r="R186" s="94">
        <v>3.0</v>
      </c>
      <c r="S186" s="83" t="s">
        <v>99</v>
      </c>
      <c r="T186" s="83" t="s">
        <v>350</v>
      </c>
      <c r="U186" s="83" t="s">
        <v>101</v>
      </c>
      <c r="V186" s="83" t="s">
        <v>105</v>
      </c>
      <c r="W186" s="76" t="s">
        <v>509</v>
      </c>
      <c r="X186" s="76" t="s">
        <v>959</v>
      </c>
      <c r="Y186" s="76" t="s">
        <v>2173</v>
      </c>
      <c r="Z186" s="89" t="s">
        <v>2735</v>
      </c>
      <c r="AA186" s="184"/>
    </row>
    <row r="187" ht="22.5" customHeight="1">
      <c r="A187" s="72">
        <f>COUNTIF('Call &amp; Chat-Lidya'!$I$4:$I$2433,I187)</f>
        <v>3</v>
      </c>
      <c r="B187" s="74">
        <v>46147.0</v>
      </c>
      <c r="C187" s="76" t="s">
        <v>967</v>
      </c>
      <c r="D187" s="76" t="s">
        <v>173</v>
      </c>
      <c r="E187" s="76" t="s">
        <v>361</v>
      </c>
      <c r="F187" s="176">
        <v>46147.0</v>
      </c>
      <c r="G187" s="83" t="s">
        <v>88</v>
      </c>
      <c r="H187" s="76" t="s">
        <v>2738</v>
      </c>
      <c r="I187" s="345">
        <v>17980.0</v>
      </c>
      <c r="J187" s="88" t="s">
        <v>1943</v>
      </c>
      <c r="K187" s="500" t="s">
        <v>1944</v>
      </c>
      <c r="L187" s="501" t="s">
        <v>1944</v>
      </c>
      <c r="M187" s="76" t="s">
        <v>1945</v>
      </c>
      <c r="N187" s="76" t="s">
        <v>1945</v>
      </c>
      <c r="O187" s="347" t="s">
        <v>2741</v>
      </c>
      <c r="P187" s="74">
        <v>46095.0</v>
      </c>
      <c r="Q187" s="76" t="s">
        <v>143</v>
      </c>
      <c r="R187" s="94">
        <v>3.0</v>
      </c>
      <c r="S187" s="83" t="s">
        <v>100</v>
      </c>
      <c r="T187" s="83" t="s">
        <v>100</v>
      </c>
      <c r="U187" s="83" t="s">
        <v>101</v>
      </c>
      <c r="V187" s="83" t="s">
        <v>105</v>
      </c>
      <c r="W187" s="378"/>
      <c r="X187" s="76" t="s">
        <v>959</v>
      </c>
      <c r="Y187" s="76" t="s">
        <v>976</v>
      </c>
      <c r="Z187" s="89" t="s">
        <v>2746</v>
      </c>
      <c r="AA187" s="184"/>
    </row>
    <row r="188" ht="22.5" customHeight="1">
      <c r="A188" s="72">
        <f>COUNTIF('Call &amp; Chat-Lidya'!$I$4:$I$2433,I188)</f>
        <v>7</v>
      </c>
      <c r="B188" s="74">
        <v>46163.0</v>
      </c>
      <c r="C188" s="94" t="s">
        <v>83</v>
      </c>
      <c r="D188" s="76" t="s">
        <v>173</v>
      </c>
      <c r="E188" s="76" t="s">
        <v>2049</v>
      </c>
      <c r="F188" s="157">
        <v>46126.0</v>
      </c>
      <c r="G188" s="176"/>
      <c r="H188" s="75" t="s">
        <v>2052</v>
      </c>
      <c r="I188" s="75" t="s">
        <v>2053</v>
      </c>
      <c r="J188" s="353" t="s">
        <v>2054</v>
      </c>
      <c r="K188" s="354" t="s">
        <v>2055</v>
      </c>
      <c r="L188" s="354" t="s">
        <v>2055</v>
      </c>
      <c r="M188" s="75" t="s">
        <v>2056</v>
      </c>
      <c r="N188" s="75" t="s">
        <v>2056</v>
      </c>
      <c r="O188" s="164">
        <v>46126.0</v>
      </c>
      <c r="P188" s="74">
        <v>46140.0</v>
      </c>
      <c r="Q188" s="75" t="s">
        <v>143</v>
      </c>
      <c r="R188" s="94">
        <v>2.0</v>
      </c>
      <c r="S188" s="83" t="s">
        <v>251</v>
      </c>
      <c r="T188" s="83" t="s">
        <v>145</v>
      </c>
      <c r="U188" s="83" t="s">
        <v>101</v>
      </c>
      <c r="V188" s="88" t="s">
        <v>131</v>
      </c>
      <c r="W188" s="94"/>
      <c r="X188" s="75"/>
      <c r="Y188" s="166"/>
      <c r="Z188" s="357"/>
      <c r="AA188" s="357"/>
    </row>
    <row r="189" ht="22.5" customHeight="1">
      <c r="A189" s="72">
        <f>COUNTIF('Call &amp; Chat-Lidya'!$I$4:$I$2433,I189)</f>
        <v>2</v>
      </c>
      <c r="B189" s="74">
        <v>46147.0</v>
      </c>
      <c r="C189" s="94" t="s">
        <v>83</v>
      </c>
      <c r="D189" s="76" t="s">
        <v>173</v>
      </c>
      <c r="E189" s="76" t="s">
        <v>2748</v>
      </c>
      <c r="F189" s="157">
        <v>46134.0</v>
      </c>
      <c r="G189" s="176"/>
      <c r="H189" s="75" t="s">
        <v>2749</v>
      </c>
      <c r="I189" s="75" t="s">
        <v>2171</v>
      </c>
      <c r="J189" s="353" t="s">
        <v>2172</v>
      </c>
      <c r="K189" s="354" t="s">
        <v>2174</v>
      </c>
      <c r="L189" s="354" t="s">
        <v>2174</v>
      </c>
      <c r="M189" s="75" t="s">
        <v>2176</v>
      </c>
      <c r="N189" s="75" t="s">
        <v>2176</v>
      </c>
      <c r="O189" s="164">
        <v>46125.0</v>
      </c>
      <c r="P189" s="74">
        <v>46139.0</v>
      </c>
      <c r="Q189" s="75" t="s">
        <v>143</v>
      </c>
      <c r="R189" s="91">
        <v>1.0</v>
      </c>
      <c r="S189" s="166" t="s">
        <v>251</v>
      </c>
      <c r="T189" s="166" t="s">
        <v>145</v>
      </c>
      <c r="U189" s="166" t="s">
        <v>101</v>
      </c>
      <c r="V189" s="166" t="s">
        <v>283</v>
      </c>
      <c r="W189" s="94"/>
      <c r="X189" s="75"/>
      <c r="Y189" s="166"/>
      <c r="Z189" s="395"/>
      <c r="AA189" s="357"/>
    </row>
    <row r="190" ht="22.5" customHeight="1">
      <c r="A190" s="72">
        <f>COUNTIF('Call &amp; Chat-Lidya'!$I$4:$I$2433,I190)</f>
        <v>2</v>
      </c>
      <c r="B190" s="74">
        <v>46147.0</v>
      </c>
      <c r="C190" s="94" t="s">
        <v>83</v>
      </c>
      <c r="D190" s="76" t="s">
        <v>173</v>
      </c>
      <c r="E190" s="76" t="s">
        <v>3479</v>
      </c>
      <c r="F190" s="157">
        <v>46142.0</v>
      </c>
      <c r="G190" s="176"/>
      <c r="H190" s="75" t="s">
        <v>2751</v>
      </c>
      <c r="I190" s="75" t="s">
        <v>2752</v>
      </c>
      <c r="J190" s="353" t="s">
        <v>2754</v>
      </c>
      <c r="K190" s="354" t="s">
        <v>2755</v>
      </c>
      <c r="L190" s="354" t="s">
        <v>2755</v>
      </c>
      <c r="M190" s="75" t="s">
        <v>2756</v>
      </c>
      <c r="N190" s="75" t="s">
        <v>2757</v>
      </c>
      <c r="O190" s="164">
        <v>46142.0</v>
      </c>
      <c r="P190" s="74">
        <v>46156.0</v>
      </c>
      <c r="Q190" s="75" t="s">
        <v>124</v>
      </c>
      <c r="R190" s="91">
        <v>1.0</v>
      </c>
      <c r="S190" s="166" t="s">
        <v>251</v>
      </c>
      <c r="T190" s="166" t="s">
        <v>145</v>
      </c>
      <c r="U190" s="166" t="s">
        <v>101</v>
      </c>
      <c r="V190" s="166" t="s">
        <v>131</v>
      </c>
      <c r="W190" s="175"/>
      <c r="X190" s="75"/>
      <c r="Y190" s="166"/>
      <c r="Z190" s="395"/>
      <c r="AA190" s="357"/>
    </row>
    <row r="191" ht="22.5" customHeight="1">
      <c r="A191" s="72">
        <f>COUNTIF('Call &amp; Chat-Lidya'!$I$4:$I$2433,I191)</f>
        <v>2</v>
      </c>
      <c r="B191" s="74">
        <v>46147.0</v>
      </c>
      <c r="C191" s="94" t="s">
        <v>83</v>
      </c>
      <c r="D191" s="76" t="s">
        <v>173</v>
      </c>
      <c r="E191" s="76" t="s">
        <v>3480</v>
      </c>
      <c r="F191" s="157">
        <v>46142.0</v>
      </c>
      <c r="G191" s="176"/>
      <c r="H191" s="75" t="s">
        <v>2758</v>
      </c>
      <c r="I191" s="75" t="s">
        <v>2759</v>
      </c>
      <c r="J191" s="353" t="s">
        <v>2760</v>
      </c>
      <c r="K191" s="354" t="s">
        <v>2760</v>
      </c>
      <c r="L191" s="354" t="s">
        <v>2760</v>
      </c>
      <c r="M191" s="75" t="s">
        <v>2761</v>
      </c>
      <c r="N191" s="75" t="s">
        <v>2761</v>
      </c>
      <c r="O191" s="164">
        <v>46142.0</v>
      </c>
      <c r="P191" s="74">
        <v>46156.0</v>
      </c>
      <c r="Q191" s="75" t="s">
        <v>143</v>
      </c>
      <c r="R191" s="91">
        <v>1.0</v>
      </c>
      <c r="S191" s="166" t="s">
        <v>251</v>
      </c>
      <c r="T191" s="166" t="s">
        <v>145</v>
      </c>
      <c r="U191" s="166" t="s">
        <v>101</v>
      </c>
      <c r="V191" s="166" t="s">
        <v>131</v>
      </c>
      <c r="W191" s="175"/>
      <c r="X191" s="75"/>
      <c r="Y191" s="166"/>
      <c r="Z191" s="395"/>
      <c r="AA191" s="357"/>
    </row>
    <row r="192" ht="22.5" customHeight="1">
      <c r="A192" s="72">
        <f>COUNTIF('Call &amp; Chat-Lidya'!$I$4:$I$2433,I192)</f>
        <v>3</v>
      </c>
      <c r="B192" s="74">
        <v>46162.0</v>
      </c>
      <c r="C192" s="94" t="s">
        <v>83</v>
      </c>
      <c r="D192" s="76" t="s">
        <v>173</v>
      </c>
      <c r="E192" s="76" t="s">
        <v>1604</v>
      </c>
      <c r="F192" s="157">
        <v>46162.0</v>
      </c>
      <c r="G192" s="83" t="s">
        <v>88</v>
      </c>
      <c r="H192" s="75" t="s">
        <v>1605</v>
      </c>
      <c r="I192" s="75" t="s">
        <v>1606</v>
      </c>
      <c r="J192" s="353" t="s">
        <v>1607</v>
      </c>
      <c r="K192" s="354" t="s">
        <v>1608</v>
      </c>
      <c r="L192" s="354" t="s">
        <v>1609</v>
      </c>
      <c r="M192" s="75" t="s">
        <v>1610</v>
      </c>
      <c r="N192" s="75" t="s">
        <v>1611</v>
      </c>
      <c r="O192" s="164">
        <v>46162.0</v>
      </c>
      <c r="P192" s="74">
        <v>46176.0</v>
      </c>
      <c r="Q192" s="75" t="s">
        <v>124</v>
      </c>
      <c r="R192" s="94">
        <v>3.0</v>
      </c>
      <c r="S192" s="166" t="s">
        <v>100</v>
      </c>
      <c r="T192" s="166" t="s">
        <v>100</v>
      </c>
      <c r="U192" s="166" t="s">
        <v>101</v>
      </c>
      <c r="V192" s="166" t="s">
        <v>105</v>
      </c>
      <c r="W192" s="175"/>
      <c r="X192" s="75"/>
      <c r="Y192" s="166"/>
      <c r="Z192" s="357" t="s">
        <v>3481</v>
      </c>
      <c r="AA192" s="357"/>
    </row>
    <row r="193" ht="22.5" customHeight="1">
      <c r="A193" s="72">
        <f>COUNTIF('Call &amp; Chat-Lidya'!$I$4:$I$2433,I193)</f>
        <v>10</v>
      </c>
      <c r="B193" s="74">
        <v>46164.0</v>
      </c>
      <c r="C193" s="94" t="s">
        <v>83</v>
      </c>
      <c r="D193" s="76" t="s">
        <v>173</v>
      </c>
      <c r="E193" s="76" t="s">
        <v>1253</v>
      </c>
      <c r="F193" s="157">
        <v>46162.0</v>
      </c>
      <c r="G193" s="83" t="s">
        <v>88</v>
      </c>
      <c r="H193" s="75" t="s">
        <v>610</v>
      </c>
      <c r="I193" s="75" t="s">
        <v>611</v>
      </c>
      <c r="J193" s="353" t="s">
        <v>612</v>
      </c>
      <c r="K193" s="354" t="s">
        <v>613</v>
      </c>
      <c r="L193" s="354" t="s">
        <v>613</v>
      </c>
      <c r="M193" s="75" t="s">
        <v>615</v>
      </c>
      <c r="N193" s="75" t="s">
        <v>615</v>
      </c>
      <c r="O193" s="164">
        <v>46006.0</v>
      </c>
      <c r="P193" s="74">
        <v>46020.0</v>
      </c>
      <c r="Q193" s="75" t="s">
        <v>98</v>
      </c>
      <c r="R193" s="76" t="s">
        <v>213</v>
      </c>
      <c r="S193" s="166" t="s">
        <v>251</v>
      </c>
      <c r="T193" s="166" t="s">
        <v>145</v>
      </c>
      <c r="U193" s="166" t="s">
        <v>101</v>
      </c>
      <c r="V193" s="88" t="s">
        <v>390</v>
      </c>
      <c r="W193" s="175"/>
      <c r="X193" s="75"/>
      <c r="Y193" s="166"/>
      <c r="Z193" s="395"/>
      <c r="AA193" s="357"/>
    </row>
    <row r="194" ht="22.5" customHeight="1">
      <c r="A194" s="72">
        <f>COUNTIF('Call &amp; Chat-Lidya'!$I$4:$I$2433,I194)</f>
        <v>3</v>
      </c>
      <c r="B194" s="74">
        <v>46163.0</v>
      </c>
      <c r="C194" s="94" t="s">
        <v>83</v>
      </c>
      <c r="D194" s="76" t="s">
        <v>173</v>
      </c>
      <c r="E194" s="76" t="s">
        <v>1262</v>
      </c>
      <c r="F194" s="78">
        <v>46162.0</v>
      </c>
      <c r="G194" s="83" t="s">
        <v>88</v>
      </c>
      <c r="H194" s="76" t="s">
        <v>1422</v>
      </c>
      <c r="I194" s="76" t="s">
        <v>1423</v>
      </c>
      <c r="J194" s="88" t="s">
        <v>1424</v>
      </c>
      <c r="K194" s="89" t="s">
        <v>1425</v>
      </c>
      <c r="L194" s="90" t="s">
        <v>1425</v>
      </c>
      <c r="M194" s="76" t="s">
        <v>1426</v>
      </c>
      <c r="N194" s="76" t="s">
        <v>1426</v>
      </c>
      <c r="O194" s="92">
        <v>46162.0</v>
      </c>
      <c r="P194" s="74">
        <v>46176.0</v>
      </c>
      <c r="Q194" s="76" t="s">
        <v>124</v>
      </c>
      <c r="R194" s="76" t="s">
        <v>143</v>
      </c>
      <c r="S194" s="83" t="s">
        <v>251</v>
      </c>
      <c r="T194" s="83" t="s">
        <v>145</v>
      </c>
      <c r="U194" s="83" t="s">
        <v>101</v>
      </c>
      <c r="V194" s="88" t="s">
        <v>131</v>
      </c>
      <c r="W194" s="94"/>
      <c r="X194" s="97"/>
      <c r="Y194" s="98"/>
      <c r="Z194" s="96"/>
      <c r="AA194" s="97"/>
    </row>
    <row r="195" ht="22.5" customHeight="1">
      <c r="A195" s="72">
        <f>COUNTIF('Call &amp; Chat-Lidya'!$I$4:$I$2433,I195)</f>
        <v>3</v>
      </c>
      <c r="B195" s="74">
        <v>46163.0</v>
      </c>
      <c r="C195" s="94" t="s">
        <v>83</v>
      </c>
      <c r="D195" s="76" t="s">
        <v>173</v>
      </c>
      <c r="E195" s="76" t="s">
        <v>1275</v>
      </c>
      <c r="F195" s="78">
        <v>46163.0</v>
      </c>
      <c r="G195" s="83" t="s">
        <v>88</v>
      </c>
      <c r="H195" s="76" t="s">
        <v>1429</v>
      </c>
      <c r="I195" s="76" t="s">
        <v>1430</v>
      </c>
      <c r="J195" s="88" t="s">
        <v>1431</v>
      </c>
      <c r="K195" s="89" t="s">
        <v>1432</v>
      </c>
      <c r="L195" s="90" t="s">
        <v>1432</v>
      </c>
      <c r="M195" s="76" t="s">
        <v>1433</v>
      </c>
      <c r="N195" s="76" t="s">
        <v>1433</v>
      </c>
      <c r="O195" s="92">
        <v>46162.0</v>
      </c>
      <c r="P195" s="74">
        <v>46176.0</v>
      </c>
      <c r="Q195" s="76" t="s">
        <v>143</v>
      </c>
      <c r="R195" s="76" t="s">
        <v>143</v>
      </c>
      <c r="S195" s="83" t="s">
        <v>251</v>
      </c>
      <c r="T195" s="83" t="s">
        <v>145</v>
      </c>
      <c r="U195" s="83" t="s">
        <v>101</v>
      </c>
      <c r="V195" s="88" t="s">
        <v>131</v>
      </c>
      <c r="W195" s="94"/>
      <c r="X195" s="97"/>
      <c r="Y195" s="98"/>
      <c r="Z195" s="96"/>
      <c r="AA195" s="97"/>
    </row>
    <row r="196" ht="22.5" customHeight="1">
      <c r="A196" s="72">
        <f>COUNTIF('Call &amp; Chat-Lidya'!$I$4:$I$2433,I196)</f>
        <v>4</v>
      </c>
      <c r="B196" s="74">
        <v>46164.0</v>
      </c>
      <c r="C196" s="94" t="s">
        <v>83</v>
      </c>
      <c r="D196" s="76" t="s">
        <v>173</v>
      </c>
      <c r="E196" s="76" t="s">
        <v>1284</v>
      </c>
      <c r="F196" s="78">
        <v>46163.0</v>
      </c>
      <c r="G196" s="83" t="s">
        <v>88</v>
      </c>
      <c r="H196" s="76" t="s">
        <v>1438</v>
      </c>
      <c r="I196" s="76" t="s">
        <v>1439</v>
      </c>
      <c r="J196" s="88" t="s">
        <v>1440</v>
      </c>
      <c r="K196" s="89" t="s">
        <v>1441</v>
      </c>
      <c r="L196" s="90" t="s">
        <v>1441</v>
      </c>
      <c r="M196" s="76" t="s">
        <v>1443</v>
      </c>
      <c r="N196" s="76" t="s">
        <v>1443</v>
      </c>
      <c r="O196" s="92">
        <v>46163.0</v>
      </c>
      <c r="P196" s="74">
        <v>46177.0</v>
      </c>
      <c r="Q196" s="76" t="s">
        <v>124</v>
      </c>
      <c r="R196" s="76" t="s">
        <v>143</v>
      </c>
      <c r="S196" s="83" t="s">
        <v>381</v>
      </c>
      <c r="T196" s="83" t="s">
        <v>145</v>
      </c>
      <c r="U196" s="83" t="s">
        <v>101</v>
      </c>
      <c r="V196" s="88" t="s">
        <v>664</v>
      </c>
      <c r="W196" s="75" t="s">
        <v>1445</v>
      </c>
      <c r="X196" s="97"/>
      <c r="Y196" s="98"/>
      <c r="Z196" s="96" t="s">
        <v>3490</v>
      </c>
      <c r="AA196" s="97"/>
    </row>
    <row r="197" ht="22.5" customHeight="1">
      <c r="A197" s="72">
        <f>COUNTIF('Call &amp; Chat-Lidya'!$I$4:$I$2433,I197)</f>
        <v>3</v>
      </c>
      <c r="B197" s="74">
        <v>46164.0</v>
      </c>
      <c r="C197" s="94" t="s">
        <v>83</v>
      </c>
      <c r="D197" s="76" t="s">
        <v>173</v>
      </c>
      <c r="E197" s="76" t="s">
        <v>1292</v>
      </c>
      <c r="F197" s="78">
        <v>46163.0</v>
      </c>
      <c r="G197" s="83" t="s">
        <v>88</v>
      </c>
      <c r="H197" s="76" t="s">
        <v>1446</v>
      </c>
      <c r="I197" s="76" t="s">
        <v>1447</v>
      </c>
      <c r="J197" s="88" t="s">
        <v>1448</v>
      </c>
      <c r="K197" s="89" t="s">
        <v>1449</v>
      </c>
      <c r="L197" s="90" t="s">
        <v>1449</v>
      </c>
      <c r="M197" s="76" t="s">
        <v>1450</v>
      </c>
      <c r="N197" s="76" t="s">
        <v>1450</v>
      </c>
      <c r="O197" s="92">
        <v>46163.0</v>
      </c>
      <c r="P197" s="74">
        <v>46177.0</v>
      </c>
      <c r="Q197" s="76" t="s">
        <v>124</v>
      </c>
      <c r="R197" s="76" t="s">
        <v>143</v>
      </c>
      <c r="S197" s="83" t="s">
        <v>251</v>
      </c>
      <c r="T197" s="83" t="s">
        <v>350</v>
      </c>
      <c r="U197" s="83" t="s">
        <v>101</v>
      </c>
      <c r="V197" s="88" t="s">
        <v>390</v>
      </c>
      <c r="W197" s="94"/>
      <c r="X197" s="97"/>
      <c r="Y197" s="98"/>
      <c r="Z197" s="96" t="s">
        <v>3498</v>
      </c>
      <c r="AA197" s="97"/>
    </row>
    <row r="198" ht="22.5" customHeight="1">
      <c r="A198" s="72">
        <f>COUNTIF('Call &amp; Chat-Lidya'!$I$4:$I$2433,I198)</f>
        <v>1</v>
      </c>
      <c r="B198" s="74">
        <v>46164.0</v>
      </c>
      <c r="C198" s="94" t="s">
        <v>83</v>
      </c>
      <c r="D198" s="76" t="s">
        <v>173</v>
      </c>
      <c r="E198" s="76" t="s">
        <v>1305</v>
      </c>
      <c r="F198" s="78">
        <v>46163.0</v>
      </c>
      <c r="G198" s="83" t="s">
        <v>88</v>
      </c>
      <c r="H198" s="76" t="s">
        <v>3500</v>
      </c>
      <c r="I198" s="76" t="s">
        <v>1806</v>
      </c>
      <c r="J198" s="88" t="s">
        <v>3501</v>
      </c>
      <c r="K198" s="89" t="s">
        <v>1808</v>
      </c>
      <c r="L198" s="90" t="s">
        <v>1808</v>
      </c>
      <c r="M198" s="566" t="s">
        <v>3502</v>
      </c>
      <c r="N198" s="91"/>
      <c r="O198" s="92">
        <v>46163.0</v>
      </c>
      <c r="P198" s="74">
        <v>46177.0</v>
      </c>
      <c r="Q198" s="76" t="s">
        <v>213</v>
      </c>
      <c r="R198" s="91">
        <v>0.0</v>
      </c>
      <c r="S198" s="83" t="s">
        <v>251</v>
      </c>
      <c r="T198" s="83" t="s">
        <v>350</v>
      </c>
      <c r="U198" s="83" t="s">
        <v>101</v>
      </c>
      <c r="V198" s="88" t="s">
        <v>390</v>
      </c>
      <c r="W198" s="94"/>
      <c r="X198" s="97"/>
      <c r="Y198" s="98"/>
      <c r="Z198" s="96" t="s">
        <v>3507</v>
      </c>
      <c r="AA198" s="97"/>
    </row>
    <row r="199" ht="22.5" customHeight="1">
      <c r="A199" s="72">
        <f>COUNTIF('Call &amp; Chat-Lidya'!$I$4:$I$2433,I199)</f>
        <v>2</v>
      </c>
      <c r="B199" s="74">
        <v>46164.0</v>
      </c>
      <c r="C199" s="94" t="s">
        <v>83</v>
      </c>
      <c r="D199" s="76" t="s">
        <v>173</v>
      </c>
      <c r="E199" s="76" t="s">
        <v>1313</v>
      </c>
      <c r="F199" s="78">
        <v>46164.0</v>
      </c>
      <c r="G199" s="83" t="s">
        <v>88</v>
      </c>
      <c r="H199" s="76" t="s">
        <v>1456</v>
      </c>
      <c r="I199" s="76" t="s">
        <v>1457</v>
      </c>
      <c r="J199" s="88" t="s">
        <v>1458</v>
      </c>
      <c r="K199" s="89" t="s">
        <v>1459</v>
      </c>
      <c r="L199" s="90" t="s">
        <v>1459</v>
      </c>
      <c r="M199" s="76" t="s">
        <v>1460</v>
      </c>
      <c r="N199" s="76" t="s">
        <v>1460</v>
      </c>
      <c r="O199" s="92">
        <v>46164.0</v>
      </c>
      <c r="P199" s="74">
        <v>46178.0</v>
      </c>
      <c r="Q199" s="76" t="s">
        <v>143</v>
      </c>
      <c r="R199" s="76" t="s">
        <v>143</v>
      </c>
      <c r="S199" s="83" t="s">
        <v>350</v>
      </c>
      <c r="T199" s="83" t="s">
        <v>145</v>
      </c>
      <c r="U199" s="83" t="s">
        <v>101</v>
      </c>
      <c r="V199" s="88" t="s">
        <v>664</v>
      </c>
      <c r="W199" s="75" t="s">
        <v>342</v>
      </c>
      <c r="X199" s="97"/>
      <c r="Y199" s="98"/>
      <c r="Z199" s="96"/>
      <c r="AA199" s="97"/>
    </row>
    <row r="200" ht="22.5" customHeight="1">
      <c r="A200" s="72">
        <f>COUNTIF('Call &amp; Chat-Lidya'!$I$4:$I$2433,I200)</f>
        <v>5</v>
      </c>
      <c r="B200" s="488">
        <v>46142.0</v>
      </c>
      <c r="C200" s="91" t="s">
        <v>83</v>
      </c>
      <c r="D200" s="91" t="s">
        <v>155</v>
      </c>
      <c r="E200" s="76" t="s">
        <v>304</v>
      </c>
      <c r="F200" s="178">
        <v>46113.0</v>
      </c>
      <c r="G200" s="176"/>
      <c r="H200" s="91" t="s">
        <v>3513</v>
      </c>
      <c r="I200" s="91" t="s">
        <v>3514</v>
      </c>
      <c r="J200" s="97" t="s">
        <v>3515</v>
      </c>
      <c r="K200" s="180" t="s">
        <v>3517</v>
      </c>
      <c r="L200" s="181" t="s">
        <v>3517</v>
      </c>
      <c r="M200" s="91" t="s">
        <v>3519</v>
      </c>
      <c r="N200" s="91" t="s">
        <v>3520</v>
      </c>
      <c r="O200" s="183">
        <v>46113.0</v>
      </c>
      <c r="P200" s="74">
        <v>46127.0</v>
      </c>
      <c r="Q200" s="76" t="s">
        <v>98</v>
      </c>
      <c r="R200" s="91">
        <v>1.0</v>
      </c>
      <c r="S200" s="83" t="s">
        <v>126</v>
      </c>
      <c r="T200" s="83" t="s">
        <v>145</v>
      </c>
      <c r="U200" s="83" t="s">
        <v>101</v>
      </c>
      <c r="V200" s="88" t="s">
        <v>131</v>
      </c>
      <c r="W200" s="94"/>
      <c r="X200" s="97"/>
      <c r="Y200" s="98"/>
      <c r="Z200" s="96" t="s">
        <v>3524</v>
      </c>
      <c r="AA200" s="97"/>
    </row>
    <row r="201" ht="22.5" customHeight="1">
      <c r="A201" s="72">
        <f>COUNTIF('Call &amp; Chat-Lidya'!$I$4:$I$2433,I201)</f>
        <v>5</v>
      </c>
      <c r="B201" s="488">
        <v>46142.0</v>
      </c>
      <c r="C201" s="94" t="s">
        <v>83</v>
      </c>
      <c r="D201" s="94" t="s">
        <v>155</v>
      </c>
      <c r="E201" s="76" t="s">
        <v>3525</v>
      </c>
      <c r="F201" s="157">
        <v>46118.0</v>
      </c>
      <c r="G201" s="176"/>
      <c r="H201" s="75" t="s">
        <v>3526</v>
      </c>
      <c r="I201" s="75" t="s">
        <v>3527</v>
      </c>
      <c r="J201" s="353" t="s">
        <v>3529</v>
      </c>
      <c r="K201" s="354" t="s">
        <v>3531</v>
      </c>
      <c r="L201" s="354" t="s">
        <v>3531</v>
      </c>
      <c r="M201" s="75" t="s">
        <v>3533</v>
      </c>
      <c r="N201" s="75" t="s">
        <v>3535</v>
      </c>
      <c r="O201" s="164">
        <v>46114.0</v>
      </c>
      <c r="P201" s="458">
        <v>46128.0</v>
      </c>
      <c r="Q201" s="75" t="s">
        <v>143</v>
      </c>
      <c r="R201" s="91">
        <v>1.0</v>
      </c>
      <c r="S201" s="166" t="s">
        <v>126</v>
      </c>
      <c r="T201" s="166" t="s">
        <v>145</v>
      </c>
      <c r="U201" s="166" t="s">
        <v>101</v>
      </c>
      <c r="V201" s="166" t="s">
        <v>131</v>
      </c>
      <c r="W201" s="94"/>
      <c r="X201" s="75"/>
      <c r="Y201" s="166"/>
      <c r="Z201" s="96" t="s">
        <v>3537</v>
      </c>
      <c r="AA201" s="357"/>
    </row>
    <row r="202" ht="22.5" customHeight="1">
      <c r="A202" s="72">
        <f>COUNTIF('Call &amp; Chat-Lidya'!$I$4:$I$2433,I202)</f>
        <v>5</v>
      </c>
      <c r="B202" s="488">
        <v>46142.0</v>
      </c>
      <c r="C202" s="94" t="s">
        <v>83</v>
      </c>
      <c r="D202" s="94" t="s">
        <v>155</v>
      </c>
      <c r="E202" s="76" t="s">
        <v>3538</v>
      </c>
      <c r="F202" s="157">
        <v>46118.0</v>
      </c>
      <c r="G202" s="176"/>
      <c r="H202" s="75" t="s">
        <v>3539</v>
      </c>
      <c r="I202" s="75" t="s">
        <v>3540</v>
      </c>
      <c r="J202" s="353" t="s">
        <v>3541</v>
      </c>
      <c r="K202" s="354" t="s">
        <v>3543</v>
      </c>
      <c r="L202" s="354" t="s">
        <v>3543</v>
      </c>
      <c r="M202" s="75" t="s">
        <v>3545</v>
      </c>
      <c r="N202" s="75" t="s">
        <v>3545</v>
      </c>
      <c r="O202" s="164">
        <v>46115.0</v>
      </c>
      <c r="P202" s="458">
        <v>46129.0</v>
      </c>
      <c r="Q202" s="75" t="s">
        <v>124</v>
      </c>
      <c r="R202" s="91">
        <v>1.0</v>
      </c>
      <c r="S202" s="166" t="s">
        <v>251</v>
      </c>
      <c r="T202" s="166" t="s">
        <v>145</v>
      </c>
      <c r="U202" s="166" t="s">
        <v>101</v>
      </c>
      <c r="V202" s="166" t="s">
        <v>131</v>
      </c>
      <c r="W202" s="94"/>
      <c r="X202" s="75"/>
      <c r="Y202" s="166"/>
      <c r="Z202" s="357"/>
      <c r="AA202" s="357"/>
    </row>
    <row r="203" ht="22.5" customHeight="1">
      <c r="A203" s="72">
        <f>COUNTIF('Call &amp; Chat-Lidya'!$I$4:$I$2433,I203)</f>
        <v>4</v>
      </c>
      <c r="B203" s="488">
        <v>46142.0</v>
      </c>
      <c r="C203" s="94" t="s">
        <v>83</v>
      </c>
      <c r="D203" s="94" t="s">
        <v>155</v>
      </c>
      <c r="E203" s="76" t="s">
        <v>3549</v>
      </c>
      <c r="F203" s="157">
        <v>46119.0</v>
      </c>
      <c r="G203" s="176"/>
      <c r="H203" s="75" t="s">
        <v>3550</v>
      </c>
      <c r="I203" s="75" t="s">
        <v>3551</v>
      </c>
      <c r="J203" s="353" t="s">
        <v>3552</v>
      </c>
      <c r="K203" s="354" t="s">
        <v>3553</v>
      </c>
      <c r="L203" s="354" t="s">
        <v>3553</v>
      </c>
      <c r="M203" s="75" t="s">
        <v>3554</v>
      </c>
      <c r="N203" s="75" t="s">
        <v>3554</v>
      </c>
      <c r="O203" s="164">
        <v>46119.0</v>
      </c>
      <c r="P203" s="458">
        <v>46133.0</v>
      </c>
      <c r="Q203" s="75" t="s">
        <v>124</v>
      </c>
      <c r="R203" s="91">
        <v>1.0</v>
      </c>
      <c r="S203" s="166" t="s">
        <v>251</v>
      </c>
      <c r="T203" s="166" t="s">
        <v>145</v>
      </c>
      <c r="U203" s="166" t="s">
        <v>101</v>
      </c>
      <c r="V203" s="166" t="s">
        <v>131</v>
      </c>
      <c r="W203" s="94"/>
      <c r="X203" s="75"/>
      <c r="Y203" s="166"/>
      <c r="Z203" s="395"/>
      <c r="AA203" s="357"/>
    </row>
    <row r="204" ht="22.5" customHeight="1">
      <c r="A204" s="72">
        <f>COUNTIF('Call &amp; Chat-Lidya'!$I$4:$I$2433,I204)</f>
        <v>4</v>
      </c>
      <c r="B204" s="488">
        <v>46142.0</v>
      </c>
      <c r="C204" s="94" t="s">
        <v>83</v>
      </c>
      <c r="D204" s="94" t="s">
        <v>155</v>
      </c>
      <c r="E204" s="76" t="s">
        <v>3559</v>
      </c>
      <c r="F204" s="157">
        <v>46121.0</v>
      </c>
      <c r="G204" s="176"/>
      <c r="H204" s="75" t="s">
        <v>3560</v>
      </c>
      <c r="I204" s="75" t="s">
        <v>3561</v>
      </c>
      <c r="J204" s="353" t="s">
        <v>1595</v>
      </c>
      <c r="K204" s="354" t="s">
        <v>3562</v>
      </c>
      <c r="L204" s="354" t="s">
        <v>3562</v>
      </c>
      <c r="M204" s="75" t="s">
        <v>3563</v>
      </c>
      <c r="N204" s="75" t="s">
        <v>3564</v>
      </c>
      <c r="O204" s="164">
        <v>46121.0</v>
      </c>
      <c r="P204" s="74">
        <v>46135.0</v>
      </c>
      <c r="Q204" s="75" t="s">
        <v>124</v>
      </c>
      <c r="R204" s="91">
        <v>1.0</v>
      </c>
      <c r="S204" s="166" t="s">
        <v>251</v>
      </c>
      <c r="T204" s="166" t="s">
        <v>145</v>
      </c>
      <c r="U204" s="166" t="s">
        <v>101</v>
      </c>
      <c r="V204" s="166" t="s">
        <v>131</v>
      </c>
      <c r="W204" s="75"/>
      <c r="X204" s="75"/>
      <c r="Y204" s="166"/>
      <c r="Z204" s="357"/>
      <c r="AA204" s="357"/>
    </row>
    <row r="205" ht="22.5" customHeight="1">
      <c r="A205" s="72">
        <f>COUNTIF('Call &amp; Chat-Lidya'!$I$4:$I$2433,I205)</f>
        <v>4</v>
      </c>
      <c r="B205" s="488">
        <v>46142.0</v>
      </c>
      <c r="C205" s="94" t="s">
        <v>83</v>
      </c>
      <c r="D205" s="94" t="s">
        <v>155</v>
      </c>
      <c r="E205" s="76" t="s">
        <v>3574</v>
      </c>
      <c r="F205" s="157">
        <v>46122.0</v>
      </c>
      <c r="G205" s="176"/>
      <c r="H205" s="75" t="s">
        <v>3576</v>
      </c>
      <c r="I205" s="75" t="s">
        <v>3577</v>
      </c>
      <c r="J205" s="353" t="s">
        <v>3578</v>
      </c>
      <c r="K205" s="354" t="s">
        <v>3579</v>
      </c>
      <c r="L205" s="354" t="s">
        <v>3579</v>
      </c>
      <c r="M205" s="75" t="s">
        <v>3580</v>
      </c>
      <c r="N205" s="75" t="s">
        <v>3580</v>
      </c>
      <c r="O205" s="164">
        <v>46122.0</v>
      </c>
      <c r="P205" s="458">
        <v>46136.0</v>
      </c>
      <c r="Q205" s="75" t="s">
        <v>124</v>
      </c>
      <c r="R205" s="91">
        <v>1.0</v>
      </c>
      <c r="S205" s="166" t="s">
        <v>251</v>
      </c>
      <c r="T205" s="166" t="s">
        <v>145</v>
      </c>
      <c r="U205" s="166" t="s">
        <v>101</v>
      </c>
      <c r="V205" s="166" t="s">
        <v>131</v>
      </c>
      <c r="W205" s="94"/>
      <c r="X205" s="75"/>
      <c r="Y205" s="166"/>
      <c r="Z205" s="357"/>
      <c r="AA205" s="357"/>
    </row>
    <row r="206" ht="22.5" customHeight="1">
      <c r="A206" s="72">
        <f>COUNTIF('Call &amp; Chat-Lidya'!$I$4:$I$2433,I206)</f>
        <v>4</v>
      </c>
      <c r="B206" s="488">
        <v>46142.0</v>
      </c>
      <c r="C206" s="94" t="s">
        <v>83</v>
      </c>
      <c r="D206" s="94" t="s">
        <v>155</v>
      </c>
      <c r="E206" s="76" t="s">
        <v>3584</v>
      </c>
      <c r="F206" s="157">
        <v>46124.0</v>
      </c>
      <c r="G206" s="176"/>
      <c r="H206" s="75" t="s">
        <v>3585</v>
      </c>
      <c r="I206" s="75" t="s">
        <v>3586</v>
      </c>
      <c r="J206" s="353" t="s">
        <v>3588</v>
      </c>
      <c r="K206" s="354" t="s">
        <v>3589</v>
      </c>
      <c r="L206" s="354" t="s">
        <v>3589</v>
      </c>
      <c r="M206" s="75" t="s">
        <v>3590</v>
      </c>
      <c r="N206" s="75" t="s">
        <v>3592</v>
      </c>
      <c r="O206" s="164">
        <v>46124.0</v>
      </c>
      <c r="P206" s="458">
        <v>46138.0</v>
      </c>
      <c r="Q206" s="75" t="s">
        <v>124</v>
      </c>
      <c r="R206" s="91">
        <v>1.0</v>
      </c>
      <c r="S206" s="166" t="s">
        <v>251</v>
      </c>
      <c r="T206" s="166" t="s">
        <v>145</v>
      </c>
      <c r="U206" s="166" t="s">
        <v>101</v>
      </c>
      <c r="V206" s="166" t="s">
        <v>131</v>
      </c>
      <c r="W206" s="94"/>
      <c r="X206" s="75"/>
      <c r="Y206" s="166"/>
      <c r="Z206" s="357"/>
      <c r="AA206" s="357"/>
    </row>
    <row r="207" ht="22.5" customHeight="1">
      <c r="A207" s="72">
        <f>COUNTIF('Call &amp; Chat-Lidya'!$I$4:$I$2433,I207)</f>
        <v>4</v>
      </c>
      <c r="B207" s="488">
        <v>46142.0</v>
      </c>
      <c r="C207" s="94" t="s">
        <v>83</v>
      </c>
      <c r="D207" s="94" t="s">
        <v>155</v>
      </c>
      <c r="E207" s="76" t="s">
        <v>3597</v>
      </c>
      <c r="F207" s="157">
        <v>46127.0</v>
      </c>
      <c r="G207" s="176"/>
      <c r="H207" s="75" t="s">
        <v>3598</v>
      </c>
      <c r="I207" s="75" t="s">
        <v>3599</v>
      </c>
      <c r="J207" s="353" t="s">
        <v>3600</v>
      </c>
      <c r="K207" s="354" t="s">
        <v>3601</v>
      </c>
      <c r="L207" s="354" t="s">
        <v>3601</v>
      </c>
      <c r="M207" s="75" t="s">
        <v>3602</v>
      </c>
      <c r="N207" s="75" t="s">
        <v>3602</v>
      </c>
      <c r="O207" s="164">
        <v>46127.0</v>
      </c>
      <c r="P207" s="74">
        <v>46141.0</v>
      </c>
      <c r="Q207" s="75" t="s">
        <v>124</v>
      </c>
      <c r="R207" s="91">
        <v>1.0</v>
      </c>
      <c r="S207" s="166" t="s">
        <v>126</v>
      </c>
      <c r="T207" s="166" t="s">
        <v>145</v>
      </c>
      <c r="U207" s="166" t="s">
        <v>101</v>
      </c>
      <c r="V207" s="166" t="s">
        <v>131</v>
      </c>
      <c r="W207" s="94"/>
      <c r="X207" s="75"/>
      <c r="Y207" s="166"/>
      <c r="Z207" s="395"/>
      <c r="AA207" s="357"/>
    </row>
    <row r="208" ht="22.5" customHeight="1">
      <c r="A208" s="72">
        <f>COUNTIF('Call &amp; Chat-Lidya'!$I$4:$I$2433,I208)</f>
        <v>3</v>
      </c>
      <c r="B208" s="488">
        <v>46142.0</v>
      </c>
      <c r="C208" s="94" t="s">
        <v>83</v>
      </c>
      <c r="D208" s="94" t="s">
        <v>155</v>
      </c>
      <c r="E208" s="76" t="s">
        <v>3607</v>
      </c>
      <c r="F208" s="157">
        <v>46128.0</v>
      </c>
      <c r="G208" s="176"/>
      <c r="H208" s="75" t="s">
        <v>3608</v>
      </c>
      <c r="I208" s="75" t="s">
        <v>3609</v>
      </c>
      <c r="J208" s="353" t="s">
        <v>3610</v>
      </c>
      <c r="K208" s="354" t="s">
        <v>3611</v>
      </c>
      <c r="L208" s="354" t="s">
        <v>3611</v>
      </c>
      <c r="M208" s="75" t="s">
        <v>3612</v>
      </c>
      <c r="N208" s="75" t="s">
        <v>3612</v>
      </c>
      <c r="O208" s="164">
        <v>46127.0</v>
      </c>
      <c r="P208" s="74">
        <v>46141.0</v>
      </c>
      <c r="Q208" s="75" t="s">
        <v>124</v>
      </c>
      <c r="R208" s="91">
        <v>1.0</v>
      </c>
      <c r="S208" s="166" t="s">
        <v>126</v>
      </c>
      <c r="T208" s="166" t="s">
        <v>145</v>
      </c>
      <c r="U208" s="166" t="s">
        <v>101</v>
      </c>
      <c r="V208" s="166" t="s">
        <v>131</v>
      </c>
      <c r="W208" s="94"/>
      <c r="X208" s="75"/>
      <c r="Y208" s="166"/>
      <c r="Z208" s="395"/>
      <c r="AA208" s="357"/>
    </row>
    <row r="209" ht="22.5" customHeight="1">
      <c r="A209" s="448">
        <f>COUNTIF('Call &amp; Chat-Lidya'!$I$4:$I$2433,I209)</f>
        <v>1</v>
      </c>
      <c r="B209" s="74">
        <v>46141.0</v>
      </c>
      <c r="C209" s="94" t="s">
        <v>83</v>
      </c>
      <c r="D209" s="94" t="s">
        <v>155</v>
      </c>
      <c r="E209" s="76" t="s">
        <v>3617</v>
      </c>
      <c r="F209" s="157">
        <v>46141.0</v>
      </c>
      <c r="G209" s="176"/>
      <c r="H209" s="75" t="s">
        <v>3618</v>
      </c>
      <c r="I209" s="75" t="s">
        <v>3619</v>
      </c>
      <c r="J209" s="353" t="s">
        <v>3620</v>
      </c>
      <c r="K209" s="354" t="s">
        <v>3621</v>
      </c>
      <c r="L209" s="354" t="s">
        <v>3621</v>
      </c>
      <c r="M209" s="75" t="s">
        <v>3622</v>
      </c>
      <c r="N209" s="75" t="s">
        <v>3623</v>
      </c>
      <c r="O209" s="164">
        <v>45386.0</v>
      </c>
      <c r="P209" s="74">
        <v>46150.0</v>
      </c>
      <c r="Q209" s="75" t="s">
        <v>3624</v>
      </c>
      <c r="R209" s="75" t="s">
        <v>143</v>
      </c>
      <c r="S209" s="166" t="s">
        <v>350</v>
      </c>
      <c r="T209" s="166" t="s">
        <v>145</v>
      </c>
      <c r="U209" s="166" t="s">
        <v>101</v>
      </c>
      <c r="V209" s="166" t="s">
        <v>105</v>
      </c>
      <c r="W209" s="94"/>
      <c r="X209" s="75"/>
      <c r="Y209" s="166"/>
      <c r="Z209" s="357" t="s">
        <v>3627</v>
      </c>
      <c r="AA209" s="357"/>
    </row>
    <row r="210" ht="22.5" customHeight="1">
      <c r="A210" s="72">
        <f>COUNTIF('Call &amp; Chat-Lidya'!$I$4:$I$2433,I210)</f>
        <v>7</v>
      </c>
      <c r="B210" s="74">
        <v>46140.0</v>
      </c>
      <c r="C210" s="94" t="s">
        <v>83</v>
      </c>
      <c r="D210" s="94" t="s">
        <v>155</v>
      </c>
      <c r="E210" s="76" t="s">
        <v>3631</v>
      </c>
      <c r="F210" s="157">
        <v>46120.0</v>
      </c>
      <c r="G210" s="176"/>
      <c r="H210" s="75" t="s">
        <v>3632</v>
      </c>
      <c r="I210" s="75" t="s">
        <v>2102</v>
      </c>
      <c r="J210" s="353" t="s">
        <v>2103</v>
      </c>
      <c r="K210" s="354" t="s">
        <v>2104</v>
      </c>
      <c r="L210" s="354" t="s">
        <v>2104</v>
      </c>
      <c r="M210" s="75" t="s">
        <v>2105</v>
      </c>
      <c r="N210" s="75" t="s">
        <v>3634</v>
      </c>
      <c r="O210" s="164">
        <v>46069.0</v>
      </c>
      <c r="P210" s="74">
        <v>46148.0</v>
      </c>
      <c r="Q210" s="75" t="s">
        <v>3326</v>
      </c>
      <c r="R210" s="94">
        <v>3.0</v>
      </c>
      <c r="S210" s="166" t="s">
        <v>100</v>
      </c>
      <c r="T210" s="166" t="s">
        <v>381</v>
      </c>
      <c r="U210" s="166" t="s">
        <v>101</v>
      </c>
      <c r="V210" s="166" t="s">
        <v>105</v>
      </c>
      <c r="W210" s="75" t="s">
        <v>694</v>
      </c>
      <c r="X210" s="75"/>
      <c r="Y210" s="166"/>
      <c r="Z210" s="357" t="s">
        <v>3635</v>
      </c>
      <c r="AA210" s="357"/>
    </row>
    <row r="211" ht="22.5" customHeight="1">
      <c r="A211" s="72">
        <f>COUNTIF('Call &amp; Chat-Lidya'!$I$4:$I$2433,I211)</f>
        <v>3</v>
      </c>
      <c r="B211" s="74">
        <v>46140.0</v>
      </c>
      <c r="C211" s="94" t="s">
        <v>83</v>
      </c>
      <c r="D211" s="94" t="s">
        <v>155</v>
      </c>
      <c r="E211" s="76" t="s">
        <v>3636</v>
      </c>
      <c r="F211" s="157">
        <v>46139.0</v>
      </c>
      <c r="G211" s="176"/>
      <c r="H211" s="75" t="s">
        <v>3637</v>
      </c>
      <c r="I211" s="75" t="s">
        <v>3638</v>
      </c>
      <c r="J211" s="353" t="s">
        <v>3639</v>
      </c>
      <c r="K211" s="354" t="s">
        <v>3640</v>
      </c>
      <c r="L211" s="354" t="s">
        <v>3640</v>
      </c>
      <c r="M211" s="75" t="s">
        <v>3641</v>
      </c>
      <c r="N211" s="75" t="s">
        <v>3641</v>
      </c>
      <c r="O211" s="164">
        <v>46064.0</v>
      </c>
      <c r="P211" s="74">
        <v>46078.0</v>
      </c>
      <c r="Q211" s="75" t="s">
        <v>124</v>
      </c>
      <c r="R211" s="91">
        <v>1.0</v>
      </c>
      <c r="S211" s="166" t="s">
        <v>251</v>
      </c>
      <c r="T211" s="166" t="s">
        <v>145</v>
      </c>
      <c r="U211" s="166" t="s">
        <v>101</v>
      </c>
      <c r="V211" s="166" t="s">
        <v>131</v>
      </c>
      <c r="W211" s="175"/>
      <c r="X211" s="75"/>
      <c r="Y211" s="166"/>
      <c r="Z211" s="395"/>
      <c r="AA211" s="357"/>
    </row>
    <row r="212" ht="22.5" customHeight="1">
      <c r="A212" s="72">
        <f>COUNTIF('Call &amp; Chat-Lidya'!$I$4:$I$2433,I212)</f>
        <v>3</v>
      </c>
      <c r="B212" s="74">
        <v>46140.0</v>
      </c>
      <c r="C212" s="94" t="s">
        <v>83</v>
      </c>
      <c r="D212" s="94" t="s">
        <v>155</v>
      </c>
      <c r="E212" s="76" t="s">
        <v>3647</v>
      </c>
      <c r="F212" s="157">
        <v>46139.0</v>
      </c>
      <c r="G212" s="176"/>
      <c r="H212" s="75" t="s">
        <v>3648</v>
      </c>
      <c r="I212" s="75" t="s">
        <v>3649</v>
      </c>
      <c r="J212" s="353" t="s">
        <v>3650</v>
      </c>
      <c r="K212" s="354" t="s">
        <v>3652</v>
      </c>
      <c r="L212" s="354" t="s">
        <v>3652</v>
      </c>
      <c r="M212" s="75" t="s">
        <v>3653</v>
      </c>
      <c r="N212" s="75" t="s">
        <v>3653</v>
      </c>
      <c r="O212" s="164">
        <v>46065.0</v>
      </c>
      <c r="P212" s="74">
        <v>46079.0</v>
      </c>
      <c r="Q212" s="75" t="s">
        <v>95</v>
      </c>
      <c r="R212" s="91">
        <v>1.0</v>
      </c>
      <c r="S212" s="166" t="s">
        <v>251</v>
      </c>
      <c r="T212" s="166" t="s">
        <v>145</v>
      </c>
      <c r="U212" s="166" t="s">
        <v>101</v>
      </c>
      <c r="V212" s="166" t="s">
        <v>131</v>
      </c>
      <c r="W212" s="175"/>
      <c r="X212" s="75"/>
      <c r="Y212" s="166"/>
      <c r="Z212" s="395"/>
      <c r="AA212" s="357"/>
    </row>
    <row r="213" ht="22.5" customHeight="1">
      <c r="A213" s="72">
        <f>COUNTIF('Call &amp; Chat-Lidya'!$I$4:$I$2433,I213)</f>
        <v>3</v>
      </c>
      <c r="B213" s="74">
        <v>46140.0</v>
      </c>
      <c r="C213" s="94" t="s">
        <v>83</v>
      </c>
      <c r="D213" s="94" t="s">
        <v>155</v>
      </c>
      <c r="E213" s="76" t="s">
        <v>3654</v>
      </c>
      <c r="F213" s="157">
        <v>46139.0</v>
      </c>
      <c r="G213" s="176"/>
      <c r="H213" s="75" t="s">
        <v>3655</v>
      </c>
      <c r="I213" s="75" t="s">
        <v>3656</v>
      </c>
      <c r="J213" s="353" t="s">
        <v>3657</v>
      </c>
      <c r="K213" s="354" t="s">
        <v>3658</v>
      </c>
      <c r="L213" s="354" t="s">
        <v>3658</v>
      </c>
      <c r="M213" s="75" t="s">
        <v>3659</v>
      </c>
      <c r="N213" s="75" t="s">
        <v>3659</v>
      </c>
      <c r="O213" s="164">
        <v>46066.0</v>
      </c>
      <c r="P213" s="74">
        <v>46080.0</v>
      </c>
      <c r="Q213" s="75" t="s">
        <v>461</v>
      </c>
      <c r="R213" s="91">
        <v>1.0</v>
      </c>
      <c r="S213" s="166" t="s">
        <v>251</v>
      </c>
      <c r="T213" s="166" t="s">
        <v>145</v>
      </c>
      <c r="U213" s="166" t="s">
        <v>101</v>
      </c>
      <c r="V213" s="166" t="s">
        <v>131</v>
      </c>
      <c r="W213" s="175"/>
      <c r="X213" s="75"/>
      <c r="Y213" s="166"/>
      <c r="Z213" s="395"/>
      <c r="AA213" s="357"/>
    </row>
    <row r="214" ht="22.5" customHeight="1">
      <c r="A214" s="72">
        <f>COUNTIF('Call &amp; Chat-Lidya'!$I$4:$I$2433,I214)</f>
        <v>6</v>
      </c>
      <c r="B214" s="74">
        <v>46140.0</v>
      </c>
      <c r="C214" s="94" t="s">
        <v>83</v>
      </c>
      <c r="D214" s="94" t="s">
        <v>155</v>
      </c>
      <c r="E214" s="76" t="s">
        <v>3660</v>
      </c>
      <c r="F214" s="157">
        <v>46139.0</v>
      </c>
      <c r="G214" s="176"/>
      <c r="H214" s="75" t="s">
        <v>3661</v>
      </c>
      <c r="I214" s="75" t="s">
        <v>1024</v>
      </c>
      <c r="J214" s="353" t="s">
        <v>1025</v>
      </c>
      <c r="K214" s="354" t="s">
        <v>1026</v>
      </c>
      <c r="L214" s="354" t="s">
        <v>1026</v>
      </c>
      <c r="M214" s="75" t="s">
        <v>1027</v>
      </c>
      <c r="N214" s="75" t="s">
        <v>1027</v>
      </c>
      <c r="O214" s="164">
        <v>46067.0</v>
      </c>
      <c r="P214" s="74">
        <v>46081.0</v>
      </c>
      <c r="Q214" s="75" t="s">
        <v>124</v>
      </c>
      <c r="R214" s="91">
        <v>1.0</v>
      </c>
      <c r="S214" s="166" t="s">
        <v>126</v>
      </c>
      <c r="T214" s="166" t="s">
        <v>145</v>
      </c>
      <c r="U214" s="166" t="s">
        <v>101</v>
      </c>
      <c r="V214" s="166" t="s">
        <v>131</v>
      </c>
      <c r="W214" s="175"/>
      <c r="X214" s="75"/>
      <c r="Y214" s="166"/>
      <c r="Z214" s="395"/>
      <c r="AA214" s="357"/>
    </row>
    <row r="215" ht="22.5" customHeight="1">
      <c r="A215" s="72">
        <f>COUNTIF('Call &amp; Chat-Lidya'!$I$4:$I$2433,I215)</f>
        <v>3</v>
      </c>
      <c r="B215" s="488">
        <v>46128.0</v>
      </c>
      <c r="C215" s="94" t="s">
        <v>83</v>
      </c>
      <c r="D215" s="94" t="s">
        <v>155</v>
      </c>
      <c r="E215" s="76" t="s">
        <v>3668</v>
      </c>
      <c r="F215" s="157">
        <v>46127.0</v>
      </c>
      <c r="G215" s="176"/>
      <c r="H215" s="75" t="s">
        <v>3672</v>
      </c>
      <c r="I215" s="75" t="s">
        <v>3673</v>
      </c>
      <c r="J215" s="353" t="s">
        <v>3674</v>
      </c>
      <c r="K215" s="354" t="s">
        <v>3675</v>
      </c>
      <c r="L215" s="354" t="s">
        <v>3675</v>
      </c>
      <c r="M215" s="94"/>
      <c r="N215" s="75" t="s">
        <v>3676</v>
      </c>
      <c r="O215" s="164">
        <v>46057.0</v>
      </c>
      <c r="P215" s="74">
        <v>46071.0</v>
      </c>
      <c r="Q215" s="75" t="s">
        <v>124</v>
      </c>
      <c r="R215" s="91">
        <v>1.0</v>
      </c>
      <c r="S215" s="166" t="s">
        <v>251</v>
      </c>
      <c r="T215" s="166" t="s">
        <v>145</v>
      </c>
      <c r="U215" s="166" t="s">
        <v>101</v>
      </c>
      <c r="V215" s="166" t="s">
        <v>131</v>
      </c>
      <c r="W215" s="175"/>
      <c r="X215" s="75"/>
      <c r="Y215" s="166"/>
      <c r="Z215" s="395"/>
      <c r="AA215" s="357"/>
    </row>
    <row r="216" ht="22.5" customHeight="1">
      <c r="A216" s="72">
        <f>COUNTIF('Call &amp; Chat-Lidya'!$I$4:$I$2433,I216)</f>
        <v>3</v>
      </c>
      <c r="B216" s="488">
        <v>46128.0</v>
      </c>
      <c r="C216" s="94" t="s">
        <v>83</v>
      </c>
      <c r="D216" s="94" t="s">
        <v>155</v>
      </c>
      <c r="E216" s="76" t="s">
        <v>3682</v>
      </c>
      <c r="F216" s="157">
        <v>46127.0</v>
      </c>
      <c r="G216" s="176"/>
      <c r="H216" s="75" t="s">
        <v>3685</v>
      </c>
      <c r="I216" s="75" t="s">
        <v>3686</v>
      </c>
      <c r="J216" s="353" t="s">
        <v>3687</v>
      </c>
      <c r="K216" s="354" t="s">
        <v>3688</v>
      </c>
      <c r="L216" s="354" t="s">
        <v>3688</v>
      </c>
      <c r="M216" s="75" t="s">
        <v>3689</v>
      </c>
      <c r="N216" s="75" t="s">
        <v>3690</v>
      </c>
      <c r="O216" s="164">
        <v>46057.0</v>
      </c>
      <c r="P216" s="74">
        <v>46071.0</v>
      </c>
      <c r="Q216" s="75" t="s">
        <v>124</v>
      </c>
      <c r="R216" s="91">
        <v>1.0</v>
      </c>
      <c r="S216" s="166" t="s">
        <v>126</v>
      </c>
      <c r="T216" s="166" t="s">
        <v>145</v>
      </c>
      <c r="U216" s="166" t="s">
        <v>101</v>
      </c>
      <c r="V216" s="166" t="s">
        <v>131</v>
      </c>
      <c r="W216" s="175"/>
      <c r="X216" s="75"/>
      <c r="Y216" s="166"/>
      <c r="Z216" s="395"/>
      <c r="AA216" s="357"/>
    </row>
    <row r="217" ht="22.5" customHeight="1">
      <c r="A217" s="72">
        <f>COUNTIF('Call &amp; Chat-Lidya'!$I$4:$I$2433,I217)</f>
        <v>3</v>
      </c>
      <c r="B217" s="488">
        <v>46128.0</v>
      </c>
      <c r="C217" s="94" t="s">
        <v>83</v>
      </c>
      <c r="D217" s="94" t="s">
        <v>155</v>
      </c>
      <c r="E217" s="76" t="s">
        <v>3693</v>
      </c>
      <c r="F217" s="157">
        <v>46127.0</v>
      </c>
      <c r="G217" s="176"/>
      <c r="H217" s="75" t="s">
        <v>3694</v>
      </c>
      <c r="I217" s="75" t="s">
        <v>3695</v>
      </c>
      <c r="J217" s="353" t="s">
        <v>3696</v>
      </c>
      <c r="K217" s="354" t="s">
        <v>3697</v>
      </c>
      <c r="L217" s="354" t="s">
        <v>3697</v>
      </c>
      <c r="M217" s="75" t="s">
        <v>3698</v>
      </c>
      <c r="N217" s="75" t="s">
        <v>3698</v>
      </c>
      <c r="O217" s="164">
        <v>46058.0</v>
      </c>
      <c r="P217" s="74">
        <v>46072.0</v>
      </c>
      <c r="Q217" s="75" t="s">
        <v>124</v>
      </c>
      <c r="R217" s="91">
        <v>1.0</v>
      </c>
      <c r="S217" s="166" t="s">
        <v>126</v>
      </c>
      <c r="T217" s="166" t="s">
        <v>145</v>
      </c>
      <c r="U217" s="166" t="s">
        <v>101</v>
      </c>
      <c r="V217" s="166" t="s">
        <v>131</v>
      </c>
      <c r="W217" s="175"/>
      <c r="X217" s="75"/>
      <c r="Y217" s="166"/>
      <c r="Z217" s="395"/>
      <c r="AA217" s="357"/>
    </row>
    <row r="218" ht="22.5" customHeight="1">
      <c r="A218" s="72">
        <f>COUNTIF('Call &amp; Chat-Lidya'!$I$4:$I$2433,I218)</f>
        <v>3</v>
      </c>
      <c r="B218" s="488">
        <v>46128.0</v>
      </c>
      <c r="C218" s="94" t="s">
        <v>83</v>
      </c>
      <c r="D218" s="94" t="s">
        <v>155</v>
      </c>
      <c r="E218" s="76" t="s">
        <v>3699</v>
      </c>
      <c r="F218" s="157">
        <v>46127.0</v>
      </c>
      <c r="G218" s="176"/>
      <c r="H218" s="75" t="s">
        <v>3701</v>
      </c>
      <c r="I218" s="75" t="s">
        <v>3702</v>
      </c>
      <c r="J218" s="353" t="s">
        <v>3703</v>
      </c>
      <c r="K218" s="354" t="s">
        <v>3703</v>
      </c>
      <c r="L218" s="354" t="s">
        <v>3703</v>
      </c>
      <c r="M218" s="75" t="s">
        <v>3704</v>
      </c>
      <c r="N218" s="75" t="s">
        <v>3705</v>
      </c>
      <c r="O218" s="164">
        <v>46058.0</v>
      </c>
      <c r="P218" s="74">
        <v>46072.0</v>
      </c>
      <c r="Q218" s="75" t="s">
        <v>124</v>
      </c>
      <c r="R218" s="91">
        <v>1.0</v>
      </c>
      <c r="S218" s="166" t="s">
        <v>126</v>
      </c>
      <c r="T218" s="166" t="s">
        <v>145</v>
      </c>
      <c r="U218" s="166" t="s">
        <v>101</v>
      </c>
      <c r="V218" s="166" t="s">
        <v>131</v>
      </c>
      <c r="W218" s="175"/>
      <c r="X218" s="75"/>
      <c r="Y218" s="166"/>
      <c r="Z218" s="395"/>
      <c r="AA218" s="357"/>
    </row>
    <row r="219" ht="31.5" customHeight="1">
      <c r="A219" s="72">
        <f>COUNTIF('Call &amp; Chat-Lidya'!$I$4:$I$2433,I219)</f>
        <v>3</v>
      </c>
      <c r="B219" s="488">
        <v>46128.0</v>
      </c>
      <c r="C219" s="94" t="s">
        <v>83</v>
      </c>
      <c r="D219" s="94" t="s">
        <v>155</v>
      </c>
      <c r="E219" s="76" t="s">
        <v>3708</v>
      </c>
      <c r="F219" s="157">
        <v>46127.0</v>
      </c>
      <c r="G219" s="176"/>
      <c r="H219" s="75" t="s">
        <v>3709</v>
      </c>
      <c r="I219" s="75" t="s">
        <v>3710</v>
      </c>
      <c r="J219" s="353" t="s">
        <v>3711</v>
      </c>
      <c r="K219" s="354" t="s">
        <v>3711</v>
      </c>
      <c r="L219" s="354" t="s">
        <v>3711</v>
      </c>
      <c r="M219" s="75" t="s">
        <v>3712</v>
      </c>
      <c r="N219" s="75" t="s">
        <v>3712</v>
      </c>
      <c r="O219" s="164">
        <v>46059.0</v>
      </c>
      <c r="P219" s="74">
        <v>46073.0</v>
      </c>
      <c r="Q219" s="75" t="s">
        <v>143</v>
      </c>
      <c r="R219" s="91">
        <v>1.0</v>
      </c>
      <c r="S219" s="166" t="s">
        <v>126</v>
      </c>
      <c r="T219" s="166" t="s">
        <v>145</v>
      </c>
      <c r="U219" s="166" t="s">
        <v>101</v>
      </c>
      <c r="V219" s="166" t="s">
        <v>131</v>
      </c>
      <c r="W219" s="175"/>
      <c r="X219" s="75"/>
      <c r="Y219" s="166"/>
      <c r="Z219" s="395"/>
      <c r="AA219" s="357"/>
    </row>
    <row r="220" ht="22.5" customHeight="1">
      <c r="A220" s="72">
        <f>COUNTIF('Call &amp; Chat-Lidya'!$I$4:$I$2433,I220)</f>
        <v>3</v>
      </c>
      <c r="B220" s="488">
        <v>46128.0</v>
      </c>
      <c r="C220" s="94" t="s">
        <v>83</v>
      </c>
      <c r="D220" s="94" t="s">
        <v>155</v>
      </c>
      <c r="E220" s="76" t="s">
        <v>3718</v>
      </c>
      <c r="F220" s="157">
        <v>46127.0</v>
      </c>
      <c r="G220" s="176"/>
      <c r="H220" s="75" t="s">
        <v>3719</v>
      </c>
      <c r="I220" s="75" t="s">
        <v>3720</v>
      </c>
      <c r="J220" s="353" t="s">
        <v>3721</v>
      </c>
      <c r="K220" s="354" t="s">
        <v>3722</v>
      </c>
      <c r="L220" s="354" t="s">
        <v>3722</v>
      </c>
      <c r="M220" s="75" t="s">
        <v>3723</v>
      </c>
      <c r="N220" s="75" t="s">
        <v>3724</v>
      </c>
      <c r="O220" s="164">
        <v>46059.0</v>
      </c>
      <c r="P220" s="74">
        <v>46073.0</v>
      </c>
      <c r="Q220" s="75" t="s">
        <v>202</v>
      </c>
      <c r="R220" s="91">
        <v>1.0</v>
      </c>
      <c r="S220" s="166" t="s">
        <v>126</v>
      </c>
      <c r="T220" s="166" t="s">
        <v>145</v>
      </c>
      <c r="U220" s="166" t="s">
        <v>101</v>
      </c>
      <c r="V220" s="166" t="s">
        <v>131</v>
      </c>
      <c r="W220" s="175"/>
      <c r="X220" s="75"/>
      <c r="Y220" s="166"/>
      <c r="Z220" s="395"/>
      <c r="AA220" s="357"/>
    </row>
    <row r="221" ht="22.5" customHeight="1">
      <c r="A221" s="72">
        <f>COUNTIF('Call &amp; Chat-Lidya'!$I$4:$I$2433,I221)</f>
        <v>3</v>
      </c>
      <c r="B221" s="488">
        <v>46128.0</v>
      </c>
      <c r="C221" s="94" t="s">
        <v>83</v>
      </c>
      <c r="D221" s="94" t="s">
        <v>155</v>
      </c>
      <c r="E221" s="76" t="s">
        <v>3728</v>
      </c>
      <c r="F221" s="157">
        <v>46127.0</v>
      </c>
      <c r="G221" s="176"/>
      <c r="H221" s="75" t="s">
        <v>3729</v>
      </c>
      <c r="I221" s="75" t="s">
        <v>3730</v>
      </c>
      <c r="J221" s="353" t="s">
        <v>3731</v>
      </c>
      <c r="K221" s="354" t="s">
        <v>3732</v>
      </c>
      <c r="L221" s="354" t="s">
        <v>3732</v>
      </c>
      <c r="M221" s="94"/>
      <c r="N221" s="75" t="s">
        <v>3733</v>
      </c>
      <c r="O221" s="164">
        <v>46059.0</v>
      </c>
      <c r="P221" s="74">
        <v>46073.0</v>
      </c>
      <c r="Q221" s="75" t="s">
        <v>124</v>
      </c>
      <c r="R221" s="91">
        <v>1.0</v>
      </c>
      <c r="S221" s="166" t="s">
        <v>350</v>
      </c>
      <c r="T221" s="166" t="s">
        <v>145</v>
      </c>
      <c r="U221" s="166" t="s">
        <v>101</v>
      </c>
      <c r="V221" s="166" t="s">
        <v>131</v>
      </c>
      <c r="W221" s="175"/>
      <c r="X221" s="75"/>
      <c r="Y221" s="166"/>
      <c r="Z221" s="357" t="s">
        <v>3738</v>
      </c>
      <c r="AA221" s="357"/>
    </row>
    <row r="222" ht="22.5" customHeight="1">
      <c r="A222" s="72">
        <f>COUNTIF('Call &amp; Chat-Lidya'!$I$4:$I$2433,I222)</f>
        <v>3</v>
      </c>
      <c r="B222" s="488">
        <v>46128.0</v>
      </c>
      <c r="C222" s="94" t="s">
        <v>83</v>
      </c>
      <c r="D222" s="94" t="s">
        <v>155</v>
      </c>
      <c r="E222" s="76" t="s">
        <v>3740</v>
      </c>
      <c r="F222" s="157">
        <v>46127.0</v>
      </c>
      <c r="G222" s="176"/>
      <c r="H222" s="75" t="s">
        <v>3743</v>
      </c>
      <c r="I222" s="75" t="s">
        <v>3744</v>
      </c>
      <c r="J222" s="353" t="s">
        <v>3747</v>
      </c>
      <c r="K222" s="354" t="s">
        <v>3748</v>
      </c>
      <c r="L222" s="354" t="s">
        <v>3748</v>
      </c>
      <c r="M222" s="75" t="s">
        <v>3749</v>
      </c>
      <c r="N222" s="75" t="s">
        <v>3749</v>
      </c>
      <c r="O222" s="164">
        <v>46060.0</v>
      </c>
      <c r="P222" s="74">
        <v>46074.0</v>
      </c>
      <c r="Q222" s="75" t="s">
        <v>124</v>
      </c>
      <c r="R222" s="91">
        <v>1.0</v>
      </c>
      <c r="S222" s="166" t="s">
        <v>126</v>
      </c>
      <c r="T222" s="166" t="s">
        <v>145</v>
      </c>
      <c r="U222" s="166" t="s">
        <v>101</v>
      </c>
      <c r="V222" s="166" t="s">
        <v>131</v>
      </c>
      <c r="W222" s="175"/>
      <c r="X222" s="75"/>
      <c r="Y222" s="166"/>
      <c r="Z222" s="395"/>
      <c r="AA222" s="357"/>
    </row>
    <row r="223" ht="22.5" customHeight="1">
      <c r="A223" s="72">
        <f>COUNTIF('Call &amp; Chat-Lidya'!$I$4:$I$2433,I223)</f>
        <v>4</v>
      </c>
      <c r="B223" s="488">
        <v>46127.0</v>
      </c>
      <c r="C223" s="94" t="s">
        <v>83</v>
      </c>
      <c r="D223" s="94" t="s">
        <v>155</v>
      </c>
      <c r="E223" s="76" t="s">
        <v>3754</v>
      </c>
      <c r="F223" s="157">
        <v>46127.0</v>
      </c>
      <c r="G223" s="176"/>
      <c r="H223" s="75" t="s">
        <v>3758</v>
      </c>
      <c r="I223" s="75" t="s">
        <v>3760</v>
      </c>
      <c r="J223" s="353" t="s">
        <v>3761</v>
      </c>
      <c r="K223" s="354" t="s">
        <v>3762</v>
      </c>
      <c r="L223" s="354" t="s">
        <v>3762</v>
      </c>
      <c r="M223" s="75" t="s">
        <v>3763</v>
      </c>
      <c r="N223" s="75" t="s">
        <v>3764</v>
      </c>
      <c r="O223" s="164">
        <v>46061.0</v>
      </c>
      <c r="P223" s="74">
        <v>46075.0</v>
      </c>
      <c r="Q223" s="75" t="s">
        <v>143</v>
      </c>
      <c r="R223" s="91">
        <v>1.0</v>
      </c>
      <c r="S223" s="166" t="s">
        <v>126</v>
      </c>
      <c r="T223" s="166" t="s">
        <v>127</v>
      </c>
      <c r="U223" s="166" t="s">
        <v>101</v>
      </c>
      <c r="V223" s="166" t="s">
        <v>131</v>
      </c>
      <c r="W223" s="175"/>
      <c r="X223" s="75"/>
      <c r="Y223" s="166"/>
      <c r="Z223" s="395"/>
      <c r="AA223" s="357"/>
    </row>
    <row r="224" ht="22.5" customHeight="1">
      <c r="A224" s="72">
        <f>COUNTIF('Call &amp; Chat-Lidya'!$I$4:$I$2433,I224)</f>
        <v>3</v>
      </c>
      <c r="B224" s="488">
        <v>46127.0</v>
      </c>
      <c r="C224" s="94" t="s">
        <v>83</v>
      </c>
      <c r="D224" s="94" t="s">
        <v>155</v>
      </c>
      <c r="E224" s="76" t="s">
        <v>3770</v>
      </c>
      <c r="F224" s="157">
        <v>46127.0</v>
      </c>
      <c r="G224" s="176"/>
      <c r="H224" s="75" t="s">
        <v>3771</v>
      </c>
      <c r="I224" s="75" t="s">
        <v>3773</v>
      </c>
      <c r="J224" s="353" t="s">
        <v>3774</v>
      </c>
      <c r="K224" s="354" t="s">
        <v>154</v>
      </c>
      <c r="L224" s="354" t="s">
        <v>154</v>
      </c>
      <c r="M224" s="75" t="s">
        <v>3775</v>
      </c>
      <c r="N224" s="75" t="s">
        <v>3775</v>
      </c>
      <c r="O224" s="164">
        <v>46062.0</v>
      </c>
      <c r="P224" s="74">
        <v>46076.0</v>
      </c>
      <c r="Q224" s="75" t="s">
        <v>124</v>
      </c>
      <c r="R224" s="91">
        <v>1.0</v>
      </c>
      <c r="S224" s="166" t="s">
        <v>251</v>
      </c>
      <c r="T224" s="166" t="s">
        <v>127</v>
      </c>
      <c r="U224" s="166" t="s">
        <v>101</v>
      </c>
      <c r="V224" s="166" t="s">
        <v>131</v>
      </c>
      <c r="W224" s="175"/>
      <c r="X224" s="75"/>
      <c r="Y224" s="166"/>
      <c r="Z224" s="395"/>
      <c r="AA224" s="357"/>
    </row>
    <row r="225" ht="22.5" customHeight="1">
      <c r="A225" s="72">
        <f>COUNTIF('Call &amp; Chat-Lidya'!$I$4:$I$2433,I225)</f>
        <v>3</v>
      </c>
      <c r="B225" s="488">
        <v>46127.0</v>
      </c>
      <c r="C225" s="94" t="s">
        <v>83</v>
      </c>
      <c r="D225" s="94" t="s">
        <v>155</v>
      </c>
      <c r="E225" s="76" t="s">
        <v>3281</v>
      </c>
      <c r="F225" s="157">
        <v>46127.0</v>
      </c>
      <c r="G225" s="176"/>
      <c r="H225" s="75" t="s">
        <v>3780</v>
      </c>
      <c r="I225" s="75" t="s">
        <v>3781</v>
      </c>
      <c r="J225" s="353" t="s">
        <v>3782</v>
      </c>
      <c r="K225" s="571" t="s">
        <v>3783</v>
      </c>
      <c r="L225" s="571" t="s">
        <v>3783</v>
      </c>
      <c r="M225" s="75" t="s">
        <v>3784</v>
      </c>
      <c r="N225" s="75" t="s">
        <v>3784</v>
      </c>
      <c r="O225" s="164">
        <v>46063.0</v>
      </c>
      <c r="P225" s="74">
        <v>46077.0</v>
      </c>
      <c r="Q225" s="75" t="s">
        <v>143</v>
      </c>
      <c r="R225" s="91">
        <v>1.0</v>
      </c>
      <c r="S225" s="166" t="s">
        <v>251</v>
      </c>
      <c r="T225" s="166" t="s">
        <v>127</v>
      </c>
      <c r="U225" s="166" t="s">
        <v>101</v>
      </c>
      <c r="V225" s="166" t="s">
        <v>131</v>
      </c>
      <c r="W225" s="175"/>
      <c r="X225" s="75"/>
      <c r="Y225" s="166"/>
      <c r="Z225" s="395"/>
      <c r="AA225" s="357"/>
    </row>
    <row r="226" ht="22.5" customHeight="1">
      <c r="A226" s="72">
        <f>COUNTIF('Call &amp; Chat-Lidya'!$I$4:$I$2433,I226)</f>
        <v>3</v>
      </c>
      <c r="B226" s="488">
        <v>46127.0</v>
      </c>
      <c r="C226" s="94" t="s">
        <v>83</v>
      </c>
      <c r="D226" s="94" t="s">
        <v>155</v>
      </c>
      <c r="E226" s="76" t="s">
        <v>3785</v>
      </c>
      <c r="F226" s="157">
        <v>46127.0</v>
      </c>
      <c r="G226" s="176"/>
      <c r="H226" s="75" t="s">
        <v>3786</v>
      </c>
      <c r="I226" s="75" t="s">
        <v>3787</v>
      </c>
      <c r="J226" s="353" t="s">
        <v>3788</v>
      </c>
      <c r="K226" s="354" t="s">
        <v>3789</v>
      </c>
      <c r="L226" s="354" t="s">
        <v>3789</v>
      </c>
      <c r="M226" s="75" t="s">
        <v>3790</v>
      </c>
      <c r="N226" s="75" t="s">
        <v>3790</v>
      </c>
      <c r="O226" s="164">
        <v>46065.0</v>
      </c>
      <c r="P226" s="74">
        <v>46079.0</v>
      </c>
      <c r="Q226" s="75" t="s">
        <v>213</v>
      </c>
      <c r="R226" s="91">
        <v>1.0</v>
      </c>
      <c r="S226" s="166" t="s">
        <v>251</v>
      </c>
      <c r="T226" s="166" t="s">
        <v>127</v>
      </c>
      <c r="U226" s="166" t="s">
        <v>101</v>
      </c>
      <c r="V226" s="166" t="s">
        <v>131</v>
      </c>
      <c r="W226" s="175"/>
      <c r="X226" s="75"/>
      <c r="Y226" s="166"/>
      <c r="Z226" s="395"/>
      <c r="AA226" s="357"/>
    </row>
    <row r="227" ht="22.5" customHeight="1">
      <c r="A227" s="72">
        <f>COUNTIF('Call &amp; Chat-Lidya'!$I$4:$I$2433,I227)</f>
        <v>3</v>
      </c>
      <c r="B227" s="488">
        <v>46127.0</v>
      </c>
      <c r="C227" s="94" t="s">
        <v>83</v>
      </c>
      <c r="D227" s="94" t="s">
        <v>155</v>
      </c>
      <c r="E227" s="76" t="s">
        <v>3791</v>
      </c>
      <c r="F227" s="157">
        <v>46127.0</v>
      </c>
      <c r="G227" s="176"/>
      <c r="H227" s="75" t="s">
        <v>3792</v>
      </c>
      <c r="I227" s="75" t="s">
        <v>3793</v>
      </c>
      <c r="J227" s="353" t="s">
        <v>3794</v>
      </c>
      <c r="K227" s="354" t="s">
        <v>3795</v>
      </c>
      <c r="L227" s="354" t="s">
        <v>3795</v>
      </c>
      <c r="M227" s="75" t="s">
        <v>3796</v>
      </c>
      <c r="N227" s="75" t="s">
        <v>3796</v>
      </c>
      <c r="O227" s="164">
        <v>46066.0</v>
      </c>
      <c r="P227" s="74">
        <v>46080.0</v>
      </c>
      <c r="Q227" s="75" t="s">
        <v>124</v>
      </c>
      <c r="R227" s="91">
        <v>1.0</v>
      </c>
      <c r="S227" s="166" t="s">
        <v>251</v>
      </c>
      <c r="T227" s="166" t="s">
        <v>127</v>
      </c>
      <c r="U227" s="166" t="s">
        <v>101</v>
      </c>
      <c r="V227" s="166" t="s">
        <v>131</v>
      </c>
      <c r="W227" s="175"/>
      <c r="X227" s="75"/>
      <c r="Y227" s="166"/>
      <c r="Z227" s="395"/>
      <c r="AA227" s="357"/>
    </row>
    <row r="228" ht="22.5" customHeight="1">
      <c r="A228" s="72">
        <f>COUNTIF('Call &amp; Chat-Lidya'!$I$4:$I$2433,I228)</f>
        <v>4</v>
      </c>
      <c r="B228" s="488">
        <v>46127.0</v>
      </c>
      <c r="C228" s="94" t="s">
        <v>83</v>
      </c>
      <c r="D228" s="94" t="s">
        <v>155</v>
      </c>
      <c r="E228" s="76" t="s">
        <v>3797</v>
      </c>
      <c r="F228" s="157">
        <v>46127.0</v>
      </c>
      <c r="G228" s="176"/>
      <c r="H228" s="75" t="s">
        <v>3798</v>
      </c>
      <c r="I228" s="75" t="s">
        <v>3799</v>
      </c>
      <c r="J228" s="353" t="s">
        <v>3800</v>
      </c>
      <c r="K228" s="354" t="s">
        <v>3801</v>
      </c>
      <c r="L228" s="354" t="s">
        <v>3801</v>
      </c>
      <c r="M228" s="75" t="s">
        <v>3802</v>
      </c>
      <c r="N228" s="75" t="s">
        <v>3802</v>
      </c>
      <c r="O228" s="164">
        <v>46066.0</v>
      </c>
      <c r="P228" s="74">
        <v>46080.0</v>
      </c>
      <c r="Q228" s="75" t="s">
        <v>124</v>
      </c>
      <c r="R228" s="91">
        <v>1.0</v>
      </c>
      <c r="S228" s="166" t="s">
        <v>251</v>
      </c>
      <c r="T228" s="166" t="s">
        <v>127</v>
      </c>
      <c r="U228" s="166" t="s">
        <v>101</v>
      </c>
      <c r="V228" s="166" t="s">
        <v>131</v>
      </c>
      <c r="W228" s="175"/>
      <c r="X228" s="75"/>
      <c r="Y228" s="166"/>
      <c r="Z228" s="395"/>
      <c r="AA228" s="357"/>
    </row>
    <row r="229" ht="22.5" customHeight="1">
      <c r="A229" s="72">
        <f>COUNTIF('Call &amp; Chat-Lidya'!$I$4:$I$2433,I229)</f>
        <v>7</v>
      </c>
      <c r="B229" s="488">
        <v>46127.0</v>
      </c>
      <c r="C229" s="94" t="s">
        <v>83</v>
      </c>
      <c r="D229" s="94" t="s">
        <v>155</v>
      </c>
      <c r="E229" s="76" t="s">
        <v>3320</v>
      </c>
      <c r="F229" s="157">
        <v>46127.0</v>
      </c>
      <c r="G229" s="176"/>
      <c r="H229" s="75" t="s">
        <v>3632</v>
      </c>
      <c r="I229" s="75" t="s">
        <v>2102</v>
      </c>
      <c r="J229" s="353" t="s">
        <v>2103</v>
      </c>
      <c r="K229" s="354" t="s">
        <v>2104</v>
      </c>
      <c r="L229" s="354" t="s">
        <v>2104</v>
      </c>
      <c r="M229" s="75" t="s">
        <v>2105</v>
      </c>
      <c r="N229" s="75" t="s">
        <v>3634</v>
      </c>
      <c r="O229" s="164">
        <v>46069.0</v>
      </c>
      <c r="P229" s="74">
        <v>46148.0</v>
      </c>
      <c r="Q229" s="75" t="s">
        <v>3809</v>
      </c>
      <c r="R229" s="91">
        <v>0.0</v>
      </c>
      <c r="S229" s="166" t="s">
        <v>350</v>
      </c>
      <c r="T229" s="166" t="s">
        <v>127</v>
      </c>
      <c r="U229" s="167"/>
      <c r="V229" s="166" t="s">
        <v>283</v>
      </c>
      <c r="W229" s="175"/>
      <c r="X229" s="75"/>
      <c r="Y229" s="166"/>
      <c r="Z229" s="395" t="s">
        <v>3810</v>
      </c>
      <c r="AA229" s="357"/>
    </row>
    <row r="230" ht="22.5" customHeight="1">
      <c r="A230" s="72">
        <f>COUNTIF('Call &amp; Chat-Lidya'!$I$4:$I$2433,I230)</f>
        <v>3</v>
      </c>
      <c r="B230" s="488">
        <v>46127.0</v>
      </c>
      <c r="C230" s="94" t="s">
        <v>83</v>
      </c>
      <c r="D230" s="94" t="s">
        <v>155</v>
      </c>
      <c r="E230" s="76" t="s">
        <v>3803</v>
      </c>
      <c r="F230" s="157">
        <v>46127.0</v>
      </c>
      <c r="G230" s="176"/>
      <c r="H230" s="75" t="s">
        <v>3804</v>
      </c>
      <c r="I230" s="75" t="s">
        <v>3805</v>
      </c>
      <c r="J230" s="353" t="s">
        <v>3806</v>
      </c>
      <c r="K230" s="354" t="s">
        <v>3807</v>
      </c>
      <c r="L230" s="354" t="s">
        <v>3807</v>
      </c>
      <c r="M230" s="75" t="s">
        <v>3808</v>
      </c>
      <c r="N230" s="75" t="s">
        <v>3808</v>
      </c>
      <c r="O230" s="164">
        <v>46069.0</v>
      </c>
      <c r="P230" s="74">
        <v>46083.0</v>
      </c>
      <c r="Q230" s="75" t="s">
        <v>124</v>
      </c>
      <c r="R230" s="91">
        <v>1.0</v>
      </c>
      <c r="S230" s="166" t="s">
        <v>126</v>
      </c>
      <c r="T230" s="166" t="s">
        <v>127</v>
      </c>
      <c r="U230" s="166" t="s">
        <v>101</v>
      </c>
      <c r="V230" s="166" t="s">
        <v>131</v>
      </c>
      <c r="W230" s="175"/>
      <c r="X230" s="75"/>
      <c r="Y230" s="166"/>
      <c r="Z230" s="395"/>
      <c r="AA230" s="357"/>
    </row>
    <row r="231" ht="22.5" customHeight="1">
      <c r="A231" s="72">
        <f>COUNTIF('Call &amp; Chat-Lidya'!$I$4:$I$2433,I231)</f>
        <v>3</v>
      </c>
      <c r="B231" s="488">
        <v>46127.0</v>
      </c>
      <c r="C231" s="94" t="s">
        <v>83</v>
      </c>
      <c r="D231" s="94" t="s">
        <v>155</v>
      </c>
      <c r="E231" s="76" t="s">
        <v>3822</v>
      </c>
      <c r="F231" s="157">
        <v>46127.0</v>
      </c>
      <c r="G231" s="176"/>
      <c r="H231" s="75" t="s">
        <v>3823</v>
      </c>
      <c r="I231" s="75" t="s">
        <v>3824</v>
      </c>
      <c r="J231" s="353" t="s">
        <v>3825</v>
      </c>
      <c r="K231" s="354" t="s">
        <v>1392</v>
      </c>
      <c r="L231" s="354" t="s">
        <v>1392</v>
      </c>
      <c r="M231" s="75" t="s">
        <v>3827</v>
      </c>
      <c r="N231" s="75" t="s">
        <v>3827</v>
      </c>
      <c r="O231" s="164">
        <v>46069.0</v>
      </c>
      <c r="P231" s="74">
        <v>46083.0</v>
      </c>
      <c r="Q231" s="75" t="s">
        <v>124</v>
      </c>
      <c r="R231" s="91">
        <v>1.0</v>
      </c>
      <c r="S231" s="166" t="s">
        <v>126</v>
      </c>
      <c r="T231" s="166" t="s">
        <v>127</v>
      </c>
      <c r="U231" s="166" t="s">
        <v>101</v>
      </c>
      <c r="V231" s="166" t="s">
        <v>131</v>
      </c>
      <c r="W231" s="175"/>
      <c r="X231" s="75"/>
      <c r="Y231" s="166"/>
      <c r="Z231" s="395"/>
      <c r="AA231" s="357"/>
    </row>
    <row r="232" ht="22.5" customHeight="1">
      <c r="A232" s="448">
        <f>COUNTIF('Call &amp; Chat-Lidya'!$I$4:$I$2433,I232)</f>
        <v>4</v>
      </c>
      <c r="B232" s="488">
        <v>46121.0</v>
      </c>
      <c r="C232" s="75" t="s">
        <v>83</v>
      </c>
      <c r="D232" s="75" t="s">
        <v>125</v>
      </c>
      <c r="E232" s="75" t="s">
        <v>143</v>
      </c>
      <c r="F232" s="157">
        <v>46097.0</v>
      </c>
      <c r="G232" s="176"/>
      <c r="H232" s="94">
        <v>10853.0</v>
      </c>
      <c r="I232" s="160" t="s">
        <v>250</v>
      </c>
      <c r="J232" s="175" t="s">
        <v>252</v>
      </c>
      <c r="K232" s="163" t="s">
        <v>253</v>
      </c>
      <c r="L232" s="163" t="s">
        <v>253</v>
      </c>
      <c r="M232" s="94" t="s">
        <v>254</v>
      </c>
      <c r="N232" s="94" t="s">
        <v>254</v>
      </c>
      <c r="O232" s="164">
        <v>46097.0</v>
      </c>
      <c r="P232" s="421">
        <v>46111.0</v>
      </c>
      <c r="Q232" s="75" t="s">
        <v>124</v>
      </c>
      <c r="R232" s="91">
        <v>1.0</v>
      </c>
      <c r="S232" s="166" t="s">
        <v>251</v>
      </c>
      <c r="T232" s="166" t="s">
        <v>145</v>
      </c>
      <c r="U232" s="167" t="s">
        <v>101</v>
      </c>
      <c r="V232" s="166" t="s">
        <v>131</v>
      </c>
      <c r="W232" s="175"/>
      <c r="X232" s="75"/>
      <c r="Y232" s="166"/>
      <c r="Z232" s="395"/>
      <c r="AA232" s="357"/>
    </row>
    <row r="233" ht="22.5" customHeight="1">
      <c r="A233" s="448">
        <f>COUNTIF('Call &amp; Chat-Lidya'!$I$4:$I$2433,I233)</f>
        <v>3</v>
      </c>
      <c r="B233" s="488">
        <v>46121.0</v>
      </c>
      <c r="C233" s="75" t="s">
        <v>83</v>
      </c>
      <c r="D233" s="75" t="s">
        <v>125</v>
      </c>
      <c r="E233" s="75" t="s">
        <v>213</v>
      </c>
      <c r="F233" s="157">
        <v>46094.0</v>
      </c>
      <c r="G233" s="176"/>
      <c r="H233" s="94">
        <v>10844.0</v>
      </c>
      <c r="I233" s="160" t="s">
        <v>3029</v>
      </c>
      <c r="J233" s="175" t="s">
        <v>3030</v>
      </c>
      <c r="K233" s="163" t="s">
        <v>3031</v>
      </c>
      <c r="L233" s="163" t="s">
        <v>3031</v>
      </c>
      <c r="M233" s="94" t="s">
        <v>3032</v>
      </c>
      <c r="N233" s="94" t="s">
        <v>3032</v>
      </c>
      <c r="O233" s="164">
        <v>46094.0</v>
      </c>
      <c r="P233" s="421">
        <v>46108.0</v>
      </c>
      <c r="Q233" s="75" t="s">
        <v>213</v>
      </c>
      <c r="R233" s="91">
        <v>1.0</v>
      </c>
      <c r="S233" s="166" t="s">
        <v>251</v>
      </c>
      <c r="T233" s="166" t="s">
        <v>145</v>
      </c>
      <c r="U233" s="166" t="s">
        <v>101</v>
      </c>
      <c r="V233" s="166" t="s">
        <v>131</v>
      </c>
      <c r="W233" s="175"/>
      <c r="X233" s="75"/>
      <c r="Y233" s="166"/>
      <c r="Z233" s="395"/>
      <c r="AA233" s="357"/>
    </row>
    <row r="234" ht="22.5" customHeight="1">
      <c r="A234" s="448">
        <f>COUNTIF('Call &amp; Chat-Lidya'!$I$4:$I$2433,I234)</f>
        <v>5</v>
      </c>
      <c r="B234" s="488">
        <v>46121.0</v>
      </c>
      <c r="C234" s="94" t="s">
        <v>83</v>
      </c>
      <c r="D234" s="94" t="s">
        <v>125</v>
      </c>
      <c r="E234" s="75" t="s">
        <v>461</v>
      </c>
      <c r="F234" s="429">
        <v>46092.0</v>
      </c>
      <c r="G234" s="176"/>
      <c r="H234" s="94" t="s">
        <v>3037</v>
      </c>
      <c r="I234" s="160" t="s">
        <v>3038</v>
      </c>
      <c r="J234" s="175" t="s">
        <v>3039</v>
      </c>
      <c r="K234" s="175" t="s">
        <v>3040</v>
      </c>
      <c r="L234" s="430" t="s">
        <v>3040</v>
      </c>
      <c r="M234" s="94" t="s">
        <v>3041</v>
      </c>
      <c r="N234" s="94" t="s">
        <v>3041</v>
      </c>
      <c r="O234" s="431">
        <v>46084.0</v>
      </c>
      <c r="P234" s="176">
        <v>46098.0</v>
      </c>
      <c r="Q234" s="94" t="s">
        <v>213</v>
      </c>
      <c r="R234" s="91">
        <v>1.0</v>
      </c>
      <c r="S234" s="167" t="s">
        <v>126</v>
      </c>
      <c r="T234" s="166" t="s">
        <v>195</v>
      </c>
      <c r="U234" s="166" t="s">
        <v>128</v>
      </c>
      <c r="V234" s="167" t="s">
        <v>131</v>
      </c>
      <c r="W234" s="94" t="s">
        <v>694</v>
      </c>
      <c r="X234" s="163"/>
      <c r="Y234" s="175"/>
      <c r="Z234" s="536"/>
      <c r="AA234" s="448"/>
    </row>
    <row r="235" ht="22.5" customHeight="1">
      <c r="A235" s="448">
        <f>COUNTIF('Call &amp; Chat-Lidya'!$I$4:$I$2433,I235)</f>
        <v>5</v>
      </c>
      <c r="B235" s="488">
        <v>46121.0</v>
      </c>
      <c r="C235" s="94" t="s">
        <v>83</v>
      </c>
      <c r="D235" s="94" t="s">
        <v>125</v>
      </c>
      <c r="E235" s="75" t="s">
        <v>115</v>
      </c>
      <c r="F235" s="429">
        <v>46092.0</v>
      </c>
      <c r="G235" s="176"/>
      <c r="H235" s="94" t="s">
        <v>2817</v>
      </c>
      <c r="I235" s="160" t="s">
        <v>3042</v>
      </c>
      <c r="J235" s="175" t="s">
        <v>3043</v>
      </c>
      <c r="K235" s="175" t="s">
        <v>3044</v>
      </c>
      <c r="L235" s="430" t="s">
        <v>3044</v>
      </c>
      <c r="M235" s="94" t="s">
        <v>3045</v>
      </c>
      <c r="N235" s="94" t="s">
        <v>3046</v>
      </c>
      <c r="O235" s="431">
        <v>46085.0</v>
      </c>
      <c r="P235" s="176">
        <v>46099.0</v>
      </c>
      <c r="Q235" s="94" t="s">
        <v>124</v>
      </c>
      <c r="R235" s="91">
        <v>1.0</v>
      </c>
      <c r="S235" s="166" t="s">
        <v>251</v>
      </c>
      <c r="T235" s="166" t="s">
        <v>145</v>
      </c>
      <c r="U235" s="167" t="s">
        <v>101</v>
      </c>
      <c r="V235" s="166" t="s">
        <v>131</v>
      </c>
      <c r="W235" s="175"/>
      <c r="X235" s="163"/>
      <c r="Y235" s="175"/>
      <c r="Z235" s="536"/>
      <c r="AA235" s="448"/>
    </row>
    <row r="236" ht="22.5" customHeight="1">
      <c r="A236" s="448">
        <f>COUNTIF('Call &amp; Chat-Lidya'!$I$4:$I$2433,I236)</f>
        <v>5</v>
      </c>
      <c r="B236" s="488">
        <v>46121.0</v>
      </c>
      <c r="C236" s="94" t="s">
        <v>83</v>
      </c>
      <c r="D236" s="94" t="s">
        <v>125</v>
      </c>
      <c r="E236" s="75" t="s">
        <v>135</v>
      </c>
      <c r="F236" s="429">
        <v>46092.0</v>
      </c>
      <c r="G236" s="176"/>
      <c r="H236" s="94" t="s">
        <v>3047</v>
      </c>
      <c r="I236" s="160" t="s">
        <v>3048</v>
      </c>
      <c r="J236" s="175" t="s">
        <v>3049</v>
      </c>
      <c r="K236" s="175" t="s">
        <v>3050</v>
      </c>
      <c r="L236" s="430" t="s">
        <v>3050</v>
      </c>
      <c r="M236" s="94" t="s">
        <v>3051</v>
      </c>
      <c r="N236" s="94" t="s">
        <v>3051</v>
      </c>
      <c r="O236" s="431">
        <v>46085.0</v>
      </c>
      <c r="P236" s="176">
        <v>46099.0</v>
      </c>
      <c r="Q236" s="94" t="s">
        <v>124</v>
      </c>
      <c r="R236" s="91">
        <v>1.0</v>
      </c>
      <c r="S236" s="166" t="s">
        <v>350</v>
      </c>
      <c r="T236" s="166" t="s">
        <v>145</v>
      </c>
      <c r="U236" s="166" t="s">
        <v>101</v>
      </c>
      <c r="V236" s="167" t="s">
        <v>131</v>
      </c>
      <c r="W236" s="175"/>
      <c r="X236" s="163"/>
      <c r="Y236" s="175"/>
      <c r="Z236" s="537" t="s">
        <v>3052</v>
      </c>
      <c r="AA236" s="515"/>
    </row>
    <row r="237" ht="22.5" customHeight="1">
      <c r="A237" s="448">
        <f>COUNTIF('Call &amp; Chat-Lidya'!$I$4:$I$2433,I237)</f>
        <v>5</v>
      </c>
      <c r="B237" s="488">
        <v>46121.0</v>
      </c>
      <c r="C237" s="94" t="s">
        <v>83</v>
      </c>
      <c r="D237" s="94" t="s">
        <v>125</v>
      </c>
      <c r="E237" s="75" t="s">
        <v>149</v>
      </c>
      <c r="F237" s="429">
        <v>46092.0</v>
      </c>
      <c r="G237" s="176"/>
      <c r="H237" s="94" t="s">
        <v>2831</v>
      </c>
      <c r="I237" s="160" t="s">
        <v>3056</v>
      </c>
      <c r="J237" s="175" t="s">
        <v>3057</v>
      </c>
      <c r="K237" s="175" t="s">
        <v>3058</v>
      </c>
      <c r="L237" s="430" t="s">
        <v>3058</v>
      </c>
      <c r="M237" s="94" t="s">
        <v>3059</v>
      </c>
      <c r="N237" s="94" t="s">
        <v>3059</v>
      </c>
      <c r="O237" s="431">
        <v>46086.0</v>
      </c>
      <c r="P237" s="176">
        <v>46100.0</v>
      </c>
      <c r="Q237" s="94" t="s">
        <v>124</v>
      </c>
      <c r="R237" s="91">
        <v>1.0</v>
      </c>
      <c r="S237" s="166" t="s">
        <v>126</v>
      </c>
      <c r="T237" s="166" t="s">
        <v>145</v>
      </c>
      <c r="U237" s="167" t="s">
        <v>101</v>
      </c>
      <c r="V237" s="167" t="s">
        <v>131</v>
      </c>
      <c r="W237" s="94" t="s">
        <v>694</v>
      </c>
      <c r="X237" s="163"/>
      <c r="Y237" s="175"/>
      <c r="Z237" s="536"/>
      <c r="AA237" s="515"/>
    </row>
    <row r="238" ht="22.5" customHeight="1">
      <c r="A238" s="448">
        <f>COUNTIF('Call &amp; Chat-Lidya'!$I$4:$I$2433,I238)</f>
        <v>5</v>
      </c>
      <c r="B238" s="488">
        <v>46121.0</v>
      </c>
      <c r="C238" s="94" t="s">
        <v>83</v>
      </c>
      <c r="D238" s="94" t="s">
        <v>125</v>
      </c>
      <c r="E238" s="75" t="s">
        <v>202</v>
      </c>
      <c r="F238" s="429">
        <v>46092.0</v>
      </c>
      <c r="G238" s="176"/>
      <c r="H238" s="94" t="s">
        <v>3060</v>
      </c>
      <c r="I238" s="538">
        <v>18055.0</v>
      </c>
      <c r="J238" s="175" t="s">
        <v>3061</v>
      </c>
      <c r="K238" s="175" t="s">
        <v>3062</v>
      </c>
      <c r="L238" s="430" t="s">
        <v>3062</v>
      </c>
      <c r="M238" s="94" t="s">
        <v>3063</v>
      </c>
      <c r="N238" s="94" t="s">
        <v>3063</v>
      </c>
      <c r="O238" s="431">
        <v>46089.0</v>
      </c>
      <c r="P238" s="176">
        <v>46103.0</v>
      </c>
      <c r="Q238" s="94" t="s">
        <v>124</v>
      </c>
      <c r="R238" s="91">
        <v>1.0</v>
      </c>
      <c r="S238" s="166" t="s">
        <v>251</v>
      </c>
      <c r="T238" s="166" t="s">
        <v>145</v>
      </c>
      <c r="U238" s="167" t="s">
        <v>101</v>
      </c>
      <c r="V238" s="166" t="s">
        <v>131</v>
      </c>
      <c r="W238" s="175"/>
      <c r="X238" s="175"/>
      <c r="Y238" s="175"/>
      <c r="Z238" s="536"/>
      <c r="AA238" s="539"/>
    </row>
    <row r="239" ht="22.5" customHeight="1">
      <c r="A239" s="448">
        <f>COUNTIF('Call &amp; Chat-Lidya'!$I$4:$I$2433,I239)</f>
        <v>5</v>
      </c>
      <c r="B239" s="488">
        <v>46121.0</v>
      </c>
      <c r="C239" s="94" t="s">
        <v>83</v>
      </c>
      <c r="D239" s="94" t="s">
        <v>125</v>
      </c>
      <c r="E239" s="75" t="s">
        <v>222</v>
      </c>
      <c r="F239" s="429">
        <v>46092.0</v>
      </c>
      <c r="G239" s="176"/>
      <c r="H239" s="94" t="s">
        <v>3068</v>
      </c>
      <c r="I239" s="538">
        <v>18066.0</v>
      </c>
      <c r="J239" s="175" t="s">
        <v>3069</v>
      </c>
      <c r="K239" s="175" t="s">
        <v>3070</v>
      </c>
      <c r="L239" s="430" t="s">
        <v>3070</v>
      </c>
      <c r="M239" s="94" t="s">
        <v>3071</v>
      </c>
      <c r="N239" s="94" t="s">
        <v>3071</v>
      </c>
      <c r="O239" s="431">
        <v>46090.0</v>
      </c>
      <c r="P239" s="176">
        <v>46104.0</v>
      </c>
      <c r="Q239" s="94" t="s">
        <v>124</v>
      </c>
      <c r="R239" s="91">
        <v>1.0</v>
      </c>
      <c r="S239" s="166" t="s">
        <v>251</v>
      </c>
      <c r="T239" s="167" t="s">
        <v>145</v>
      </c>
      <c r="U239" s="167" t="s">
        <v>101</v>
      </c>
      <c r="V239" s="167" t="s">
        <v>131</v>
      </c>
      <c r="W239" s="94" t="s">
        <v>694</v>
      </c>
      <c r="X239" s="163"/>
      <c r="Y239" s="175"/>
      <c r="Z239" s="536"/>
      <c r="AA239" s="540"/>
    </row>
    <row r="240" ht="22.5" customHeight="1">
      <c r="A240" s="448">
        <f>COUNTIF('Call &amp; Chat-Lidya'!$I$4:$I$2433,I240)</f>
        <v>4</v>
      </c>
      <c r="B240" s="488">
        <v>46121.0</v>
      </c>
      <c r="C240" s="94" t="s">
        <v>83</v>
      </c>
      <c r="D240" s="94" t="s">
        <v>125</v>
      </c>
      <c r="E240" s="75" t="s">
        <v>278</v>
      </c>
      <c r="F240" s="429">
        <v>46091.0</v>
      </c>
      <c r="G240" s="176"/>
      <c r="H240" s="94" t="s">
        <v>3072</v>
      </c>
      <c r="I240" s="538">
        <v>18079.0</v>
      </c>
      <c r="J240" s="175" t="s">
        <v>3073</v>
      </c>
      <c r="K240" s="175" t="s">
        <v>3074</v>
      </c>
      <c r="L240" s="430" t="s">
        <v>3074</v>
      </c>
      <c r="M240" s="94" t="s">
        <v>3075</v>
      </c>
      <c r="N240" s="94" t="s">
        <v>3075</v>
      </c>
      <c r="O240" s="431">
        <v>46091.0</v>
      </c>
      <c r="P240" s="176">
        <v>46105.0</v>
      </c>
      <c r="Q240" s="94" t="s">
        <v>143</v>
      </c>
      <c r="R240" s="91">
        <v>1.0</v>
      </c>
      <c r="S240" s="166" t="s">
        <v>126</v>
      </c>
      <c r="T240" s="167" t="s">
        <v>145</v>
      </c>
      <c r="U240" s="167" t="s">
        <v>101</v>
      </c>
      <c r="V240" s="167" t="s">
        <v>131</v>
      </c>
      <c r="W240" s="175"/>
      <c r="X240" s="163"/>
      <c r="Y240" s="175"/>
      <c r="Z240" s="536"/>
      <c r="AA240" s="448"/>
    </row>
    <row r="241" ht="22.5" customHeight="1">
      <c r="A241" s="448">
        <f>COUNTIF('Call &amp; Chat-Lidya'!$I$4:$I$2433,I241)</f>
        <v>5</v>
      </c>
      <c r="B241" s="488">
        <v>46121.0</v>
      </c>
      <c r="C241" s="75" t="s">
        <v>83</v>
      </c>
      <c r="D241" s="94" t="s">
        <v>125</v>
      </c>
      <c r="E241" s="75" t="s">
        <v>1866</v>
      </c>
      <c r="F241" s="419">
        <v>46104.0</v>
      </c>
      <c r="G241" s="176"/>
      <c r="H241" s="75" t="s">
        <v>3076</v>
      </c>
      <c r="I241" s="75" t="s">
        <v>3077</v>
      </c>
      <c r="J241" s="353" t="s">
        <v>3078</v>
      </c>
      <c r="K241" s="353" t="s">
        <v>3079</v>
      </c>
      <c r="L241" s="420" t="s">
        <v>3079</v>
      </c>
      <c r="M241" s="75" t="s">
        <v>3080</v>
      </c>
      <c r="N241" s="75" t="s">
        <v>3080</v>
      </c>
      <c r="O241" s="164">
        <v>46104.0</v>
      </c>
      <c r="P241" s="421">
        <v>46118.0</v>
      </c>
      <c r="Q241" s="75" t="s">
        <v>115</v>
      </c>
      <c r="R241" s="91">
        <v>1.0</v>
      </c>
      <c r="S241" s="166" t="s">
        <v>126</v>
      </c>
      <c r="T241" s="166" t="s">
        <v>145</v>
      </c>
      <c r="U241" s="166" t="s">
        <v>101</v>
      </c>
      <c r="V241" s="166" t="s">
        <v>131</v>
      </c>
      <c r="W241" s="175"/>
      <c r="X241" s="175"/>
      <c r="Y241" s="175"/>
      <c r="Z241" s="537"/>
      <c r="AA241" s="357"/>
    </row>
    <row r="242" ht="22.5" customHeight="1">
      <c r="A242" s="448">
        <f>COUNTIF('Call &amp; Chat-Lidya'!$I$4:$I$2433,I242)</f>
        <v>4</v>
      </c>
      <c r="B242" s="488">
        <v>46121.0</v>
      </c>
      <c r="C242" s="75" t="s">
        <v>83</v>
      </c>
      <c r="D242" s="94" t="s">
        <v>125</v>
      </c>
      <c r="E242" s="75" t="s">
        <v>2596</v>
      </c>
      <c r="F242" s="419">
        <v>46107.0</v>
      </c>
      <c r="G242" s="176"/>
      <c r="H242" s="75" t="s">
        <v>3081</v>
      </c>
      <c r="I242" s="75" t="s">
        <v>3082</v>
      </c>
      <c r="J242" s="353" t="s">
        <v>3083</v>
      </c>
      <c r="K242" s="353" t="s">
        <v>3084</v>
      </c>
      <c r="L242" s="420" t="s">
        <v>3084</v>
      </c>
      <c r="M242" s="75" t="s">
        <v>3085</v>
      </c>
      <c r="N242" s="75" t="s">
        <v>3085</v>
      </c>
      <c r="O242" s="164">
        <v>46107.0</v>
      </c>
      <c r="P242" s="421">
        <v>46121.0</v>
      </c>
      <c r="Q242" s="75" t="s">
        <v>143</v>
      </c>
      <c r="R242" s="91">
        <v>1.0</v>
      </c>
      <c r="S242" s="166" t="s">
        <v>251</v>
      </c>
      <c r="T242" s="166" t="s">
        <v>145</v>
      </c>
      <c r="U242" s="166" t="s">
        <v>101</v>
      </c>
      <c r="V242" s="166" t="s">
        <v>131</v>
      </c>
      <c r="W242" s="175"/>
      <c r="X242" s="175"/>
      <c r="Y242" s="175"/>
      <c r="Z242" s="537"/>
      <c r="AA242" s="357"/>
    </row>
    <row r="243" ht="22.5" customHeight="1">
      <c r="A243" s="448">
        <f>COUNTIF('Call &amp; Chat-Lidya'!$I$4:$I$2433,I243)</f>
        <v>3</v>
      </c>
      <c r="B243" s="488">
        <v>46121.0</v>
      </c>
      <c r="C243" s="75" t="s">
        <v>83</v>
      </c>
      <c r="D243" s="94" t="s">
        <v>125</v>
      </c>
      <c r="E243" s="75" t="s">
        <v>2603</v>
      </c>
      <c r="F243" s="419">
        <v>46108.0</v>
      </c>
      <c r="G243" s="176"/>
      <c r="H243" s="75" t="s">
        <v>3086</v>
      </c>
      <c r="I243" s="75" t="s">
        <v>3087</v>
      </c>
      <c r="J243" s="353" t="s">
        <v>3088</v>
      </c>
      <c r="K243" s="353" t="s">
        <v>3089</v>
      </c>
      <c r="L243" s="420" t="s">
        <v>3089</v>
      </c>
      <c r="M243" s="75" t="s">
        <v>3090</v>
      </c>
      <c r="N243" s="75" t="s">
        <v>3090</v>
      </c>
      <c r="O243" s="164">
        <v>46108.0</v>
      </c>
      <c r="P243" s="74">
        <v>46122.0</v>
      </c>
      <c r="Q243" s="75" t="s">
        <v>143</v>
      </c>
      <c r="R243" s="91">
        <v>1.0</v>
      </c>
      <c r="S243" s="166" t="s">
        <v>126</v>
      </c>
      <c r="T243" s="354" t="s">
        <v>195</v>
      </c>
      <c r="U243" s="166" t="s">
        <v>128</v>
      </c>
      <c r="V243" s="166" t="s">
        <v>131</v>
      </c>
      <c r="W243" s="175"/>
      <c r="X243" s="175"/>
      <c r="Y243" s="175"/>
      <c r="Z243" s="175"/>
      <c r="AA243" s="357"/>
    </row>
    <row r="244" ht="22.5" customHeight="1">
      <c r="A244" s="448">
        <f>COUNTIF('Call &amp; Chat-Lidya'!$I$4:$I$2433,I244)</f>
        <v>3</v>
      </c>
      <c r="B244" s="488">
        <v>46121.0</v>
      </c>
      <c r="C244" s="75" t="s">
        <v>83</v>
      </c>
      <c r="D244" s="94" t="s">
        <v>125</v>
      </c>
      <c r="E244" s="75" t="s">
        <v>2611</v>
      </c>
      <c r="F244" s="419">
        <v>46111.0</v>
      </c>
      <c r="G244" s="176"/>
      <c r="H244" s="75" t="s">
        <v>3091</v>
      </c>
      <c r="I244" s="75" t="s">
        <v>3092</v>
      </c>
      <c r="J244" s="353" t="s">
        <v>3093</v>
      </c>
      <c r="K244" s="353" t="s">
        <v>3094</v>
      </c>
      <c r="L244" s="420" t="s">
        <v>3094</v>
      </c>
      <c r="M244" s="75" t="s">
        <v>3095</v>
      </c>
      <c r="N244" s="94"/>
      <c r="O244" s="164">
        <v>46111.0</v>
      </c>
      <c r="P244" s="74">
        <v>46125.0</v>
      </c>
      <c r="Q244" s="75" t="s">
        <v>143</v>
      </c>
      <c r="R244" s="91">
        <v>1.0</v>
      </c>
      <c r="S244" s="166" t="s">
        <v>126</v>
      </c>
      <c r="T244" s="354" t="s">
        <v>145</v>
      </c>
      <c r="U244" s="166" t="s">
        <v>101</v>
      </c>
      <c r="V244" s="166" t="s">
        <v>131</v>
      </c>
      <c r="W244" s="175"/>
      <c r="X244" s="175"/>
      <c r="Y244" s="175"/>
      <c r="Z244" s="175"/>
      <c r="AA244" s="357"/>
    </row>
    <row r="245" ht="22.5" customHeight="1">
      <c r="A245" s="448">
        <f>COUNTIF('Call &amp; Chat-Lidya'!$I$4:$I$2433,I245)</f>
        <v>3</v>
      </c>
      <c r="B245" s="488">
        <v>46121.0</v>
      </c>
      <c r="C245" s="75" t="s">
        <v>83</v>
      </c>
      <c r="D245" s="94" t="s">
        <v>125</v>
      </c>
      <c r="E245" s="75" t="s">
        <v>2623</v>
      </c>
      <c r="F245" s="419">
        <v>46111.0</v>
      </c>
      <c r="G245" s="176"/>
      <c r="H245" s="75" t="s">
        <v>3097</v>
      </c>
      <c r="I245" s="75" t="s">
        <v>3098</v>
      </c>
      <c r="J245" s="353" t="s">
        <v>3099</v>
      </c>
      <c r="K245" s="353" t="s">
        <v>3100</v>
      </c>
      <c r="L245" s="420" t="s">
        <v>3100</v>
      </c>
      <c r="M245" s="75" t="s">
        <v>3101</v>
      </c>
      <c r="N245" s="75" t="s">
        <v>3101</v>
      </c>
      <c r="O245" s="164">
        <v>46111.0</v>
      </c>
      <c r="P245" s="74">
        <v>46125.0</v>
      </c>
      <c r="Q245" s="75" t="s">
        <v>124</v>
      </c>
      <c r="R245" s="91">
        <v>1.0</v>
      </c>
      <c r="S245" s="166" t="s">
        <v>126</v>
      </c>
      <c r="T245" s="354" t="s">
        <v>145</v>
      </c>
      <c r="U245" s="166" t="s">
        <v>101</v>
      </c>
      <c r="V245" s="166" t="s">
        <v>131</v>
      </c>
      <c r="W245" s="175"/>
      <c r="X245" s="175"/>
      <c r="Y245" s="175"/>
      <c r="Z245" s="175"/>
      <c r="AA245" s="357"/>
    </row>
    <row r="246" ht="22.5" customHeight="1">
      <c r="A246" s="72">
        <f>COUNTIF('Call &amp; Chat-Lidya'!$I$4:$I$2433,I246)</f>
        <v>4</v>
      </c>
      <c r="B246" s="576">
        <v>46114.0</v>
      </c>
      <c r="C246" s="91" t="s">
        <v>83</v>
      </c>
      <c r="D246" s="91" t="s">
        <v>155</v>
      </c>
      <c r="E246" s="76" t="s">
        <v>575</v>
      </c>
      <c r="F246" s="157">
        <v>46114.0</v>
      </c>
      <c r="G246" s="176"/>
      <c r="H246" s="75" t="s">
        <v>3877</v>
      </c>
      <c r="I246" s="75" t="s">
        <v>3878</v>
      </c>
      <c r="J246" s="353" t="s">
        <v>3879</v>
      </c>
      <c r="K246" s="354" t="s">
        <v>3880</v>
      </c>
      <c r="L246" s="354" t="s">
        <v>3880</v>
      </c>
      <c r="M246" s="75" t="s">
        <v>3881</v>
      </c>
      <c r="N246" s="75" t="s">
        <v>3881</v>
      </c>
      <c r="O246" s="164">
        <v>45708.0</v>
      </c>
      <c r="P246" s="583">
        <v>45834.0</v>
      </c>
      <c r="Q246" s="75" t="s">
        <v>278</v>
      </c>
      <c r="R246" s="91">
        <v>0.0</v>
      </c>
      <c r="S246" s="166" t="s">
        <v>126</v>
      </c>
      <c r="T246" s="166" t="s">
        <v>127</v>
      </c>
      <c r="U246" s="166" t="s">
        <v>101</v>
      </c>
      <c r="V246" s="166" t="s">
        <v>131</v>
      </c>
      <c r="W246" s="175"/>
      <c r="X246" s="75"/>
      <c r="Y246" s="166"/>
      <c r="Z246" s="395"/>
      <c r="AA246" s="357"/>
    </row>
    <row r="247" ht="22.5" customHeight="1">
      <c r="A247" s="72">
        <f>COUNTIF('Call &amp; Chat-Lidya'!$I$4:$I$2433,I247)</f>
        <v>6</v>
      </c>
      <c r="B247" s="576">
        <v>46113.0</v>
      </c>
      <c r="C247" s="91" t="s">
        <v>83</v>
      </c>
      <c r="D247" s="91" t="s">
        <v>155</v>
      </c>
      <c r="E247" s="76" t="s">
        <v>143</v>
      </c>
      <c r="F247" s="178">
        <v>46092.0</v>
      </c>
      <c r="G247" s="176"/>
      <c r="H247" s="91" t="s">
        <v>3831</v>
      </c>
      <c r="I247" s="578">
        <v>18051.0</v>
      </c>
      <c r="J247" s="97" t="s">
        <v>2082</v>
      </c>
      <c r="K247" s="97" t="s">
        <v>2085</v>
      </c>
      <c r="L247" s="313" t="s">
        <v>2085</v>
      </c>
      <c r="M247" s="91" t="s">
        <v>2088</v>
      </c>
      <c r="N247" s="91" t="s">
        <v>2088</v>
      </c>
      <c r="O247" s="331" t="s">
        <v>3104</v>
      </c>
      <c r="P247" s="176">
        <v>46103.0</v>
      </c>
      <c r="Q247" s="91" t="s">
        <v>143</v>
      </c>
      <c r="R247" s="94">
        <v>3.0</v>
      </c>
      <c r="S247" s="83" t="s">
        <v>100</v>
      </c>
      <c r="T247" s="179" t="s">
        <v>145</v>
      </c>
      <c r="U247" s="179" t="s">
        <v>101</v>
      </c>
      <c r="V247" s="83" t="s">
        <v>105</v>
      </c>
      <c r="W247" s="378"/>
      <c r="X247" s="76" t="s">
        <v>959</v>
      </c>
      <c r="Y247" s="76" t="s">
        <v>2173</v>
      </c>
      <c r="Z247" s="88" t="s">
        <v>3839</v>
      </c>
      <c r="AA247" s="184"/>
    </row>
    <row r="248" ht="22.5" customHeight="1">
      <c r="A248" s="448">
        <f>COUNTIF('Call &amp; Chat-Lidya'!$I$4:$I$2433,I248)</f>
        <v>2</v>
      </c>
      <c r="B248" s="157">
        <v>46111.0</v>
      </c>
      <c r="C248" s="94" t="s">
        <v>83</v>
      </c>
      <c r="D248" s="94" t="s">
        <v>125</v>
      </c>
      <c r="E248" s="75" t="s">
        <v>3102</v>
      </c>
      <c r="F248" s="429">
        <v>46089.0</v>
      </c>
      <c r="G248" s="176"/>
      <c r="H248" s="94" t="s">
        <v>3103</v>
      </c>
      <c r="I248" s="512">
        <v>18052.0</v>
      </c>
      <c r="J248" s="536" t="s">
        <v>2293</v>
      </c>
      <c r="K248" s="175" t="s">
        <v>2295</v>
      </c>
      <c r="L248" s="430" t="s">
        <v>2295</v>
      </c>
      <c r="M248" s="94" t="s">
        <v>2296</v>
      </c>
      <c r="N248" s="94" t="s">
        <v>2296</v>
      </c>
      <c r="O248" s="514" t="s">
        <v>3104</v>
      </c>
      <c r="P248" s="176">
        <v>46463.0</v>
      </c>
      <c r="Q248" s="94" t="s">
        <v>124</v>
      </c>
      <c r="R248" s="94">
        <v>3.0</v>
      </c>
      <c r="S248" s="166" t="s">
        <v>99</v>
      </c>
      <c r="T248" s="166" t="s">
        <v>350</v>
      </c>
      <c r="U248" s="167" t="s">
        <v>101</v>
      </c>
      <c r="V248" s="167" t="s">
        <v>105</v>
      </c>
      <c r="W248" s="94" t="s">
        <v>509</v>
      </c>
      <c r="X248" s="167" t="s">
        <v>107</v>
      </c>
      <c r="Y248" s="94"/>
      <c r="Z248" s="353" t="s">
        <v>3109</v>
      </c>
      <c r="AA248" s="448"/>
    </row>
    <row r="249" ht="22.5" customHeight="1">
      <c r="A249" s="448">
        <f>COUNTIF('Call &amp; Chat-Lidya'!$I$4:$I$2433,I249)</f>
        <v>4</v>
      </c>
      <c r="B249" s="545">
        <v>46111.0</v>
      </c>
      <c r="C249" s="94" t="s">
        <v>83</v>
      </c>
      <c r="D249" s="94" t="s">
        <v>125</v>
      </c>
      <c r="E249" s="75" t="s">
        <v>3693</v>
      </c>
      <c r="F249" s="429">
        <v>46085.0</v>
      </c>
      <c r="G249" s="176"/>
      <c r="H249" s="94">
        <v>9150.0</v>
      </c>
      <c r="I249" s="112" t="s">
        <v>3878</v>
      </c>
      <c r="J249" s="586" t="s">
        <v>3891</v>
      </c>
      <c r="K249" s="586" t="s">
        <v>3880</v>
      </c>
      <c r="L249" s="587" t="s">
        <v>3880</v>
      </c>
      <c r="M249" s="94" t="s">
        <v>3881</v>
      </c>
      <c r="N249" s="94" t="s">
        <v>3881</v>
      </c>
      <c r="O249" s="431">
        <v>45708.0</v>
      </c>
      <c r="P249" s="436">
        <v>45834.0</v>
      </c>
      <c r="Q249" s="94" t="s">
        <v>278</v>
      </c>
      <c r="R249" s="91">
        <v>1.0</v>
      </c>
      <c r="S249" s="166" t="s">
        <v>251</v>
      </c>
      <c r="T249" s="166" t="s">
        <v>127</v>
      </c>
      <c r="U249" s="167" t="s">
        <v>101</v>
      </c>
      <c r="V249" s="167" t="s">
        <v>131</v>
      </c>
      <c r="W249" s="175"/>
      <c r="X249" s="175"/>
      <c r="Y249" s="175"/>
      <c r="Z249" s="175"/>
      <c r="AA249" s="395"/>
    </row>
    <row r="250" ht="22.5" customHeight="1">
      <c r="A250" s="448">
        <f>COUNTIF('Call &amp; Chat-Lidya'!$I$4:$I$2433,I250)</f>
        <v>3</v>
      </c>
      <c r="B250" s="542">
        <v>46111.0</v>
      </c>
      <c r="C250" s="75" t="s">
        <v>83</v>
      </c>
      <c r="D250" s="94" t="s">
        <v>125</v>
      </c>
      <c r="E250" s="75" t="s">
        <v>3110</v>
      </c>
      <c r="F250" s="419">
        <v>46098.0</v>
      </c>
      <c r="G250" s="176"/>
      <c r="H250" s="75" t="s">
        <v>3111</v>
      </c>
      <c r="I250" s="543" t="s">
        <v>2310</v>
      </c>
      <c r="J250" s="353" t="s">
        <v>2312</v>
      </c>
      <c r="K250" s="544" t="s">
        <v>3112</v>
      </c>
      <c r="L250" s="420" t="s">
        <v>3112</v>
      </c>
      <c r="M250" s="75" t="s">
        <v>2315</v>
      </c>
      <c r="N250" s="75" t="s">
        <v>2315</v>
      </c>
      <c r="O250" s="164">
        <v>46098.0</v>
      </c>
      <c r="P250" s="421">
        <v>46112.0</v>
      </c>
      <c r="Q250" s="75" t="s">
        <v>124</v>
      </c>
      <c r="R250" s="94">
        <v>3.0</v>
      </c>
      <c r="S250" s="166" t="s">
        <v>251</v>
      </c>
      <c r="T250" s="166" t="s">
        <v>145</v>
      </c>
      <c r="U250" s="166" t="s">
        <v>101</v>
      </c>
      <c r="V250" s="166" t="s">
        <v>105</v>
      </c>
      <c r="W250" s="94"/>
      <c r="X250" s="175"/>
      <c r="Y250" s="175"/>
      <c r="Z250" s="537" t="s">
        <v>3117</v>
      </c>
      <c r="AA250" s="357"/>
    </row>
    <row r="251" ht="22.5" customHeight="1">
      <c r="A251" s="448">
        <f>COUNTIF('Call &amp; Chat-Lidya'!$I$4:$I$2433,I251)</f>
        <v>26</v>
      </c>
      <c r="B251" s="545">
        <v>46111.0</v>
      </c>
      <c r="C251" s="94" t="s">
        <v>83</v>
      </c>
      <c r="D251" s="94" t="s">
        <v>104</v>
      </c>
      <c r="E251" s="75" t="s">
        <v>2584</v>
      </c>
      <c r="F251" s="429">
        <v>46078.0</v>
      </c>
      <c r="G251" s="176"/>
      <c r="H251" s="175"/>
      <c r="I251" s="94" t="s">
        <v>2116</v>
      </c>
      <c r="J251" s="175" t="s">
        <v>2582</v>
      </c>
      <c r="K251" s="175" t="s">
        <v>2116</v>
      </c>
      <c r="L251" s="175" t="s">
        <v>2116</v>
      </c>
      <c r="M251" s="94" t="s">
        <v>2116</v>
      </c>
      <c r="N251" s="94" t="s">
        <v>2116</v>
      </c>
      <c r="O251" s="514" t="s">
        <v>2116</v>
      </c>
      <c r="P251" s="91" t="s">
        <v>2116</v>
      </c>
      <c r="Q251" s="94" t="s">
        <v>124</v>
      </c>
      <c r="R251" s="94">
        <v>3.0</v>
      </c>
      <c r="S251" s="167" t="s">
        <v>251</v>
      </c>
      <c r="T251" s="167" t="s">
        <v>145</v>
      </c>
      <c r="U251" s="167" t="s">
        <v>101</v>
      </c>
      <c r="V251" s="166" t="s">
        <v>105</v>
      </c>
      <c r="W251" s="94"/>
      <c r="X251" s="175"/>
      <c r="Y251" s="175"/>
      <c r="Z251" s="353" t="s">
        <v>3384</v>
      </c>
      <c r="AA251" s="357"/>
    </row>
    <row r="252" ht="22.5" customHeight="1">
      <c r="A252" s="448">
        <f>COUNTIF('Call &amp; Chat-Lidya'!$I$4:$I$2433,I252)</f>
        <v>6</v>
      </c>
      <c r="B252" s="545">
        <v>46099.0</v>
      </c>
      <c r="C252" s="94" t="s">
        <v>83</v>
      </c>
      <c r="D252" s="94" t="s">
        <v>125</v>
      </c>
      <c r="E252" s="75" t="s">
        <v>3119</v>
      </c>
      <c r="F252" s="429">
        <v>46084.0</v>
      </c>
      <c r="G252" s="176"/>
      <c r="H252" s="94">
        <v>10432.0</v>
      </c>
      <c r="I252" s="160" t="s">
        <v>2556</v>
      </c>
      <c r="J252" s="175" t="s">
        <v>2558</v>
      </c>
      <c r="K252" s="175" t="s">
        <v>2559</v>
      </c>
      <c r="L252" s="430" t="s">
        <v>2559</v>
      </c>
      <c r="M252" s="94" t="s">
        <v>2560</v>
      </c>
      <c r="N252" s="94" t="s">
        <v>3120</v>
      </c>
      <c r="O252" s="431">
        <v>46027.0</v>
      </c>
      <c r="P252" s="176">
        <v>46041.0</v>
      </c>
      <c r="Q252" s="94" t="s">
        <v>143</v>
      </c>
      <c r="R252" s="94">
        <v>3.0</v>
      </c>
      <c r="S252" s="167" t="s">
        <v>251</v>
      </c>
      <c r="T252" s="167" t="s">
        <v>145</v>
      </c>
      <c r="U252" s="167" t="s">
        <v>101</v>
      </c>
      <c r="V252" s="167" t="s">
        <v>105</v>
      </c>
      <c r="W252" s="167"/>
      <c r="X252" s="175"/>
      <c r="Y252" s="163"/>
      <c r="Z252" s="175" t="s">
        <v>3124</v>
      </c>
      <c r="AA252" s="357"/>
    </row>
    <row r="253" ht="22.5" customHeight="1">
      <c r="A253" s="448">
        <f>COUNTIF('Call &amp; Chat-Lidya'!$I$4:$I$2433,I253)</f>
        <v>1</v>
      </c>
      <c r="B253" s="436">
        <v>46084.0</v>
      </c>
      <c r="C253" s="94" t="s">
        <v>83</v>
      </c>
      <c r="D253" s="94" t="s">
        <v>125</v>
      </c>
      <c r="E253" s="75" t="s">
        <v>3126</v>
      </c>
      <c r="F253" s="429">
        <v>46084.0</v>
      </c>
      <c r="G253" s="176"/>
      <c r="H253" s="94" t="s">
        <v>3127</v>
      </c>
      <c r="I253" s="94" t="s">
        <v>3128</v>
      </c>
      <c r="J253" s="175" t="s">
        <v>3129</v>
      </c>
      <c r="K253" s="175" t="s">
        <v>3130</v>
      </c>
      <c r="L253" s="430" t="s">
        <v>3131</v>
      </c>
      <c r="M253" s="175"/>
      <c r="N253" s="175"/>
      <c r="O253" s="546"/>
      <c r="P253" s="176">
        <v>46286.0</v>
      </c>
      <c r="Q253" s="75" t="s">
        <v>3132</v>
      </c>
      <c r="R253" s="94">
        <v>3.0</v>
      </c>
      <c r="S253" s="167" t="s">
        <v>126</v>
      </c>
      <c r="T253" s="167" t="s">
        <v>381</v>
      </c>
      <c r="U253" s="167" t="s">
        <v>101</v>
      </c>
      <c r="V253" s="167" t="s">
        <v>105</v>
      </c>
      <c r="W253" s="94"/>
      <c r="X253" s="175"/>
      <c r="Y253" s="175"/>
      <c r="Z253" s="175" t="s">
        <v>3137</v>
      </c>
      <c r="AA253" s="357" t="s">
        <v>3138</v>
      </c>
    </row>
    <row r="254" ht="22.5" customHeight="1">
      <c r="A254" s="448">
        <f>COUNTIF('Call &amp; Chat-Lidya'!$I$4:$I$2433,I254)</f>
        <v>4</v>
      </c>
      <c r="B254" s="436">
        <v>46084.0</v>
      </c>
      <c r="C254" s="94" t="s">
        <v>83</v>
      </c>
      <c r="D254" s="94" t="s">
        <v>125</v>
      </c>
      <c r="E254" s="75" t="s">
        <v>989</v>
      </c>
      <c r="F254" s="429">
        <v>46084.0</v>
      </c>
      <c r="G254" s="176"/>
      <c r="H254" s="94" t="s">
        <v>3140</v>
      </c>
      <c r="I254" s="94" t="s">
        <v>2449</v>
      </c>
      <c r="J254" s="175" t="s">
        <v>2450</v>
      </c>
      <c r="K254" s="175" t="s">
        <v>2450</v>
      </c>
      <c r="L254" s="430" t="s">
        <v>2450</v>
      </c>
      <c r="M254" s="94" t="s">
        <v>2451</v>
      </c>
      <c r="N254" s="94" t="s">
        <v>2451</v>
      </c>
      <c r="O254" s="431">
        <v>46032.0</v>
      </c>
      <c r="P254" s="176">
        <v>46046.0</v>
      </c>
      <c r="Q254" s="94" t="s">
        <v>149</v>
      </c>
      <c r="R254" s="94">
        <v>3.0</v>
      </c>
      <c r="S254" s="167" t="s">
        <v>126</v>
      </c>
      <c r="T254" s="167" t="s">
        <v>145</v>
      </c>
      <c r="U254" s="167" t="s">
        <v>101</v>
      </c>
      <c r="V254" s="167" t="s">
        <v>105</v>
      </c>
      <c r="W254" s="167" t="s">
        <v>1445</v>
      </c>
      <c r="X254" s="94" t="s">
        <v>1035</v>
      </c>
      <c r="Y254" s="435"/>
      <c r="Z254" s="435"/>
      <c r="AA254" s="357"/>
    </row>
    <row r="255" ht="22.5" customHeight="1">
      <c r="A255" s="448">
        <f>COUNTIF('Call &amp; Chat-Lidya'!$I$4:$I$2433,I255)</f>
        <v>2</v>
      </c>
      <c r="B255" s="436">
        <v>46084.0</v>
      </c>
      <c r="C255" s="94" t="s">
        <v>83</v>
      </c>
      <c r="D255" s="94" t="s">
        <v>125</v>
      </c>
      <c r="E255" s="75" t="s">
        <v>3145</v>
      </c>
      <c r="F255" s="429">
        <v>46084.0</v>
      </c>
      <c r="G255" s="176"/>
      <c r="H255" s="94" t="s">
        <v>3149</v>
      </c>
      <c r="I255" s="94" t="s">
        <v>2538</v>
      </c>
      <c r="J255" s="175" t="s">
        <v>2539</v>
      </c>
      <c r="K255" s="175" t="s">
        <v>2539</v>
      </c>
      <c r="L255" s="430" t="s">
        <v>2539</v>
      </c>
      <c r="M255" s="94" t="s">
        <v>2540</v>
      </c>
      <c r="N255" s="94" t="s">
        <v>3151</v>
      </c>
      <c r="O255" s="431">
        <v>46065.0</v>
      </c>
      <c r="P255" s="176">
        <v>46078.0</v>
      </c>
      <c r="Q255" s="94" t="s">
        <v>461</v>
      </c>
      <c r="R255" s="94">
        <v>3.0</v>
      </c>
      <c r="S255" s="167" t="s">
        <v>99</v>
      </c>
      <c r="T255" s="167" t="s">
        <v>145</v>
      </c>
      <c r="U255" s="167" t="s">
        <v>101</v>
      </c>
      <c r="V255" s="167" t="s">
        <v>105</v>
      </c>
      <c r="W255" s="167"/>
      <c r="X255" s="94" t="s">
        <v>1035</v>
      </c>
      <c r="Y255" s="435"/>
      <c r="Z255" s="435" t="s">
        <v>3153</v>
      </c>
      <c r="AA255" s="357"/>
    </row>
    <row r="256" ht="22.5" customHeight="1">
      <c r="A256" s="448">
        <f>COUNTIF('Call &amp; Chat-Lidya'!$I$4:$I$2433,I256)</f>
        <v>2</v>
      </c>
      <c r="B256" s="436">
        <v>46084.0</v>
      </c>
      <c r="C256" s="94" t="s">
        <v>83</v>
      </c>
      <c r="D256" s="94" t="s">
        <v>125</v>
      </c>
      <c r="E256" s="75" t="s">
        <v>3154</v>
      </c>
      <c r="F256" s="429">
        <v>46084.0</v>
      </c>
      <c r="G256" s="176"/>
      <c r="H256" s="175"/>
      <c r="I256" s="94">
        <v>16201.0</v>
      </c>
      <c r="J256" s="536" t="s">
        <v>3106</v>
      </c>
      <c r="K256" s="175" t="s">
        <v>3107</v>
      </c>
      <c r="L256" s="547" t="s">
        <v>3107</v>
      </c>
      <c r="M256" s="539">
        <v>8.2176537176E10</v>
      </c>
      <c r="N256" s="94" t="s">
        <v>114</v>
      </c>
      <c r="O256" s="431">
        <v>45891.0</v>
      </c>
      <c r="P256" s="176">
        <v>46085.0</v>
      </c>
      <c r="Q256" s="94" t="s">
        <v>3160</v>
      </c>
      <c r="R256" s="94">
        <v>3.0</v>
      </c>
      <c r="S256" s="167" t="s">
        <v>100</v>
      </c>
      <c r="T256" s="167" t="s">
        <v>100</v>
      </c>
      <c r="U256" s="167" t="s">
        <v>101</v>
      </c>
      <c r="V256" s="167" t="s">
        <v>105</v>
      </c>
      <c r="W256" s="167"/>
      <c r="X256" s="175"/>
      <c r="Y256" s="175"/>
      <c r="Z256" s="175" t="s">
        <v>3163</v>
      </c>
      <c r="AA256" s="357"/>
    </row>
    <row r="257" ht="22.5" customHeight="1">
      <c r="A257" s="448">
        <f>COUNTIF('Call &amp; Chat-Lidya'!$I$4:$I$2433,I257)</f>
        <v>1</v>
      </c>
      <c r="B257" s="436">
        <v>46084.0</v>
      </c>
      <c r="C257" s="94" t="s">
        <v>83</v>
      </c>
      <c r="D257" s="94" t="s">
        <v>125</v>
      </c>
      <c r="E257" s="75" t="s">
        <v>3168</v>
      </c>
      <c r="F257" s="429">
        <v>46084.0</v>
      </c>
      <c r="G257" s="176"/>
      <c r="H257" s="175"/>
      <c r="I257" s="94">
        <v>13944.0</v>
      </c>
      <c r="J257" s="536" t="s">
        <v>1500</v>
      </c>
      <c r="K257" s="175" t="s">
        <v>3169</v>
      </c>
      <c r="L257" s="175" t="s">
        <v>3169</v>
      </c>
      <c r="M257" s="539">
        <v>8.5163695628E10</v>
      </c>
      <c r="N257" s="94" t="s">
        <v>3170</v>
      </c>
      <c r="O257" s="431">
        <v>45622.0</v>
      </c>
      <c r="P257" s="176">
        <v>46086.0</v>
      </c>
      <c r="Q257" s="94" t="s">
        <v>3171</v>
      </c>
      <c r="R257" s="94">
        <v>3.0</v>
      </c>
      <c r="S257" s="167" t="s">
        <v>99</v>
      </c>
      <c r="T257" s="167" t="s">
        <v>145</v>
      </c>
      <c r="U257" s="167" t="s">
        <v>101</v>
      </c>
      <c r="V257" s="167" t="s">
        <v>105</v>
      </c>
      <c r="W257" s="167"/>
      <c r="X257" s="175"/>
      <c r="Y257" s="175"/>
      <c r="Z257" s="175"/>
      <c r="AA257" s="357" t="s">
        <v>3138</v>
      </c>
    </row>
    <row r="258" ht="22.5" customHeight="1">
      <c r="A258" s="448">
        <f>COUNTIF('Call &amp; Chat-Lidya'!$I$4:$I$2433,I258)</f>
        <v>1</v>
      </c>
      <c r="B258" s="436">
        <v>46084.0</v>
      </c>
      <c r="C258" s="94" t="s">
        <v>83</v>
      </c>
      <c r="D258" s="94" t="s">
        <v>125</v>
      </c>
      <c r="E258" s="75" t="s">
        <v>3172</v>
      </c>
      <c r="F258" s="429">
        <v>46084.0</v>
      </c>
      <c r="G258" s="176"/>
      <c r="H258" s="175"/>
      <c r="I258" s="94">
        <v>14813.0</v>
      </c>
      <c r="J258" s="536" t="s">
        <v>3173</v>
      </c>
      <c r="K258" s="175" t="s">
        <v>3174</v>
      </c>
      <c r="L258" s="430"/>
      <c r="M258" s="539">
        <v>8.2278128083E10</v>
      </c>
      <c r="N258" s="94" t="s">
        <v>3175</v>
      </c>
      <c r="O258" s="431">
        <v>45713.0</v>
      </c>
      <c r="P258" s="176">
        <v>46087.0</v>
      </c>
      <c r="Q258" s="94" t="s">
        <v>213</v>
      </c>
      <c r="R258" s="94">
        <v>3.0</v>
      </c>
      <c r="S258" s="167" t="s">
        <v>99</v>
      </c>
      <c r="T258" s="167" t="s">
        <v>145</v>
      </c>
      <c r="U258" s="167" t="s">
        <v>101</v>
      </c>
      <c r="V258" s="167" t="s">
        <v>105</v>
      </c>
      <c r="W258" s="167"/>
      <c r="X258" s="175"/>
      <c r="Y258" s="175"/>
      <c r="Z258" s="175"/>
      <c r="AA258" s="357"/>
    </row>
    <row r="259" ht="22.5" customHeight="1">
      <c r="A259" s="448">
        <f>COUNTIF('Call &amp; Chat-Lidya'!$I$4:$I$2433,I259)</f>
        <v>1</v>
      </c>
      <c r="B259" s="436">
        <v>46084.0</v>
      </c>
      <c r="C259" s="94" t="s">
        <v>83</v>
      </c>
      <c r="D259" s="94" t="s">
        <v>125</v>
      </c>
      <c r="E259" s="75" t="s">
        <v>2177</v>
      </c>
      <c r="F259" s="429">
        <v>46084.0</v>
      </c>
      <c r="G259" s="176"/>
      <c r="H259" s="175"/>
      <c r="I259" s="94">
        <v>11494.0</v>
      </c>
      <c r="J259" s="536" t="s">
        <v>3177</v>
      </c>
      <c r="K259" s="175" t="s">
        <v>3179</v>
      </c>
      <c r="L259" s="430"/>
      <c r="M259" s="539">
        <v>8.5772002656E10</v>
      </c>
      <c r="N259" s="94" t="s">
        <v>3183</v>
      </c>
      <c r="O259" s="431">
        <v>45354.0</v>
      </c>
      <c r="P259" s="176">
        <v>46088.0</v>
      </c>
      <c r="Q259" s="94" t="s">
        <v>213</v>
      </c>
      <c r="R259" s="94">
        <v>3.0</v>
      </c>
      <c r="S259" s="167" t="s">
        <v>99</v>
      </c>
      <c r="T259" s="167" t="s">
        <v>145</v>
      </c>
      <c r="U259" s="167" t="s">
        <v>101</v>
      </c>
      <c r="V259" s="167" t="s">
        <v>105</v>
      </c>
      <c r="W259" s="167"/>
      <c r="X259" s="175"/>
      <c r="Y259" s="175"/>
      <c r="Z259" s="175"/>
      <c r="AA259" s="357"/>
    </row>
    <row r="260" ht="22.5" customHeight="1">
      <c r="A260" s="448">
        <f>COUNTIF('Call &amp; Chat-Lidya'!$I$4:$I$2433,I260)</f>
        <v>2</v>
      </c>
      <c r="B260" s="436">
        <v>46084.0</v>
      </c>
      <c r="C260" s="94" t="s">
        <v>83</v>
      </c>
      <c r="D260" s="94" t="s">
        <v>125</v>
      </c>
      <c r="E260" s="75" t="s">
        <v>3185</v>
      </c>
      <c r="F260" s="429">
        <v>46084.0</v>
      </c>
      <c r="G260" s="176"/>
      <c r="H260" s="175"/>
      <c r="I260" s="94">
        <v>11517.0</v>
      </c>
      <c r="J260" s="536" t="s">
        <v>3188</v>
      </c>
      <c r="K260" s="175" t="s">
        <v>3189</v>
      </c>
      <c r="L260" s="430"/>
      <c r="M260" s="539">
        <v>8.2277782901E10</v>
      </c>
      <c r="N260" s="94" t="s">
        <v>3192</v>
      </c>
      <c r="O260" s="431">
        <v>45355.0</v>
      </c>
      <c r="P260" s="176">
        <v>46091.0</v>
      </c>
      <c r="Q260" s="94" t="s">
        <v>3193</v>
      </c>
      <c r="R260" s="94">
        <v>3.0</v>
      </c>
      <c r="S260" s="167" t="s">
        <v>99</v>
      </c>
      <c r="T260" s="167" t="s">
        <v>145</v>
      </c>
      <c r="U260" s="167" t="s">
        <v>101</v>
      </c>
      <c r="V260" s="167" t="s">
        <v>105</v>
      </c>
      <c r="W260" s="167"/>
      <c r="X260" s="175"/>
      <c r="Y260" s="175"/>
      <c r="Z260" s="175"/>
      <c r="AA260" s="357"/>
    </row>
    <row r="261" ht="22.5" customHeight="1">
      <c r="A261" s="448">
        <f>COUNTIF('Call &amp; Chat-Lidya'!$I$4:$I$2433,I261)</f>
        <v>1</v>
      </c>
      <c r="B261" s="436">
        <v>46084.0</v>
      </c>
      <c r="C261" s="94" t="s">
        <v>83</v>
      </c>
      <c r="D261" s="94" t="s">
        <v>125</v>
      </c>
      <c r="E261" s="75" t="s">
        <v>2197</v>
      </c>
      <c r="F261" s="429">
        <v>46084.0</v>
      </c>
      <c r="G261" s="176"/>
      <c r="H261" s="175"/>
      <c r="I261" s="94">
        <v>16274.0</v>
      </c>
      <c r="J261" s="536" t="s">
        <v>3114</v>
      </c>
      <c r="K261" s="175" t="s">
        <v>3198</v>
      </c>
      <c r="L261" s="430"/>
      <c r="M261" s="539">
        <v>8.595949036E10</v>
      </c>
      <c r="N261" s="94" t="s">
        <v>3116</v>
      </c>
      <c r="O261" s="431">
        <v>45901.0</v>
      </c>
      <c r="P261" s="176">
        <v>46095.0</v>
      </c>
      <c r="Q261" s="94" t="s">
        <v>3199</v>
      </c>
      <c r="R261" s="94">
        <v>3.0</v>
      </c>
      <c r="S261" s="167" t="s">
        <v>99</v>
      </c>
      <c r="T261" s="167" t="s">
        <v>145</v>
      </c>
      <c r="U261" s="167" t="s">
        <v>101</v>
      </c>
      <c r="V261" s="167" t="s">
        <v>105</v>
      </c>
      <c r="W261" s="167"/>
      <c r="X261" s="175"/>
      <c r="Y261" s="175"/>
      <c r="Z261" s="175"/>
      <c r="AA261" s="357"/>
    </row>
    <row r="262" ht="22.5" customHeight="1">
      <c r="A262" s="448">
        <f>COUNTIF('Call &amp; Chat-Lidya'!$I$4:$I$2433,I262)</f>
        <v>1</v>
      </c>
      <c r="B262" s="436">
        <v>46084.0</v>
      </c>
      <c r="C262" s="94" t="s">
        <v>83</v>
      </c>
      <c r="D262" s="94" t="s">
        <v>125</v>
      </c>
      <c r="E262" s="75" t="s">
        <v>2215</v>
      </c>
      <c r="F262" s="429">
        <v>46084.0</v>
      </c>
      <c r="G262" s="176"/>
      <c r="H262" s="175"/>
      <c r="I262" s="94">
        <v>14588.0</v>
      </c>
      <c r="J262" s="536" t="s">
        <v>3206</v>
      </c>
      <c r="K262" s="175" t="s">
        <v>3207</v>
      </c>
      <c r="L262" s="430"/>
      <c r="M262" s="539">
        <v>8.229800808E10</v>
      </c>
      <c r="N262" s="94" t="s">
        <v>114</v>
      </c>
      <c r="O262" s="431">
        <v>45692.0</v>
      </c>
      <c r="P262" s="176">
        <v>46096.0</v>
      </c>
      <c r="Q262" s="94" t="s">
        <v>3210</v>
      </c>
      <c r="R262" s="94">
        <v>3.0</v>
      </c>
      <c r="S262" s="167" t="s">
        <v>99</v>
      </c>
      <c r="T262" s="167" t="s">
        <v>145</v>
      </c>
      <c r="U262" s="167" t="s">
        <v>101</v>
      </c>
      <c r="V262" s="167" t="s">
        <v>105</v>
      </c>
      <c r="W262" s="167"/>
      <c r="X262" s="175"/>
      <c r="Y262" s="175"/>
      <c r="Z262" s="175"/>
      <c r="AA262" s="357" t="s">
        <v>3213</v>
      </c>
    </row>
    <row r="263" ht="22.5" customHeight="1">
      <c r="A263" s="448">
        <f>COUNTIF('Call &amp; Chat-Lidya'!$I$4:$I$2433,I263)</f>
        <v>2</v>
      </c>
      <c r="B263" s="436">
        <v>46084.0</v>
      </c>
      <c r="C263" s="94" t="s">
        <v>83</v>
      </c>
      <c r="D263" s="94" t="s">
        <v>125</v>
      </c>
      <c r="E263" s="75" t="s">
        <v>2227</v>
      </c>
      <c r="F263" s="429">
        <v>46084.0</v>
      </c>
      <c r="G263" s="176"/>
      <c r="H263" s="175"/>
      <c r="I263" s="94">
        <v>8565.0</v>
      </c>
      <c r="J263" s="536" t="s">
        <v>3218</v>
      </c>
      <c r="K263" s="175" t="s">
        <v>3219</v>
      </c>
      <c r="L263" s="430"/>
      <c r="M263" s="539" t="s">
        <v>3220</v>
      </c>
      <c r="N263" s="94" t="s">
        <v>3222</v>
      </c>
      <c r="O263" s="431">
        <v>45192.0</v>
      </c>
      <c r="P263" s="176">
        <v>46098.0</v>
      </c>
      <c r="Q263" s="94" t="s">
        <v>3223</v>
      </c>
      <c r="R263" s="94">
        <v>3.0</v>
      </c>
      <c r="S263" s="167" t="s">
        <v>99</v>
      </c>
      <c r="T263" s="167" t="s">
        <v>145</v>
      </c>
      <c r="U263" s="167" t="s">
        <v>101</v>
      </c>
      <c r="V263" s="167" t="s">
        <v>105</v>
      </c>
      <c r="W263" s="167"/>
      <c r="X263" s="175"/>
      <c r="Y263" s="175"/>
      <c r="Z263" s="175"/>
      <c r="AA263" s="357"/>
    </row>
    <row r="264" ht="22.5" customHeight="1">
      <c r="A264" s="448">
        <f>COUNTIF('Call &amp; Chat-Lidya'!$I$4:$I$2433,I264)</f>
        <v>1</v>
      </c>
      <c r="B264" s="436">
        <v>46084.0</v>
      </c>
      <c r="C264" s="94" t="s">
        <v>83</v>
      </c>
      <c r="D264" s="94" t="s">
        <v>125</v>
      </c>
      <c r="E264" s="75" t="s">
        <v>2240</v>
      </c>
      <c r="F264" s="429">
        <v>46084.0</v>
      </c>
      <c r="G264" s="176"/>
      <c r="H264" s="175"/>
      <c r="I264" s="94">
        <v>16306.0</v>
      </c>
      <c r="J264" s="536" t="s">
        <v>2111</v>
      </c>
      <c r="K264" s="175" t="s">
        <v>3224</v>
      </c>
      <c r="L264" s="430"/>
      <c r="M264" s="94" t="s">
        <v>2113</v>
      </c>
      <c r="N264" s="94" t="s">
        <v>3123</v>
      </c>
      <c r="O264" s="431">
        <v>45904.0</v>
      </c>
      <c r="P264" s="176">
        <v>46098.0</v>
      </c>
      <c r="Q264" s="94" t="s">
        <v>3225</v>
      </c>
      <c r="R264" s="94">
        <v>3.0</v>
      </c>
      <c r="S264" s="167" t="s">
        <v>99</v>
      </c>
      <c r="T264" s="167" t="s">
        <v>145</v>
      </c>
      <c r="U264" s="167" t="s">
        <v>101</v>
      </c>
      <c r="V264" s="167" t="s">
        <v>105</v>
      </c>
      <c r="W264" s="167"/>
      <c r="X264" s="175"/>
      <c r="Y264" s="175"/>
      <c r="Z264" s="175" t="s">
        <v>3226</v>
      </c>
      <c r="AA264" s="357"/>
    </row>
    <row r="265" ht="22.5" customHeight="1">
      <c r="A265" s="448">
        <f>COUNTIF('Call &amp; Chat-Lidya'!$I$4:$I$2433,I265)</f>
        <v>1</v>
      </c>
      <c r="B265" s="436">
        <v>46084.0</v>
      </c>
      <c r="C265" s="94" t="s">
        <v>83</v>
      </c>
      <c r="D265" s="94" t="s">
        <v>125</v>
      </c>
      <c r="E265" s="75" t="s">
        <v>2257</v>
      </c>
      <c r="F265" s="429">
        <v>46084.0</v>
      </c>
      <c r="G265" s="176"/>
      <c r="H265" s="175"/>
      <c r="I265" s="94">
        <v>8068.0</v>
      </c>
      <c r="J265" s="536" t="s">
        <v>3227</v>
      </c>
      <c r="K265" s="175" t="s">
        <v>3228</v>
      </c>
      <c r="L265" s="430"/>
      <c r="M265" s="539">
        <v>8.5773459383E10</v>
      </c>
      <c r="N265" s="94" t="s">
        <v>3229</v>
      </c>
      <c r="O265" s="431">
        <v>44944.0</v>
      </c>
      <c r="P265" s="176">
        <v>46103.0</v>
      </c>
      <c r="Q265" s="94" t="s">
        <v>3231</v>
      </c>
      <c r="R265" s="94">
        <v>3.0</v>
      </c>
      <c r="S265" s="167" t="s">
        <v>99</v>
      </c>
      <c r="T265" s="167" t="s">
        <v>145</v>
      </c>
      <c r="U265" s="167" t="s">
        <v>101</v>
      </c>
      <c r="V265" s="167" t="s">
        <v>105</v>
      </c>
      <c r="W265" s="167"/>
      <c r="X265" s="175"/>
      <c r="Y265" s="175"/>
      <c r="Z265" s="175"/>
      <c r="AA265" s="357"/>
    </row>
    <row r="266" ht="22.5" customHeight="1">
      <c r="A266" s="448">
        <f>COUNTIF('Call &amp; Chat-Lidya'!$I$4:$I$2433,I266)</f>
        <v>1</v>
      </c>
      <c r="B266" s="436">
        <v>46084.0</v>
      </c>
      <c r="C266" s="94" t="s">
        <v>83</v>
      </c>
      <c r="D266" s="94" t="s">
        <v>125</v>
      </c>
      <c r="E266" s="75" t="s">
        <v>2274</v>
      </c>
      <c r="F266" s="429">
        <v>46084.0</v>
      </c>
      <c r="G266" s="176"/>
      <c r="H266" s="175"/>
      <c r="I266" s="94">
        <v>14837.0</v>
      </c>
      <c r="J266" s="536" t="s">
        <v>3232</v>
      </c>
      <c r="K266" s="175" t="s">
        <v>3233</v>
      </c>
      <c r="L266" s="430"/>
      <c r="M266" s="539">
        <v>8.5856408508E10</v>
      </c>
      <c r="N266" s="539">
        <v>8.5856408508E10</v>
      </c>
      <c r="O266" s="431">
        <v>45715.0</v>
      </c>
      <c r="P266" s="176">
        <v>46170.0</v>
      </c>
      <c r="Q266" s="94" t="s">
        <v>3234</v>
      </c>
      <c r="R266" s="94">
        <v>3.0</v>
      </c>
      <c r="S266" s="167" t="s">
        <v>99</v>
      </c>
      <c r="T266" s="167" t="s">
        <v>145</v>
      </c>
      <c r="U266" s="167" t="s">
        <v>101</v>
      </c>
      <c r="V266" s="167" t="s">
        <v>105</v>
      </c>
      <c r="W266" s="167"/>
      <c r="X266" s="175"/>
      <c r="Y266" s="175"/>
      <c r="Z266" s="175"/>
      <c r="AA266" s="357"/>
    </row>
    <row r="267" ht="22.5" customHeight="1">
      <c r="A267" s="448">
        <f>COUNTIF('Call &amp; Chat-Lidya'!$I$4:$I$2433,I267)</f>
        <v>1</v>
      </c>
      <c r="B267" s="436">
        <v>46084.0</v>
      </c>
      <c r="C267" s="94" t="s">
        <v>83</v>
      </c>
      <c r="D267" s="94" t="s">
        <v>125</v>
      </c>
      <c r="E267" s="75" t="s">
        <v>2294</v>
      </c>
      <c r="F267" s="429">
        <v>46084.0</v>
      </c>
      <c r="G267" s="176"/>
      <c r="H267" s="175"/>
      <c r="I267" s="94">
        <v>14366.0</v>
      </c>
      <c r="J267" s="536" t="s">
        <v>3236</v>
      </c>
      <c r="K267" s="175" t="s">
        <v>3237</v>
      </c>
      <c r="L267" s="430"/>
      <c r="M267" s="539">
        <v>8.2151540024E10</v>
      </c>
      <c r="N267" s="539">
        <v>8.2151540024E10</v>
      </c>
      <c r="O267" s="431">
        <v>45667.0</v>
      </c>
      <c r="P267" s="176">
        <v>46111.0</v>
      </c>
      <c r="Q267" s="94" t="s">
        <v>3238</v>
      </c>
      <c r="R267" s="94">
        <v>3.0</v>
      </c>
      <c r="S267" s="167" t="s">
        <v>126</v>
      </c>
      <c r="T267" s="167" t="s">
        <v>195</v>
      </c>
      <c r="U267" s="167" t="s">
        <v>128</v>
      </c>
      <c r="V267" s="167" t="s">
        <v>105</v>
      </c>
      <c r="W267" s="167"/>
      <c r="X267" s="175"/>
      <c r="Y267" s="175"/>
      <c r="Z267" s="175"/>
      <c r="AA267" s="357"/>
    </row>
    <row r="268" ht="22.5" customHeight="1">
      <c r="A268" s="448">
        <f>COUNTIF('Call &amp; Chat-Lidya'!$I$4:$I$2433,I268)</f>
        <v>2</v>
      </c>
      <c r="B268" s="436">
        <v>46084.0</v>
      </c>
      <c r="C268" s="94" t="s">
        <v>83</v>
      </c>
      <c r="D268" s="94" t="s">
        <v>125</v>
      </c>
      <c r="E268" s="75" t="s">
        <v>3242</v>
      </c>
      <c r="F268" s="429">
        <v>46084.0</v>
      </c>
      <c r="G268" s="176"/>
      <c r="H268" s="175"/>
      <c r="I268" s="94" t="s">
        <v>2271</v>
      </c>
      <c r="J268" s="536" t="s">
        <v>3245</v>
      </c>
      <c r="K268" s="175" t="s">
        <v>1355</v>
      </c>
      <c r="L268" s="430" t="s">
        <v>3246</v>
      </c>
      <c r="M268" s="539">
        <v>8.2370098185E10</v>
      </c>
      <c r="N268" s="539">
        <v>8.2370098185E10</v>
      </c>
      <c r="O268" s="431">
        <v>44571.0</v>
      </c>
      <c r="P268" s="176">
        <v>46085.0</v>
      </c>
      <c r="Q268" s="94" t="s">
        <v>3247</v>
      </c>
      <c r="R268" s="94">
        <v>3.0</v>
      </c>
      <c r="S268" s="167" t="s">
        <v>99</v>
      </c>
      <c r="T268" s="167" t="s">
        <v>100</v>
      </c>
      <c r="U268" s="167" t="s">
        <v>101</v>
      </c>
      <c r="V268" s="167" t="s">
        <v>105</v>
      </c>
      <c r="W268" s="94" t="s">
        <v>342</v>
      </c>
      <c r="X268" s="94" t="s">
        <v>512</v>
      </c>
      <c r="Y268" s="94"/>
      <c r="Z268" s="175" t="s">
        <v>3249</v>
      </c>
      <c r="AA268" s="357"/>
    </row>
    <row r="269" ht="22.5" customHeight="1">
      <c r="A269" s="448">
        <f>COUNTIF('Call &amp; Chat-Lidya'!$I$4:$I$2433,I269)</f>
        <v>1</v>
      </c>
      <c r="B269" s="436">
        <v>46084.0</v>
      </c>
      <c r="C269" s="94" t="s">
        <v>83</v>
      </c>
      <c r="D269" s="94" t="s">
        <v>125</v>
      </c>
      <c r="E269" s="75" t="s">
        <v>3259</v>
      </c>
      <c r="F269" s="429">
        <v>46084.0</v>
      </c>
      <c r="G269" s="176"/>
      <c r="H269" s="175"/>
      <c r="I269" s="94">
        <v>15977.0</v>
      </c>
      <c r="J269" s="536" t="s">
        <v>3258</v>
      </c>
      <c r="K269" s="175" t="s">
        <v>3261</v>
      </c>
      <c r="L269" s="430"/>
      <c r="M269" s="175"/>
      <c r="N269" s="175"/>
      <c r="O269" s="546"/>
      <c r="P269" s="176">
        <v>46085.0</v>
      </c>
      <c r="Q269" s="94" t="s">
        <v>3263</v>
      </c>
      <c r="R269" s="94">
        <v>3.0</v>
      </c>
      <c r="S269" s="167" t="s">
        <v>126</v>
      </c>
      <c r="T269" s="167" t="s">
        <v>145</v>
      </c>
      <c r="U269" s="167" t="s">
        <v>101</v>
      </c>
      <c r="V269" s="167" t="s">
        <v>105</v>
      </c>
      <c r="W269" s="94"/>
      <c r="X269" s="175"/>
      <c r="Y269" s="175"/>
      <c r="Z269" s="175"/>
      <c r="AA269" s="357"/>
    </row>
    <row r="270" ht="22.5" customHeight="1">
      <c r="A270" s="448">
        <f>COUNTIF('Call &amp; Chat-Lidya'!$I$4:$I$2433,I270)</f>
        <v>1</v>
      </c>
      <c r="B270" s="436">
        <v>46084.0</v>
      </c>
      <c r="C270" s="94" t="s">
        <v>83</v>
      </c>
      <c r="D270" s="94" t="s">
        <v>125</v>
      </c>
      <c r="E270" s="75" t="s">
        <v>2311</v>
      </c>
      <c r="F270" s="429">
        <v>46084.0</v>
      </c>
      <c r="G270" s="176"/>
      <c r="H270" s="175"/>
      <c r="I270" s="94">
        <v>11498.0</v>
      </c>
      <c r="J270" s="536" t="s">
        <v>3271</v>
      </c>
      <c r="K270" s="175" t="s">
        <v>3272</v>
      </c>
      <c r="L270" s="430"/>
      <c r="M270" s="175"/>
      <c r="N270" s="175"/>
      <c r="O270" s="546"/>
      <c r="P270" s="176">
        <v>46069.0</v>
      </c>
      <c r="Q270" s="94" t="s">
        <v>3274</v>
      </c>
      <c r="R270" s="94">
        <v>3.0</v>
      </c>
      <c r="S270" s="167" t="s">
        <v>126</v>
      </c>
      <c r="T270" s="167" t="s">
        <v>145</v>
      </c>
      <c r="U270" s="167" t="s">
        <v>101</v>
      </c>
      <c r="V270" s="167" t="s">
        <v>105</v>
      </c>
      <c r="W270" s="94"/>
      <c r="X270" s="175"/>
      <c r="Y270" s="175"/>
      <c r="Z270" s="175"/>
      <c r="AA270" s="357"/>
    </row>
    <row r="271" ht="22.5" customHeight="1">
      <c r="A271" s="448">
        <f>COUNTIF('Call &amp; Chat-Lidya'!$I$4:$I$2433,I271)</f>
        <v>2</v>
      </c>
      <c r="B271" s="436">
        <v>46083.0</v>
      </c>
      <c r="C271" s="94" t="s">
        <v>83</v>
      </c>
      <c r="D271" s="94" t="s">
        <v>125</v>
      </c>
      <c r="E271" s="75" t="s">
        <v>2549</v>
      </c>
      <c r="F271" s="429">
        <v>46083.0</v>
      </c>
      <c r="G271" s="176"/>
      <c r="H271" s="94" t="s">
        <v>3280</v>
      </c>
      <c r="I271" s="94" t="s">
        <v>2665</v>
      </c>
      <c r="J271" s="175" t="s">
        <v>2666</v>
      </c>
      <c r="K271" s="175" t="s">
        <v>2666</v>
      </c>
      <c r="L271" s="430" t="s">
        <v>2666</v>
      </c>
      <c r="M271" s="94" t="s">
        <v>2667</v>
      </c>
      <c r="N271" s="94" t="s">
        <v>2667</v>
      </c>
      <c r="O271" s="431">
        <v>46025.0</v>
      </c>
      <c r="P271" s="176">
        <v>46039.0</v>
      </c>
      <c r="Q271" s="94" t="s">
        <v>3281</v>
      </c>
      <c r="R271" s="94">
        <v>3.0</v>
      </c>
      <c r="S271" s="167" t="s">
        <v>99</v>
      </c>
      <c r="T271" s="167" t="s">
        <v>381</v>
      </c>
      <c r="U271" s="167" t="s">
        <v>101</v>
      </c>
      <c r="V271" s="167" t="s">
        <v>105</v>
      </c>
      <c r="W271" s="167" t="s">
        <v>509</v>
      </c>
      <c r="X271" s="94" t="s">
        <v>959</v>
      </c>
      <c r="Y271" s="435"/>
      <c r="Z271" s="435"/>
      <c r="AA271" s="357"/>
    </row>
    <row r="272" ht="22.5" customHeight="1">
      <c r="A272" s="448">
        <f>COUNTIF('Call &amp; Chat-Lidya'!$I$4:$I$2433,I272)</f>
        <v>5</v>
      </c>
      <c r="B272" s="436">
        <v>46083.0</v>
      </c>
      <c r="C272" s="94" t="s">
        <v>83</v>
      </c>
      <c r="D272" s="94" t="s">
        <v>125</v>
      </c>
      <c r="E272" s="75" t="s">
        <v>2561</v>
      </c>
      <c r="F272" s="429">
        <v>46083.0</v>
      </c>
      <c r="G272" s="176"/>
      <c r="H272" s="94" t="s">
        <v>3282</v>
      </c>
      <c r="I272" s="94" t="s">
        <v>2248</v>
      </c>
      <c r="J272" s="175" t="s">
        <v>2249</v>
      </c>
      <c r="K272" s="175" t="s">
        <v>2249</v>
      </c>
      <c r="L272" s="430" t="s">
        <v>2249</v>
      </c>
      <c r="M272" s="94" t="s">
        <v>2254</v>
      </c>
      <c r="N272" s="94" t="s">
        <v>2254</v>
      </c>
      <c r="O272" s="431">
        <v>46067.0</v>
      </c>
      <c r="P272" s="176">
        <v>46080.0</v>
      </c>
      <c r="Q272" s="94" t="s">
        <v>424</v>
      </c>
      <c r="R272" s="94">
        <v>3.0</v>
      </c>
      <c r="S272" s="167" t="s">
        <v>100</v>
      </c>
      <c r="T272" s="167" t="s">
        <v>145</v>
      </c>
      <c r="U272" s="167" t="s">
        <v>101</v>
      </c>
      <c r="V272" s="167" t="s">
        <v>105</v>
      </c>
      <c r="W272" s="167"/>
      <c r="X272" s="94" t="s">
        <v>512</v>
      </c>
      <c r="Y272" s="167"/>
      <c r="Z272" s="175"/>
      <c r="AA272" s="357"/>
    </row>
    <row r="273" ht="22.5" customHeight="1">
      <c r="A273" s="448">
        <f>COUNTIF('Call &amp; Chat-Lidya'!$I$4:$I$2433,I273)</f>
        <v>5</v>
      </c>
      <c r="B273" s="436">
        <v>46083.0</v>
      </c>
      <c r="C273" s="94" t="s">
        <v>83</v>
      </c>
      <c r="D273" s="94" t="s">
        <v>125</v>
      </c>
      <c r="E273" s="75" t="s">
        <v>3250</v>
      </c>
      <c r="F273" s="429">
        <v>46083.0</v>
      </c>
      <c r="G273" s="176"/>
      <c r="H273" s="94" t="s">
        <v>3283</v>
      </c>
      <c r="I273" s="94" t="s">
        <v>2567</v>
      </c>
      <c r="J273" s="175" t="s">
        <v>2568</v>
      </c>
      <c r="K273" s="175" t="s">
        <v>2569</v>
      </c>
      <c r="L273" s="430" t="s">
        <v>2569</v>
      </c>
      <c r="M273" s="94" t="s">
        <v>2571</v>
      </c>
      <c r="N273" s="94" t="s">
        <v>3284</v>
      </c>
      <c r="O273" s="431">
        <v>46077.0</v>
      </c>
      <c r="P273" s="176">
        <v>46091.0</v>
      </c>
      <c r="Q273" s="94" t="s">
        <v>124</v>
      </c>
      <c r="R273" s="94">
        <v>3.0</v>
      </c>
      <c r="S273" s="167" t="s">
        <v>100</v>
      </c>
      <c r="T273" s="167" t="s">
        <v>100</v>
      </c>
      <c r="U273" s="167" t="s">
        <v>101</v>
      </c>
      <c r="V273" s="167" t="s">
        <v>105</v>
      </c>
      <c r="W273" s="167" t="s">
        <v>509</v>
      </c>
      <c r="X273" s="94" t="s">
        <v>512</v>
      </c>
      <c r="Y273" s="553"/>
      <c r="Z273" s="435"/>
      <c r="AA273" s="357"/>
    </row>
    <row r="274" ht="22.5" customHeight="1">
      <c r="A274" s="448">
        <f>COUNTIF('Call &amp; Chat-Lidya'!$I$4:$I$2433,I274)</f>
        <v>2</v>
      </c>
      <c r="B274" s="436">
        <v>46080.0</v>
      </c>
      <c r="C274" s="94" t="s">
        <v>83</v>
      </c>
      <c r="D274" s="94" t="s">
        <v>104</v>
      </c>
      <c r="E274" s="75" t="s">
        <v>1914</v>
      </c>
      <c r="F274" s="429">
        <v>46062.0</v>
      </c>
      <c r="G274" s="176"/>
      <c r="H274" s="94" t="s">
        <v>3388</v>
      </c>
      <c r="I274" s="94" t="s">
        <v>2375</v>
      </c>
      <c r="J274" s="175" t="s">
        <v>2376</v>
      </c>
      <c r="K274" s="175" t="s">
        <v>2378</v>
      </c>
      <c r="L274" s="430" t="s">
        <v>2378</v>
      </c>
      <c r="M274" s="94" t="s">
        <v>3390</v>
      </c>
      <c r="N274" s="94" t="s">
        <v>3390</v>
      </c>
      <c r="O274" s="431">
        <v>46062.0</v>
      </c>
      <c r="P274" s="176">
        <v>46076.0</v>
      </c>
      <c r="Q274" s="94" t="s">
        <v>124</v>
      </c>
      <c r="R274" s="556">
        <v>3.0</v>
      </c>
      <c r="S274" s="167" t="s">
        <v>99</v>
      </c>
      <c r="T274" s="167" t="s">
        <v>145</v>
      </c>
      <c r="U274" s="167" t="s">
        <v>101</v>
      </c>
      <c r="V274" s="166" t="s">
        <v>105</v>
      </c>
      <c r="W274" s="167" t="s">
        <v>509</v>
      </c>
      <c r="X274" s="94" t="s">
        <v>1035</v>
      </c>
      <c r="Y274" s="163"/>
      <c r="Z274" s="175"/>
      <c r="AA274" s="357"/>
    </row>
    <row r="275" ht="22.5" customHeight="1">
      <c r="A275" s="448">
        <f>COUNTIF('Call &amp; Chat-Lidya'!$I$4:$I$2433,I275)</f>
        <v>2</v>
      </c>
      <c r="B275" s="436">
        <v>46078.0</v>
      </c>
      <c r="C275" s="94" t="s">
        <v>83</v>
      </c>
      <c r="D275" s="94" t="s">
        <v>104</v>
      </c>
      <c r="E275" s="75" t="s">
        <v>1557</v>
      </c>
      <c r="F275" s="429">
        <v>46072.0</v>
      </c>
      <c r="G275" s="176"/>
      <c r="H275" s="94">
        <v>10471.0</v>
      </c>
      <c r="I275" s="94" t="s">
        <v>2283</v>
      </c>
      <c r="J275" s="175" t="s">
        <v>2284</v>
      </c>
      <c r="K275" s="175" t="s">
        <v>2285</v>
      </c>
      <c r="L275" s="430" t="s">
        <v>2285</v>
      </c>
      <c r="M275" s="94" t="s">
        <v>2287</v>
      </c>
      <c r="N275" s="94" t="s">
        <v>2287</v>
      </c>
      <c r="O275" s="431">
        <v>46034.0</v>
      </c>
      <c r="P275" s="176">
        <v>46048.0</v>
      </c>
      <c r="Q275" s="94" t="s">
        <v>98</v>
      </c>
      <c r="R275" s="556">
        <v>3.0</v>
      </c>
      <c r="S275" s="167" t="s">
        <v>251</v>
      </c>
      <c r="T275" s="167" t="s">
        <v>145</v>
      </c>
      <c r="U275" s="167" t="s">
        <v>101</v>
      </c>
      <c r="V275" s="166" t="s">
        <v>105</v>
      </c>
      <c r="W275" s="75" t="s">
        <v>509</v>
      </c>
      <c r="X275" s="94" t="s">
        <v>1035</v>
      </c>
      <c r="Y275" s="175"/>
      <c r="Z275" s="175"/>
      <c r="AA275" s="357"/>
    </row>
    <row r="276" ht="22.5" customHeight="1">
      <c r="A276" s="448">
        <f>COUNTIF('Call &amp; Chat-Lidya'!$I$4:$I$2433,I276)</f>
        <v>1</v>
      </c>
      <c r="B276" s="429">
        <v>46077.0</v>
      </c>
      <c r="C276" s="94" t="s">
        <v>83</v>
      </c>
      <c r="D276" s="94" t="s">
        <v>104</v>
      </c>
      <c r="E276" s="75" t="s">
        <v>3418</v>
      </c>
      <c r="F276" s="429">
        <v>46065.0</v>
      </c>
      <c r="G276" s="176"/>
      <c r="H276" s="94" t="s">
        <v>3419</v>
      </c>
      <c r="I276" s="94" t="s">
        <v>2462</v>
      </c>
      <c r="J276" s="175" t="s">
        <v>2464</v>
      </c>
      <c r="K276" s="175" t="s">
        <v>2465</v>
      </c>
      <c r="L276" s="430" t="s">
        <v>2465</v>
      </c>
      <c r="M276" s="94" t="s">
        <v>2466</v>
      </c>
      <c r="N276" s="94" t="s">
        <v>2466</v>
      </c>
      <c r="O276" s="431">
        <v>46065.0</v>
      </c>
      <c r="P276" s="176">
        <v>46078.0</v>
      </c>
      <c r="Q276" s="94" t="s">
        <v>582</v>
      </c>
      <c r="R276" s="94">
        <v>3.0</v>
      </c>
      <c r="S276" s="167" t="s">
        <v>99</v>
      </c>
      <c r="T276" s="167" t="s">
        <v>145</v>
      </c>
      <c r="U276" s="167" t="s">
        <v>101</v>
      </c>
      <c r="V276" s="167" t="s">
        <v>105</v>
      </c>
      <c r="W276" s="167"/>
      <c r="X276" s="94" t="s">
        <v>959</v>
      </c>
      <c r="Y276" s="553"/>
      <c r="Z276" s="435"/>
      <c r="AA276" s="357"/>
    </row>
    <row r="277" ht="22.5" customHeight="1">
      <c r="A277" s="448">
        <f>COUNTIF('Call &amp; Chat-Lidya'!$I$4:$I$2433,I277)</f>
        <v>1</v>
      </c>
      <c r="B277" s="429">
        <v>46077.0</v>
      </c>
      <c r="C277" s="94" t="s">
        <v>83</v>
      </c>
      <c r="D277" s="94" t="s">
        <v>104</v>
      </c>
      <c r="E277" s="75" t="s">
        <v>3423</v>
      </c>
      <c r="F277" s="429">
        <v>46056.0</v>
      </c>
      <c r="G277" s="176"/>
      <c r="H277" s="94" t="s">
        <v>362</v>
      </c>
      <c r="I277" s="94" t="s">
        <v>2490</v>
      </c>
      <c r="J277" s="175" t="s">
        <v>2492</v>
      </c>
      <c r="K277" s="163" t="s">
        <v>2496</v>
      </c>
      <c r="L277" s="163" t="s">
        <v>2496</v>
      </c>
      <c r="M277" s="94" t="s">
        <v>2497</v>
      </c>
      <c r="N277" s="94" t="s">
        <v>2497</v>
      </c>
      <c r="O277" s="431">
        <v>46055.0</v>
      </c>
      <c r="P277" s="176">
        <v>46069.0</v>
      </c>
      <c r="Q277" s="94" t="s">
        <v>3424</v>
      </c>
      <c r="R277" s="556">
        <v>3.0</v>
      </c>
      <c r="S277" s="167" t="s">
        <v>99</v>
      </c>
      <c r="T277" s="167" t="s">
        <v>145</v>
      </c>
      <c r="U277" s="167" t="s">
        <v>101</v>
      </c>
      <c r="V277" s="167" t="s">
        <v>105</v>
      </c>
      <c r="W277" s="167" t="s">
        <v>509</v>
      </c>
      <c r="X277" s="94" t="s">
        <v>107</v>
      </c>
      <c r="Y277" s="553"/>
      <c r="Z277" s="435"/>
      <c r="AA277" s="357"/>
    </row>
    <row r="278" ht="22.5" customHeight="1">
      <c r="A278" s="448">
        <f>COUNTIF('Call &amp; Chat-Lidya'!$I$4:$I$2433,I278)</f>
        <v>1</v>
      </c>
      <c r="B278" s="429">
        <v>46077.0</v>
      </c>
      <c r="C278" s="94" t="s">
        <v>83</v>
      </c>
      <c r="D278" s="94" t="s">
        <v>104</v>
      </c>
      <c r="E278" s="75" t="s">
        <v>3425</v>
      </c>
      <c r="F278" s="429">
        <v>46056.0</v>
      </c>
      <c r="G278" s="176"/>
      <c r="H278" s="94" t="s">
        <v>3426</v>
      </c>
      <c r="I278" s="94" t="s">
        <v>2500</v>
      </c>
      <c r="J278" s="175" t="s">
        <v>2501</v>
      </c>
      <c r="K278" s="175" t="s">
        <v>2503</v>
      </c>
      <c r="L278" s="430" t="s">
        <v>2503</v>
      </c>
      <c r="M278" s="94" t="s">
        <v>2506</v>
      </c>
      <c r="N278" s="94" t="s">
        <v>2506</v>
      </c>
      <c r="O278" s="431">
        <v>46055.0</v>
      </c>
      <c r="P278" s="176">
        <v>46069.0</v>
      </c>
      <c r="Q278" s="94" t="s">
        <v>696</v>
      </c>
      <c r="R278" s="556">
        <v>3.0</v>
      </c>
      <c r="S278" s="167" t="s">
        <v>99</v>
      </c>
      <c r="T278" s="167" t="s">
        <v>145</v>
      </c>
      <c r="U278" s="167" t="s">
        <v>101</v>
      </c>
      <c r="V278" s="167" t="s">
        <v>105</v>
      </c>
      <c r="W278" s="167" t="s">
        <v>509</v>
      </c>
      <c r="X278" s="94" t="s">
        <v>107</v>
      </c>
      <c r="Y278" s="553"/>
      <c r="Z278" s="435"/>
      <c r="AA278" s="357" t="s">
        <v>3428</v>
      </c>
    </row>
    <row r="279" ht="22.5" customHeight="1">
      <c r="A279" s="448">
        <f>COUNTIF('Call &amp; Chat-Lidya'!$I$4:$I$2433,I279)</f>
        <v>1</v>
      </c>
      <c r="B279" s="429">
        <v>46077.0</v>
      </c>
      <c r="C279" s="94" t="s">
        <v>83</v>
      </c>
      <c r="D279" s="94" t="s">
        <v>55</v>
      </c>
      <c r="E279" s="75" t="s">
        <v>3285</v>
      </c>
      <c r="F279" s="429">
        <v>46048.0</v>
      </c>
      <c r="G279" s="176"/>
      <c r="H279" s="94" t="s">
        <v>3286</v>
      </c>
      <c r="I279" s="94" t="s">
        <v>2469</v>
      </c>
      <c r="J279" s="175" t="s">
        <v>2471</v>
      </c>
      <c r="K279" s="175" t="s">
        <v>2474</v>
      </c>
      <c r="L279" s="430" t="s">
        <v>2474</v>
      </c>
      <c r="M279" s="94" t="s">
        <v>2476</v>
      </c>
      <c r="N279" s="94" t="s">
        <v>3287</v>
      </c>
      <c r="O279" s="431">
        <v>46040.0</v>
      </c>
      <c r="P279" s="176">
        <v>46054.0</v>
      </c>
      <c r="Q279" s="94" t="s">
        <v>616</v>
      </c>
      <c r="R279" s="94">
        <v>3.0</v>
      </c>
      <c r="S279" s="167" t="s">
        <v>99</v>
      </c>
      <c r="T279" s="167" t="s">
        <v>145</v>
      </c>
      <c r="U279" s="167" t="s">
        <v>101</v>
      </c>
      <c r="V279" s="167" t="s">
        <v>105</v>
      </c>
      <c r="W279" s="167" t="s">
        <v>509</v>
      </c>
      <c r="X279" s="94" t="s">
        <v>512</v>
      </c>
      <c r="Y279" s="553"/>
      <c r="Z279" s="435"/>
      <c r="AA279" s="357"/>
    </row>
    <row r="280" ht="22.5" customHeight="1">
      <c r="A280" s="448">
        <f>COUNTIF('Call &amp; Chat-Lidya'!$I$4:$I$2433,I280)</f>
        <v>1</v>
      </c>
      <c r="B280" s="429">
        <v>46077.0</v>
      </c>
      <c r="C280" s="94" t="s">
        <v>83</v>
      </c>
      <c r="D280" s="94" t="s">
        <v>55</v>
      </c>
      <c r="E280" s="75" t="s">
        <v>3288</v>
      </c>
      <c r="F280" s="429">
        <v>46048.0</v>
      </c>
      <c r="G280" s="176"/>
      <c r="H280" s="94" t="s">
        <v>3289</v>
      </c>
      <c r="I280" s="94" t="s">
        <v>2617</v>
      </c>
      <c r="J280" s="175" t="s">
        <v>2618</v>
      </c>
      <c r="K280" s="175" t="s">
        <v>2619</v>
      </c>
      <c r="L280" s="430" t="s">
        <v>2619</v>
      </c>
      <c r="M280" s="94" t="s">
        <v>2621</v>
      </c>
      <c r="N280" s="94" t="s">
        <v>2621</v>
      </c>
      <c r="O280" s="431">
        <v>45929.0</v>
      </c>
      <c r="P280" s="176">
        <v>46431.0</v>
      </c>
      <c r="Q280" s="94" t="s">
        <v>3290</v>
      </c>
      <c r="R280" s="94">
        <v>3.0</v>
      </c>
      <c r="S280" s="167" t="s">
        <v>99</v>
      </c>
      <c r="T280" s="167" t="s">
        <v>145</v>
      </c>
      <c r="U280" s="167" t="s">
        <v>101</v>
      </c>
      <c r="V280" s="167" t="s">
        <v>105</v>
      </c>
      <c r="W280" s="94" t="s">
        <v>509</v>
      </c>
      <c r="X280" s="94" t="s">
        <v>512</v>
      </c>
      <c r="Y280" s="435"/>
      <c r="Z280" s="435"/>
      <c r="AA280" s="357"/>
    </row>
    <row r="281" ht="22.5" customHeight="1">
      <c r="A281" s="448">
        <f>COUNTIF('Call &amp; Chat-Lidya'!$I$4:$I$2433,I281)</f>
        <v>1</v>
      </c>
      <c r="B281" s="429">
        <v>46077.0</v>
      </c>
      <c r="C281" s="94" t="s">
        <v>83</v>
      </c>
      <c r="D281" s="94" t="s">
        <v>55</v>
      </c>
      <c r="E281" s="75" t="s">
        <v>3292</v>
      </c>
      <c r="F281" s="429">
        <v>46037.0</v>
      </c>
      <c r="G281" s="176"/>
      <c r="H281" s="94" t="s">
        <v>3293</v>
      </c>
      <c r="I281" s="94" t="s">
        <v>2712</v>
      </c>
      <c r="J281" s="175" t="s">
        <v>2713</v>
      </c>
      <c r="K281" s="175" t="s">
        <v>2714</v>
      </c>
      <c r="L281" s="430" t="s">
        <v>2714</v>
      </c>
      <c r="M281" s="94" t="s">
        <v>2715</v>
      </c>
      <c r="N281" s="94" t="s">
        <v>3294</v>
      </c>
      <c r="O281" s="431">
        <v>46020.0</v>
      </c>
      <c r="P281" s="176">
        <v>46214.0</v>
      </c>
      <c r="Q281" s="94" t="s">
        <v>493</v>
      </c>
      <c r="R281" s="94">
        <v>3.0</v>
      </c>
      <c r="S281" s="167" t="s">
        <v>99</v>
      </c>
      <c r="T281" s="167" t="s">
        <v>381</v>
      </c>
      <c r="U281" s="167" t="s">
        <v>101</v>
      </c>
      <c r="V281" s="167" t="s">
        <v>105</v>
      </c>
      <c r="W281" s="167" t="s">
        <v>509</v>
      </c>
      <c r="X281" s="94" t="s">
        <v>512</v>
      </c>
      <c r="Y281" s="435"/>
      <c r="Z281" s="435"/>
      <c r="AA281" s="357" t="s">
        <v>3295</v>
      </c>
    </row>
    <row r="282" ht="22.5" customHeight="1">
      <c r="A282" s="448">
        <f>COUNTIF('Call &amp; Chat-Lidya'!$I$4:$I$2433,I282)</f>
        <v>1</v>
      </c>
      <c r="B282" s="429">
        <v>46077.0</v>
      </c>
      <c r="C282" s="94" t="s">
        <v>83</v>
      </c>
      <c r="D282" s="94" t="s">
        <v>55</v>
      </c>
      <c r="E282" s="75" t="s">
        <v>3301</v>
      </c>
      <c r="F282" s="429">
        <v>46037.0</v>
      </c>
      <c r="G282" s="176"/>
      <c r="H282" s="94" t="s">
        <v>3302</v>
      </c>
      <c r="I282" s="94" t="s">
        <v>2722</v>
      </c>
      <c r="J282" s="175" t="s">
        <v>2723</v>
      </c>
      <c r="K282" s="175" t="s">
        <v>3303</v>
      </c>
      <c r="L282" s="430" t="s">
        <v>3304</v>
      </c>
      <c r="M282" s="94" t="s">
        <v>2726</v>
      </c>
      <c r="N282" s="94" t="s">
        <v>3305</v>
      </c>
      <c r="O282" s="431">
        <v>45653.0</v>
      </c>
      <c r="P282" s="176">
        <v>46418.0</v>
      </c>
      <c r="Q282" s="94" t="s">
        <v>278</v>
      </c>
      <c r="R282" s="94">
        <v>3.0</v>
      </c>
      <c r="S282" s="167" t="s">
        <v>99</v>
      </c>
      <c r="T282" s="167" t="s">
        <v>145</v>
      </c>
      <c r="U282" s="167" t="s">
        <v>101</v>
      </c>
      <c r="V282" s="167" t="s">
        <v>105</v>
      </c>
      <c r="W282" s="167" t="s">
        <v>342</v>
      </c>
      <c r="X282" s="94" t="s">
        <v>107</v>
      </c>
      <c r="Y282" s="435"/>
      <c r="Z282" s="435"/>
      <c r="AA282" s="357"/>
    </row>
    <row r="283" ht="22.5" customHeight="1">
      <c r="A283" s="448">
        <f>COUNTIF('Call &amp; Chat-Lidya'!$I$4:$I$2433,I283)</f>
        <v>1</v>
      </c>
      <c r="B283" s="429">
        <v>46077.0</v>
      </c>
      <c r="C283" s="94" t="s">
        <v>83</v>
      </c>
      <c r="D283" s="94" t="s">
        <v>55</v>
      </c>
      <c r="E283" s="75" t="s">
        <v>3308</v>
      </c>
      <c r="F283" s="429">
        <v>46029.0</v>
      </c>
      <c r="G283" s="176"/>
      <c r="H283" s="94">
        <v>10443.0</v>
      </c>
      <c r="I283" s="94" t="s">
        <v>2637</v>
      </c>
      <c r="J283" s="175" t="s">
        <v>3312</v>
      </c>
      <c r="K283" s="175" t="s">
        <v>2639</v>
      </c>
      <c r="L283" s="430" t="s">
        <v>2639</v>
      </c>
      <c r="M283" s="94" t="s">
        <v>2641</v>
      </c>
      <c r="N283" s="94" t="s">
        <v>2641</v>
      </c>
      <c r="O283" s="431">
        <v>46029.0</v>
      </c>
      <c r="P283" s="176">
        <v>46043.0</v>
      </c>
      <c r="Q283" s="94" t="s">
        <v>3313</v>
      </c>
      <c r="R283" s="94">
        <v>3.0</v>
      </c>
      <c r="S283" s="167" t="s">
        <v>99</v>
      </c>
      <c r="T283" s="167" t="s">
        <v>145</v>
      </c>
      <c r="U283" s="167" t="s">
        <v>101</v>
      </c>
      <c r="V283" s="167" t="s">
        <v>105</v>
      </c>
      <c r="W283" s="167" t="s">
        <v>509</v>
      </c>
      <c r="X283" s="94" t="s">
        <v>959</v>
      </c>
      <c r="Y283" s="435"/>
      <c r="Z283" s="435"/>
      <c r="AA283" s="357"/>
    </row>
    <row r="284" ht="22.5" customHeight="1">
      <c r="A284" s="448">
        <f>COUNTIF('Call &amp; Chat-Lidya'!$I$4:$I$2433,I284)</f>
        <v>1</v>
      </c>
      <c r="B284" s="429">
        <v>46077.0</v>
      </c>
      <c r="C284" s="94" t="s">
        <v>83</v>
      </c>
      <c r="D284" s="94" t="s">
        <v>55</v>
      </c>
      <c r="E284" s="75" t="s">
        <v>3317</v>
      </c>
      <c r="F284" s="429">
        <v>46028.0</v>
      </c>
      <c r="G284" s="176"/>
      <c r="H284" s="94" t="s">
        <v>3318</v>
      </c>
      <c r="I284" s="94" t="s">
        <v>2675</v>
      </c>
      <c r="J284" s="175" t="s">
        <v>2676</v>
      </c>
      <c r="K284" s="175" t="s">
        <v>2677</v>
      </c>
      <c r="L284" s="430" t="s">
        <v>2677</v>
      </c>
      <c r="M284" s="94" t="s">
        <v>2678</v>
      </c>
      <c r="N284" s="94" t="s">
        <v>2678</v>
      </c>
      <c r="O284" s="431">
        <v>45837.0</v>
      </c>
      <c r="P284" s="176">
        <v>46444.0</v>
      </c>
      <c r="Q284" s="94" t="s">
        <v>3320</v>
      </c>
      <c r="R284" s="94">
        <v>3.0</v>
      </c>
      <c r="S284" s="167" t="s">
        <v>99</v>
      </c>
      <c r="T284" s="167" t="s">
        <v>145</v>
      </c>
      <c r="U284" s="167" t="s">
        <v>101</v>
      </c>
      <c r="V284" s="167" t="s">
        <v>105</v>
      </c>
      <c r="W284" s="167" t="s">
        <v>342</v>
      </c>
      <c r="X284" s="94" t="s">
        <v>512</v>
      </c>
      <c r="Y284" s="435"/>
      <c r="Z284" s="435"/>
      <c r="AA284" s="357" t="s">
        <v>3325</v>
      </c>
    </row>
    <row r="285" ht="22.5" customHeight="1">
      <c r="A285" s="448">
        <f>COUNTIF('Call &amp; Chat-Lidya'!$I$4:$I$2433,I285)</f>
        <v>1</v>
      </c>
      <c r="B285" s="429">
        <v>46077.0</v>
      </c>
      <c r="C285" s="94" t="s">
        <v>83</v>
      </c>
      <c r="D285" s="94" t="s">
        <v>55</v>
      </c>
      <c r="E285" s="75" t="s">
        <v>3326</v>
      </c>
      <c r="F285" s="429">
        <v>46026.0</v>
      </c>
      <c r="G285" s="176"/>
      <c r="H285" s="94" t="s">
        <v>3327</v>
      </c>
      <c r="I285" s="94" t="s">
        <v>2648</v>
      </c>
      <c r="J285" s="175" t="s">
        <v>3328</v>
      </c>
      <c r="K285" s="175" t="s">
        <v>2650</v>
      </c>
      <c r="L285" s="430" t="s">
        <v>2650</v>
      </c>
      <c r="M285" s="94" t="s">
        <v>2651</v>
      </c>
      <c r="N285" s="94" t="s">
        <v>2651</v>
      </c>
      <c r="O285" s="431">
        <v>46025.0</v>
      </c>
      <c r="P285" s="176">
        <v>46039.0</v>
      </c>
      <c r="Q285" s="94" t="s">
        <v>3330</v>
      </c>
      <c r="R285" s="94">
        <v>3.0</v>
      </c>
      <c r="S285" s="167" t="s">
        <v>99</v>
      </c>
      <c r="T285" s="167" t="s">
        <v>145</v>
      </c>
      <c r="U285" s="167" t="s">
        <v>101</v>
      </c>
      <c r="V285" s="167" t="s">
        <v>105</v>
      </c>
      <c r="W285" s="167"/>
      <c r="X285" s="94" t="s">
        <v>959</v>
      </c>
      <c r="Y285" s="435"/>
      <c r="Z285" s="435"/>
      <c r="AA285" s="357"/>
    </row>
    <row r="286" ht="22.5" customHeight="1">
      <c r="A286" s="448">
        <f>COUNTIF('Call &amp; Chat-Lidya'!$I$4:$I$2433,I286)</f>
        <v>1</v>
      </c>
      <c r="B286" s="429">
        <v>46077.0</v>
      </c>
      <c r="C286" s="94" t="s">
        <v>83</v>
      </c>
      <c r="D286" s="94" t="s">
        <v>55</v>
      </c>
      <c r="E286" s="75" t="s">
        <v>3335</v>
      </c>
      <c r="F286" s="429">
        <v>46026.0</v>
      </c>
      <c r="G286" s="176"/>
      <c r="H286" s="94" t="s">
        <v>3336</v>
      </c>
      <c r="I286" s="94" t="s">
        <v>2740</v>
      </c>
      <c r="J286" s="175" t="s">
        <v>2742</v>
      </c>
      <c r="K286" s="175" t="s">
        <v>2743</v>
      </c>
      <c r="L286" s="430" t="s">
        <v>2743</v>
      </c>
      <c r="M286" s="94" t="s">
        <v>2744</v>
      </c>
      <c r="N286" s="94" t="s">
        <v>2744</v>
      </c>
      <c r="O286" s="431">
        <v>46025.0</v>
      </c>
      <c r="P286" s="176">
        <v>46039.0</v>
      </c>
      <c r="Q286" s="94" t="s">
        <v>554</v>
      </c>
      <c r="R286" s="94">
        <v>3.0</v>
      </c>
      <c r="S286" s="167" t="s">
        <v>99</v>
      </c>
      <c r="T286" s="167" t="s">
        <v>145</v>
      </c>
      <c r="U286" s="167" t="s">
        <v>101</v>
      </c>
      <c r="V286" s="167" t="s">
        <v>105</v>
      </c>
      <c r="W286" s="167"/>
      <c r="X286" s="94" t="s">
        <v>107</v>
      </c>
      <c r="Y286" s="435"/>
      <c r="Z286" s="435"/>
      <c r="AA286" s="357"/>
    </row>
    <row r="287" ht="22.5" customHeight="1">
      <c r="A287" s="448">
        <f>COUNTIF('Call &amp; Chat-Lidya'!$I$4:$I$2433,I287)</f>
        <v>1</v>
      </c>
      <c r="B287" s="429">
        <v>46077.0</v>
      </c>
      <c r="C287" s="94" t="s">
        <v>83</v>
      </c>
      <c r="D287" s="94" t="s">
        <v>55</v>
      </c>
      <c r="E287" s="75" t="s">
        <v>3342</v>
      </c>
      <c r="F287" s="429">
        <v>46026.0</v>
      </c>
      <c r="G287" s="176"/>
      <c r="H287" s="94" t="s">
        <v>3346</v>
      </c>
      <c r="I287" s="94" t="s">
        <v>2703</v>
      </c>
      <c r="J287" s="175" t="s">
        <v>2704</v>
      </c>
      <c r="K287" s="175" t="s">
        <v>2705</v>
      </c>
      <c r="L287" s="430" t="s">
        <v>2705</v>
      </c>
      <c r="M287" s="94" t="s">
        <v>2706</v>
      </c>
      <c r="N287" s="94" t="s">
        <v>2706</v>
      </c>
      <c r="O287" s="431">
        <v>46025.0</v>
      </c>
      <c r="P287" s="176">
        <v>46039.0</v>
      </c>
      <c r="Q287" s="94" t="s">
        <v>499</v>
      </c>
      <c r="R287" s="94">
        <v>3.0</v>
      </c>
      <c r="S287" s="167" t="s">
        <v>99</v>
      </c>
      <c r="T287" s="167" t="s">
        <v>145</v>
      </c>
      <c r="U287" s="167" t="s">
        <v>101</v>
      </c>
      <c r="V287" s="167" t="s">
        <v>105</v>
      </c>
      <c r="W287" s="167"/>
      <c r="X287" s="94" t="s">
        <v>512</v>
      </c>
      <c r="Y287" s="435"/>
      <c r="Z287" s="435"/>
      <c r="AA287" s="357" t="s">
        <v>3152</v>
      </c>
    </row>
    <row r="288" ht="22.5" customHeight="1">
      <c r="A288" s="448">
        <f>COUNTIF('Call &amp; Chat-Lidya'!$I$4:$I$2433,I288)</f>
        <v>1</v>
      </c>
      <c r="B288" s="429">
        <v>46077.0</v>
      </c>
      <c r="C288" s="94" t="s">
        <v>83</v>
      </c>
      <c r="D288" s="94" t="s">
        <v>55</v>
      </c>
      <c r="E288" s="75" t="s">
        <v>3353</v>
      </c>
      <c r="F288" s="429">
        <v>46024.0</v>
      </c>
      <c r="G288" s="176"/>
      <c r="H288" s="94" t="s">
        <v>3354</v>
      </c>
      <c r="I288" s="94" t="s">
        <v>2733</v>
      </c>
      <c r="J288" s="175" t="s">
        <v>2734</v>
      </c>
      <c r="K288" s="175" t="s">
        <v>2736</v>
      </c>
      <c r="L288" s="430" t="s">
        <v>2736</v>
      </c>
      <c r="M288" s="94" t="s">
        <v>2737</v>
      </c>
      <c r="N288" s="175"/>
      <c r="O288" s="431">
        <v>46023.0</v>
      </c>
      <c r="P288" s="176">
        <v>46037.0</v>
      </c>
      <c r="Q288" s="94" t="s">
        <v>3359</v>
      </c>
      <c r="R288" s="94">
        <v>3.0</v>
      </c>
      <c r="S288" s="167" t="s">
        <v>99</v>
      </c>
      <c r="T288" s="167" t="s">
        <v>145</v>
      </c>
      <c r="U288" s="167" t="s">
        <v>101</v>
      </c>
      <c r="V288" s="167" t="s">
        <v>105</v>
      </c>
      <c r="W288" s="167" t="s">
        <v>509</v>
      </c>
      <c r="X288" s="94" t="s">
        <v>107</v>
      </c>
      <c r="Y288" s="435"/>
      <c r="Z288" s="435"/>
      <c r="AA288" s="357"/>
    </row>
  </sheetData>
  <customSheetViews>
    <customSheetView guid="{1B9D0821-FF5D-47C6-BD8E-2BBA7D06D488}" filter="1" showAutoFilter="1">
      <autoFilter ref="$C$4:$R$244">
        <filterColumn colId="1">
          <filters>
            <filter val="Mei"/>
            <filter val="April"/>
          </filters>
        </filterColumn>
      </autoFilter>
    </customSheetView>
    <customSheetView guid="{83F949F5-7FC3-45DD-B67F-7FAE47132FFB}" filter="1" showAutoFilter="1">
      <autoFilter ref="$C$4:$AA$244">
        <filterColumn colId="1">
          <filters>
            <filter val="Maret"/>
            <filter val="Februari"/>
            <filter val="April"/>
          </filters>
        </filterColumn>
        <filterColumn colId="20">
          <filters>
            <filter val="Mitra"/>
            <filter val="Instagram"/>
            <filter val="Tiktok"/>
            <filter val="Facebook"/>
            <filter val="Playstore"/>
          </filters>
        </filterColumn>
      </autoFilter>
    </customSheetView>
    <customSheetView guid="{6C88D62D-6B0D-4755-BDB5-AF5190EDEAB8}" filter="1" showAutoFilter="1">
      <autoFilter ref="$C$4:$R$244"/>
    </customSheetView>
    <customSheetView guid="{3EC51F52-E7CD-492A-BE72-927E4CB7891D}" filter="1" showAutoFilter="1">
      <autoFilter ref="$C$4:$R$244">
        <filterColumn colId="1">
          <filters>
            <filter val="Mei"/>
            <filter val="Februari"/>
            <filter val="April"/>
          </filters>
        </filterColumn>
      </autoFilter>
    </customSheetView>
    <customSheetView guid="{E07E86E7-9C06-47CB-AC74-F13915F95641}" filter="1" showAutoFilter="1">
      <autoFilter ref="$C$4:$AA$244"/>
    </customSheetView>
    <customSheetView guid="{38EF2163-8F97-4027-B079-F0073FB7CA69}" filter="1" showAutoFilter="1">
      <autoFilter ref="$C$4:$R$244"/>
    </customSheetView>
    <customSheetView guid="{43B698CB-0DF2-4C06-8838-7EFF9BEC890F}" filter="1" showAutoFilter="1">
      <autoFilter ref="$C$4:$AA$244">
        <filterColumn colId="20">
          <filters>
            <filter val="Mitra"/>
            <filter val="Instagram"/>
            <filter val="Tiktok"/>
            <filter val="Facebook"/>
            <filter val="Playstore"/>
          </filters>
        </filterColumn>
      </autoFilter>
    </customSheetView>
    <customSheetView guid="{23CB7878-868B-4E76-8109-0DF22C1D89BC}" filter="1" showAutoFilter="1">
      <autoFilter ref="$C$4:$R$244"/>
    </customSheetView>
    <customSheetView guid="{26654DB3-0FF3-4C5F-BD25-90CB92173C67}" filter="1" showAutoFilter="1">
      <autoFilter ref="$C$4:$R$244"/>
    </customSheetView>
  </customSheetViews>
  <mergeCells count="3">
    <mergeCell ref="A1:M1"/>
    <mergeCell ref="A2:M2"/>
    <mergeCell ref="A3:M3"/>
  </mergeCells>
  <conditionalFormatting sqref="K5:K288 L287:L288">
    <cfRule type="expression" dxfId="3" priority="1">
      <formula>countif</formula>
    </cfRule>
  </conditionalFormatting>
  <conditionalFormatting sqref="I5:I288">
    <cfRule type="expression" dxfId="4" priority="2">
      <formula>COUNTIF($I$245:$I$286,$I5)&gt;1</formula>
    </cfRule>
  </conditionalFormatting>
  <conditionalFormatting sqref="J5:J288">
    <cfRule type="expression" dxfId="3" priority="3">
      <formula>COUNTIFJ5:#REF!</formula>
    </cfRule>
  </conditionalFormatting>
  <dataValidations>
    <dataValidation type="list" allowBlank="1" showErrorMessage="1" sqref="X134 X252 X271 X273 X276:X288">
      <formula1>"Basic,Business,Pro,Not Yet"</formula1>
    </dataValidation>
    <dataValidation type="list" allowBlank="1" showErrorMessage="1" sqref="G5:G288">
      <formula1>"AKun Baru,Outlet Baru"</formula1>
    </dataValidation>
    <dataValidation type="list" allowBlank="1" showErrorMessage="1" sqref="U5:U288">
      <formula1>"VALID,INVALID"</formula1>
    </dataValidation>
    <dataValidation type="list" allowBlank="1" showErrorMessage="1" sqref="S15:S16 S26:S28 S30:S31 S78:S80 S83:S102 S106:S111 S145 S169:S170 S177 S181:S182 S184:S185 S188 S194:S200">
      <formula1>"CONTACTED,CONNECTED,ENGAGE,INTEREST,PROSPECT,UNINTEREST,NO CALL"</formula1>
    </dataValidation>
    <dataValidation type="list" allowBlank="1" showErrorMessage="1" sqref="W5:W20 W21:X23 W24:W29 W30:X55 W56:W81 W82:X83 W84:W112 W113:X132 W133:W145 W146:X168 W169:W179 W180:X181 W182:W187 W188:X193 W194:W200 W201:X233 W234:W245 W246:X246 W247:W288">
      <formula1>"Instagram,Facebook,Tiktok,Mitra,Playstore"</formula1>
    </dataValidation>
    <dataValidation type="list" allowBlank="1" showErrorMessage="1" sqref="AA14:AA18 AA26:AA29 AA84:AA102 AA107:AA111 AA194:AA200">
      <formula1>"Audit 1 (I),Audit 1 (B),Audit 2 (I),Audit 2 (B),Audit 3 (I),Audit 3 (B),Audit 4 (i),Audit 4 (B),Audit 5 (i),Audit 6 (i),Audit 7 (i),Audit 8 (i)"</formula1>
    </dataValidation>
    <dataValidation type="list" allowBlank="1" showErrorMessage="1" sqref="X5:X20 X24:X29 X56:X81 X84:X112 X133 X135:X145 X169:X179 X182:X187 X194:X200 X234:X245 X247:X251 X253:X270 X272 X274:X275">
      <formula1>"Basic,Business,Pro,Not yet"</formula1>
    </dataValidation>
    <dataValidation type="list" allowBlank="1" showErrorMessage="1" sqref="T5:T288">
      <formula1>"SENT,DELIVERED,ENGAGE,INTEREST,PROSPECT,UNINTEREST,NO CHAT"</formula1>
    </dataValidation>
    <dataValidation type="list" allowBlank="1" showErrorMessage="1" sqref="S5:S14 S17:S25 S29 S32:S77 S81:S82 S103:S105 S112:S144 S146:S168 S171:S176 S178:S180 S183 S186:S187 S189:S193 S201:S288">
      <formula1>"CONTACTED,CONNECTED,ENGAGE,INTEREST,PROSPECT,UNINTEREST,NO CALL"</formula1>
    </dataValidation>
    <dataValidation type="list" allowBlank="1" showErrorMessage="1" sqref="V5:V9 V19:V24 V28 V30:V77 V82 V103:V104 V112:V138 V146:V168 V171:V176 V178:V181 V183 V186:V187 V189:V192 V201:V288">
      <formula1>"(0) Pakai Aplikasi Lain,(0) Harga Tidak Sesuai,(0) Nomor Diblokir,(0) Fitur Tidak Sesuai,(0) Tidak Merespon,(0) Data Employee dan Trial ,(1) Usaha Baru Mulai,(1) Incoming,(2) Trial, Demo, Interaktif,(3) Berlangganan,(1) Rencana buka laundry , (0) Tidak ja"&amp;"di buka laundry"</formula1>
    </dataValidation>
    <dataValidation type="list" allowBlank="1" showErrorMessage="1" sqref="R5:R288">
      <formula1>"0,1,2,3"</formula1>
    </dataValidation>
    <dataValidation type="list" allowBlank="1" showErrorMessage="1" sqref="V10:V18 V25:V27 V29 V78:V81 V83:V102 V105:V111 V139:V145 V169:V170 V177 V182 V184:V185 V188 V193:V200">
      <formula1>"(0) Pakai Aplikasi Lain,(0) Harga Tidak Sesuai,(0) Nomor Diblokir,(0) Tidak Mau Pakai Aplikasi,(0) Fitur Tidak Sesuai,(0) Tidak Merespon,(0) Data Karyawan dan Trial,(1) Usaha Baru Mulai,(1) Incoming,(2) Trial, Demo, Interaktif,(3) Berlangganan"</formula1>
    </dataValidation>
    <dataValidation type="custom" allowBlank="1" showDropDown="1" showErrorMessage="1" sqref="B5:B288 F5:F288 O5:P288">
      <formula1>OR(NOT(ISERROR(DATEVALUE(B5))), AND(ISNUMBER(B5), LEFT(CELL("format", B5))="D"))</formula1>
    </dataValidation>
  </dataValidations>
  <hyperlinks>
    <hyperlink r:id="rId2" ref="K225"/>
    <hyperlink r:id="rId3" ref="L225"/>
  </hyperlinks>
  <drawing r:id="rId4"/>
  <legacy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4.38"/>
    <col customWidth="1" min="2" max="2" width="9.25"/>
    <col customWidth="1" hidden="1" min="3" max="4" width="7.63"/>
    <col customWidth="1" hidden="1" min="5" max="5" width="6.0"/>
    <col customWidth="1" hidden="1" min="6" max="6" width="11.25"/>
    <col customWidth="1" hidden="1" min="7" max="7" width="14.88"/>
    <col customWidth="1" hidden="1" min="8" max="8" width="7.63"/>
    <col customWidth="1" min="9" max="9" width="8.75"/>
    <col customWidth="1" min="10" max="10" width="19.5"/>
    <col customWidth="1" min="11" max="11" width="22.75"/>
    <col customWidth="1" min="12" max="12" width="20.25"/>
    <col customWidth="1" min="13" max="13" width="13.5"/>
    <col customWidth="1" min="14" max="14" width="12.88"/>
    <col customWidth="1" min="15" max="15" width="10.0"/>
    <col customWidth="1" min="16" max="16" width="8.75"/>
    <col customWidth="1" min="17" max="18" width="7.13"/>
    <col customWidth="1" min="19" max="19" width="11.0"/>
    <col customWidth="1" min="20" max="21" width="11.13"/>
    <col customWidth="1" min="22" max="22" width="18.88"/>
    <col customWidth="1" min="23" max="23" width="14.88"/>
    <col customWidth="1" hidden="1" min="24" max="24" width="17.63"/>
    <col customWidth="1" hidden="1" min="25" max="25" width="8.75"/>
    <col customWidth="1" min="26" max="26" width="27.63"/>
    <col customWidth="1" hidden="1" min="27" max="27" width="16.0"/>
  </cols>
  <sheetData>
    <row r="1">
      <c r="A1" s="18" t="s">
        <v>16</v>
      </c>
      <c r="N1" s="18"/>
      <c r="O1" s="18"/>
      <c r="P1" s="18"/>
      <c r="Q1" s="18"/>
      <c r="R1" s="139"/>
      <c r="S1" s="18"/>
      <c r="T1" s="18"/>
      <c r="U1" s="139"/>
      <c r="V1" s="18"/>
      <c r="W1" s="139"/>
      <c r="X1" s="18"/>
      <c r="Y1" s="18"/>
      <c r="Z1" s="140"/>
      <c r="AA1" s="18"/>
    </row>
    <row r="2" ht="21.0" customHeight="1">
      <c r="A2" s="141" t="s">
        <v>18</v>
      </c>
      <c r="K2" s="142"/>
      <c r="L2" s="142"/>
      <c r="M2" s="142"/>
      <c r="N2" s="142"/>
      <c r="O2" s="142"/>
      <c r="P2" s="142"/>
      <c r="Q2" s="142"/>
      <c r="R2" s="143"/>
      <c r="S2" s="142"/>
      <c r="T2" s="142"/>
      <c r="U2" s="143"/>
      <c r="V2" s="142"/>
      <c r="W2" s="143"/>
      <c r="X2" s="142"/>
      <c r="Y2" s="97"/>
      <c r="Z2" s="144"/>
      <c r="AA2" s="142"/>
    </row>
    <row r="3" ht="21.0" customHeight="1">
      <c r="A3" s="145" t="s">
        <v>25</v>
      </c>
      <c r="K3" s="146"/>
      <c r="L3" s="146"/>
      <c r="M3" s="146"/>
      <c r="N3" s="146"/>
      <c r="O3" s="146"/>
      <c r="P3" s="146"/>
      <c r="Q3" s="146"/>
      <c r="R3" s="24"/>
      <c r="S3" s="146"/>
      <c r="T3" s="146"/>
      <c r="U3" s="24"/>
      <c r="V3" s="146"/>
      <c r="W3" s="24"/>
      <c r="X3" s="146"/>
      <c r="Y3" s="97"/>
      <c r="Z3" s="147"/>
      <c r="AA3" s="146"/>
    </row>
    <row r="4" ht="39.0" customHeight="1">
      <c r="A4" s="49" t="s">
        <v>223</v>
      </c>
      <c r="B4" s="49" t="s">
        <v>227</v>
      </c>
      <c r="C4" s="148" t="s">
        <v>46</v>
      </c>
      <c r="D4" s="148" t="s">
        <v>48</v>
      </c>
      <c r="E4" s="148" t="s">
        <v>50</v>
      </c>
      <c r="F4" s="148" t="s">
        <v>53</v>
      </c>
      <c r="G4" s="49" t="s">
        <v>232</v>
      </c>
      <c r="H4" s="149" t="s">
        <v>57</v>
      </c>
      <c r="I4" s="149" t="s">
        <v>58</v>
      </c>
      <c r="J4" s="39" t="s">
        <v>59</v>
      </c>
      <c r="K4" s="39" t="s">
        <v>60</v>
      </c>
      <c r="L4" s="39" t="s">
        <v>61</v>
      </c>
      <c r="M4" s="39" t="s">
        <v>62</v>
      </c>
      <c r="N4" s="39" t="s">
        <v>63</v>
      </c>
      <c r="O4" s="150" t="s">
        <v>65</v>
      </c>
      <c r="P4" s="61" t="s">
        <v>66</v>
      </c>
      <c r="Q4" s="64" t="s">
        <v>67</v>
      </c>
      <c r="R4" s="62" t="s">
        <v>69</v>
      </c>
      <c r="S4" s="153" t="s">
        <v>70</v>
      </c>
      <c r="T4" s="64" t="s">
        <v>71</v>
      </c>
      <c r="U4" s="64" t="s">
        <v>72</v>
      </c>
      <c r="V4" s="64" t="s">
        <v>73</v>
      </c>
      <c r="W4" s="64" t="s">
        <v>74</v>
      </c>
      <c r="X4" s="64" t="s">
        <v>75</v>
      </c>
      <c r="Y4" s="64" t="s">
        <v>76</v>
      </c>
      <c r="Z4" s="64" t="s">
        <v>78</v>
      </c>
      <c r="AA4" s="148" t="s">
        <v>79</v>
      </c>
    </row>
    <row r="5" ht="1.5" customHeight="1">
      <c r="A5" s="154"/>
      <c r="B5" s="157">
        <v>46098.0</v>
      </c>
      <c r="C5" s="75" t="s">
        <v>83</v>
      </c>
      <c r="D5" s="75" t="s">
        <v>125</v>
      </c>
      <c r="E5" s="75" t="s">
        <v>143</v>
      </c>
      <c r="F5" s="157">
        <v>46097.0</v>
      </c>
      <c r="G5" s="94"/>
      <c r="H5" s="94">
        <v>10853.0</v>
      </c>
      <c r="I5" s="160" t="s">
        <v>250</v>
      </c>
      <c r="J5" s="161" t="s">
        <v>252</v>
      </c>
      <c r="K5" s="162" t="s">
        <v>253</v>
      </c>
      <c r="L5" s="163" t="s">
        <v>253</v>
      </c>
      <c r="M5" s="94" t="s">
        <v>254</v>
      </c>
      <c r="N5" s="94" t="s">
        <v>254</v>
      </c>
      <c r="O5" s="164">
        <v>46097.0</v>
      </c>
      <c r="P5" s="165">
        <v>46111.0</v>
      </c>
      <c r="Q5" s="75" t="s">
        <v>124</v>
      </c>
      <c r="R5" s="94">
        <v>1.0</v>
      </c>
      <c r="S5" s="166" t="s">
        <v>99</v>
      </c>
      <c r="T5" s="166" t="s">
        <v>145</v>
      </c>
      <c r="U5" s="167" t="s">
        <v>101</v>
      </c>
      <c r="V5" s="166" t="s">
        <v>131</v>
      </c>
      <c r="W5" s="166"/>
      <c r="X5" s="75"/>
      <c r="Y5" s="166"/>
      <c r="Z5" s="75"/>
      <c r="AA5" s="175"/>
    </row>
    <row r="6" ht="22.5" customHeight="1">
      <c r="A6" s="72">
        <f>COUNTIF('Copy of Call &amp; Chat-Lidya (buat'!$I$4:$I$1881,I6)</f>
        <v>2</v>
      </c>
      <c r="B6" s="176">
        <v>46164.0</v>
      </c>
      <c r="C6" s="91" t="s">
        <v>83</v>
      </c>
      <c r="D6" s="91" t="s">
        <v>173</v>
      </c>
      <c r="E6" s="91" t="s">
        <v>946</v>
      </c>
      <c r="F6" s="178">
        <v>46161.0</v>
      </c>
      <c r="G6" s="179" t="s">
        <v>88</v>
      </c>
      <c r="H6" s="91" t="s">
        <v>951</v>
      </c>
      <c r="I6" s="91" t="s">
        <v>953</v>
      </c>
      <c r="J6" s="97" t="s">
        <v>954</v>
      </c>
      <c r="K6" s="180" t="s">
        <v>955</v>
      </c>
      <c r="L6" s="181" t="s">
        <v>955</v>
      </c>
      <c r="M6" s="91" t="s">
        <v>956</v>
      </c>
      <c r="N6" s="91" t="s">
        <v>956</v>
      </c>
      <c r="O6" s="183">
        <v>46161.0</v>
      </c>
      <c r="P6" s="176">
        <v>46175.0</v>
      </c>
      <c r="Q6" s="91" t="s">
        <v>461</v>
      </c>
      <c r="R6" s="91" t="s">
        <v>213</v>
      </c>
      <c r="S6" s="179" t="s">
        <v>251</v>
      </c>
      <c r="T6" s="179" t="s">
        <v>145</v>
      </c>
      <c r="U6" s="179" t="s">
        <v>101</v>
      </c>
      <c r="V6" s="97" t="s">
        <v>341</v>
      </c>
      <c r="W6" s="182"/>
      <c r="X6" s="182"/>
      <c r="Y6" s="184"/>
      <c r="Z6" s="182"/>
      <c r="AA6" s="459"/>
    </row>
    <row r="7" ht="22.5" customHeight="1">
      <c r="A7" s="72">
        <f>COUNTIF('Copy of Call &amp; Chat-Lidya (buat'!$I$4:$I$1881,I7)</f>
        <v>8</v>
      </c>
      <c r="B7" s="176">
        <v>46164.0</v>
      </c>
      <c r="C7" s="91" t="s">
        <v>967</v>
      </c>
      <c r="D7" s="91" t="s">
        <v>173</v>
      </c>
      <c r="E7" s="91" t="s">
        <v>554</v>
      </c>
      <c r="F7" s="176">
        <v>46148.0</v>
      </c>
      <c r="G7" s="179" t="s">
        <v>88</v>
      </c>
      <c r="H7" s="91" t="s">
        <v>982</v>
      </c>
      <c r="I7" s="330">
        <v>18604.0</v>
      </c>
      <c r="J7" s="97" t="s">
        <v>983</v>
      </c>
      <c r="K7" s="97" t="s">
        <v>984</v>
      </c>
      <c r="L7" s="313" t="s">
        <v>984</v>
      </c>
      <c r="M7" s="91" t="s">
        <v>985</v>
      </c>
      <c r="N7" s="91" t="s">
        <v>985</v>
      </c>
      <c r="O7" s="331" t="s">
        <v>986</v>
      </c>
      <c r="P7" s="176">
        <v>46161.0</v>
      </c>
      <c r="Q7" s="91" t="s">
        <v>124</v>
      </c>
      <c r="R7" s="91">
        <v>2.0</v>
      </c>
      <c r="S7" s="179" t="s">
        <v>99</v>
      </c>
      <c r="T7" s="179" t="s">
        <v>145</v>
      </c>
      <c r="U7" s="179" t="s">
        <v>101</v>
      </c>
      <c r="V7" s="179" t="s">
        <v>341</v>
      </c>
      <c r="W7" s="182"/>
      <c r="X7" s="182"/>
      <c r="Y7" s="182"/>
      <c r="Z7" s="182"/>
      <c r="AA7" s="306"/>
    </row>
    <row r="8" ht="22.5" customHeight="1">
      <c r="A8" s="72">
        <f>COUNTIF('Copy of Call &amp; Chat-Lidya (buat'!$I$4:$I$1881,I8)</f>
        <v>4</v>
      </c>
      <c r="B8" s="176">
        <v>46164.0</v>
      </c>
      <c r="C8" s="91" t="s">
        <v>83</v>
      </c>
      <c r="D8" s="91" t="s">
        <v>173</v>
      </c>
      <c r="E8" s="91" t="s">
        <v>809</v>
      </c>
      <c r="F8" s="178">
        <v>46160.0</v>
      </c>
      <c r="G8" s="179" t="s">
        <v>88</v>
      </c>
      <c r="H8" s="91" t="s">
        <v>1570</v>
      </c>
      <c r="I8" s="91" t="s">
        <v>1571</v>
      </c>
      <c r="J8" s="97" t="s">
        <v>1572</v>
      </c>
      <c r="K8" s="180" t="s">
        <v>1573</v>
      </c>
      <c r="L8" s="181" t="s">
        <v>1573</v>
      </c>
      <c r="M8" s="91" t="s">
        <v>1574</v>
      </c>
      <c r="N8" s="182"/>
      <c r="O8" s="183">
        <v>46160.0</v>
      </c>
      <c r="P8" s="176">
        <v>46174.0</v>
      </c>
      <c r="Q8" s="91" t="s">
        <v>143</v>
      </c>
      <c r="R8" s="91">
        <v>2.0</v>
      </c>
      <c r="S8" s="179" t="s">
        <v>251</v>
      </c>
      <c r="T8" s="179" t="s">
        <v>145</v>
      </c>
      <c r="U8" s="179" t="s">
        <v>101</v>
      </c>
      <c r="V8" s="97" t="s">
        <v>341</v>
      </c>
      <c r="W8" s="182"/>
      <c r="X8" s="182"/>
      <c r="Y8" s="184"/>
      <c r="Z8" s="182"/>
      <c r="AA8" s="459"/>
    </row>
    <row r="9" ht="22.5" customHeight="1">
      <c r="A9" s="72">
        <f>COUNTIF('Copy of Call &amp; Chat-Lidya (buat'!$I$4:$I$1881,I9)</f>
        <v>4</v>
      </c>
      <c r="B9" s="176">
        <v>46164.0</v>
      </c>
      <c r="C9" s="91" t="s">
        <v>83</v>
      </c>
      <c r="D9" s="91" t="s">
        <v>173</v>
      </c>
      <c r="E9" s="91" t="s">
        <v>1053</v>
      </c>
      <c r="F9" s="178">
        <v>46160.0</v>
      </c>
      <c r="G9" s="179" t="s">
        <v>88</v>
      </c>
      <c r="H9" s="91" t="s">
        <v>1054</v>
      </c>
      <c r="I9" s="91" t="s">
        <v>1055</v>
      </c>
      <c r="J9" s="97" t="s">
        <v>1056</v>
      </c>
      <c r="K9" s="180" t="s">
        <v>1057</v>
      </c>
      <c r="L9" s="181" t="s">
        <v>1057</v>
      </c>
      <c r="M9" s="91" t="s">
        <v>1058</v>
      </c>
      <c r="N9" s="182"/>
      <c r="O9" s="183">
        <v>46160.0</v>
      </c>
      <c r="P9" s="176">
        <v>46174.0</v>
      </c>
      <c r="Q9" s="91" t="s">
        <v>95</v>
      </c>
      <c r="R9" s="91">
        <v>2.0</v>
      </c>
      <c r="S9" s="179" t="s">
        <v>251</v>
      </c>
      <c r="T9" s="179" t="s">
        <v>350</v>
      </c>
      <c r="U9" s="179" t="s">
        <v>101</v>
      </c>
      <c r="V9" s="179" t="s">
        <v>1043</v>
      </c>
      <c r="W9" s="182"/>
      <c r="X9" s="182"/>
      <c r="Y9" s="184"/>
      <c r="Z9" s="97" t="s">
        <v>2118</v>
      </c>
      <c r="AA9" s="459"/>
    </row>
    <row r="10" ht="22.5" customHeight="1">
      <c r="A10" s="72">
        <f>COUNTIF('Copy of Call &amp; Chat-Lidya (buat'!$I$4:$I$1881,I10)</f>
        <v>1</v>
      </c>
      <c r="B10" s="176">
        <v>46164.0</v>
      </c>
      <c r="C10" s="91" t="s">
        <v>83</v>
      </c>
      <c r="D10" s="91" t="s">
        <v>173</v>
      </c>
      <c r="E10" s="91" t="s">
        <v>1098</v>
      </c>
      <c r="F10" s="176">
        <v>46164.0</v>
      </c>
      <c r="G10" s="179" t="s">
        <v>88</v>
      </c>
      <c r="H10" s="91" t="s">
        <v>1099</v>
      </c>
      <c r="I10" s="91" t="s">
        <v>1100</v>
      </c>
      <c r="J10" s="97" t="s">
        <v>1102</v>
      </c>
      <c r="K10" s="97" t="s">
        <v>1104</v>
      </c>
      <c r="L10" s="313" t="s">
        <v>1104</v>
      </c>
      <c r="M10" s="91" t="s">
        <v>1105</v>
      </c>
      <c r="N10" s="91" t="s">
        <v>1105</v>
      </c>
      <c r="O10" s="183">
        <v>46164.0</v>
      </c>
      <c r="P10" s="176">
        <v>46178.0</v>
      </c>
      <c r="Q10" s="91" t="s">
        <v>124</v>
      </c>
      <c r="R10" s="91" t="s">
        <v>143</v>
      </c>
      <c r="S10" s="179" t="s">
        <v>251</v>
      </c>
      <c r="T10" s="179" t="s">
        <v>145</v>
      </c>
      <c r="U10" s="179" t="s">
        <v>101</v>
      </c>
      <c r="V10" s="179" t="s">
        <v>131</v>
      </c>
      <c r="W10" s="182"/>
      <c r="X10" s="182"/>
      <c r="Y10" s="184"/>
      <c r="Z10" s="182"/>
      <c r="AA10" s="459"/>
    </row>
    <row r="11" ht="22.5" customHeight="1">
      <c r="A11" s="72">
        <f>COUNTIF('Copy of Call &amp; Chat-Lidya (buat'!$I$4:$I$1881,I11)</f>
        <v>1</v>
      </c>
      <c r="B11" s="176">
        <v>46164.0</v>
      </c>
      <c r="C11" s="91" t="s">
        <v>83</v>
      </c>
      <c r="D11" s="91" t="s">
        <v>173</v>
      </c>
      <c r="E11" s="91" t="s">
        <v>946</v>
      </c>
      <c r="F11" s="176">
        <v>46164.0</v>
      </c>
      <c r="G11" s="179" t="s">
        <v>88</v>
      </c>
      <c r="H11" s="91" t="s">
        <v>1107</v>
      </c>
      <c r="I11" s="91" t="s">
        <v>1108</v>
      </c>
      <c r="J11" s="97" t="s">
        <v>1109</v>
      </c>
      <c r="K11" s="97" t="s">
        <v>1110</v>
      </c>
      <c r="L11" s="313" t="s">
        <v>1110</v>
      </c>
      <c r="M11" s="91" t="s">
        <v>1111</v>
      </c>
      <c r="N11" s="91" t="s">
        <v>1112</v>
      </c>
      <c r="O11" s="183">
        <v>46164.0</v>
      </c>
      <c r="P11" s="176">
        <v>46178.0</v>
      </c>
      <c r="Q11" s="91" t="s">
        <v>124</v>
      </c>
      <c r="R11" s="91" t="s">
        <v>143</v>
      </c>
      <c r="S11" s="179" t="s">
        <v>251</v>
      </c>
      <c r="T11" s="179" t="s">
        <v>145</v>
      </c>
      <c r="U11" s="179" t="s">
        <v>101</v>
      </c>
      <c r="V11" s="179" t="s">
        <v>131</v>
      </c>
      <c r="W11" s="182"/>
      <c r="X11" s="182"/>
      <c r="Y11" s="184"/>
      <c r="Z11" s="182"/>
      <c r="AA11" s="459"/>
    </row>
    <row r="12" ht="22.5" customHeight="1">
      <c r="A12" s="72">
        <f>COUNTIF('Copy of Call &amp; Chat-Lidya (buat'!$I$4:$I$1881,I12)</f>
        <v>2</v>
      </c>
      <c r="B12" s="176">
        <v>46164.0</v>
      </c>
      <c r="C12" s="91" t="s">
        <v>83</v>
      </c>
      <c r="D12" s="91" t="s">
        <v>173</v>
      </c>
      <c r="E12" s="91" t="s">
        <v>1069</v>
      </c>
      <c r="F12" s="176">
        <v>46164.0</v>
      </c>
      <c r="G12" s="179" t="s">
        <v>448</v>
      </c>
      <c r="H12" s="91" t="s">
        <v>1695</v>
      </c>
      <c r="I12" s="91" t="s">
        <v>1696</v>
      </c>
      <c r="J12" s="97" t="s">
        <v>1697</v>
      </c>
      <c r="K12" s="97" t="s">
        <v>1698</v>
      </c>
      <c r="L12" s="313" t="s">
        <v>1699</v>
      </c>
      <c r="M12" s="91" t="s">
        <v>1700</v>
      </c>
      <c r="N12" s="91" t="s">
        <v>1701</v>
      </c>
      <c r="O12" s="183">
        <v>46164.0</v>
      </c>
      <c r="P12" s="176">
        <v>46178.0</v>
      </c>
      <c r="Q12" s="91" t="s">
        <v>124</v>
      </c>
      <c r="R12" s="91" t="s">
        <v>98</v>
      </c>
      <c r="S12" s="179" t="s">
        <v>100</v>
      </c>
      <c r="T12" s="179" t="s">
        <v>100</v>
      </c>
      <c r="U12" s="179" t="s">
        <v>101</v>
      </c>
      <c r="V12" s="179" t="s">
        <v>105</v>
      </c>
      <c r="W12" s="182"/>
      <c r="X12" s="182"/>
      <c r="Y12" s="184"/>
      <c r="Z12" s="180" t="s">
        <v>2142</v>
      </c>
      <c r="AA12" s="459"/>
    </row>
    <row r="13" ht="22.5" customHeight="1">
      <c r="A13" s="72">
        <f>COUNTIF('Copy of Call &amp; Chat-Lidya (buat'!$I$4:$I$1881,I13)</f>
        <v>3</v>
      </c>
      <c r="B13" s="176">
        <v>46164.0</v>
      </c>
      <c r="C13" s="91" t="s">
        <v>967</v>
      </c>
      <c r="D13" s="91" t="s">
        <v>173</v>
      </c>
      <c r="E13" s="91" t="s">
        <v>670</v>
      </c>
      <c r="F13" s="178">
        <v>46151.0</v>
      </c>
      <c r="G13" s="179" t="s">
        <v>448</v>
      </c>
      <c r="H13" s="91" t="s">
        <v>2533</v>
      </c>
      <c r="I13" s="330">
        <v>5554.0</v>
      </c>
      <c r="J13" s="97" t="s">
        <v>2534</v>
      </c>
      <c r="K13" s="97" t="s">
        <v>2535</v>
      </c>
      <c r="L13" s="313" t="s">
        <v>2536</v>
      </c>
      <c r="M13" s="91" t="s">
        <v>2537</v>
      </c>
      <c r="N13" s="91" t="s">
        <v>2537</v>
      </c>
      <c r="O13" s="331" t="s">
        <v>1120</v>
      </c>
      <c r="P13" s="176">
        <v>45751.0</v>
      </c>
      <c r="Q13" s="91" t="s">
        <v>124</v>
      </c>
      <c r="R13" s="91" t="s">
        <v>124</v>
      </c>
      <c r="S13" s="179" t="s">
        <v>99</v>
      </c>
      <c r="T13" s="179" t="s">
        <v>145</v>
      </c>
      <c r="U13" s="179" t="s">
        <v>101</v>
      </c>
      <c r="V13" s="179" t="s">
        <v>873</v>
      </c>
      <c r="W13" s="91" t="s">
        <v>342</v>
      </c>
      <c r="X13" s="182"/>
      <c r="Y13" s="182"/>
      <c r="Z13" s="97" t="s">
        <v>2547</v>
      </c>
      <c r="AA13" s="306"/>
    </row>
    <row r="14" ht="22.5" customHeight="1">
      <c r="A14" s="72">
        <f>COUNTIF('Copy of Call &amp; Chat-Lidya (buat'!$I$4:$I$1881,I14)</f>
        <v>3</v>
      </c>
      <c r="B14" s="176">
        <v>46164.0</v>
      </c>
      <c r="C14" s="91" t="s">
        <v>83</v>
      </c>
      <c r="D14" s="91" t="s">
        <v>173</v>
      </c>
      <c r="E14" s="91" t="s">
        <v>1594</v>
      </c>
      <c r="F14" s="178">
        <v>46160.0</v>
      </c>
      <c r="G14" s="179" t="s">
        <v>88</v>
      </c>
      <c r="H14" s="91" t="s">
        <v>1596</v>
      </c>
      <c r="I14" s="91" t="s">
        <v>1597</v>
      </c>
      <c r="J14" s="97" t="s">
        <v>1598</v>
      </c>
      <c r="K14" s="180" t="s">
        <v>253</v>
      </c>
      <c r="L14" s="181" t="s">
        <v>253</v>
      </c>
      <c r="M14" s="91" t="s">
        <v>1599</v>
      </c>
      <c r="N14" s="91" t="s">
        <v>1599</v>
      </c>
      <c r="O14" s="183">
        <v>46154.0</v>
      </c>
      <c r="P14" s="176">
        <v>46168.0</v>
      </c>
      <c r="Q14" s="91" t="s">
        <v>115</v>
      </c>
      <c r="R14" s="91">
        <v>2.0</v>
      </c>
      <c r="S14" s="179" t="s">
        <v>100</v>
      </c>
      <c r="T14" s="179" t="s">
        <v>145</v>
      </c>
      <c r="U14" s="179" t="s">
        <v>101</v>
      </c>
      <c r="V14" s="97" t="s">
        <v>341</v>
      </c>
      <c r="W14" s="182"/>
      <c r="X14" s="182"/>
      <c r="Y14" s="184"/>
      <c r="Z14" s="97" t="s">
        <v>2938</v>
      </c>
      <c r="AA14" s="459"/>
    </row>
    <row r="15" ht="22.5" customHeight="1">
      <c r="A15" s="72">
        <f>COUNTIF('Copy of Call &amp; Chat-Lidya (buat'!$I$4:$I$1881,I15)</f>
        <v>2</v>
      </c>
      <c r="B15" s="176">
        <v>46164.0</v>
      </c>
      <c r="C15" s="91" t="s">
        <v>83</v>
      </c>
      <c r="D15" s="91" t="s">
        <v>173</v>
      </c>
      <c r="E15" s="91" t="s">
        <v>1253</v>
      </c>
      <c r="F15" s="176">
        <v>46162.0</v>
      </c>
      <c r="G15" s="179" t="s">
        <v>88</v>
      </c>
      <c r="H15" s="91" t="s">
        <v>610</v>
      </c>
      <c r="I15" s="91" t="s">
        <v>611</v>
      </c>
      <c r="J15" s="97" t="s">
        <v>612</v>
      </c>
      <c r="K15" s="97" t="s">
        <v>613</v>
      </c>
      <c r="L15" s="313" t="s">
        <v>613</v>
      </c>
      <c r="M15" s="91" t="s">
        <v>615</v>
      </c>
      <c r="N15" s="91" t="s">
        <v>615</v>
      </c>
      <c r="O15" s="183">
        <v>46006.0</v>
      </c>
      <c r="P15" s="176">
        <v>46020.0</v>
      </c>
      <c r="Q15" s="91" t="s">
        <v>98</v>
      </c>
      <c r="R15" s="91" t="s">
        <v>213</v>
      </c>
      <c r="S15" s="179" t="s">
        <v>251</v>
      </c>
      <c r="T15" s="179" t="s">
        <v>145</v>
      </c>
      <c r="U15" s="179" t="s">
        <v>101</v>
      </c>
      <c r="V15" s="97" t="s">
        <v>390</v>
      </c>
      <c r="W15" s="182"/>
      <c r="X15" s="182"/>
      <c r="Y15" s="184"/>
      <c r="Z15" s="182"/>
      <c r="AA15" s="459"/>
    </row>
    <row r="16" ht="22.5" customHeight="1">
      <c r="A16" s="72">
        <f>COUNTIF('Copy of Call &amp; Chat-Lidya (buat'!$I$4:$I$1881,I16)</f>
        <v>2</v>
      </c>
      <c r="B16" s="176">
        <v>46164.0</v>
      </c>
      <c r="C16" s="91" t="s">
        <v>83</v>
      </c>
      <c r="D16" s="91" t="s">
        <v>173</v>
      </c>
      <c r="E16" s="91" t="s">
        <v>1284</v>
      </c>
      <c r="F16" s="178">
        <v>46163.0</v>
      </c>
      <c r="G16" s="179" t="s">
        <v>88</v>
      </c>
      <c r="H16" s="91" t="s">
        <v>1438</v>
      </c>
      <c r="I16" s="91" t="s">
        <v>1439</v>
      </c>
      <c r="J16" s="97" t="s">
        <v>1440</v>
      </c>
      <c r="K16" s="180" t="s">
        <v>1441</v>
      </c>
      <c r="L16" s="181" t="s">
        <v>1441</v>
      </c>
      <c r="M16" s="91" t="s">
        <v>1443</v>
      </c>
      <c r="N16" s="91" t="s">
        <v>1443</v>
      </c>
      <c r="O16" s="183">
        <v>46163.0</v>
      </c>
      <c r="P16" s="176">
        <v>46177.0</v>
      </c>
      <c r="Q16" s="91" t="s">
        <v>124</v>
      </c>
      <c r="R16" s="91" t="s">
        <v>143</v>
      </c>
      <c r="S16" s="179" t="s">
        <v>381</v>
      </c>
      <c r="T16" s="179" t="s">
        <v>145</v>
      </c>
      <c r="U16" s="179" t="s">
        <v>101</v>
      </c>
      <c r="V16" s="97" t="s">
        <v>664</v>
      </c>
      <c r="W16" s="91" t="s">
        <v>1445</v>
      </c>
      <c r="X16" s="182"/>
      <c r="Y16" s="184"/>
      <c r="Z16" s="97" t="s">
        <v>3490</v>
      </c>
      <c r="AA16" s="459"/>
    </row>
    <row r="17" ht="22.5" customHeight="1">
      <c r="A17" s="72">
        <f>COUNTIF('Copy of Call &amp; Chat-Lidya (buat'!$I$4:$I$1881,I17)</f>
        <v>1</v>
      </c>
      <c r="B17" s="176">
        <v>46164.0</v>
      </c>
      <c r="C17" s="91" t="s">
        <v>83</v>
      </c>
      <c r="D17" s="91" t="s">
        <v>173</v>
      </c>
      <c r="E17" s="91" t="s">
        <v>1292</v>
      </c>
      <c r="F17" s="178">
        <v>46163.0</v>
      </c>
      <c r="G17" s="179" t="s">
        <v>88</v>
      </c>
      <c r="H17" s="91" t="s">
        <v>1446</v>
      </c>
      <c r="I17" s="91" t="s">
        <v>1447</v>
      </c>
      <c r="J17" s="97" t="s">
        <v>1448</v>
      </c>
      <c r="K17" s="180" t="s">
        <v>1449</v>
      </c>
      <c r="L17" s="181" t="s">
        <v>1449</v>
      </c>
      <c r="M17" s="91" t="s">
        <v>1450</v>
      </c>
      <c r="N17" s="91" t="s">
        <v>1450</v>
      </c>
      <c r="O17" s="183">
        <v>46163.0</v>
      </c>
      <c r="P17" s="176">
        <v>46177.0</v>
      </c>
      <c r="Q17" s="91" t="s">
        <v>124</v>
      </c>
      <c r="R17" s="91" t="s">
        <v>143</v>
      </c>
      <c r="S17" s="179" t="s">
        <v>251</v>
      </c>
      <c r="T17" s="179" t="s">
        <v>350</v>
      </c>
      <c r="U17" s="179" t="s">
        <v>101</v>
      </c>
      <c r="V17" s="97" t="s">
        <v>390</v>
      </c>
      <c r="W17" s="182"/>
      <c r="X17" s="182"/>
      <c r="Y17" s="184"/>
      <c r="Z17" s="97" t="s">
        <v>3498</v>
      </c>
      <c r="AA17" s="459"/>
    </row>
    <row r="18" ht="22.5" customHeight="1">
      <c r="A18" s="72">
        <f>COUNTIF('Copy of Call &amp; Chat-Lidya (buat'!$I$4:$I$1881,I18)</f>
        <v>1</v>
      </c>
      <c r="B18" s="176">
        <v>46164.0</v>
      </c>
      <c r="C18" s="91" t="s">
        <v>83</v>
      </c>
      <c r="D18" s="91" t="s">
        <v>173</v>
      </c>
      <c r="E18" s="91" t="s">
        <v>1305</v>
      </c>
      <c r="F18" s="178">
        <v>46163.0</v>
      </c>
      <c r="G18" s="179" t="s">
        <v>88</v>
      </c>
      <c r="H18" s="91" t="s">
        <v>3500</v>
      </c>
      <c r="I18" s="91" t="s">
        <v>1806</v>
      </c>
      <c r="J18" s="97" t="s">
        <v>3501</v>
      </c>
      <c r="K18" s="180" t="s">
        <v>1808</v>
      </c>
      <c r="L18" s="181" t="s">
        <v>1808</v>
      </c>
      <c r="M18" s="588" t="s">
        <v>3502</v>
      </c>
      <c r="N18" s="182"/>
      <c r="O18" s="183">
        <v>46163.0</v>
      </c>
      <c r="P18" s="176">
        <v>46177.0</v>
      </c>
      <c r="Q18" s="91" t="s">
        <v>213</v>
      </c>
      <c r="R18" s="91" t="s">
        <v>124</v>
      </c>
      <c r="S18" s="179" t="s">
        <v>251</v>
      </c>
      <c r="T18" s="179" t="s">
        <v>350</v>
      </c>
      <c r="U18" s="179" t="s">
        <v>101</v>
      </c>
      <c r="V18" s="97" t="s">
        <v>390</v>
      </c>
      <c r="W18" s="182"/>
      <c r="X18" s="182"/>
      <c r="Y18" s="184"/>
      <c r="Z18" s="97" t="s">
        <v>3507</v>
      </c>
      <c r="AA18" s="459"/>
    </row>
    <row r="19" ht="22.5" customHeight="1">
      <c r="A19" s="72">
        <f>COUNTIF('Copy of Call &amp; Chat-Lidya (buat'!$I$4:$I$1881,I19)</f>
        <v>1</v>
      </c>
      <c r="B19" s="176">
        <v>46164.0</v>
      </c>
      <c r="C19" s="91" t="s">
        <v>83</v>
      </c>
      <c r="D19" s="91" t="s">
        <v>173</v>
      </c>
      <c r="E19" s="91" t="s">
        <v>1313</v>
      </c>
      <c r="F19" s="178">
        <v>46164.0</v>
      </c>
      <c r="G19" s="179" t="s">
        <v>88</v>
      </c>
      <c r="H19" s="91" t="s">
        <v>1456</v>
      </c>
      <c r="I19" s="91" t="s">
        <v>1457</v>
      </c>
      <c r="J19" s="97" t="s">
        <v>1458</v>
      </c>
      <c r="K19" s="180" t="s">
        <v>1459</v>
      </c>
      <c r="L19" s="181" t="s">
        <v>1459</v>
      </c>
      <c r="M19" s="91" t="s">
        <v>1460</v>
      </c>
      <c r="N19" s="91" t="s">
        <v>1460</v>
      </c>
      <c r="O19" s="183">
        <v>46164.0</v>
      </c>
      <c r="P19" s="176">
        <v>46178.0</v>
      </c>
      <c r="Q19" s="91" t="s">
        <v>143</v>
      </c>
      <c r="R19" s="91" t="s">
        <v>143</v>
      </c>
      <c r="S19" s="179" t="s">
        <v>350</v>
      </c>
      <c r="T19" s="179" t="s">
        <v>145</v>
      </c>
      <c r="U19" s="179" t="s">
        <v>101</v>
      </c>
      <c r="V19" s="97" t="s">
        <v>664</v>
      </c>
      <c r="W19" s="91" t="s">
        <v>342</v>
      </c>
      <c r="X19" s="182"/>
      <c r="Y19" s="184"/>
      <c r="Z19" s="182"/>
      <c r="AA19" s="459"/>
    </row>
    <row r="20" ht="22.5" customHeight="1">
      <c r="A20" s="72">
        <v>2.0</v>
      </c>
      <c r="B20" s="176">
        <v>46163.0</v>
      </c>
      <c r="C20" s="91" t="s">
        <v>83</v>
      </c>
      <c r="D20" s="91" t="s">
        <v>155</v>
      </c>
      <c r="E20" s="91" t="s">
        <v>2303</v>
      </c>
      <c r="F20" s="176">
        <v>46127.0</v>
      </c>
      <c r="G20" s="179" t="s">
        <v>88</v>
      </c>
      <c r="H20" s="91" t="s">
        <v>2304</v>
      </c>
      <c r="I20" s="91" t="s">
        <v>2305</v>
      </c>
      <c r="J20" s="97" t="s">
        <v>2306</v>
      </c>
      <c r="K20" s="97" t="s">
        <v>2307</v>
      </c>
      <c r="L20" s="313" t="s">
        <v>2307</v>
      </c>
      <c r="M20" s="91" t="s">
        <v>2308</v>
      </c>
      <c r="N20" s="91" t="s">
        <v>2309</v>
      </c>
      <c r="O20" s="183">
        <v>46071.0</v>
      </c>
      <c r="P20" s="176">
        <v>46085.0</v>
      </c>
      <c r="Q20" s="91" t="s">
        <v>461</v>
      </c>
      <c r="R20" s="91" t="s">
        <v>124</v>
      </c>
      <c r="S20" s="179" t="s">
        <v>99</v>
      </c>
      <c r="T20" s="179" t="s">
        <v>292</v>
      </c>
      <c r="U20" s="179" t="s">
        <v>101</v>
      </c>
      <c r="V20" s="179" t="s">
        <v>873</v>
      </c>
      <c r="W20" s="182"/>
      <c r="X20" s="182"/>
      <c r="Y20" s="184"/>
      <c r="Z20" s="182" t="s">
        <v>2317</v>
      </c>
      <c r="AA20" s="459"/>
    </row>
    <row r="21" ht="22.5" customHeight="1">
      <c r="A21" s="72">
        <v>8.0</v>
      </c>
      <c r="B21" s="176">
        <v>46163.0</v>
      </c>
      <c r="C21" s="91" t="s">
        <v>83</v>
      </c>
      <c r="D21" s="91" t="s">
        <v>173</v>
      </c>
      <c r="E21" s="91" t="s">
        <v>1715</v>
      </c>
      <c r="F21" s="178">
        <v>46108.0</v>
      </c>
      <c r="G21" s="176"/>
      <c r="H21" s="91" t="s">
        <v>1719</v>
      </c>
      <c r="I21" s="91" t="s">
        <v>1720</v>
      </c>
      <c r="J21" s="97" t="s">
        <v>1722</v>
      </c>
      <c r="K21" s="97" t="s">
        <v>1722</v>
      </c>
      <c r="L21" s="313" t="s">
        <v>1722</v>
      </c>
      <c r="M21" s="91" t="s">
        <v>1726</v>
      </c>
      <c r="N21" s="91" t="s">
        <v>1726</v>
      </c>
      <c r="O21" s="183">
        <v>46108.0</v>
      </c>
      <c r="P21" s="176">
        <v>46122.0</v>
      </c>
      <c r="Q21" s="91" t="s">
        <v>143</v>
      </c>
      <c r="R21" s="91">
        <v>2.0</v>
      </c>
      <c r="S21" s="179" t="s">
        <v>251</v>
      </c>
      <c r="T21" s="179" t="s">
        <v>145</v>
      </c>
      <c r="U21" s="179" t="s">
        <v>101</v>
      </c>
      <c r="V21" s="91" t="s">
        <v>131</v>
      </c>
      <c r="W21" s="182"/>
      <c r="X21" s="182"/>
      <c r="Y21" s="182"/>
      <c r="Z21" s="182"/>
      <c r="AA21" s="459"/>
    </row>
    <row r="22" ht="22.5" customHeight="1">
      <c r="A22" s="72">
        <v>6.0</v>
      </c>
      <c r="B22" s="176">
        <v>46163.0</v>
      </c>
      <c r="C22" s="91" t="s">
        <v>83</v>
      </c>
      <c r="D22" s="91" t="s">
        <v>173</v>
      </c>
      <c r="E22" s="91" t="s">
        <v>1604</v>
      </c>
      <c r="F22" s="176">
        <v>46139.0</v>
      </c>
      <c r="G22" s="176"/>
      <c r="H22" s="91" t="s">
        <v>1731</v>
      </c>
      <c r="I22" s="91" t="s">
        <v>1732</v>
      </c>
      <c r="J22" s="97" t="s">
        <v>1733</v>
      </c>
      <c r="K22" s="97" t="s">
        <v>1735</v>
      </c>
      <c r="L22" s="313" t="s">
        <v>1735</v>
      </c>
      <c r="M22" s="91" t="s">
        <v>1736</v>
      </c>
      <c r="N22" s="91" t="s">
        <v>1736</v>
      </c>
      <c r="O22" s="183">
        <v>46139.0</v>
      </c>
      <c r="P22" s="176">
        <v>46153.0</v>
      </c>
      <c r="Q22" s="91" t="s">
        <v>124</v>
      </c>
      <c r="R22" s="91">
        <v>2.0</v>
      </c>
      <c r="S22" s="179" t="s">
        <v>381</v>
      </c>
      <c r="T22" s="179" t="s">
        <v>145</v>
      </c>
      <c r="U22" s="179" t="s">
        <v>101</v>
      </c>
      <c r="V22" s="91" t="s">
        <v>1050</v>
      </c>
      <c r="W22" s="182"/>
      <c r="X22" s="182"/>
      <c r="Y22" s="184"/>
      <c r="Z22" s="182" t="s">
        <v>1742</v>
      </c>
      <c r="AA22" s="459"/>
    </row>
    <row r="23" ht="22.5" customHeight="1">
      <c r="A23" s="72">
        <v>5.0</v>
      </c>
      <c r="B23" s="176">
        <v>46163.0</v>
      </c>
      <c r="C23" s="91" t="s">
        <v>83</v>
      </c>
      <c r="D23" s="91" t="s">
        <v>173</v>
      </c>
      <c r="E23" s="91" t="s">
        <v>294</v>
      </c>
      <c r="F23" s="178">
        <v>46057.0</v>
      </c>
      <c r="G23" s="179" t="s">
        <v>88</v>
      </c>
      <c r="H23" s="91" t="s">
        <v>1748</v>
      </c>
      <c r="I23" s="91" t="s">
        <v>1749</v>
      </c>
      <c r="J23" s="97" t="s">
        <v>1750</v>
      </c>
      <c r="K23" s="97" t="s">
        <v>1751</v>
      </c>
      <c r="L23" s="313" t="s">
        <v>1751</v>
      </c>
      <c r="M23" s="91" t="s">
        <v>1752</v>
      </c>
      <c r="N23" s="91" t="s">
        <v>1752</v>
      </c>
      <c r="O23" s="183">
        <v>46056.0</v>
      </c>
      <c r="P23" s="176">
        <v>46070.0</v>
      </c>
      <c r="Q23" s="91" t="s">
        <v>213</v>
      </c>
      <c r="R23" s="91">
        <v>2.0</v>
      </c>
      <c r="S23" s="179" t="s">
        <v>251</v>
      </c>
      <c r="T23" s="179" t="s">
        <v>145</v>
      </c>
      <c r="U23" s="179" t="s">
        <v>101</v>
      </c>
      <c r="V23" s="91" t="s">
        <v>131</v>
      </c>
      <c r="W23" s="182" t="s">
        <v>509</v>
      </c>
      <c r="X23" s="182"/>
      <c r="Y23" s="184"/>
      <c r="Z23" s="182"/>
      <c r="AA23" s="459"/>
    </row>
    <row r="24" ht="22.5" customHeight="1">
      <c r="A24" s="72">
        <v>5.0</v>
      </c>
      <c r="B24" s="176">
        <v>46163.0</v>
      </c>
      <c r="C24" s="91" t="s">
        <v>83</v>
      </c>
      <c r="D24" s="91" t="s">
        <v>173</v>
      </c>
      <c r="E24" s="91" t="s">
        <v>1761</v>
      </c>
      <c r="F24" s="176">
        <v>46128.0</v>
      </c>
      <c r="G24" s="179" t="s">
        <v>88</v>
      </c>
      <c r="H24" s="91" t="s">
        <v>1762</v>
      </c>
      <c r="I24" s="91" t="s">
        <v>1763</v>
      </c>
      <c r="J24" s="97" t="s">
        <v>1764</v>
      </c>
      <c r="K24" s="97" t="s">
        <v>1765</v>
      </c>
      <c r="L24" s="313" t="s">
        <v>1765</v>
      </c>
      <c r="M24" s="91" t="s">
        <v>1766</v>
      </c>
      <c r="N24" s="91"/>
      <c r="O24" s="183">
        <v>46127.0</v>
      </c>
      <c r="P24" s="176">
        <v>46141.0</v>
      </c>
      <c r="Q24" s="91" t="s">
        <v>143</v>
      </c>
      <c r="R24" s="91">
        <v>2.0</v>
      </c>
      <c r="S24" s="179" t="s">
        <v>251</v>
      </c>
      <c r="T24" s="179" t="s">
        <v>145</v>
      </c>
      <c r="U24" s="179" t="s">
        <v>101</v>
      </c>
      <c r="V24" s="91" t="s">
        <v>131</v>
      </c>
      <c r="W24" s="182"/>
      <c r="X24" s="182"/>
      <c r="Y24" s="184"/>
      <c r="Z24" s="182" t="s">
        <v>1775</v>
      </c>
      <c r="AA24" s="459"/>
    </row>
    <row r="25" ht="22.5" customHeight="1">
      <c r="A25" s="72">
        <v>1.0</v>
      </c>
      <c r="B25" s="178">
        <v>46163.0</v>
      </c>
      <c r="C25" s="91" t="s">
        <v>83</v>
      </c>
      <c r="D25" s="91" t="s">
        <v>173</v>
      </c>
      <c r="E25" s="91" t="s">
        <v>1498</v>
      </c>
      <c r="F25" s="178">
        <v>46157.0</v>
      </c>
      <c r="G25" s="179" t="s">
        <v>88</v>
      </c>
      <c r="H25" s="91" t="s">
        <v>1778</v>
      </c>
      <c r="I25" s="91" t="s">
        <v>1779</v>
      </c>
      <c r="J25" s="97" t="s">
        <v>1780</v>
      </c>
      <c r="K25" s="97" t="s">
        <v>1781</v>
      </c>
      <c r="L25" s="313" t="s">
        <v>1781</v>
      </c>
      <c r="M25" s="91" t="s">
        <v>1782</v>
      </c>
      <c r="N25" s="91" t="s">
        <v>1782</v>
      </c>
      <c r="O25" s="183">
        <v>46120.0</v>
      </c>
      <c r="P25" s="176">
        <v>46134.0</v>
      </c>
      <c r="Q25" s="91" t="s">
        <v>143</v>
      </c>
      <c r="R25" s="91">
        <v>1.0</v>
      </c>
      <c r="S25" s="179" t="s">
        <v>251</v>
      </c>
      <c r="T25" s="179" t="s">
        <v>145</v>
      </c>
      <c r="U25" s="179" t="s">
        <v>101</v>
      </c>
      <c r="V25" s="91" t="s">
        <v>131</v>
      </c>
      <c r="W25" s="182"/>
      <c r="X25" s="182"/>
      <c r="Y25" s="184"/>
      <c r="Z25" s="182"/>
      <c r="AA25" s="459"/>
    </row>
    <row r="26" ht="22.5" customHeight="1">
      <c r="A26" s="72">
        <v>1.0</v>
      </c>
      <c r="B26" s="178">
        <v>46163.0</v>
      </c>
      <c r="C26" s="91" t="s">
        <v>83</v>
      </c>
      <c r="D26" s="91" t="s">
        <v>173</v>
      </c>
      <c r="E26" s="91" t="s">
        <v>1510</v>
      </c>
      <c r="F26" s="178">
        <v>46157.0</v>
      </c>
      <c r="G26" s="179" t="s">
        <v>88</v>
      </c>
      <c r="H26" s="91" t="s">
        <v>1793</v>
      </c>
      <c r="I26" s="91" t="s">
        <v>1794</v>
      </c>
      <c r="J26" s="97" t="s">
        <v>1795</v>
      </c>
      <c r="K26" s="97" t="s">
        <v>1796</v>
      </c>
      <c r="L26" s="313" t="s">
        <v>1796</v>
      </c>
      <c r="M26" s="91" t="s">
        <v>1798</v>
      </c>
      <c r="N26" s="91" t="s">
        <v>1798</v>
      </c>
      <c r="O26" s="183">
        <v>46122.0</v>
      </c>
      <c r="P26" s="176">
        <v>46136.0</v>
      </c>
      <c r="Q26" s="91" t="s">
        <v>143</v>
      </c>
      <c r="R26" s="91">
        <v>1.0</v>
      </c>
      <c r="S26" s="179" t="s">
        <v>126</v>
      </c>
      <c r="T26" s="179" t="s">
        <v>127</v>
      </c>
      <c r="U26" s="179" t="s">
        <v>128</v>
      </c>
      <c r="V26" s="91" t="s">
        <v>131</v>
      </c>
      <c r="W26" s="182"/>
      <c r="X26" s="182"/>
      <c r="Y26" s="184"/>
      <c r="Z26" s="182" t="s">
        <v>533</v>
      </c>
      <c r="AA26" s="459"/>
    </row>
    <row r="27" ht="22.5" customHeight="1">
      <c r="A27" s="72">
        <v>1.0</v>
      </c>
      <c r="B27" s="178">
        <v>46163.0</v>
      </c>
      <c r="C27" s="91" t="s">
        <v>83</v>
      </c>
      <c r="D27" s="91" t="s">
        <v>173</v>
      </c>
      <c r="E27" s="91" t="s">
        <v>1630</v>
      </c>
      <c r="F27" s="178">
        <v>46157.0</v>
      </c>
      <c r="G27" s="179" t="s">
        <v>88</v>
      </c>
      <c r="H27" s="91" t="s">
        <v>1811</v>
      </c>
      <c r="I27" s="91" t="s">
        <v>1812</v>
      </c>
      <c r="J27" s="97" t="s">
        <v>1813</v>
      </c>
      <c r="K27" s="97" t="s">
        <v>1815</v>
      </c>
      <c r="L27" s="313" t="s">
        <v>1815</v>
      </c>
      <c r="M27" s="91" t="s">
        <v>1819</v>
      </c>
      <c r="N27" s="91" t="s">
        <v>1819</v>
      </c>
      <c r="O27" s="183">
        <v>46137.0</v>
      </c>
      <c r="P27" s="176">
        <v>46151.0</v>
      </c>
      <c r="Q27" s="91" t="s">
        <v>124</v>
      </c>
      <c r="R27" s="91">
        <v>1.0</v>
      </c>
      <c r="S27" s="179" t="s">
        <v>251</v>
      </c>
      <c r="T27" s="179" t="s">
        <v>145</v>
      </c>
      <c r="U27" s="179" t="s">
        <v>101</v>
      </c>
      <c r="V27" s="91" t="s">
        <v>131</v>
      </c>
      <c r="W27" s="182"/>
      <c r="X27" s="182"/>
      <c r="Y27" s="184"/>
      <c r="Z27" s="182"/>
      <c r="AA27" s="459"/>
    </row>
    <row r="28" ht="22.5" customHeight="1">
      <c r="A28" s="72">
        <v>1.0</v>
      </c>
      <c r="B28" s="178">
        <v>46163.0</v>
      </c>
      <c r="C28" s="91" t="s">
        <v>83</v>
      </c>
      <c r="D28" s="91" t="s">
        <v>173</v>
      </c>
      <c r="E28" s="91" t="s">
        <v>1638</v>
      </c>
      <c r="F28" s="178">
        <v>46157.0</v>
      </c>
      <c r="G28" s="179" t="s">
        <v>88</v>
      </c>
      <c r="H28" s="91" t="s">
        <v>1825</v>
      </c>
      <c r="I28" s="91" t="s">
        <v>1827</v>
      </c>
      <c r="J28" s="97" t="s">
        <v>1829</v>
      </c>
      <c r="K28" s="97" t="s">
        <v>253</v>
      </c>
      <c r="L28" s="313" t="s">
        <v>253</v>
      </c>
      <c r="M28" s="91" t="s">
        <v>1832</v>
      </c>
      <c r="N28" s="91"/>
      <c r="O28" s="183">
        <v>46141.0</v>
      </c>
      <c r="P28" s="176">
        <v>46155.0</v>
      </c>
      <c r="Q28" s="91" t="s">
        <v>124</v>
      </c>
      <c r="R28" s="91"/>
      <c r="S28" s="179" t="s">
        <v>251</v>
      </c>
      <c r="T28" s="179" t="s">
        <v>145</v>
      </c>
      <c r="U28" s="179" t="s">
        <v>101</v>
      </c>
      <c r="V28" s="91" t="s">
        <v>131</v>
      </c>
      <c r="W28" s="182"/>
      <c r="X28" s="182"/>
      <c r="Y28" s="184"/>
      <c r="Z28" s="182"/>
      <c r="AA28" s="459"/>
    </row>
    <row r="29" ht="22.5" customHeight="1">
      <c r="A29" s="72">
        <v>9.0</v>
      </c>
      <c r="B29" s="176">
        <v>46163.0</v>
      </c>
      <c r="C29" s="91" t="s">
        <v>83</v>
      </c>
      <c r="D29" s="91" t="s">
        <v>173</v>
      </c>
      <c r="E29" s="91" t="s">
        <v>1660</v>
      </c>
      <c r="F29" s="178">
        <v>46084.0</v>
      </c>
      <c r="G29" s="176"/>
      <c r="H29" s="91" t="s">
        <v>1661</v>
      </c>
      <c r="I29" s="91" t="s">
        <v>1662</v>
      </c>
      <c r="J29" s="97" t="s">
        <v>1663</v>
      </c>
      <c r="K29" s="97" t="s">
        <v>1664</v>
      </c>
      <c r="L29" s="313" t="s">
        <v>1665</v>
      </c>
      <c r="M29" s="91" t="s">
        <v>1667</v>
      </c>
      <c r="N29" s="91"/>
      <c r="O29" s="183">
        <v>46061.0</v>
      </c>
      <c r="P29" s="176">
        <v>46075.0</v>
      </c>
      <c r="Q29" s="91" t="s">
        <v>485</v>
      </c>
      <c r="R29" s="91">
        <v>2.0</v>
      </c>
      <c r="S29" s="179"/>
      <c r="T29" s="179"/>
      <c r="U29" s="179"/>
      <c r="V29" s="179"/>
      <c r="W29" s="182"/>
      <c r="X29" s="182" t="s">
        <v>1035</v>
      </c>
      <c r="Y29" s="184"/>
      <c r="Z29" s="182"/>
      <c r="AA29" s="459"/>
    </row>
    <row r="30" ht="22.5" customHeight="1">
      <c r="A30" s="72">
        <v>9.0</v>
      </c>
      <c r="B30" s="176">
        <v>46163.0</v>
      </c>
      <c r="C30" s="91" t="s">
        <v>83</v>
      </c>
      <c r="D30" s="91" t="s">
        <v>173</v>
      </c>
      <c r="E30" s="91" t="s">
        <v>1672</v>
      </c>
      <c r="F30" s="178">
        <v>46084.0</v>
      </c>
      <c r="G30" s="176"/>
      <c r="H30" s="91" t="s">
        <v>1673</v>
      </c>
      <c r="I30" s="91" t="s">
        <v>1674</v>
      </c>
      <c r="J30" s="97" t="s">
        <v>1675</v>
      </c>
      <c r="K30" s="97" t="s">
        <v>1676</v>
      </c>
      <c r="L30" s="313" t="s">
        <v>1676</v>
      </c>
      <c r="M30" s="91" t="s">
        <v>1677</v>
      </c>
      <c r="N30" s="91" t="s">
        <v>1678</v>
      </c>
      <c r="O30" s="183">
        <v>46078.0</v>
      </c>
      <c r="P30" s="176">
        <v>46092.0</v>
      </c>
      <c r="Q30" s="91" t="s">
        <v>858</v>
      </c>
      <c r="R30" s="91">
        <v>2.0</v>
      </c>
      <c r="S30" s="179"/>
      <c r="T30" s="179"/>
      <c r="U30" s="179"/>
      <c r="V30" s="179"/>
      <c r="W30" s="182"/>
      <c r="X30" s="182"/>
      <c r="Y30" s="184"/>
      <c r="Z30" s="182"/>
      <c r="AA30" s="459"/>
    </row>
    <row r="31" ht="22.5" customHeight="1">
      <c r="A31" s="72">
        <v>6.0</v>
      </c>
      <c r="B31" s="176">
        <v>46163.0</v>
      </c>
      <c r="C31" s="91" t="s">
        <v>83</v>
      </c>
      <c r="D31" s="91" t="s">
        <v>173</v>
      </c>
      <c r="E31" s="91" t="s">
        <v>1685</v>
      </c>
      <c r="F31" s="178">
        <v>46083.0</v>
      </c>
      <c r="G31" s="176"/>
      <c r="H31" s="91"/>
      <c r="I31" s="91" t="s">
        <v>1686</v>
      </c>
      <c r="J31" s="97" t="s">
        <v>1687</v>
      </c>
      <c r="K31" s="97" t="s">
        <v>1688</v>
      </c>
      <c r="L31" s="313" t="s">
        <v>1688</v>
      </c>
      <c r="M31" s="91" t="s">
        <v>1689</v>
      </c>
      <c r="N31" s="91"/>
      <c r="O31" s="183">
        <v>45315.0</v>
      </c>
      <c r="P31" s="176">
        <v>45834.0</v>
      </c>
      <c r="Q31" s="91" t="s">
        <v>124</v>
      </c>
      <c r="R31" s="91">
        <v>2.0</v>
      </c>
      <c r="S31" s="179"/>
      <c r="T31" s="179"/>
      <c r="U31" s="179"/>
      <c r="V31" s="179"/>
      <c r="W31" s="182"/>
      <c r="X31" s="182"/>
      <c r="Y31" s="182"/>
      <c r="Z31" s="182"/>
      <c r="AA31" s="459"/>
    </row>
    <row r="32" ht="22.5" customHeight="1">
      <c r="A32" s="72">
        <v>23.0</v>
      </c>
      <c r="B32" s="176">
        <v>46163.0</v>
      </c>
      <c r="C32" s="91" t="s">
        <v>83</v>
      </c>
      <c r="D32" s="91" t="s">
        <v>173</v>
      </c>
      <c r="E32" s="91" t="s">
        <v>2541</v>
      </c>
      <c r="F32" s="178">
        <v>46083.0</v>
      </c>
      <c r="G32" s="176"/>
      <c r="H32" s="91"/>
      <c r="I32" s="91" t="s">
        <v>2116</v>
      </c>
      <c r="J32" s="97" t="s">
        <v>3141</v>
      </c>
      <c r="K32" s="97" t="s">
        <v>3141</v>
      </c>
      <c r="L32" s="97" t="s">
        <v>2116</v>
      </c>
      <c r="M32" s="91" t="s">
        <v>2116</v>
      </c>
      <c r="N32" s="91" t="s">
        <v>2116</v>
      </c>
      <c r="O32" s="331" t="s">
        <v>2116</v>
      </c>
      <c r="P32" s="91" t="s">
        <v>2116</v>
      </c>
      <c r="Q32" s="91" t="s">
        <v>124</v>
      </c>
      <c r="R32" s="91">
        <v>2.0</v>
      </c>
      <c r="S32" s="179"/>
      <c r="T32" s="179"/>
      <c r="U32" s="179"/>
      <c r="V32" s="179"/>
      <c r="W32" s="182" t="s">
        <v>509</v>
      </c>
      <c r="X32" s="182"/>
      <c r="Y32" s="182"/>
      <c r="Z32" s="182"/>
      <c r="AA32" s="459"/>
    </row>
    <row r="33" ht="22.5" customHeight="1">
      <c r="A33" s="72">
        <v>23.0</v>
      </c>
      <c r="B33" s="176">
        <v>46163.0</v>
      </c>
      <c r="C33" s="91" t="s">
        <v>83</v>
      </c>
      <c r="D33" s="91" t="s">
        <v>173</v>
      </c>
      <c r="E33" s="91" t="s">
        <v>3143</v>
      </c>
      <c r="F33" s="178">
        <v>46078.0</v>
      </c>
      <c r="G33" s="176"/>
      <c r="H33" s="91"/>
      <c r="I33" s="91" t="s">
        <v>2116</v>
      </c>
      <c r="J33" s="97" t="s">
        <v>3150</v>
      </c>
      <c r="K33" s="97" t="s">
        <v>2116</v>
      </c>
      <c r="L33" s="97" t="s">
        <v>2116</v>
      </c>
      <c r="M33" s="91" t="s">
        <v>2116</v>
      </c>
      <c r="N33" s="91" t="s">
        <v>2116</v>
      </c>
      <c r="O33" s="331"/>
      <c r="P33" s="91"/>
      <c r="Q33" s="91" t="s">
        <v>124</v>
      </c>
      <c r="R33" s="91">
        <v>2.0</v>
      </c>
      <c r="S33" s="179"/>
      <c r="T33" s="179"/>
      <c r="U33" s="179"/>
      <c r="V33" s="179"/>
      <c r="W33" s="182"/>
      <c r="X33" s="182"/>
      <c r="Y33" s="182"/>
      <c r="Z33" s="182"/>
      <c r="AA33" s="459" t="s">
        <v>3152</v>
      </c>
    </row>
    <row r="34" ht="22.5" customHeight="1">
      <c r="A34" s="72">
        <v>23.0</v>
      </c>
      <c r="B34" s="176">
        <v>46163.0</v>
      </c>
      <c r="C34" s="91" t="s">
        <v>83</v>
      </c>
      <c r="D34" s="91" t="s">
        <v>173</v>
      </c>
      <c r="E34" s="91" t="s">
        <v>2575</v>
      </c>
      <c r="F34" s="178">
        <v>46078.0</v>
      </c>
      <c r="G34" s="176"/>
      <c r="H34" s="91"/>
      <c r="I34" s="91" t="s">
        <v>2116</v>
      </c>
      <c r="J34" s="97" t="s">
        <v>3155</v>
      </c>
      <c r="K34" s="97" t="s">
        <v>2116</v>
      </c>
      <c r="L34" s="97" t="s">
        <v>2116</v>
      </c>
      <c r="M34" s="91" t="s">
        <v>2116</v>
      </c>
      <c r="N34" s="91" t="s">
        <v>2116</v>
      </c>
      <c r="O34" s="331"/>
      <c r="P34" s="91"/>
      <c r="Q34" s="91" t="s">
        <v>124</v>
      </c>
      <c r="R34" s="91">
        <v>2.0</v>
      </c>
      <c r="S34" s="179"/>
      <c r="T34" s="179"/>
      <c r="U34" s="179"/>
      <c r="V34" s="179"/>
      <c r="W34" s="182"/>
      <c r="X34" s="182"/>
      <c r="Y34" s="182"/>
      <c r="Z34" s="182" t="s">
        <v>3161</v>
      </c>
      <c r="AA34" s="459" t="s">
        <v>3162</v>
      </c>
    </row>
    <row r="35" ht="22.5" customHeight="1">
      <c r="A35" s="72">
        <v>5.0</v>
      </c>
      <c r="B35" s="176">
        <v>46163.0</v>
      </c>
      <c r="C35" s="91" t="s">
        <v>83</v>
      </c>
      <c r="D35" s="91" t="s">
        <v>173</v>
      </c>
      <c r="E35" s="91" t="s">
        <v>1866</v>
      </c>
      <c r="F35" s="178">
        <v>46078.0</v>
      </c>
      <c r="G35" s="176"/>
      <c r="H35" s="91" t="s">
        <v>1867</v>
      </c>
      <c r="I35" s="91" t="s">
        <v>1869</v>
      </c>
      <c r="J35" s="97" t="s">
        <v>1870</v>
      </c>
      <c r="K35" s="97" t="s">
        <v>1871</v>
      </c>
      <c r="L35" s="313" t="s">
        <v>1871</v>
      </c>
      <c r="M35" s="91">
        <v>6.281804786923E12</v>
      </c>
      <c r="N35" s="91" t="s">
        <v>1872</v>
      </c>
      <c r="O35" s="183">
        <v>45979.0</v>
      </c>
      <c r="P35" s="176">
        <v>45993.0</v>
      </c>
      <c r="Q35" s="91" t="s">
        <v>657</v>
      </c>
      <c r="R35" s="91">
        <v>2.0</v>
      </c>
      <c r="S35" s="179" t="s">
        <v>350</v>
      </c>
      <c r="T35" s="179" t="s">
        <v>145</v>
      </c>
      <c r="U35" s="179" t="s">
        <v>101</v>
      </c>
      <c r="V35" s="91" t="s">
        <v>131</v>
      </c>
      <c r="W35" s="182"/>
      <c r="X35" s="182"/>
      <c r="Y35" s="182"/>
      <c r="Z35" s="182" t="s">
        <v>364</v>
      </c>
      <c r="AA35" s="459"/>
    </row>
    <row r="36" ht="22.5" customHeight="1">
      <c r="A36" s="72">
        <v>6.0</v>
      </c>
      <c r="B36" s="176">
        <v>46163.0</v>
      </c>
      <c r="C36" s="91" t="s">
        <v>83</v>
      </c>
      <c r="D36" s="91" t="s">
        <v>173</v>
      </c>
      <c r="E36" s="91" t="s">
        <v>1366</v>
      </c>
      <c r="F36" s="176">
        <v>46075.0</v>
      </c>
      <c r="G36" s="176"/>
      <c r="H36" s="91" t="s">
        <v>1878</v>
      </c>
      <c r="I36" s="91" t="s">
        <v>1879</v>
      </c>
      <c r="J36" s="97" t="s">
        <v>1880</v>
      </c>
      <c r="K36" s="97" t="s">
        <v>1881</v>
      </c>
      <c r="L36" s="313" t="s">
        <v>1881</v>
      </c>
      <c r="M36" s="91" t="s">
        <v>1882</v>
      </c>
      <c r="N36" s="91" t="s">
        <v>1882</v>
      </c>
      <c r="O36" s="183">
        <v>46075.0</v>
      </c>
      <c r="P36" s="176">
        <v>46089.0</v>
      </c>
      <c r="Q36" s="91" t="s">
        <v>98</v>
      </c>
      <c r="R36" s="91">
        <v>2.0</v>
      </c>
      <c r="S36" s="179" t="s">
        <v>251</v>
      </c>
      <c r="T36" s="179" t="s">
        <v>145</v>
      </c>
      <c r="U36" s="179" t="s">
        <v>101</v>
      </c>
      <c r="V36" s="91" t="s">
        <v>131</v>
      </c>
      <c r="W36" s="182" t="s">
        <v>509</v>
      </c>
      <c r="X36" s="182" t="s">
        <v>1035</v>
      </c>
      <c r="Y36" s="184"/>
      <c r="Z36" s="182"/>
      <c r="AA36" s="459"/>
    </row>
    <row r="37" ht="22.5" customHeight="1">
      <c r="A37" s="72">
        <v>5.0</v>
      </c>
      <c r="B37" s="176">
        <v>46163.0</v>
      </c>
      <c r="C37" s="91" t="s">
        <v>83</v>
      </c>
      <c r="D37" s="91" t="s">
        <v>173</v>
      </c>
      <c r="E37" s="91" t="s">
        <v>1889</v>
      </c>
      <c r="F37" s="178">
        <v>46069.0</v>
      </c>
      <c r="G37" s="176"/>
      <c r="H37" s="91" t="s">
        <v>1890</v>
      </c>
      <c r="I37" s="91" t="s">
        <v>1891</v>
      </c>
      <c r="J37" s="97" t="s">
        <v>1892</v>
      </c>
      <c r="K37" s="97" t="s">
        <v>1893</v>
      </c>
      <c r="L37" s="313" t="s">
        <v>1893</v>
      </c>
      <c r="M37" s="91" t="s">
        <v>1894</v>
      </c>
      <c r="N37" s="91" t="s">
        <v>1895</v>
      </c>
      <c r="O37" s="183">
        <v>46069.0</v>
      </c>
      <c r="P37" s="176">
        <v>46083.0</v>
      </c>
      <c r="Q37" s="91" t="s">
        <v>124</v>
      </c>
      <c r="R37" s="91">
        <v>2.0</v>
      </c>
      <c r="S37" s="179" t="s">
        <v>251</v>
      </c>
      <c r="T37" s="179" t="s">
        <v>145</v>
      </c>
      <c r="U37" s="179" t="s">
        <v>101</v>
      </c>
      <c r="V37" s="91" t="s">
        <v>131</v>
      </c>
      <c r="W37" s="182" t="s">
        <v>509</v>
      </c>
      <c r="X37" s="182" t="s">
        <v>1035</v>
      </c>
      <c r="Y37" s="184"/>
      <c r="Z37" s="182"/>
      <c r="AA37" s="459"/>
    </row>
    <row r="38" ht="22.5" customHeight="1">
      <c r="A38" s="72">
        <v>5.0</v>
      </c>
      <c r="B38" s="176">
        <v>46163.0</v>
      </c>
      <c r="C38" s="91" t="s">
        <v>83</v>
      </c>
      <c r="D38" s="91" t="s">
        <v>173</v>
      </c>
      <c r="E38" s="91" t="s">
        <v>1903</v>
      </c>
      <c r="F38" s="178">
        <v>46050.0</v>
      </c>
      <c r="G38" s="176"/>
      <c r="H38" s="91" t="s">
        <v>1904</v>
      </c>
      <c r="I38" s="91" t="s">
        <v>1905</v>
      </c>
      <c r="J38" s="97" t="s">
        <v>1906</v>
      </c>
      <c r="K38" s="97" t="s">
        <v>1907</v>
      </c>
      <c r="L38" s="313" t="s">
        <v>1907</v>
      </c>
      <c r="M38" s="91" t="s">
        <v>1908</v>
      </c>
      <c r="N38" s="91" t="s">
        <v>1908</v>
      </c>
      <c r="O38" s="183">
        <v>46050.0</v>
      </c>
      <c r="P38" s="176">
        <v>46064.0</v>
      </c>
      <c r="Q38" s="91" t="s">
        <v>124</v>
      </c>
      <c r="R38" s="91">
        <v>2.0</v>
      </c>
      <c r="S38" s="179" t="s">
        <v>251</v>
      </c>
      <c r="T38" s="179" t="s">
        <v>145</v>
      </c>
      <c r="U38" s="179" t="s">
        <v>101</v>
      </c>
      <c r="V38" s="91" t="s">
        <v>131</v>
      </c>
      <c r="W38" s="182" t="s">
        <v>694</v>
      </c>
      <c r="X38" s="182" t="s">
        <v>1035</v>
      </c>
      <c r="Y38" s="182"/>
      <c r="Z38" s="182"/>
      <c r="AA38" s="459"/>
    </row>
    <row r="39" ht="22.5" customHeight="1">
      <c r="A39" s="72">
        <v>6.0</v>
      </c>
      <c r="B39" s="176">
        <v>46163.0</v>
      </c>
      <c r="C39" s="91" t="s">
        <v>83</v>
      </c>
      <c r="D39" s="91" t="s">
        <v>173</v>
      </c>
      <c r="E39" s="91" t="s">
        <v>1914</v>
      </c>
      <c r="F39" s="178">
        <v>46027.0</v>
      </c>
      <c r="G39" s="176"/>
      <c r="H39" s="91" t="s">
        <v>1915</v>
      </c>
      <c r="I39" s="91" t="s">
        <v>1916</v>
      </c>
      <c r="J39" s="97" t="s">
        <v>1917</v>
      </c>
      <c r="K39" s="97" t="s">
        <v>1918</v>
      </c>
      <c r="L39" s="313" t="s">
        <v>1918</v>
      </c>
      <c r="M39" s="91" t="s">
        <v>1920</v>
      </c>
      <c r="N39" s="91" t="s">
        <v>1920</v>
      </c>
      <c r="O39" s="183">
        <v>46026.0</v>
      </c>
      <c r="P39" s="176">
        <v>46040.0</v>
      </c>
      <c r="Q39" s="91" t="s">
        <v>213</v>
      </c>
      <c r="R39" s="91">
        <v>2.0</v>
      </c>
      <c r="S39" s="179" t="s">
        <v>126</v>
      </c>
      <c r="T39" s="179" t="s">
        <v>145</v>
      </c>
      <c r="U39" s="179" t="s">
        <v>101</v>
      </c>
      <c r="V39" s="91" t="s">
        <v>131</v>
      </c>
      <c r="W39" s="182"/>
      <c r="X39" s="182"/>
      <c r="Y39" s="182"/>
      <c r="Z39" s="182"/>
      <c r="AA39" s="459"/>
    </row>
    <row r="40" ht="22.5" customHeight="1">
      <c r="A40" s="72">
        <v>1.0</v>
      </c>
      <c r="B40" s="178">
        <v>46163.0</v>
      </c>
      <c r="C40" s="91" t="s">
        <v>967</v>
      </c>
      <c r="D40" s="91" t="s">
        <v>173</v>
      </c>
      <c r="E40" s="91" t="s">
        <v>591</v>
      </c>
      <c r="F40" s="176">
        <v>46149.0</v>
      </c>
      <c r="G40" s="179" t="s">
        <v>88</v>
      </c>
      <c r="H40" s="91" t="s">
        <v>1921</v>
      </c>
      <c r="I40" s="330">
        <v>17902.0</v>
      </c>
      <c r="J40" s="97" t="s">
        <v>1922</v>
      </c>
      <c r="K40" s="97" t="s">
        <v>1923</v>
      </c>
      <c r="L40" s="313" t="s">
        <v>1923</v>
      </c>
      <c r="M40" s="91" t="s">
        <v>1924</v>
      </c>
      <c r="N40" s="91" t="s">
        <v>1924</v>
      </c>
      <c r="O40" s="331" t="s">
        <v>1925</v>
      </c>
      <c r="P40" s="176">
        <v>46086.0</v>
      </c>
      <c r="Q40" s="91" t="s">
        <v>124</v>
      </c>
      <c r="R40" s="91">
        <v>1.0</v>
      </c>
      <c r="S40" s="179" t="s">
        <v>251</v>
      </c>
      <c r="T40" s="179" t="s">
        <v>145</v>
      </c>
      <c r="U40" s="179" t="s">
        <v>101</v>
      </c>
      <c r="V40" s="91" t="s">
        <v>131</v>
      </c>
      <c r="W40" s="182"/>
      <c r="X40" s="182"/>
      <c r="Y40" s="182"/>
      <c r="Z40" s="182"/>
      <c r="AA40" s="306"/>
    </row>
    <row r="41" ht="22.5" customHeight="1">
      <c r="A41" s="72">
        <v>1.0</v>
      </c>
      <c r="B41" s="178">
        <v>46163.0</v>
      </c>
      <c r="C41" s="91" t="s">
        <v>967</v>
      </c>
      <c r="D41" s="91" t="s">
        <v>173</v>
      </c>
      <c r="E41" s="91" t="s">
        <v>604</v>
      </c>
      <c r="F41" s="176">
        <v>46149.0</v>
      </c>
      <c r="G41" s="179" t="s">
        <v>88</v>
      </c>
      <c r="H41" s="91" t="s">
        <v>1930</v>
      </c>
      <c r="I41" s="330">
        <v>17908.0</v>
      </c>
      <c r="J41" s="97" t="s">
        <v>1931</v>
      </c>
      <c r="K41" s="97" t="s">
        <v>1933</v>
      </c>
      <c r="L41" s="313" t="s">
        <v>1933</v>
      </c>
      <c r="M41" s="91" t="s">
        <v>1934</v>
      </c>
      <c r="N41" s="91" t="s">
        <v>1934</v>
      </c>
      <c r="O41" s="331" t="s">
        <v>1925</v>
      </c>
      <c r="P41" s="176">
        <v>46086.0</v>
      </c>
      <c r="Q41" s="91" t="s">
        <v>124</v>
      </c>
      <c r="R41" s="91">
        <v>1.0</v>
      </c>
      <c r="S41" s="179" t="s">
        <v>251</v>
      </c>
      <c r="T41" s="179" t="s">
        <v>145</v>
      </c>
      <c r="U41" s="179" t="s">
        <v>101</v>
      </c>
      <c r="V41" s="91" t="s">
        <v>131</v>
      </c>
      <c r="W41" s="182"/>
      <c r="X41" s="182"/>
      <c r="Y41" s="182"/>
      <c r="Z41" s="182"/>
      <c r="AA41" s="306"/>
    </row>
    <row r="42" ht="22.5" customHeight="1">
      <c r="A42" s="72">
        <v>1.0</v>
      </c>
      <c r="B42" s="178">
        <v>46163.0</v>
      </c>
      <c r="C42" s="91" t="s">
        <v>967</v>
      </c>
      <c r="D42" s="91" t="s">
        <v>173</v>
      </c>
      <c r="E42" s="91" t="s">
        <v>383</v>
      </c>
      <c r="F42" s="176">
        <v>46148.0</v>
      </c>
      <c r="G42" s="179" t="s">
        <v>88</v>
      </c>
      <c r="H42" s="91" t="s">
        <v>1939</v>
      </c>
      <c r="I42" s="330">
        <v>17947.0</v>
      </c>
      <c r="J42" s="97" t="s">
        <v>1940</v>
      </c>
      <c r="K42" s="97" t="s">
        <v>1941</v>
      </c>
      <c r="L42" s="313" t="s">
        <v>1941</v>
      </c>
      <c r="M42" s="91" t="s">
        <v>1942</v>
      </c>
      <c r="N42" s="91" t="s">
        <v>1942</v>
      </c>
      <c r="O42" s="331" t="s">
        <v>1008</v>
      </c>
      <c r="P42" s="176">
        <v>46091.0</v>
      </c>
      <c r="Q42" s="91" t="s">
        <v>135</v>
      </c>
      <c r="R42" s="91">
        <v>1.0</v>
      </c>
      <c r="S42" s="179" t="s">
        <v>126</v>
      </c>
      <c r="T42" s="179" t="s">
        <v>195</v>
      </c>
      <c r="U42" s="179" t="s">
        <v>128</v>
      </c>
      <c r="V42" s="91" t="s">
        <v>131</v>
      </c>
      <c r="W42" s="182"/>
      <c r="X42" s="182"/>
      <c r="Y42" s="182"/>
      <c r="Z42" s="182"/>
      <c r="AA42" s="306"/>
    </row>
    <row r="43" ht="22.5" customHeight="1">
      <c r="A43" s="72">
        <v>1.0</v>
      </c>
      <c r="B43" s="178">
        <v>46163.0</v>
      </c>
      <c r="C43" s="91" t="s">
        <v>967</v>
      </c>
      <c r="D43" s="91" t="s">
        <v>173</v>
      </c>
      <c r="E43" s="91" t="s">
        <v>399</v>
      </c>
      <c r="F43" s="176">
        <v>46148.0</v>
      </c>
      <c r="G43" s="179" t="s">
        <v>88</v>
      </c>
      <c r="H43" s="91" t="s">
        <v>1947</v>
      </c>
      <c r="I43" s="330">
        <v>14933.0</v>
      </c>
      <c r="J43" s="97" t="s">
        <v>1948</v>
      </c>
      <c r="K43" s="97" t="s">
        <v>1949</v>
      </c>
      <c r="L43" s="313" t="s">
        <v>1949</v>
      </c>
      <c r="M43" s="91" t="s">
        <v>1950</v>
      </c>
      <c r="N43" s="91" t="s">
        <v>1951</v>
      </c>
      <c r="O43" s="331" t="s">
        <v>1952</v>
      </c>
      <c r="P43" s="176">
        <v>45834.0</v>
      </c>
      <c r="Q43" s="91" t="s">
        <v>143</v>
      </c>
      <c r="R43" s="91">
        <v>1.0</v>
      </c>
      <c r="S43" s="179" t="s">
        <v>251</v>
      </c>
      <c r="T43" s="179" t="s">
        <v>145</v>
      </c>
      <c r="U43" s="179" t="s">
        <v>101</v>
      </c>
      <c r="V43" s="91" t="s">
        <v>131</v>
      </c>
      <c r="W43" s="182"/>
      <c r="X43" s="182"/>
      <c r="Y43" s="182"/>
      <c r="Z43" s="182"/>
      <c r="AA43" s="306"/>
    </row>
    <row r="44" ht="22.5" customHeight="1">
      <c r="A44" s="72">
        <v>1.0</v>
      </c>
      <c r="B44" s="178">
        <v>46163.0</v>
      </c>
      <c r="C44" s="91" t="s">
        <v>967</v>
      </c>
      <c r="D44" s="91" t="s">
        <v>173</v>
      </c>
      <c r="E44" s="91" t="s">
        <v>410</v>
      </c>
      <c r="F44" s="176">
        <v>46148.0</v>
      </c>
      <c r="G44" s="179" t="s">
        <v>88</v>
      </c>
      <c r="H44" s="91" t="s">
        <v>3367</v>
      </c>
      <c r="I44" s="330">
        <v>15487.0</v>
      </c>
      <c r="J44" s="97" t="s">
        <v>3369</v>
      </c>
      <c r="K44" s="97" t="s">
        <v>154</v>
      </c>
      <c r="L44" s="313" t="s">
        <v>154</v>
      </c>
      <c r="M44" s="91"/>
      <c r="N44" s="91" t="s">
        <v>3371</v>
      </c>
      <c r="O44" s="331" t="s">
        <v>3372</v>
      </c>
      <c r="P44" s="176">
        <v>45834.0</v>
      </c>
      <c r="Q44" s="91" t="s">
        <v>124</v>
      </c>
      <c r="R44" s="91">
        <v>0.0</v>
      </c>
      <c r="S44" s="179" t="s">
        <v>350</v>
      </c>
      <c r="T44" s="179" t="s">
        <v>127</v>
      </c>
      <c r="U44" s="179" t="s">
        <v>128</v>
      </c>
      <c r="V44" s="179" t="s">
        <v>283</v>
      </c>
      <c r="W44" s="182"/>
      <c r="X44" s="182"/>
      <c r="Y44" s="182"/>
      <c r="Z44" s="182" t="s">
        <v>3374</v>
      </c>
      <c r="AA44" s="306"/>
    </row>
    <row r="45" ht="22.5" customHeight="1">
      <c r="A45" s="72">
        <v>1.0</v>
      </c>
      <c r="B45" s="178">
        <v>46163.0</v>
      </c>
      <c r="C45" s="91" t="s">
        <v>967</v>
      </c>
      <c r="D45" s="91" t="s">
        <v>173</v>
      </c>
      <c r="E45" s="91" t="s">
        <v>439</v>
      </c>
      <c r="F45" s="176">
        <v>46148.0</v>
      </c>
      <c r="G45" s="179" t="s">
        <v>88</v>
      </c>
      <c r="H45" s="91" t="s">
        <v>1961</v>
      </c>
      <c r="I45" s="330">
        <v>16903.0</v>
      </c>
      <c r="J45" s="97" t="s">
        <v>1963</v>
      </c>
      <c r="K45" s="97" t="s">
        <v>1965</v>
      </c>
      <c r="L45" s="313" t="s">
        <v>1965</v>
      </c>
      <c r="M45" s="91" t="s">
        <v>1966</v>
      </c>
      <c r="N45" s="91" t="s">
        <v>1967</v>
      </c>
      <c r="O45" s="331" t="s">
        <v>1968</v>
      </c>
      <c r="P45" s="176">
        <v>45997.0</v>
      </c>
      <c r="Q45" s="91" t="s">
        <v>124</v>
      </c>
      <c r="R45" s="91">
        <v>1.0</v>
      </c>
      <c r="S45" s="179" t="s">
        <v>350</v>
      </c>
      <c r="T45" s="179" t="s">
        <v>145</v>
      </c>
      <c r="U45" s="179" t="s">
        <v>101</v>
      </c>
      <c r="V45" s="179" t="s">
        <v>283</v>
      </c>
      <c r="W45" s="182"/>
      <c r="X45" s="182"/>
      <c r="Y45" s="182"/>
      <c r="Z45" s="182" t="s">
        <v>1970</v>
      </c>
      <c r="AA45" s="306"/>
    </row>
    <row r="46" ht="22.5" customHeight="1">
      <c r="A46" s="72">
        <v>1.0</v>
      </c>
      <c r="B46" s="178">
        <v>46163.0</v>
      </c>
      <c r="C46" s="91" t="s">
        <v>967</v>
      </c>
      <c r="D46" s="91" t="s">
        <v>173</v>
      </c>
      <c r="E46" s="91" t="s">
        <v>454</v>
      </c>
      <c r="F46" s="176">
        <v>46148.0</v>
      </c>
      <c r="G46" s="179" t="s">
        <v>88</v>
      </c>
      <c r="H46" s="91" t="s">
        <v>1003</v>
      </c>
      <c r="I46" s="330">
        <v>17942.0</v>
      </c>
      <c r="J46" s="97" t="s">
        <v>1004</v>
      </c>
      <c r="K46" s="97" t="s">
        <v>1005</v>
      </c>
      <c r="L46" s="313" t="s">
        <v>1005</v>
      </c>
      <c r="M46" s="91" t="s">
        <v>1006</v>
      </c>
      <c r="N46" s="91" t="s">
        <v>1007</v>
      </c>
      <c r="O46" s="331" t="s">
        <v>1008</v>
      </c>
      <c r="P46" s="176">
        <v>46091.0</v>
      </c>
      <c r="Q46" s="91" t="s">
        <v>124</v>
      </c>
      <c r="R46" s="91">
        <v>1.0</v>
      </c>
      <c r="S46" s="179" t="s">
        <v>350</v>
      </c>
      <c r="T46" s="179" t="s">
        <v>145</v>
      </c>
      <c r="U46" s="179" t="s">
        <v>101</v>
      </c>
      <c r="V46" s="179" t="s">
        <v>1050</v>
      </c>
      <c r="W46" s="182"/>
      <c r="X46" s="182"/>
      <c r="Y46" s="182"/>
      <c r="Z46" s="182" t="s">
        <v>3397</v>
      </c>
      <c r="AA46" s="306"/>
    </row>
    <row r="47" ht="22.5" customHeight="1">
      <c r="A47" s="72">
        <v>1.0</v>
      </c>
      <c r="B47" s="178">
        <v>46163.0</v>
      </c>
      <c r="C47" s="91" t="s">
        <v>967</v>
      </c>
      <c r="D47" s="91" t="s">
        <v>173</v>
      </c>
      <c r="E47" s="91" t="s">
        <v>472</v>
      </c>
      <c r="F47" s="176">
        <v>46148.0</v>
      </c>
      <c r="G47" s="179" t="s">
        <v>88</v>
      </c>
      <c r="H47" s="91" t="s">
        <v>1010</v>
      </c>
      <c r="I47" s="330">
        <v>17951.0</v>
      </c>
      <c r="J47" s="97" t="s">
        <v>1011</v>
      </c>
      <c r="K47" s="97" t="s">
        <v>1011</v>
      </c>
      <c r="L47" s="313" t="s">
        <v>1011</v>
      </c>
      <c r="M47" s="91" t="s">
        <v>1012</v>
      </c>
      <c r="N47" s="91"/>
      <c r="O47" s="331" t="s">
        <v>1013</v>
      </c>
      <c r="P47" s="176">
        <v>46092.0</v>
      </c>
      <c r="Q47" s="91" t="s">
        <v>213</v>
      </c>
      <c r="R47" s="91">
        <v>1.0</v>
      </c>
      <c r="S47" s="179" t="s">
        <v>126</v>
      </c>
      <c r="T47" s="179" t="s">
        <v>350</v>
      </c>
      <c r="U47" s="179" t="s">
        <v>101</v>
      </c>
      <c r="V47" s="179" t="s">
        <v>1050</v>
      </c>
      <c r="W47" s="182"/>
      <c r="X47" s="182"/>
      <c r="Y47" s="182"/>
      <c r="Z47" s="182" t="s">
        <v>3413</v>
      </c>
      <c r="AA47" s="306"/>
    </row>
    <row r="48" ht="22.5" customHeight="1">
      <c r="A48" s="72">
        <v>1.0</v>
      </c>
      <c r="B48" s="178">
        <v>46163.0</v>
      </c>
      <c r="C48" s="91" t="s">
        <v>967</v>
      </c>
      <c r="D48" s="91" t="s">
        <v>173</v>
      </c>
      <c r="E48" s="91" t="s">
        <v>485</v>
      </c>
      <c r="F48" s="176">
        <v>46148.0</v>
      </c>
      <c r="G48" s="179" t="s">
        <v>88</v>
      </c>
      <c r="H48" s="91" t="s">
        <v>1979</v>
      </c>
      <c r="I48" s="330">
        <v>17954.0</v>
      </c>
      <c r="J48" s="97" t="s">
        <v>1980</v>
      </c>
      <c r="K48" s="97" t="s">
        <v>1982</v>
      </c>
      <c r="L48" s="313" t="s">
        <v>1982</v>
      </c>
      <c r="M48" s="91" t="s">
        <v>1983</v>
      </c>
      <c r="N48" s="91" t="s">
        <v>1983</v>
      </c>
      <c r="O48" s="331" t="s">
        <v>1013</v>
      </c>
      <c r="P48" s="176">
        <v>46092.0</v>
      </c>
      <c r="Q48" s="91" t="s">
        <v>124</v>
      </c>
      <c r="R48" s="91">
        <v>1.0</v>
      </c>
      <c r="S48" s="179" t="s">
        <v>126</v>
      </c>
      <c r="T48" s="179" t="s">
        <v>145</v>
      </c>
      <c r="U48" s="179" t="s">
        <v>101</v>
      </c>
      <c r="V48" s="179" t="s">
        <v>131</v>
      </c>
      <c r="W48" s="182"/>
      <c r="X48" s="182"/>
      <c r="Y48" s="182"/>
      <c r="Z48" s="182"/>
      <c r="AA48" s="306"/>
    </row>
    <row r="49" ht="22.5" customHeight="1">
      <c r="A49" s="72">
        <v>1.0</v>
      </c>
      <c r="B49" s="178">
        <v>46163.0</v>
      </c>
      <c r="C49" s="91" t="s">
        <v>967</v>
      </c>
      <c r="D49" s="91" t="s">
        <v>173</v>
      </c>
      <c r="E49" s="91" t="s">
        <v>499</v>
      </c>
      <c r="F49" s="176">
        <v>46148.0</v>
      </c>
      <c r="G49" s="179" t="s">
        <v>88</v>
      </c>
      <c r="H49" s="91" t="s">
        <v>1987</v>
      </c>
      <c r="I49" s="330">
        <v>17961.0</v>
      </c>
      <c r="J49" s="97" t="s">
        <v>1988</v>
      </c>
      <c r="K49" s="97" t="s">
        <v>1989</v>
      </c>
      <c r="L49" s="313" t="s">
        <v>1989</v>
      </c>
      <c r="M49" s="91" t="s">
        <v>1990</v>
      </c>
      <c r="N49" s="91" t="s">
        <v>1991</v>
      </c>
      <c r="O49" s="331" t="s">
        <v>1992</v>
      </c>
      <c r="P49" s="176">
        <v>46093.0</v>
      </c>
      <c r="Q49" s="91" t="s">
        <v>143</v>
      </c>
      <c r="R49" s="91">
        <v>1.0</v>
      </c>
      <c r="S49" s="179" t="s">
        <v>126</v>
      </c>
      <c r="T49" s="179" t="s">
        <v>145</v>
      </c>
      <c r="U49" s="179" t="s">
        <v>101</v>
      </c>
      <c r="V49" s="179" t="s">
        <v>283</v>
      </c>
      <c r="W49" s="182"/>
      <c r="X49" s="182"/>
      <c r="Y49" s="182"/>
      <c r="Z49" s="182" t="s">
        <v>1996</v>
      </c>
      <c r="AA49" s="306"/>
    </row>
    <row r="50" ht="22.5" customHeight="1">
      <c r="A50" s="72">
        <v>1.0</v>
      </c>
      <c r="B50" s="178">
        <v>46163.0</v>
      </c>
      <c r="C50" s="91" t="s">
        <v>967</v>
      </c>
      <c r="D50" s="91" t="s">
        <v>173</v>
      </c>
      <c r="E50" s="91" t="s">
        <v>521</v>
      </c>
      <c r="F50" s="176">
        <v>46148.0</v>
      </c>
      <c r="G50" s="179" t="s">
        <v>88</v>
      </c>
      <c r="H50" s="91" t="s">
        <v>1999</v>
      </c>
      <c r="I50" s="330">
        <v>17968.0</v>
      </c>
      <c r="J50" s="97" t="s">
        <v>2000</v>
      </c>
      <c r="K50" s="97" t="s">
        <v>2001</v>
      </c>
      <c r="L50" s="313" t="s">
        <v>2001</v>
      </c>
      <c r="M50" s="91" t="s">
        <v>2002</v>
      </c>
      <c r="N50" s="91"/>
      <c r="O50" s="331" t="s">
        <v>2003</v>
      </c>
      <c r="P50" s="176">
        <v>46094.0</v>
      </c>
      <c r="Q50" s="91" t="s">
        <v>98</v>
      </c>
      <c r="R50" s="91">
        <v>1.0</v>
      </c>
      <c r="S50" s="179" t="s">
        <v>251</v>
      </c>
      <c r="T50" s="179" t="s">
        <v>145</v>
      </c>
      <c r="U50" s="179" t="s">
        <v>101</v>
      </c>
      <c r="V50" s="91" t="s">
        <v>131</v>
      </c>
      <c r="W50" s="182"/>
      <c r="X50" s="182"/>
      <c r="Y50" s="182"/>
      <c r="Z50" s="182"/>
      <c r="AA50" s="306"/>
    </row>
    <row r="51" ht="22.5" customHeight="1">
      <c r="A51" s="72">
        <v>6.0</v>
      </c>
      <c r="B51" s="176">
        <v>46163.0</v>
      </c>
      <c r="C51" s="91" t="s">
        <v>83</v>
      </c>
      <c r="D51" s="91" t="s">
        <v>173</v>
      </c>
      <c r="E51" s="91" t="s">
        <v>1015</v>
      </c>
      <c r="F51" s="176">
        <v>46118.0</v>
      </c>
      <c r="G51" s="176"/>
      <c r="H51" s="91" t="s">
        <v>1017</v>
      </c>
      <c r="I51" s="91" t="s">
        <v>1018</v>
      </c>
      <c r="J51" s="97" t="s">
        <v>1019</v>
      </c>
      <c r="K51" s="97" t="s">
        <v>1020</v>
      </c>
      <c r="L51" s="313" t="s">
        <v>1020</v>
      </c>
      <c r="M51" s="91" t="s">
        <v>1021</v>
      </c>
      <c r="N51" s="91" t="s">
        <v>1021</v>
      </c>
      <c r="O51" s="183">
        <v>46117.0</v>
      </c>
      <c r="P51" s="176">
        <v>46131.0</v>
      </c>
      <c r="Q51" s="91" t="s">
        <v>213</v>
      </c>
      <c r="R51" s="91">
        <v>2.0</v>
      </c>
      <c r="S51" s="179" t="s">
        <v>381</v>
      </c>
      <c r="T51" s="179" t="s">
        <v>145</v>
      </c>
      <c r="U51" s="179" t="s">
        <v>101</v>
      </c>
      <c r="V51" s="179" t="s">
        <v>664</v>
      </c>
      <c r="W51" s="182" t="s">
        <v>694</v>
      </c>
      <c r="X51" s="182"/>
      <c r="Y51" s="184"/>
      <c r="Z51" s="182" t="s">
        <v>3453</v>
      </c>
      <c r="AA51" s="459"/>
    </row>
    <row r="52" ht="22.5" customHeight="1">
      <c r="A52" s="72">
        <v>1.0</v>
      </c>
      <c r="B52" s="178">
        <v>46163.0</v>
      </c>
      <c r="C52" s="91" t="s">
        <v>967</v>
      </c>
      <c r="D52" s="91" t="s">
        <v>173</v>
      </c>
      <c r="E52" s="91" t="s">
        <v>285</v>
      </c>
      <c r="F52" s="176">
        <v>46146.0</v>
      </c>
      <c r="G52" s="179" t="s">
        <v>88</v>
      </c>
      <c r="H52" s="91" t="s">
        <v>2012</v>
      </c>
      <c r="I52" s="330">
        <v>17722.0</v>
      </c>
      <c r="J52" s="97" t="s">
        <v>2013</v>
      </c>
      <c r="K52" s="97" t="s">
        <v>2014</v>
      </c>
      <c r="L52" s="313" t="s">
        <v>2014</v>
      </c>
      <c r="M52" s="91" t="s">
        <v>2015</v>
      </c>
      <c r="N52" s="91" t="s">
        <v>2015</v>
      </c>
      <c r="O52" s="331" t="s">
        <v>2016</v>
      </c>
      <c r="P52" s="176">
        <v>46069.0</v>
      </c>
      <c r="Q52" s="91" t="s">
        <v>124</v>
      </c>
      <c r="R52" s="91">
        <v>1.0</v>
      </c>
      <c r="S52" s="179" t="s">
        <v>251</v>
      </c>
      <c r="T52" s="179" t="s">
        <v>145</v>
      </c>
      <c r="U52" s="179" t="s">
        <v>101</v>
      </c>
      <c r="V52" s="91" t="s">
        <v>131</v>
      </c>
      <c r="W52" s="182"/>
      <c r="X52" s="182"/>
      <c r="Y52" s="182"/>
      <c r="Z52" s="182"/>
      <c r="AA52" s="306"/>
    </row>
    <row r="53" ht="22.5" customHeight="1">
      <c r="A53" s="72">
        <v>1.0</v>
      </c>
      <c r="B53" s="178">
        <v>46163.0</v>
      </c>
      <c r="C53" s="91" t="s">
        <v>967</v>
      </c>
      <c r="D53" s="91" t="s">
        <v>173</v>
      </c>
      <c r="E53" s="91" t="s">
        <v>294</v>
      </c>
      <c r="F53" s="176">
        <v>46146.0</v>
      </c>
      <c r="G53" s="179" t="s">
        <v>88</v>
      </c>
      <c r="H53" s="91" t="s">
        <v>2022</v>
      </c>
      <c r="I53" s="330">
        <v>17727.0</v>
      </c>
      <c r="J53" s="97" t="s">
        <v>2023</v>
      </c>
      <c r="K53" s="97" t="s">
        <v>2024</v>
      </c>
      <c r="L53" s="313" t="s">
        <v>2024</v>
      </c>
      <c r="M53" s="91" t="s">
        <v>2025</v>
      </c>
      <c r="N53" s="91" t="s">
        <v>2025</v>
      </c>
      <c r="O53" s="331" t="s">
        <v>2026</v>
      </c>
      <c r="P53" s="176">
        <v>46070.0</v>
      </c>
      <c r="Q53" s="91" t="s">
        <v>124</v>
      </c>
      <c r="R53" s="91">
        <v>1.0</v>
      </c>
      <c r="S53" s="179" t="s">
        <v>350</v>
      </c>
      <c r="T53" s="179" t="s">
        <v>145</v>
      </c>
      <c r="U53" s="179" t="s">
        <v>101</v>
      </c>
      <c r="V53" s="179" t="s">
        <v>664</v>
      </c>
      <c r="W53" s="182"/>
      <c r="X53" s="182"/>
      <c r="Y53" s="182"/>
      <c r="Z53" s="182" t="s">
        <v>2031</v>
      </c>
      <c r="AA53" s="306"/>
    </row>
    <row r="54" ht="22.5" customHeight="1">
      <c r="A54" s="72">
        <v>1.0</v>
      </c>
      <c r="B54" s="178">
        <v>46163.0</v>
      </c>
      <c r="C54" s="91" t="s">
        <v>967</v>
      </c>
      <c r="D54" s="91" t="s">
        <v>173</v>
      </c>
      <c r="E54" s="91" t="s">
        <v>304</v>
      </c>
      <c r="F54" s="176">
        <v>46146.0</v>
      </c>
      <c r="G54" s="179" t="s">
        <v>88</v>
      </c>
      <c r="H54" s="91" t="s">
        <v>3463</v>
      </c>
      <c r="I54" s="330">
        <v>17733.0</v>
      </c>
      <c r="J54" s="97" t="s">
        <v>3465</v>
      </c>
      <c r="K54" s="97" t="s">
        <v>3466</v>
      </c>
      <c r="L54" s="313" t="s">
        <v>3466</v>
      </c>
      <c r="M54" s="91" t="s">
        <v>3467</v>
      </c>
      <c r="N54" s="91" t="s">
        <v>3467</v>
      </c>
      <c r="O54" s="331" t="s">
        <v>2026</v>
      </c>
      <c r="P54" s="176">
        <v>46070.0</v>
      </c>
      <c r="Q54" s="91" t="s">
        <v>124</v>
      </c>
      <c r="R54" s="91" t="s">
        <v>124</v>
      </c>
      <c r="S54" s="179" t="s">
        <v>126</v>
      </c>
      <c r="T54" s="179" t="s">
        <v>195</v>
      </c>
      <c r="U54" s="179" t="s">
        <v>128</v>
      </c>
      <c r="V54" s="91" t="s">
        <v>302</v>
      </c>
      <c r="W54" s="182"/>
      <c r="X54" s="182"/>
      <c r="Y54" s="182"/>
      <c r="Z54" s="182"/>
      <c r="AA54" s="306"/>
    </row>
    <row r="55" ht="22.5" customHeight="1">
      <c r="A55" s="72">
        <v>1.0</v>
      </c>
      <c r="B55" s="178">
        <v>46163.0</v>
      </c>
      <c r="C55" s="91" t="s">
        <v>967</v>
      </c>
      <c r="D55" s="91" t="s">
        <v>173</v>
      </c>
      <c r="E55" s="91" t="s">
        <v>308</v>
      </c>
      <c r="F55" s="176">
        <v>46146.0</v>
      </c>
      <c r="G55" s="179" t="s">
        <v>88</v>
      </c>
      <c r="H55" s="91" t="s">
        <v>2036</v>
      </c>
      <c r="I55" s="330">
        <v>17896.0</v>
      </c>
      <c r="J55" s="97" t="s">
        <v>2037</v>
      </c>
      <c r="K55" s="97" t="s">
        <v>2038</v>
      </c>
      <c r="L55" s="313" t="s">
        <v>2038</v>
      </c>
      <c r="M55" s="91" t="s">
        <v>2039</v>
      </c>
      <c r="N55" s="91" t="s">
        <v>2039</v>
      </c>
      <c r="O55" s="331" t="s">
        <v>2040</v>
      </c>
      <c r="P55" s="176">
        <v>46085.0</v>
      </c>
      <c r="Q55" s="91" t="s">
        <v>124</v>
      </c>
      <c r="R55" s="91">
        <v>1.0</v>
      </c>
      <c r="S55" s="179" t="s">
        <v>251</v>
      </c>
      <c r="T55" s="179" t="s">
        <v>145</v>
      </c>
      <c r="U55" s="179" t="s">
        <v>101</v>
      </c>
      <c r="V55" s="91" t="s">
        <v>131</v>
      </c>
      <c r="W55" s="182"/>
      <c r="X55" s="182"/>
      <c r="Y55" s="182"/>
      <c r="Z55" s="182"/>
      <c r="AA55" s="306"/>
    </row>
    <row r="56" ht="22.5" customHeight="1">
      <c r="A56" s="72">
        <v>5.0</v>
      </c>
      <c r="B56" s="176">
        <v>46163.0</v>
      </c>
      <c r="C56" s="91" t="s">
        <v>83</v>
      </c>
      <c r="D56" s="91" t="s">
        <v>173</v>
      </c>
      <c r="E56" s="91" t="s">
        <v>2049</v>
      </c>
      <c r="F56" s="176">
        <v>46126.0</v>
      </c>
      <c r="G56" s="176"/>
      <c r="H56" s="91" t="s">
        <v>2052</v>
      </c>
      <c r="I56" s="91" t="s">
        <v>2053</v>
      </c>
      <c r="J56" s="97" t="s">
        <v>2054</v>
      </c>
      <c r="K56" s="97" t="s">
        <v>2055</v>
      </c>
      <c r="L56" s="313" t="s">
        <v>2055</v>
      </c>
      <c r="M56" s="91" t="s">
        <v>2056</v>
      </c>
      <c r="N56" s="91" t="s">
        <v>2056</v>
      </c>
      <c r="O56" s="183">
        <v>46126.0</v>
      </c>
      <c r="P56" s="176">
        <v>46140.0</v>
      </c>
      <c r="Q56" s="91" t="s">
        <v>143</v>
      </c>
      <c r="R56" s="91">
        <v>2.0</v>
      </c>
      <c r="S56" s="179" t="s">
        <v>251</v>
      </c>
      <c r="T56" s="179" t="s">
        <v>145</v>
      </c>
      <c r="U56" s="179" t="s">
        <v>101</v>
      </c>
      <c r="V56" s="91" t="s">
        <v>131</v>
      </c>
      <c r="W56" s="182"/>
      <c r="X56" s="182"/>
      <c r="Y56" s="184"/>
      <c r="Z56" s="182"/>
      <c r="AA56" s="459"/>
    </row>
    <row r="57" ht="22.5" customHeight="1">
      <c r="A57" s="72">
        <v>0.0</v>
      </c>
      <c r="B57" s="176">
        <v>46163.0</v>
      </c>
      <c r="C57" s="91" t="s">
        <v>83</v>
      </c>
      <c r="D57" s="91" t="s">
        <v>173</v>
      </c>
      <c r="E57" s="91" t="s">
        <v>1262</v>
      </c>
      <c r="F57" s="178">
        <v>46162.0</v>
      </c>
      <c r="G57" s="179" t="s">
        <v>88</v>
      </c>
      <c r="H57" s="91" t="s">
        <v>1422</v>
      </c>
      <c r="I57" s="91" t="s">
        <v>1423</v>
      </c>
      <c r="J57" s="97" t="s">
        <v>1424</v>
      </c>
      <c r="K57" s="97" t="s">
        <v>1425</v>
      </c>
      <c r="L57" s="313" t="s">
        <v>1425</v>
      </c>
      <c r="M57" s="91" t="s">
        <v>1426</v>
      </c>
      <c r="N57" s="91" t="s">
        <v>1426</v>
      </c>
      <c r="O57" s="183">
        <v>46162.0</v>
      </c>
      <c r="P57" s="176">
        <v>46176.0</v>
      </c>
      <c r="Q57" s="91" t="s">
        <v>124</v>
      </c>
      <c r="R57" s="91" t="s">
        <v>143</v>
      </c>
      <c r="S57" s="179" t="s">
        <v>251</v>
      </c>
      <c r="T57" s="179" t="s">
        <v>145</v>
      </c>
      <c r="U57" s="179" t="s">
        <v>101</v>
      </c>
      <c r="V57" s="91" t="s">
        <v>131</v>
      </c>
      <c r="W57" s="182"/>
      <c r="X57" s="182"/>
      <c r="Y57" s="184"/>
      <c r="Z57" s="182"/>
      <c r="AA57" s="459"/>
    </row>
    <row r="58" ht="22.5" customHeight="1">
      <c r="A58" s="72">
        <v>0.0</v>
      </c>
      <c r="B58" s="176">
        <v>46163.0</v>
      </c>
      <c r="C58" s="91" t="s">
        <v>83</v>
      </c>
      <c r="D58" s="91" t="s">
        <v>173</v>
      </c>
      <c r="E58" s="91" t="s">
        <v>1275</v>
      </c>
      <c r="F58" s="178">
        <v>46163.0</v>
      </c>
      <c r="G58" s="179" t="s">
        <v>88</v>
      </c>
      <c r="H58" s="91" t="s">
        <v>1429</v>
      </c>
      <c r="I58" s="91" t="s">
        <v>1430</v>
      </c>
      <c r="J58" s="97" t="s">
        <v>1431</v>
      </c>
      <c r="K58" s="97" t="s">
        <v>1432</v>
      </c>
      <c r="L58" s="313" t="s">
        <v>1432</v>
      </c>
      <c r="M58" s="91" t="s">
        <v>1433</v>
      </c>
      <c r="N58" s="91" t="s">
        <v>1433</v>
      </c>
      <c r="O58" s="183">
        <v>46162.0</v>
      </c>
      <c r="P58" s="176">
        <v>46176.0</v>
      </c>
      <c r="Q58" s="91" t="s">
        <v>143</v>
      </c>
      <c r="R58" s="91" t="s">
        <v>143</v>
      </c>
      <c r="S58" s="179" t="s">
        <v>251</v>
      </c>
      <c r="T58" s="179" t="s">
        <v>145</v>
      </c>
      <c r="U58" s="179" t="s">
        <v>101</v>
      </c>
      <c r="V58" s="91" t="s">
        <v>131</v>
      </c>
      <c r="W58" s="182"/>
      <c r="X58" s="182"/>
      <c r="Y58" s="184"/>
      <c r="Z58" s="182"/>
      <c r="AA58" s="459"/>
    </row>
    <row r="59" ht="22.5" customHeight="1">
      <c r="A59" s="72">
        <v>0.0</v>
      </c>
      <c r="B59" s="176">
        <v>46163.0</v>
      </c>
      <c r="C59" s="91" t="s">
        <v>83</v>
      </c>
      <c r="D59" s="91" t="s">
        <v>173</v>
      </c>
      <c r="E59" s="91" t="s">
        <v>1284</v>
      </c>
      <c r="F59" s="178">
        <v>46163.0</v>
      </c>
      <c r="G59" s="179" t="s">
        <v>88</v>
      </c>
      <c r="H59" s="91" t="s">
        <v>1438</v>
      </c>
      <c r="I59" s="91" t="s">
        <v>1439</v>
      </c>
      <c r="J59" s="97" t="s">
        <v>1440</v>
      </c>
      <c r="K59" s="97" t="s">
        <v>1441</v>
      </c>
      <c r="L59" s="313" t="s">
        <v>1441</v>
      </c>
      <c r="M59" s="91" t="s">
        <v>1443</v>
      </c>
      <c r="N59" s="91" t="s">
        <v>1443</v>
      </c>
      <c r="O59" s="183">
        <v>46163.0</v>
      </c>
      <c r="P59" s="176">
        <v>46177.0</v>
      </c>
      <c r="Q59" s="91" t="s">
        <v>124</v>
      </c>
      <c r="R59" s="91" t="s">
        <v>143</v>
      </c>
      <c r="S59" s="179" t="s">
        <v>381</v>
      </c>
      <c r="T59" s="179" t="s">
        <v>145</v>
      </c>
      <c r="U59" s="179" t="s">
        <v>101</v>
      </c>
      <c r="V59" s="91" t="s">
        <v>664</v>
      </c>
      <c r="W59" s="182" t="s">
        <v>1445</v>
      </c>
      <c r="X59" s="182"/>
      <c r="Y59" s="184"/>
      <c r="Z59" s="182" t="s">
        <v>3490</v>
      </c>
      <c r="AA59" s="459"/>
    </row>
    <row r="60" ht="22.5" customHeight="1">
      <c r="A60" s="72">
        <f>COUNTIF('Copy of Call &amp; Chat-Lidya (buat'!$I$4:$I$1871,I60)</f>
        <v>5</v>
      </c>
      <c r="B60" s="176">
        <v>46162.0</v>
      </c>
      <c r="C60" s="91" t="s">
        <v>83</v>
      </c>
      <c r="D60" s="91" t="s">
        <v>173</v>
      </c>
      <c r="E60" s="91" t="s">
        <v>1971</v>
      </c>
      <c r="F60" s="176">
        <v>46141.0</v>
      </c>
      <c r="G60" s="179" t="s">
        <v>88</v>
      </c>
      <c r="H60" s="91" t="s">
        <v>851</v>
      </c>
      <c r="I60" s="91" t="s">
        <v>1973</v>
      </c>
      <c r="J60" s="97" t="s">
        <v>1974</v>
      </c>
      <c r="K60" s="97" t="s">
        <v>1976</v>
      </c>
      <c r="L60" s="313" t="s">
        <v>1976</v>
      </c>
      <c r="M60" s="91" t="s">
        <v>1977</v>
      </c>
      <c r="N60" s="91" t="s">
        <v>1977</v>
      </c>
      <c r="O60" s="183">
        <v>46141.0</v>
      </c>
      <c r="P60" s="176">
        <v>46155.0</v>
      </c>
      <c r="Q60" s="91" t="s">
        <v>124</v>
      </c>
      <c r="R60" s="91">
        <v>2.0</v>
      </c>
      <c r="S60" s="179" t="s">
        <v>251</v>
      </c>
      <c r="T60" s="179" t="s">
        <v>145</v>
      </c>
      <c r="U60" s="179" t="s">
        <v>101</v>
      </c>
      <c r="V60" s="179" t="s">
        <v>1043</v>
      </c>
      <c r="W60" s="182"/>
      <c r="X60" s="182"/>
      <c r="Y60" s="184"/>
      <c r="Z60" s="182"/>
      <c r="AA60" s="459"/>
    </row>
    <row r="61" ht="22.5" customHeight="1">
      <c r="A61" s="72">
        <f>COUNTIF('Copy of Call &amp; Chat-Lidya (buat'!$I$4:$I$1871,I61)</f>
        <v>5</v>
      </c>
      <c r="B61" s="176">
        <v>46162.0</v>
      </c>
      <c r="C61" s="91" t="s">
        <v>83</v>
      </c>
      <c r="D61" s="91" t="s">
        <v>173</v>
      </c>
      <c r="E61" s="91" t="s">
        <v>1022</v>
      </c>
      <c r="F61" s="178">
        <v>46084.0</v>
      </c>
      <c r="G61" s="179" t="s">
        <v>88</v>
      </c>
      <c r="H61" s="91">
        <v>10679.0</v>
      </c>
      <c r="I61" s="91" t="s">
        <v>1024</v>
      </c>
      <c r="J61" s="97" t="s">
        <v>1025</v>
      </c>
      <c r="K61" s="97" t="s">
        <v>1026</v>
      </c>
      <c r="L61" s="313" t="s">
        <v>1026</v>
      </c>
      <c r="M61" s="91" t="s">
        <v>1027</v>
      </c>
      <c r="N61" s="91" t="s">
        <v>1027</v>
      </c>
      <c r="O61" s="183">
        <v>46067.0</v>
      </c>
      <c r="P61" s="176">
        <v>46081.0</v>
      </c>
      <c r="Q61" s="91" t="s">
        <v>124</v>
      </c>
      <c r="R61" s="91" t="s">
        <v>143</v>
      </c>
      <c r="S61" s="179" t="s">
        <v>126</v>
      </c>
      <c r="T61" s="179" t="s">
        <v>145</v>
      </c>
      <c r="U61" s="179" t="s">
        <v>101</v>
      </c>
      <c r="V61" s="179" t="s">
        <v>1043</v>
      </c>
      <c r="W61" s="91" t="s">
        <v>694</v>
      </c>
      <c r="X61" s="182"/>
      <c r="Y61" s="182"/>
      <c r="Z61" s="182"/>
      <c r="AA61" s="459"/>
    </row>
    <row r="62" ht="22.5" customHeight="1">
      <c r="A62" s="72">
        <f>COUNTIF('Copy of Call &amp; Chat-Lidya (buat'!$I$4:$I$1871,I62)</f>
        <v>4</v>
      </c>
      <c r="B62" s="176">
        <v>46162.0</v>
      </c>
      <c r="C62" s="91" t="s">
        <v>83</v>
      </c>
      <c r="D62" s="91" t="s">
        <v>173</v>
      </c>
      <c r="E62" s="91" t="s">
        <v>1028</v>
      </c>
      <c r="F62" s="178">
        <v>46073.0</v>
      </c>
      <c r="G62" s="179" t="s">
        <v>88</v>
      </c>
      <c r="H62" s="91" t="s">
        <v>1029</v>
      </c>
      <c r="I62" s="91" t="s">
        <v>1030</v>
      </c>
      <c r="J62" s="97" t="s">
        <v>1031</v>
      </c>
      <c r="K62" s="97" t="s">
        <v>1032</v>
      </c>
      <c r="L62" s="313" t="s">
        <v>1032</v>
      </c>
      <c r="M62" s="91" t="s">
        <v>1033</v>
      </c>
      <c r="N62" s="91" t="s">
        <v>1033</v>
      </c>
      <c r="O62" s="183">
        <v>46073.0</v>
      </c>
      <c r="P62" s="176">
        <v>46087.0</v>
      </c>
      <c r="Q62" s="91" t="s">
        <v>143</v>
      </c>
      <c r="R62" s="91" t="s">
        <v>143</v>
      </c>
      <c r="S62" s="179" t="s">
        <v>251</v>
      </c>
      <c r="T62" s="179" t="s">
        <v>145</v>
      </c>
      <c r="U62" s="179" t="s">
        <v>101</v>
      </c>
      <c r="V62" s="179" t="s">
        <v>1043</v>
      </c>
      <c r="W62" s="91" t="s">
        <v>342</v>
      </c>
      <c r="X62" s="91" t="s">
        <v>1035</v>
      </c>
      <c r="Y62" s="182"/>
      <c r="Z62" s="182"/>
      <c r="AA62" s="459"/>
    </row>
    <row r="63" ht="22.5" customHeight="1">
      <c r="A63" s="72">
        <f>COUNTIF('Copy of Call &amp; Chat-Lidya (buat'!$I$4:$I$1871,I63)</f>
        <v>5</v>
      </c>
      <c r="B63" s="176">
        <v>46162.0</v>
      </c>
      <c r="C63" s="91" t="s">
        <v>83</v>
      </c>
      <c r="D63" s="91" t="s">
        <v>173</v>
      </c>
      <c r="E63" s="91" t="s">
        <v>1037</v>
      </c>
      <c r="F63" s="178">
        <v>46062.0</v>
      </c>
      <c r="G63" s="179" t="s">
        <v>88</v>
      </c>
      <c r="H63" s="91" t="s">
        <v>1038</v>
      </c>
      <c r="I63" s="91" t="s">
        <v>1039</v>
      </c>
      <c r="J63" s="97" t="s">
        <v>1040</v>
      </c>
      <c r="K63" s="97" t="s">
        <v>1041</v>
      </c>
      <c r="L63" s="313" t="s">
        <v>1041</v>
      </c>
      <c r="M63" s="91" t="s">
        <v>1042</v>
      </c>
      <c r="N63" s="91" t="s">
        <v>1042</v>
      </c>
      <c r="O63" s="183">
        <v>46061.0</v>
      </c>
      <c r="P63" s="176">
        <v>46075.0</v>
      </c>
      <c r="Q63" s="91" t="s">
        <v>124</v>
      </c>
      <c r="R63" s="91" t="s">
        <v>143</v>
      </c>
      <c r="S63" s="179" t="s">
        <v>251</v>
      </c>
      <c r="T63" s="179" t="s">
        <v>145</v>
      </c>
      <c r="U63" s="179" t="s">
        <v>101</v>
      </c>
      <c r="V63" s="179" t="s">
        <v>1043</v>
      </c>
      <c r="W63" s="91" t="s">
        <v>694</v>
      </c>
      <c r="X63" s="91" t="s">
        <v>1035</v>
      </c>
      <c r="Y63" s="182"/>
      <c r="Z63" s="182"/>
      <c r="AA63" s="459"/>
    </row>
    <row r="64" ht="22.5" customHeight="1">
      <c r="A64" s="72">
        <f>COUNTIF('Copy of Call &amp; Chat-Lidya (buat'!$I$4:$I$1871,I64)</f>
        <v>4</v>
      </c>
      <c r="B64" s="176">
        <v>46162.0</v>
      </c>
      <c r="C64" s="91" t="s">
        <v>83</v>
      </c>
      <c r="D64" s="91" t="s">
        <v>173</v>
      </c>
      <c r="E64" s="91" t="s">
        <v>1706</v>
      </c>
      <c r="F64" s="176">
        <v>46134.0</v>
      </c>
      <c r="G64" s="179" t="s">
        <v>88</v>
      </c>
      <c r="H64" s="91" t="s">
        <v>1708</v>
      </c>
      <c r="I64" s="91" t="s">
        <v>1709</v>
      </c>
      <c r="J64" s="97" t="s">
        <v>1711</v>
      </c>
      <c r="K64" s="97" t="s">
        <v>1712</v>
      </c>
      <c r="L64" s="313" t="s">
        <v>1712</v>
      </c>
      <c r="M64" s="91" t="s">
        <v>1713</v>
      </c>
      <c r="N64" s="91" t="s">
        <v>1714</v>
      </c>
      <c r="O64" s="183">
        <v>46129.0</v>
      </c>
      <c r="P64" s="176">
        <v>46143.0</v>
      </c>
      <c r="Q64" s="91" t="s">
        <v>124</v>
      </c>
      <c r="R64" s="91">
        <v>2.0</v>
      </c>
      <c r="S64" s="179" t="s">
        <v>251</v>
      </c>
      <c r="T64" s="179" t="s">
        <v>145</v>
      </c>
      <c r="U64" s="179" t="s">
        <v>101</v>
      </c>
      <c r="V64" s="97" t="s">
        <v>131</v>
      </c>
      <c r="W64" s="182"/>
      <c r="X64" s="182"/>
      <c r="Y64" s="182"/>
      <c r="Z64" s="182"/>
      <c r="AA64" s="459"/>
    </row>
    <row r="65" ht="22.5" customHeight="1">
      <c r="A65" s="72">
        <f>COUNTIF('Copy of Call &amp; Chat-Lidya (buat'!$I$4:$I$1871,I65)</f>
        <v>4</v>
      </c>
      <c r="B65" s="176">
        <v>46162.0</v>
      </c>
      <c r="C65" s="91" t="s">
        <v>83</v>
      </c>
      <c r="D65" s="91" t="s">
        <v>173</v>
      </c>
      <c r="E65" s="91" t="s">
        <v>1528</v>
      </c>
      <c r="F65" s="176">
        <v>46134.0</v>
      </c>
      <c r="G65" s="179" t="s">
        <v>88</v>
      </c>
      <c r="H65" s="91" t="s">
        <v>1529</v>
      </c>
      <c r="I65" s="91" t="s">
        <v>1530</v>
      </c>
      <c r="J65" s="97" t="s">
        <v>1531</v>
      </c>
      <c r="K65" s="97" t="s">
        <v>1532</v>
      </c>
      <c r="L65" s="313" t="s">
        <v>1532</v>
      </c>
      <c r="M65" s="91" t="s">
        <v>1533</v>
      </c>
      <c r="N65" s="91" t="s">
        <v>1533</v>
      </c>
      <c r="O65" s="183">
        <v>46134.0</v>
      </c>
      <c r="P65" s="176">
        <v>46148.0</v>
      </c>
      <c r="Q65" s="91" t="s">
        <v>124</v>
      </c>
      <c r="R65" s="91">
        <v>2.0</v>
      </c>
      <c r="S65" s="179" t="s">
        <v>251</v>
      </c>
      <c r="T65" s="179" t="s">
        <v>145</v>
      </c>
      <c r="U65" s="179" t="s">
        <v>101</v>
      </c>
      <c r="V65" s="97" t="s">
        <v>131</v>
      </c>
      <c r="W65" s="182"/>
      <c r="X65" s="182"/>
      <c r="Y65" s="182"/>
      <c r="Z65" s="182"/>
      <c r="AA65" s="459"/>
    </row>
    <row r="66" ht="22.5" customHeight="1">
      <c r="A66" s="72">
        <f>COUNTIF('Copy of Call &amp; Chat-Lidya (buat'!$I$4:$I$1871,I66)</f>
        <v>4</v>
      </c>
      <c r="B66" s="176">
        <v>46162.0</v>
      </c>
      <c r="C66" s="91" t="s">
        <v>83</v>
      </c>
      <c r="D66" s="91" t="s">
        <v>173</v>
      </c>
      <c r="E66" s="91" t="s">
        <v>2028</v>
      </c>
      <c r="F66" s="176">
        <v>46135.0</v>
      </c>
      <c r="G66" s="179" t="s">
        <v>88</v>
      </c>
      <c r="H66" s="91" t="s">
        <v>2029</v>
      </c>
      <c r="I66" s="91" t="s">
        <v>2030</v>
      </c>
      <c r="J66" s="97" t="s">
        <v>2032</v>
      </c>
      <c r="K66" s="97" t="s">
        <v>2033</v>
      </c>
      <c r="L66" s="313" t="s">
        <v>2033</v>
      </c>
      <c r="M66" s="91" t="s">
        <v>2034</v>
      </c>
      <c r="N66" s="182"/>
      <c r="O66" s="183">
        <v>46135.0</v>
      </c>
      <c r="P66" s="176">
        <v>46149.0</v>
      </c>
      <c r="Q66" s="91" t="s">
        <v>124</v>
      </c>
      <c r="R66" s="91">
        <v>2.0</v>
      </c>
      <c r="S66" s="179" t="s">
        <v>251</v>
      </c>
      <c r="T66" s="179" t="s">
        <v>145</v>
      </c>
      <c r="U66" s="179" t="s">
        <v>101</v>
      </c>
      <c r="V66" s="97" t="s">
        <v>131</v>
      </c>
      <c r="W66" s="182"/>
      <c r="X66" s="182"/>
      <c r="Y66" s="182"/>
      <c r="Z66" s="182"/>
      <c r="AA66" s="459"/>
    </row>
    <row r="67" ht="22.5" customHeight="1">
      <c r="A67" s="72">
        <f>COUNTIF('Copy of Call &amp; Chat-Lidya (buat'!$I$4:$I$1871,I67)</f>
        <v>4</v>
      </c>
      <c r="B67" s="176">
        <v>46162.0</v>
      </c>
      <c r="C67" s="91" t="s">
        <v>83</v>
      </c>
      <c r="D67" s="91" t="s">
        <v>173</v>
      </c>
      <c r="E67" s="91" t="s">
        <v>2041</v>
      </c>
      <c r="F67" s="176">
        <v>46139.0</v>
      </c>
      <c r="G67" s="179" t="s">
        <v>88</v>
      </c>
      <c r="H67" s="91" t="s">
        <v>2042</v>
      </c>
      <c r="I67" s="91" t="s">
        <v>2043</v>
      </c>
      <c r="J67" s="97" t="s">
        <v>2044</v>
      </c>
      <c r="K67" s="97" t="s">
        <v>2045</v>
      </c>
      <c r="L67" s="313" t="s">
        <v>2045</v>
      </c>
      <c r="M67" s="91" t="s">
        <v>2046</v>
      </c>
      <c r="N67" s="182"/>
      <c r="O67" s="183">
        <v>46139.0</v>
      </c>
      <c r="P67" s="176">
        <v>46153.0</v>
      </c>
      <c r="Q67" s="91" t="s">
        <v>143</v>
      </c>
      <c r="R67" s="91">
        <v>2.0</v>
      </c>
      <c r="S67" s="179" t="s">
        <v>251</v>
      </c>
      <c r="T67" s="179" t="s">
        <v>145</v>
      </c>
      <c r="U67" s="179" t="s">
        <v>101</v>
      </c>
      <c r="V67" s="97" t="s">
        <v>131</v>
      </c>
      <c r="W67" s="97" t="s">
        <v>342</v>
      </c>
      <c r="X67" s="182"/>
      <c r="Y67" s="182"/>
      <c r="Z67" s="182"/>
      <c r="AA67" s="459"/>
    </row>
    <row r="68" ht="22.5" customHeight="1">
      <c r="A68" s="72">
        <f>COUNTIF('Copy of Call &amp; Chat-Lidya (buat'!$I$4:$I$1871,I68)</f>
        <v>2</v>
      </c>
      <c r="B68" s="176">
        <v>46162.0</v>
      </c>
      <c r="C68" s="91" t="s">
        <v>83</v>
      </c>
      <c r="D68" s="91" t="s">
        <v>173</v>
      </c>
      <c r="E68" s="91" t="s">
        <v>1538</v>
      </c>
      <c r="F68" s="178">
        <v>46158.0</v>
      </c>
      <c r="G68" s="179" t="s">
        <v>88</v>
      </c>
      <c r="H68" s="91" t="s">
        <v>1539</v>
      </c>
      <c r="I68" s="91" t="s">
        <v>1540</v>
      </c>
      <c r="J68" s="97" t="s">
        <v>1541</v>
      </c>
      <c r="K68" s="180" t="s">
        <v>1542</v>
      </c>
      <c r="L68" s="181" t="s">
        <v>1542</v>
      </c>
      <c r="M68" s="91" t="s">
        <v>1544</v>
      </c>
      <c r="N68" s="91" t="s">
        <v>1544</v>
      </c>
      <c r="O68" s="183">
        <v>46158.0</v>
      </c>
      <c r="P68" s="176">
        <v>46172.0</v>
      </c>
      <c r="Q68" s="91" t="s">
        <v>124</v>
      </c>
      <c r="R68" s="91">
        <v>2.0</v>
      </c>
      <c r="S68" s="179" t="s">
        <v>251</v>
      </c>
      <c r="T68" s="179" t="s">
        <v>145</v>
      </c>
      <c r="U68" s="179" t="s">
        <v>101</v>
      </c>
      <c r="V68" s="97" t="s">
        <v>390</v>
      </c>
      <c r="W68" s="182"/>
      <c r="X68" s="182"/>
      <c r="Y68" s="184"/>
      <c r="Z68" s="182"/>
      <c r="AA68" s="459"/>
    </row>
    <row r="69" ht="22.5" customHeight="1">
      <c r="A69" s="72">
        <f>COUNTIF('Copy of Call &amp; Chat-Lidya (buat'!$I$4:$I$1871,I69)</f>
        <v>1</v>
      </c>
      <c r="B69" s="176">
        <v>46162.0</v>
      </c>
      <c r="C69" s="91" t="s">
        <v>83</v>
      </c>
      <c r="D69" s="91" t="s">
        <v>173</v>
      </c>
      <c r="E69" s="91" t="s">
        <v>1098</v>
      </c>
      <c r="F69" s="178">
        <v>46161.0</v>
      </c>
      <c r="G69" s="179" t="s">
        <v>88</v>
      </c>
      <c r="H69" s="91" t="s">
        <v>2057</v>
      </c>
      <c r="I69" s="91" t="s">
        <v>2058</v>
      </c>
      <c r="J69" s="97" t="s">
        <v>2059</v>
      </c>
      <c r="K69" s="180" t="s">
        <v>2060</v>
      </c>
      <c r="L69" s="181" t="s">
        <v>2060</v>
      </c>
      <c r="M69" s="91" t="s">
        <v>2061</v>
      </c>
      <c r="N69" s="91" t="s">
        <v>2062</v>
      </c>
      <c r="O69" s="183">
        <v>46161.0</v>
      </c>
      <c r="P69" s="176">
        <v>46175.0</v>
      </c>
      <c r="Q69" s="91" t="s">
        <v>124</v>
      </c>
      <c r="R69" s="91" t="s">
        <v>124</v>
      </c>
      <c r="S69" s="179" t="s">
        <v>126</v>
      </c>
      <c r="T69" s="179" t="s">
        <v>195</v>
      </c>
      <c r="U69" s="179" t="s">
        <v>128</v>
      </c>
      <c r="V69" s="97" t="s">
        <v>131</v>
      </c>
      <c r="W69" s="182"/>
      <c r="X69" s="182"/>
      <c r="Y69" s="184"/>
      <c r="Z69" s="97" t="s">
        <v>533</v>
      </c>
      <c r="AA69" s="459"/>
    </row>
    <row r="70" ht="22.5" customHeight="1">
      <c r="A70" s="72">
        <f>COUNTIF('Copy of Call &amp; Chat-Lidya (buat'!$I$4:$I$1871,I70)</f>
        <v>2</v>
      </c>
      <c r="B70" s="176">
        <v>46162.0</v>
      </c>
      <c r="C70" s="91" t="s">
        <v>83</v>
      </c>
      <c r="D70" s="91" t="s">
        <v>173</v>
      </c>
      <c r="E70" s="91" t="s">
        <v>946</v>
      </c>
      <c r="F70" s="178">
        <v>46161.0</v>
      </c>
      <c r="G70" s="179" t="s">
        <v>88</v>
      </c>
      <c r="H70" s="91" t="s">
        <v>951</v>
      </c>
      <c r="I70" s="91" t="s">
        <v>953</v>
      </c>
      <c r="J70" s="97" t="s">
        <v>954</v>
      </c>
      <c r="K70" s="180" t="s">
        <v>955</v>
      </c>
      <c r="L70" s="181" t="s">
        <v>955</v>
      </c>
      <c r="M70" s="91" t="s">
        <v>956</v>
      </c>
      <c r="N70" s="91" t="s">
        <v>956</v>
      </c>
      <c r="O70" s="183">
        <v>46161.0</v>
      </c>
      <c r="P70" s="176">
        <v>46175.0</v>
      </c>
      <c r="Q70" s="91" t="s">
        <v>461</v>
      </c>
      <c r="R70" s="91" t="s">
        <v>213</v>
      </c>
      <c r="S70" s="179" t="s">
        <v>100</v>
      </c>
      <c r="T70" s="179" t="s">
        <v>350</v>
      </c>
      <c r="U70" s="179" t="s">
        <v>101</v>
      </c>
      <c r="V70" s="97" t="s">
        <v>341</v>
      </c>
      <c r="W70" s="182"/>
      <c r="X70" s="182"/>
      <c r="Y70" s="184"/>
      <c r="Z70" s="97" t="s">
        <v>4020</v>
      </c>
      <c r="AA70" s="459"/>
    </row>
    <row r="71" ht="22.5" customHeight="1">
      <c r="A71" s="72">
        <f>COUNTIF('Copy of Call &amp; Chat-Lidya (buat'!$I$4:$I$1871,I71)</f>
        <v>1</v>
      </c>
      <c r="B71" s="176">
        <v>46162.0</v>
      </c>
      <c r="C71" s="91" t="s">
        <v>83</v>
      </c>
      <c r="D71" s="91" t="s">
        <v>173</v>
      </c>
      <c r="E71" s="91" t="s">
        <v>1069</v>
      </c>
      <c r="F71" s="178">
        <v>46162.0</v>
      </c>
      <c r="G71" s="179" t="s">
        <v>88</v>
      </c>
      <c r="H71" s="91" t="s">
        <v>1070</v>
      </c>
      <c r="I71" s="91" t="s">
        <v>1071</v>
      </c>
      <c r="J71" s="97" t="s">
        <v>1072</v>
      </c>
      <c r="K71" s="180" t="s">
        <v>1073</v>
      </c>
      <c r="L71" s="181" t="s">
        <v>1073</v>
      </c>
      <c r="M71" s="91" t="s">
        <v>1075</v>
      </c>
      <c r="N71" s="91" t="s">
        <v>1075</v>
      </c>
      <c r="O71" s="183">
        <v>46161.0</v>
      </c>
      <c r="P71" s="176">
        <v>46175.0</v>
      </c>
      <c r="Q71" s="91" t="s">
        <v>143</v>
      </c>
      <c r="R71" s="91" t="s">
        <v>143</v>
      </c>
      <c r="S71" s="179" t="s">
        <v>251</v>
      </c>
      <c r="T71" s="179" t="s">
        <v>145</v>
      </c>
      <c r="U71" s="179" t="s">
        <v>101</v>
      </c>
      <c r="V71" s="97" t="s">
        <v>131</v>
      </c>
      <c r="W71" s="182"/>
      <c r="X71" s="182"/>
      <c r="Y71" s="184"/>
      <c r="Z71" s="182"/>
      <c r="AA71" s="459"/>
    </row>
    <row r="72" ht="22.5" customHeight="1">
      <c r="A72" s="72">
        <f>COUNTIF('Copy of Call &amp; Chat-Lidya (buat'!$I$4:$I$1871,I72)</f>
        <v>1</v>
      </c>
      <c r="B72" s="176">
        <v>46162.0</v>
      </c>
      <c r="C72" s="91" t="s">
        <v>83</v>
      </c>
      <c r="D72" s="91" t="s">
        <v>173</v>
      </c>
      <c r="E72" s="91" t="s">
        <v>1078</v>
      </c>
      <c r="F72" s="178">
        <v>46162.0</v>
      </c>
      <c r="G72" s="179" t="s">
        <v>88</v>
      </c>
      <c r="H72" s="91" t="s">
        <v>1081</v>
      </c>
      <c r="I72" s="91" t="s">
        <v>1083</v>
      </c>
      <c r="J72" s="97" t="s">
        <v>1084</v>
      </c>
      <c r="K72" s="180" t="s">
        <v>1086</v>
      </c>
      <c r="L72" s="181" t="s">
        <v>1086</v>
      </c>
      <c r="M72" s="91" t="s">
        <v>1088</v>
      </c>
      <c r="N72" s="91" t="s">
        <v>1088</v>
      </c>
      <c r="O72" s="183">
        <v>46162.0</v>
      </c>
      <c r="P72" s="176">
        <v>46176.0</v>
      </c>
      <c r="Q72" s="91" t="s">
        <v>124</v>
      </c>
      <c r="R72" s="91" t="s">
        <v>143</v>
      </c>
      <c r="S72" s="179" t="s">
        <v>251</v>
      </c>
      <c r="T72" s="179" t="s">
        <v>350</v>
      </c>
      <c r="U72" s="179" t="s">
        <v>101</v>
      </c>
      <c r="V72" s="97" t="s">
        <v>390</v>
      </c>
      <c r="W72" s="182"/>
      <c r="X72" s="182"/>
      <c r="Y72" s="184"/>
      <c r="Z72" s="97" t="s">
        <v>2066</v>
      </c>
      <c r="AA72" s="459"/>
    </row>
    <row r="73" ht="22.5" customHeight="1">
      <c r="A73" s="72">
        <f>COUNTIF('Copy of Call &amp; Chat-Lidya (buat'!$I$4:$I$1871,I73)</f>
        <v>8</v>
      </c>
      <c r="B73" s="176">
        <v>46162.0</v>
      </c>
      <c r="C73" s="91" t="s">
        <v>967</v>
      </c>
      <c r="D73" s="91" t="s">
        <v>173</v>
      </c>
      <c r="E73" s="91" t="s">
        <v>175</v>
      </c>
      <c r="F73" s="176">
        <v>46146.0</v>
      </c>
      <c r="G73" s="179" t="s">
        <v>88</v>
      </c>
      <c r="H73" s="91" t="s">
        <v>968</v>
      </c>
      <c r="I73" s="91" t="s">
        <v>969</v>
      </c>
      <c r="J73" s="97" t="s">
        <v>970</v>
      </c>
      <c r="K73" s="97" t="s">
        <v>971</v>
      </c>
      <c r="L73" s="313" t="s">
        <v>971</v>
      </c>
      <c r="M73" s="91" t="s">
        <v>972</v>
      </c>
      <c r="N73" s="91" t="s">
        <v>972</v>
      </c>
      <c r="O73" s="183">
        <v>46146.0</v>
      </c>
      <c r="P73" s="176">
        <v>46160.0</v>
      </c>
      <c r="Q73" s="91" t="s">
        <v>124</v>
      </c>
      <c r="R73" s="91">
        <v>2.0</v>
      </c>
      <c r="S73" s="179" t="s">
        <v>251</v>
      </c>
      <c r="T73" s="179" t="s">
        <v>100</v>
      </c>
      <c r="U73" s="179" t="s">
        <v>101</v>
      </c>
      <c r="V73" s="179" t="s">
        <v>341</v>
      </c>
      <c r="W73" s="329" t="s">
        <v>509</v>
      </c>
      <c r="X73" s="182"/>
      <c r="Y73" s="182"/>
      <c r="Z73" s="180" t="s">
        <v>2068</v>
      </c>
      <c r="AA73" s="459"/>
    </row>
    <row r="74" ht="22.5" customHeight="1">
      <c r="A74" s="72">
        <f>COUNTIF('Copy of Call &amp; Chat-Lidya (buat'!$I$4:$I$1871,I74)</f>
        <v>8</v>
      </c>
      <c r="B74" s="176">
        <v>46162.0</v>
      </c>
      <c r="C74" s="91" t="s">
        <v>967</v>
      </c>
      <c r="D74" s="91" t="s">
        <v>173</v>
      </c>
      <c r="E74" s="91" t="s">
        <v>554</v>
      </c>
      <c r="F74" s="176">
        <v>46148.0</v>
      </c>
      <c r="G74" s="179" t="s">
        <v>88</v>
      </c>
      <c r="H74" s="91" t="s">
        <v>982</v>
      </c>
      <c r="I74" s="330">
        <v>18604.0</v>
      </c>
      <c r="J74" s="97" t="s">
        <v>983</v>
      </c>
      <c r="K74" s="97" t="s">
        <v>984</v>
      </c>
      <c r="L74" s="313" t="s">
        <v>984</v>
      </c>
      <c r="M74" s="91" t="s">
        <v>985</v>
      </c>
      <c r="N74" s="91" t="s">
        <v>985</v>
      </c>
      <c r="O74" s="331" t="s">
        <v>986</v>
      </c>
      <c r="P74" s="176">
        <v>46161.0</v>
      </c>
      <c r="Q74" s="91" t="s">
        <v>124</v>
      </c>
      <c r="R74" s="91">
        <v>2.0</v>
      </c>
      <c r="S74" s="179" t="s">
        <v>251</v>
      </c>
      <c r="T74" s="179" t="s">
        <v>350</v>
      </c>
      <c r="U74" s="179" t="s">
        <v>101</v>
      </c>
      <c r="V74" s="179" t="s">
        <v>341</v>
      </c>
      <c r="W74" s="182"/>
      <c r="X74" s="182"/>
      <c r="Y74" s="182"/>
      <c r="Z74" s="97" t="s">
        <v>4021</v>
      </c>
      <c r="AA74" s="306"/>
    </row>
    <row r="75" ht="22.5" customHeight="1">
      <c r="A75" s="72">
        <f>COUNTIF('Copy of Call &amp; Chat-Lidya (buat'!$I$4:$I$1871,I75)</f>
        <v>6</v>
      </c>
      <c r="B75" s="176">
        <v>46162.0</v>
      </c>
      <c r="C75" s="91" t="s">
        <v>83</v>
      </c>
      <c r="D75" s="91" t="s">
        <v>173</v>
      </c>
      <c r="E75" s="91" t="s">
        <v>989</v>
      </c>
      <c r="F75" s="176">
        <v>46131.0</v>
      </c>
      <c r="G75" s="179" t="s">
        <v>88</v>
      </c>
      <c r="H75" s="91" t="s">
        <v>990</v>
      </c>
      <c r="I75" s="91" t="s">
        <v>991</v>
      </c>
      <c r="J75" s="97" t="s">
        <v>992</v>
      </c>
      <c r="K75" s="97" t="s">
        <v>993</v>
      </c>
      <c r="L75" s="313" t="s">
        <v>993</v>
      </c>
      <c r="M75" s="91" t="s">
        <v>994</v>
      </c>
      <c r="N75" s="91" t="s">
        <v>994</v>
      </c>
      <c r="O75" s="183">
        <v>46131.0</v>
      </c>
      <c r="P75" s="176">
        <v>46145.0</v>
      </c>
      <c r="Q75" s="91" t="s">
        <v>124</v>
      </c>
      <c r="R75" s="91">
        <v>2.0</v>
      </c>
      <c r="S75" s="179" t="s">
        <v>251</v>
      </c>
      <c r="T75" s="179" t="s">
        <v>145</v>
      </c>
      <c r="U75" s="179" t="s">
        <v>101</v>
      </c>
      <c r="V75" s="97" t="s">
        <v>341</v>
      </c>
      <c r="W75" s="91" t="s">
        <v>342</v>
      </c>
      <c r="X75" s="182"/>
      <c r="Y75" s="182"/>
      <c r="Z75" s="182"/>
      <c r="AA75" s="459"/>
    </row>
    <row r="76" ht="22.5" customHeight="1">
      <c r="A76" s="72">
        <f>COUNTIF('Copy of Call &amp; Chat-Lidya (buat'!$I$4:$I$1871,I76)</f>
        <v>3</v>
      </c>
      <c r="B76" s="176">
        <v>46162.0</v>
      </c>
      <c r="C76" s="91" t="s">
        <v>83</v>
      </c>
      <c r="D76" s="91" t="s">
        <v>173</v>
      </c>
      <c r="E76" s="91" t="s">
        <v>1557</v>
      </c>
      <c r="F76" s="178">
        <v>46160.0</v>
      </c>
      <c r="G76" s="179" t="s">
        <v>88</v>
      </c>
      <c r="H76" s="91" t="s">
        <v>1560</v>
      </c>
      <c r="I76" s="91" t="s">
        <v>1561</v>
      </c>
      <c r="J76" s="97" t="s">
        <v>1563</v>
      </c>
      <c r="K76" s="180" t="s">
        <v>1564</v>
      </c>
      <c r="L76" s="181" t="s">
        <v>1564</v>
      </c>
      <c r="M76" s="91" t="s">
        <v>1565</v>
      </c>
      <c r="N76" s="91" t="s">
        <v>1566</v>
      </c>
      <c r="O76" s="183">
        <v>46160.0</v>
      </c>
      <c r="P76" s="176">
        <v>46174.0</v>
      </c>
      <c r="Q76" s="91" t="s">
        <v>461</v>
      </c>
      <c r="R76" s="91">
        <v>2.0</v>
      </c>
      <c r="S76" s="179" t="s">
        <v>251</v>
      </c>
      <c r="T76" s="179" t="s">
        <v>145</v>
      </c>
      <c r="U76" s="179" t="s">
        <v>101</v>
      </c>
      <c r="V76" s="97" t="s">
        <v>341</v>
      </c>
      <c r="W76" s="91" t="s">
        <v>509</v>
      </c>
      <c r="X76" s="182"/>
      <c r="Y76" s="184"/>
      <c r="Z76" s="182"/>
      <c r="AA76" s="459"/>
    </row>
    <row r="77" ht="22.5" customHeight="1">
      <c r="A77" s="72">
        <f>COUNTIF('Copy of Call &amp; Chat-Lidya (buat'!$I$4:$I$1871,I77)</f>
        <v>4</v>
      </c>
      <c r="B77" s="176">
        <v>46162.0</v>
      </c>
      <c r="C77" s="91" t="s">
        <v>83</v>
      </c>
      <c r="D77" s="91" t="s">
        <v>173</v>
      </c>
      <c r="E77" s="91" t="s">
        <v>809</v>
      </c>
      <c r="F77" s="178">
        <v>46160.0</v>
      </c>
      <c r="G77" s="179" t="s">
        <v>88</v>
      </c>
      <c r="H77" s="91" t="s">
        <v>1570</v>
      </c>
      <c r="I77" s="91" t="s">
        <v>1571</v>
      </c>
      <c r="J77" s="97" t="s">
        <v>1572</v>
      </c>
      <c r="K77" s="180" t="s">
        <v>1573</v>
      </c>
      <c r="L77" s="181" t="s">
        <v>1573</v>
      </c>
      <c r="M77" s="91" t="s">
        <v>1574</v>
      </c>
      <c r="N77" s="182"/>
      <c r="O77" s="183">
        <v>46160.0</v>
      </c>
      <c r="P77" s="176">
        <v>46174.0</v>
      </c>
      <c r="Q77" s="91" t="s">
        <v>143</v>
      </c>
      <c r="R77" s="91">
        <v>2.0</v>
      </c>
      <c r="S77" s="179" t="s">
        <v>99</v>
      </c>
      <c r="T77" s="179" t="s">
        <v>145</v>
      </c>
      <c r="U77" s="179" t="s">
        <v>101</v>
      </c>
      <c r="V77" s="97" t="s">
        <v>341</v>
      </c>
      <c r="W77" s="182"/>
      <c r="X77" s="182"/>
      <c r="Y77" s="184"/>
      <c r="Z77" s="182"/>
      <c r="AA77" s="459"/>
    </row>
    <row r="78" ht="22.5" customHeight="1">
      <c r="A78" s="72">
        <f>COUNTIF('Copy of Call &amp; Chat-Lidya (buat'!$I$4:$I$1871,I78)</f>
        <v>4</v>
      </c>
      <c r="B78" s="176">
        <v>46162.0</v>
      </c>
      <c r="C78" s="91" t="s">
        <v>83</v>
      </c>
      <c r="D78" s="91" t="s">
        <v>173</v>
      </c>
      <c r="E78" s="91" t="s">
        <v>1053</v>
      </c>
      <c r="F78" s="178">
        <v>46160.0</v>
      </c>
      <c r="G78" s="179" t="s">
        <v>88</v>
      </c>
      <c r="H78" s="91" t="s">
        <v>1054</v>
      </c>
      <c r="I78" s="91" t="s">
        <v>1055</v>
      </c>
      <c r="J78" s="97" t="s">
        <v>1056</v>
      </c>
      <c r="K78" s="180" t="s">
        <v>1057</v>
      </c>
      <c r="L78" s="181" t="s">
        <v>1057</v>
      </c>
      <c r="M78" s="91" t="s">
        <v>1058</v>
      </c>
      <c r="N78" s="182"/>
      <c r="O78" s="183">
        <v>46160.0</v>
      </c>
      <c r="P78" s="176">
        <v>46174.0</v>
      </c>
      <c r="Q78" s="91" t="s">
        <v>95</v>
      </c>
      <c r="R78" s="91">
        <v>2.0</v>
      </c>
      <c r="S78" s="179" t="s">
        <v>251</v>
      </c>
      <c r="T78" s="179" t="s">
        <v>350</v>
      </c>
      <c r="U78" s="179" t="s">
        <v>101</v>
      </c>
      <c r="V78" s="179" t="s">
        <v>1043</v>
      </c>
      <c r="W78" s="182"/>
      <c r="X78" s="182"/>
      <c r="Y78" s="184"/>
      <c r="Z78" s="97" t="s">
        <v>4022</v>
      </c>
      <c r="AA78" s="459"/>
    </row>
    <row r="79" ht="22.5" customHeight="1">
      <c r="A79" s="72">
        <f>COUNTIF('Copy of Call &amp; Chat-Lidya (buat'!$I$4:$I$1871,I79)</f>
        <v>7</v>
      </c>
      <c r="B79" s="176">
        <v>46162.0</v>
      </c>
      <c r="C79" s="91" t="s">
        <v>967</v>
      </c>
      <c r="D79" s="91" t="s">
        <v>173</v>
      </c>
      <c r="E79" s="91" t="s">
        <v>86</v>
      </c>
      <c r="F79" s="176">
        <v>46144.0</v>
      </c>
      <c r="G79" s="179" t="s">
        <v>88</v>
      </c>
      <c r="H79" s="91" t="s">
        <v>998</v>
      </c>
      <c r="I79" s="91" t="s">
        <v>999</v>
      </c>
      <c r="J79" s="97" t="s">
        <v>335</v>
      </c>
      <c r="K79" s="97" t="s">
        <v>1000</v>
      </c>
      <c r="L79" s="313" t="s">
        <v>1000</v>
      </c>
      <c r="M79" s="91" t="s">
        <v>1001</v>
      </c>
      <c r="N79" s="91" t="s">
        <v>1001</v>
      </c>
      <c r="O79" s="183">
        <v>46144.0</v>
      </c>
      <c r="P79" s="176">
        <v>46158.0</v>
      </c>
      <c r="Q79" s="91" t="s">
        <v>143</v>
      </c>
      <c r="R79" s="91">
        <v>2.0</v>
      </c>
      <c r="S79" s="179" t="s">
        <v>251</v>
      </c>
      <c r="T79" s="179" t="s">
        <v>145</v>
      </c>
      <c r="U79" s="179" t="s">
        <v>101</v>
      </c>
      <c r="V79" s="179" t="s">
        <v>341</v>
      </c>
      <c r="W79" s="182"/>
      <c r="X79" s="182"/>
      <c r="Y79" s="182"/>
      <c r="Z79" s="182"/>
      <c r="AA79" s="459"/>
    </row>
    <row r="80" ht="22.5" customHeight="1">
      <c r="A80" s="72">
        <f>COUNTIF('Copy of Call &amp; Chat-Lidya (buat'!$I$4:$I$1871,I80)</f>
        <v>5</v>
      </c>
      <c r="B80" s="176">
        <v>46162.0</v>
      </c>
      <c r="C80" s="91" t="s">
        <v>83</v>
      </c>
      <c r="D80" s="91" t="s">
        <v>173</v>
      </c>
      <c r="E80" s="91" t="s">
        <v>761</v>
      </c>
      <c r="F80" s="176">
        <v>46134.0</v>
      </c>
      <c r="G80" s="179" t="s">
        <v>88</v>
      </c>
      <c r="H80" s="91" t="s">
        <v>762</v>
      </c>
      <c r="I80" s="91" t="s">
        <v>763</v>
      </c>
      <c r="J80" s="97" t="s">
        <v>764</v>
      </c>
      <c r="K80" s="97" t="s">
        <v>765</v>
      </c>
      <c r="L80" s="313" t="s">
        <v>765</v>
      </c>
      <c r="M80" s="91" t="s">
        <v>766</v>
      </c>
      <c r="N80" s="91" t="s">
        <v>766</v>
      </c>
      <c r="O80" s="183">
        <v>46132.0</v>
      </c>
      <c r="P80" s="176">
        <v>46146.0</v>
      </c>
      <c r="Q80" s="91" t="s">
        <v>98</v>
      </c>
      <c r="R80" s="91">
        <v>2.0</v>
      </c>
      <c r="S80" s="179" t="s">
        <v>251</v>
      </c>
      <c r="T80" s="179" t="s">
        <v>145</v>
      </c>
      <c r="U80" s="179" t="s">
        <v>101</v>
      </c>
      <c r="V80" s="97" t="s">
        <v>131</v>
      </c>
      <c r="W80" s="182"/>
      <c r="X80" s="182"/>
      <c r="Y80" s="182"/>
      <c r="Z80" s="182"/>
      <c r="AA80" s="459"/>
    </row>
    <row r="81" ht="22.5" customHeight="1">
      <c r="A81" s="72">
        <f>COUNTIF('Copy of Call &amp; Chat-Lidya (buat'!$I$4:$I$1871,I81)</f>
        <v>2</v>
      </c>
      <c r="B81" s="176">
        <v>46162.0</v>
      </c>
      <c r="C81" s="91" t="s">
        <v>83</v>
      </c>
      <c r="D81" s="91" t="s">
        <v>173</v>
      </c>
      <c r="E81" s="91" t="s">
        <v>1586</v>
      </c>
      <c r="F81" s="178">
        <v>46159.0</v>
      </c>
      <c r="G81" s="179" t="s">
        <v>88</v>
      </c>
      <c r="H81" s="91" t="s">
        <v>1588</v>
      </c>
      <c r="I81" s="91" t="s">
        <v>1589</v>
      </c>
      <c r="J81" s="97" t="s">
        <v>1590</v>
      </c>
      <c r="K81" s="180" t="s">
        <v>1591</v>
      </c>
      <c r="L81" s="181" t="s">
        <v>1591</v>
      </c>
      <c r="M81" s="91" t="s">
        <v>1592</v>
      </c>
      <c r="N81" s="182"/>
      <c r="O81" s="183">
        <v>46159.0</v>
      </c>
      <c r="P81" s="176">
        <v>46173.0</v>
      </c>
      <c r="Q81" s="91" t="s">
        <v>95</v>
      </c>
      <c r="R81" s="91">
        <v>2.0</v>
      </c>
      <c r="S81" s="179" t="s">
        <v>251</v>
      </c>
      <c r="T81" s="179" t="s">
        <v>100</v>
      </c>
      <c r="U81" s="179" t="s">
        <v>101</v>
      </c>
      <c r="V81" s="97" t="s">
        <v>341</v>
      </c>
      <c r="W81" s="182"/>
      <c r="X81" s="182"/>
      <c r="Y81" s="184"/>
      <c r="Z81" s="97" t="s">
        <v>2913</v>
      </c>
      <c r="AA81" s="459"/>
    </row>
    <row r="82" ht="22.5" customHeight="1">
      <c r="A82" s="72">
        <f>COUNTIF('Copy of Call &amp; Chat-Lidya (buat'!$I$4:$I$1871,I82)</f>
        <v>3</v>
      </c>
      <c r="B82" s="176">
        <v>46162.0</v>
      </c>
      <c r="C82" s="91" t="s">
        <v>83</v>
      </c>
      <c r="D82" s="91" t="s">
        <v>173</v>
      </c>
      <c r="E82" s="91" t="s">
        <v>1594</v>
      </c>
      <c r="F82" s="178">
        <v>46160.0</v>
      </c>
      <c r="G82" s="179" t="s">
        <v>88</v>
      </c>
      <c r="H82" s="91" t="s">
        <v>1596</v>
      </c>
      <c r="I82" s="91" t="s">
        <v>1597</v>
      </c>
      <c r="J82" s="97" t="s">
        <v>1598</v>
      </c>
      <c r="K82" s="180" t="s">
        <v>253</v>
      </c>
      <c r="L82" s="181" t="s">
        <v>253</v>
      </c>
      <c r="M82" s="91" t="s">
        <v>1599</v>
      </c>
      <c r="N82" s="91" t="s">
        <v>1599</v>
      </c>
      <c r="O82" s="183">
        <v>46154.0</v>
      </c>
      <c r="P82" s="176">
        <v>46168.0</v>
      </c>
      <c r="Q82" s="91" t="s">
        <v>115</v>
      </c>
      <c r="R82" s="91">
        <v>2.0</v>
      </c>
      <c r="S82" s="179" t="s">
        <v>100</v>
      </c>
      <c r="T82" s="179" t="s">
        <v>100</v>
      </c>
      <c r="U82" s="179" t="s">
        <v>101</v>
      </c>
      <c r="V82" s="97" t="s">
        <v>341</v>
      </c>
      <c r="W82" s="182"/>
      <c r="X82" s="182"/>
      <c r="Y82" s="184"/>
      <c r="Z82" s="182"/>
      <c r="AA82" s="459"/>
    </row>
    <row r="83" ht="22.5" customHeight="1">
      <c r="A83" s="72">
        <f>COUNTIF('Copy of Call &amp; Chat-Lidya (buat'!$I$4:$I$1871,I83)</f>
        <v>1</v>
      </c>
      <c r="B83" s="176">
        <v>46162.0</v>
      </c>
      <c r="C83" s="91" t="s">
        <v>83</v>
      </c>
      <c r="D83" s="91" t="s">
        <v>173</v>
      </c>
      <c r="E83" s="91" t="s">
        <v>1604</v>
      </c>
      <c r="F83" s="176">
        <v>46162.0</v>
      </c>
      <c r="G83" s="179" t="s">
        <v>88</v>
      </c>
      <c r="H83" s="91" t="s">
        <v>1605</v>
      </c>
      <c r="I83" s="91" t="s">
        <v>1606</v>
      </c>
      <c r="J83" s="97" t="s">
        <v>1607</v>
      </c>
      <c r="K83" s="97" t="s">
        <v>1608</v>
      </c>
      <c r="L83" s="313" t="s">
        <v>1609</v>
      </c>
      <c r="M83" s="91" t="s">
        <v>1610</v>
      </c>
      <c r="N83" s="91" t="s">
        <v>1611</v>
      </c>
      <c r="O83" s="183">
        <v>46162.0</v>
      </c>
      <c r="P83" s="176">
        <v>46176.0</v>
      </c>
      <c r="Q83" s="91" t="s">
        <v>124</v>
      </c>
      <c r="R83" s="91">
        <v>3.0</v>
      </c>
      <c r="S83" s="179" t="s">
        <v>100</v>
      </c>
      <c r="T83" s="179" t="s">
        <v>100</v>
      </c>
      <c r="U83" s="179" t="s">
        <v>101</v>
      </c>
      <c r="V83" s="179" t="s">
        <v>105</v>
      </c>
      <c r="W83" s="182"/>
      <c r="X83" s="182"/>
      <c r="Y83" s="182"/>
      <c r="Z83" s="180" t="s">
        <v>3481</v>
      </c>
      <c r="AA83" s="459"/>
    </row>
    <row r="84" ht="22.5" customHeight="1">
      <c r="A84" s="72">
        <f>COUNTIF('Copy of Call &amp; Chat-Lidya (buat'!$I$4:$I$1871,I84)</f>
        <v>2</v>
      </c>
      <c r="B84" s="176">
        <v>46162.0</v>
      </c>
      <c r="C84" s="91" t="s">
        <v>83</v>
      </c>
      <c r="D84" s="91" t="s">
        <v>173</v>
      </c>
      <c r="E84" s="91" t="s">
        <v>1253</v>
      </c>
      <c r="F84" s="176">
        <v>46162.0</v>
      </c>
      <c r="G84" s="179" t="s">
        <v>88</v>
      </c>
      <c r="H84" s="91" t="s">
        <v>610</v>
      </c>
      <c r="I84" s="91" t="s">
        <v>611</v>
      </c>
      <c r="J84" s="97" t="s">
        <v>612</v>
      </c>
      <c r="K84" s="97" t="s">
        <v>613</v>
      </c>
      <c r="L84" s="313" t="s">
        <v>613</v>
      </c>
      <c r="M84" s="91" t="s">
        <v>615</v>
      </c>
      <c r="N84" s="91" t="s">
        <v>615</v>
      </c>
      <c r="O84" s="183">
        <v>46006.0</v>
      </c>
      <c r="P84" s="176">
        <v>46020.0</v>
      </c>
      <c r="Q84" s="91" t="s">
        <v>98</v>
      </c>
      <c r="R84" s="91" t="s">
        <v>213</v>
      </c>
      <c r="S84" s="179" t="s">
        <v>100</v>
      </c>
      <c r="T84" s="179" t="s">
        <v>350</v>
      </c>
      <c r="U84" s="179" t="s">
        <v>101</v>
      </c>
      <c r="V84" s="97" t="s">
        <v>390</v>
      </c>
      <c r="W84" s="182"/>
      <c r="X84" s="182"/>
      <c r="Y84" s="182"/>
      <c r="Z84" s="180" t="s">
        <v>4027</v>
      </c>
      <c r="AA84" s="459"/>
    </row>
    <row r="85" ht="22.5" customHeight="1">
      <c r="A85" s="72">
        <f>COUNTIF('Copy of Call &amp; Chat-Lidya (buat'!$I$4:$I$1870,I85)</f>
        <v>8</v>
      </c>
      <c r="B85" s="176">
        <v>46161.0</v>
      </c>
      <c r="C85" s="91" t="s">
        <v>967</v>
      </c>
      <c r="D85" s="91" t="s">
        <v>173</v>
      </c>
      <c r="E85" s="91" t="s">
        <v>175</v>
      </c>
      <c r="F85" s="176">
        <v>46146.0</v>
      </c>
      <c r="G85" s="179" t="s">
        <v>88</v>
      </c>
      <c r="H85" s="91" t="s">
        <v>968</v>
      </c>
      <c r="I85" s="91" t="s">
        <v>969</v>
      </c>
      <c r="J85" s="97" t="s">
        <v>970</v>
      </c>
      <c r="K85" s="97" t="s">
        <v>971</v>
      </c>
      <c r="L85" s="313" t="s">
        <v>971</v>
      </c>
      <c r="M85" s="91" t="s">
        <v>2050</v>
      </c>
      <c r="N85" s="91" t="s">
        <v>972</v>
      </c>
      <c r="O85" s="183">
        <v>46146.0</v>
      </c>
      <c r="P85" s="176">
        <v>46160.0</v>
      </c>
      <c r="Q85" s="91" t="s">
        <v>124</v>
      </c>
      <c r="R85" s="91">
        <v>2.0</v>
      </c>
      <c r="S85" s="179" t="s">
        <v>251</v>
      </c>
      <c r="T85" s="179" t="s">
        <v>145</v>
      </c>
      <c r="U85" s="179" t="s">
        <v>101</v>
      </c>
      <c r="V85" s="179" t="s">
        <v>341</v>
      </c>
      <c r="W85" s="329" t="s">
        <v>509</v>
      </c>
      <c r="X85" s="182"/>
      <c r="Y85" s="182"/>
      <c r="Z85" s="182"/>
      <c r="AA85" s="459"/>
    </row>
    <row r="86" ht="22.5" customHeight="1">
      <c r="A86" s="72">
        <f>COUNTIF('Copy of Call &amp; Chat-Lidya (buat'!$I$4:$I$1870,I86)</f>
        <v>8</v>
      </c>
      <c r="B86" s="176">
        <v>46161.0</v>
      </c>
      <c r="C86" s="91" t="s">
        <v>967</v>
      </c>
      <c r="D86" s="91" t="s">
        <v>173</v>
      </c>
      <c r="E86" s="91" t="s">
        <v>554</v>
      </c>
      <c r="F86" s="176">
        <v>46148.0</v>
      </c>
      <c r="G86" s="179" t="s">
        <v>88</v>
      </c>
      <c r="H86" s="91" t="s">
        <v>982</v>
      </c>
      <c r="I86" s="330">
        <v>18604.0</v>
      </c>
      <c r="J86" s="97" t="s">
        <v>983</v>
      </c>
      <c r="K86" s="97" t="s">
        <v>984</v>
      </c>
      <c r="L86" s="313" t="s">
        <v>984</v>
      </c>
      <c r="M86" s="91" t="s">
        <v>985</v>
      </c>
      <c r="N86" s="91" t="s">
        <v>985</v>
      </c>
      <c r="O86" s="331" t="s">
        <v>986</v>
      </c>
      <c r="P86" s="176">
        <v>46161.0</v>
      </c>
      <c r="Q86" s="91" t="s">
        <v>124</v>
      </c>
      <c r="R86" s="91">
        <v>2.0</v>
      </c>
      <c r="S86" s="179" t="s">
        <v>251</v>
      </c>
      <c r="T86" s="83" t="s">
        <v>350</v>
      </c>
      <c r="U86" s="179" t="s">
        <v>101</v>
      </c>
      <c r="V86" s="179" t="s">
        <v>341</v>
      </c>
      <c r="W86" s="182"/>
      <c r="X86" s="182"/>
      <c r="Y86" s="182"/>
      <c r="Z86" s="97" t="s">
        <v>4034</v>
      </c>
      <c r="AA86" s="306"/>
    </row>
    <row r="87" ht="22.5" customHeight="1">
      <c r="A87" s="72">
        <f>COUNTIF('Copy of Call &amp; Chat-Lidya (buat'!$I$4:$I$1870,I87)</f>
        <v>3</v>
      </c>
      <c r="B87" s="176">
        <v>46161.0</v>
      </c>
      <c r="C87" s="91" t="s">
        <v>83</v>
      </c>
      <c r="D87" s="91" t="s">
        <v>173</v>
      </c>
      <c r="E87" s="91" t="s">
        <v>2070</v>
      </c>
      <c r="F87" s="176">
        <v>46134.0</v>
      </c>
      <c r="G87" s="179" t="s">
        <v>88</v>
      </c>
      <c r="H87" s="91" t="s">
        <v>2071</v>
      </c>
      <c r="I87" s="91" t="s">
        <v>2072</v>
      </c>
      <c r="J87" s="97" t="s">
        <v>2073</v>
      </c>
      <c r="K87" s="97" t="s">
        <v>2074</v>
      </c>
      <c r="L87" s="313" t="s">
        <v>2074</v>
      </c>
      <c r="M87" s="91" t="s">
        <v>2075</v>
      </c>
      <c r="N87" s="91" t="s">
        <v>2075</v>
      </c>
      <c r="O87" s="183">
        <v>46130.0</v>
      </c>
      <c r="P87" s="176">
        <v>46144.0</v>
      </c>
      <c r="Q87" s="91" t="s">
        <v>143</v>
      </c>
      <c r="R87" s="91">
        <v>1.0</v>
      </c>
      <c r="S87" s="179" t="s">
        <v>381</v>
      </c>
      <c r="T87" s="179" t="s">
        <v>145</v>
      </c>
      <c r="U87" s="179" t="s">
        <v>101</v>
      </c>
      <c r="V87" s="179" t="s">
        <v>283</v>
      </c>
      <c r="W87" s="91" t="s">
        <v>342</v>
      </c>
      <c r="X87" s="182"/>
      <c r="Y87" s="182"/>
      <c r="Z87" s="180" t="s">
        <v>2077</v>
      </c>
      <c r="AA87" s="459"/>
    </row>
    <row r="88" ht="22.5" customHeight="1">
      <c r="A88" s="72">
        <f>COUNTIF('Copy of Call &amp; Chat-Lidya (buat'!$I$4:$I$1870,I88)</f>
        <v>3</v>
      </c>
      <c r="B88" s="176">
        <v>46161.0</v>
      </c>
      <c r="C88" s="91" t="s">
        <v>83</v>
      </c>
      <c r="D88" s="91" t="s">
        <v>173</v>
      </c>
      <c r="E88" s="91" t="s">
        <v>2079</v>
      </c>
      <c r="F88" s="176">
        <v>46139.0</v>
      </c>
      <c r="G88" s="179" t="s">
        <v>88</v>
      </c>
      <c r="H88" s="91" t="s">
        <v>2080</v>
      </c>
      <c r="I88" s="91" t="s">
        <v>2081</v>
      </c>
      <c r="J88" s="97" t="s">
        <v>2083</v>
      </c>
      <c r="K88" s="97" t="s">
        <v>2084</v>
      </c>
      <c r="L88" s="313" t="s">
        <v>2086</v>
      </c>
      <c r="M88" s="91" t="s">
        <v>2087</v>
      </c>
      <c r="N88" s="91" t="s">
        <v>2089</v>
      </c>
      <c r="O88" s="183">
        <v>46079.0</v>
      </c>
      <c r="P88" s="176">
        <v>46093.0</v>
      </c>
      <c r="Q88" s="91" t="s">
        <v>124</v>
      </c>
      <c r="R88" s="91">
        <v>1.0</v>
      </c>
      <c r="S88" s="179" t="s">
        <v>251</v>
      </c>
      <c r="T88" s="179" t="s">
        <v>145</v>
      </c>
      <c r="U88" s="179" t="s">
        <v>101</v>
      </c>
      <c r="V88" s="179" t="s">
        <v>1043</v>
      </c>
      <c r="W88" s="182"/>
      <c r="X88" s="182"/>
      <c r="Y88" s="182"/>
      <c r="Z88" s="182"/>
      <c r="AA88" s="459"/>
    </row>
    <row r="89" ht="22.5" customHeight="1">
      <c r="A89" s="72">
        <f>COUNTIF('Copy of Call &amp; Chat-Lidya (buat'!$I$4:$I$1870,I89)</f>
        <v>3</v>
      </c>
      <c r="B89" s="176">
        <v>46161.0</v>
      </c>
      <c r="C89" s="91" t="s">
        <v>83</v>
      </c>
      <c r="D89" s="91" t="s">
        <v>173</v>
      </c>
      <c r="E89" s="91" t="s">
        <v>2092</v>
      </c>
      <c r="F89" s="176">
        <v>46138.0</v>
      </c>
      <c r="G89" s="179" t="s">
        <v>448</v>
      </c>
      <c r="H89" s="91" t="s">
        <v>2093</v>
      </c>
      <c r="I89" s="91" t="s">
        <v>2094</v>
      </c>
      <c r="J89" s="97" t="s">
        <v>2095</v>
      </c>
      <c r="K89" s="97" t="s">
        <v>2096</v>
      </c>
      <c r="L89" s="313" t="s">
        <v>2096</v>
      </c>
      <c r="M89" s="91" t="s">
        <v>2097</v>
      </c>
      <c r="N89" s="91" t="s">
        <v>2097</v>
      </c>
      <c r="O89" s="183">
        <v>46138.0</v>
      </c>
      <c r="P89" s="176">
        <v>46152.0</v>
      </c>
      <c r="Q89" s="91" t="s">
        <v>213</v>
      </c>
      <c r="R89" s="91">
        <v>1.0</v>
      </c>
      <c r="S89" s="179" t="s">
        <v>251</v>
      </c>
      <c r="T89" s="179" t="s">
        <v>145</v>
      </c>
      <c r="U89" s="179" t="s">
        <v>101</v>
      </c>
      <c r="V89" s="179" t="s">
        <v>1050</v>
      </c>
      <c r="W89" s="182"/>
      <c r="X89" s="182"/>
      <c r="Y89" s="182"/>
      <c r="Z89" s="182"/>
      <c r="AA89" s="459"/>
    </row>
    <row r="90" ht="22.5" customHeight="1">
      <c r="A90" s="72">
        <f>COUNTIF('Copy of Call &amp; Chat-Lidya (buat'!$I$4:$I$1870,I90)</f>
        <v>2</v>
      </c>
      <c r="B90" s="176">
        <v>46161.0</v>
      </c>
      <c r="C90" s="91" t="s">
        <v>967</v>
      </c>
      <c r="D90" s="91" t="s">
        <v>173</v>
      </c>
      <c r="E90" s="91" t="s">
        <v>424</v>
      </c>
      <c r="F90" s="176">
        <v>46148.0</v>
      </c>
      <c r="G90" s="179" t="s">
        <v>88</v>
      </c>
      <c r="H90" s="91" t="s">
        <v>1079</v>
      </c>
      <c r="I90" s="330">
        <v>16740.0</v>
      </c>
      <c r="J90" s="97" t="s">
        <v>1080</v>
      </c>
      <c r="K90" s="97" t="s">
        <v>1082</v>
      </c>
      <c r="L90" s="313" t="s">
        <v>1082</v>
      </c>
      <c r="M90" s="182"/>
      <c r="N90" s="91" t="s">
        <v>1085</v>
      </c>
      <c r="O90" s="331" t="s">
        <v>1087</v>
      </c>
      <c r="P90" s="176">
        <v>45977.0</v>
      </c>
      <c r="Q90" s="91" t="s">
        <v>124</v>
      </c>
      <c r="R90" s="91">
        <v>1.0</v>
      </c>
      <c r="S90" s="179" t="s">
        <v>251</v>
      </c>
      <c r="T90" s="179" t="s">
        <v>145</v>
      </c>
      <c r="U90" s="179" t="s">
        <v>101</v>
      </c>
      <c r="V90" s="179" t="s">
        <v>1043</v>
      </c>
      <c r="W90" s="182"/>
      <c r="X90" s="182"/>
      <c r="Y90" s="182"/>
      <c r="Z90" s="182"/>
      <c r="AA90" s="306"/>
    </row>
    <row r="91" ht="22.5" customHeight="1">
      <c r="A91" s="72">
        <f>COUNTIF('Copy of Call &amp; Chat-Lidya (buat'!$I$4:$I$1870,I91)</f>
        <v>6</v>
      </c>
      <c r="B91" s="176">
        <v>46161.0</v>
      </c>
      <c r="C91" s="91" t="s">
        <v>83</v>
      </c>
      <c r="D91" s="91" t="s">
        <v>173</v>
      </c>
      <c r="E91" s="91" t="s">
        <v>989</v>
      </c>
      <c r="F91" s="176">
        <v>46131.0</v>
      </c>
      <c r="G91" s="179" t="s">
        <v>88</v>
      </c>
      <c r="H91" s="91" t="s">
        <v>990</v>
      </c>
      <c r="I91" s="91" t="s">
        <v>991</v>
      </c>
      <c r="J91" s="97" t="s">
        <v>992</v>
      </c>
      <c r="K91" s="97" t="s">
        <v>993</v>
      </c>
      <c r="L91" s="313" t="s">
        <v>993</v>
      </c>
      <c r="M91" s="91" t="s">
        <v>994</v>
      </c>
      <c r="N91" s="91" t="s">
        <v>994</v>
      </c>
      <c r="O91" s="183">
        <v>46131.0</v>
      </c>
      <c r="P91" s="176">
        <v>46145.0</v>
      </c>
      <c r="Q91" s="91" t="s">
        <v>124</v>
      </c>
      <c r="R91" s="91">
        <v>2.0</v>
      </c>
      <c r="S91" s="179" t="s">
        <v>99</v>
      </c>
      <c r="T91" s="83" t="s">
        <v>100</v>
      </c>
      <c r="U91" s="179" t="s">
        <v>101</v>
      </c>
      <c r="V91" s="97" t="s">
        <v>131</v>
      </c>
      <c r="W91" s="91" t="s">
        <v>342</v>
      </c>
      <c r="X91" s="182"/>
      <c r="Y91" s="182"/>
      <c r="Z91" s="180" t="s">
        <v>4060</v>
      </c>
      <c r="AA91" s="459"/>
    </row>
    <row r="92" ht="22.5" customHeight="1">
      <c r="A92" s="72">
        <f>COUNTIF('Copy of Call &amp; Chat-Lidya (buat'!$I$4:$I$1870,I92)</f>
        <v>3</v>
      </c>
      <c r="B92" s="176">
        <v>46161.0</v>
      </c>
      <c r="C92" s="91" t="s">
        <v>83</v>
      </c>
      <c r="D92" s="91" t="s">
        <v>173</v>
      </c>
      <c r="E92" s="91" t="s">
        <v>1557</v>
      </c>
      <c r="F92" s="178">
        <v>46160.0</v>
      </c>
      <c r="G92" s="179" t="s">
        <v>88</v>
      </c>
      <c r="H92" s="91" t="s">
        <v>1560</v>
      </c>
      <c r="I92" s="91" t="s">
        <v>1561</v>
      </c>
      <c r="J92" s="97" t="s">
        <v>1563</v>
      </c>
      <c r="K92" s="180" t="s">
        <v>1564</v>
      </c>
      <c r="L92" s="181" t="s">
        <v>1564</v>
      </c>
      <c r="M92" s="91" t="s">
        <v>1565</v>
      </c>
      <c r="N92" s="91" t="s">
        <v>1566</v>
      </c>
      <c r="O92" s="183">
        <v>46160.0</v>
      </c>
      <c r="P92" s="176">
        <v>46174.0</v>
      </c>
      <c r="Q92" s="91" t="s">
        <v>461</v>
      </c>
      <c r="R92" s="91">
        <v>2.0</v>
      </c>
      <c r="S92" s="179" t="s">
        <v>100</v>
      </c>
      <c r="T92" s="179" t="s">
        <v>100</v>
      </c>
      <c r="U92" s="179" t="s">
        <v>101</v>
      </c>
      <c r="V92" s="97" t="s">
        <v>341</v>
      </c>
      <c r="W92" s="91" t="s">
        <v>509</v>
      </c>
      <c r="X92" s="182"/>
      <c r="Y92" s="184"/>
      <c r="Z92" s="97" t="s">
        <v>4068</v>
      </c>
      <c r="AA92" s="459"/>
    </row>
    <row r="93" ht="22.5" customHeight="1">
      <c r="A93" s="72">
        <f>COUNTIF('Copy of Call &amp; Chat-Lidya (buat'!$I$4:$I$1870,I93)</f>
        <v>4</v>
      </c>
      <c r="B93" s="176">
        <v>46161.0</v>
      </c>
      <c r="C93" s="91" t="s">
        <v>83</v>
      </c>
      <c r="D93" s="91" t="s">
        <v>173</v>
      </c>
      <c r="E93" s="91" t="s">
        <v>809</v>
      </c>
      <c r="F93" s="178">
        <v>46160.0</v>
      </c>
      <c r="G93" s="179" t="s">
        <v>88</v>
      </c>
      <c r="H93" s="91" t="s">
        <v>1570</v>
      </c>
      <c r="I93" s="91" t="s">
        <v>1571</v>
      </c>
      <c r="J93" s="97" t="s">
        <v>1572</v>
      </c>
      <c r="K93" s="180" t="s">
        <v>1573</v>
      </c>
      <c r="L93" s="181" t="s">
        <v>1573</v>
      </c>
      <c r="M93" s="91" t="s">
        <v>1574</v>
      </c>
      <c r="N93" s="182"/>
      <c r="O93" s="183">
        <v>46160.0</v>
      </c>
      <c r="P93" s="176">
        <v>46174.0</v>
      </c>
      <c r="Q93" s="91" t="s">
        <v>143</v>
      </c>
      <c r="R93" s="91">
        <v>2.0</v>
      </c>
      <c r="S93" s="179" t="s">
        <v>99</v>
      </c>
      <c r="T93" s="179" t="s">
        <v>381</v>
      </c>
      <c r="U93" s="179" t="s">
        <v>101</v>
      </c>
      <c r="V93" s="97" t="s">
        <v>341</v>
      </c>
      <c r="W93" s="182"/>
      <c r="X93" s="182"/>
      <c r="Y93" s="184"/>
      <c r="Z93" s="97" t="s">
        <v>4076</v>
      </c>
      <c r="AA93" s="459"/>
    </row>
    <row r="94" ht="22.5" customHeight="1">
      <c r="A94" s="72">
        <f>COUNTIF('Copy of Call &amp; Chat-Lidya (buat'!$I$4:$I$1870,I94)</f>
        <v>4</v>
      </c>
      <c r="B94" s="176">
        <v>46161.0</v>
      </c>
      <c r="C94" s="91" t="s">
        <v>83</v>
      </c>
      <c r="D94" s="91" t="s">
        <v>173</v>
      </c>
      <c r="E94" s="91" t="s">
        <v>1053</v>
      </c>
      <c r="F94" s="178">
        <v>46160.0</v>
      </c>
      <c r="G94" s="179" t="s">
        <v>88</v>
      </c>
      <c r="H94" s="91" t="s">
        <v>1054</v>
      </c>
      <c r="I94" s="91" t="s">
        <v>1055</v>
      </c>
      <c r="J94" s="97" t="s">
        <v>1056</v>
      </c>
      <c r="K94" s="180" t="s">
        <v>1057</v>
      </c>
      <c r="L94" s="181" t="s">
        <v>1057</v>
      </c>
      <c r="M94" s="182"/>
      <c r="N94" s="182"/>
      <c r="O94" s="183">
        <v>46160.0</v>
      </c>
      <c r="P94" s="176">
        <v>46174.0</v>
      </c>
      <c r="Q94" s="91" t="s">
        <v>95</v>
      </c>
      <c r="R94" s="91">
        <v>2.0</v>
      </c>
      <c r="S94" s="179" t="s">
        <v>99</v>
      </c>
      <c r="T94" s="179" t="s">
        <v>145</v>
      </c>
      <c r="U94" s="179" t="s">
        <v>101</v>
      </c>
      <c r="V94" s="179" t="s">
        <v>1043</v>
      </c>
      <c r="W94" s="182"/>
      <c r="X94" s="182"/>
      <c r="Y94" s="184"/>
      <c r="Z94" s="182"/>
      <c r="AA94" s="459"/>
    </row>
    <row r="95" ht="22.5" customHeight="1">
      <c r="A95" s="72">
        <f>COUNTIF('Copy of Call &amp; Chat-Lidya (buat'!$I$4:$I$1870,I95)</f>
        <v>1</v>
      </c>
      <c r="B95" s="176">
        <v>46161.0</v>
      </c>
      <c r="C95" s="91" t="s">
        <v>83</v>
      </c>
      <c r="D95" s="91" t="s">
        <v>173</v>
      </c>
      <c r="E95" s="91" t="s">
        <v>1090</v>
      </c>
      <c r="F95" s="178">
        <v>46161.0</v>
      </c>
      <c r="G95" s="179" t="s">
        <v>88</v>
      </c>
      <c r="H95" s="91" t="s">
        <v>1091</v>
      </c>
      <c r="I95" s="91" t="s">
        <v>1092</v>
      </c>
      <c r="J95" s="97" t="s">
        <v>1093</v>
      </c>
      <c r="K95" s="180" t="s">
        <v>1094</v>
      </c>
      <c r="L95" s="181" t="s">
        <v>1094</v>
      </c>
      <c r="M95" s="91" t="s">
        <v>1095</v>
      </c>
      <c r="N95" s="91" t="s">
        <v>1096</v>
      </c>
      <c r="O95" s="183">
        <v>46161.0</v>
      </c>
      <c r="P95" s="176">
        <v>46175.0</v>
      </c>
      <c r="Q95" s="91" t="s">
        <v>124</v>
      </c>
      <c r="R95" s="91">
        <v>1.0</v>
      </c>
      <c r="S95" s="179" t="s">
        <v>251</v>
      </c>
      <c r="T95" s="179" t="s">
        <v>145</v>
      </c>
      <c r="U95" s="179" t="s">
        <v>101</v>
      </c>
      <c r="V95" s="97" t="s">
        <v>131</v>
      </c>
      <c r="W95" s="182"/>
      <c r="X95" s="182"/>
      <c r="Y95" s="184"/>
      <c r="Z95" s="182"/>
      <c r="AA95" s="459"/>
    </row>
    <row r="96" ht="22.5" customHeight="1">
      <c r="A96" s="72">
        <f>COUNTIF('Copy of Call &amp; Chat-Lidya (buat'!$I$4:$I$1870,I96)</f>
        <v>2</v>
      </c>
      <c r="B96" s="176">
        <v>46161.0</v>
      </c>
      <c r="C96" s="91" t="s">
        <v>83</v>
      </c>
      <c r="D96" s="91" t="s">
        <v>155</v>
      </c>
      <c r="E96" s="91" t="s">
        <v>2148</v>
      </c>
      <c r="F96" s="176">
        <v>46139.0</v>
      </c>
      <c r="G96" s="179" t="s">
        <v>88</v>
      </c>
      <c r="H96" s="91" t="s">
        <v>2150</v>
      </c>
      <c r="I96" s="91" t="s">
        <v>2151</v>
      </c>
      <c r="J96" s="97" t="s">
        <v>2153</v>
      </c>
      <c r="K96" s="97" t="s">
        <v>2154</v>
      </c>
      <c r="L96" s="313" t="s">
        <v>2154</v>
      </c>
      <c r="M96" s="91" t="s">
        <v>2155</v>
      </c>
      <c r="N96" s="91" t="s">
        <v>2155</v>
      </c>
      <c r="O96" s="183">
        <v>46074.0</v>
      </c>
      <c r="P96" s="176">
        <v>46088.0</v>
      </c>
      <c r="Q96" s="91" t="s">
        <v>143</v>
      </c>
      <c r="R96" s="91">
        <v>1.0</v>
      </c>
      <c r="S96" s="179" t="s">
        <v>126</v>
      </c>
      <c r="T96" s="179" t="s">
        <v>145</v>
      </c>
      <c r="U96" s="179" t="s">
        <v>101</v>
      </c>
      <c r="V96" s="179" t="s">
        <v>131</v>
      </c>
      <c r="W96" s="182"/>
      <c r="X96" s="182"/>
      <c r="Y96" s="182"/>
      <c r="Z96" s="182"/>
      <c r="AA96" s="459"/>
    </row>
    <row r="97" ht="22.5" customHeight="1">
      <c r="A97" s="72">
        <f>COUNTIF('Copy of Call &amp; Chat-Lidya (buat'!$I$4:$I$1870,I97)</f>
        <v>2</v>
      </c>
      <c r="B97" s="176">
        <v>46161.0</v>
      </c>
      <c r="C97" s="91" t="s">
        <v>83</v>
      </c>
      <c r="D97" s="91" t="s">
        <v>155</v>
      </c>
      <c r="E97" s="91" t="s">
        <v>2162</v>
      </c>
      <c r="F97" s="176">
        <v>46139.0</v>
      </c>
      <c r="G97" s="179" t="s">
        <v>88</v>
      </c>
      <c r="H97" s="91" t="s">
        <v>2164</v>
      </c>
      <c r="I97" s="91" t="s">
        <v>2166</v>
      </c>
      <c r="J97" s="97" t="s">
        <v>2167</v>
      </c>
      <c r="K97" s="97" t="s">
        <v>2169</v>
      </c>
      <c r="L97" s="313" t="s">
        <v>2169</v>
      </c>
      <c r="M97" s="91" t="s">
        <v>2170</v>
      </c>
      <c r="N97" s="91" t="s">
        <v>2170</v>
      </c>
      <c r="O97" s="183">
        <v>46078.0</v>
      </c>
      <c r="P97" s="176">
        <v>46092.0</v>
      </c>
      <c r="Q97" s="91" t="s">
        <v>124</v>
      </c>
      <c r="R97" s="91">
        <v>1.0</v>
      </c>
      <c r="S97" s="179" t="s">
        <v>251</v>
      </c>
      <c r="T97" s="179" t="s">
        <v>145</v>
      </c>
      <c r="U97" s="179" t="s">
        <v>101</v>
      </c>
      <c r="V97" s="179" t="s">
        <v>131</v>
      </c>
      <c r="W97" s="182"/>
      <c r="X97" s="182"/>
      <c r="Y97" s="182"/>
      <c r="Z97" s="182"/>
      <c r="AA97" s="459"/>
    </row>
    <row r="98" ht="22.5" customHeight="1">
      <c r="A98" s="72">
        <f>COUNTIF('Copy of Call &amp; Chat-Lidya (buat'!$I$4:$I$1870,I98)</f>
        <v>2</v>
      </c>
      <c r="B98" s="176">
        <v>46161.0</v>
      </c>
      <c r="C98" s="91" t="s">
        <v>83</v>
      </c>
      <c r="D98" s="91" t="s">
        <v>155</v>
      </c>
      <c r="E98" s="91" t="s">
        <v>2180</v>
      </c>
      <c r="F98" s="176">
        <v>46129.0</v>
      </c>
      <c r="G98" s="179" t="s">
        <v>88</v>
      </c>
      <c r="H98" s="91" t="s">
        <v>2185</v>
      </c>
      <c r="I98" s="91" t="s">
        <v>2186</v>
      </c>
      <c r="J98" s="97" t="s">
        <v>2188</v>
      </c>
      <c r="K98" s="97" t="s">
        <v>253</v>
      </c>
      <c r="L98" s="313" t="s">
        <v>253</v>
      </c>
      <c r="M98" s="91" t="s">
        <v>2190</v>
      </c>
      <c r="N98" s="91" t="s">
        <v>2190</v>
      </c>
      <c r="O98" s="183">
        <v>46055.0</v>
      </c>
      <c r="P98" s="176">
        <v>46069.0</v>
      </c>
      <c r="Q98" s="91" t="s">
        <v>124</v>
      </c>
      <c r="R98" s="91">
        <v>1.0</v>
      </c>
      <c r="S98" s="179" t="s">
        <v>251</v>
      </c>
      <c r="T98" s="179" t="s">
        <v>145</v>
      </c>
      <c r="U98" s="179" t="s">
        <v>101</v>
      </c>
      <c r="V98" s="179" t="s">
        <v>131</v>
      </c>
      <c r="W98" s="182"/>
      <c r="X98" s="182"/>
      <c r="Y98" s="182"/>
      <c r="Z98" s="182"/>
      <c r="AA98" s="459"/>
    </row>
    <row r="99" ht="22.5" customHeight="1">
      <c r="A99" s="72">
        <f>COUNTIF('Copy of Call &amp; Chat-Lidya (buat'!$I$4:$I$1870,I99)</f>
        <v>2</v>
      </c>
      <c r="B99" s="176">
        <v>46161.0</v>
      </c>
      <c r="C99" s="91" t="s">
        <v>83</v>
      </c>
      <c r="D99" s="91" t="s">
        <v>155</v>
      </c>
      <c r="E99" s="91" t="s">
        <v>2202</v>
      </c>
      <c r="F99" s="176">
        <v>46129.0</v>
      </c>
      <c r="G99" s="179" t="s">
        <v>88</v>
      </c>
      <c r="H99" s="91" t="s">
        <v>2206</v>
      </c>
      <c r="I99" s="91" t="s">
        <v>2207</v>
      </c>
      <c r="J99" s="97" t="s">
        <v>2208</v>
      </c>
      <c r="K99" s="97" t="s">
        <v>2209</v>
      </c>
      <c r="L99" s="313" t="s">
        <v>2209</v>
      </c>
      <c r="M99" s="182"/>
      <c r="N99" s="91" t="s">
        <v>2210</v>
      </c>
      <c r="O99" s="183">
        <v>46057.0</v>
      </c>
      <c r="P99" s="176">
        <v>46071.0</v>
      </c>
      <c r="Q99" s="91" t="s">
        <v>124</v>
      </c>
      <c r="R99" s="91">
        <v>1.0</v>
      </c>
      <c r="S99" s="179" t="s">
        <v>251</v>
      </c>
      <c r="T99" s="179" t="s">
        <v>145</v>
      </c>
      <c r="U99" s="179" t="s">
        <v>101</v>
      </c>
      <c r="V99" s="179" t="s">
        <v>131</v>
      </c>
      <c r="W99" s="182"/>
      <c r="X99" s="182"/>
      <c r="Y99" s="182"/>
      <c r="Z99" s="182"/>
      <c r="AA99" s="459"/>
    </row>
    <row r="100" ht="22.5" customHeight="1">
      <c r="A100" s="72">
        <f>COUNTIF('Copy of Call &amp; Chat-Lidya (buat'!$I$4:$I$1870,I100)</f>
        <v>2</v>
      </c>
      <c r="B100" s="176">
        <v>46161.0</v>
      </c>
      <c r="C100" s="91" t="s">
        <v>83</v>
      </c>
      <c r="D100" s="91" t="s">
        <v>155</v>
      </c>
      <c r="E100" s="91" t="s">
        <v>1660</v>
      </c>
      <c r="F100" s="176">
        <v>46129.0</v>
      </c>
      <c r="G100" s="179" t="s">
        <v>88</v>
      </c>
      <c r="H100" s="91" t="s">
        <v>2220</v>
      </c>
      <c r="I100" s="91" t="s">
        <v>2221</v>
      </c>
      <c r="J100" s="97" t="s">
        <v>2223</v>
      </c>
      <c r="K100" s="97" t="s">
        <v>2224</v>
      </c>
      <c r="L100" s="313" t="s">
        <v>2224</v>
      </c>
      <c r="M100" s="91" t="s">
        <v>2225</v>
      </c>
      <c r="N100" s="91" t="s">
        <v>2225</v>
      </c>
      <c r="O100" s="183">
        <v>46058.0</v>
      </c>
      <c r="P100" s="176">
        <v>46072.0</v>
      </c>
      <c r="Q100" s="91" t="s">
        <v>124</v>
      </c>
      <c r="R100" s="91">
        <v>1.0</v>
      </c>
      <c r="S100" s="179" t="s">
        <v>350</v>
      </c>
      <c r="T100" s="179" t="s">
        <v>145</v>
      </c>
      <c r="U100" s="179" t="s">
        <v>101</v>
      </c>
      <c r="V100" s="179" t="s">
        <v>283</v>
      </c>
      <c r="W100" s="182"/>
      <c r="X100" s="182"/>
      <c r="Y100" s="182"/>
      <c r="Z100" s="180" t="s">
        <v>2226</v>
      </c>
      <c r="AA100" s="459"/>
    </row>
    <row r="101" ht="22.5" customHeight="1">
      <c r="A101" s="72">
        <f>COUNTIF('Copy of Call &amp; Chat-Lidya (buat'!$I$4:$I$1870,I101)</f>
        <v>2</v>
      </c>
      <c r="B101" s="176">
        <v>46161.0</v>
      </c>
      <c r="C101" s="91" t="s">
        <v>83</v>
      </c>
      <c r="D101" s="91" t="s">
        <v>155</v>
      </c>
      <c r="E101" s="91" t="s">
        <v>1672</v>
      </c>
      <c r="F101" s="176">
        <v>46129.0</v>
      </c>
      <c r="G101" s="179" t="s">
        <v>88</v>
      </c>
      <c r="H101" s="91" t="s">
        <v>2235</v>
      </c>
      <c r="I101" s="91" t="s">
        <v>2236</v>
      </c>
      <c r="J101" s="97" t="s">
        <v>2237</v>
      </c>
      <c r="K101" s="97" t="s">
        <v>2238</v>
      </c>
      <c r="L101" s="597" t="s">
        <v>2238</v>
      </c>
      <c r="M101" s="91" t="s">
        <v>2239</v>
      </c>
      <c r="N101" s="91" t="s">
        <v>2239</v>
      </c>
      <c r="O101" s="183">
        <v>46059.0</v>
      </c>
      <c r="P101" s="176">
        <v>46073.0</v>
      </c>
      <c r="Q101" s="91" t="s">
        <v>124</v>
      </c>
      <c r="R101" s="91">
        <v>1.0</v>
      </c>
      <c r="S101" s="179" t="s">
        <v>126</v>
      </c>
      <c r="T101" s="179" t="s">
        <v>145</v>
      </c>
      <c r="U101" s="179" t="s">
        <v>101</v>
      </c>
      <c r="V101" s="179" t="s">
        <v>131</v>
      </c>
      <c r="W101" s="182"/>
      <c r="X101" s="182"/>
      <c r="Y101" s="182"/>
      <c r="Z101" s="182"/>
      <c r="AA101" s="459"/>
    </row>
    <row r="102" ht="22.5" customHeight="1">
      <c r="A102" s="72">
        <f>COUNTIF('Copy of Call &amp; Chat-Lidya (buat'!$I$4:$I$1870,I102)</f>
        <v>3</v>
      </c>
      <c r="B102" s="176">
        <v>46161.0</v>
      </c>
      <c r="C102" s="91" t="s">
        <v>83</v>
      </c>
      <c r="D102" s="91" t="s">
        <v>155</v>
      </c>
      <c r="E102" s="91" t="s">
        <v>2247</v>
      </c>
      <c r="F102" s="176">
        <v>46139.0</v>
      </c>
      <c r="G102" s="179" t="s">
        <v>88</v>
      </c>
      <c r="H102" s="91" t="s">
        <v>2250</v>
      </c>
      <c r="I102" s="91" t="s">
        <v>2251</v>
      </c>
      <c r="J102" s="97" t="s">
        <v>2252</v>
      </c>
      <c r="K102" s="97" t="s">
        <v>2253</v>
      </c>
      <c r="L102" s="313" t="s">
        <v>2253</v>
      </c>
      <c r="M102" s="91" t="s">
        <v>2255</v>
      </c>
      <c r="N102" s="91" t="s">
        <v>2255</v>
      </c>
      <c r="O102" s="183">
        <v>46066.0</v>
      </c>
      <c r="P102" s="176">
        <v>46080.0</v>
      </c>
      <c r="Q102" s="91" t="s">
        <v>124</v>
      </c>
      <c r="R102" s="91">
        <v>1.0</v>
      </c>
      <c r="S102" s="179" t="s">
        <v>251</v>
      </c>
      <c r="T102" s="179" t="s">
        <v>145</v>
      </c>
      <c r="U102" s="179" t="s">
        <v>101</v>
      </c>
      <c r="V102" s="179" t="s">
        <v>131</v>
      </c>
      <c r="W102" s="182"/>
      <c r="X102" s="182"/>
      <c r="Y102" s="182"/>
      <c r="Z102" s="182"/>
      <c r="AA102" s="459"/>
    </row>
    <row r="103" ht="22.5" customHeight="1">
      <c r="A103" s="72">
        <f>COUNTIF('Copy of Call &amp; Chat-Lidya (buat'!$I$4:$I$1870,I103)</f>
        <v>1</v>
      </c>
      <c r="B103" s="176">
        <v>46161.0</v>
      </c>
      <c r="C103" s="91" t="s">
        <v>83</v>
      </c>
      <c r="D103" s="91" t="s">
        <v>155</v>
      </c>
      <c r="E103" s="91" t="s">
        <v>2264</v>
      </c>
      <c r="F103" s="176">
        <v>46129.0</v>
      </c>
      <c r="G103" s="179" t="s">
        <v>88</v>
      </c>
      <c r="H103" s="91" t="s">
        <v>2265</v>
      </c>
      <c r="I103" s="91" t="s">
        <v>2266</v>
      </c>
      <c r="J103" s="97" t="s">
        <v>2267</v>
      </c>
      <c r="K103" s="97" t="s">
        <v>2268</v>
      </c>
      <c r="L103" s="313" t="s">
        <v>2268</v>
      </c>
      <c r="M103" s="91" t="s">
        <v>2269</v>
      </c>
      <c r="N103" s="91" t="s">
        <v>2270</v>
      </c>
      <c r="O103" s="183">
        <v>46054.0</v>
      </c>
      <c r="P103" s="176">
        <v>46068.0</v>
      </c>
      <c r="Q103" s="91" t="s">
        <v>213</v>
      </c>
      <c r="R103" s="91">
        <v>0.0</v>
      </c>
      <c r="S103" s="179" t="s">
        <v>251</v>
      </c>
      <c r="T103" s="179" t="s">
        <v>350</v>
      </c>
      <c r="U103" s="179" t="s">
        <v>101</v>
      </c>
      <c r="V103" s="179" t="s">
        <v>873</v>
      </c>
      <c r="W103" s="182"/>
      <c r="X103" s="182"/>
      <c r="Y103" s="182"/>
      <c r="Z103" s="180" t="s">
        <v>2275</v>
      </c>
      <c r="AA103" s="459"/>
    </row>
    <row r="104" ht="22.5" customHeight="1">
      <c r="A104" s="72">
        <f>COUNTIF('Copy of Call &amp; Chat-Lidya (buat'!$I$4:$I$1870,I104)</f>
        <v>1</v>
      </c>
      <c r="B104" s="176">
        <v>46161.0</v>
      </c>
      <c r="C104" s="91" t="s">
        <v>83</v>
      </c>
      <c r="D104" s="91" t="s">
        <v>155</v>
      </c>
      <c r="E104" s="91" t="s">
        <v>2282</v>
      </c>
      <c r="F104" s="176">
        <v>46129.0</v>
      </c>
      <c r="G104" s="179" t="s">
        <v>88</v>
      </c>
      <c r="H104" s="91" t="s">
        <v>2286</v>
      </c>
      <c r="I104" s="91" t="s">
        <v>2288</v>
      </c>
      <c r="J104" s="97" t="s">
        <v>2289</v>
      </c>
      <c r="K104" s="97" t="s">
        <v>2290</v>
      </c>
      <c r="L104" s="313" t="s">
        <v>2290</v>
      </c>
      <c r="M104" s="91" t="s">
        <v>2291</v>
      </c>
      <c r="N104" s="91" t="s">
        <v>2291</v>
      </c>
      <c r="O104" s="183">
        <v>46055.0</v>
      </c>
      <c r="P104" s="176">
        <v>46069.0</v>
      </c>
      <c r="Q104" s="91" t="s">
        <v>149</v>
      </c>
      <c r="R104" s="91" t="s">
        <v>143</v>
      </c>
      <c r="S104" s="179" t="s">
        <v>350</v>
      </c>
      <c r="T104" s="179" t="s">
        <v>145</v>
      </c>
      <c r="U104" s="179" t="s">
        <v>101</v>
      </c>
      <c r="V104" s="179" t="s">
        <v>664</v>
      </c>
      <c r="W104" s="182"/>
      <c r="X104" s="182"/>
      <c r="Y104" s="182"/>
      <c r="Z104" s="180" t="s">
        <v>2299</v>
      </c>
      <c r="AA104" s="459"/>
    </row>
    <row r="105" ht="22.5" customHeight="1">
      <c r="A105" s="72">
        <f>COUNTIF('Copy of Call &amp; Chat-Lidya (buat'!$I$4:$I$1870,I105)</f>
        <v>3</v>
      </c>
      <c r="B105" s="74">
        <v>46161.0</v>
      </c>
      <c r="C105" s="91" t="s">
        <v>83</v>
      </c>
      <c r="D105" s="91" t="s">
        <v>155</v>
      </c>
      <c r="E105" s="91" t="s">
        <v>2303</v>
      </c>
      <c r="F105" s="176">
        <v>46127.0</v>
      </c>
      <c r="G105" s="179" t="s">
        <v>88</v>
      </c>
      <c r="H105" s="91" t="s">
        <v>2304</v>
      </c>
      <c r="I105" s="91" t="s">
        <v>2305</v>
      </c>
      <c r="J105" s="97" t="s">
        <v>2306</v>
      </c>
      <c r="K105" s="97" t="s">
        <v>2307</v>
      </c>
      <c r="L105" s="313" t="s">
        <v>2307</v>
      </c>
      <c r="M105" s="91" t="s">
        <v>2308</v>
      </c>
      <c r="N105" s="91" t="s">
        <v>2309</v>
      </c>
      <c r="O105" s="183">
        <v>46071.0</v>
      </c>
      <c r="P105" s="176">
        <v>46085.0</v>
      </c>
      <c r="Q105" s="91" t="s">
        <v>461</v>
      </c>
      <c r="R105" s="91" t="s">
        <v>124</v>
      </c>
      <c r="S105" s="179" t="s">
        <v>292</v>
      </c>
      <c r="T105" s="179" t="s">
        <v>145</v>
      </c>
      <c r="U105" s="179" t="s">
        <v>101</v>
      </c>
      <c r="V105" s="179" t="s">
        <v>873</v>
      </c>
      <c r="W105" s="182"/>
      <c r="X105" s="182"/>
      <c r="Y105" s="182"/>
      <c r="Z105" s="89" t="s">
        <v>4151</v>
      </c>
      <c r="AA105" s="459"/>
    </row>
    <row r="106" ht="22.5" customHeight="1">
      <c r="A106" s="72">
        <f>COUNTIF('Copy of Call &amp; Chat-Lidya (buat'!$I$4:$I$1870,I106)</f>
        <v>2</v>
      </c>
      <c r="B106" s="176">
        <v>46161.0</v>
      </c>
      <c r="C106" s="91" t="s">
        <v>83</v>
      </c>
      <c r="D106" s="91" t="s">
        <v>155</v>
      </c>
      <c r="E106" s="91" t="s">
        <v>2322</v>
      </c>
      <c r="F106" s="176">
        <v>46127.0</v>
      </c>
      <c r="G106" s="179" t="s">
        <v>88</v>
      </c>
      <c r="H106" s="91" t="s">
        <v>2324</v>
      </c>
      <c r="I106" s="91" t="s">
        <v>2325</v>
      </c>
      <c r="J106" s="97" t="s">
        <v>2326</v>
      </c>
      <c r="K106" s="97" t="s">
        <v>2326</v>
      </c>
      <c r="L106" s="313" t="s">
        <v>2326</v>
      </c>
      <c r="M106" s="91" t="s">
        <v>2327</v>
      </c>
      <c r="N106" s="182"/>
      <c r="O106" s="183">
        <v>46071.0</v>
      </c>
      <c r="P106" s="176">
        <v>46085.0</v>
      </c>
      <c r="Q106" s="91" t="s">
        <v>143</v>
      </c>
      <c r="R106" s="91">
        <v>1.0</v>
      </c>
      <c r="S106" s="179" t="s">
        <v>126</v>
      </c>
      <c r="T106" s="179" t="s">
        <v>145</v>
      </c>
      <c r="U106" s="179" t="s">
        <v>101</v>
      </c>
      <c r="V106" s="179" t="s">
        <v>131</v>
      </c>
      <c r="W106" s="182"/>
      <c r="X106" s="182"/>
      <c r="Y106" s="182"/>
      <c r="Z106" s="182"/>
      <c r="AA106" s="459"/>
    </row>
    <row r="107" ht="22.5" customHeight="1">
      <c r="A107" s="72">
        <f>COUNTIF('Copy of Call &amp; Chat-Lidya (buat'!$I$4:$I$1870,I107)</f>
        <v>2</v>
      </c>
      <c r="B107" s="176">
        <v>46161.0</v>
      </c>
      <c r="C107" s="91" t="s">
        <v>83</v>
      </c>
      <c r="D107" s="91" t="s">
        <v>155</v>
      </c>
      <c r="E107" s="91" t="s">
        <v>2335</v>
      </c>
      <c r="F107" s="176">
        <v>46127.0</v>
      </c>
      <c r="G107" s="179" t="s">
        <v>88</v>
      </c>
      <c r="H107" s="91" t="s">
        <v>2336</v>
      </c>
      <c r="I107" s="91" t="s">
        <v>2338</v>
      </c>
      <c r="J107" s="97" t="s">
        <v>2340</v>
      </c>
      <c r="K107" s="97" t="s">
        <v>2341</v>
      </c>
      <c r="L107" s="313" t="s">
        <v>2341</v>
      </c>
      <c r="M107" s="91" t="s">
        <v>2344</v>
      </c>
      <c r="N107" s="91" t="s">
        <v>2344</v>
      </c>
      <c r="O107" s="183">
        <v>46071.0</v>
      </c>
      <c r="P107" s="176">
        <v>46085.0</v>
      </c>
      <c r="Q107" s="91" t="s">
        <v>124</v>
      </c>
      <c r="R107" s="91">
        <v>1.0</v>
      </c>
      <c r="S107" s="179" t="s">
        <v>251</v>
      </c>
      <c r="T107" s="179" t="s">
        <v>145</v>
      </c>
      <c r="U107" s="179" t="s">
        <v>101</v>
      </c>
      <c r="V107" s="179" t="s">
        <v>131</v>
      </c>
      <c r="W107" s="182"/>
      <c r="X107" s="182"/>
      <c r="Y107" s="182"/>
      <c r="Z107" s="182"/>
      <c r="AA107" s="459"/>
    </row>
    <row r="108" ht="22.5" customHeight="1">
      <c r="A108" s="72">
        <f>COUNTIF('Copy of Call &amp; Chat-Lidya (buat'!$I$4:$I$1870,I108)</f>
        <v>2</v>
      </c>
      <c r="B108" s="176">
        <v>46161.0</v>
      </c>
      <c r="C108" s="91" t="s">
        <v>83</v>
      </c>
      <c r="D108" s="91" t="s">
        <v>155</v>
      </c>
      <c r="E108" s="91" t="s">
        <v>2356</v>
      </c>
      <c r="F108" s="176">
        <v>46127.0</v>
      </c>
      <c r="G108" s="179" t="s">
        <v>88</v>
      </c>
      <c r="H108" s="91" t="s">
        <v>2358</v>
      </c>
      <c r="I108" s="91" t="s">
        <v>2360</v>
      </c>
      <c r="J108" s="97" t="s">
        <v>2361</v>
      </c>
      <c r="K108" s="97" t="s">
        <v>2362</v>
      </c>
      <c r="L108" s="313" t="s">
        <v>2362</v>
      </c>
      <c r="M108" s="91" t="s">
        <v>2364</v>
      </c>
      <c r="N108" s="91" t="s">
        <v>2365</v>
      </c>
      <c r="O108" s="183">
        <v>46073.0</v>
      </c>
      <c r="P108" s="176">
        <v>46087.0</v>
      </c>
      <c r="Q108" s="91" t="s">
        <v>124</v>
      </c>
      <c r="R108" s="91">
        <v>1.0</v>
      </c>
      <c r="S108" s="179" t="s">
        <v>126</v>
      </c>
      <c r="T108" s="179" t="s">
        <v>145</v>
      </c>
      <c r="U108" s="179" t="s">
        <v>101</v>
      </c>
      <c r="V108" s="179" t="s">
        <v>131</v>
      </c>
      <c r="W108" s="182"/>
      <c r="X108" s="182"/>
      <c r="Y108" s="182"/>
      <c r="Z108" s="182"/>
      <c r="AA108" s="459"/>
    </row>
    <row r="109" ht="22.5" customHeight="1">
      <c r="A109" s="72">
        <f>COUNTIF('Copy of Call &amp; Chat-Lidya (buat'!$I$4:$I$1870,I109)</f>
        <v>2</v>
      </c>
      <c r="B109" s="176">
        <v>46161.0</v>
      </c>
      <c r="C109" s="91" t="s">
        <v>83</v>
      </c>
      <c r="D109" s="91" t="s">
        <v>155</v>
      </c>
      <c r="E109" s="91" t="s">
        <v>2368</v>
      </c>
      <c r="F109" s="176">
        <v>46127.0</v>
      </c>
      <c r="G109" s="179" t="s">
        <v>88</v>
      </c>
      <c r="H109" s="91" t="s">
        <v>2369</v>
      </c>
      <c r="I109" s="91" t="s">
        <v>2370</v>
      </c>
      <c r="J109" s="97" t="s">
        <v>2371</v>
      </c>
      <c r="K109" s="97" t="s">
        <v>2372</v>
      </c>
      <c r="L109" s="313" t="s">
        <v>2372</v>
      </c>
      <c r="M109" s="91" t="s">
        <v>2374</v>
      </c>
      <c r="N109" s="91" t="s">
        <v>2374</v>
      </c>
      <c r="O109" s="183">
        <v>46075.0</v>
      </c>
      <c r="P109" s="176">
        <v>46089.0</v>
      </c>
      <c r="Q109" s="91" t="s">
        <v>124</v>
      </c>
      <c r="R109" s="91">
        <v>1.0</v>
      </c>
      <c r="S109" s="179" t="s">
        <v>350</v>
      </c>
      <c r="T109" s="179" t="s">
        <v>145</v>
      </c>
      <c r="U109" s="179" t="s">
        <v>101</v>
      </c>
      <c r="V109" s="179" t="s">
        <v>131</v>
      </c>
      <c r="W109" s="182"/>
      <c r="X109" s="182"/>
      <c r="Y109" s="182"/>
      <c r="Z109" s="180" t="s">
        <v>364</v>
      </c>
      <c r="AA109" s="459"/>
    </row>
    <row r="110" ht="22.5" customHeight="1">
      <c r="A110" s="72">
        <f>COUNTIF('Copy of Call &amp; Chat-Lidya (buat'!$I$4:$I$1870,I110)</f>
        <v>2</v>
      </c>
      <c r="B110" s="176">
        <v>46161.0</v>
      </c>
      <c r="C110" s="91" t="s">
        <v>83</v>
      </c>
      <c r="D110" s="91" t="s">
        <v>155</v>
      </c>
      <c r="E110" s="91" t="s">
        <v>2384</v>
      </c>
      <c r="F110" s="176">
        <v>46127.0</v>
      </c>
      <c r="G110" s="179" t="s">
        <v>88</v>
      </c>
      <c r="H110" s="91" t="s">
        <v>2385</v>
      </c>
      <c r="I110" s="91" t="s">
        <v>2386</v>
      </c>
      <c r="J110" s="97" t="s">
        <v>2387</v>
      </c>
      <c r="K110" s="97" t="s">
        <v>2388</v>
      </c>
      <c r="L110" s="313" t="s">
        <v>2388</v>
      </c>
      <c r="M110" s="91" t="s">
        <v>2389</v>
      </c>
      <c r="N110" s="182"/>
      <c r="O110" s="183">
        <v>46075.0</v>
      </c>
      <c r="P110" s="176">
        <v>46089.0</v>
      </c>
      <c r="Q110" s="91" t="s">
        <v>124</v>
      </c>
      <c r="R110" s="91">
        <v>1.0</v>
      </c>
      <c r="S110" s="179" t="s">
        <v>126</v>
      </c>
      <c r="T110" s="179" t="s">
        <v>145</v>
      </c>
      <c r="U110" s="179" t="s">
        <v>101</v>
      </c>
      <c r="V110" s="179" t="s">
        <v>131</v>
      </c>
      <c r="W110" s="182"/>
      <c r="X110" s="182"/>
      <c r="Y110" s="182"/>
      <c r="Z110" s="182"/>
      <c r="AA110" s="459"/>
    </row>
    <row r="111" ht="22.5" customHeight="1">
      <c r="A111" s="72">
        <f>COUNTIF('Copy of Call &amp; Chat-Lidya (buat'!$I$4:$I$1870,I111)</f>
        <v>3</v>
      </c>
      <c r="B111" s="176">
        <v>46161.0</v>
      </c>
      <c r="C111" s="91" t="s">
        <v>83</v>
      </c>
      <c r="D111" s="91" t="s">
        <v>155</v>
      </c>
      <c r="E111" s="91" t="s">
        <v>2403</v>
      </c>
      <c r="F111" s="176">
        <v>46127.0</v>
      </c>
      <c r="G111" s="179" t="s">
        <v>88</v>
      </c>
      <c r="H111" s="91" t="s">
        <v>2404</v>
      </c>
      <c r="I111" s="91" t="s">
        <v>2405</v>
      </c>
      <c r="J111" s="97" t="s">
        <v>2407</v>
      </c>
      <c r="K111" s="97" t="s">
        <v>2408</v>
      </c>
      <c r="L111" s="313" t="s">
        <v>2408</v>
      </c>
      <c r="M111" s="91" t="s">
        <v>2409</v>
      </c>
      <c r="N111" s="91" t="s">
        <v>2409</v>
      </c>
      <c r="O111" s="183">
        <v>46059.0</v>
      </c>
      <c r="P111" s="176">
        <v>46073.0</v>
      </c>
      <c r="Q111" s="91" t="s">
        <v>143</v>
      </c>
      <c r="R111" s="91">
        <v>1.0</v>
      </c>
      <c r="S111" s="179" t="s">
        <v>126</v>
      </c>
      <c r="T111" s="179" t="s">
        <v>145</v>
      </c>
      <c r="U111" s="179" t="s">
        <v>101</v>
      </c>
      <c r="V111" s="179" t="s">
        <v>131</v>
      </c>
      <c r="W111" s="182"/>
      <c r="X111" s="182"/>
      <c r="Y111" s="182"/>
      <c r="Z111" s="182"/>
      <c r="AA111" s="459"/>
    </row>
    <row r="112" ht="22.5" customHeight="1">
      <c r="A112" s="72">
        <f>COUNTIF('Copy of Call &amp; Chat-Lidya (buat'!$I$4:$I$1870,I112)</f>
        <v>2</v>
      </c>
      <c r="B112" s="176">
        <v>46161.0</v>
      </c>
      <c r="C112" s="91" t="s">
        <v>83</v>
      </c>
      <c r="D112" s="91" t="s">
        <v>155</v>
      </c>
      <c r="E112" s="91" t="s">
        <v>2418</v>
      </c>
      <c r="F112" s="176">
        <v>46127.0</v>
      </c>
      <c r="G112" s="179" t="s">
        <v>88</v>
      </c>
      <c r="H112" s="91" t="s">
        <v>2419</v>
      </c>
      <c r="I112" s="91" t="s">
        <v>2420</v>
      </c>
      <c r="J112" s="97" t="s">
        <v>2421</v>
      </c>
      <c r="K112" s="97" t="s">
        <v>2422</v>
      </c>
      <c r="L112" s="313" t="s">
        <v>2422</v>
      </c>
      <c r="M112" s="91" t="s">
        <v>2423</v>
      </c>
      <c r="N112" s="91" t="s">
        <v>2423</v>
      </c>
      <c r="O112" s="183">
        <v>46071.0</v>
      </c>
      <c r="P112" s="176">
        <v>46085.0</v>
      </c>
      <c r="Q112" s="91" t="s">
        <v>143</v>
      </c>
      <c r="R112" s="91">
        <v>1.0</v>
      </c>
      <c r="S112" s="179" t="s">
        <v>126</v>
      </c>
      <c r="T112" s="179" t="s">
        <v>145</v>
      </c>
      <c r="U112" s="179" t="s">
        <v>101</v>
      </c>
      <c r="V112" s="179" t="s">
        <v>131</v>
      </c>
      <c r="W112" s="182"/>
      <c r="X112" s="182"/>
      <c r="Y112" s="182"/>
      <c r="Z112" s="182"/>
      <c r="AA112" s="459"/>
    </row>
    <row r="113" ht="22.5" customHeight="1">
      <c r="A113" s="72">
        <f>COUNTIF('Copy of Call &amp; Chat-Lidya (buat'!$I$4:$I$1870,I113)</f>
        <v>2</v>
      </c>
      <c r="B113" s="176">
        <v>46161.0</v>
      </c>
      <c r="C113" s="91" t="s">
        <v>83</v>
      </c>
      <c r="D113" s="91" t="s">
        <v>155</v>
      </c>
      <c r="E113" s="91" t="s">
        <v>2431</v>
      </c>
      <c r="F113" s="176">
        <v>46127.0</v>
      </c>
      <c r="G113" s="179" t="s">
        <v>88</v>
      </c>
      <c r="H113" s="91" t="s">
        <v>2432</v>
      </c>
      <c r="I113" s="91" t="s">
        <v>2433</v>
      </c>
      <c r="J113" s="97" t="s">
        <v>2434</v>
      </c>
      <c r="K113" s="97" t="s">
        <v>2435</v>
      </c>
      <c r="L113" s="313" t="s">
        <v>2435</v>
      </c>
      <c r="M113" s="91" t="s">
        <v>2436</v>
      </c>
      <c r="N113" s="182"/>
      <c r="O113" s="183">
        <v>46071.0</v>
      </c>
      <c r="P113" s="176">
        <v>46085.0</v>
      </c>
      <c r="Q113" s="91" t="s">
        <v>143</v>
      </c>
      <c r="R113" s="91">
        <v>1.0</v>
      </c>
      <c r="S113" s="179" t="s">
        <v>251</v>
      </c>
      <c r="T113" s="179" t="s">
        <v>145</v>
      </c>
      <c r="U113" s="179" t="s">
        <v>101</v>
      </c>
      <c r="V113" s="179" t="s">
        <v>131</v>
      </c>
      <c r="W113" s="182"/>
      <c r="X113" s="182"/>
      <c r="Y113" s="182"/>
      <c r="Z113" s="182"/>
      <c r="AA113" s="459"/>
    </row>
    <row r="114" ht="22.5" customHeight="1">
      <c r="A114" s="72">
        <f>COUNTIF('Copy of Call &amp; Chat-Lidya (buat'!$I$4:$I$1870,I114)</f>
        <v>2</v>
      </c>
      <c r="B114" s="176">
        <v>46161.0</v>
      </c>
      <c r="C114" s="91" t="s">
        <v>83</v>
      </c>
      <c r="D114" s="91" t="s">
        <v>155</v>
      </c>
      <c r="E114" s="91" t="s">
        <v>2444</v>
      </c>
      <c r="F114" s="176">
        <v>46127.0</v>
      </c>
      <c r="G114" s="179" t="s">
        <v>88</v>
      </c>
      <c r="H114" s="91" t="s">
        <v>1910</v>
      </c>
      <c r="I114" s="91" t="s">
        <v>2445</v>
      </c>
      <c r="J114" s="97" t="s">
        <v>2446</v>
      </c>
      <c r="K114" s="97" t="s">
        <v>2447</v>
      </c>
      <c r="L114" s="313" t="s">
        <v>2447</v>
      </c>
      <c r="M114" s="91" t="s">
        <v>2448</v>
      </c>
      <c r="N114" s="182"/>
      <c r="O114" s="183">
        <v>46071.0</v>
      </c>
      <c r="P114" s="176">
        <v>46085.0</v>
      </c>
      <c r="Q114" s="91" t="s">
        <v>143</v>
      </c>
      <c r="R114" s="91">
        <v>1.0</v>
      </c>
      <c r="S114" s="179" t="s">
        <v>251</v>
      </c>
      <c r="T114" s="179" t="s">
        <v>145</v>
      </c>
      <c r="U114" s="179" t="s">
        <v>101</v>
      </c>
      <c r="V114" s="179" t="s">
        <v>131</v>
      </c>
      <c r="W114" s="182"/>
      <c r="X114" s="182"/>
      <c r="Y114" s="182"/>
      <c r="Z114" s="182"/>
      <c r="AA114" s="459"/>
    </row>
    <row r="115" ht="22.5" customHeight="1">
      <c r="A115" s="72">
        <f>COUNTIF('Copy of Call &amp; Chat-Lidya (buat'!$I$4:$I$1870,I115)</f>
        <v>2</v>
      </c>
      <c r="B115" s="176">
        <v>46161.0</v>
      </c>
      <c r="C115" s="91" t="s">
        <v>83</v>
      </c>
      <c r="D115" s="91" t="s">
        <v>155</v>
      </c>
      <c r="E115" s="91" t="s">
        <v>2457</v>
      </c>
      <c r="F115" s="176">
        <v>46127.0</v>
      </c>
      <c r="G115" s="179" t="s">
        <v>88</v>
      </c>
      <c r="H115" s="91" t="s">
        <v>2458</v>
      </c>
      <c r="I115" s="91" t="s">
        <v>2459</v>
      </c>
      <c r="J115" s="97" t="s">
        <v>2460</v>
      </c>
      <c r="K115" s="97" t="s">
        <v>2461</v>
      </c>
      <c r="L115" s="313" t="s">
        <v>2461</v>
      </c>
      <c r="M115" s="91" t="s">
        <v>2463</v>
      </c>
      <c r="N115" s="91" t="s">
        <v>2463</v>
      </c>
      <c r="O115" s="183">
        <v>46072.0</v>
      </c>
      <c r="P115" s="176">
        <v>46086.0</v>
      </c>
      <c r="Q115" s="91" t="s">
        <v>124</v>
      </c>
      <c r="R115" s="91">
        <v>1.0</v>
      </c>
      <c r="S115" s="179" t="s">
        <v>126</v>
      </c>
      <c r="T115" s="179" t="s">
        <v>145</v>
      </c>
      <c r="U115" s="179" t="s">
        <v>101</v>
      </c>
      <c r="V115" s="179" t="s">
        <v>131</v>
      </c>
      <c r="W115" s="182"/>
      <c r="X115" s="182"/>
      <c r="Y115" s="182"/>
      <c r="Z115" s="182"/>
      <c r="AA115" s="459"/>
    </row>
    <row r="116" ht="22.5" customHeight="1">
      <c r="A116" s="72">
        <f>COUNTIF('Copy of Call &amp; Chat-Lidya (buat'!$I$4:$I$1870,I116)</f>
        <v>2</v>
      </c>
      <c r="B116" s="176">
        <v>46161.0</v>
      </c>
      <c r="C116" s="91" t="s">
        <v>83</v>
      </c>
      <c r="D116" s="91" t="s">
        <v>155</v>
      </c>
      <c r="E116" s="91" t="s">
        <v>2475</v>
      </c>
      <c r="F116" s="176">
        <v>46127.0</v>
      </c>
      <c r="G116" s="179" t="s">
        <v>88</v>
      </c>
      <c r="H116" s="91" t="s">
        <v>2477</v>
      </c>
      <c r="I116" s="91" t="s">
        <v>2478</v>
      </c>
      <c r="J116" s="97" t="s">
        <v>2479</v>
      </c>
      <c r="K116" s="97" t="s">
        <v>1392</v>
      </c>
      <c r="L116" s="313" t="s">
        <v>1392</v>
      </c>
      <c r="M116" s="91" t="s">
        <v>2480</v>
      </c>
      <c r="N116" s="91" t="s">
        <v>2481</v>
      </c>
      <c r="O116" s="183">
        <v>46073.0</v>
      </c>
      <c r="P116" s="176">
        <v>46087.0</v>
      </c>
      <c r="Q116" s="91" t="s">
        <v>124</v>
      </c>
      <c r="R116" s="91">
        <v>1.0</v>
      </c>
      <c r="S116" s="179" t="s">
        <v>126</v>
      </c>
      <c r="T116" s="179" t="s">
        <v>145</v>
      </c>
      <c r="U116" s="179" t="s">
        <v>101</v>
      </c>
      <c r="V116" s="179" t="s">
        <v>131</v>
      </c>
      <c r="W116" s="182"/>
      <c r="X116" s="182"/>
      <c r="Y116" s="182"/>
      <c r="Z116" s="182"/>
      <c r="AA116" s="459"/>
    </row>
    <row r="117" ht="22.5" customHeight="1">
      <c r="A117" s="72">
        <f>COUNTIF('Copy of Call &amp; Chat-Lidya (buat'!$I$4:$I$1870,I117)</f>
        <v>3</v>
      </c>
      <c r="B117" s="176">
        <v>46161.0</v>
      </c>
      <c r="C117" s="91" t="s">
        <v>83</v>
      </c>
      <c r="D117" s="91" t="s">
        <v>155</v>
      </c>
      <c r="E117" s="91" t="s">
        <v>2489</v>
      </c>
      <c r="F117" s="176">
        <v>46127.0</v>
      </c>
      <c r="G117" s="179" t="s">
        <v>88</v>
      </c>
      <c r="H117" s="91" t="s">
        <v>2491</v>
      </c>
      <c r="I117" s="91" t="s">
        <v>2493</v>
      </c>
      <c r="J117" s="97" t="s">
        <v>2494</v>
      </c>
      <c r="K117" s="97" t="s">
        <v>2495</v>
      </c>
      <c r="L117" s="313" t="s">
        <v>2495</v>
      </c>
      <c r="M117" s="91" t="s">
        <v>2498</v>
      </c>
      <c r="N117" s="91" t="s">
        <v>2498</v>
      </c>
      <c r="O117" s="183">
        <v>46060.0</v>
      </c>
      <c r="P117" s="176">
        <v>46074.0</v>
      </c>
      <c r="Q117" s="91" t="s">
        <v>124</v>
      </c>
      <c r="R117" s="91">
        <v>1.0</v>
      </c>
      <c r="S117" s="179" t="s">
        <v>126</v>
      </c>
      <c r="T117" s="179" t="s">
        <v>145</v>
      </c>
      <c r="U117" s="179" t="s">
        <v>101</v>
      </c>
      <c r="V117" s="179" t="s">
        <v>131</v>
      </c>
      <c r="W117" s="182"/>
      <c r="X117" s="182"/>
      <c r="Y117" s="182"/>
      <c r="Z117" s="182"/>
      <c r="AA117" s="459"/>
    </row>
    <row r="118" ht="22.5" customHeight="1">
      <c r="A118" s="72">
        <f>COUNTIF('Copy of Call &amp; Chat-Lidya (buat'!$I$4:$I$1870,I118)</f>
        <v>3</v>
      </c>
      <c r="B118" s="176">
        <v>46161.0</v>
      </c>
      <c r="C118" s="91" t="s">
        <v>83</v>
      </c>
      <c r="D118" s="91" t="s">
        <v>155</v>
      </c>
      <c r="E118" s="91" t="s">
        <v>2504</v>
      </c>
      <c r="F118" s="176">
        <v>46127.0</v>
      </c>
      <c r="G118" s="179" t="s">
        <v>88</v>
      </c>
      <c r="H118" s="91" t="s">
        <v>2509</v>
      </c>
      <c r="I118" s="91" t="s">
        <v>2510</v>
      </c>
      <c r="J118" s="97" t="s">
        <v>143</v>
      </c>
      <c r="K118" s="97" t="s">
        <v>2512</v>
      </c>
      <c r="L118" s="313" t="s">
        <v>2513</v>
      </c>
      <c r="M118" s="91" t="s">
        <v>2514</v>
      </c>
      <c r="N118" s="91" t="s">
        <v>314</v>
      </c>
      <c r="O118" s="183">
        <v>46067.0</v>
      </c>
      <c r="P118" s="176">
        <v>46081.0</v>
      </c>
      <c r="Q118" s="91" t="s">
        <v>163</v>
      </c>
      <c r="R118" s="91">
        <v>1.0</v>
      </c>
      <c r="S118" s="179" t="s">
        <v>251</v>
      </c>
      <c r="T118" s="179" t="s">
        <v>127</v>
      </c>
      <c r="U118" s="179" t="s">
        <v>101</v>
      </c>
      <c r="V118" s="179" t="s">
        <v>131</v>
      </c>
      <c r="W118" s="182"/>
      <c r="X118" s="182"/>
      <c r="Y118" s="182"/>
      <c r="Z118" s="182"/>
      <c r="AA118" s="459"/>
    </row>
    <row r="119" ht="22.5" customHeight="1">
      <c r="A119" s="72">
        <f>COUNTIF('Copy of Call &amp; Chat-Lidya (buat'!$I$4:$I$1870,I119)</f>
        <v>3</v>
      </c>
      <c r="B119" s="176">
        <v>46161.0</v>
      </c>
      <c r="C119" s="91" t="s">
        <v>83</v>
      </c>
      <c r="D119" s="91" t="s">
        <v>125</v>
      </c>
      <c r="E119" s="91" t="s">
        <v>2092</v>
      </c>
      <c r="F119" s="178">
        <v>46112.0</v>
      </c>
      <c r="G119" s="179" t="s">
        <v>88</v>
      </c>
      <c r="H119" s="91" t="s">
        <v>2517</v>
      </c>
      <c r="I119" s="91" t="s">
        <v>2518</v>
      </c>
      <c r="J119" s="97" t="s">
        <v>2519</v>
      </c>
      <c r="K119" s="97" t="s">
        <v>863</v>
      </c>
      <c r="L119" s="313" t="s">
        <v>863</v>
      </c>
      <c r="M119" s="91" t="s">
        <v>2520</v>
      </c>
      <c r="N119" s="91" t="s">
        <v>2521</v>
      </c>
      <c r="O119" s="183">
        <v>46112.0</v>
      </c>
      <c r="P119" s="176">
        <v>46126.0</v>
      </c>
      <c r="Q119" s="91" t="s">
        <v>461</v>
      </c>
      <c r="R119" s="91">
        <v>1.0</v>
      </c>
      <c r="S119" s="179" t="s">
        <v>251</v>
      </c>
      <c r="T119" s="193" t="s">
        <v>145</v>
      </c>
      <c r="U119" s="179" t="s">
        <v>101</v>
      </c>
      <c r="V119" s="179" t="s">
        <v>131</v>
      </c>
      <c r="W119" s="182"/>
      <c r="X119" s="182"/>
      <c r="Y119" s="182"/>
      <c r="Z119" s="182"/>
      <c r="AA119" s="459"/>
    </row>
    <row r="120" ht="22.5" customHeight="1">
      <c r="A120" s="72">
        <f>COUNTIF('Copy of Call &amp; Chat-Lidya (buat'!$I$4:$I$1853,I120)</f>
        <v>2</v>
      </c>
      <c r="B120" s="176">
        <v>46160.0</v>
      </c>
      <c r="C120" s="91" t="s">
        <v>967</v>
      </c>
      <c r="D120" s="91" t="s">
        <v>173</v>
      </c>
      <c r="E120" s="91" t="s">
        <v>657</v>
      </c>
      <c r="F120" s="178">
        <v>46150.0</v>
      </c>
      <c r="G120" s="179" t="s">
        <v>88</v>
      </c>
      <c r="H120" s="91" t="s">
        <v>1115</v>
      </c>
      <c r="I120" s="330">
        <v>18632.0</v>
      </c>
      <c r="J120" s="97" t="s">
        <v>1116</v>
      </c>
      <c r="K120" s="97" t="s">
        <v>1117</v>
      </c>
      <c r="L120" s="313" t="s">
        <v>1117</v>
      </c>
      <c r="M120" s="91" t="s">
        <v>1118</v>
      </c>
      <c r="N120" s="91" t="s">
        <v>1119</v>
      </c>
      <c r="O120" s="331" t="s">
        <v>1120</v>
      </c>
      <c r="P120" s="176">
        <v>46164.0</v>
      </c>
      <c r="Q120" s="91" t="s">
        <v>124</v>
      </c>
      <c r="R120" s="91">
        <v>1.0</v>
      </c>
      <c r="S120" s="179" t="s">
        <v>350</v>
      </c>
      <c r="T120" s="179" t="s">
        <v>145</v>
      </c>
      <c r="U120" s="179" t="s">
        <v>101</v>
      </c>
      <c r="V120" s="179" t="s">
        <v>131</v>
      </c>
      <c r="W120" s="182"/>
      <c r="X120" s="182"/>
      <c r="Y120" s="182"/>
      <c r="Z120" s="97" t="s">
        <v>2530</v>
      </c>
      <c r="AA120" s="306"/>
    </row>
    <row r="121" ht="22.5" customHeight="1">
      <c r="A121" s="72">
        <f>COUNTIF('Copy of Call &amp; Chat-Lidya (buat'!$I$4:$I$1853,I121)</f>
        <v>3</v>
      </c>
      <c r="B121" s="176">
        <v>46160.0</v>
      </c>
      <c r="C121" s="91" t="s">
        <v>967</v>
      </c>
      <c r="D121" s="91" t="s">
        <v>173</v>
      </c>
      <c r="E121" s="91" t="s">
        <v>670</v>
      </c>
      <c r="F121" s="178">
        <v>46151.0</v>
      </c>
      <c r="G121" s="179" t="s">
        <v>448</v>
      </c>
      <c r="H121" s="91" t="s">
        <v>2533</v>
      </c>
      <c r="I121" s="330">
        <v>5554.0</v>
      </c>
      <c r="J121" s="97" t="s">
        <v>2534</v>
      </c>
      <c r="K121" s="97" t="s">
        <v>2535</v>
      </c>
      <c r="L121" s="313" t="s">
        <v>2536</v>
      </c>
      <c r="M121" s="91" t="s">
        <v>2537</v>
      </c>
      <c r="N121" s="91" t="s">
        <v>2537</v>
      </c>
      <c r="O121" s="331" t="s">
        <v>1120</v>
      </c>
      <c r="P121" s="176">
        <v>45751.0</v>
      </c>
      <c r="Q121" s="91" t="s">
        <v>124</v>
      </c>
      <c r="R121" s="91">
        <v>1.0</v>
      </c>
      <c r="S121" s="179" t="s">
        <v>99</v>
      </c>
      <c r="T121" s="179" t="s">
        <v>145</v>
      </c>
      <c r="U121" s="179" t="s">
        <v>101</v>
      </c>
      <c r="V121" s="179" t="s">
        <v>131</v>
      </c>
      <c r="W121" s="91" t="s">
        <v>342</v>
      </c>
      <c r="X121" s="182"/>
      <c r="Y121" s="182"/>
      <c r="Z121" s="182"/>
      <c r="AA121" s="306"/>
    </row>
    <row r="122" ht="22.5" customHeight="1">
      <c r="A122" s="72">
        <f>COUNTIF('Copy of Call &amp; Chat-Lidya (buat'!$I$4:$I$1853,I122)</f>
        <v>2</v>
      </c>
      <c r="B122" s="176">
        <v>46160.0</v>
      </c>
      <c r="C122" s="91" t="s">
        <v>967</v>
      </c>
      <c r="D122" s="91" t="s">
        <v>173</v>
      </c>
      <c r="E122" s="91" t="s">
        <v>696</v>
      </c>
      <c r="F122" s="178">
        <v>46151.0</v>
      </c>
      <c r="G122" s="179" t="s">
        <v>88</v>
      </c>
      <c r="H122" s="91" t="s">
        <v>1122</v>
      </c>
      <c r="I122" s="330">
        <v>18635.0</v>
      </c>
      <c r="J122" s="97" t="s">
        <v>1123</v>
      </c>
      <c r="K122" s="97" t="s">
        <v>1124</v>
      </c>
      <c r="L122" s="313" t="s">
        <v>1124</v>
      </c>
      <c r="M122" s="91" t="s">
        <v>1125</v>
      </c>
      <c r="N122" s="91" t="s">
        <v>1125</v>
      </c>
      <c r="O122" s="331" t="s">
        <v>1126</v>
      </c>
      <c r="P122" s="176">
        <v>46165.0</v>
      </c>
      <c r="Q122" s="91" t="s">
        <v>124</v>
      </c>
      <c r="R122" s="91">
        <v>1.0</v>
      </c>
      <c r="S122" s="179" t="s">
        <v>251</v>
      </c>
      <c r="T122" s="179" t="s">
        <v>145</v>
      </c>
      <c r="U122" s="179" t="s">
        <v>101</v>
      </c>
      <c r="V122" s="179" t="s">
        <v>131</v>
      </c>
      <c r="W122" s="182"/>
      <c r="X122" s="182"/>
      <c r="Y122" s="182"/>
      <c r="Z122" s="182"/>
      <c r="AA122" s="306"/>
    </row>
    <row r="123" ht="22.5" customHeight="1">
      <c r="A123" s="72">
        <f>COUNTIF('Copy of Call &amp; Chat-Lidya (buat'!$I$4:$I$1853,I123)</f>
        <v>2</v>
      </c>
      <c r="B123" s="176">
        <v>46160.0</v>
      </c>
      <c r="C123" s="91" t="s">
        <v>967</v>
      </c>
      <c r="D123" s="91" t="s">
        <v>173</v>
      </c>
      <c r="E123" s="91" t="s">
        <v>710</v>
      </c>
      <c r="F123" s="178">
        <v>46151.0</v>
      </c>
      <c r="G123" s="179" t="s">
        <v>88</v>
      </c>
      <c r="H123" s="91" t="s">
        <v>1128</v>
      </c>
      <c r="I123" s="330">
        <v>18640.0</v>
      </c>
      <c r="J123" s="97" t="s">
        <v>1129</v>
      </c>
      <c r="K123" s="97" t="s">
        <v>1130</v>
      </c>
      <c r="L123" s="313" t="s">
        <v>1130</v>
      </c>
      <c r="M123" s="91" t="s">
        <v>1132</v>
      </c>
      <c r="N123" s="91" t="s">
        <v>1132</v>
      </c>
      <c r="O123" s="331" t="s">
        <v>1126</v>
      </c>
      <c r="P123" s="176">
        <v>46165.0</v>
      </c>
      <c r="Q123" s="91" t="s">
        <v>124</v>
      </c>
      <c r="R123" s="91">
        <v>1.0</v>
      </c>
      <c r="S123" s="83" t="s">
        <v>350</v>
      </c>
      <c r="T123" s="179" t="s">
        <v>195</v>
      </c>
      <c r="U123" s="179" t="s">
        <v>128</v>
      </c>
      <c r="V123" s="179" t="s">
        <v>302</v>
      </c>
      <c r="W123" s="182"/>
      <c r="X123" s="182"/>
      <c r="Y123" s="182"/>
      <c r="Z123" s="97" t="s">
        <v>2530</v>
      </c>
      <c r="AA123" s="306"/>
    </row>
    <row r="124" ht="22.5" customHeight="1">
      <c r="A124" s="72">
        <f>COUNTIF('Copy of Call &amp; Chat-Lidya (buat'!$I$4:$I$1853,I124)</f>
        <v>3</v>
      </c>
      <c r="B124" s="176">
        <v>46160.0</v>
      </c>
      <c r="C124" s="91" t="s">
        <v>967</v>
      </c>
      <c r="D124" s="91" t="s">
        <v>173</v>
      </c>
      <c r="E124" s="91" t="s">
        <v>631</v>
      </c>
      <c r="F124" s="176">
        <v>46149.0</v>
      </c>
      <c r="G124" s="179" t="s">
        <v>88</v>
      </c>
      <c r="H124" s="91" t="s">
        <v>2570</v>
      </c>
      <c r="I124" s="330">
        <v>18620.0</v>
      </c>
      <c r="J124" s="97" t="s">
        <v>2572</v>
      </c>
      <c r="K124" s="97" t="s">
        <v>2573</v>
      </c>
      <c r="L124" s="313" t="s">
        <v>2573</v>
      </c>
      <c r="M124" s="91" t="s">
        <v>2574</v>
      </c>
      <c r="N124" s="91" t="s">
        <v>2574</v>
      </c>
      <c r="O124" s="331" t="s">
        <v>1160</v>
      </c>
      <c r="P124" s="176">
        <v>46163.0</v>
      </c>
      <c r="Q124" s="91" t="s">
        <v>124</v>
      </c>
      <c r="R124" s="91" t="s">
        <v>124</v>
      </c>
      <c r="S124" s="179" t="s">
        <v>126</v>
      </c>
      <c r="T124" s="179" t="s">
        <v>127</v>
      </c>
      <c r="U124" s="179" t="s">
        <v>128</v>
      </c>
      <c r="V124" s="179" t="s">
        <v>131</v>
      </c>
      <c r="W124" s="182"/>
      <c r="X124" s="182"/>
      <c r="Y124" s="182"/>
      <c r="Z124" s="97" t="s">
        <v>533</v>
      </c>
      <c r="AA124" s="306"/>
    </row>
    <row r="125" ht="22.5" customHeight="1">
      <c r="A125" s="72">
        <f>COUNTIF('Copy of Call &amp; Chat-Lidya (buat'!$I$4:$I$1853,I125)</f>
        <v>3</v>
      </c>
      <c r="B125" s="176">
        <v>46160.0</v>
      </c>
      <c r="C125" s="91" t="s">
        <v>967</v>
      </c>
      <c r="D125" s="91" t="s">
        <v>173</v>
      </c>
      <c r="E125" s="91" t="s">
        <v>644</v>
      </c>
      <c r="F125" s="176">
        <v>46150.0</v>
      </c>
      <c r="G125" s="179" t="s">
        <v>88</v>
      </c>
      <c r="H125" s="91" t="s">
        <v>1133</v>
      </c>
      <c r="I125" s="330">
        <v>18623.0</v>
      </c>
      <c r="J125" s="97" t="s">
        <v>1134</v>
      </c>
      <c r="K125" s="97" t="s">
        <v>1135</v>
      </c>
      <c r="L125" s="313" t="s">
        <v>1135</v>
      </c>
      <c r="M125" s="91" t="s">
        <v>1136</v>
      </c>
      <c r="N125" s="91" t="s">
        <v>1136</v>
      </c>
      <c r="O125" s="331" t="s">
        <v>1120</v>
      </c>
      <c r="P125" s="176">
        <v>46164.0</v>
      </c>
      <c r="Q125" s="91" t="s">
        <v>124</v>
      </c>
      <c r="R125" s="91">
        <v>1.0</v>
      </c>
      <c r="S125" s="179" t="s">
        <v>350</v>
      </c>
      <c r="T125" s="179" t="s">
        <v>145</v>
      </c>
      <c r="U125" s="179" t="s">
        <v>101</v>
      </c>
      <c r="V125" s="179" t="s">
        <v>283</v>
      </c>
      <c r="W125" s="91" t="s">
        <v>342</v>
      </c>
      <c r="X125" s="182"/>
      <c r="Y125" s="182"/>
      <c r="Z125" s="97" t="s">
        <v>2583</v>
      </c>
      <c r="AA125" s="306"/>
    </row>
    <row r="126" ht="22.5" customHeight="1">
      <c r="A126" s="72">
        <f>COUNTIF('Copy of Call &amp; Chat-Lidya (buat'!$I$4:$I$1853,I126)</f>
        <v>2</v>
      </c>
      <c r="B126" s="176">
        <v>46160.0</v>
      </c>
      <c r="C126" s="91" t="s">
        <v>83</v>
      </c>
      <c r="D126" s="91" t="s">
        <v>173</v>
      </c>
      <c r="E126" s="91" t="s">
        <v>657</v>
      </c>
      <c r="F126" s="176">
        <v>46154.0</v>
      </c>
      <c r="G126" s="179" t="s">
        <v>88</v>
      </c>
      <c r="H126" s="91" t="s">
        <v>1139</v>
      </c>
      <c r="I126" s="330">
        <v>18658.0</v>
      </c>
      <c r="J126" s="97" t="s">
        <v>1140</v>
      </c>
      <c r="K126" s="97" t="s">
        <v>1141</v>
      </c>
      <c r="L126" s="313" t="s">
        <v>1141</v>
      </c>
      <c r="M126" s="91" t="s">
        <v>1142</v>
      </c>
      <c r="N126" s="91" t="s">
        <v>1143</v>
      </c>
      <c r="O126" s="331" t="s">
        <v>1144</v>
      </c>
      <c r="P126" s="176">
        <v>46168.0</v>
      </c>
      <c r="Q126" s="91" t="s">
        <v>124</v>
      </c>
      <c r="R126" s="91">
        <v>1.0</v>
      </c>
      <c r="S126" s="179" t="s">
        <v>251</v>
      </c>
      <c r="T126" s="179" t="s">
        <v>145</v>
      </c>
      <c r="U126" s="179" t="s">
        <v>101</v>
      </c>
      <c r="V126" s="179" t="s">
        <v>131</v>
      </c>
      <c r="W126" s="182"/>
      <c r="X126" s="182"/>
      <c r="Y126" s="182"/>
      <c r="Z126" s="182"/>
      <c r="AA126" s="306"/>
    </row>
    <row r="127" ht="22.5" customHeight="1">
      <c r="A127" s="72">
        <f>COUNTIF('Copy of Call &amp; Chat-Lidya (buat'!$I$4:$I$1853,I127)</f>
        <v>3</v>
      </c>
      <c r="B127" s="176">
        <v>46160.0</v>
      </c>
      <c r="C127" s="91" t="s">
        <v>83</v>
      </c>
      <c r="D127" s="91" t="s">
        <v>173</v>
      </c>
      <c r="E127" s="91" t="s">
        <v>670</v>
      </c>
      <c r="F127" s="176">
        <v>46154.0</v>
      </c>
      <c r="G127" s="179" t="s">
        <v>88</v>
      </c>
      <c r="H127" s="91" t="s">
        <v>1145</v>
      </c>
      <c r="I127" s="330">
        <v>18660.0</v>
      </c>
      <c r="J127" s="97" t="s">
        <v>1146</v>
      </c>
      <c r="K127" s="97" t="s">
        <v>1147</v>
      </c>
      <c r="L127" s="313" t="s">
        <v>1147</v>
      </c>
      <c r="M127" s="91" t="s">
        <v>1148</v>
      </c>
      <c r="N127" s="91" t="s">
        <v>1148</v>
      </c>
      <c r="O127" s="331" t="s">
        <v>1144</v>
      </c>
      <c r="P127" s="176">
        <v>46168.0</v>
      </c>
      <c r="Q127" s="91" t="s">
        <v>124</v>
      </c>
      <c r="R127" s="91">
        <v>1.0</v>
      </c>
      <c r="S127" s="179" t="s">
        <v>251</v>
      </c>
      <c r="T127" s="83" t="s">
        <v>350</v>
      </c>
      <c r="U127" s="179" t="s">
        <v>101</v>
      </c>
      <c r="V127" s="83" t="s">
        <v>283</v>
      </c>
      <c r="W127" s="182"/>
      <c r="X127" s="182"/>
      <c r="Y127" s="182"/>
      <c r="Z127" s="97" t="s">
        <v>4285</v>
      </c>
      <c r="AA127" s="306"/>
    </row>
    <row r="128" ht="22.5" customHeight="1">
      <c r="A128" s="72">
        <f>COUNTIF('Copy of Call &amp; Chat-Lidya (buat'!$I$4:$I$1853,I128)</f>
        <v>2</v>
      </c>
      <c r="B128" s="176">
        <v>46160.0</v>
      </c>
      <c r="C128" s="91" t="s">
        <v>83</v>
      </c>
      <c r="D128" s="91" t="s">
        <v>173</v>
      </c>
      <c r="E128" s="91" t="s">
        <v>682</v>
      </c>
      <c r="F128" s="176">
        <v>46154.0</v>
      </c>
      <c r="G128" s="179" t="s">
        <v>88</v>
      </c>
      <c r="H128" s="91" t="s">
        <v>1150</v>
      </c>
      <c r="I128" s="330">
        <v>18662.0</v>
      </c>
      <c r="J128" s="97" t="s">
        <v>1151</v>
      </c>
      <c r="K128" s="97" t="s">
        <v>1152</v>
      </c>
      <c r="L128" s="313" t="s">
        <v>1152</v>
      </c>
      <c r="M128" s="91" t="s">
        <v>1153</v>
      </c>
      <c r="N128" s="91" t="s">
        <v>1153</v>
      </c>
      <c r="O128" s="331" t="s">
        <v>1144</v>
      </c>
      <c r="P128" s="176">
        <v>46168.0</v>
      </c>
      <c r="Q128" s="91" t="s">
        <v>124</v>
      </c>
      <c r="R128" s="91">
        <v>1.0</v>
      </c>
      <c r="S128" s="179" t="s">
        <v>251</v>
      </c>
      <c r="T128" s="179" t="s">
        <v>145</v>
      </c>
      <c r="U128" s="179" t="s">
        <v>101</v>
      </c>
      <c r="V128" s="179" t="s">
        <v>131</v>
      </c>
      <c r="W128" s="182"/>
      <c r="X128" s="182"/>
      <c r="Y128" s="182"/>
      <c r="Z128" s="182"/>
      <c r="AA128" s="306"/>
    </row>
    <row r="129" ht="22.5" customHeight="1">
      <c r="A129" s="72">
        <f>COUNTIF('Copy of Call &amp; Chat-Lidya (buat'!$I$4:$I$1853,I129)</f>
        <v>3</v>
      </c>
      <c r="B129" s="176">
        <v>46160.0</v>
      </c>
      <c r="C129" s="91" t="s">
        <v>967</v>
      </c>
      <c r="D129" s="91" t="s">
        <v>173</v>
      </c>
      <c r="E129" s="91" t="s">
        <v>696</v>
      </c>
      <c r="F129" s="176">
        <v>46149.0</v>
      </c>
      <c r="G129" s="179" t="s">
        <v>448</v>
      </c>
      <c r="H129" s="91" t="s">
        <v>1155</v>
      </c>
      <c r="I129" s="330">
        <v>10966.0</v>
      </c>
      <c r="J129" s="97" t="s">
        <v>1156</v>
      </c>
      <c r="K129" s="97" t="s">
        <v>1157</v>
      </c>
      <c r="L129" s="313" t="s">
        <v>1158</v>
      </c>
      <c r="M129" s="91" t="s">
        <v>1159</v>
      </c>
      <c r="N129" s="91" t="s">
        <v>1159</v>
      </c>
      <c r="O129" s="331" t="s">
        <v>1160</v>
      </c>
      <c r="P129" s="176">
        <v>46148.0</v>
      </c>
      <c r="Q129" s="91" t="s">
        <v>124</v>
      </c>
      <c r="R129" s="91">
        <v>1.0</v>
      </c>
      <c r="S129" s="179" t="s">
        <v>99</v>
      </c>
      <c r="T129" s="179" t="s">
        <v>145</v>
      </c>
      <c r="U129" s="179" t="s">
        <v>101</v>
      </c>
      <c r="V129" s="179" t="s">
        <v>131</v>
      </c>
      <c r="W129" s="182"/>
      <c r="X129" s="182"/>
      <c r="Y129" s="182"/>
      <c r="Z129" s="182"/>
      <c r="AA129" s="306"/>
    </row>
    <row r="130" ht="22.5" customHeight="1">
      <c r="A130" s="72">
        <f>COUNTIF('Copy of Call &amp; Chat-Lidya (buat'!$I$4:$I$1853,I130)</f>
        <v>5</v>
      </c>
      <c r="B130" s="176">
        <v>46160.0</v>
      </c>
      <c r="C130" s="91" t="s">
        <v>967</v>
      </c>
      <c r="D130" s="91" t="s">
        <v>173</v>
      </c>
      <c r="E130" s="91" t="s">
        <v>143</v>
      </c>
      <c r="F130" s="176">
        <v>46143.0</v>
      </c>
      <c r="G130" s="179" t="s">
        <v>88</v>
      </c>
      <c r="H130" s="91" t="s">
        <v>1161</v>
      </c>
      <c r="I130" s="91" t="s">
        <v>1162</v>
      </c>
      <c r="J130" s="97" t="s">
        <v>1163</v>
      </c>
      <c r="K130" s="97" t="s">
        <v>1164</v>
      </c>
      <c r="L130" s="313" t="s">
        <v>1164</v>
      </c>
      <c r="M130" s="91" t="s">
        <v>1165</v>
      </c>
      <c r="N130" s="91" t="s">
        <v>1165</v>
      </c>
      <c r="O130" s="183">
        <v>46143.0</v>
      </c>
      <c r="P130" s="176">
        <v>46157.0</v>
      </c>
      <c r="Q130" s="91" t="s">
        <v>124</v>
      </c>
      <c r="R130" s="91">
        <v>1.0</v>
      </c>
      <c r="S130" s="179" t="s">
        <v>251</v>
      </c>
      <c r="T130" s="179" t="s">
        <v>145</v>
      </c>
      <c r="U130" s="179" t="s">
        <v>101</v>
      </c>
      <c r="V130" s="179" t="s">
        <v>1043</v>
      </c>
      <c r="W130" s="91" t="s">
        <v>342</v>
      </c>
      <c r="X130" s="182"/>
      <c r="Y130" s="182"/>
      <c r="Z130" s="182"/>
      <c r="AA130" s="459"/>
    </row>
    <row r="131" ht="22.5" customHeight="1">
      <c r="A131" s="72">
        <f>COUNTIF('Copy of Call &amp; Chat-Lidya (buat'!$I$4:$I$1853,I131)</f>
        <v>5</v>
      </c>
      <c r="B131" s="176">
        <v>46160.0</v>
      </c>
      <c r="C131" s="91" t="s">
        <v>967</v>
      </c>
      <c r="D131" s="91" t="s">
        <v>173</v>
      </c>
      <c r="E131" s="91" t="s">
        <v>98</v>
      </c>
      <c r="F131" s="176">
        <v>46143.0</v>
      </c>
      <c r="G131" s="179" t="s">
        <v>88</v>
      </c>
      <c r="H131" s="91" t="s">
        <v>1167</v>
      </c>
      <c r="I131" s="91" t="s">
        <v>1169</v>
      </c>
      <c r="J131" s="97" t="s">
        <v>1170</v>
      </c>
      <c r="K131" s="97" t="s">
        <v>1171</v>
      </c>
      <c r="L131" s="313" t="s">
        <v>1171</v>
      </c>
      <c r="M131" s="91" t="s">
        <v>1172</v>
      </c>
      <c r="N131" s="91" t="s">
        <v>1172</v>
      </c>
      <c r="O131" s="183">
        <v>46143.0</v>
      </c>
      <c r="P131" s="176">
        <v>46157.0</v>
      </c>
      <c r="Q131" s="91" t="s">
        <v>124</v>
      </c>
      <c r="R131" s="91">
        <v>1.0</v>
      </c>
      <c r="S131" s="179" t="s">
        <v>126</v>
      </c>
      <c r="T131" s="179" t="s">
        <v>145</v>
      </c>
      <c r="U131" s="179" t="s">
        <v>101</v>
      </c>
      <c r="V131" s="179" t="s">
        <v>131</v>
      </c>
      <c r="W131" s="182"/>
      <c r="X131" s="182"/>
      <c r="Y131" s="182"/>
      <c r="Z131" s="182"/>
      <c r="AA131" s="459"/>
    </row>
    <row r="132" ht="22.5" customHeight="1">
      <c r="A132" s="72">
        <f>COUNTIF('Copy of Call &amp; Chat-Lidya (buat'!$I$4:$I$1853,I132)</f>
        <v>5</v>
      </c>
      <c r="B132" s="176">
        <v>46160.0</v>
      </c>
      <c r="C132" s="91" t="s">
        <v>967</v>
      </c>
      <c r="D132" s="91" t="s">
        <v>173</v>
      </c>
      <c r="E132" s="91" t="s">
        <v>461</v>
      </c>
      <c r="F132" s="176">
        <v>46144.0</v>
      </c>
      <c r="G132" s="179" t="s">
        <v>88</v>
      </c>
      <c r="H132" s="91" t="s">
        <v>1174</v>
      </c>
      <c r="I132" s="91" t="s">
        <v>1175</v>
      </c>
      <c r="J132" s="97" t="s">
        <v>1176</v>
      </c>
      <c r="K132" s="97" t="s">
        <v>1177</v>
      </c>
      <c r="L132" s="313" t="s">
        <v>1177</v>
      </c>
      <c r="M132" s="91" t="s">
        <v>1178</v>
      </c>
      <c r="N132" s="91" t="s">
        <v>1178</v>
      </c>
      <c r="O132" s="183">
        <v>46144.0</v>
      </c>
      <c r="P132" s="176">
        <v>46158.0</v>
      </c>
      <c r="Q132" s="91" t="s">
        <v>213</v>
      </c>
      <c r="R132" s="91" t="s">
        <v>143</v>
      </c>
      <c r="S132" s="179" t="s">
        <v>251</v>
      </c>
      <c r="T132" s="179" t="s">
        <v>145</v>
      </c>
      <c r="U132" s="179" t="s">
        <v>101</v>
      </c>
      <c r="V132" s="179" t="s">
        <v>131</v>
      </c>
      <c r="W132" s="182"/>
      <c r="X132" s="182"/>
      <c r="Y132" s="182"/>
      <c r="Z132" s="182"/>
      <c r="AA132" s="459"/>
    </row>
    <row r="133" ht="22.5" customHeight="1">
      <c r="A133" s="72">
        <f>COUNTIF('Copy of Call &amp; Chat-Lidya (buat'!$I$4:$I$1853,I133)</f>
        <v>7</v>
      </c>
      <c r="B133" s="176">
        <v>46160.0</v>
      </c>
      <c r="C133" s="91" t="s">
        <v>967</v>
      </c>
      <c r="D133" s="91" t="s">
        <v>173</v>
      </c>
      <c r="E133" s="91" t="s">
        <v>86</v>
      </c>
      <c r="F133" s="176">
        <v>46144.0</v>
      </c>
      <c r="G133" s="179" t="s">
        <v>88</v>
      </c>
      <c r="H133" s="91" t="s">
        <v>998</v>
      </c>
      <c r="I133" s="91" t="s">
        <v>999</v>
      </c>
      <c r="J133" s="97" t="s">
        <v>335</v>
      </c>
      <c r="K133" s="97" t="s">
        <v>1000</v>
      </c>
      <c r="L133" s="313" t="s">
        <v>1000</v>
      </c>
      <c r="M133" s="91" t="s">
        <v>1001</v>
      </c>
      <c r="N133" s="91" t="s">
        <v>1001</v>
      </c>
      <c r="O133" s="183">
        <v>46144.0</v>
      </c>
      <c r="P133" s="176">
        <v>46158.0</v>
      </c>
      <c r="Q133" s="91" t="s">
        <v>143</v>
      </c>
      <c r="R133" s="91">
        <v>2.0</v>
      </c>
      <c r="S133" s="179" t="s">
        <v>251</v>
      </c>
      <c r="T133" s="179" t="s">
        <v>145</v>
      </c>
      <c r="U133" s="179" t="s">
        <v>101</v>
      </c>
      <c r="V133" s="179" t="s">
        <v>341</v>
      </c>
      <c r="W133" s="182"/>
      <c r="X133" s="182"/>
      <c r="Y133" s="182"/>
      <c r="Z133" s="182"/>
      <c r="AA133" s="459"/>
    </row>
    <row r="134" ht="22.5" customHeight="1">
      <c r="A134" s="72">
        <f>COUNTIF('Copy of Call &amp; Chat-Lidya (buat'!$I$4:$I$1853,I134)</f>
        <v>6</v>
      </c>
      <c r="B134" s="176">
        <v>46160.0</v>
      </c>
      <c r="C134" s="91" t="s">
        <v>967</v>
      </c>
      <c r="D134" s="91" t="s">
        <v>173</v>
      </c>
      <c r="E134" s="91" t="s">
        <v>115</v>
      </c>
      <c r="F134" s="176">
        <v>46144.0</v>
      </c>
      <c r="G134" s="179" t="s">
        <v>88</v>
      </c>
      <c r="H134" s="91" t="s">
        <v>2657</v>
      </c>
      <c r="I134" s="91" t="s">
        <v>2659</v>
      </c>
      <c r="J134" s="97" t="s">
        <v>2660</v>
      </c>
      <c r="K134" s="97" t="s">
        <v>2662</v>
      </c>
      <c r="L134" s="313" t="s">
        <v>2662</v>
      </c>
      <c r="M134" s="91" t="s">
        <v>2663</v>
      </c>
      <c r="N134" s="91" t="s">
        <v>2664</v>
      </c>
      <c r="O134" s="183">
        <v>46144.0</v>
      </c>
      <c r="P134" s="176">
        <v>46158.0</v>
      </c>
      <c r="Q134" s="91" t="s">
        <v>124</v>
      </c>
      <c r="R134" s="91">
        <v>0.0</v>
      </c>
      <c r="S134" s="179" t="s">
        <v>126</v>
      </c>
      <c r="T134" s="179" t="s">
        <v>195</v>
      </c>
      <c r="U134" s="179" t="s">
        <v>128</v>
      </c>
      <c r="V134" s="179" t="s">
        <v>302</v>
      </c>
      <c r="W134" s="182"/>
      <c r="X134" s="182"/>
      <c r="Y134" s="182"/>
      <c r="Z134" s="182"/>
      <c r="AA134" s="459"/>
    </row>
    <row r="135" ht="22.5" customHeight="1">
      <c r="A135" s="72">
        <f>COUNTIF('Copy of Call &amp; Chat-Lidya (buat'!$I$4:$I$1853,I135)</f>
        <v>6</v>
      </c>
      <c r="B135" s="176">
        <v>46160.0</v>
      </c>
      <c r="C135" s="91" t="s">
        <v>967</v>
      </c>
      <c r="D135" s="91" t="s">
        <v>173</v>
      </c>
      <c r="E135" s="91" t="s">
        <v>135</v>
      </c>
      <c r="F135" s="176">
        <v>46145.0</v>
      </c>
      <c r="G135" s="179" t="s">
        <v>88</v>
      </c>
      <c r="H135" s="91" t="s">
        <v>1184</v>
      </c>
      <c r="I135" s="91" t="s">
        <v>1186</v>
      </c>
      <c r="J135" s="97" t="s">
        <v>1187</v>
      </c>
      <c r="K135" s="97" t="s">
        <v>1189</v>
      </c>
      <c r="L135" s="313" t="s">
        <v>1189</v>
      </c>
      <c r="M135" s="91" t="s">
        <v>1190</v>
      </c>
      <c r="N135" s="91" t="s">
        <v>1192</v>
      </c>
      <c r="O135" s="183">
        <v>46144.0</v>
      </c>
      <c r="P135" s="176">
        <v>46158.0</v>
      </c>
      <c r="Q135" s="91" t="s">
        <v>124</v>
      </c>
      <c r="R135" s="91">
        <v>1.0</v>
      </c>
      <c r="S135" s="179" t="s">
        <v>251</v>
      </c>
      <c r="T135" s="179" t="s">
        <v>145</v>
      </c>
      <c r="U135" s="179" t="s">
        <v>101</v>
      </c>
      <c r="V135" s="179" t="s">
        <v>131</v>
      </c>
      <c r="W135" s="182"/>
      <c r="X135" s="182"/>
      <c r="Y135" s="182"/>
      <c r="Z135" s="182"/>
      <c r="AA135" s="459"/>
    </row>
    <row r="136" ht="22.5" customHeight="1">
      <c r="A136" s="72">
        <f>COUNTIF('Copy of Call &amp; Chat-Lidya (buat'!$I$4:$I$1853,I136)</f>
        <v>6</v>
      </c>
      <c r="B136" s="176">
        <v>46160.0</v>
      </c>
      <c r="C136" s="91" t="s">
        <v>967</v>
      </c>
      <c r="D136" s="91" t="s">
        <v>173</v>
      </c>
      <c r="E136" s="91" t="s">
        <v>149</v>
      </c>
      <c r="F136" s="176">
        <v>46145.0</v>
      </c>
      <c r="G136" s="179" t="s">
        <v>88</v>
      </c>
      <c r="H136" s="91" t="s">
        <v>2680</v>
      </c>
      <c r="I136" s="91" t="s">
        <v>2682</v>
      </c>
      <c r="J136" s="97" t="s">
        <v>2684</v>
      </c>
      <c r="K136" s="97" t="s">
        <v>2686</v>
      </c>
      <c r="L136" s="313" t="s">
        <v>2686</v>
      </c>
      <c r="M136" s="91" t="s">
        <v>2688</v>
      </c>
      <c r="N136" s="182"/>
      <c r="O136" s="183">
        <v>46145.0</v>
      </c>
      <c r="P136" s="176">
        <v>46159.0</v>
      </c>
      <c r="Q136" s="91" t="s">
        <v>124</v>
      </c>
      <c r="R136" s="91">
        <v>0.0</v>
      </c>
      <c r="S136" s="179" t="s">
        <v>126</v>
      </c>
      <c r="T136" s="179" t="s">
        <v>127</v>
      </c>
      <c r="U136" s="179" t="s">
        <v>128</v>
      </c>
      <c r="V136" s="179" t="s">
        <v>131</v>
      </c>
      <c r="W136" s="182"/>
      <c r="X136" s="182"/>
      <c r="Y136" s="182"/>
      <c r="Z136" s="180" t="s">
        <v>533</v>
      </c>
      <c r="AA136" s="459"/>
    </row>
    <row r="137" ht="22.5" customHeight="1">
      <c r="A137" s="72">
        <f>COUNTIF('Copy of Call &amp; Chat-Lidya (buat'!$I$4:$I$1853,I137)</f>
        <v>6</v>
      </c>
      <c r="B137" s="176">
        <v>46160.0</v>
      </c>
      <c r="C137" s="91" t="s">
        <v>967</v>
      </c>
      <c r="D137" s="91" t="s">
        <v>173</v>
      </c>
      <c r="E137" s="91" t="s">
        <v>163</v>
      </c>
      <c r="F137" s="176">
        <v>46145.0</v>
      </c>
      <c r="G137" s="179" t="s">
        <v>88</v>
      </c>
      <c r="H137" s="91" t="s">
        <v>2696</v>
      </c>
      <c r="I137" s="91" t="s">
        <v>2697</v>
      </c>
      <c r="J137" s="97" t="s">
        <v>2699</v>
      </c>
      <c r="K137" s="97" t="s">
        <v>2700</v>
      </c>
      <c r="L137" s="313" t="s">
        <v>2700</v>
      </c>
      <c r="M137" s="91" t="s">
        <v>2701</v>
      </c>
      <c r="N137" s="91" t="s">
        <v>2702</v>
      </c>
      <c r="O137" s="183">
        <v>46145.0</v>
      </c>
      <c r="P137" s="176">
        <v>46159.0</v>
      </c>
      <c r="Q137" s="91" t="s">
        <v>143</v>
      </c>
      <c r="R137" s="91">
        <v>0.0</v>
      </c>
      <c r="S137" s="179" t="s">
        <v>126</v>
      </c>
      <c r="T137" s="179" t="s">
        <v>195</v>
      </c>
      <c r="U137" s="179" t="s">
        <v>128</v>
      </c>
      <c r="V137" s="179" t="s">
        <v>302</v>
      </c>
      <c r="W137" s="182"/>
      <c r="X137" s="182"/>
      <c r="Y137" s="182"/>
      <c r="Z137" s="182"/>
      <c r="AA137" s="459"/>
    </row>
    <row r="138" ht="22.5" customHeight="1">
      <c r="A138" s="72">
        <f>COUNTIF('Copy of Call &amp; Chat-Lidya (buat'!$I$4:$I$1853,I138)</f>
        <v>8</v>
      </c>
      <c r="B138" s="176">
        <v>46160.0</v>
      </c>
      <c r="C138" s="91" t="s">
        <v>967</v>
      </c>
      <c r="D138" s="91" t="s">
        <v>173</v>
      </c>
      <c r="E138" s="91" t="s">
        <v>175</v>
      </c>
      <c r="F138" s="176">
        <v>46146.0</v>
      </c>
      <c r="G138" s="179" t="s">
        <v>88</v>
      </c>
      <c r="H138" s="91" t="s">
        <v>968</v>
      </c>
      <c r="I138" s="91" t="s">
        <v>969</v>
      </c>
      <c r="J138" s="97" t="s">
        <v>970</v>
      </c>
      <c r="K138" s="97" t="s">
        <v>971</v>
      </c>
      <c r="L138" s="313" t="s">
        <v>971</v>
      </c>
      <c r="M138" s="91" t="s">
        <v>2050</v>
      </c>
      <c r="N138" s="91" t="s">
        <v>972</v>
      </c>
      <c r="O138" s="183">
        <v>46146.0</v>
      </c>
      <c r="P138" s="176">
        <v>46160.0</v>
      </c>
      <c r="Q138" s="91" t="s">
        <v>124</v>
      </c>
      <c r="R138" s="91">
        <v>2.0</v>
      </c>
      <c r="S138" s="179" t="s">
        <v>251</v>
      </c>
      <c r="T138" s="179" t="s">
        <v>145</v>
      </c>
      <c r="U138" s="179" t="s">
        <v>101</v>
      </c>
      <c r="V138" s="179" t="s">
        <v>341</v>
      </c>
      <c r="W138" s="329" t="s">
        <v>509</v>
      </c>
      <c r="X138" s="182"/>
      <c r="Y138" s="182"/>
      <c r="Z138" s="182"/>
      <c r="AA138" s="459"/>
    </row>
    <row r="139" ht="22.5" customHeight="1">
      <c r="A139" s="72">
        <f>COUNTIF('Copy of Call &amp; Chat-Lidya (buat'!$I$4:$I$1853,I139)</f>
        <v>5</v>
      </c>
      <c r="B139" s="176">
        <v>46160.0</v>
      </c>
      <c r="C139" s="91" t="s">
        <v>967</v>
      </c>
      <c r="D139" s="91" t="s">
        <v>173</v>
      </c>
      <c r="E139" s="91" t="s">
        <v>315</v>
      </c>
      <c r="F139" s="176">
        <v>46147.0</v>
      </c>
      <c r="G139" s="179" t="s">
        <v>88</v>
      </c>
      <c r="H139" s="91" t="s">
        <v>1203</v>
      </c>
      <c r="I139" s="330">
        <v>18594.0</v>
      </c>
      <c r="J139" s="97" t="s">
        <v>1205</v>
      </c>
      <c r="K139" s="97" t="s">
        <v>1206</v>
      </c>
      <c r="L139" s="313" t="s">
        <v>1206</v>
      </c>
      <c r="M139" s="91" t="s">
        <v>1208</v>
      </c>
      <c r="N139" s="91" t="s">
        <v>1209</v>
      </c>
      <c r="O139" s="331" t="s">
        <v>986</v>
      </c>
      <c r="P139" s="176">
        <v>46161.0</v>
      </c>
      <c r="Q139" s="91" t="s">
        <v>124</v>
      </c>
      <c r="R139" s="91">
        <v>1.0</v>
      </c>
      <c r="S139" s="179" t="s">
        <v>251</v>
      </c>
      <c r="T139" s="179" t="s">
        <v>145</v>
      </c>
      <c r="U139" s="179" t="s">
        <v>101</v>
      </c>
      <c r="V139" s="179" t="s">
        <v>131</v>
      </c>
      <c r="W139" s="182"/>
      <c r="X139" s="182"/>
      <c r="Y139" s="182"/>
      <c r="Z139" s="182"/>
      <c r="AA139" s="306"/>
    </row>
    <row r="140" ht="22.5" customHeight="1">
      <c r="A140" s="72">
        <f>COUNTIF('Copy of Call &amp; Chat-Lidya (buat'!$I$4:$I$1853,I140)</f>
        <v>5</v>
      </c>
      <c r="B140" s="176">
        <v>46160.0</v>
      </c>
      <c r="C140" s="91" t="s">
        <v>967</v>
      </c>
      <c r="D140" s="91" t="s">
        <v>173</v>
      </c>
      <c r="E140" s="91" t="s">
        <v>340</v>
      </c>
      <c r="F140" s="176">
        <v>46147.0</v>
      </c>
      <c r="G140" s="179" t="s">
        <v>88</v>
      </c>
      <c r="H140" s="91" t="s">
        <v>1216</v>
      </c>
      <c r="I140" s="330">
        <v>18595.0</v>
      </c>
      <c r="J140" s="97" t="s">
        <v>1218</v>
      </c>
      <c r="K140" s="97" t="s">
        <v>1219</v>
      </c>
      <c r="L140" s="313" t="s">
        <v>1219</v>
      </c>
      <c r="M140" s="91" t="s">
        <v>1220</v>
      </c>
      <c r="N140" s="91" t="s">
        <v>1220</v>
      </c>
      <c r="O140" s="331" t="s">
        <v>986</v>
      </c>
      <c r="P140" s="176">
        <v>46161.0</v>
      </c>
      <c r="Q140" s="91" t="s">
        <v>124</v>
      </c>
      <c r="R140" s="91">
        <v>1.0</v>
      </c>
      <c r="S140" s="179" t="s">
        <v>251</v>
      </c>
      <c r="T140" s="179" t="s">
        <v>145</v>
      </c>
      <c r="U140" s="179" t="s">
        <v>101</v>
      </c>
      <c r="V140" s="179" t="s">
        <v>131</v>
      </c>
      <c r="W140" s="182"/>
      <c r="X140" s="182"/>
      <c r="Y140" s="182"/>
      <c r="Z140" s="182"/>
      <c r="AA140" s="306"/>
    </row>
    <row r="141" ht="22.5" customHeight="1">
      <c r="A141" s="72">
        <f>COUNTIF('Copy of Call &amp; Chat-Lidya (buat'!$I$4:$I$1853,I141)</f>
        <v>5</v>
      </c>
      <c r="B141" s="176">
        <v>46160.0</v>
      </c>
      <c r="C141" s="91" t="s">
        <v>967</v>
      </c>
      <c r="D141" s="91" t="s">
        <v>173</v>
      </c>
      <c r="E141" s="91" t="s">
        <v>539</v>
      </c>
      <c r="F141" s="176">
        <v>46148.0</v>
      </c>
      <c r="G141" s="179" t="s">
        <v>88</v>
      </c>
      <c r="H141" s="91" t="s">
        <v>1228</v>
      </c>
      <c r="I141" s="330">
        <v>18597.0</v>
      </c>
      <c r="J141" s="97" t="s">
        <v>1229</v>
      </c>
      <c r="K141" s="97" t="s">
        <v>1230</v>
      </c>
      <c r="L141" s="313" t="s">
        <v>1230</v>
      </c>
      <c r="M141" s="91" t="s">
        <v>1231</v>
      </c>
      <c r="N141" s="91" t="s">
        <v>1231</v>
      </c>
      <c r="O141" s="331" t="s">
        <v>986</v>
      </c>
      <c r="P141" s="176">
        <v>46161.0</v>
      </c>
      <c r="Q141" s="91" t="s">
        <v>124</v>
      </c>
      <c r="R141" s="91">
        <v>1.0</v>
      </c>
      <c r="S141" s="179" t="s">
        <v>251</v>
      </c>
      <c r="T141" s="179" t="s">
        <v>145</v>
      </c>
      <c r="U141" s="179" t="s">
        <v>101</v>
      </c>
      <c r="V141" s="179" t="s">
        <v>131</v>
      </c>
      <c r="W141" s="182"/>
      <c r="X141" s="182"/>
      <c r="Y141" s="182"/>
      <c r="Z141" s="182"/>
      <c r="AA141" s="306"/>
    </row>
    <row r="142" ht="22.5" customHeight="1">
      <c r="A142" s="72">
        <f>COUNTIF('Copy of Call &amp; Chat-Lidya (buat'!$I$4:$I$1853,I142)</f>
        <v>8</v>
      </c>
      <c r="B142" s="176">
        <v>46160.0</v>
      </c>
      <c r="C142" s="91" t="s">
        <v>967</v>
      </c>
      <c r="D142" s="91" t="s">
        <v>173</v>
      </c>
      <c r="E142" s="91" t="s">
        <v>554</v>
      </c>
      <c r="F142" s="176">
        <v>46148.0</v>
      </c>
      <c r="G142" s="179" t="s">
        <v>88</v>
      </c>
      <c r="H142" s="91" t="s">
        <v>982</v>
      </c>
      <c r="I142" s="330">
        <v>18604.0</v>
      </c>
      <c r="J142" s="97" t="s">
        <v>983</v>
      </c>
      <c r="K142" s="97" t="s">
        <v>984</v>
      </c>
      <c r="L142" s="313" t="s">
        <v>984</v>
      </c>
      <c r="M142" s="91" t="s">
        <v>985</v>
      </c>
      <c r="N142" s="91" t="s">
        <v>985</v>
      </c>
      <c r="O142" s="331" t="s">
        <v>986</v>
      </c>
      <c r="P142" s="176">
        <v>46161.0</v>
      </c>
      <c r="Q142" s="91" t="s">
        <v>124</v>
      </c>
      <c r="R142" s="91">
        <v>2.0</v>
      </c>
      <c r="S142" s="179" t="s">
        <v>251</v>
      </c>
      <c r="T142" s="179" t="s">
        <v>145</v>
      </c>
      <c r="U142" s="179" t="s">
        <v>101</v>
      </c>
      <c r="V142" s="179" t="s">
        <v>341</v>
      </c>
      <c r="W142" s="182"/>
      <c r="X142" s="182"/>
      <c r="Y142" s="182"/>
      <c r="Z142" s="182"/>
      <c r="AA142" s="306"/>
    </row>
    <row r="143" ht="22.5" customHeight="1">
      <c r="A143" s="72">
        <f>COUNTIF('Copy of Call &amp; Chat-Lidya (buat'!$I$4:$I$1853,I143)</f>
        <v>5</v>
      </c>
      <c r="B143" s="176">
        <v>46160.0</v>
      </c>
      <c r="C143" s="91" t="s">
        <v>967</v>
      </c>
      <c r="D143" s="91" t="s">
        <v>173</v>
      </c>
      <c r="E143" s="91" t="s">
        <v>568</v>
      </c>
      <c r="F143" s="176">
        <v>46148.0</v>
      </c>
      <c r="G143" s="179" t="s">
        <v>88</v>
      </c>
      <c r="H143" s="91" t="s">
        <v>1233</v>
      </c>
      <c r="I143" s="330">
        <v>18609.0</v>
      </c>
      <c r="J143" s="97" t="s">
        <v>1234</v>
      </c>
      <c r="K143" s="97" t="s">
        <v>1235</v>
      </c>
      <c r="L143" s="313" t="s">
        <v>1235</v>
      </c>
      <c r="M143" s="91" t="s">
        <v>1236</v>
      </c>
      <c r="N143" s="91" t="s">
        <v>1236</v>
      </c>
      <c r="O143" s="331" t="s">
        <v>1237</v>
      </c>
      <c r="P143" s="176">
        <v>46162.0</v>
      </c>
      <c r="Q143" s="91" t="s">
        <v>124</v>
      </c>
      <c r="R143" s="91">
        <v>1.0</v>
      </c>
      <c r="S143" s="179" t="s">
        <v>350</v>
      </c>
      <c r="T143" s="179" t="s">
        <v>145</v>
      </c>
      <c r="U143" s="179" t="s">
        <v>101</v>
      </c>
      <c r="V143" s="97" t="s">
        <v>390</v>
      </c>
      <c r="W143" s="182"/>
      <c r="X143" s="182"/>
      <c r="Y143" s="182"/>
      <c r="Z143" s="180" t="s">
        <v>2745</v>
      </c>
      <c r="AA143" s="306"/>
    </row>
    <row r="144" ht="22.5" customHeight="1">
      <c r="A144" s="72">
        <f>COUNTIF('Copy of Call &amp; Chat-Lidya (buat'!$I$4:$I$1853,I144)</f>
        <v>5</v>
      </c>
      <c r="B144" s="176">
        <v>46160.0</v>
      </c>
      <c r="C144" s="91" t="s">
        <v>967</v>
      </c>
      <c r="D144" s="91" t="s">
        <v>173</v>
      </c>
      <c r="E144" s="91" t="s">
        <v>616</v>
      </c>
      <c r="F144" s="176">
        <v>46149.0</v>
      </c>
      <c r="G144" s="179" t="s">
        <v>88</v>
      </c>
      <c r="H144" s="91" t="s">
        <v>1242</v>
      </c>
      <c r="I144" s="330">
        <v>18616.0</v>
      </c>
      <c r="J144" s="97" t="s">
        <v>1243</v>
      </c>
      <c r="K144" s="97" t="s">
        <v>1244</v>
      </c>
      <c r="L144" s="313" t="s">
        <v>1244</v>
      </c>
      <c r="M144" s="91" t="s">
        <v>1245</v>
      </c>
      <c r="N144" s="91" t="s">
        <v>1246</v>
      </c>
      <c r="O144" s="331" t="s">
        <v>1160</v>
      </c>
      <c r="P144" s="176">
        <v>46163.0</v>
      </c>
      <c r="Q144" s="91" t="s">
        <v>124</v>
      </c>
      <c r="R144" s="91">
        <v>1.0</v>
      </c>
      <c r="S144" s="179" t="s">
        <v>251</v>
      </c>
      <c r="T144" s="179" t="s">
        <v>292</v>
      </c>
      <c r="U144" s="179" t="s">
        <v>101</v>
      </c>
      <c r="V144" s="97" t="s">
        <v>390</v>
      </c>
      <c r="W144" s="182"/>
      <c r="X144" s="182"/>
      <c r="Y144" s="182"/>
      <c r="Z144" s="97" t="s">
        <v>2750</v>
      </c>
      <c r="AA144" s="306"/>
    </row>
    <row r="145" ht="22.5" customHeight="1">
      <c r="A145" s="72">
        <f>COUNTIF('Copy of Call &amp; Chat-Lidya (buat'!$I$4:$I$1853,I145)</f>
        <v>3</v>
      </c>
      <c r="B145" s="176">
        <v>46160.0</v>
      </c>
      <c r="C145" s="91" t="s">
        <v>83</v>
      </c>
      <c r="D145" s="91" t="s">
        <v>173</v>
      </c>
      <c r="E145" s="91" t="s">
        <v>1253</v>
      </c>
      <c r="F145" s="178">
        <v>46155.0</v>
      </c>
      <c r="G145" s="179" t="s">
        <v>88</v>
      </c>
      <c r="H145" s="91" t="s">
        <v>1255</v>
      </c>
      <c r="I145" s="91" t="s">
        <v>1257</v>
      </c>
      <c r="J145" s="97" t="s">
        <v>1258</v>
      </c>
      <c r="K145" s="180" t="s">
        <v>1259</v>
      </c>
      <c r="L145" s="181" t="s">
        <v>1259</v>
      </c>
      <c r="M145" s="91" t="s">
        <v>1260</v>
      </c>
      <c r="N145" s="91" t="s">
        <v>1260</v>
      </c>
      <c r="O145" s="183">
        <v>46154.0</v>
      </c>
      <c r="P145" s="176">
        <v>46168.0</v>
      </c>
      <c r="Q145" s="91" t="s">
        <v>124</v>
      </c>
      <c r="R145" s="91">
        <v>1.0</v>
      </c>
      <c r="S145" s="179" t="s">
        <v>251</v>
      </c>
      <c r="T145" s="179" t="s">
        <v>145</v>
      </c>
      <c r="U145" s="179" t="s">
        <v>101</v>
      </c>
      <c r="V145" s="97" t="s">
        <v>131</v>
      </c>
      <c r="W145" s="182"/>
      <c r="X145" s="182"/>
      <c r="Y145" s="184"/>
      <c r="Z145" s="182"/>
      <c r="AA145" s="459"/>
    </row>
    <row r="146" ht="22.5" customHeight="1">
      <c r="A146" s="72">
        <f>COUNTIF('Copy of Call &amp; Chat-Lidya (buat'!$I$4:$I$1853,I146)</f>
        <v>3</v>
      </c>
      <c r="B146" s="176">
        <v>46160.0</v>
      </c>
      <c r="C146" s="91" t="s">
        <v>83</v>
      </c>
      <c r="D146" s="91" t="s">
        <v>173</v>
      </c>
      <c r="E146" s="91" t="s">
        <v>1262</v>
      </c>
      <c r="F146" s="178">
        <v>46155.0</v>
      </c>
      <c r="G146" s="179" t="s">
        <v>88</v>
      </c>
      <c r="H146" s="91" t="s">
        <v>1263</v>
      </c>
      <c r="I146" s="91" t="s">
        <v>1264</v>
      </c>
      <c r="J146" s="97" t="s">
        <v>1265</v>
      </c>
      <c r="K146" s="180" t="s">
        <v>1266</v>
      </c>
      <c r="L146" s="181" t="s">
        <v>1266</v>
      </c>
      <c r="M146" s="91" t="s">
        <v>1268</v>
      </c>
      <c r="N146" s="91" t="s">
        <v>1269</v>
      </c>
      <c r="O146" s="183">
        <v>46154.0</v>
      </c>
      <c r="P146" s="176">
        <v>46168.0</v>
      </c>
      <c r="Q146" s="91" t="s">
        <v>213</v>
      </c>
      <c r="R146" s="91">
        <v>1.0</v>
      </c>
      <c r="S146" s="179" t="s">
        <v>251</v>
      </c>
      <c r="T146" s="179" t="s">
        <v>145</v>
      </c>
      <c r="U146" s="179" t="s">
        <v>101</v>
      </c>
      <c r="V146" s="97" t="s">
        <v>131</v>
      </c>
      <c r="W146" s="91" t="s">
        <v>694</v>
      </c>
      <c r="X146" s="182"/>
      <c r="Y146" s="184"/>
      <c r="Z146" s="182"/>
      <c r="AA146" s="459"/>
    </row>
    <row r="147" ht="22.5" customHeight="1">
      <c r="A147" s="72">
        <f>COUNTIF('Copy of Call &amp; Chat-Lidya (buat'!$I$4:$I$1853,I147)</f>
        <v>3</v>
      </c>
      <c r="B147" s="176">
        <v>46160.0</v>
      </c>
      <c r="C147" s="91" t="s">
        <v>83</v>
      </c>
      <c r="D147" s="91" t="s">
        <v>173</v>
      </c>
      <c r="E147" s="91" t="s">
        <v>1275</v>
      </c>
      <c r="F147" s="178">
        <v>46155.0</v>
      </c>
      <c r="G147" s="179" t="s">
        <v>88</v>
      </c>
      <c r="H147" s="91" t="s">
        <v>1276</v>
      </c>
      <c r="I147" s="91" t="s">
        <v>1277</v>
      </c>
      <c r="J147" s="97" t="s">
        <v>1278</v>
      </c>
      <c r="K147" s="180" t="s">
        <v>1279</v>
      </c>
      <c r="L147" s="181" t="s">
        <v>1279</v>
      </c>
      <c r="M147" s="91" t="s">
        <v>1280</v>
      </c>
      <c r="N147" s="91" t="s">
        <v>1281</v>
      </c>
      <c r="O147" s="183">
        <v>46155.0</v>
      </c>
      <c r="P147" s="176">
        <v>46169.0</v>
      </c>
      <c r="Q147" s="91" t="s">
        <v>124</v>
      </c>
      <c r="R147" s="91">
        <v>1.0</v>
      </c>
      <c r="S147" s="179" t="s">
        <v>126</v>
      </c>
      <c r="T147" s="179" t="s">
        <v>145</v>
      </c>
      <c r="U147" s="179" t="s">
        <v>101</v>
      </c>
      <c r="V147" s="97" t="s">
        <v>131</v>
      </c>
      <c r="W147" s="182"/>
      <c r="X147" s="182"/>
      <c r="Y147" s="184"/>
      <c r="Z147" s="182"/>
      <c r="AA147" s="459"/>
    </row>
    <row r="148" ht="22.5" customHeight="1">
      <c r="A148" s="72">
        <f>COUNTIF('Copy of Call &amp; Chat-Lidya (buat'!$I$4:$I$1853,I148)</f>
        <v>3</v>
      </c>
      <c r="B148" s="176">
        <v>46160.0</v>
      </c>
      <c r="C148" s="91" t="s">
        <v>83</v>
      </c>
      <c r="D148" s="91" t="s">
        <v>173</v>
      </c>
      <c r="E148" s="91" t="s">
        <v>1284</v>
      </c>
      <c r="F148" s="178">
        <v>46155.0</v>
      </c>
      <c r="G148" s="179" t="s">
        <v>88</v>
      </c>
      <c r="H148" s="91" t="s">
        <v>1285</v>
      </c>
      <c r="I148" s="91" t="s">
        <v>1286</v>
      </c>
      <c r="J148" s="97" t="s">
        <v>1287</v>
      </c>
      <c r="K148" s="180" t="s">
        <v>1288</v>
      </c>
      <c r="L148" s="181" t="s">
        <v>1288</v>
      </c>
      <c r="M148" s="91" t="s">
        <v>1289</v>
      </c>
      <c r="N148" s="182"/>
      <c r="O148" s="183">
        <v>46155.0</v>
      </c>
      <c r="P148" s="176">
        <v>46169.0</v>
      </c>
      <c r="Q148" s="91" t="s">
        <v>124</v>
      </c>
      <c r="R148" s="91">
        <v>1.0</v>
      </c>
      <c r="S148" s="179" t="s">
        <v>251</v>
      </c>
      <c r="T148" s="179" t="s">
        <v>145</v>
      </c>
      <c r="U148" s="179" t="s">
        <v>101</v>
      </c>
      <c r="V148" s="97" t="s">
        <v>131</v>
      </c>
      <c r="W148" s="182"/>
      <c r="X148" s="182"/>
      <c r="Y148" s="184"/>
      <c r="Z148" s="182"/>
      <c r="AA148" s="459"/>
    </row>
    <row r="149" ht="22.5" customHeight="1">
      <c r="A149" s="72">
        <f>COUNTIF('Copy of Call &amp; Chat-Lidya (buat'!$I$4:$I$1853,I149)</f>
        <v>2</v>
      </c>
      <c r="B149" s="176">
        <v>46160.0</v>
      </c>
      <c r="C149" s="91" t="s">
        <v>83</v>
      </c>
      <c r="D149" s="91" t="s">
        <v>173</v>
      </c>
      <c r="E149" s="91" t="s">
        <v>1292</v>
      </c>
      <c r="F149" s="178">
        <v>46155.0</v>
      </c>
      <c r="G149" s="179" t="s">
        <v>88</v>
      </c>
      <c r="H149" s="91" t="s">
        <v>1294</v>
      </c>
      <c r="I149" s="91" t="s">
        <v>1295</v>
      </c>
      <c r="J149" s="97" t="s">
        <v>1296</v>
      </c>
      <c r="K149" s="180" t="s">
        <v>1297</v>
      </c>
      <c r="L149" s="181" t="s">
        <v>1297</v>
      </c>
      <c r="M149" s="91" t="s">
        <v>1299</v>
      </c>
      <c r="N149" s="91" t="s">
        <v>1299</v>
      </c>
      <c r="O149" s="183">
        <v>46155.0</v>
      </c>
      <c r="P149" s="176">
        <v>46169.0</v>
      </c>
      <c r="Q149" s="91" t="s">
        <v>124</v>
      </c>
      <c r="R149" s="91">
        <v>1.0</v>
      </c>
      <c r="S149" s="179" t="s">
        <v>251</v>
      </c>
      <c r="T149" s="179" t="s">
        <v>145</v>
      </c>
      <c r="U149" s="179" t="s">
        <v>101</v>
      </c>
      <c r="V149" s="97" t="s">
        <v>131</v>
      </c>
      <c r="W149" s="182"/>
      <c r="X149" s="182"/>
      <c r="Y149" s="184"/>
      <c r="Z149" s="182"/>
      <c r="AA149" s="459"/>
    </row>
    <row r="150" ht="22.5" customHeight="1">
      <c r="A150" s="72">
        <f>COUNTIF('Copy of Call &amp; Chat-Lidya (buat'!$I$4:$I$1853,I150)</f>
        <v>2</v>
      </c>
      <c r="B150" s="176">
        <v>46160.0</v>
      </c>
      <c r="C150" s="91" t="s">
        <v>83</v>
      </c>
      <c r="D150" s="91" t="s">
        <v>173</v>
      </c>
      <c r="E150" s="91" t="s">
        <v>1305</v>
      </c>
      <c r="F150" s="178">
        <v>46157.0</v>
      </c>
      <c r="G150" s="179" t="s">
        <v>88</v>
      </c>
      <c r="H150" s="91" t="s">
        <v>1306</v>
      </c>
      <c r="I150" s="91" t="s">
        <v>1307</v>
      </c>
      <c r="J150" s="97" t="s">
        <v>1308</v>
      </c>
      <c r="K150" s="180" t="s">
        <v>1309</v>
      </c>
      <c r="L150" s="181" t="s">
        <v>1309</v>
      </c>
      <c r="M150" s="91" t="s">
        <v>1310</v>
      </c>
      <c r="N150" s="91" t="s">
        <v>1311</v>
      </c>
      <c r="O150" s="183">
        <v>46156.0</v>
      </c>
      <c r="P150" s="176">
        <v>46170.0</v>
      </c>
      <c r="Q150" s="91" t="s">
        <v>124</v>
      </c>
      <c r="R150" s="91">
        <v>1.0</v>
      </c>
      <c r="S150" s="179" t="s">
        <v>251</v>
      </c>
      <c r="T150" s="179" t="s">
        <v>145</v>
      </c>
      <c r="U150" s="179" t="s">
        <v>101</v>
      </c>
      <c r="V150" s="97" t="s">
        <v>131</v>
      </c>
      <c r="W150" s="182"/>
      <c r="X150" s="182"/>
      <c r="Y150" s="184"/>
      <c r="Z150" s="182"/>
      <c r="AA150" s="459"/>
    </row>
    <row r="151" ht="22.5" customHeight="1">
      <c r="A151" s="72">
        <f>COUNTIF('Copy of Call &amp; Chat-Lidya (buat'!$I$4:$I$1853,I151)</f>
        <v>2</v>
      </c>
      <c r="B151" s="176">
        <v>46160.0</v>
      </c>
      <c r="C151" s="91" t="s">
        <v>83</v>
      </c>
      <c r="D151" s="91" t="s">
        <v>173</v>
      </c>
      <c r="E151" s="91" t="s">
        <v>1313</v>
      </c>
      <c r="F151" s="178">
        <v>46157.0</v>
      </c>
      <c r="G151" s="179" t="s">
        <v>88</v>
      </c>
      <c r="H151" s="91" t="s">
        <v>1315</v>
      </c>
      <c r="I151" s="91" t="s">
        <v>1316</v>
      </c>
      <c r="J151" s="97" t="s">
        <v>1317</v>
      </c>
      <c r="K151" s="180" t="s">
        <v>1319</v>
      </c>
      <c r="L151" s="181" t="s">
        <v>1319</v>
      </c>
      <c r="M151" s="91" t="s">
        <v>1320</v>
      </c>
      <c r="N151" s="182"/>
      <c r="O151" s="183">
        <v>46157.0</v>
      </c>
      <c r="P151" s="176">
        <v>46171.0</v>
      </c>
      <c r="Q151" s="91" t="s">
        <v>143</v>
      </c>
      <c r="R151" s="91">
        <v>1.0</v>
      </c>
      <c r="S151" s="179" t="s">
        <v>350</v>
      </c>
      <c r="T151" s="179" t="s">
        <v>145</v>
      </c>
      <c r="U151" s="179" t="s">
        <v>101</v>
      </c>
      <c r="V151" s="97" t="s">
        <v>390</v>
      </c>
      <c r="W151" s="182"/>
      <c r="X151" s="182"/>
      <c r="Y151" s="184"/>
      <c r="Z151" s="97" t="s">
        <v>1303</v>
      </c>
      <c r="AA151" s="459"/>
    </row>
    <row r="152" ht="22.5" customHeight="1">
      <c r="A152" s="72">
        <f>COUNTIF('Copy of Call &amp; Chat-Lidya (buat'!$I$4:$I$1853,I152)</f>
        <v>1</v>
      </c>
      <c r="B152" s="176">
        <v>46160.0</v>
      </c>
      <c r="C152" s="91" t="s">
        <v>83</v>
      </c>
      <c r="D152" s="91" t="s">
        <v>173</v>
      </c>
      <c r="E152" s="91" t="s">
        <v>1327</v>
      </c>
      <c r="F152" s="178">
        <v>46157.0</v>
      </c>
      <c r="G152" s="179" t="s">
        <v>88</v>
      </c>
      <c r="H152" s="91" t="s">
        <v>1328</v>
      </c>
      <c r="I152" s="91" t="s">
        <v>1329</v>
      </c>
      <c r="J152" s="97" t="s">
        <v>1330</v>
      </c>
      <c r="K152" s="180" t="s">
        <v>1331</v>
      </c>
      <c r="L152" s="181" t="s">
        <v>1331</v>
      </c>
      <c r="M152" s="91" t="s">
        <v>1332</v>
      </c>
      <c r="N152" s="182"/>
      <c r="O152" s="183">
        <v>46157.0</v>
      </c>
      <c r="P152" s="176">
        <v>46171.0</v>
      </c>
      <c r="Q152" s="91" t="s">
        <v>124</v>
      </c>
      <c r="R152" s="91" t="s">
        <v>143</v>
      </c>
      <c r="S152" s="179" t="s">
        <v>126</v>
      </c>
      <c r="T152" s="179" t="s">
        <v>145</v>
      </c>
      <c r="U152" s="179" t="s">
        <v>101</v>
      </c>
      <c r="V152" s="97" t="s">
        <v>131</v>
      </c>
      <c r="W152" s="182"/>
      <c r="X152" s="182"/>
      <c r="Y152" s="184"/>
      <c r="Z152" s="182"/>
      <c r="AA152" s="459"/>
    </row>
    <row r="153" ht="22.5" customHeight="1">
      <c r="A153" s="72">
        <f>COUNTIF('Copy of Call &amp; Chat-Lidya (buat'!$I$4:$I$1853,I153)</f>
        <v>1</v>
      </c>
      <c r="B153" s="176">
        <v>46160.0</v>
      </c>
      <c r="C153" s="91" t="s">
        <v>83</v>
      </c>
      <c r="D153" s="91" t="s">
        <v>173</v>
      </c>
      <c r="E153" s="91" t="s">
        <v>1334</v>
      </c>
      <c r="F153" s="178">
        <v>46157.0</v>
      </c>
      <c r="G153" s="179" t="s">
        <v>88</v>
      </c>
      <c r="H153" s="91" t="s">
        <v>1336</v>
      </c>
      <c r="I153" s="91" t="s">
        <v>1338</v>
      </c>
      <c r="J153" s="97" t="s">
        <v>1339</v>
      </c>
      <c r="K153" s="180" t="s">
        <v>1340</v>
      </c>
      <c r="L153" s="181" t="s">
        <v>1340</v>
      </c>
      <c r="M153" s="91" t="s">
        <v>1341</v>
      </c>
      <c r="N153" s="91" t="s">
        <v>1341</v>
      </c>
      <c r="O153" s="183">
        <v>46157.0</v>
      </c>
      <c r="P153" s="176">
        <v>46171.0</v>
      </c>
      <c r="Q153" s="91" t="s">
        <v>124</v>
      </c>
      <c r="R153" s="91" t="s">
        <v>143</v>
      </c>
      <c r="S153" s="179" t="s">
        <v>350</v>
      </c>
      <c r="T153" s="179" t="s">
        <v>145</v>
      </c>
      <c r="U153" s="179" t="s">
        <v>101</v>
      </c>
      <c r="V153" s="97" t="s">
        <v>390</v>
      </c>
      <c r="W153" s="182"/>
      <c r="X153" s="182"/>
      <c r="Y153" s="184"/>
      <c r="Z153" s="97" t="s">
        <v>1303</v>
      </c>
      <c r="AA153" s="459"/>
    </row>
    <row r="154" ht="22.5" customHeight="1">
      <c r="A154" s="72">
        <f>COUNTIF('Copy of Call &amp; Chat-Lidya (buat'!$I$4:$I$1853,I154)</f>
        <v>1</v>
      </c>
      <c r="B154" s="176">
        <v>46160.0</v>
      </c>
      <c r="C154" s="91" t="s">
        <v>83</v>
      </c>
      <c r="D154" s="91" t="s">
        <v>173</v>
      </c>
      <c r="E154" s="91" t="s">
        <v>1345</v>
      </c>
      <c r="F154" s="178">
        <v>46157.0</v>
      </c>
      <c r="G154" s="179" t="s">
        <v>88</v>
      </c>
      <c r="H154" s="91" t="s">
        <v>1346</v>
      </c>
      <c r="I154" s="91" t="s">
        <v>1347</v>
      </c>
      <c r="J154" s="97" t="s">
        <v>1348</v>
      </c>
      <c r="K154" s="180" t="s">
        <v>1349</v>
      </c>
      <c r="L154" s="181" t="s">
        <v>1349</v>
      </c>
      <c r="M154" s="91" t="s">
        <v>1351</v>
      </c>
      <c r="N154" s="91" t="s">
        <v>1351</v>
      </c>
      <c r="O154" s="183">
        <v>46157.0</v>
      </c>
      <c r="P154" s="176">
        <v>46171.0</v>
      </c>
      <c r="Q154" s="91" t="s">
        <v>124</v>
      </c>
      <c r="R154" s="91" t="s">
        <v>143</v>
      </c>
      <c r="S154" s="179" t="s">
        <v>251</v>
      </c>
      <c r="T154" s="179" t="s">
        <v>350</v>
      </c>
      <c r="U154" s="179" t="s">
        <v>101</v>
      </c>
      <c r="V154" s="97" t="s">
        <v>390</v>
      </c>
      <c r="W154" s="182"/>
      <c r="X154" s="182"/>
      <c r="Y154" s="184"/>
      <c r="Z154" s="97" t="s">
        <v>1353</v>
      </c>
      <c r="AA154" s="459"/>
    </row>
    <row r="155" ht="22.5" customHeight="1">
      <c r="A155" s="72">
        <f>COUNTIF('Copy of Call &amp; Chat-Lidya (buat'!$I$4:$I$1853,I155)</f>
        <v>1</v>
      </c>
      <c r="B155" s="176">
        <v>46160.0</v>
      </c>
      <c r="C155" s="91" t="s">
        <v>83</v>
      </c>
      <c r="D155" s="91" t="s">
        <v>173</v>
      </c>
      <c r="E155" s="91" t="s">
        <v>1357</v>
      </c>
      <c r="F155" s="178">
        <v>46157.0</v>
      </c>
      <c r="G155" s="179" t="s">
        <v>88</v>
      </c>
      <c r="H155" s="91" t="s">
        <v>1358</v>
      </c>
      <c r="I155" s="91" t="s">
        <v>1359</v>
      </c>
      <c r="J155" s="97" t="s">
        <v>1360</v>
      </c>
      <c r="K155" s="180" t="s">
        <v>1361</v>
      </c>
      <c r="L155" s="181" t="s">
        <v>1361</v>
      </c>
      <c r="M155" s="91" t="s">
        <v>1362</v>
      </c>
      <c r="N155" s="91" t="s">
        <v>1362</v>
      </c>
      <c r="O155" s="183">
        <v>46157.0</v>
      </c>
      <c r="P155" s="176">
        <v>46171.0</v>
      </c>
      <c r="Q155" s="91" t="s">
        <v>213</v>
      </c>
      <c r="R155" s="91" t="s">
        <v>143</v>
      </c>
      <c r="S155" s="179" t="s">
        <v>251</v>
      </c>
      <c r="T155" s="179" t="s">
        <v>350</v>
      </c>
      <c r="U155" s="179" t="s">
        <v>101</v>
      </c>
      <c r="V155" s="97" t="s">
        <v>390</v>
      </c>
      <c r="W155" s="182"/>
      <c r="X155" s="182"/>
      <c r="Y155" s="184"/>
      <c r="Z155" s="97" t="s">
        <v>1365</v>
      </c>
      <c r="AA155" s="459"/>
    </row>
    <row r="156" ht="22.5" customHeight="1">
      <c r="A156" s="72">
        <f>COUNTIF('Copy of Call &amp; Chat-Lidya (buat'!$I$4:$I$1853,I156)</f>
        <v>1</v>
      </c>
      <c r="B156" s="176">
        <v>46160.0</v>
      </c>
      <c r="C156" s="91" t="s">
        <v>83</v>
      </c>
      <c r="D156" s="91" t="s">
        <v>173</v>
      </c>
      <c r="E156" s="91" t="s">
        <v>1366</v>
      </c>
      <c r="F156" s="178">
        <v>46158.0</v>
      </c>
      <c r="G156" s="179" t="s">
        <v>88</v>
      </c>
      <c r="H156" s="91" t="s">
        <v>1368</v>
      </c>
      <c r="I156" s="91" t="s">
        <v>1369</v>
      </c>
      <c r="J156" s="97" t="s">
        <v>1370</v>
      </c>
      <c r="K156" s="180" t="s">
        <v>1371</v>
      </c>
      <c r="L156" s="181" t="s">
        <v>1371</v>
      </c>
      <c r="M156" s="91" t="s">
        <v>1372</v>
      </c>
      <c r="N156" s="91" t="s">
        <v>1372</v>
      </c>
      <c r="O156" s="183">
        <v>46158.0</v>
      </c>
      <c r="P156" s="176">
        <v>46172.0</v>
      </c>
      <c r="Q156" s="91" t="s">
        <v>124</v>
      </c>
      <c r="R156" s="91" t="s">
        <v>143</v>
      </c>
      <c r="S156" s="179" t="s">
        <v>251</v>
      </c>
      <c r="T156" s="179" t="s">
        <v>145</v>
      </c>
      <c r="U156" s="179" t="s">
        <v>101</v>
      </c>
      <c r="V156" s="97" t="s">
        <v>131</v>
      </c>
      <c r="W156" s="182"/>
      <c r="X156" s="182"/>
      <c r="Y156" s="184"/>
      <c r="Z156" s="182"/>
      <c r="AA156" s="459"/>
    </row>
    <row r="157" ht="22.5" customHeight="1">
      <c r="A157" s="72">
        <f>COUNTIF('Copy of Call &amp; Chat-Lidya (buat'!$I$4:$I$1853,I157)</f>
        <v>1</v>
      </c>
      <c r="B157" s="176">
        <v>46160.0</v>
      </c>
      <c r="C157" s="91" t="s">
        <v>83</v>
      </c>
      <c r="D157" s="91" t="s">
        <v>173</v>
      </c>
      <c r="E157" s="91" t="s">
        <v>1028</v>
      </c>
      <c r="F157" s="178">
        <v>46158.0</v>
      </c>
      <c r="G157" s="179" t="s">
        <v>88</v>
      </c>
      <c r="H157" s="91" t="s">
        <v>1377</v>
      </c>
      <c r="I157" s="91" t="s">
        <v>1378</v>
      </c>
      <c r="J157" s="97" t="s">
        <v>1379</v>
      </c>
      <c r="K157" s="180" t="s">
        <v>1380</v>
      </c>
      <c r="L157" s="181" t="s">
        <v>1380</v>
      </c>
      <c r="M157" s="91" t="s">
        <v>1381</v>
      </c>
      <c r="N157" s="91" t="s">
        <v>1381</v>
      </c>
      <c r="O157" s="183">
        <v>46158.0</v>
      </c>
      <c r="P157" s="176">
        <v>46172.0</v>
      </c>
      <c r="Q157" s="91" t="s">
        <v>143</v>
      </c>
      <c r="R157" s="91" t="s">
        <v>143</v>
      </c>
      <c r="S157" s="179" t="s">
        <v>350</v>
      </c>
      <c r="T157" s="179" t="s">
        <v>145</v>
      </c>
      <c r="U157" s="179" t="s">
        <v>101</v>
      </c>
      <c r="V157" s="97" t="s">
        <v>390</v>
      </c>
      <c r="W157" s="182"/>
      <c r="X157" s="182"/>
      <c r="Y157" s="184"/>
      <c r="Z157" s="97" t="s">
        <v>2892</v>
      </c>
      <c r="AA157" s="459"/>
    </row>
    <row r="158" ht="22.5" customHeight="1">
      <c r="A158" s="72">
        <f>COUNTIF('Copy of Call &amp; Chat-Lidya (buat'!$I$4:$I$1853,I158)</f>
        <v>2</v>
      </c>
      <c r="B158" s="176">
        <v>46160.0</v>
      </c>
      <c r="C158" s="91" t="s">
        <v>83</v>
      </c>
      <c r="D158" s="91" t="s">
        <v>173</v>
      </c>
      <c r="E158" s="91" t="s">
        <v>1538</v>
      </c>
      <c r="F158" s="178">
        <v>46158.0</v>
      </c>
      <c r="G158" s="179" t="s">
        <v>88</v>
      </c>
      <c r="H158" s="91" t="s">
        <v>1539</v>
      </c>
      <c r="I158" s="91" t="s">
        <v>1540</v>
      </c>
      <c r="J158" s="97" t="s">
        <v>1541</v>
      </c>
      <c r="K158" s="180" t="s">
        <v>1542</v>
      </c>
      <c r="L158" s="181" t="s">
        <v>1542</v>
      </c>
      <c r="M158" s="91" t="s">
        <v>1544</v>
      </c>
      <c r="N158" s="91" t="s">
        <v>1544</v>
      </c>
      <c r="O158" s="183">
        <v>46158.0</v>
      </c>
      <c r="P158" s="176">
        <v>46172.0</v>
      </c>
      <c r="Q158" s="91" t="s">
        <v>124</v>
      </c>
      <c r="R158" s="91" t="s">
        <v>213</v>
      </c>
      <c r="S158" s="179" t="s">
        <v>251</v>
      </c>
      <c r="T158" s="179" t="s">
        <v>381</v>
      </c>
      <c r="U158" s="179" t="s">
        <v>101</v>
      </c>
      <c r="V158" s="97" t="s">
        <v>390</v>
      </c>
      <c r="W158" s="182"/>
      <c r="X158" s="182"/>
      <c r="Y158" s="184"/>
      <c r="Z158" s="97" t="s">
        <v>4390</v>
      </c>
      <c r="AA158" s="459"/>
    </row>
    <row r="159" ht="22.5" customHeight="1">
      <c r="A159" s="72">
        <f>COUNTIF('Copy of Call &amp; Chat-Lidya (buat'!$I$4:$I$1853,I159)</f>
        <v>1</v>
      </c>
      <c r="B159" s="176">
        <v>46160.0</v>
      </c>
      <c r="C159" s="91" t="s">
        <v>83</v>
      </c>
      <c r="D159" s="91" t="s">
        <v>173</v>
      </c>
      <c r="E159" s="91" t="s">
        <v>1384</v>
      </c>
      <c r="F159" s="178">
        <v>46158.0</v>
      </c>
      <c r="G159" s="179" t="s">
        <v>88</v>
      </c>
      <c r="H159" s="91" t="s">
        <v>1385</v>
      </c>
      <c r="I159" s="91" t="s">
        <v>1386</v>
      </c>
      <c r="J159" s="97" t="s">
        <v>1387</v>
      </c>
      <c r="K159" s="180" t="s">
        <v>1388</v>
      </c>
      <c r="L159" s="181" t="s">
        <v>1388</v>
      </c>
      <c r="M159" s="91" t="s">
        <v>1389</v>
      </c>
      <c r="N159" s="91" t="s">
        <v>1390</v>
      </c>
      <c r="O159" s="183">
        <v>46158.0</v>
      </c>
      <c r="P159" s="176">
        <v>46172.0</v>
      </c>
      <c r="Q159" s="91" t="s">
        <v>143</v>
      </c>
      <c r="R159" s="91" t="s">
        <v>143</v>
      </c>
      <c r="S159" s="179" t="s">
        <v>251</v>
      </c>
      <c r="T159" s="179" t="s">
        <v>145</v>
      </c>
      <c r="U159" s="179" t="s">
        <v>101</v>
      </c>
      <c r="V159" s="97" t="s">
        <v>131</v>
      </c>
      <c r="W159" s="182"/>
      <c r="X159" s="182"/>
      <c r="Y159" s="184"/>
      <c r="Z159" s="182"/>
      <c r="AA159" s="459"/>
    </row>
    <row r="160" ht="22.5" customHeight="1">
      <c r="A160" s="72">
        <f>COUNTIF('Copy of Call &amp; Chat-Lidya (buat'!$I$4:$I$1853,I160)</f>
        <v>1</v>
      </c>
      <c r="B160" s="176">
        <v>46160.0</v>
      </c>
      <c r="C160" s="91" t="s">
        <v>83</v>
      </c>
      <c r="D160" s="91" t="s">
        <v>173</v>
      </c>
      <c r="E160" s="91" t="s">
        <v>1395</v>
      </c>
      <c r="F160" s="178">
        <v>46159.0</v>
      </c>
      <c r="G160" s="179" t="s">
        <v>88</v>
      </c>
      <c r="H160" s="91" t="s">
        <v>1396</v>
      </c>
      <c r="I160" s="91" t="s">
        <v>1397</v>
      </c>
      <c r="J160" s="97" t="s">
        <v>1398</v>
      </c>
      <c r="K160" s="180" t="s">
        <v>1399</v>
      </c>
      <c r="L160" s="181" t="s">
        <v>1399</v>
      </c>
      <c r="M160" s="91" t="s">
        <v>1400</v>
      </c>
      <c r="N160" s="91" t="s">
        <v>1400</v>
      </c>
      <c r="O160" s="183">
        <v>46159.0</v>
      </c>
      <c r="P160" s="176">
        <v>46173.0</v>
      </c>
      <c r="Q160" s="91" t="s">
        <v>124</v>
      </c>
      <c r="R160" s="91" t="s">
        <v>143</v>
      </c>
      <c r="S160" s="179" t="s">
        <v>251</v>
      </c>
      <c r="T160" s="179" t="s">
        <v>292</v>
      </c>
      <c r="U160" s="179" t="s">
        <v>101</v>
      </c>
      <c r="V160" s="97" t="s">
        <v>390</v>
      </c>
      <c r="W160" s="182"/>
      <c r="X160" s="182"/>
      <c r="Y160" s="184"/>
      <c r="Z160" s="97" t="s">
        <v>1401</v>
      </c>
      <c r="AA160" s="459"/>
    </row>
    <row r="161" ht="22.5" customHeight="1">
      <c r="A161" s="72">
        <f>COUNTIF('Copy of Call &amp; Chat-Lidya (buat'!$I$4:$I$1853,I161)</f>
        <v>2</v>
      </c>
      <c r="B161" s="176">
        <v>46160.0</v>
      </c>
      <c r="C161" s="91" t="s">
        <v>83</v>
      </c>
      <c r="D161" s="91" t="s">
        <v>173</v>
      </c>
      <c r="E161" s="91" t="s">
        <v>1586</v>
      </c>
      <c r="F161" s="178">
        <v>46159.0</v>
      </c>
      <c r="G161" s="179" t="s">
        <v>88</v>
      </c>
      <c r="H161" s="91" t="s">
        <v>1588</v>
      </c>
      <c r="I161" s="91" t="s">
        <v>1589</v>
      </c>
      <c r="J161" s="97" t="s">
        <v>1590</v>
      </c>
      <c r="K161" s="180" t="s">
        <v>1591</v>
      </c>
      <c r="L161" s="181" t="s">
        <v>1591</v>
      </c>
      <c r="M161" s="91" t="s">
        <v>1592</v>
      </c>
      <c r="N161" s="182"/>
      <c r="O161" s="183">
        <v>46159.0</v>
      </c>
      <c r="P161" s="176">
        <v>46173.0</v>
      </c>
      <c r="Q161" s="91" t="s">
        <v>95</v>
      </c>
      <c r="R161" s="91" t="s">
        <v>213</v>
      </c>
      <c r="S161" s="179" t="s">
        <v>100</v>
      </c>
      <c r="T161" s="179" t="s">
        <v>145</v>
      </c>
      <c r="U161" s="179" t="s">
        <v>101</v>
      </c>
      <c r="V161" s="97" t="s">
        <v>131</v>
      </c>
      <c r="W161" s="182"/>
      <c r="X161" s="182"/>
      <c r="Y161" s="184"/>
      <c r="Z161" s="97" t="s">
        <v>4414</v>
      </c>
      <c r="AA161" s="459"/>
    </row>
    <row r="162" ht="22.5" customHeight="1">
      <c r="A162" s="72">
        <f>COUNTIF('Copy of Call &amp; Chat-Lidya (buat'!$I$4:$I$1853,I162)</f>
        <v>1</v>
      </c>
      <c r="B162" s="176">
        <v>46160.0</v>
      </c>
      <c r="C162" s="91" t="s">
        <v>83</v>
      </c>
      <c r="D162" s="91" t="s">
        <v>173</v>
      </c>
      <c r="E162" s="91" t="s">
        <v>1402</v>
      </c>
      <c r="F162" s="178">
        <v>46159.0</v>
      </c>
      <c r="G162" s="179" t="s">
        <v>88</v>
      </c>
      <c r="H162" s="91" t="s">
        <v>1403</v>
      </c>
      <c r="I162" s="91" t="s">
        <v>1404</v>
      </c>
      <c r="J162" s="97" t="s">
        <v>1405</v>
      </c>
      <c r="K162" s="180" t="s">
        <v>1406</v>
      </c>
      <c r="L162" s="181" t="s">
        <v>1406</v>
      </c>
      <c r="M162" s="91" t="s">
        <v>1408</v>
      </c>
      <c r="N162" s="91" t="s">
        <v>1408</v>
      </c>
      <c r="O162" s="183">
        <v>46159.0</v>
      </c>
      <c r="P162" s="176">
        <v>46173.0</v>
      </c>
      <c r="Q162" s="91" t="s">
        <v>143</v>
      </c>
      <c r="R162" s="91" t="s">
        <v>143</v>
      </c>
      <c r="S162" s="179" t="s">
        <v>126</v>
      </c>
      <c r="T162" s="179" t="s">
        <v>292</v>
      </c>
      <c r="U162" s="179" t="s">
        <v>101</v>
      </c>
      <c r="V162" s="97" t="s">
        <v>390</v>
      </c>
      <c r="W162" s="182"/>
      <c r="X162" s="182"/>
      <c r="Y162" s="184"/>
      <c r="Z162" s="97" t="s">
        <v>2922</v>
      </c>
      <c r="AA162" s="459"/>
    </row>
    <row r="163" ht="22.5" customHeight="1">
      <c r="A163" s="72">
        <f>COUNTIF('Copy of Call &amp; Chat-Lidya (buat'!$I$4:$I$1853,I163)</f>
        <v>1</v>
      </c>
      <c r="B163" s="176">
        <v>46160.0</v>
      </c>
      <c r="C163" s="91" t="s">
        <v>83</v>
      </c>
      <c r="D163" s="91" t="s">
        <v>173</v>
      </c>
      <c r="E163" s="91" t="s">
        <v>1413</v>
      </c>
      <c r="F163" s="178">
        <v>46160.0</v>
      </c>
      <c r="G163" s="179" t="s">
        <v>88</v>
      </c>
      <c r="H163" s="91" t="s">
        <v>1414</v>
      </c>
      <c r="I163" s="91" t="s">
        <v>1415</v>
      </c>
      <c r="J163" s="97" t="s">
        <v>1416</v>
      </c>
      <c r="K163" s="180" t="s">
        <v>1417</v>
      </c>
      <c r="L163" s="181" t="s">
        <v>1417</v>
      </c>
      <c r="M163" s="91" t="s">
        <v>1418</v>
      </c>
      <c r="N163" s="91" t="s">
        <v>1418</v>
      </c>
      <c r="O163" s="183">
        <v>46160.0</v>
      </c>
      <c r="P163" s="176">
        <v>46174.0</v>
      </c>
      <c r="Q163" s="91" t="s">
        <v>95</v>
      </c>
      <c r="R163" s="91" t="s">
        <v>143</v>
      </c>
      <c r="S163" s="179" t="s">
        <v>251</v>
      </c>
      <c r="T163" s="179" t="s">
        <v>145</v>
      </c>
      <c r="U163" s="179" t="s">
        <v>101</v>
      </c>
      <c r="V163" s="97" t="s">
        <v>131</v>
      </c>
      <c r="W163" s="182"/>
      <c r="X163" s="182"/>
      <c r="Y163" s="184"/>
      <c r="Z163" s="182"/>
      <c r="AA163" s="459"/>
    </row>
    <row r="164" ht="22.5" customHeight="1">
      <c r="A164" s="72">
        <f>COUNTIF('Copy of Call &amp; Chat-Lidya (buat'!$I$4:$I$1853,I164)</f>
        <v>3</v>
      </c>
      <c r="B164" s="176">
        <v>46160.0</v>
      </c>
      <c r="C164" s="91" t="s">
        <v>83</v>
      </c>
      <c r="D164" s="91" t="s">
        <v>173</v>
      </c>
      <c r="E164" s="91" t="s">
        <v>1557</v>
      </c>
      <c r="F164" s="178">
        <v>46160.0</v>
      </c>
      <c r="G164" s="179" t="s">
        <v>88</v>
      </c>
      <c r="H164" s="91" t="s">
        <v>1560</v>
      </c>
      <c r="I164" s="91" t="s">
        <v>1561</v>
      </c>
      <c r="J164" s="97" t="s">
        <v>1563</v>
      </c>
      <c r="K164" s="180" t="s">
        <v>1564</v>
      </c>
      <c r="L164" s="181" t="s">
        <v>1564</v>
      </c>
      <c r="M164" s="91" t="s">
        <v>1565</v>
      </c>
      <c r="N164" s="91" t="s">
        <v>1566</v>
      </c>
      <c r="O164" s="183">
        <v>46160.0</v>
      </c>
      <c r="P164" s="176">
        <v>46174.0</v>
      </c>
      <c r="Q164" s="91" t="s">
        <v>461</v>
      </c>
      <c r="R164" s="91" t="s">
        <v>213</v>
      </c>
      <c r="S164" s="179" t="s">
        <v>100</v>
      </c>
      <c r="T164" s="179" t="s">
        <v>100</v>
      </c>
      <c r="U164" s="179" t="s">
        <v>101</v>
      </c>
      <c r="V164" s="97" t="s">
        <v>341</v>
      </c>
      <c r="W164" s="91" t="s">
        <v>509</v>
      </c>
      <c r="X164" s="182"/>
      <c r="Y164" s="184"/>
      <c r="Z164" s="97" t="s">
        <v>4446</v>
      </c>
      <c r="AA164" s="459"/>
    </row>
    <row r="165" ht="22.5" customHeight="1">
      <c r="A165" s="72">
        <f>COUNTIF('Copy of Call &amp; Chat-Lidya (buat'!$I$4:$I$1910,I165)</f>
        <v>7</v>
      </c>
      <c r="B165" s="74">
        <v>46160.0</v>
      </c>
      <c r="C165" s="94" t="s">
        <v>83</v>
      </c>
      <c r="D165" s="76" t="s">
        <v>173</v>
      </c>
      <c r="E165" s="76" t="s">
        <v>1604</v>
      </c>
      <c r="F165" s="157">
        <v>46139.0</v>
      </c>
      <c r="G165" s="176"/>
      <c r="H165" s="75" t="s">
        <v>1731</v>
      </c>
      <c r="I165" s="75" t="s">
        <v>1732</v>
      </c>
      <c r="J165" s="353" t="s">
        <v>1733</v>
      </c>
      <c r="K165" s="354" t="s">
        <v>1735</v>
      </c>
      <c r="L165" s="354" t="s">
        <v>1735</v>
      </c>
      <c r="M165" s="75" t="s">
        <v>1736</v>
      </c>
      <c r="N165" s="75" t="s">
        <v>1736</v>
      </c>
      <c r="O165" s="164">
        <v>46139.0</v>
      </c>
      <c r="P165" s="74">
        <v>46153.0</v>
      </c>
      <c r="Q165" s="75" t="s">
        <v>124</v>
      </c>
      <c r="R165" s="94">
        <v>2.0</v>
      </c>
      <c r="S165" s="166" t="s">
        <v>251</v>
      </c>
      <c r="T165" s="166" t="s">
        <v>145</v>
      </c>
      <c r="U165" s="166" t="s">
        <v>101</v>
      </c>
      <c r="V165" s="166" t="s">
        <v>341</v>
      </c>
      <c r="W165" s="175"/>
      <c r="X165" s="75"/>
      <c r="Y165" s="166"/>
      <c r="Z165" s="395"/>
      <c r="AA165" s="357"/>
    </row>
    <row r="166" ht="22.5" customHeight="1">
      <c r="A166" s="72">
        <f>COUNTIF('Copy of Call &amp; Chat-Lidya (buat'!$I$4:$I$1910,I166)</f>
        <v>9</v>
      </c>
      <c r="B166" s="74">
        <v>46160.0</v>
      </c>
      <c r="C166" s="75" t="s">
        <v>83</v>
      </c>
      <c r="D166" s="76" t="s">
        <v>173</v>
      </c>
      <c r="E166" s="75" t="s">
        <v>1715</v>
      </c>
      <c r="F166" s="419">
        <v>46108.0</v>
      </c>
      <c r="G166" s="176"/>
      <c r="H166" s="75" t="s">
        <v>1719</v>
      </c>
      <c r="I166" s="75" t="s">
        <v>1720</v>
      </c>
      <c r="J166" s="353" t="s">
        <v>1722</v>
      </c>
      <c r="K166" s="353" t="s">
        <v>1722</v>
      </c>
      <c r="L166" s="420" t="s">
        <v>1722</v>
      </c>
      <c r="M166" s="75" t="s">
        <v>1726</v>
      </c>
      <c r="N166" s="75" t="s">
        <v>1726</v>
      </c>
      <c r="O166" s="164">
        <v>46108.0</v>
      </c>
      <c r="P166" s="421">
        <v>46122.0</v>
      </c>
      <c r="Q166" s="75" t="s">
        <v>143</v>
      </c>
      <c r="R166" s="94">
        <v>2.0</v>
      </c>
      <c r="S166" s="166" t="s">
        <v>251</v>
      </c>
      <c r="T166" s="166" t="s">
        <v>145</v>
      </c>
      <c r="U166" s="166" t="s">
        <v>101</v>
      </c>
      <c r="V166" s="166" t="s">
        <v>664</v>
      </c>
      <c r="W166" s="175"/>
      <c r="X166" s="175"/>
      <c r="Y166" s="175"/>
      <c r="Z166" s="175"/>
      <c r="AA166" s="357"/>
    </row>
    <row r="167" ht="22.5" customHeight="1">
      <c r="A167" s="72">
        <f>COUNTIF('Copy of Call &amp; Chat-Lidya (buat'!$I$4:$I$1910,I167)</f>
        <v>5</v>
      </c>
      <c r="B167" s="74">
        <v>46160.0</v>
      </c>
      <c r="C167" s="94" t="s">
        <v>83</v>
      </c>
      <c r="D167" s="76" t="s">
        <v>173</v>
      </c>
      <c r="E167" s="76" t="s">
        <v>761</v>
      </c>
      <c r="F167" s="157">
        <v>46134.0</v>
      </c>
      <c r="G167" s="83" t="s">
        <v>88</v>
      </c>
      <c r="H167" s="75" t="s">
        <v>762</v>
      </c>
      <c r="I167" s="75" t="s">
        <v>763</v>
      </c>
      <c r="J167" s="353" t="s">
        <v>764</v>
      </c>
      <c r="K167" s="354" t="s">
        <v>765</v>
      </c>
      <c r="L167" s="354" t="s">
        <v>765</v>
      </c>
      <c r="M167" s="75" t="s">
        <v>766</v>
      </c>
      <c r="N167" s="75" t="s">
        <v>766</v>
      </c>
      <c r="O167" s="164">
        <v>46132.0</v>
      </c>
      <c r="P167" s="74">
        <v>46146.0</v>
      </c>
      <c r="Q167" s="75" t="s">
        <v>98</v>
      </c>
      <c r="R167" s="94">
        <v>2.0</v>
      </c>
      <c r="S167" s="166" t="s">
        <v>251</v>
      </c>
      <c r="T167" s="83" t="s">
        <v>145</v>
      </c>
      <c r="U167" s="83" t="s">
        <v>101</v>
      </c>
      <c r="V167" s="88" t="s">
        <v>131</v>
      </c>
      <c r="W167" s="94"/>
      <c r="X167" s="88"/>
      <c r="Y167" s="166"/>
      <c r="Z167" s="357"/>
      <c r="AA167" s="357"/>
    </row>
    <row r="168" ht="22.5" customHeight="1">
      <c r="A168" s="72">
        <f>COUNTIF('Copy of Call &amp; Chat-Lidya (buat'!$I$4:$I$1909,I168)</f>
        <v>3</v>
      </c>
      <c r="B168" s="176">
        <v>46160.0</v>
      </c>
      <c r="C168" s="91" t="s">
        <v>83</v>
      </c>
      <c r="D168" s="91" t="s">
        <v>173</v>
      </c>
      <c r="E168" s="91" t="s">
        <v>2126</v>
      </c>
      <c r="F168" s="176">
        <v>46139.0</v>
      </c>
      <c r="G168" s="179" t="s">
        <v>88</v>
      </c>
      <c r="H168" s="91" t="s">
        <v>2127</v>
      </c>
      <c r="I168" s="91" t="s">
        <v>2128</v>
      </c>
      <c r="J168" s="97" t="s">
        <v>2129</v>
      </c>
      <c r="K168" s="193" t="s">
        <v>2130</v>
      </c>
      <c r="L168" s="193" t="s">
        <v>2130</v>
      </c>
      <c r="M168" s="91" t="s">
        <v>2131</v>
      </c>
      <c r="N168" s="91" t="s">
        <v>2133</v>
      </c>
      <c r="O168" s="183">
        <v>46085.0</v>
      </c>
      <c r="P168" s="176">
        <v>46099.0</v>
      </c>
      <c r="Q168" s="91" t="s">
        <v>124</v>
      </c>
      <c r="R168" s="91">
        <v>1.0</v>
      </c>
      <c r="S168" s="179" t="s">
        <v>251</v>
      </c>
      <c r="T168" s="179" t="s">
        <v>350</v>
      </c>
      <c r="U168" s="179" t="s">
        <v>101</v>
      </c>
      <c r="V168" s="91" t="s">
        <v>131</v>
      </c>
      <c r="W168" s="182"/>
      <c r="X168" s="182"/>
      <c r="Y168" s="185"/>
      <c r="Z168" s="180" t="s">
        <v>2135</v>
      </c>
      <c r="AA168" s="459"/>
    </row>
    <row r="169" ht="22.5" customHeight="1">
      <c r="A169" s="72"/>
      <c r="B169" s="176">
        <v>46160.0</v>
      </c>
      <c r="C169" s="91"/>
      <c r="D169" s="91"/>
      <c r="E169" s="91"/>
      <c r="F169" s="176"/>
      <c r="G169" s="179"/>
      <c r="H169" s="91"/>
      <c r="I169" s="76" t="s">
        <v>1696</v>
      </c>
      <c r="J169" s="88" t="s">
        <v>1697</v>
      </c>
      <c r="K169" s="88" t="s">
        <v>1698</v>
      </c>
      <c r="L169" s="88" t="s">
        <v>1698</v>
      </c>
      <c r="M169" s="76" t="s">
        <v>1700</v>
      </c>
      <c r="N169" s="76" t="s">
        <v>1700</v>
      </c>
      <c r="O169" s="183"/>
      <c r="P169" s="176"/>
      <c r="Q169" s="91"/>
      <c r="R169" s="76" t="s">
        <v>98</v>
      </c>
      <c r="S169" s="83" t="s">
        <v>99</v>
      </c>
      <c r="T169" s="83" t="s">
        <v>381</v>
      </c>
      <c r="U169" s="83" t="s">
        <v>101</v>
      </c>
      <c r="V169" s="76" t="s">
        <v>105</v>
      </c>
      <c r="W169" s="182"/>
      <c r="X169" s="182"/>
      <c r="Y169" s="185"/>
      <c r="Z169" s="89" t="s">
        <v>4499</v>
      </c>
      <c r="AA169" s="182"/>
    </row>
    <row r="170" ht="22.5" customHeight="1">
      <c r="A170" s="72">
        <f>COUNTIF('Copy of Call &amp; Chat-Lidya (buat'!$I$4:$I$1910,I170)</f>
        <v>3</v>
      </c>
      <c r="B170" s="74">
        <v>46160.0</v>
      </c>
      <c r="C170" s="94" t="s">
        <v>83</v>
      </c>
      <c r="D170" s="76" t="s">
        <v>173</v>
      </c>
      <c r="E170" s="76" t="s">
        <v>1594</v>
      </c>
      <c r="F170" s="78">
        <v>46160.0</v>
      </c>
      <c r="G170" s="83" t="s">
        <v>88</v>
      </c>
      <c r="H170" s="76" t="s">
        <v>1596</v>
      </c>
      <c r="I170" s="76" t="s">
        <v>1597</v>
      </c>
      <c r="J170" s="88" t="s">
        <v>1598</v>
      </c>
      <c r="K170" s="89" t="s">
        <v>253</v>
      </c>
      <c r="L170" s="90" t="s">
        <v>253</v>
      </c>
      <c r="M170" s="76" t="s">
        <v>1599</v>
      </c>
      <c r="N170" s="76" t="s">
        <v>1599</v>
      </c>
      <c r="O170" s="92">
        <v>46154.0</v>
      </c>
      <c r="P170" s="74">
        <v>46168.0</v>
      </c>
      <c r="Q170" s="76" t="s">
        <v>115</v>
      </c>
      <c r="R170" s="76" t="s">
        <v>213</v>
      </c>
      <c r="S170" s="83" t="s">
        <v>100</v>
      </c>
      <c r="T170" s="83" t="s">
        <v>381</v>
      </c>
      <c r="U170" s="166" t="s">
        <v>101</v>
      </c>
      <c r="V170" s="166" t="s">
        <v>341</v>
      </c>
      <c r="W170" s="75"/>
      <c r="X170" s="97"/>
      <c r="Y170" s="98"/>
      <c r="Z170" s="97" t="s">
        <v>4446</v>
      </c>
      <c r="AA170" s="97"/>
    </row>
    <row r="171" ht="22.5" customHeight="1">
      <c r="A171" s="72">
        <f>COUNTIF('Copy of Call &amp; Chat-Lidya (buat'!$I$4:$I$1910,I171)</f>
        <v>4</v>
      </c>
      <c r="B171" s="74">
        <v>46160.0</v>
      </c>
      <c r="C171" s="94" t="s">
        <v>83</v>
      </c>
      <c r="D171" s="76" t="s">
        <v>173</v>
      </c>
      <c r="E171" s="76" t="s">
        <v>809</v>
      </c>
      <c r="F171" s="78">
        <v>46160.0</v>
      </c>
      <c r="G171" s="83" t="s">
        <v>88</v>
      </c>
      <c r="H171" s="76" t="s">
        <v>1570</v>
      </c>
      <c r="I171" s="76" t="s">
        <v>1571</v>
      </c>
      <c r="J171" s="88" t="s">
        <v>1572</v>
      </c>
      <c r="K171" s="89" t="s">
        <v>1573</v>
      </c>
      <c r="L171" s="90" t="s">
        <v>1573</v>
      </c>
      <c r="M171" s="76" t="s">
        <v>1574</v>
      </c>
      <c r="N171" s="91"/>
      <c r="O171" s="92">
        <v>46160.0</v>
      </c>
      <c r="P171" s="74">
        <v>46174.0</v>
      </c>
      <c r="Q171" s="76" t="s">
        <v>143</v>
      </c>
      <c r="R171" s="76" t="s">
        <v>213</v>
      </c>
      <c r="S171" s="83" t="s">
        <v>99</v>
      </c>
      <c r="T171" s="83" t="s">
        <v>100</v>
      </c>
      <c r="U171" s="166" t="s">
        <v>101</v>
      </c>
      <c r="V171" s="166" t="s">
        <v>341</v>
      </c>
      <c r="W171" s="94"/>
      <c r="X171" s="97"/>
      <c r="Y171" s="98"/>
      <c r="Z171" s="96" t="s">
        <v>4515</v>
      </c>
      <c r="AA171" s="97"/>
    </row>
    <row r="172" ht="22.5" customHeight="1">
      <c r="A172" s="72">
        <f>COUNTIF('Copy of Call &amp; Chat-Lidya (buat'!$I$4:$I$1910,I172)</f>
        <v>4</v>
      </c>
      <c r="B172" s="74">
        <v>46160.0</v>
      </c>
      <c r="C172" s="94" t="s">
        <v>83</v>
      </c>
      <c r="D172" s="76" t="s">
        <v>173</v>
      </c>
      <c r="E172" s="76" t="s">
        <v>1053</v>
      </c>
      <c r="F172" s="78">
        <v>46160.0</v>
      </c>
      <c r="G172" s="83" t="s">
        <v>88</v>
      </c>
      <c r="H172" s="76" t="s">
        <v>1054</v>
      </c>
      <c r="I172" s="76" t="s">
        <v>1055</v>
      </c>
      <c r="J172" s="88" t="s">
        <v>1056</v>
      </c>
      <c r="K172" s="89" t="s">
        <v>1057</v>
      </c>
      <c r="L172" s="90" t="s">
        <v>1057</v>
      </c>
      <c r="M172" s="91"/>
      <c r="N172" s="91"/>
      <c r="O172" s="92">
        <v>46160.0</v>
      </c>
      <c r="P172" s="74">
        <v>46174.0</v>
      </c>
      <c r="Q172" s="76" t="s">
        <v>95</v>
      </c>
      <c r="R172" s="76" t="s">
        <v>213</v>
      </c>
      <c r="S172" s="179" t="s">
        <v>100</v>
      </c>
      <c r="T172" s="179" t="s">
        <v>381</v>
      </c>
      <c r="U172" s="166" t="s">
        <v>101</v>
      </c>
      <c r="V172" s="166" t="s">
        <v>341</v>
      </c>
      <c r="W172" s="94"/>
      <c r="X172" s="97"/>
      <c r="Y172" s="98"/>
      <c r="Z172" s="97" t="s">
        <v>4446</v>
      </c>
      <c r="AA172" s="97"/>
    </row>
    <row r="173" ht="22.5" customHeight="1">
      <c r="A173" s="72">
        <f>COUNTIF('Copy of Call &amp; Chat-Lidya (buat'!$I$4:$I$1873,I173)</f>
        <v>3</v>
      </c>
      <c r="B173" s="176">
        <v>46157.0</v>
      </c>
      <c r="C173" s="91" t="s">
        <v>83</v>
      </c>
      <c r="D173" s="91" t="s">
        <v>173</v>
      </c>
      <c r="E173" s="91" t="s">
        <v>670</v>
      </c>
      <c r="F173" s="176">
        <v>46154.0</v>
      </c>
      <c r="G173" s="179" t="s">
        <v>88</v>
      </c>
      <c r="H173" s="91" t="s">
        <v>1145</v>
      </c>
      <c r="I173" s="330">
        <v>18660.0</v>
      </c>
      <c r="J173" s="97" t="s">
        <v>1146</v>
      </c>
      <c r="K173" s="97" t="s">
        <v>1147</v>
      </c>
      <c r="L173" s="313" t="s">
        <v>1147</v>
      </c>
      <c r="M173" s="91" t="s">
        <v>1148</v>
      </c>
      <c r="N173" s="91" t="s">
        <v>1148</v>
      </c>
      <c r="O173" s="331" t="s">
        <v>1144</v>
      </c>
      <c r="P173" s="176">
        <v>46168.0</v>
      </c>
      <c r="Q173" s="91" t="s">
        <v>124</v>
      </c>
      <c r="R173" s="91" t="s">
        <v>143</v>
      </c>
      <c r="S173" s="179" t="s">
        <v>126</v>
      </c>
      <c r="T173" s="179" t="s">
        <v>350</v>
      </c>
      <c r="U173" s="179" t="s">
        <v>101</v>
      </c>
      <c r="V173" s="179" t="s">
        <v>283</v>
      </c>
      <c r="W173" s="182"/>
      <c r="X173" s="182"/>
      <c r="Y173" s="182"/>
      <c r="Z173" s="97" t="s">
        <v>4531</v>
      </c>
      <c r="AA173" s="184"/>
    </row>
    <row r="174" ht="22.5" customHeight="1">
      <c r="A174" s="72">
        <f>COUNTIF('Copy of Call &amp; Chat-Lidya (buat'!$I$4:$I$1873,I174)</f>
        <v>2</v>
      </c>
      <c r="B174" s="176">
        <v>46157.0</v>
      </c>
      <c r="C174" s="91" t="s">
        <v>967</v>
      </c>
      <c r="D174" s="91" t="s">
        <v>173</v>
      </c>
      <c r="E174" s="91" t="s">
        <v>710</v>
      </c>
      <c r="F174" s="176">
        <v>46154.0</v>
      </c>
      <c r="G174" s="179" t="s">
        <v>88</v>
      </c>
      <c r="H174" s="91" t="s">
        <v>2136</v>
      </c>
      <c r="I174" s="91" t="s">
        <v>2018</v>
      </c>
      <c r="J174" s="97" t="s">
        <v>2019</v>
      </c>
      <c r="K174" s="97" t="s">
        <v>2020</v>
      </c>
      <c r="L174" s="313" t="s">
        <v>2020</v>
      </c>
      <c r="M174" s="91" t="s">
        <v>2021</v>
      </c>
      <c r="N174" s="91" t="s">
        <v>2021</v>
      </c>
      <c r="O174" s="183">
        <v>46154.0</v>
      </c>
      <c r="P174" s="176">
        <v>46168.0</v>
      </c>
      <c r="Q174" s="91" t="s">
        <v>124</v>
      </c>
      <c r="R174" s="91" t="s">
        <v>98</v>
      </c>
      <c r="S174" s="179" t="s">
        <v>100</v>
      </c>
      <c r="T174" s="179" t="s">
        <v>100</v>
      </c>
      <c r="U174" s="179" t="s">
        <v>101</v>
      </c>
      <c r="V174" s="179" t="s">
        <v>105</v>
      </c>
      <c r="W174" s="91" t="s">
        <v>509</v>
      </c>
      <c r="X174" s="91" t="s">
        <v>959</v>
      </c>
      <c r="Y174" s="91" t="s">
        <v>976</v>
      </c>
      <c r="Z174" s="180" t="s">
        <v>2944</v>
      </c>
      <c r="AA174" s="182"/>
    </row>
    <row r="175" ht="22.5" customHeight="1">
      <c r="A175" s="72">
        <f>COUNTIF('Copy of Call &amp; Chat-Lidya (buat'!$I$4:$I$1873,I175)</f>
        <v>7</v>
      </c>
      <c r="B175" s="176">
        <v>46157.0</v>
      </c>
      <c r="C175" s="91" t="s">
        <v>967</v>
      </c>
      <c r="D175" s="91" t="s">
        <v>173</v>
      </c>
      <c r="E175" s="91" t="s">
        <v>86</v>
      </c>
      <c r="F175" s="176">
        <v>46144.0</v>
      </c>
      <c r="G175" s="179" t="s">
        <v>88</v>
      </c>
      <c r="H175" s="91" t="s">
        <v>998</v>
      </c>
      <c r="I175" s="91" t="s">
        <v>999</v>
      </c>
      <c r="J175" s="97" t="s">
        <v>335</v>
      </c>
      <c r="K175" s="97" t="s">
        <v>1000</v>
      </c>
      <c r="L175" s="313" t="s">
        <v>1000</v>
      </c>
      <c r="M175" s="91" t="s">
        <v>1001</v>
      </c>
      <c r="N175" s="91" t="s">
        <v>1001</v>
      </c>
      <c r="O175" s="183">
        <v>46144.0</v>
      </c>
      <c r="P175" s="176">
        <v>46158.0</v>
      </c>
      <c r="Q175" s="91" t="s">
        <v>143</v>
      </c>
      <c r="R175" s="91">
        <v>2.0</v>
      </c>
      <c r="S175" s="179" t="s">
        <v>251</v>
      </c>
      <c r="T175" s="179" t="s">
        <v>145</v>
      </c>
      <c r="U175" s="179" t="s">
        <v>101</v>
      </c>
      <c r="V175" s="179" t="s">
        <v>341</v>
      </c>
      <c r="W175" s="182"/>
      <c r="X175" s="182"/>
      <c r="Y175" s="182"/>
      <c r="Z175" s="182"/>
      <c r="AA175" s="182"/>
    </row>
    <row r="176" ht="22.5" customHeight="1">
      <c r="A176" s="72">
        <f>COUNTIF('Copy of Call &amp; Chat-Lidya (buat'!$I$4:$I$1873,I176)</f>
        <v>6</v>
      </c>
      <c r="B176" s="176">
        <v>46157.0</v>
      </c>
      <c r="C176" s="91" t="s">
        <v>967</v>
      </c>
      <c r="D176" s="91" t="s">
        <v>173</v>
      </c>
      <c r="E176" s="91" t="s">
        <v>115</v>
      </c>
      <c r="F176" s="176">
        <v>46144.0</v>
      </c>
      <c r="G176" s="179" t="s">
        <v>88</v>
      </c>
      <c r="H176" s="91" t="s">
        <v>2657</v>
      </c>
      <c r="I176" s="91" t="s">
        <v>2659</v>
      </c>
      <c r="J176" s="97" t="s">
        <v>2660</v>
      </c>
      <c r="K176" s="97" t="s">
        <v>2662</v>
      </c>
      <c r="L176" s="313" t="s">
        <v>2662</v>
      </c>
      <c r="M176" s="91" t="s">
        <v>2663</v>
      </c>
      <c r="N176" s="91" t="s">
        <v>2664</v>
      </c>
      <c r="O176" s="183">
        <v>46144.0</v>
      </c>
      <c r="P176" s="176">
        <v>46158.0</v>
      </c>
      <c r="Q176" s="91" t="s">
        <v>124</v>
      </c>
      <c r="R176" s="91" t="s">
        <v>124</v>
      </c>
      <c r="S176" s="179" t="s">
        <v>126</v>
      </c>
      <c r="T176" s="179" t="s">
        <v>195</v>
      </c>
      <c r="U176" s="179" t="s">
        <v>128</v>
      </c>
      <c r="V176" s="179" t="s">
        <v>283</v>
      </c>
      <c r="W176" s="182"/>
      <c r="X176" s="182"/>
      <c r="Y176" s="182"/>
      <c r="Z176" s="182"/>
      <c r="AA176" s="182"/>
    </row>
    <row r="177" ht="22.5" customHeight="1">
      <c r="A177" s="72">
        <f>COUNTIF('Copy of Call &amp; Chat-Lidya (buat'!$I$4:$I$1873,I177)</f>
        <v>6</v>
      </c>
      <c r="B177" s="176">
        <v>46157.0</v>
      </c>
      <c r="C177" s="91" t="s">
        <v>967</v>
      </c>
      <c r="D177" s="91" t="s">
        <v>173</v>
      </c>
      <c r="E177" s="91" t="s">
        <v>135</v>
      </c>
      <c r="F177" s="176">
        <v>46145.0</v>
      </c>
      <c r="G177" s="179" t="s">
        <v>88</v>
      </c>
      <c r="H177" s="91" t="s">
        <v>1184</v>
      </c>
      <c r="I177" s="91" t="s">
        <v>1186</v>
      </c>
      <c r="J177" s="97" t="s">
        <v>1187</v>
      </c>
      <c r="K177" s="97" t="s">
        <v>1189</v>
      </c>
      <c r="L177" s="313" t="s">
        <v>1189</v>
      </c>
      <c r="M177" s="91" t="s">
        <v>1190</v>
      </c>
      <c r="N177" s="91" t="s">
        <v>1192</v>
      </c>
      <c r="O177" s="183">
        <v>46144.0</v>
      </c>
      <c r="P177" s="176">
        <v>46158.0</v>
      </c>
      <c r="Q177" s="91" t="s">
        <v>124</v>
      </c>
      <c r="R177" s="91">
        <v>1.0</v>
      </c>
      <c r="S177" s="179" t="s">
        <v>251</v>
      </c>
      <c r="T177" s="179" t="s">
        <v>145</v>
      </c>
      <c r="U177" s="179" t="s">
        <v>101</v>
      </c>
      <c r="V177" s="179" t="s">
        <v>131</v>
      </c>
      <c r="W177" s="182"/>
      <c r="X177" s="182"/>
      <c r="Y177" s="182"/>
      <c r="Z177" s="182"/>
      <c r="AA177" s="182"/>
    </row>
    <row r="178" ht="22.5" customHeight="1">
      <c r="A178" s="72">
        <f>COUNTIF('Copy of Call &amp; Chat-Lidya (buat'!$I$4:$I$1873,I178)</f>
        <v>6</v>
      </c>
      <c r="B178" s="176">
        <v>46157.0</v>
      </c>
      <c r="C178" s="91" t="s">
        <v>967</v>
      </c>
      <c r="D178" s="91" t="s">
        <v>173</v>
      </c>
      <c r="E178" s="91" t="s">
        <v>149</v>
      </c>
      <c r="F178" s="176">
        <v>46145.0</v>
      </c>
      <c r="G178" s="179" t="s">
        <v>88</v>
      </c>
      <c r="H178" s="91" t="s">
        <v>2680</v>
      </c>
      <c r="I178" s="91" t="s">
        <v>2682</v>
      </c>
      <c r="J178" s="97" t="s">
        <v>2684</v>
      </c>
      <c r="K178" s="97" t="s">
        <v>2686</v>
      </c>
      <c r="L178" s="313" t="s">
        <v>2686</v>
      </c>
      <c r="M178" s="91" t="s">
        <v>2688</v>
      </c>
      <c r="N178" s="182"/>
      <c r="O178" s="183">
        <v>46145.0</v>
      </c>
      <c r="P178" s="176">
        <v>46159.0</v>
      </c>
      <c r="Q178" s="91" t="s">
        <v>124</v>
      </c>
      <c r="R178" s="91" t="s">
        <v>124</v>
      </c>
      <c r="S178" s="179" t="s">
        <v>126</v>
      </c>
      <c r="T178" s="179" t="s">
        <v>127</v>
      </c>
      <c r="U178" s="179" t="s">
        <v>128</v>
      </c>
      <c r="V178" s="179" t="s">
        <v>131</v>
      </c>
      <c r="W178" s="182"/>
      <c r="X178" s="182"/>
      <c r="Y178" s="182"/>
      <c r="Z178" s="180" t="s">
        <v>533</v>
      </c>
      <c r="AA178" s="182"/>
    </row>
    <row r="179" ht="22.5" customHeight="1">
      <c r="A179" s="72">
        <f>COUNTIF('Copy of Call &amp; Chat-Lidya (buat'!$I$4:$I$1873,I179)</f>
        <v>6</v>
      </c>
      <c r="B179" s="176">
        <v>46157.0</v>
      </c>
      <c r="C179" s="91" t="s">
        <v>967</v>
      </c>
      <c r="D179" s="91" t="s">
        <v>173</v>
      </c>
      <c r="E179" s="91" t="s">
        <v>163</v>
      </c>
      <c r="F179" s="176">
        <v>46145.0</v>
      </c>
      <c r="G179" s="179" t="s">
        <v>88</v>
      </c>
      <c r="H179" s="91" t="s">
        <v>2696</v>
      </c>
      <c r="I179" s="91" t="s">
        <v>2697</v>
      </c>
      <c r="J179" s="97" t="s">
        <v>2699</v>
      </c>
      <c r="K179" s="97" t="s">
        <v>2700</v>
      </c>
      <c r="L179" s="313" t="s">
        <v>2700</v>
      </c>
      <c r="M179" s="91" t="s">
        <v>2701</v>
      </c>
      <c r="N179" s="91" t="s">
        <v>2702</v>
      </c>
      <c r="O179" s="183">
        <v>46145.0</v>
      </c>
      <c r="P179" s="176">
        <v>46159.0</v>
      </c>
      <c r="Q179" s="91" t="s">
        <v>143</v>
      </c>
      <c r="R179" s="91" t="s">
        <v>124</v>
      </c>
      <c r="S179" s="179" t="s">
        <v>126</v>
      </c>
      <c r="T179" s="179" t="s">
        <v>195</v>
      </c>
      <c r="U179" s="179" t="s">
        <v>128</v>
      </c>
      <c r="V179" s="179" t="s">
        <v>131</v>
      </c>
      <c r="W179" s="182"/>
      <c r="X179" s="182"/>
      <c r="Y179" s="182"/>
      <c r="Z179" s="182"/>
      <c r="AA179" s="182"/>
    </row>
    <row r="180" ht="22.5" customHeight="1">
      <c r="A180" s="72">
        <f>COUNTIF('Copy of Call &amp; Chat-Lidya (buat'!$I$4:$I$1873,I180)</f>
        <v>8</v>
      </c>
      <c r="B180" s="176">
        <v>46157.0</v>
      </c>
      <c r="C180" s="91" t="s">
        <v>967</v>
      </c>
      <c r="D180" s="91" t="s">
        <v>173</v>
      </c>
      <c r="E180" s="91" t="s">
        <v>175</v>
      </c>
      <c r="F180" s="176">
        <v>46146.0</v>
      </c>
      <c r="G180" s="179" t="s">
        <v>88</v>
      </c>
      <c r="H180" s="91" t="s">
        <v>968</v>
      </c>
      <c r="I180" s="91" t="s">
        <v>969</v>
      </c>
      <c r="J180" s="97" t="s">
        <v>970</v>
      </c>
      <c r="K180" s="97" t="s">
        <v>971</v>
      </c>
      <c r="L180" s="313" t="s">
        <v>971</v>
      </c>
      <c r="M180" s="91" t="s">
        <v>2050</v>
      </c>
      <c r="N180" s="91" t="s">
        <v>972</v>
      </c>
      <c r="O180" s="183">
        <v>46146.0</v>
      </c>
      <c r="P180" s="176">
        <v>46160.0</v>
      </c>
      <c r="Q180" s="91" t="s">
        <v>124</v>
      </c>
      <c r="R180" s="91">
        <v>2.0</v>
      </c>
      <c r="S180" s="179" t="s">
        <v>251</v>
      </c>
      <c r="T180" s="179" t="s">
        <v>145</v>
      </c>
      <c r="U180" s="179" t="s">
        <v>101</v>
      </c>
      <c r="V180" s="179" t="s">
        <v>341</v>
      </c>
      <c r="W180" s="329" t="s">
        <v>509</v>
      </c>
      <c r="X180" s="182"/>
      <c r="Y180" s="182"/>
      <c r="Z180" s="182"/>
      <c r="AA180" s="182"/>
    </row>
    <row r="181" ht="22.5" customHeight="1">
      <c r="A181" s="72">
        <f>COUNTIF('Copy of Call &amp; Chat-Lidya (buat'!$I$4:$I$1873,I181)</f>
        <v>5</v>
      </c>
      <c r="B181" s="176">
        <v>46157.0</v>
      </c>
      <c r="C181" s="91" t="s">
        <v>967</v>
      </c>
      <c r="D181" s="91" t="s">
        <v>173</v>
      </c>
      <c r="E181" s="91" t="s">
        <v>315</v>
      </c>
      <c r="F181" s="176">
        <v>46147.0</v>
      </c>
      <c r="G181" s="179" t="s">
        <v>88</v>
      </c>
      <c r="H181" s="91" t="s">
        <v>1203</v>
      </c>
      <c r="I181" s="330">
        <v>18594.0</v>
      </c>
      <c r="J181" s="97" t="s">
        <v>1205</v>
      </c>
      <c r="K181" s="97" t="s">
        <v>1206</v>
      </c>
      <c r="L181" s="313" t="s">
        <v>1206</v>
      </c>
      <c r="M181" s="91" t="s">
        <v>1208</v>
      </c>
      <c r="N181" s="91" t="s">
        <v>1209</v>
      </c>
      <c r="O181" s="331" t="s">
        <v>986</v>
      </c>
      <c r="P181" s="176">
        <v>46161.0</v>
      </c>
      <c r="Q181" s="91" t="s">
        <v>124</v>
      </c>
      <c r="R181" s="91">
        <v>1.0</v>
      </c>
      <c r="S181" s="83" t="s">
        <v>350</v>
      </c>
      <c r="T181" s="179" t="s">
        <v>145</v>
      </c>
      <c r="U181" s="179" t="s">
        <v>101</v>
      </c>
      <c r="V181" s="179" t="s">
        <v>131</v>
      </c>
      <c r="W181" s="182"/>
      <c r="X181" s="182"/>
      <c r="Y181" s="182"/>
      <c r="Z181" s="180" t="s">
        <v>2745</v>
      </c>
      <c r="AA181" s="184"/>
    </row>
    <row r="182" ht="22.5" customHeight="1">
      <c r="A182" s="72">
        <f>COUNTIF('Copy of Call &amp; Chat-Lidya (buat'!$I$4:$I$1873,I182)</f>
        <v>5</v>
      </c>
      <c r="B182" s="176">
        <v>46157.0</v>
      </c>
      <c r="C182" s="91" t="s">
        <v>967</v>
      </c>
      <c r="D182" s="91" t="s">
        <v>173</v>
      </c>
      <c r="E182" s="91" t="s">
        <v>340</v>
      </c>
      <c r="F182" s="176">
        <v>46147.0</v>
      </c>
      <c r="G182" s="179" t="s">
        <v>88</v>
      </c>
      <c r="H182" s="91" t="s">
        <v>1216</v>
      </c>
      <c r="I182" s="330">
        <v>18595.0</v>
      </c>
      <c r="J182" s="97" t="s">
        <v>1218</v>
      </c>
      <c r="K182" s="97" t="s">
        <v>1219</v>
      </c>
      <c r="L182" s="313" t="s">
        <v>1219</v>
      </c>
      <c r="M182" s="91" t="s">
        <v>1220</v>
      </c>
      <c r="N182" s="91" t="s">
        <v>1220</v>
      </c>
      <c r="O182" s="331" t="s">
        <v>986</v>
      </c>
      <c r="P182" s="176">
        <v>46161.0</v>
      </c>
      <c r="Q182" s="91" t="s">
        <v>124</v>
      </c>
      <c r="R182" s="91">
        <v>1.0</v>
      </c>
      <c r="S182" s="179" t="s">
        <v>350</v>
      </c>
      <c r="T182" s="179" t="s">
        <v>145</v>
      </c>
      <c r="U182" s="179" t="s">
        <v>101</v>
      </c>
      <c r="V182" s="179" t="s">
        <v>131</v>
      </c>
      <c r="W182" s="182"/>
      <c r="X182" s="182"/>
      <c r="Y182" s="182"/>
      <c r="Z182" s="180" t="s">
        <v>2745</v>
      </c>
      <c r="AA182" s="184"/>
    </row>
    <row r="183" ht="22.5" customHeight="1">
      <c r="A183" s="72">
        <f>COUNTIF('Copy of Call &amp; Chat-Lidya (buat'!$I$4:$I$1873,I183)</f>
        <v>5</v>
      </c>
      <c r="B183" s="176">
        <v>46157.0</v>
      </c>
      <c r="C183" s="91" t="s">
        <v>967</v>
      </c>
      <c r="D183" s="91" t="s">
        <v>173</v>
      </c>
      <c r="E183" s="91" t="s">
        <v>539</v>
      </c>
      <c r="F183" s="176">
        <v>46148.0</v>
      </c>
      <c r="G183" s="179" t="s">
        <v>88</v>
      </c>
      <c r="H183" s="91" t="s">
        <v>1228</v>
      </c>
      <c r="I183" s="330">
        <v>18597.0</v>
      </c>
      <c r="J183" s="97" t="s">
        <v>1229</v>
      </c>
      <c r="K183" s="97" t="s">
        <v>1230</v>
      </c>
      <c r="L183" s="313" t="s">
        <v>1230</v>
      </c>
      <c r="M183" s="91" t="s">
        <v>1231</v>
      </c>
      <c r="N183" s="91" t="s">
        <v>1231</v>
      </c>
      <c r="O183" s="331" t="s">
        <v>986</v>
      </c>
      <c r="P183" s="176">
        <v>46161.0</v>
      </c>
      <c r="Q183" s="91" t="s">
        <v>124</v>
      </c>
      <c r="R183" s="91">
        <v>1.0</v>
      </c>
      <c r="S183" s="179" t="s">
        <v>251</v>
      </c>
      <c r="T183" s="179" t="s">
        <v>145</v>
      </c>
      <c r="U183" s="179" t="s">
        <v>101</v>
      </c>
      <c r="V183" s="179" t="s">
        <v>131</v>
      </c>
      <c r="W183" s="182"/>
      <c r="X183" s="182"/>
      <c r="Y183" s="182"/>
      <c r="Z183" s="182"/>
      <c r="AA183" s="184"/>
    </row>
    <row r="184" ht="22.5" customHeight="1">
      <c r="A184" s="72">
        <f>COUNTIF('Copy of Call &amp; Chat-Lidya (buat'!$I$4:$I$1873,I184)</f>
        <v>8</v>
      </c>
      <c r="B184" s="176">
        <v>46157.0</v>
      </c>
      <c r="C184" s="91" t="s">
        <v>967</v>
      </c>
      <c r="D184" s="91" t="s">
        <v>173</v>
      </c>
      <c r="E184" s="91" t="s">
        <v>554</v>
      </c>
      <c r="F184" s="176">
        <v>46148.0</v>
      </c>
      <c r="G184" s="179" t="s">
        <v>88</v>
      </c>
      <c r="H184" s="91" t="s">
        <v>982</v>
      </c>
      <c r="I184" s="330">
        <v>18604.0</v>
      </c>
      <c r="J184" s="97" t="s">
        <v>983</v>
      </c>
      <c r="K184" s="97" t="s">
        <v>984</v>
      </c>
      <c r="L184" s="313" t="s">
        <v>984</v>
      </c>
      <c r="M184" s="91" t="s">
        <v>985</v>
      </c>
      <c r="N184" s="91" t="s">
        <v>985</v>
      </c>
      <c r="O184" s="331" t="s">
        <v>986</v>
      </c>
      <c r="P184" s="176">
        <v>46161.0</v>
      </c>
      <c r="Q184" s="91" t="s">
        <v>124</v>
      </c>
      <c r="R184" s="91" t="s">
        <v>213</v>
      </c>
      <c r="S184" s="179" t="s">
        <v>251</v>
      </c>
      <c r="T184" s="179" t="s">
        <v>381</v>
      </c>
      <c r="U184" s="179" t="s">
        <v>101</v>
      </c>
      <c r="V184" s="179" t="s">
        <v>341</v>
      </c>
      <c r="W184" s="182"/>
      <c r="X184" s="182"/>
      <c r="Y184" s="182"/>
      <c r="Z184" s="97" t="s">
        <v>4610</v>
      </c>
      <c r="AA184" s="184"/>
    </row>
    <row r="185" ht="22.5" customHeight="1">
      <c r="A185" s="72">
        <f>COUNTIF('Copy of Call &amp; Chat-Lidya (buat'!$I$4:$I$1873,I185)</f>
        <v>5</v>
      </c>
      <c r="B185" s="176">
        <v>46157.0</v>
      </c>
      <c r="C185" s="91" t="s">
        <v>967</v>
      </c>
      <c r="D185" s="91" t="s">
        <v>173</v>
      </c>
      <c r="E185" s="91" t="s">
        <v>568</v>
      </c>
      <c r="F185" s="176">
        <v>46148.0</v>
      </c>
      <c r="G185" s="179" t="s">
        <v>88</v>
      </c>
      <c r="H185" s="91" t="s">
        <v>1233</v>
      </c>
      <c r="I185" s="330">
        <v>18609.0</v>
      </c>
      <c r="J185" s="97" t="s">
        <v>1234</v>
      </c>
      <c r="K185" s="97" t="s">
        <v>1235</v>
      </c>
      <c r="L185" s="313" t="s">
        <v>1235</v>
      </c>
      <c r="M185" s="91" t="s">
        <v>1236</v>
      </c>
      <c r="N185" s="91" t="s">
        <v>1236</v>
      </c>
      <c r="O185" s="331" t="s">
        <v>1237</v>
      </c>
      <c r="P185" s="176">
        <v>46162.0</v>
      </c>
      <c r="Q185" s="91" t="s">
        <v>124</v>
      </c>
      <c r="R185" s="91">
        <v>1.0</v>
      </c>
      <c r="S185" s="179" t="s">
        <v>251</v>
      </c>
      <c r="T185" s="179" t="s">
        <v>145</v>
      </c>
      <c r="U185" s="179" t="s">
        <v>101</v>
      </c>
      <c r="V185" s="179" t="s">
        <v>131</v>
      </c>
      <c r="W185" s="182"/>
      <c r="X185" s="182"/>
      <c r="Y185" s="182"/>
      <c r="Z185" s="182"/>
      <c r="AA185" s="184"/>
    </row>
    <row r="186" ht="22.5" customHeight="1">
      <c r="A186" s="72">
        <f>COUNTIF('Copy of Call &amp; Chat-Lidya (buat'!$I$4:$I$1873,I186)</f>
        <v>5</v>
      </c>
      <c r="B186" s="176">
        <v>46157.0</v>
      </c>
      <c r="C186" s="91" t="s">
        <v>967</v>
      </c>
      <c r="D186" s="91" t="s">
        <v>173</v>
      </c>
      <c r="E186" s="91" t="s">
        <v>616</v>
      </c>
      <c r="F186" s="176">
        <v>46149.0</v>
      </c>
      <c r="G186" s="179" t="s">
        <v>88</v>
      </c>
      <c r="H186" s="91" t="s">
        <v>1242</v>
      </c>
      <c r="I186" s="330">
        <v>18616.0</v>
      </c>
      <c r="J186" s="97" t="s">
        <v>1243</v>
      </c>
      <c r="K186" s="97" t="s">
        <v>1244</v>
      </c>
      <c r="L186" s="313" t="s">
        <v>1244</v>
      </c>
      <c r="M186" s="91" t="s">
        <v>1245</v>
      </c>
      <c r="N186" s="91" t="s">
        <v>1246</v>
      </c>
      <c r="O186" s="331" t="s">
        <v>1160</v>
      </c>
      <c r="P186" s="176">
        <v>46163.0</v>
      </c>
      <c r="Q186" s="91" t="s">
        <v>124</v>
      </c>
      <c r="R186" s="91">
        <v>1.0</v>
      </c>
      <c r="S186" s="179" t="s">
        <v>126</v>
      </c>
      <c r="T186" s="179" t="s">
        <v>145</v>
      </c>
      <c r="U186" s="179" t="s">
        <v>101</v>
      </c>
      <c r="V186" s="179" t="s">
        <v>131</v>
      </c>
      <c r="W186" s="182"/>
      <c r="X186" s="182"/>
      <c r="Y186" s="182"/>
      <c r="Z186" s="182"/>
      <c r="AA186" s="184"/>
    </row>
    <row r="187" ht="22.5" customHeight="1">
      <c r="A187" s="72">
        <f>COUNTIF('Copy of Call &amp; Chat-Lidya (buat'!$I$4:$I$1873,I187)</f>
        <v>5</v>
      </c>
      <c r="B187" s="176">
        <v>46157.0</v>
      </c>
      <c r="C187" s="91" t="s">
        <v>83</v>
      </c>
      <c r="D187" s="91" t="s">
        <v>173</v>
      </c>
      <c r="E187" s="91" t="s">
        <v>1971</v>
      </c>
      <c r="F187" s="176">
        <v>46141.0</v>
      </c>
      <c r="G187" s="179" t="s">
        <v>88</v>
      </c>
      <c r="H187" s="91" t="s">
        <v>851</v>
      </c>
      <c r="I187" s="91" t="s">
        <v>1973</v>
      </c>
      <c r="J187" s="97" t="s">
        <v>1974</v>
      </c>
      <c r="K187" s="97" t="s">
        <v>1976</v>
      </c>
      <c r="L187" s="313" t="s">
        <v>1976</v>
      </c>
      <c r="M187" s="91" t="s">
        <v>1977</v>
      </c>
      <c r="N187" s="91" t="s">
        <v>1977</v>
      </c>
      <c r="O187" s="183">
        <v>46141.0</v>
      </c>
      <c r="P187" s="176">
        <v>46155.0</v>
      </c>
      <c r="Q187" s="91" t="s">
        <v>124</v>
      </c>
      <c r="R187" s="91">
        <v>2.0</v>
      </c>
      <c r="S187" s="179" t="s">
        <v>99</v>
      </c>
      <c r="T187" s="83" t="s">
        <v>350</v>
      </c>
      <c r="U187" s="179" t="s">
        <v>101</v>
      </c>
      <c r="V187" s="97" t="s">
        <v>131</v>
      </c>
      <c r="W187" s="182"/>
      <c r="X187" s="182"/>
      <c r="Y187" s="184"/>
      <c r="Z187" s="97" t="s">
        <v>4632</v>
      </c>
      <c r="AA187" s="182"/>
    </row>
    <row r="188" ht="22.5" customHeight="1">
      <c r="A188" s="72">
        <f>COUNTIF('Copy of Call &amp; Chat-Lidya (buat'!$I$4:$I$1873,I188)</f>
        <v>5</v>
      </c>
      <c r="B188" s="176">
        <v>46157.0</v>
      </c>
      <c r="C188" s="91" t="s">
        <v>83</v>
      </c>
      <c r="D188" s="91" t="s">
        <v>173</v>
      </c>
      <c r="E188" s="91" t="s">
        <v>761</v>
      </c>
      <c r="F188" s="176">
        <v>46134.0</v>
      </c>
      <c r="G188" s="179" t="s">
        <v>88</v>
      </c>
      <c r="H188" s="91" t="s">
        <v>762</v>
      </c>
      <c r="I188" s="91" t="s">
        <v>763</v>
      </c>
      <c r="J188" s="97" t="s">
        <v>764</v>
      </c>
      <c r="K188" s="97" t="s">
        <v>765</v>
      </c>
      <c r="L188" s="313" t="s">
        <v>765</v>
      </c>
      <c r="M188" s="91" t="s">
        <v>766</v>
      </c>
      <c r="N188" s="91" t="s">
        <v>766</v>
      </c>
      <c r="O188" s="183">
        <v>46132.0</v>
      </c>
      <c r="P188" s="176">
        <v>46146.0</v>
      </c>
      <c r="Q188" s="91" t="s">
        <v>98</v>
      </c>
      <c r="R188" s="91">
        <v>2.0</v>
      </c>
      <c r="S188" s="179" t="s">
        <v>251</v>
      </c>
      <c r="T188" s="83" t="s">
        <v>381</v>
      </c>
      <c r="U188" s="179" t="s">
        <v>101</v>
      </c>
      <c r="V188" s="88" t="s">
        <v>341</v>
      </c>
      <c r="W188" s="182"/>
      <c r="X188" s="182"/>
      <c r="Y188" s="182"/>
      <c r="Z188" s="180" t="s">
        <v>4638</v>
      </c>
      <c r="AA188" s="182"/>
    </row>
    <row r="189" ht="22.5" customHeight="1">
      <c r="A189" s="72">
        <f>COUNTIF('Copy of Call &amp; Chat-Lidya (buat'!$I$4:$I$1873,I189)</f>
        <v>5</v>
      </c>
      <c r="B189" s="176">
        <v>46157.0</v>
      </c>
      <c r="C189" s="91" t="s">
        <v>83</v>
      </c>
      <c r="D189" s="91" t="s">
        <v>173</v>
      </c>
      <c r="E189" s="91" t="s">
        <v>1783</v>
      </c>
      <c r="F189" s="176">
        <v>46135.0</v>
      </c>
      <c r="G189" s="179" t="s">
        <v>88</v>
      </c>
      <c r="H189" s="91" t="s">
        <v>2147</v>
      </c>
      <c r="I189" s="91" t="s">
        <v>2008</v>
      </c>
      <c r="J189" s="97" t="s">
        <v>2009</v>
      </c>
      <c r="K189" s="97" t="s">
        <v>2010</v>
      </c>
      <c r="L189" s="313" t="s">
        <v>2010</v>
      </c>
      <c r="M189" s="91" t="s">
        <v>2011</v>
      </c>
      <c r="N189" s="91" t="s">
        <v>2011</v>
      </c>
      <c r="O189" s="183">
        <v>46135.0</v>
      </c>
      <c r="P189" s="176">
        <v>46149.0</v>
      </c>
      <c r="Q189" s="91" t="s">
        <v>98</v>
      </c>
      <c r="R189" s="91" t="s">
        <v>98</v>
      </c>
      <c r="S189" s="83" t="s">
        <v>381</v>
      </c>
      <c r="T189" s="179" t="s">
        <v>145</v>
      </c>
      <c r="U189" s="179" t="s">
        <v>101</v>
      </c>
      <c r="V189" s="179" t="s">
        <v>105</v>
      </c>
      <c r="W189" s="91" t="s">
        <v>342</v>
      </c>
      <c r="X189" s="97" t="s">
        <v>959</v>
      </c>
      <c r="Y189" s="292">
        <v>168000.0</v>
      </c>
      <c r="Z189" s="180" t="s">
        <v>2948</v>
      </c>
      <c r="AA189" s="182"/>
    </row>
    <row r="190" ht="22.5" customHeight="1">
      <c r="A190" s="72">
        <f>COUNTIF('Copy of Call &amp; Chat-Lidya (buat'!$I$4:$I$1873,I190)</f>
        <v>6</v>
      </c>
      <c r="B190" s="176">
        <v>46157.0</v>
      </c>
      <c r="C190" s="91" t="s">
        <v>83</v>
      </c>
      <c r="D190" s="91" t="s">
        <v>173</v>
      </c>
      <c r="E190" s="91" t="s">
        <v>294</v>
      </c>
      <c r="F190" s="178">
        <v>46057.0</v>
      </c>
      <c r="G190" s="179" t="s">
        <v>88</v>
      </c>
      <c r="H190" s="91" t="s">
        <v>1748</v>
      </c>
      <c r="I190" s="91" t="s">
        <v>1749</v>
      </c>
      <c r="J190" s="97" t="s">
        <v>1750</v>
      </c>
      <c r="K190" s="97" t="s">
        <v>1751</v>
      </c>
      <c r="L190" s="313" t="s">
        <v>1751</v>
      </c>
      <c r="M190" s="91" t="s">
        <v>1752</v>
      </c>
      <c r="N190" s="91" t="s">
        <v>1752</v>
      </c>
      <c r="O190" s="183">
        <v>46056.0</v>
      </c>
      <c r="P190" s="176">
        <v>46070.0</v>
      </c>
      <c r="Q190" s="91" t="s">
        <v>213</v>
      </c>
      <c r="R190" s="91">
        <v>2.0</v>
      </c>
      <c r="S190" s="179" t="s">
        <v>99</v>
      </c>
      <c r="T190" s="179" t="s">
        <v>145</v>
      </c>
      <c r="U190" s="179" t="s">
        <v>101</v>
      </c>
      <c r="V190" s="97" t="s">
        <v>131</v>
      </c>
      <c r="W190" s="91" t="s">
        <v>509</v>
      </c>
      <c r="X190" s="182"/>
      <c r="Y190" s="182"/>
      <c r="Z190" s="182"/>
      <c r="AA190" s="182"/>
    </row>
    <row r="191" ht="22.5" customHeight="1">
      <c r="A191" s="72">
        <f>COUNTIF('Copy of Call &amp; Chat-Lidya (buat'!$I$4:$I$1873,I191)</f>
        <v>6</v>
      </c>
      <c r="B191" s="176">
        <v>46157.0</v>
      </c>
      <c r="C191" s="91" t="s">
        <v>83</v>
      </c>
      <c r="D191" s="91" t="s">
        <v>173</v>
      </c>
      <c r="E191" s="91" t="s">
        <v>1761</v>
      </c>
      <c r="F191" s="176">
        <v>46128.0</v>
      </c>
      <c r="G191" s="179" t="s">
        <v>88</v>
      </c>
      <c r="H191" s="91" t="s">
        <v>1762</v>
      </c>
      <c r="I191" s="91" t="s">
        <v>1763</v>
      </c>
      <c r="J191" s="97" t="s">
        <v>1764</v>
      </c>
      <c r="K191" s="97" t="s">
        <v>1765</v>
      </c>
      <c r="L191" s="313" t="s">
        <v>1765</v>
      </c>
      <c r="M191" s="91" t="s">
        <v>1766</v>
      </c>
      <c r="N191" s="182"/>
      <c r="O191" s="183">
        <v>46127.0</v>
      </c>
      <c r="P191" s="176">
        <v>46141.0</v>
      </c>
      <c r="Q191" s="91" t="s">
        <v>143</v>
      </c>
      <c r="R191" s="91">
        <v>2.0</v>
      </c>
      <c r="S191" s="179" t="s">
        <v>350</v>
      </c>
      <c r="T191" s="179" t="s">
        <v>145</v>
      </c>
      <c r="U191" s="179" t="s">
        <v>101</v>
      </c>
      <c r="V191" s="179" t="s">
        <v>283</v>
      </c>
      <c r="W191" s="182"/>
      <c r="X191" s="182"/>
      <c r="Y191" s="182"/>
      <c r="Z191" s="180" t="s">
        <v>1775</v>
      </c>
      <c r="AA191" s="182"/>
    </row>
    <row r="192" ht="22.5" customHeight="1">
      <c r="A192" s="72">
        <f>COUNTIF('Copy of Call &amp; Chat-Lidya (buat'!$I$4:$I$1873,I192)</f>
        <v>4</v>
      </c>
      <c r="B192" s="176">
        <v>46157.0</v>
      </c>
      <c r="C192" s="91" t="s">
        <v>83</v>
      </c>
      <c r="D192" s="91" t="s">
        <v>173</v>
      </c>
      <c r="E192" s="91" t="s">
        <v>1706</v>
      </c>
      <c r="F192" s="176">
        <v>46134.0</v>
      </c>
      <c r="G192" s="179" t="s">
        <v>88</v>
      </c>
      <c r="H192" s="91" t="s">
        <v>1708</v>
      </c>
      <c r="I192" s="91" t="s">
        <v>1709</v>
      </c>
      <c r="J192" s="97" t="s">
        <v>1711</v>
      </c>
      <c r="K192" s="97" t="s">
        <v>1712</v>
      </c>
      <c r="L192" s="313" t="s">
        <v>1712</v>
      </c>
      <c r="M192" s="91" t="s">
        <v>1713</v>
      </c>
      <c r="N192" s="91" t="s">
        <v>1714</v>
      </c>
      <c r="O192" s="183">
        <v>46129.0</v>
      </c>
      <c r="P192" s="176">
        <v>46143.0</v>
      </c>
      <c r="Q192" s="91" t="s">
        <v>124</v>
      </c>
      <c r="R192" s="91">
        <v>2.0</v>
      </c>
      <c r="S192" s="179" t="s">
        <v>99</v>
      </c>
      <c r="T192" s="83" t="s">
        <v>350</v>
      </c>
      <c r="U192" s="179" t="s">
        <v>101</v>
      </c>
      <c r="V192" s="97" t="s">
        <v>131</v>
      </c>
      <c r="W192" s="182"/>
      <c r="X192" s="182"/>
      <c r="Y192" s="182"/>
      <c r="Z192" s="180" t="s">
        <v>4675</v>
      </c>
      <c r="AA192" s="182"/>
    </row>
    <row r="193" ht="22.5" customHeight="1">
      <c r="A193" s="72">
        <f>COUNTIF('Copy of Call &amp; Chat-Lidya (buat'!$I$4:$I$1873,I193)</f>
        <v>6</v>
      </c>
      <c r="B193" s="176">
        <v>46157.0</v>
      </c>
      <c r="C193" s="91" t="s">
        <v>83</v>
      </c>
      <c r="D193" s="91" t="s">
        <v>173</v>
      </c>
      <c r="E193" s="91" t="s">
        <v>989</v>
      </c>
      <c r="F193" s="176">
        <v>46131.0</v>
      </c>
      <c r="G193" s="179" t="s">
        <v>88</v>
      </c>
      <c r="H193" s="91" t="s">
        <v>990</v>
      </c>
      <c r="I193" s="91" t="s">
        <v>991</v>
      </c>
      <c r="J193" s="97" t="s">
        <v>992</v>
      </c>
      <c r="K193" s="97" t="s">
        <v>993</v>
      </c>
      <c r="L193" s="313" t="s">
        <v>993</v>
      </c>
      <c r="M193" s="91" t="s">
        <v>994</v>
      </c>
      <c r="N193" s="91" t="s">
        <v>994</v>
      </c>
      <c r="O193" s="183">
        <v>46131.0</v>
      </c>
      <c r="P193" s="176">
        <v>46145.0</v>
      </c>
      <c r="Q193" s="91" t="s">
        <v>124</v>
      </c>
      <c r="R193" s="91">
        <v>2.0</v>
      </c>
      <c r="S193" s="179" t="s">
        <v>99</v>
      </c>
      <c r="T193" s="83" t="s">
        <v>100</v>
      </c>
      <c r="U193" s="179" t="s">
        <v>101</v>
      </c>
      <c r="V193" s="97" t="s">
        <v>131</v>
      </c>
      <c r="W193" s="91" t="s">
        <v>342</v>
      </c>
      <c r="X193" s="182"/>
      <c r="Y193" s="182"/>
      <c r="Z193" s="180" t="s">
        <v>4680</v>
      </c>
      <c r="AA193" s="182"/>
    </row>
    <row r="194" ht="22.5" customHeight="1">
      <c r="A194" s="72">
        <f>COUNTIF('Copy of Call &amp; Chat-Lidya (buat'!$I$4:$I$1873,I194)</f>
        <v>4</v>
      </c>
      <c r="B194" s="176">
        <v>46157.0</v>
      </c>
      <c r="C194" s="91" t="s">
        <v>83</v>
      </c>
      <c r="D194" s="91" t="s">
        <v>173</v>
      </c>
      <c r="E194" s="91" t="s">
        <v>1528</v>
      </c>
      <c r="F194" s="176">
        <v>46134.0</v>
      </c>
      <c r="G194" s="179" t="s">
        <v>88</v>
      </c>
      <c r="H194" s="91" t="s">
        <v>1529</v>
      </c>
      <c r="I194" s="91" t="s">
        <v>1530</v>
      </c>
      <c r="J194" s="97" t="s">
        <v>1531</v>
      </c>
      <c r="K194" s="97" t="s">
        <v>1532</v>
      </c>
      <c r="L194" s="313" t="s">
        <v>1532</v>
      </c>
      <c r="M194" s="91" t="s">
        <v>1533</v>
      </c>
      <c r="N194" s="91" t="s">
        <v>1533</v>
      </c>
      <c r="O194" s="183">
        <v>46134.0</v>
      </c>
      <c r="P194" s="413">
        <v>46148.0</v>
      </c>
      <c r="Q194" s="91" t="s">
        <v>124</v>
      </c>
      <c r="R194" s="91">
        <v>2.0</v>
      </c>
      <c r="S194" s="179" t="s">
        <v>99</v>
      </c>
      <c r="T194" s="179" t="s">
        <v>145</v>
      </c>
      <c r="U194" s="179" t="s">
        <v>101</v>
      </c>
      <c r="V194" s="97" t="s">
        <v>131</v>
      </c>
      <c r="W194" s="182"/>
      <c r="X194" s="182"/>
      <c r="Y194" s="182"/>
      <c r="Z194" s="182"/>
      <c r="AA194" s="182"/>
    </row>
    <row r="195" ht="22.5" customHeight="1">
      <c r="A195" s="72">
        <f>COUNTIF('Copy of Call &amp; Chat-Lidya (buat'!$I$4:$I$1873,I195)</f>
        <v>4</v>
      </c>
      <c r="B195" s="176">
        <v>46157.0</v>
      </c>
      <c r="C195" s="91" t="s">
        <v>83</v>
      </c>
      <c r="D195" s="91" t="s">
        <v>173</v>
      </c>
      <c r="E195" s="91" t="s">
        <v>2028</v>
      </c>
      <c r="F195" s="176">
        <v>46135.0</v>
      </c>
      <c r="G195" s="179" t="s">
        <v>88</v>
      </c>
      <c r="H195" s="91" t="s">
        <v>2029</v>
      </c>
      <c r="I195" s="91" t="s">
        <v>2030</v>
      </c>
      <c r="J195" s="97" t="s">
        <v>2032</v>
      </c>
      <c r="K195" s="97" t="s">
        <v>2033</v>
      </c>
      <c r="L195" s="313" t="s">
        <v>2033</v>
      </c>
      <c r="M195" s="91" t="s">
        <v>2034</v>
      </c>
      <c r="N195" s="182"/>
      <c r="O195" s="183">
        <v>46135.0</v>
      </c>
      <c r="P195" s="176">
        <v>46149.0</v>
      </c>
      <c r="Q195" s="91" t="s">
        <v>124</v>
      </c>
      <c r="R195" s="91">
        <v>2.0</v>
      </c>
      <c r="S195" s="179" t="s">
        <v>99</v>
      </c>
      <c r="T195" s="179" t="s">
        <v>145</v>
      </c>
      <c r="U195" s="179" t="s">
        <v>101</v>
      </c>
      <c r="V195" s="97" t="s">
        <v>131</v>
      </c>
      <c r="W195" s="182"/>
      <c r="X195" s="182"/>
      <c r="Y195" s="182"/>
      <c r="Z195" s="182"/>
      <c r="AA195" s="182"/>
    </row>
    <row r="196" ht="22.5" customHeight="1">
      <c r="A196" s="72">
        <f>COUNTIF('Copy of Call &amp; Chat-Lidya (buat'!$I$4:$I$1873,I196)</f>
        <v>4</v>
      </c>
      <c r="B196" s="176">
        <v>46157.0</v>
      </c>
      <c r="C196" s="91" t="s">
        <v>83</v>
      </c>
      <c r="D196" s="91" t="s">
        <v>173</v>
      </c>
      <c r="E196" s="91" t="s">
        <v>2041</v>
      </c>
      <c r="F196" s="176">
        <v>46139.0</v>
      </c>
      <c r="G196" s="179" t="s">
        <v>88</v>
      </c>
      <c r="H196" s="91" t="s">
        <v>2042</v>
      </c>
      <c r="I196" s="91" t="s">
        <v>2043</v>
      </c>
      <c r="J196" s="97" t="s">
        <v>2044</v>
      </c>
      <c r="K196" s="97" t="s">
        <v>2045</v>
      </c>
      <c r="L196" s="313" t="s">
        <v>2045</v>
      </c>
      <c r="M196" s="91" t="s">
        <v>2046</v>
      </c>
      <c r="N196" s="182"/>
      <c r="O196" s="183">
        <v>46139.0</v>
      </c>
      <c r="P196" s="176">
        <v>46153.0</v>
      </c>
      <c r="Q196" s="91" t="s">
        <v>143</v>
      </c>
      <c r="R196" s="91">
        <v>2.0</v>
      </c>
      <c r="S196" s="179" t="s">
        <v>251</v>
      </c>
      <c r="T196" s="179" t="s">
        <v>145</v>
      </c>
      <c r="U196" s="179" t="s">
        <v>101</v>
      </c>
      <c r="V196" s="97" t="s">
        <v>131</v>
      </c>
      <c r="W196" s="97" t="s">
        <v>342</v>
      </c>
      <c r="X196" s="182"/>
      <c r="Y196" s="182"/>
      <c r="Z196" s="182"/>
      <c r="AA196" s="182"/>
    </row>
    <row r="197" ht="22.5" customHeight="1">
      <c r="A197" s="72">
        <f>COUNTIF('Copy of Call &amp; Chat-Lidya (buat'!$I$4:$I$1873,I197)</f>
        <v>3</v>
      </c>
      <c r="B197" s="176">
        <v>46157.0</v>
      </c>
      <c r="C197" s="91" t="s">
        <v>83</v>
      </c>
      <c r="D197" s="91" t="s">
        <v>173</v>
      </c>
      <c r="E197" s="91" t="s">
        <v>1253</v>
      </c>
      <c r="F197" s="178">
        <v>46155.0</v>
      </c>
      <c r="G197" s="179" t="s">
        <v>88</v>
      </c>
      <c r="H197" s="91" t="s">
        <v>1255</v>
      </c>
      <c r="I197" s="91" t="s">
        <v>1257</v>
      </c>
      <c r="J197" s="97" t="s">
        <v>1258</v>
      </c>
      <c r="K197" s="180" t="s">
        <v>1259</v>
      </c>
      <c r="L197" s="181" t="s">
        <v>1259</v>
      </c>
      <c r="M197" s="91" t="s">
        <v>1260</v>
      </c>
      <c r="N197" s="91" t="s">
        <v>1260</v>
      </c>
      <c r="O197" s="183">
        <v>46154.0</v>
      </c>
      <c r="P197" s="176">
        <v>46168.0</v>
      </c>
      <c r="Q197" s="91" t="s">
        <v>124</v>
      </c>
      <c r="R197" s="91" t="s">
        <v>143</v>
      </c>
      <c r="S197" s="179" t="s">
        <v>251</v>
      </c>
      <c r="T197" s="179" t="s">
        <v>145</v>
      </c>
      <c r="U197" s="179" t="s">
        <v>101</v>
      </c>
      <c r="V197" s="179" t="s">
        <v>131</v>
      </c>
      <c r="W197" s="182"/>
      <c r="X197" s="182"/>
      <c r="Y197" s="184"/>
      <c r="Z197" s="182"/>
      <c r="AA197" s="182"/>
    </row>
    <row r="198" ht="22.5" customHeight="1">
      <c r="A198" s="72">
        <f>COUNTIF('Copy of Call &amp; Chat-Lidya (buat'!$I$4:$I$1873,I198)</f>
        <v>3</v>
      </c>
      <c r="B198" s="176">
        <v>46157.0</v>
      </c>
      <c r="C198" s="91" t="s">
        <v>83</v>
      </c>
      <c r="D198" s="91" t="s">
        <v>173</v>
      </c>
      <c r="E198" s="91" t="s">
        <v>1262</v>
      </c>
      <c r="F198" s="178">
        <v>46155.0</v>
      </c>
      <c r="G198" s="179" t="s">
        <v>88</v>
      </c>
      <c r="H198" s="91" t="s">
        <v>1263</v>
      </c>
      <c r="I198" s="91" t="s">
        <v>1264</v>
      </c>
      <c r="J198" s="97" t="s">
        <v>1265</v>
      </c>
      <c r="K198" s="180" t="s">
        <v>1266</v>
      </c>
      <c r="L198" s="181" t="s">
        <v>1266</v>
      </c>
      <c r="M198" s="91" t="s">
        <v>1268</v>
      </c>
      <c r="N198" s="91" t="s">
        <v>1269</v>
      </c>
      <c r="O198" s="183">
        <v>46154.0</v>
      </c>
      <c r="P198" s="176">
        <v>46168.0</v>
      </c>
      <c r="Q198" s="91" t="s">
        <v>213</v>
      </c>
      <c r="R198" s="91" t="s">
        <v>143</v>
      </c>
      <c r="S198" s="179" t="s">
        <v>251</v>
      </c>
      <c r="T198" s="179" t="s">
        <v>145</v>
      </c>
      <c r="U198" s="179" t="s">
        <v>101</v>
      </c>
      <c r="V198" s="179" t="s">
        <v>283</v>
      </c>
      <c r="W198" s="91" t="s">
        <v>694</v>
      </c>
      <c r="X198" s="182"/>
      <c r="Y198" s="184"/>
      <c r="Z198" s="182"/>
      <c r="AA198" s="182"/>
    </row>
    <row r="199" ht="22.5" customHeight="1">
      <c r="A199" s="72">
        <f>COUNTIF('Copy of Call &amp; Chat-Lidya (buat'!$I$4:$I$1873,I199)</f>
        <v>3</v>
      </c>
      <c r="B199" s="176">
        <v>46157.0</v>
      </c>
      <c r="C199" s="91" t="s">
        <v>83</v>
      </c>
      <c r="D199" s="91" t="s">
        <v>173</v>
      </c>
      <c r="E199" s="91" t="s">
        <v>1275</v>
      </c>
      <c r="F199" s="178">
        <v>46155.0</v>
      </c>
      <c r="G199" s="179" t="s">
        <v>88</v>
      </c>
      <c r="H199" s="91" t="s">
        <v>1276</v>
      </c>
      <c r="I199" s="91" t="s">
        <v>1277</v>
      </c>
      <c r="J199" s="97" t="s">
        <v>1278</v>
      </c>
      <c r="K199" s="180" t="s">
        <v>1279</v>
      </c>
      <c r="L199" s="181" t="s">
        <v>1279</v>
      </c>
      <c r="M199" s="91" t="s">
        <v>1280</v>
      </c>
      <c r="N199" s="91" t="s">
        <v>1281</v>
      </c>
      <c r="O199" s="183">
        <v>46155.0</v>
      </c>
      <c r="P199" s="176">
        <v>46169.0</v>
      </c>
      <c r="Q199" s="91" t="s">
        <v>124</v>
      </c>
      <c r="R199" s="91" t="s">
        <v>143</v>
      </c>
      <c r="S199" s="179" t="s">
        <v>251</v>
      </c>
      <c r="T199" s="179" t="s">
        <v>145</v>
      </c>
      <c r="U199" s="179" t="s">
        <v>101</v>
      </c>
      <c r="V199" s="179" t="s">
        <v>131</v>
      </c>
      <c r="W199" s="182"/>
      <c r="X199" s="182"/>
      <c r="Y199" s="184"/>
      <c r="Z199" s="182"/>
      <c r="AA199" s="182"/>
    </row>
    <row r="200" ht="22.5" customHeight="1">
      <c r="A200" s="72">
        <f>COUNTIF('Copy of Call &amp; Chat-Lidya (buat'!$I$4:$I$1873,I200)</f>
        <v>3</v>
      </c>
      <c r="B200" s="176">
        <v>46157.0</v>
      </c>
      <c r="C200" s="91" t="s">
        <v>83</v>
      </c>
      <c r="D200" s="91" t="s">
        <v>173</v>
      </c>
      <c r="E200" s="91" t="s">
        <v>1284</v>
      </c>
      <c r="F200" s="178">
        <v>46155.0</v>
      </c>
      <c r="G200" s="179" t="s">
        <v>88</v>
      </c>
      <c r="H200" s="91" t="s">
        <v>1285</v>
      </c>
      <c r="I200" s="91" t="s">
        <v>1286</v>
      </c>
      <c r="J200" s="97" t="s">
        <v>1287</v>
      </c>
      <c r="K200" s="180" t="s">
        <v>1288</v>
      </c>
      <c r="L200" s="181" t="s">
        <v>1288</v>
      </c>
      <c r="M200" s="91" t="s">
        <v>1289</v>
      </c>
      <c r="N200" s="182"/>
      <c r="O200" s="183">
        <v>46155.0</v>
      </c>
      <c r="P200" s="176">
        <v>46169.0</v>
      </c>
      <c r="Q200" s="91" t="s">
        <v>124</v>
      </c>
      <c r="R200" s="91" t="s">
        <v>143</v>
      </c>
      <c r="S200" s="179" t="s">
        <v>251</v>
      </c>
      <c r="T200" s="179" t="s">
        <v>145</v>
      </c>
      <c r="U200" s="179" t="s">
        <v>101</v>
      </c>
      <c r="V200" s="179" t="s">
        <v>131</v>
      </c>
      <c r="W200" s="182"/>
      <c r="X200" s="182"/>
      <c r="Y200" s="184"/>
      <c r="Z200" s="182"/>
      <c r="AA200" s="182"/>
    </row>
    <row r="201" ht="22.5" customHeight="1">
      <c r="A201" s="72">
        <f>COUNTIF('Copy of Call &amp; Chat-Lidya (buat'!$I$4:$I$1873,I201)</f>
        <v>2</v>
      </c>
      <c r="B201" s="176">
        <v>46157.0</v>
      </c>
      <c r="C201" s="91" t="s">
        <v>83</v>
      </c>
      <c r="D201" s="91" t="s">
        <v>173</v>
      </c>
      <c r="E201" s="91" t="s">
        <v>1292</v>
      </c>
      <c r="F201" s="178">
        <v>46155.0</v>
      </c>
      <c r="G201" s="179" t="s">
        <v>88</v>
      </c>
      <c r="H201" s="91" t="s">
        <v>1294</v>
      </c>
      <c r="I201" s="91" t="s">
        <v>1295</v>
      </c>
      <c r="J201" s="97" t="s">
        <v>1296</v>
      </c>
      <c r="K201" s="180" t="s">
        <v>1297</v>
      </c>
      <c r="L201" s="181" t="s">
        <v>1297</v>
      </c>
      <c r="M201" s="91" t="s">
        <v>1299</v>
      </c>
      <c r="N201" s="91" t="s">
        <v>1299</v>
      </c>
      <c r="O201" s="183">
        <v>46155.0</v>
      </c>
      <c r="P201" s="176">
        <v>46169.0</v>
      </c>
      <c r="Q201" s="91" t="s">
        <v>124</v>
      </c>
      <c r="R201" s="91" t="s">
        <v>143</v>
      </c>
      <c r="S201" s="179" t="s">
        <v>251</v>
      </c>
      <c r="T201" s="179" t="s">
        <v>145</v>
      </c>
      <c r="U201" s="179" t="s">
        <v>101</v>
      </c>
      <c r="V201" s="97" t="s">
        <v>131</v>
      </c>
      <c r="W201" s="182"/>
      <c r="X201" s="182"/>
      <c r="Y201" s="184"/>
      <c r="Z201" s="182"/>
      <c r="AA201" s="182"/>
    </row>
    <row r="202" ht="22.5" customHeight="1">
      <c r="A202" s="72">
        <f>COUNTIF('Copy of Call &amp; Chat-Lidya (buat'!$I$4:$I$1873,I202)</f>
        <v>2</v>
      </c>
      <c r="B202" s="176">
        <v>46157.0</v>
      </c>
      <c r="C202" s="91" t="s">
        <v>83</v>
      </c>
      <c r="D202" s="91" t="s">
        <v>173</v>
      </c>
      <c r="E202" s="91" t="s">
        <v>1305</v>
      </c>
      <c r="F202" s="178">
        <v>46157.0</v>
      </c>
      <c r="G202" s="179" t="s">
        <v>88</v>
      </c>
      <c r="H202" s="91" t="s">
        <v>1306</v>
      </c>
      <c r="I202" s="91" t="s">
        <v>1307</v>
      </c>
      <c r="J202" s="97" t="s">
        <v>1308</v>
      </c>
      <c r="K202" s="180" t="s">
        <v>1309</v>
      </c>
      <c r="L202" s="181" t="s">
        <v>1309</v>
      </c>
      <c r="M202" s="91" t="s">
        <v>1310</v>
      </c>
      <c r="N202" s="91" t="s">
        <v>1311</v>
      </c>
      <c r="O202" s="183">
        <v>46156.0</v>
      </c>
      <c r="P202" s="176">
        <v>46170.0</v>
      </c>
      <c r="Q202" s="91" t="s">
        <v>124</v>
      </c>
      <c r="R202" s="91" t="s">
        <v>143</v>
      </c>
      <c r="S202" s="179" t="s">
        <v>350</v>
      </c>
      <c r="T202" s="179" t="s">
        <v>145</v>
      </c>
      <c r="U202" s="179" t="s">
        <v>101</v>
      </c>
      <c r="V202" s="97" t="s">
        <v>390</v>
      </c>
      <c r="W202" s="182"/>
      <c r="X202" s="182"/>
      <c r="Y202" s="184"/>
      <c r="Z202" s="97" t="s">
        <v>4739</v>
      </c>
      <c r="AA202" s="182"/>
    </row>
    <row r="203" ht="22.5" customHeight="1">
      <c r="A203" s="72">
        <f>COUNTIF('Copy of Call &amp; Chat-Lidya (buat'!$I$4:$I$1873,I203)</f>
        <v>2</v>
      </c>
      <c r="B203" s="176">
        <v>46157.0</v>
      </c>
      <c r="C203" s="91" t="s">
        <v>83</v>
      </c>
      <c r="D203" s="91" t="s">
        <v>173</v>
      </c>
      <c r="E203" s="91" t="s">
        <v>1313</v>
      </c>
      <c r="F203" s="178">
        <v>46157.0</v>
      </c>
      <c r="G203" s="179" t="s">
        <v>88</v>
      </c>
      <c r="H203" s="91" t="s">
        <v>1315</v>
      </c>
      <c r="I203" s="91" t="s">
        <v>1316</v>
      </c>
      <c r="J203" s="97" t="s">
        <v>1317</v>
      </c>
      <c r="K203" s="180" t="s">
        <v>1319</v>
      </c>
      <c r="L203" s="181" t="s">
        <v>1319</v>
      </c>
      <c r="M203" s="91" t="s">
        <v>1320</v>
      </c>
      <c r="N203" s="182"/>
      <c r="O203" s="183">
        <v>46157.0</v>
      </c>
      <c r="P203" s="176">
        <v>46171.0</v>
      </c>
      <c r="Q203" s="91" t="s">
        <v>143</v>
      </c>
      <c r="R203" s="91" t="s">
        <v>143</v>
      </c>
      <c r="S203" s="179" t="s">
        <v>251</v>
      </c>
      <c r="T203" s="179" t="s">
        <v>145</v>
      </c>
      <c r="U203" s="179" t="s">
        <v>101</v>
      </c>
      <c r="V203" s="97" t="s">
        <v>131</v>
      </c>
      <c r="W203" s="182"/>
      <c r="X203" s="182"/>
      <c r="Y203" s="184"/>
      <c r="Z203" s="182"/>
      <c r="AA203" s="182"/>
    </row>
    <row r="204" ht="22.5" customHeight="1">
      <c r="A204" s="72">
        <f>COUNTIF('Copy of Call &amp; Chat-Lidya (buat'!$I$4:$I$1873,I204)</f>
        <v>2</v>
      </c>
      <c r="B204" s="178">
        <v>46157.0</v>
      </c>
      <c r="C204" s="91" t="s">
        <v>83</v>
      </c>
      <c r="D204" s="91" t="s">
        <v>173</v>
      </c>
      <c r="E204" s="91" t="s">
        <v>1490</v>
      </c>
      <c r="F204" s="178">
        <v>46157.0</v>
      </c>
      <c r="G204" s="179" t="s">
        <v>88</v>
      </c>
      <c r="H204" s="91" t="s">
        <v>2969</v>
      </c>
      <c r="I204" s="91" t="s">
        <v>2970</v>
      </c>
      <c r="J204" s="97" t="s">
        <v>2971</v>
      </c>
      <c r="K204" s="180" t="s">
        <v>2972</v>
      </c>
      <c r="L204" s="181" t="s">
        <v>2972</v>
      </c>
      <c r="M204" s="91" t="s">
        <v>2973</v>
      </c>
      <c r="N204" s="91" t="s">
        <v>2974</v>
      </c>
      <c r="O204" s="183">
        <v>46069.0</v>
      </c>
      <c r="P204" s="176">
        <v>46083.0</v>
      </c>
      <c r="Q204" s="91" t="s">
        <v>143</v>
      </c>
      <c r="R204" s="91" t="s">
        <v>124</v>
      </c>
      <c r="S204" s="179" t="s">
        <v>292</v>
      </c>
      <c r="T204" s="179" t="s">
        <v>127</v>
      </c>
      <c r="U204" s="179" t="s">
        <v>128</v>
      </c>
      <c r="V204" s="97" t="s">
        <v>664</v>
      </c>
      <c r="W204" s="182"/>
      <c r="X204" s="182"/>
      <c r="Y204" s="184"/>
      <c r="Z204" s="97" t="s">
        <v>2975</v>
      </c>
      <c r="AA204" s="182"/>
    </row>
    <row r="205" ht="22.5" customHeight="1">
      <c r="A205" s="72">
        <f>COUNTIF('Copy of Call &amp; Chat-Lidya (buat'!$I$4:$I$1873,I205)</f>
        <v>2</v>
      </c>
      <c r="B205" s="178">
        <v>46157.0</v>
      </c>
      <c r="C205" s="91" t="s">
        <v>83</v>
      </c>
      <c r="D205" s="91" t="s">
        <v>173</v>
      </c>
      <c r="E205" s="91" t="s">
        <v>1498</v>
      </c>
      <c r="F205" s="178">
        <v>46157.0</v>
      </c>
      <c r="G205" s="179" t="s">
        <v>88</v>
      </c>
      <c r="H205" s="91" t="s">
        <v>1778</v>
      </c>
      <c r="I205" s="91" t="s">
        <v>1779</v>
      </c>
      <c r="J205" s="97" t="s">
        <v>1780</v>
      </c>
      <c r="K205" s="180" t="s">
        <v>1781</v>
      </c>
      <c r="L205" s="181" t="s">
        <v>1781</v>
      </c>
      <c r="M205" s="91" t="s">
        <v>1782</v>
      </c>
      <c r="N205" s="91" t="s">
        <v>1782</v>
      </c>
      <c r="O205" s="183">
        <v>46120.0</v>
      </c>
      <c r="P205" s="176">
        <v>46134.0</v>
      </c>
      <c r="Q205" s="91" t="s">
        <v>143</v>
      </c>
      <c r="R205" s="91" t="s">
        <v>143</v>
      </c>
      <c r="S205" s="179" t="s">
        <v>251</v>
      </c>
      <c r="T205" s="179" t="s">
        <v>145</v>
      </c>
      <c r="U205" s="179" t="s">
        <v>101</v>
      </c>
      <c r="V205" s="97" t="s">
        <v>131</v>
      </c>
      <c r="W205" s="182"/>
      <c r="X205" s="182"/>
      <c r="Y205" s="184"/>
      <c r="Z205" s="182"/>
      <c r="AA205" s="182"/>
    </row>
    <row r="206" ht="22.5" customHeight="1">
      <c r="A206" s="72">
        <f>COUNTIF('Copy of Call &amp; Chat-Lidya (buat'!$I$4:$I$1873,I206)</f>
        <v>2</v>
      </c>
      <c r="B206" s="178">
        <v>46157.0</v>
      </c>
      <c r="C206" s="91" t="s">
        <v>83</v>
      </c>
      <c r="D206" s="91" t="s">
        <v>173</v>
      </c>
      <c r="E206" s="91" t="s">
        <v>1510</v>
      </c>
      <c r="F206" s="178">
        <v>46157.0</v>
      </c>
      <c r="G206" s="179" t="s">
        <v>88</v>
      </c>
      <c r="H206" s="91" t="s">
        <v>1793</v>
      </c>
      <c r="I206" s="91" t="s">
        <v>1794</v>
      </c>
      <c r="J206" s="97" t="s">
        <v>1795</v>
      </c>
      <c r="K206" s="180" t="s">
        <v>1796</v>
      </c>
      <c r="L206" s="181" t="s">
        <v>1796</v>
      </c>
      <c r="M206" s="91" t="s">
        <v>1798</v>
      </c>
      <c r="N206" s="91" t="s">
        <v>1798</v>
      </c>
      <c r="O206" s="183">
        <v>46122.0</v>
      </c>
      <c r="P206" s="176">
        <v>46136.0</v>
      </c>
      <c r="Q206" s="91" t="s">
        <v>143</v>
      </c>
      <c r="R206" s="91" t="s">
        <v>143</v>
      </c>
      <c r="S206" s="179" t="s">
        <v>126</v>
      </c>
      <c r="T206" s="179" t="s">
        <v>127</v>
      </c>
      <c r="U206" s="179" t="s">
        <v>128</v>
      </c>
      <c r="V206" s="97" t="s">
        <v>131</v>
      </c>
      <c r="W206" s="182"/>
      <c r="X206" s="182"/>
      <c r="Y206" s="184"/>
      <c r="Z206" s="97" t="s">
        <v>533</v>
      </c>
      <c r="AA206" s="182"/>
    </row>
    <row r="207" ht="22.5" customHeight="1">
      <c r="A207" s="72">
        <f>COUNTIF('Copy of Call &amp; Chat-Lidya (buat'!$I$4:$I$1873,I207)</f>
        <v>2</v>
      </c>
      <c r="B207" s="178">
        <v>46157.0</v>
      </c>
      <c r="C207" s="91" t="s">
        <v>83</v>
      </c>
      <c r="D207" s="91" t="s">
        <v>173</v>
      </c>
      <c r="E207" s="91" t="s">
        <v>1630</v>
      </c>
      <c r="F207" s="178">
        <v>46157.0</v>
      </c>
      <c r="G207" s="179" t="s">
        <v>88</v>
      </c>
      <c r="H207" s="91" t="s">
        <v>1811</v>
      </c>
      <c r="I207" s="91" t="s">
        <v>1812</v>
      </c>
      <c r="J207" s="97" t="s">
        <v>1813</v>
      </c>
      <c r="K207" s="180" t="s">
        <v>1815</v>
      </c>
      <c r="L207" s="181" t="s">
        <v>1815</v>
      </c>
      <c r="M207" s="91" t="s">
        <v>1819</v>
      </c>
      <c r="N207" s="91" t="s">
        <v>1819</v>
      </c>
      <c r="O207" s="183">
        <v>46137.0</v>
      </c>
      <c r="P207" s="176">
        <v>46151.0</v>
      </c>
      <c r="Q207" s="91" t="s">
        <v>124</v>
      </c>
      <c r="R207" s="91" t="s">
        <v>143</v>
      </c>
      <c r="S207" s="179" t="s">
        <v>251</v>
      </c>
      <c r="T207" s="179" t="s">
        <v>145</v>
      </c>
      <c r="U207" s="179" t="s">
        <v>101</v>
      </c>
      <c r="V207" s="97" t="s">
        <v>131</v>
      </c>
      <c r="W207" s="182"/>
      <c r="X207" s="182"/>
      <c r="Y207" s="184"/>
      <c r="Z207" s="182"/>
      <c r="AA207" s="182"/>
    </row>
    <row r="208" ht="22.5" customHeight="1">
      <c r="A208" s="72">
        <f>COUNTIF('Copy of Call &amp; Chat-Lidya (buat'!$I$4:$I$1873,I208)</f>
        <v>2</v>
      </c>
      <c r="B208" s="178">
        <v>46157.0</v>
      </c>
      <c r="C208" s="91" t="s">
        <v>83</v>
      </c>
      <c r="D208" s="91" t="s">
        <v>173</v>
      </c>
      <c r="E208" s="91" t="s">
        <v>1638</v>
      </c>
      <c r="F208" s="178">
        <v>46157.0</v>
      </c>
      <c r="G208" s="179" t="s">
        <v>88</v>
      </c>
      <c r="H208" s="91" t="s">
        <v>1825</v>
      </c>
      <c r="I208" s="91" t="s">
        <v>1827</v>
      </c>
      <c r="J208" s="97" t="s">
        <v>1829</v>
      </c>
      <c r="K208" s="180" t="s">
        <v>253</v>
      </c>
      <c r="L208" s="181" t="s">
        <v>253</v>
      </c>
      <c r="M208" s="91" t="s">
        <v>1832</v>
      </c>
      <c r="N208" s="182"/>
      <c r="O208" s="183">
        <v>46141.0</v>
      </c>
      <c r="P208" s="176">
        <v>46155.0</v>
      </c>
      <c r="Q208" s="91" t="s">
        <v>124</v>
      </c>
      <c r="R208" s="497" t="s">
        <v>143</v>
      </c>
      <c r="S208" s="179" t="s">
        <v>251</v>
      </c>
      <c r="T208" s="179" t="s">
        <v>145</v>
      </c>
      <c r="U208" s="179" t="s">
        <v>101</v>
      </c>
      <c r="V208" s="97" t="s">
        <v>131</v>
      </c>
      <c r="W208" s="182"/>
      <c r="X208" s="182"/>
      <c r="Y208" s="184"/>
      <c r="Z208" s="182"/>
      <c r="AA208" s="182"/>
    </row>
    <row r="209" ht="22.5" customHeight="1">
      <c r="A209" s="72">
        <f>COUNTIF('Copy of Call &amp; Chat-Lidya (buat'!$I$4:$I$1910,I209)</f>
        <v>2</v>
      </c>
      <c r="B209" s="74">
        <v>46155.0</v>
      </c>
      <c r="C209" s="76" t="s">
        <v>967</v>
      </c>
      <c r="D209" s="76" t="s">
        <v>173</v>
      </c>
      <c r="E209" s="76" t="s">
        <v>657</v>
      </c>
      <c r="F209" s="78">
        <v>46150.0</v>
      </c>
      <c r="G209" s="83" t="s">
        <v>88</v>
      </c>
      <c r="H209" s="76" t="s">
        <v>1115</v>
      </c>
      <c r="I209" s="345">
        <v>18632.0</v>
      </c>
      <c r="J209" s="88" t="s">
        <v>1116</v>
      </c>
      <c r="K209" s="88" t="s">
        <v>1117</v>
      </c>
      <c r="L209" s="346" t="s">
        <v>1117</v>
      </c>
      <c r="M209" s="76" t="s">
        <v>1118</v>
      </c>
      <c r="N209" s="76" t="s">
        <v>1119</v>
      </c>
      <c r="O209" s="347" t="s">
        <v>1120</v>
      </c>
      <c r="P209" s="74">
        <v>46164.0</v>
      </c>
      <c r="Q209" s="76" t="s">
        <v>124</v>
      </c>
      <c r="R209" s="76" t="s">
        <v>143</v>
      </c>
      <c r="S209" s="83" t="s">
        <v>350</v>
      </c>
      <c r="T209" s="83" t="s">
        <v>195</v>
      </c>
      <c r="U209" s="83" t="s">
        <v>101</v>
      </c>
      <c r="V209" s="83" t="s">
        <v>131</v>
      </c>
      <c r="W209" s="91"/>
      <c r="X209" s="76"/>
      <c r="Y209" s="76"/>
      <c r="Z209" s="88" t="s">
        <v>364</v>
      </c>
      <c r="AA209" s="184"/>
    </row>
    <row r="210" ht="22.5" customHeight="1">
      <c r="A210" s="72">
        <f>COUNTIF('Copy of Call &amp; Chat-Lidya (buat'!$I$4:$I$1910,I210)</f>
        <v>3</v>
      </c>
      <c r="B210" s="74">
        <v>46155.0</v>
      </c>
      <c r="C210" s="76" t="s">
        <v>967</v>
      </c>
      <c r="D210" s="76" t="s">
        <v>173</v>
      </c>
      <c r="E210" s="76" t="s">
        <v>670</v>
      </c>
      <c r="F210" s="78">
        <v>46151.0</v>
      </c>
      <c r="G210" s="83" t="s">
        <v>448</v>
      </c>
      <c r="H210" s="76" t="s">
        <v>2533</v>
      </c>
      <c r="I210" s="345">
        <v>5554.0</v>
      </c>
      <c r="J210" s="88" t="s">
        <v>2534</v>
      </c>
      <c r="K210" s="88" t="s">
        <v>2535</v>
      </c>
      <c r="L210" s="346" t="s">
        <v>2536</v>
      </c>
      <c r="M210" s="76" t="s">
        <v>2537</v>
      </c>
      <c r="N210" s="76" t="s">
        <v>2537</v>
      </c>
      <c r="O210" s="347" t="s">
        <v>1120</v>
      </c>
      <c r="P210" s="74">
        <v>45751.0</v>
      </c>
      <c r="Q210" s="76" t="s">
        <v>124</v>
      </c>
      <c r="R210" s="76" t="s">
        <v>143</v>
      </c>
      <c r="S210" s="83" t="s">
        <v>126</v>
      </c>
      <c r="T210" s="83" t="s">
        <v>145</v>
      </c>
      <c r="U210" s="83" t="s">
        <v>101</v>
      </c>
      <c r="V210" s="83" t="s">
        <v>131</v>
      </c>
      <c r="W210" s="76" t="s">
        <v>342</v>
      </c>
      <c r="X210" s="76"/>
      <c r="Y210" s="76"/>
      <c r="Z210" s="88"/>
      <c r="AA210" s="184"/>
    </row>
    <row r="211" ht="22.5" customHeight="1">
      <c r="A211" s="72">
        <f>COUNTIF('Copy of Call &amp; Chat-Lidya (buat'!$I$4:$I$1910,I211)</f>
        <v>2</v>
      </c>
      <c r="B211" s="74">
        <v>46155.0</v>
      </c>
      <c r="C211" s="76" t="s">
        <v>967</v>
      </c>
      <c r="D211" s="76" t="s">
        <v>173</v>
      </c>
      <c r="E211" s="76" t="s">
        <v>696</v>
      </c>
      <c r="F211" s="78">
        <v>46151.0</v>
      </c>
      <c r="G211" s="83" t="s">
        <v>88</v>
      </c>
      <c r="H211" s="76" t="s">
        <v>1122</v>
      </c>
      <c r="I211" s="345">
        <v>18635.0</v>
      </c>
      <c r="J211" s="88" t="s">
        <v>1123</v>
      </c>
      <c r="K211" s="88" t="s">
        <v>1124</v>
      </c>
      <c r="L211" s="346" t="s">
        <v>1124</v>
      </c>
      <c r="M211" s="76" t="s">
        <v>1125</v>
      </c>
      <c r="N211" s="76" t="s">
        <v>1125</v>
      </c>
      <c r="O211" s="347" t="s">
        <v>1126</v>
      </c>
      <c r="P211" s="74">
        <v>46165.0</v>
      </c>
      <c r="Q211" s="76" t="s">
        <v>124</v>
      </c>
      <c r="R211" s="76" t="s">
        <v>143</v>
      </c>
      <c r="S211" s="83" t="s">
        <v>99</v>
      </c>
      <c r="T211" s="83" t="s">
        <v>350</v>
      </c>
      <c r="U211" s="83" t="s">
        <v>101</v>
      </c>
      <c r="V211" s="83" t="s">
        <v>283</v>
      </c>
      <c r="W211" s="91"/>
      <c r="X211" s="76"/>
      <c r="Y211" s="76"/>
      <c r="Z211" s="88" t="s">
        <v>4832</v>
      </c>
      <c r="AA211" s="184"/>
    </row>
    <row r="212" ht="22.5" customHeight="1">
      <c r="A212" s="72">
        <f>COUNTIF('Copy of Call &amp; Chat-Lidya (buat'!$I$4:$I$1910,I212)</f>
        <v>2</v>
      </c>
      <c r="B212" s="74">
        <v>46155.0</v>
      </c>
      <c r="C212" s="76" t="s">
        <v>967</v>
      </c>
      <c r="D212" s="76" t="s">
        <v>173</v>
      </c>
      <c r="E212" s="76" t="s">
        <v>710</v>
      </c>
      <c r="F212" s="78">
        <v>46151.0</v>
      </c>
      <c r="G212" s="83" t="s">
        <v>88</v>
      </c>
      <c r="H212" s="76" t="s">
        <v>1128</v>
      </c>
      <c r="I212" s="345">
        <v>18640.0</v>
      </c>
      <c r="J212" s="88" t="s">
        <v>1129</v>
      </c>
      <c r="K212" s="88" t="s">
        <v>1130</v>
      </c>
      <c r="L212" s="346" t="s">
        <v>1130</v>
      </c>
      <c r="M212" s="76" t="s">
        <v>1132</v>
      </c>
      <c r="N212" s="76" t="s">
        <v>1132</v>
      </c>
      <c r="O212" s="347" t="s">
        <v>1126</v>
      </c>
      <c r="P212" s="74">
        <v>46165.0</v>
      </c>
      <c r="Q212" s="76" t="s">
        <v>124</v>
      </c>
      <c r="R212" s="76" t="s">
        <v>143</v>
      </c>
      <c r="S212" s="83" t="s">
        <v>350</v>
      </c>
      <c r="T212" s="83" t="s">
        <v>195</v>
      </c>
      <c r="U212" s="83" t="s">
        <v>101</v>
      </c>
      <c r="V212" s="83" t="s">
        <v>131</v>
      </c>
      <c r="W212" s="91"/>
      <c r="X212" s="76"/>
      <c r="Y212" s="76"/>
      <c r="Z212" s="88" t="s">
        <v>2530</v>
      </c>
      <c r="AA212" s="184"/>
    </row>
    <row r="213" ht="22.5" customHeight="1">
      <c r="A213" s="72">
        <f>COUNTIF('Copy of Call &amp; Chat-Lidya (buat'!$I$4:$I$1910,I213)</f>
        <v>1</v>
      </c>
      <c r="B213" s="74">
        <v>46155.0</v>
      </c>
      <c r="C213" s="76" t="s">
        <v>967</v>
      </c>
      <c r="D213" s="76" t="s">
        <v>173</v>
      </c>
      <c r="E213" s="76" t="s">
        <v>723</v>
      </c>
      <c r="F213" s="78">
        <v>46153.0</v>
      </c>
      <c r="G213" s="83" t="s">
        <v>448</v>
      </c>
      <c r="H213" s="76" t="s">
        <v>2161</v>
      </c>
      <c r="I213" s="345">
        <v>14115.0</v>
      </c>
      <c r="J213" s="88" t="s">
        <v>1954</v>
      </c>
      <c r="K213" s="88" t="s">
        <v>154</v>
      </c>
      <c r="L213" s="346" t="s">
        <v>2163</v>
      </c>
      <c r="M213" s="76" t="s">
        <v>1957</v>
      </c>
      <c r="N213" s="76" t="s">
        <v>2165</v>
      </c>
      <c r="O213" s="347" t="s">
        <v>2168</v>
      </c>
      <c r="P213" s="74">
        <v>45654.0</v>
      </c>
      <c r="Q213" s="76" t="s">
        <v>124</v>
      </c>
      <c r="R213" s="76" t="s">
        <v>98</v>
      </c>
      <c r="S213" s="83" t="s">
        <v>99</v>
      </c>
      <c r="T213" s="83" t="s">
        <v>100</v>
      </c>
      <c r="U213" s="83" t="s">
        <v>101</v>
      </c>
      <c r="V213" s="83" t="s">
        <v>105</v>
      </c>
      <c r="W213" s="91"/>
      <c r="X213" s="76" t="s">
        <v>959</v>
      </c>
      <c r="Y213" s="76" t="s">
        <v>2173</v>
      </c>
      <c r="Z213" s="88" t="s">
        <v>2175</v>
      </c>
      <c r="AA213" s="184"/>
    </row>
    <row r="214" ht="22.5" customHeight="1">
      <c r="A214" s="72">
        <f>COUNTIF('Copy of Call &amp; Chat-Lidya (buat'!$I$4:$I$1910,I214)</f>
        <v>3</v>
      </c>
      <c r="B214" s="74">
        <v>46155.0</v>
      </c>
      <c r="C214" s="76" t="s">
        <v>967</v>
      </c>
      <c r="D214" s="76" t="s">
        <v>173</v>
      </c>
      <c r="E214" s="76" t="s">
        <v>631</v>
      </c>
      <c r="F214" s="176">
        <v>46149.0</v>
      </c>
      <c r="G214" s="83" t="s">
        <v>88</v>
      </c>
      <c r="H214" s="76" t="s">
        <v>2570</v>
      </c>
      <c r="I214" s="345">
        <v>18620.0</v>
      </c>
      <c r="J214" s="88" t="s">
        <v>2572</v>
      </c>
      <c r="K214" s="88" t="s">
        <v>2573</v>
      </c>
      <c r="L214" s="346" t="s">
        <v>2573</v>
      </c>
      <c r="M214" s="76" t="s">
        <v>2574</v>
      </c>
      <c r="N214" s="76" t="s">
        <v>2574</v>
      </c>
      <c r="O214" s="347" t="s">
        <v>1160</v>
      </c>
      <c r="P214" s="74">
        <v>46163.0</v>
      </c>
      <c r="Q214" s="76" t="s">
        <v>124</v>
      </c>
      <c r="R214" s="76" t="s">
        <v>143</v>
      </c>
      <c r="S214" s="83" t="s">
        <v>126</v>
      </c>
      <c r="T214" s="83" t="s">
        <v>127</v>
      </c>
      <c r="U214" s="83" t="s">
        <v>128</v>
      </c>
      <c r="V214" s="83" t="s">
        <v>131</v>
      </c>
      <c r="W214" s="91"/>
      <c r="X214" s="76"/>
      <c r="Y214" s="76"/>
      <c r="Z214" s="88" t="s">
        <v>533</v>
      </c>
      <c r="AA214" s="184"/>
    </row>
    <row r="215" ht="22.5" customHeight="1">
      <c r="A215" s="72">
        <f>COUNTIF('Copy of Call &amp; Chat-Lidya (buat'!$I$4:$I$1910,I215)</f>
        <v>3</v>
      </c>
      <c r="B215" s="74">
        <v>46155.0</v>
      </c>
      <c r="C215" s="76" t="s">
        <v>967</v>
      </c>
      <c r="D215" s="76" t="s">
        <v>173</v>
      </c>
      <c r="E215" s="76" t="s">
        <v>644</v>
      </c>
      <c r="F215" s="176">
        <v>46150.0</v>
      </c>
      <c r="G215" s="83" t="s">
        <v>88</v>
      </c>
      <c r="H215" s="76" t="s">
        <v>1133</v>
      </c>
      <c r="I215" s="345">
        <v>18623.0</v>
      </c>
      <c r="J215" s="88" t="s">
        <v>1134</v>
      </c>
      <c r="K215" s="88" t="s">
        <v>1135</v>
      </c>
      <c r="L215" s="346" t="s">
        <v>1135</v>
      </c>
      <c r="M215" s="76" t="s">
        <v>1136</v>
      </c>
      <c r="N215" s="76" t="s">
        <v>1136</v>
      </c>
      <c r="O215" s="347" t="s">
        <v>1120</v>
      </c>
      <c r="P215" s="74">
        <v>46164.0</v>
      </c>
      <c r="Q215" s="76" t="s">
        <v>124</v>
      </c>
      <c r="R215" s="76" t="s">
        <v>143</v>
      </c>
      <c r="S215" s="83" t="s">
        <v>251</v>
      </c>
      <c r="T215" s="83" t="s">
        <v>145</v>
      </c>
      <c r="U215" s="83" t="s">
        <v>101</v>
      </c>
      <c r="V215" s="83" t="s">
        <v>131</v>
      </c>
      <c r="W215" s="91"/>
      <c r="X215" s="76"/>
      <c r="Y215" s="76"/>
      <c r="Z215" s="88"/>
      <c r="AA215" s="184"/>
    </row>
    <row r="216" ht="22.5" customHeight="1">
      <c r="A216" s="72">
        <f>COUNTIF('Copy of Call &amp; Chat-Lidya (buat'!$I$4:$I$1910,I216)</f>
        <v>2</v>
      </c>
      <c r="B216" s="74">
        <v>46155.0</v>
      </c>
      <c r="C216" s="94" t="s">
        <v>83</v>
      </c>
      <c r="D216" s="76" t="s">
        <v>173</v>
      </c>
      <c r="E216" s="76" t="s">
        <v>657</v>
      </c>
      <c r="F216" s="74">
        <v>46154.0</v>
      </c>
      <c r="G216" s="83" t="s">
        <v>88</v>
      </c>
      <c r="H216" s="76" t="s">
        <v>1139</v>
      </c>
      <c r="I216" s="345">
        <v>18658.0</v>
      </c>
      <c r="J216" s="88" t="s">
        <v>1140</v>
      </c>
      <c r="K216" s="88" t="s">
        <v>1141</v>
      </c>
      <c r="L216" s="346" t="s">
        <v>1141</v>
      </c>
      <c r="M216" s="76" t="s">
        <v>1142</v>
      </c>
      <c r="N216" s="76" t="s">
        <v>1143</v>
      </c>
      <c r="O216" s="347" t="s">
        <v>1144</v>
      </c>
      <c r="P216" s="74">
        <v>46168.0</v>
      </c>
      <c r="Q216" s="76" t="s">
        <v>124</v>
      </c>
      <c r="R216" s="75" t="s">
        <v>143</v>
      </c>
      <c r="S216" s="83" t="s">
        <v>126</v>
      </c>
      <c r="T216" s="83" t="s">
        <v>145</v>
      </c>
      <c r="U216" s="83" t="s">
        <v>101</v>
      </c>
      <c r="V216" s="83" t="s">
        <v>131</v>
      </c>
      <c r="W216" s="91"/>
      <c r="X216" s="76"/>
      <c r="Y216" s="76"/>
      <c r="Z216" s="88"/>
      <c r="AA216" s="184"/>
    </row>
    <row r="217" ht="22.5" customHeight="1">
      <c r="A217" s="72">
        <f>COUNTIF('Copy of Call &amp; Chat-Lidya (buat'!$I$4:$I$1910,I217)</f>
        <v>3</v>
      </c>
      <c r="B217" s="74">
        <v>46155.0</v>
      </c>
      <c r="C217" s="94" t="s">
        <v>83</v>
      </c>
      <c r="D217" s="76" t="s">
        <v>173</v>
      </c>
      <c r="E217" s="76" t="s">
        <v>670</v>
      </c>
      <c r="F217" s="74">
        <v>46154.0</v>
      </c>
      <c r="G217" s="83" t="s">
        <v>88</v>
      </c>
      <c r="H217" s="76" t="s">
        <v>1145</v>
      </c>
      <c r="I217" s="345">
        <v>18660.0</v>
      </c>
      <c r="J217" s="88" t="s">
        <v>1146</v>
      </c>
      <c r="K217" s="88" t="s">
        <v>1147</v>
      </c>
      <c r="L217" s="346" t="s">
        <v>1147</v>
      </c>
      <c r="M217" s="76" t="s">
        <v>1148</v>
      </c>
      <c r="N217" s="76" t="s">
        <v>1148</v>
      </c>
      <c r="O217" s="347" t="s">
        <v>1144</v>
      </c>
      <c r="P217" s="74">
        <v>46168.0</v>
      </c>
      <c r="Q217" s="76" t="s">
        <v>124</v>
      </c>
      <c r="R217" s="75" t="s">
        <v>143</v>
      </c>
      <c r="S217" s="83" t="s">
        <v>126</v>
      </c>
      <c r="T217" s="83" t="s">
        <v>195</v>
      </c>
      <c r="U217" s="83" t="s">
        <v>101</v>
      </c>
      <c r="V217" s="83" t="s">
        <v>131</v>
      </c>
      <c r="W217" s="91"/>
      <c r="X217" s="76"/>
      <c r="Y217" s="76"/>
      <c r="Z217" s="88"/>
      <c r="AA217" s="184"/>
    </row>
    <row r="218" ht="22.5" customHeight="1">
      <c r="A218" s="72">
        <f>COUNTIF('Copy of Call &amp; Chat-Lidya (buat'!$I$4:$I$1910,I218)</f>
        <v>2</v>
      </c>
      <c r="B218" s="74">
        <v>46155.0</v>
      </c>
      <c r="C218" s="94" t="s">
        <v>83</v>
      </c>
      <c r="D218" s="76" t="s">
        <v>173</v>
      </c>
      <c r="E218" s="76" t="s">
        <v>682</v>
      </c>
      <c r="F218" s="74">
        <v>46154.0</v>
      </c>
      <c r="G218" s="83" t="s">
        <v>88</v>
      </c>
      <c r="H218" s="76" t="s">
        <v>1150</v>
      </c>
      <c r="I218" s="345">
        <v>18662.0</v>
      </c>
      <c r="J218" s="88" t="s">
        <v>1151</v>
      </c>
      <c r="K218" s="88" t="s">
        <v>1152</v>
      </c>
      <c r="L218" s="346" t="s">
        <v>1152</v>
      </c>
      <c r="M218" s="76" t="s">
        <v>1153</v>
      </c>
      <c r="N218" s="76" t="s">
        <v>1153</v>
      </c>
      <c r="O218" s="347" t="s">
        <v>1144</v>
      </c>
      <c r="P218" s="74">
        <v>46168.0</v>
      </c>
      <c r="Q218" s="76" t="s">
        <v>124</v>
      </c>
      <c r="R218" s="75" t="s">
        <v>143</v>
      </c>
      <c r="S218" s="83" t="s">
        <v>126</v>
      </c>
      <c r="T218" s="83" t="s">
        <v>145</v>
      </c>
      <c r="U218" s="83" t="s">
        <v>101</v>
      </c>
      <c r="V218" s="83" t="s">
        <v>131</v>
      </c>
      <c r="W218" s="91"/>
      <c r="X218" s="76"/>
      <c r="Y218" s="76"/>
      <c r="Z218" s="88"/>
      <c r="AA218" s="184"/>
    </row>
    <row r="219" ht="22.5" customHeight="1">
      <c r="A219" s="72">
        <f>COUNTIF('Copy of Call &amp; Chat-Lidya (buat'!$I$4:$I$1910,I219)</f>
        <v>3</v>
      </c>
      <c r="B219" s="74">
        <v>46155.0</v>
      </c>
      <c r="C219" s="76" t="s">
        <v>967</v>
      </c>
      <c r="D219" s="76" t="s">
        <v>173</v>
      </c>
      <c r="E219" s="76" t="s">
        <v>696</v>
      </c>
      <c r="F219" s="176">
        <v>46149.0</v>
      </c>
      <c r="G219" s="83" t="s">
        <v>448</v>
      </c>
      <c r="H219" s="76" t="s">
        <v>1155</v>
      </c>
      <c r="I219" s="345">
        <v>10966.0</v>
      </c>
      <c r="J219" s="88" t="s">
        <v>1156</v>
      </c>
      <c r="K219" s="88" t="s">
        <v>1157</v>
      </c>
      <c r="L219" s="346" t="s">
        <v>1158</v>
      </c>
      <c r="M219" s="76" t="s">
        <v>1159</v>
      </c>
      <c r="N219" s="76" t="s">
        <v>1159</v>
      </c>
      <c r="O219" s="347" t="s">
        <v>1160</v>
      </c>
      <c r="P219" s="74">
        <v>46148.0</v>
      </c>
      <c r="Q219" s="76" t="s">
        <v>124</v>
      </c>
      <c r="R219" s="94">
        <v>1.0</v>
      </c>
      <c r="S219" s="83" t="s">
        <v>251</v>
      </c>
      <c r="T219" s="83" t="s">
        <v>145</v>
      </c>
      <c r="U219" s="83" t="s">
        <v>101</v>
      </c>
      <c r="V219" s="83" t="s">
        <v>131</v>
      </c>
      <c r="W219" s="91"/>
      <c r="X219" s="76"/>
      <c r="Y219" s="76"/>
      <c r="Z219" s="88"/>
      <c r="AA219" s="184"/>
    </row>
    <row r="220" ht="22.5" customHeight="1">
      <c r="A220" s="72">
        <f>COUNTIF('Copy of Call &amp; Chat-Lidya (buat'!$I$4:$I$1910,I220)</f>
        <v>2</v>
      </c>
      <c r="B220" s="74">
        <v>46155.0</v>
      </c>
      <c r="C220" s="76" t="s">
        <v>967</v>
      </c>
      <c r="D220" s="76" t="s">
        <v>173</v>
      </c>
      <c r="E220" s="76" t="s">
        <v>710</v>
      </c>
      <c r="F220" s="74">
        <v>46154.0</v>
      </c>
      <c r="G220" s="83" t="s">
        <v>88</v>
      </c>
      <c r="H220" s="76" t="s">
        <v>2136</v>
      </c>
      <c r="I220" s="76" t="s">
        <v>2018</v>
      </c>
      <c r="J220" s="88" t="s">
        <v>2019</v>
      </c>
      <c r="K220" s="88" t="s">
        <v>2020</v>
      </c>
      <c r="L220" s="346" t="s">
        <v>2020</v>
      </c>
      <c r="M220" s="76" t="s">
        <v>2021</v>
      </c>
      <c r="N220" s="76" t="s">
        <v>2021</v>
      </c>
      <c r="O220" s="92">
        <v>46154.0</v>
      </c>
      <c r="P220" s="74">
        <v>46168.0</v>
      </c>
      <c r="Q220" s="76" t="s">
        <v>124</v>
      </c>
      <c r="R220" s="76" t="s">
        <v>98</v>
      </c>
      <c r="S220" s="83" t="s">
        <v>100</v>
      </c>
      <c r="T220" s="83" t="s">
        <v>100</v>
      </c>
      <c r="U220" s="83" t="s">
        <v>101</v>
      </c>
      <c r="V220" s="83" t="s">
        <v>105</v>
      </c>
      <c r="W220" s="76" t="s">
        <v>509</v>
      </c>
      <c r="X220" s="76" t="s">
        <v>959</v>
      </c>
      <c r="Y220" s="76" t="s">
        <v>976</v>
      </c>
      <c r="Z220" s="89" t="s">
        <v>4927</v>
      </c>
      <c r="AA220" s="182"/>
    </row>
    <row r="221" ht="22.5" customHeight="1">
      <c r="A221" s="72">
        <f>COUNTIF('Copy of Call &amp; Chat-Lidya (buat'!$I$4:$I$1910,I221)</f>
        <v>5</v>
      </c>
      <c r="B221" s="74">
        <v>46155.0</v>
      </c>
      <c r="C221" s="76" t="s">
        <v>967</v>
      </c>
      <c r="D221" s="76" t="s">
        <v>173</v>
      </c>
      <c r="E221" s="76" t="s">
        <v>143</v>
      </c>
      <c r="F221" s="176">
        <v>46143.0</v>
      </c>
      <c r="G221" s="83" t="s">
        <v>88</v>
      </c>
      <c r="H221" s="91" t="s">
        <v>1161</v>
      </c>
      <c r="I221" s="91" t="s">
        <v>1162</v>
      </c>
      <c r="J221" s="97" t="s">
        <v>1163</v>
      </c>
      <c r="K221" s="97" t="s">
        <v>1164</v>
      </c>
      <c r="L221" s="313" t="s">
        <v>1164</v>
      </c>
      <c r="M221" s="91" t="s">
        <v>1165</v>
      </c>
      <c r="N221" s="91" t="s">
        <v>1165</v>
      </c>
      <c r="O221" s="183">
        <v>46143.0</v>
      </c>
      <c r="P221" s="74">
        <v>46157.0</v>
      </c>
      <c r="Q221" s="76" t="s">
        <v>124</v>
      </c>
      <c r="R221" s="91">
        <v>1.0</v>
      </c>
      <c r="S221" s="83" t="s">
        <v>251</v>
      </c>
      <c r="T221" s="83" t="s">
        <v>350</v>
      </c>
      <c r="U221" s="83" t="s">
        <v>101</v>
      </c>
      <c r="V221" s="83" t="s">
        <v>1043</v>
      </c>
      <c r="W221" s="76" t="s">
        <v>342</v>
      </c>
      <c r="X221" s="91"/>
      <c r="Y221" s="91"/>
      <c r="Z221" s="89" t="s">
        <v>4937</v>
      </c>
      <c r="AA221" s="182"/>
    </row>
    <row r="222" ht="22.5" customHeight="1">
      <c r="A222" s="72">
        <f>COUNTIF('Copy of Call &amp; Chat-Lidya (buat'!$I$4:$I$1910,I222)</f>
        <v>5</v>
      </c>
      <c r="B222" s="74">
        <v>46155.0</v>
      </c>
      <c r="C222" s="76" t="s">
        <v>967</v>
      </c>
      <c r="D222" s="76" t="s">
        <v>173</v>
      </c>
      <c r="E222" s="76" t="s">
        <v>98</v>
      </c>
      <c r="F222" s="176">
        <v>46143.0</v>
      </c>
      <c r="G222" s="83" t="s">
        <v>88</v>
      </c>
      <c r="H222" s="91" t="s">
        <v>1167</v>
      </c>
      <c r="I222" s="91" t="s">
        <v>1169</v>
      </c>
      <c r="J222" s="97" t="s">
        <v>1170</v>
      </c>
      <c r="K222" s="97" t="s">
        <v>1171</v>
      </c>
      <c r="L222" s="313" t="s">
        <v>1171</v>
      </c>
      <c r="M222" s="91" t="s">
        <v>1172</v>
      </c>
      <c r="N222" s="91" t="s">
        <v>1172</v>
      </c>
      <c r="O222" s="183">
        <v>46143.0</v>
      </c>
      <c r="P222" s="74">
        <v>46157.0</v>
      </c>
      <c r="Q222" s="76" t="s">
        <v>124</v>
      </c>
      <c r="R222" s="91">
        <v>1.0</v>
      </c>
      <c r="S222" s="83" t="s">
        <v>251</v>
      </c>
      <c r="T222" s="83" t="s">
        <v>145</v>
      </c>
      <c r="U222" s="83" t="s">
        <v>101</v>
      </c>
      <c r="V222" s="83" t="s">
        <v>131</v>
      </c>
      <c r="W222" s="329"/>
      <c r="X222" s="91"/>
      <c r="Y222" s="91"/>
      <c r="Z222" s="180"/>
      <c r="AA222" s="182"/>
    </row>
    <row r="223" ht="22.5" customHeight="1">
      <c r="A223" s="72">
        <f>COUNTIF('Copy of Call &amp; Chat-Lidya (buat'!$I$4:$I$1910,I223)</f>
        <v>5</v>
      </c>
      <c r="B223" s="74">
        <v>46155.0</v>
      </c>
      <c r="C223" s="76" t="s">
        <v>967</v>
      </c>
      <c r="D223" s="76" t="s">
        <v>173</v>
      </c>
      <c r="E223" s="76" t="s">
        <v>461</v>
      </c>
      <c r="F223" s="176">
        <v>46144.0</v>
      </c>
      <c r="G223" s="83" t="s">
        <v>88</v>
      </c>
      <c r="H223" s="91" t="s">
        <v>1174</v>
      </c>
      <c r="I223" s="91" t="s">
        <v>1175</v>
      </c>
      <c r="J223" s="97" t="s">
        <v>1176</v>
      </c>
      <c r="K223" s="97" t="s">
        <v>1177</v>
      </c>
      <c r="L223" s="313" t="s">
        <v>1177</v>
      </c>
      <c r="M223" s="91" t="s">
        <v>1178</v>
      </c>
      <c r="N223" s="91" t="s">
        <v>1178</v>
      </c>
      <c r="O223" s="183">
        <v>46144.0</v>
      </c>
      <c r="P223" s="74">
        <v>46158.0</v>
      </c>
      <c r="Q223" s="76" t="s">
        <v>213</v>
      </c>
      <c r="R223" s="91">
        <v>1.0</v>
      </c>
      <c r="S223" s="83" t="s">
        <v>126</v>
      </c>
      <c r="T223" s="83" t="s">
        <v>145</v>
      </c>
      <c r="U223" s="83" t="s">
        <v>101</v>
      </c>
      <c r="V223" s="83" t="s">
        <v>131</v>
      </c>
      <c r="W223" s="329"/>
      <c r="X223" s="91"/>
      <c r="Y223" s="91"/>
      <c r="Z223" s="180"/>
      <c r="AA223" s="182"/>
    </row>
    <row r="224" ht="22.5" customHeight="1">
      <c r="A224" s="72">
        <f>COUNTIF('Copy of Call &amp; Chat-Lidya (buat'!$I$4:$I$1910,I224)</f>
        <v>7</v>
      </c>
      <c r="B224" s="74">
        <v>46155.0</v>
      </c>
      <c r="C224" s="76" t="s">
        <v>967</v>
      </c>
      <c r="D224" s="76" t="s">
        <v>173</v>
      </c>
      <c r="E224" s="76" t="s">
        <v>86</v>
      </c>
      <c r="F224" s="176">
        <v>46144.0</v>
      </c>
      <c r="G224" s="83" t="s">
        <v>88</v>
      </c>
      <c r="H224" s="91" t="s">
        <v>998</v>
      </c>
      <c r="I224" s="91" t="s">
        <v>999</v>
      </c>
      <c r="J224" s="97" t="s">
        <v>335</v>
      </c>
      <c r="K224" s="97" t="s">
        <v>1000</v>
      </c>
      <c r="L224" s="313" t="s">
        <v>1000</v>
      </c>
      <c r="M224" s="91" t="s">
        <v>1001</v>
      </c>
      <c r="N224" s="91" t="s">
        <v>1001</v>
      </c>
      <c r="O224" s="183">
        <v>46144.0</v>
      </c>
      <c r="P224" s="74">
        <v>46158.0</v>
      </c>
      <c r="Q224" s="76" t="s">
        <v>143</v>
      </c>
      <c r="R224" s="91">
        <v>2.0</v>
      </c>
      <c r="S224" s="83" t="s">
        <v>251</v>
      </c>
      <c r="T224" s="83" t="s">
        <v>145</v>
      </c>
      <c r="U224" s="83" t="s">
        <v>101</v>
      </c>
      <c r="V224" s="83" t="s">
        <v>341</v>
      </c>
      <c r="W224" s="329"/>
      <c r="X224" s="91"/>
      <c r="Y224" s="91"/>
      <c r="Z224" s="180"/>
      <c r="AA224" s="182"/>
    </row>
    <row r="225" ht="22.5" customHeight="1">
      <c r="A225" s="72">
        <f>COUNTIF('Copy of Call &amp; Chat-Lidya (buat'!$I$4:$I$1910,I225)</f>
        <v>6</v>
      </c>
      <c r="B225" s="74">
        <v>46155.0</v>
      </c>
      <c r="C225" s="76" t="s">
        <v>967</v>
      </c>
      <c r="D225" s="76" t="s">
        <v>173</v>
      </c>
      <c r="E225" s="76" t="s">
        <v>115</v>
      </c>
      <c r="F225" s="176">
        <v>46144.0</v>
      </c>
      <c r="G225" s="83" t="s">
        <v>88</v>
      </c>
      <c r="H225" s="91" t="s">
        <v>2657</v>
      </c>
      <c r="I225" s="91" t="s">
        <v>2659</v>
      </c>
      <c r="J225" s="97" t="s">
        <v>2660</v>
      </c>
      <c r="K225" s="97" t="s">
        <v>2662</v>
      </c>
      <c r="L225" s="313" t="s">
        <v>2662</v>
      </c>
      <c r="M225" s="91" t="s">
        <v>2663</v>
      </c>
      <c r="N225" s="91" t="s">
        <v>2664</v>
      </c>
      <c r="O225" s="183">
        <v>46144.0</v>
      </c>
      <c r="P225" s="74">
        <v>46158.0</v>
      </c>
      <c r="Q225" s="76" t="s">
        <v>124</v>
      </c>
      <c r="R225" s="76" t="s">
        <v>124</v>
      </c>
      <c r="S225" s="83" t="s">
        <v>126</v>
      </c>
      <c r="T225" s="83" t="s">
        <v>195</v>
      </c>
      <c r="U225" s="83" t="s">
        <v>128</v>
      </c>
      <c r="V225" s="83" t="s">
        <v>283</v>
      </c>
      <c r="W225" s="329"/>
      <c r="X225" s="91"/>
      <c r="Y225" s="91"/>
      <c r="Z225" s="180"/>
      <c r="AA225" s="182"/>
    </row>
    <row r="226" ht="22.5" customHeight="1">
      <c r="A226" s="72">
        <f>COUNTIF('Copy of Call &amp; Chat-Lidya (buat'!$I$4:$I$1910,I226)</f>
        <v>6</v>
      </c>
      <c r="B226" s="74">
        <v>46155.0</v>
      </c>
      <c r="C226" s="76" t="s">
        <v>967</v>
      </c>
      <c r="D226" s="76" t="s">
        <v>173</v>
      </c>
      <c r="E226" s="76" t="s">
        <v>135</v>
      </c>
      <c r="F226" s="176">
        <v>46145.0</v>
      </c>
      <c r="G226" s="83" t="s">
        <v>88</v>
      </c>
      <c r="H226" s="91" t="s">
        <v>1184</v>
      </c>
      <c r="I226" s="91" t="s">
        <v>1186</v>
      </c>
      <c r="J226" s="97" t="s">
        <v>1187</v>
      </c>
      <c r="K226" s="97" t="s">
        <v>1189</v>
      </c>
      <c r="L226" s="313" t="s">
        <v>1189</v>
      </c>
      <c r="M226" s="91" t="s">
        <v>1190</v>
      </c>
      <c r="N226" s="91" t="s">
        <v>1192</v>
      </c>
      <c r="O226" s="183">
        <v>46144.0</v>
      </c>
      <c r="P226" s="74">
        <v>46158.0</v>
      </c>
      <c r="Q226" s="76" t="s">
        <v>124</v>
      </c>
      <c r="R226" s="91">
        <v>1.0</v>
      </c>
      <c r="S226" s="83" t="s">
        <v>251</v>
      </c>
      <c r="T226" s="83" t="s">
        <v>145</v>
      </c>
      <c r="U226" s="83" t="s">
        <v>101</v>
      </c>
      <c r="V226" s="83" t="s">
        <v>131</v>
      </c>
      <c r="W226" s="329"/>
      <c r="X226" s="91"/>
      <c r="Y226" s="91"/>
      <c r="Z226" s="180"/>
      <c r="AA226" s="182"/>
    </row>
    <row r="227" ht="22.5" customHeight="1">
      <c r="A227" s="72">
        <f>COUNTIF('Copy of Call &amp; Chat-Lidya (buat'!$I$4:$I$1910,I227)</f>
        <v>6</v>
      </c>
      <c r="B227" s="74">
        <v>46155.0</v>
      </c>
      <c r="C227" s="76" t="s">
        <v>967</v>
      </c>
      <c r="D227" s="76" t="s">
        <v>173</v>
      </c>
      <c r="E227" s="76" t="s">
        <v>149</v>
      </c>
      <c r="F227" s="176">
        <v>46145.0</v>
      </c>
      <c r="G227" s="83" t="s">
        <v>88</v>
      </c>
      <c r="H227" s="91" t="s">
        <v>2680</v>
      </c>
      <c r="I227" s="91" t="s">
        <v>2682</v>
      </c>
      <c r="J227" s="97" t="s">
        <v>2684</v>
      </c>
      <c r="K227" s="97" t="s">
        <v>2686</v>
      </c>
      <c r="L227" s="313" t="s">
        <v>2686</v>
      </c>
      <c r="M227" s="91" t="s">
        <v>2688</v>
      </c>
      <c r="N227" s="91"/>
      <c r="O227" s="183">
        <v>46145.0</v>
      </c>
      <c r="P227" s="74">
        <v>46159.0</v>
      </c>
      <c r="Q227" s="76" t="s">
        <v>124</v>
      </c>
      <c r="R227" s="76" t="s">
        <v>124</v>
      </c>
      <c r="S227" s="83" t="s">
        <v>251</v>
      </c>
      <c r="T227" s="83" t="s">
        <v>127</v>
      </c>
      <c r="U227" s="83" t="s">
        <v>128</v>
      </c>
      <c r="V227" s="83" t="s">
        <v>131</v>
      </c>
      <c r="W227" s="329"/>
      <c r="X227" s="91"/>
      <c r="Y227" s="91"/>
      <c r="Z227" s="89" t="s">
        <v>533</v>
      </c>
      <c r="AA227" s="182"/>
    </row>
    <row r="228" ht="22.5" customHeight="1">
      <c r="A228" s="72">
        <f>COUNTIF('Copy of Call &amp; Chat-Lidya (buat'!$I$4:$I$1910,I228)</f>
        <v>6</v>
      </c>
      <c r="B228" s="74">
        <v>46155.0</v>
      </c>
      <c r="C228" s="76" t="s">
        <v>967</v>
      </c>
      <c r="D228" s="76" t="s">
        <v>173</v>
      </c>
      <c r="E228" s="76" t="s">
        <v>163</v>
      </c>
      <c r="F228" s="176">
        <v>46145.0</v>
      </c>
      <c r="G228" s="83" t="s">
        <v>88</v>
      </c>
      <c r="H228" s="91" t="s">
        <v>2696</v>
      </c>
      <c r="I228" s="91" t="s">
        <v>2697</v>
      </c>
      <c r="J228" s="97" t="s">
        <v>2699</v>
      </c>
      <c r="K228" s="97" t="s">
        <v>2700</v>
      </c>
      <c r="L228" s="313" t="s">
        <v>2700</v>
      </c>
      <c r="M228" s="91" t="s">
        <v>2701</v>
      </c>
      <c r="N228" s="91" t="s">
        <v>2702</v>
      </c>
      <c r="O228" s="183">
        <v>46145.0</v>
      </c>
      <c r="P228" s="74">
        <v>46159.0</v>
      </c>
      <c r="Q228" s="76" t="s">
        <v>143</v>
      </c>
      <c r="R228" s="91">
        <v>1.0</v>
      </c>
      <c r="S228" s="83" t="s">
        <v>126</v>
      </c>
      <c r="T228" s="83" t="s">
        <v>195</v>
      </c>
      <c r="U228" s="83" t="s">
        <v>128</v>
      </c>
      <c r="V228" s="83" t="s">
        <v>131</v>
      </c>
      <c r="W228" s="329"/>
      <c r="X228" s="91"/>
      <c r="Y228" s="91"/>
      <c r="Z228" s="180"/>
      <c r="AA228" s="182"/>
    </row>
    <row r="229" ht="22.5" customHeight="1">
      <c r="A229" s="72">
        <f>COUNTIF('Copy of Call &amp; Chat-Lidya (buat'!$I$4:$I$1910,I229)</f>
        <v>8</v>
      </c>
      <c r="B229" s="74">
        <v>46155.0</v>
      </c>
      <c r="C229" s="76" t="s">
        <v>967</v>
      </c>
      <c r="D229" s="76" t="s">
        <v>173</v>
      </c>
      <c r="E229" s="76" t="s">
        <v>175</v>
      </c>
      <c r="F229" s="176">
        <v>46146.0</v>
      </c>
      <c r="G229" s="83" t="s">
        <v>88</v>
      </c>
      <c r="H229" s="91" t="s">
        <v>968</v>
      </c>
      <c r="I229" s="91" t="s">
        <v>969</v>
      </c>
      <c r="J229" s="97" t="s">
        <v>970</v>
      </c>
      <c r="K229" s="97" t="s">
        <v>971</v>
      </c>
      <c r="L229" s="313" t="s">
        <v>971</v>
      </c>
      <c r="M229" s="91" t="s">
        <v>2050</v>
      </c>
      <c r="N229" s="91" t="s">
        <v>972</v>
      </c>
      <c r="O229" s="183">
        <v>46146.0</v>
      </c>
      <c r="P229" s="74">
        <v>46160.0</v>
      </c>
      <c r="Q229" s="76" t="s">
        <v>124</v>
      </c>
      <c r="R229" s="91">
        <v>2.0</v>
      </c>
      <c r="S229" s="83" t="s">
        <v>251</v>
      </c>
      <c r="T229" s="83" t="s">
        <v>145</v>
      </c>
      <c r="U229" s="83" t="s">
        <v>101</v>
      </c>
      <c r="V229" s="83" t="s">
        <v>341</v>
      </c>
      <c r="W229" s="398" t="s">
        <v>509</v>
      </c>
      <c r="X229" s="91"/>
      <c r="Y229" s="91"/>
      <c r="Z229" s="89"/>
      <c r="AA229" s="182"/>
    </row>
    <row r="230" ht="22.5" customHeight="1">
      <c r="A230" s="72">
        <f>COUNTIF('Copy of Call &amp; Chat-Lidya (buat'!$I$4:$I$1910,I230)</f>
        <v>5</v>
      </c>
      <c r="B230" s="74">
        <v>46155.0</v>
      </c>
      <c r="C230" s="76" t="s">
        <v>967</v>
      </c>
      <c r="D230" s="76" t="s">
        <v>173</v>
      </c>
      <c r="E230" s="76" t="s">
        <v>315</v>
      </c>
      <c r="F230" s="176">
        <v>46147.0</v>
      </c>
      <c r="G230" s="83" t="s">
        <v>88</v>
      </c>
      <c r="H230" s="76" t="s">
        <v>1203</v>
      </c>
      <c r="I230" s="345">
        <v>18594.0</v>
      </c>
      <c r="J230" s="88" t="s">
        <v>1205</v>
      </c>
      <c r="K230" s="88" t="s">
        <v>1206</v>
      </c>
      <c r="L230" s="346" t="s">
        <v>1206</v>
      </c>
      <c r="M230" s="76" t="s">
        <v>1208</v>
      </c>
      <c r="N230" s="76" t="s">
        <v>1209</v>
      </c>
      <c r="O230" s="347" t="s">
        <v>986</v>
      </c>
      <c r="P230" s="74">
        <v>46161.0</v>
      </c>
      <c r="Q230" s="76" t="s">
        <v>124</v>
      </c>
      <c r="R230" s="91">
        <v>1.0</v>
      </c>
      <c r="S230" s="83" t="s">
        <v>251</v>
      </c>
      <c r="T230" s="166" t="s">
        <v>145</v>
      </c>
      <c r="U230" s="166" t="s">
        <v>101</v>
      </c>
      <c r="V230" s="83" t="s">
        <v>131</v>
      </c>
      <c r="W230" s="76"/>
      <c r="X230" s="76"/>
      <c r="Y230" s="76"/>
      <c r="Z230" s="89" t="s">
        <v>2745</v>
      </c>
      <c r="AA230" s="184"/>
    </row>
    <row r="231" ht="22.5" customHeight="1">
      <c r="A231" s="72">
        <f>COUNTIF('Copy of Call &amp; Chat-Lidya (buat'!$I$4:$I$1910,I231)</f>
        <v>5</v>
      </c>
      <c r="B231" s="74">
        <v>46155.0</v>
      </c>
      <c r="C231" s="76" t="s">
        <v>967</v>
      </c>
      <c r="D231" s="76" t="s">
        <v>173</v>
      </c>
      <c r="E231" s="76" t="s">
        <v>340</v>
      </c>
      <c r="F231" s="176">
        <v>46147.0</v>
      </c>
      <c r="G231" s="83" t="s">
        <v>88</v>
      </c>
      <c r="H231" s="76" t="s">
        <v>1216</v>
      </c>
      <c r="I231" s="345">
        <v>18595.0</v>
      </c>
      <c r="J231" s="88" t="s">
        <v>1218</v>
      </c>
      <c r="K231" s="88" t="s">
        <v>1219</v>
      </c>
      <c r="L231" s="346" t="s">
        <v>1219</v>
      </c>
      <c r="M231" s="76" t="s">
        <v>1220</v>
      </c>
      <c r="N231" s="76" t="s">
        <v>1220</v>
      </c>
      <c r="O231" s="347" t="s">
        <v>986</v>
      </c>
      <c r="P231" s="74">
        <v>46161.0</v>
      </c>
      <c r="Q231" s="76" t="s">
        <v>124</v>
      </c>
      <c r="R231" s="91">
        <v>1.0</v>
      </c>
      <c r="S231" s="83" t="s">
        <v>126</v>
      </c>
      <c r="T231" s="166" t="s">
        <v>195</v>
      </c>
      <c r="U231" s="166" t="s">
        <v>128</v>
      </c>
      <c r="V231" s="83" t="s">
        <v>131</v>
      </c>
      <c r="W231" s="76"/>
      <c r="X231" s="76"/>
      <c r="Y231" s="76"/>
      <c r="Z231" s="89"/>
      <c r="AA231" s="184"/>
    </row>
    <row r="232" ht="17.25" customHeight="1">
      <c r="A232" s="72">
        <f>COUNTIF('Copy of Call &amp; Chat-Lidya (buat'!$I$4:$I$1910,I232)</f>
        <v>5</v>
      </c>
      <c r="B232" s="74">
        <v>46155.0</v>
      </c>
      <c r="C232" s="76" t="s">
        <v>967</v>
      </c>
      <c r="D232" s="76" t="s">
        <v>173</v>
      </c>
      <c r="E232" s="76" t="s">
        <v>539</v>
      </c>
      <c r="F232" s="176">
        <v>46148.0</v>
      </c>
      <c r="G232" s="83" t="s">
        <v>88</v>
      </c>
      <c r="H232" s="76" t="s">
        <v>1228</v>
      </c>
      <c r="I232" s="345">
        <v>18597.0</v>
      </c>
      <c r="J232" s="88" t="s">
        <v>1229</v>
      </c>
      <c r="K232" s="88" t="s">
        <v>1230</v>
      </c>
      <c r="L232" s="346" t="s">
        <v>1230</v>
      </c>
      <c r="M232" s="76" t="s">
        <v>1231</v>
      </c>
      <c r="N232" s="76" t="s">
        <v>1231</v>
      </c>
      <c r="O232" s="347" t="s">
        <v>986</v>
      </c>
      <c r="P232" s="74">
        <v>46161.0</v>
      </c>
      <c r="Q232" s="76" t="s">
        <v>124</v>
      </c>
      <c r="R232" s="94">
        <v>1.0</v>
      </c>
      <c r="S232" s="83" t="s">
        <v>251</v>
      </c>
      <c r="T232" s="83" t="s">
        <v>195</v>
      </c>
      <c r="U232" s="83" t="s">
        <v>128</v>
      </c>
      <c r="V232" s="83" t="s">
        <v>131</v>
      </c>
      <c r="W232" s="182"/>
      <c r="X232" s="76"/>
      <c r="Y232" s="76"/>
      <c r="Z232" s="88"/>
      <c r="AA232" s="184"/>
    </row>
    <row r="233" ht="22.5" customHeight="1">
      <c r="A233" s="72">
        <f>COUNTIF('Copy of Call &amp; Chat-Lidya (buat'!$I$4:$I$1910,I233)</f>
        <v>8</v>
      </c>
      <c r="B233" s="74">
        <v>46155.0</v>
      </c>
      <c r="C233" s="76" t="s">
        <v>967</v>
      </c>
      <c r="D233" s="76" t="s">
        <v>173</v>
      </c>
      <c r="E233" s="76" t="s">
        <v>554</v>
      </c>
      <c r="F233" s="176">
        <v>46148.0</v>
      </c>
      <c r="G233" s="83" t="s">
        <v>88</v>
      </c>
      <c r="H233" s="76" t="s">
        <v>982</v>
      </c>
      <c r="I233" s="345">
        <v>18604.0</v>
      </c>
      <c r="J233" s="88" t="s">
        <v>983</v>
      </c>
      <c r="K233" s="88" t="s">
        <v>984</v>
      </c>
      <c r="L233" s="346" t="s">
        <v>984</v>
      </c>
      <c r="M233" s="76" t="s">
        <v>985</v>
      </c>
      <c r="N233" s="76" t="s">
        <v>985</v>
      </c>
      <c r="O233" s="347" t="s">
        <v>986</v>
      </c>
      <c r="P233" s="74">
        <v>46161.0</v>
      </c>
      <c r="Q233" s="76" t="s">
        <v>124</v>
      </c>
      <c r="R233" s="94">
        <v>1.0</v>
      </c>
      <c r="S233" s="83" t="s">
        <v>251</v>
      </c>
      <c r="T233" s="83" t="s">
        <v>145</v>
      </c>
      <c r="U233" s="83" t="s">
        <v>101</v>
      </c>
      <c r="V233" s="83" t="s">
        <v>131</v>
      </c>
      <c r="W233" s="182"/>
      <c r="X233" s="76"/>
      <c r="Y233" s="76"/>
      <c r="Z233" s="88"/>
      <c r="AA233" s="184"/>
    </row>
    <row r="234" ht="22.5" customHeight="1">
      <c r="A234" s="72">
        <f>COUNTIF('Copy of Call &amp; Chat-Lidya (buat'!$I$4:$I$1910,I234)</f>
        <v>5</v>
      </c>
      <c r="B234" s="74">
        <v>46155.0</v>
      </c>
      <c r="C234" s="76" t="s">
        <v>967</v>
      </c>
      <c r="D234" s="76" t="s">
        <v>173</v>
      </c>
      <c r="E234" s="76" t="s">
        <v>568</v>
      </c>
      <c r="F234" s="176">
        <v>46148.0</v>
      </c>
      <c r="G234" s="83" t="s">
        <v>88</v>
      </c>
      <c r="H234" s="76" t="s">
        <v>1233</v>
      </c>
      <c r="I234" s="345">
        <v>18609.0</v>
      </c>
      <c r="J234" s="88" t="s">
        <v>1234</v>
      </c>
      <c r="K234" s="88" t="s">
        <v>1235</v>
      </c>
      <c r="L234" s="346" t="s">
        <v>1235</v>
      </c>
      <c r="M234" s="76" t="s">
        <v>1236</v>
      </c>
      <c r="N234" s="76" t="s">
        <v>1236</v>
      </c>
      <c r="O234" s="347" t="s">
        <v>1237</v>
      </c>
      <c r="P234" s="74">
        <v>46162.0</v>
      </c>
      <c r="Q234" s="76" t="s">
        <v>124</v>
      </c>
      <c r="R234" s="94">
        <v>1.0</v>
      </c>
      <c r="S234" s="83" t="s">
        <v>251</v>
      </c>
      <c r="T234" s="83" t="s">
        <v>145</v>
      </c>
      <c r="U234" s="83" t="s">
        <v>101</v>
      </c>
      <c r="V234" s="83" t="s">
        <v>131</v>
      </c>
      <c r="W234" s="182"/>
      <c r="X234" s="76"/>
      <c r="Y234" s="76"/>
      <c r="Z234" s="88"/>
      <c r="AA234" s="184"/>
    </row>
    <row r="235" ht="22.5" customHeight="1">
      <c r="A235" s="72">
        <f>COUNTIF('Copy of Call &amp; Chat-Lidya (buat'!$I$4:$I$1910,I235)</f>
        <v>5</v>
      </c>
      <c r="B235" s="74">
        <v>46155.0</v>
      </c>
      <c r="C235" s="76" t="s">
        <v>967</v>
      </c>
      <c r="D235" s="76" t="s">
        <v>173</v>
      </c>
      <c r="E235" s="76" t="s">
        <v>616</v>
      </c>
      <c r="F235" s="176">
        <v>46149.0</v>
      </c>
      <c r="G235" s="83" t="s">
        <v>88</v>
      </c>
      <c r="H235" s="76" t="s">
        <v>1242</v>
      </c>
      <c r="I235" s="345">
        <v>18616.0</v>
      </c>
      <c r="J235" s="88" t="s">
        <v>1243</v>
      </c>
      <c r="K235" s="88" t="s">
        <v>1244</v>
      </c>
      <c r="L235" s="346" t="s">
        <v>1244</v>
      </c>
      <c r="M235" s="76" t="s">
        <v>1245</v>
      </c>
      <c r="N235" s="76" t="s">
        <v>1246</v>
      </c>
      <c r="O235" s="347" t="s">
        <v>1160</v>
      </c>
      <c r="P235" s="74">
        <v>46163.0</v>
      </c>
      <c r="Q235" s="76" t="s">
        <v>124</v>
      </c>
      <c r="R235" s="94">
        <v>1.0</v>
      </c>
      <c r="S235" s="83" t="s">
        <v>251</v>
      </c>
      <c r="T235" s="83" t="s">
        <v>145</v>
      </c>
      <c r="U235" s="83" t="s">
        <v>101</v>
      </c>
      <c r="V235" s="83" t="s">
        <v>131</v>
      </c>
      <c r="W235" s="378"/>
      <c r="X235" s="76"/>
      <c r="Y235" s="76"/>
      <c r="Z235" s="88"/>
      <c r="AA235" s="184"/>
    </row>
    <row r="236" ht="22.5" customHeight="1">
      <c r="A236" s="448">
        <f>COUNTIF('Copy of Call &amp; Chat-Lidya (buat'!$I$4:$I$1910,I236)</f>
        <v>3</v>
      </c>
      <c r="B236" s="74">
        <v>46155.0</v>
      </c>
      <c r="C236" s="94" t="s">
        <v>83</v>
      </c>
      <c r="D236" s="76" t="s">
        <v>173</v>
      </c>
      <c r="E236" s="76" t="s">
        <v>1253</v>
      </c>
      <c r="F236" s="78">
        <v>46155.0</v>
      </c>
      <c r="G236" s="83" t="s">
        <v>88</v>
      </c>
      <c r="H236" s="76" t="s">
        <v>1255</v>
      </c>
      <c r="I236" s="76" t="s">
        <v>1257</v>
      </c>
      <c r="J236" s="88" t="s">
        <v>1258</v>
      </c>
      <c r="K236" s="89" t="s">
        <v>1259</v>
      </c>
      <c r="L236" s="90" t="s">
        <v>1259</v>
      </c>
      <c r="M236" s="76" t="s">
        <v>1260</v>
      </c>
      <c r="N236" s="76" t="s">
        <v>1260</v>
      </c>
      <c r="O236" s="92">
        <v>46154.0</v>
      </c>
      <c r="P236" s="74">
        <v>46168.0</v>
      </c>
      <c r="Q236" s="76" t="s">
        <v>124</v>
      </c>
      <c r="R236" s="76" t="s">
        <v>143</v>
      </c>
      <c r="S236" s="83" t="s">
        <v>350</v>
      </c>
      <c r="T236" s="83" t="s">
        <v>145</v>
      </c>
      <c r="U236" s="83" t="s">
        <v>101</v>
      </c>
      <c r="V236" s="83" t="s">
        <v>131</v>
      </c>
      <c r="W236" s="94"/>
      <c r="X236" s="97"/>
      <c r="Y236" s="98"/>
      <c r="Z236" s="96" t="s">
        <v>5040</v>
      </c>
      <c r="AA236" s="97"/>
    </row>
    <row r="237" ht="22.5" customHeight="1">
      <c r="A237" s="448">
        <f>COUNTIF('Copy of Call &amp; Chat-Lidya (buat'!$I$4:$I$1910,I237)</f>
        <v>3</v>
      </c>
      <c r="B237" s="74">
        <v>46155.0</v>
      </c>
      <c r="C237" s="94" t="s">
        <v>83</v>
      </c>
      <c r="D237" s="76" t="s">
        <v>173</v>
      </c>
      <c r="E237" s="76" t="s">
        <v>1262</v>
      </c>
      <c r="F237" s="78">
        <v>46155.0</v>
      </c>
      <c r="G237" s="83" t="s">
        <v>88</v>
      </c>
      <c r="H237" s="76" t="s">
        <v>1263</v>
      </c>
      <c r="I237" s="76" t="s">
        <v>1264</v>
      </c>
      <c r="J237" s="88" t="s">
        <v>1265</v>
      </c>
      <c r="K237" s="89" t="s">
        <v>1266</v>
      </c>
      <c r="L237" s="90" t="s">
        <v>1266</v>
      </c>
      <c r="M237" s="76" t="s">
        <v>1268</v>
      </c>
      <c r="N237" s="76" t="s">
        <v>1269</v>
      </c>
      <c r="O237" s="92">
        <v>46154.0</v>
      </c>
      <c r="P237" s="74">
        <v>46168.0</v>
      </c>
      <c r="Q237" s="76" t="s">
        <v>213</v>
      </c>
      <c r="R237" s="76" t="s">
        <v>143</v>
      </c>
      <c r="S237" s="83" t="s">
        <v>381</v>
      </c>
      <c r="T237" s="83" t="s">
        <v>145</v>
      </c>
      <c r="U237" s="83" t="s">
        <v>101</v>
      </c>
      <c r="V237" s="83" t="s">
        <v>283</v>
      </c>
      <c r="W237" s="75" t="s">
        <v>694</v>
      </c>
      <c r="X237" s="97"/>
      <c r="Y237" s="98"/>
      <c r="Z237" s="96" t="s">
        <v>5048</v>
      </c>
      <c r="AA237" s="97"/>
    </row>
    <row r="238" ht="22.5" customHeight="1">
      <c r="A238" s="448">
        <f>COUNTIF('Copy of Call &amp; Chat-Lidya (buat'!$I$4:$I$1910,I238)</f>
        <v>3</v>
      </c>
      <c r="B238" s="74">
        <v>46155.0</v>
      </c>
      <c r="C238" s="94" t="s">
        <v>83</v>
      </c>
      <c r="D238" s="76" t="s">
        <v>173</v>
      </c>
      <c r="E238" s="76" t="s">
        <v>1275</v>
      </c>
      <c r="F238" s="78">
        <v>46155.0</v>
      </c>
      <c r="G238" s="83" t="s">
        <v>88</v>
      </c>
      <c r="H238" s="76" t="s">
        <v>1276</v>
      </c>
      <c r="I238" s="76" t="s">
        <v>1277</v>
      </c>
      <c r="J238" s="88" t="s">
        <v>1278</v>
      </c>
      <c r="K238" s="89" t="s">
        <v>1279</v>
      </c>
      <c r="L238" s="90" t="s">
        <v>1279</v>
      </c>
      <c r="M238" s="76" t="s">
        <v>1280</v>
      </c>
      <c r="N238" s="76" t="s">
        <v>1281</v>
      </c>
      <c r="O238" s="92">
        <v>46155.0</v>
      </c>
      <c r="P238" s="74">
        <v>46169.0</v>
      </c>
      <c r="Q238" s="76" t="s">
        <v>124</v>
      </c>
      <c r="R238" s="76" t="s">
        <v>143</v>
      </c>
      <c r="S238" s="83" t="s">
        <v>126</v>
      </c>
      <c r="T238" s="83" t="s">
        <v>145</v>
      </c>
      <c r="U238" s="83" t="s">
        <v>101</v>
      </c>
      <c r="V238" s="83" t="s">
        <v>131</v>
      </c>
      <c r="W238" s="94"/>
      <c r="X238" s="97"/>
      <c r="Y238" s="98"/>
      <c r="Z238" s="96"/>
      <c r="AA238" s="97"/>
    </row>
    <row r="239" ht="22.5" customHeight="1">
      <c r="A239" s="448">
        <f>COUNTIF('Copy of Call &amp; Chat-Lidya (buat'!$I$4:$I$1910,I239)</f>
        <v>3</v>
      </c>
      <c r="B239" s="74">
        <v>46155.0</v>
      </c>
      <c r="C239" s="94" t="s">
        <v>83</v>
      </c>
      <c r="D239" s="76" t="s">
        <v>173</v>
      </c>
      <c r="E239" s="76" t="s">
        <v>1284</v>
      </c>
      <c r="F239" s="78">
        <v>46155.0</v>
      </c>
      <c r="G239" s="83" t="s">
        <v>88</v>
      </c>
      <c r="H239" s="76" t="s">
        <v>1285</v>
      </c>
      <c r="I239" s="76" t="s">
        <v>1286</v>
      </c>
      <c r="J239" s="88" t="s">
        <v>1287</v>
      </c>
      <c r="K239" s="89" t="s">
        <v>1288</v>
      </c>
      <c r="L239" s="90" t="s">
        <v>1288</v>
      </c>
      <c r="M239" s="76" t="s">
        <v>1289</v>
      </c>
      <c r="N239" s="91"/>
      <c r="O239" s="92">
        <v>46155.0</v>
      </c>
      <c r="P239" s="74">
        <v>46169.0</v>
      </c>
      <c r="Q239" s="76" t="s">
        <v>124</v>
      </c>
      <c r="R239" s="76" t="s">
        <v>143</v>
      </c>
      <c r="S239" s="83" t="s">
        <v>251</v>
      </c>
      <c r="T239" s="83" t="s">
        <v>145</v>
      </c>
      <c r="U239" s="83" t="s">
        <v>101</v>
      </c>
      <c r="V239" s="83" t="s">
        <v>131</v>
      </c>
      <c r="W239" s="94"/>
      <c r="X239" s="97"/>
      <c r="Y239" s="98"/>
      <c r="Z239" s="96"/>
      <c r="AA239" s="97"/>
    </row>
    <row r="240" ht="22.5" customHeight="1">
      <c r="A240" s="72">
        <f>COUNTIF('Copy of Call &amp; Chat-Lidya (buat'!$I$4:$I$1910,I240)</f>
        <v>5</v>
      </c>
      <c r="B240" s="176">
        <v>46150.0</v>
      </c>
      <c r="C240" s="91" t="s">
        <v>967</v>
      </c>
      <c r="D240" s="91" t="s">
        <v>173</v>
      </c>
      <c r="E240" s="91" t="s">
        <v>143</v>
      </c>
      <c r="F240" s="176">
        <v>46143.0</v>
      </c>
      <c r="G240" s="179" t="s">
        <v>88</v>
      </c>
      <c r="H240" s="91" t="s">
        <v>1161</v>
      </c>
      <c r="I240" s="91" t="s">
        <v>1162</v>
      </c>
      <c r="J240" s="97" t="s">
        <v>1163</v>
      </c>
      <c r="K240" s="97" t="s">
        <v>1164</v>
      </c>
      <c r="L240" s="313" t="s">
        <v>1164</v>
      </c>
      <c r="M240" s="91" t="s">
        <v>1165</v>
      </c>
      <c r="N240" s="91" t="s">
        <v>1165</v>
      </c>
      <c r="O240" s="183">
        <v>46143.0</v>
      </c>
      <c r="P240" s="176">
        <v>46157.0</v>
      </c>
      <c r="Q240" s="91" t="s">
        <v>124</v>
      </c>
      <c r="R240" s="91">
        <v>1.0</v>
      </c>
      <c r="S240" s="179" t="s">
        <v>251</v>
      </c>
      <c r="T240" s="179" t="s">
        <v>145</v>
      </c>
      <c r="U240" s="179" t="s">
        <v>101</v>
      </c>
      <c r="V240" s="179" t="s">
        <v>1043</v>
      </c>
      <c r="W240" s="91" t="s">
        <v>342</v>
      </c>
      <c r="X240" s="182"/>
      <c r="Y240" s="182"/>
      <c r="Z240" s="182"/>
      <c r="AA240" s="182"/>
    </row>
    <row r="241" ht="22.5" customHeight="1">
      <c r="A241" s="72">
        <f>COUNTIF('Copy of Call &amp; Chat-Lidya (buat'!$I$4:$I$1910,I241)</f>
        <v>5</v>
      </c>
      <c r="B241" s="176">
        <v>46150.0</v>
      </c>
      <c r="C241" s="91" t="s">
        <v>967</v>
      </c>
      <c r="D241" s="91" t="s">
        <v>173</v>
      </c>
      <c r="E241" s="91" t="s">
        <v>98</v>
      </c>
      <c r="F241" s="176">
        <v>46143.0</v>
      </c>
      <c r="G241" s="179" t="s">
        <v>88</v>
      </c>
      <c r="H241" s="91" t="s">
        <v>1167</v>
      </c>
      <c r="I241" s="91" t="s">
        <v>1169</v>
      </c>
      <c r="J241" s="97" t="s">
        <v>1170</v>
      </c>
      <c r="K241" s="97" t="s">
        <v>1171</v>
      </c>
      <c r="L241" s="313" t="s">
        <v>1171</v>
      </c>
      <c r="M241" s="91" t="s">
        <v>1172</v>
      </c>
      <c r="N241" s="91" t="s">
        <v>1172</v>
      </c>
      <c r="O241" s="183">
        <v>46143.0</v>
      </c>
      <c r="P241" s="176">
        <v>46157.0</v>
      </c>
      <c r="Q241" s="91" t="s">
        <v>124</v>
      </c>
      <c r="R241" s="91">
        <v>1.0</v>
      </c>
      <c r="S241" s="179" t="s">
        <v>251</v>
      </c>
      <c r="T241" s="179" t="s">
        <v>145</v>
      </c>
      <c r="U241" s="179" t="s">
        <v>101</v>
      </c>
      <c r="V241" s="179" t="s">
        <v>131</v>
      </c>
      <c r="W241" s="182"/>
      <c r="X241" s="182"/>
      <c r="Y241" s="182"/>
      <c r="Z241" s="182"/>
      <c r="AA241" s="182"/>
    </row>
    <row r="242" ht="22.5" customHeight="1">
      <c r="A242" s="72">
        <f>COUNTIF('Copy of Call &amp; Chat-Lidya (buat'!$I$4:$I$1910,I242)</f>
        <v>3</v>
      </c>
      <c r="B242" s="176">
        <v>46150.0</v>
      </c>
      <c r="C242" s="91" t="s">
        <v>967</v>
      </c>
      <c r="D242" s="91" t="s">
        <v>173</v>
      </c>
      <c r="E242" s="91" t="s">
        <v>95</v>
      </c>
      <c r="F242" s="176">
        <v>46144.0</v>
      </c>
      <c r="G242" s="179" t="s">
        <v>88</v>
      </c>
      <c r="H242" s="91" t="s">
        <v>5081</v>
      </c>
      <c r="I242" s="91" t="s">
        <v>5082</v>
      </c>
      <c r="J242" s="97" t="s">
        <v>5083</v>
      </c>
      <c r="K242" s="97" t="s">
        <v>5084</v>
      </c>
      <c r="L242" s="313" t="s">
        <v>5084</v>
      </c>
      <c r="M242" s="91" t="s">
        <v>5086</v>
      </c>
      <c r="N242" s="91" t="s">
        <v>5087</v>
      </c>
      <c r="O242" s="183">
        <v>46143.0</v>
      </c>
      <c r="P242" s="176">
        <v>46157.0</v>
      </c>
      <c r="Q242" s="91" t="s">
        <v>124</v>
      </c>
      <c r="R242" s="91">
        <v>1.0</v>
      </c>
      <c r="S242" s="179" t="s">
        <v>99</v>
      </c>
      <c r="T242" s="179" t="s">
        <v>145</v>
      </c>
      <c r="U242" s="179" t="s">
        <v>101</v>
      </c>
      <c r="V242" s="179" t="s">
        <v>131</v>
      </c>
      <c r="W242" s="182"/>
      <c r="X242" s="182"/>
      <c r="Y242" s="182"/>
      <c r="Z242" s="182"/>
      <c r="AA242" s="182"/>
    </row>
    <row r="243" ht="22.5" customHeight="1">
      <c r="A243" s="72">
        <f>COUNTIF('Copy of Call &amp; Chat-Lidya (buat'!$I$4:$I$1910,I243)</f>
        <v>5</v>
      </c>
      <c r="B243" s="176">
        <v>46150.0</v>
      </c>
      <c r="C243" s="91" t="s">
        <v>967</v>
      </c>
      <c r="D243" s="91" t="s">
        <v>173</v>
      </c>
      <c r="E243" s="91" t="s">
        <v>461</v>
      </c>
      <c r="F243" s="176">
        <v>46144.0</v>
      </c>
      <c r="G243" s="179" t="s">
        <v>88</v>
      </c>
      <c r="H243" s="91" t="s">
        <v>1174</v>
      </c>
      <c r="I243" s="91" t="s">
        <v>1175</v>
      </c>
      <c r="J243" s="97" t="s">
        <v>1176</v>
      </c>
      <c r="K243" s="97" t="s">
        <v>1177</v>
      </c>
      <c r="L243" s="313" t="s">
        <v>1177</v>
      </c>
      <c r="M243" s="91" t="s">
        <v>1178</v>
      </c>
      <c r="N243" s="91" t="s">
        <v>1178</v>
      </c>
      <c r="O243" s="183">
        <v>46144.0</v>
      </c>
      <c r="P243" s="176">
        <v>46158.0</v>
      </c>
      <c r="Q243" s="91" t="s">
        <v>213</v>
      </c>
      <c r="R243" s="91">
        <v>1.0</v>
      </c>
      <c r="S243" s="179" t="s">
        <v>126</v>
      </c>
      <c r="T243" s="179" t="s">
        <v>145</v>
      </c>
      <c r="U243" s="179" t="s">
        <v>101</v>
      </c>
      <c r="V243" s="179" t="s">
        <v>131</v>
      </c>
      <c r="W243" s="182"/>
      <c r="X243" s="182"/>
      <c r="Y243" s="182"/>
      <c r="Z243" s="182"/>
      <c r="AA243" s="182"/>
    </row>
    <row r="244" ht="22.5" customHeight="1">
      <c r="A244" s="72">
        <f>COUNTIF('Copy of Call &amp; Chat-Lidya (buat'!$I$4:$I$1910,I244)</f>
        <v>7</v>
      </c>
      <c r="B244" s="176">
        <v>46150.0</v>
      </c>
      <c r="C244" s="91" t="s">
        <v>967</v>
      </c>
      <c r="D244" s="91" t="s">
        <v>173</v>
      </c>
      <c r="E244" s="91" t="s">
        <v>86</v>
      </c>
      <c r="F244" s="176">
        <v>46144.0</v>
      </c>
      <c r="G244" s="179" t="s">
        <v>88</v>
      </c>
      <c r="H244" s="91" t="s">
        <v>998</v>
      </c>
      <c r="I244" s="91" t="s">
        <v>999</v>
      </c>
      <c r="J244" s="97" t="s">
        <v>335</v>
      </c>
      <c r="K244" s="97" t="s">
        <v>1000</v>
      </c>
      <c r="L244" s="313" t="s">
        <v>1000</v>
      </c>
      <c r="M244" s="91" t="s">
        <v>1001</v>
      </c>
      <c r="N244" s="91" t="s">
        <v>1001</v>
      </c>
      <c r="O244" s="183">
        <v>46144.0</v>
      </c>
      <c r="P244" s="176">
        <v>46158.0</v>
      </c>
      <c r="Q244" s="91" t="s">
        <v>143</v>
      </c>
      <c r="R244" s="91">
        <v>2.0</v>
      </c>
      <c r="S244" s="179" t="s">
        <v>251</v>
      </c>
      <c r="T244" s="179" t="s">
        <v>145</v>
      </c>
      <c r="U244" s="179" t="s">
        <v>101</v>
      </c>
      <c r="V244" s="179" t="s">
        <v>341</v>
      </c>
      <c r="W244" s="182"/>
      <c r="X244" s="182"/>
      <c r="Y244" s="182"/>
      <c r="Z244" s="182"/>
      <c r="AA244" s="182"/>
    </row>
    <row r="245" ht="22.5" customHeight="1">
      <c r="A245" s="72">
        <f>COUNTIF('Copy of Call &amp; Chat-Lidya (buat'!$I$4:$I$1910,I245)</f>
        <v>6</v>
      </c>
      <c r="B245" s="176">
        <v>46150.0</v>
      </c>
      <c r="C245" s="91" t="s">
        <v>967</v>
      </c>
      <c r="D245" s="91" t="s">
        <v>173</v>
      </c>
      <c r="E245" s="91" t="s">
        <v>115</v>
      </c>
      <c r="F245" s="176">
        <v>46144.0</v>
      </c>
      <c r="G245" s="179" t="s">
        <v>88</v>
      </c>
      <c r="H245" s="91" t="s">
        <v>2657</v>
      </c>
      <c r="I245" s="91" t="s">
        <v>2659</v>
      </c>
      <c r="J245" s="97" t="s">
        <v>2660</v>
      </c>
      <c r="K245" s="97" t="s">
        <v>2662</v>
      </c>
      <c r="L245" s="313" t="s">
        <v>2662</v>
      </c>
      <c r="M245" s="91" t="s">
        <v>2663</v>
      </c>
      <c r="N245" s="91" t="s">
        <v>2664</v>
      </c>
      <c r="O245" s="183">
        <v>46144.0</v>
      </c>
      <c r="P245" s="176">
        <v>46158.0</v>
      </c>
      <c r="Q245" s="91" t="s">
        <v>124</v>
      </c>
      <c r="R245" s="91">
        <v>1.0</v>
      </c>
      <c r="S245" s="179" t="s">
        <v>126</v>
      </c>
      <c r="T245" s="179" t="s">
        <v>292</v>
      </c>
      <c r="U245" s="179" t="s">
        <v>101</v>
      </c>
      <c r="V245" s="179" t="s">
        <v>283</v>
      </c>
      <c r="W245" s="182"/>
      <c r="X245" s="182"/>
      <c r="Y245" s="182"/>
      <c r="Z245" s="180" t="s">
        <v>5105</v>
      </c>
      <c r="AA245" s="182"/>
    </row>
    <row r="246" ht="22.5" customHeight="1">
      <c r="A246" s="72">
        <f>COUNTIF('Copy of Call &amp; Chat-Lidya (buat'!$I$4:$I$1910,I246)</f>
        <v>6</v>
      </c>
      <c r="B246" s="176">
        <v>46150.0</v>
      </c>
      <c r="C246" s="91" t="s">
        <v>967</v>
      </c>
      <c r="D246" s="91" t="s">
        <v>173</v>
      </c>
      <c r="E246" s="91" t="s">
        <v>135</v>
      </c>
      <c r="F246" s="176">
        <v>46145.0</v>
      </c>
      <c r="G246" s="179" t="s">
        <v>88</v>
      </c>
      <c r="H246" s="91" t="s">
        <v>1184</v>
      </c>
      <c r="I246" s="91" t="s">
        <v>1186</v>
      </c>
      <c r="J246" s="97" t="s">
        <v>1187</v>
      </c>
      <c r="K246" s="97" t="s">
        <v>1189</v>
      </c>
      <c r="L246" s="313" t="s">
        <v>1189</v>
      </c>
      <c r="M246" s="91" t="s">
        <v>1190</v>
      </c>
      <c r="N246" s="91" t="s">
        <v>1192</v>
      </c>
      <c r="O246" s="183">
        <v>46144.0</v>
      </c>
      <c r="P246" s="176">
        <v>46158.0</v>
      </c>
      <c r="Q246" s="91" t="s">
        <v>124</v>
      </c>
      <c r="R246" s="91">
        <v>1.0</v>
      </c>
      <c r="S246" s="179" t="s">
        <v>251</v>
      </c>
      <c r="T246" s="179" t="s">
        <v>145</v>
      </c>
      <c r="U246" s="179" t="s">
        <v>101</v>
      </c>
      <c r="V246" s="179" t="s">
        <v>131</v>
      </c>
      <c r="W246" s="182"/>
      <c r="X246" s="182"/>
      <c r="Y246" s="182"/>
      <c r="Z246" s="182"/>
      <c r="AA246" s="182"/>
    </row>
    <row r="247" ht="22.5" customHeight="1">
      <c r="A247" s="72">
        <f>COUNTIF('Copy of Call &amp; Chat-Lidya (buat'!$I$4:$I$1910,I247)</f>
        <v>6</v>
      </c>
      <c r="B247" s="176">
        <v>46150.0</v>
      </c>
      <c r="C247" s="91" t="s">
        <v>967</v>
      </c>
      <c r="D247" s="91" t="s">
        <v>173</v>
      </c>
      <c r="E247" s="91" t="s">
        <v>149</v>
      </c>
      <c r="F247" s="176">
        <v>46145.0</v>
      </c>
      <c r="G247" s="179" t="s">
        <v>88</v>
      </c>
      <c r="H247" s="91" t="s">
        <v>2680</v>
      </c>
      <c r="I247" s="91" t="s">
        <v>2682</v>
      </c>
      <c r="J247" s="97" t="s">
        <v>2684</v>
      </c>
      <c r="K247" s="97" t="s">
        <v>2686</v>
      </c>
      <c r="L247" s="313" t="s">
        <v>2686</v>
      </c>
      <c r="M247" s="91" t="s">
        <v>2688</v>
      </c>
      <c r="N247" s="182"/>
      <c r="O247" s="183">
        <v>46145.0</v>
      </c>
      <c r="P247" s="176">
        <v>46159.0</v>
      </c>
      <c r="Q247" s="91" t="s">
        <v>124</v>
      </c>
      <c r="R247" s="91" t="s">
        <v>124</v>
      </c>
      <c r="S247" s="179" t="s">
        <v>251</v>
      </c>
      <c r="T247" s="179" t="s">
        <v>127</v>
      </c>
      <c r="U247" s="179" t="s">
        <v>128</v>
      </c>
      <c r="V247" s="179" t="s">
        <v>131</v>
      </c>
      <c r="W247" s="182"/>
      <c r="X247" s="182"/>
      <c r="Y247" s="182"/>
      <c r="Z247" s="180" t="s">
        <v>533</v>
      </c>
      <c r="AA247" s="182"/>
    </row>
    <row r="248" ht="22.5" customHeight="1">
      <c r="A248" s="72">
        <f>COUNTIF('Copy of Call &amp; Chat-Lidya (buat'!$I$4:$I$1910,I248)</f>
        <v>6</v>
      </c>
      <c r="B248" s="176">
        <v>46150.0</v>
      </c>
      <c r="C248" s="91" t="s">
        <v>967</v>
      </c>
      <c r="D248" s="91" t="s">
        <v>173</v>
      </c>
      <c r="E248" s="91" t="s">
        <v>163</v>
      </c>
      <c r="F248" s="176">
        <v>46145.0</v>
      </c>
      <c r="G248" s="179" t="s">
        <v>88</v>
      </c>
      <c r="H248" s="91" t="s">
        <v>2696</v>
      </c>
      <c r="I248" s="91" t="s">
        <v>2697</v>
      </c>
      <c r="J248" s="97" t="s">
        <v>2699</v>
      </c>
      <c r="K248" s="97" t="s">
        <v>2700</v>
      </c>
      <c r="L248" s="313" t="s">
        <v>2700</v>
      </c>
      <c r="M248" s="91" t="s">
        <v>2701</v>
      </c>
      <c r="N248" s="91" t="s">
        <v>2702</v>
      </c>
      <c r="O248" s="183">
        <v>46145.0</v>
      </c>
      <c r="P248" s="176">
        <v>46159.0</v>
      </c>
      <c r="Q248" s="91" t="s">
        <v>143</v>
      </c>
      <c r="R248" s="91">
        <v>1.0</v>
      </c>
      <c r="S248" s="179" t="s">
        <v>126</v>
      </c>
      <c r="T248" s="179" t="s">
        <v>195</v>
      </c>
      <c r="U248" s="179" t="s">
        <v>128</v>
      </c>
      <c r="V248" s="179" t="s">
        <v>131</v>
      </c>
      <c r="W248" s="182"/>
      <c r="X248" s="182"/>
      <c r="Y248" s="182"/>
      <c r="Z248" s="182"/>
      <c r="AA248" s="182"/>
    </row>
    <row r="249" ht="22.5" customHeight="1">
      <c r="A249" s="72">
        <f>COUNTIF('Copy of Call &amp; Chat-Lidya (buat'!$I$4:$I$1910,I249)</f>
        <v>8</v>
      </c>
      <c r="B249" s="176">
        <v>46150.0</v>
      </c>
      <c r="C249" s="91" t="s">
        <v>967</v>
      </c>
      <c r="D249" s="91" t="s">
        <v>173</v>
      </c>
      <c r="E249" s="91" t="s">
        <v>175</v>
      </c>
      <c r="F249" s="176">
        <v>46146.0</v>
      </c>
      <c r="G249" s="179" t="s">
        <v>88</v>
      </c>
      <c r="H249" s="91" t="s">
        <v>968</v>
      </c>
      <c r="I249" s="91" t="s">
        <v>969</v>
      </c>
      <c r="J249" s="97" t="s">
        <v>970</v>
      </c>
      <c r="K249" s="97" t="s">
        <v>971</v>
      </c>
      <c r="L249" s="313" t="s">
        <v>971</v>
      </c>
      <c r="M249" s="91" t="s">
        <v>2050</v>
      </c>
      <c r="N249" s="91" t="s">
        <v>972</v>
      </c>
      <c r="O249" s="183">
        <v>46146.0</v>
      </c>
      <c r="P249" s="176">
        <v>46160.0</v>
      </c>
      <c r="Q249" s="91" t="s">
        <v>124</v>
      </c>
      <c r="R249" s="91">
        <v>2.0</v>
      </c>
      <c r="S249" s="179" t="s">
        <v>251</v>
      </c>
      <c r="T249" s="179" t="s">
        <v>145</v>
      </c>
      <c r="U249" s="179" t="s">
        <v>101</v>
      </c>
      <c r="V249" s="179" t="s">
        <v>341</v>
      </c>
      <c r="W249" s="329" t="s">
        <v>509</v>
      </c>
      <c r="X249" s="182"/>
      <c r="Y249" s="182"/>
      <c r="Z249" s="182"/>
      <c r="AA249" s="182"/>
    </row>
    <row r="250" ht="22.5" customHeight="1">
      <c r="A250" s="72">
        <f>COUNTIF('Copy of Call &amp; Chat-Lidya (buat'!$I$4:$I$1910,I250)</f>
        <v>5</v>
      </c>
      <c r="B250" s="176">
        <v>46150.0</v>
      </c>
      <c r="C250" s="91" t="s">
        <v>967</v>
      </c>
      <c r="D250" s="91" t="s">
        <v>173</v>
      </c>
      <c r="E250" s="91" t="s">
        <v>315</v>
      </c>
      <c r="F250" s="176">
        <v>46147.0</v>
      </c>
      <c r="G250" s="179" t="s">
        <v>88</v>
      </c>
      <c r="H250" s="91" t="s">
        <v>1203</v>
      </c>
      <c r="I250" s="330">
        <v>18594.0</v>
      </c>
      <c r="J250" s="97" t="s">
        <v>1205</v>
      </c>
      <c r="K250" s="97" t="s">
        <v>1206</v>
      </c>
      <c r="L250" s="313" t="s">
        <v>1206</v>
      </c>
      <c r="M250" s="91" t="s">
        <v>1208</v>
      </c>
      <c r="N250" s="91" t="s">
        <v>1209</v>
      </c>
      <c r="O250" s="331" t="s">
        <v>986</v>
      </c>
      <c r="P250" s="176">
        <v>46161.0</v>
      </c>
      <c r="Q250" s="91" t="s">
        <v>124</v>
      </c>
      <c r="R250" s="91">
        <v>1.0</v>
      </c>
      <c r="S250" s="179" t="s">
        <v>251</v>
      </c>
      <c r="T250" s="179" t="s">
        <v>145</v>
      </c>
      <c r="U250" s="179" t="s">
        <v>101</v>
      </c>
      <c r="V250" s="179" t="s">
        <v>131</v>
      </c>
      <c r="W250" s="182"/>
      <c r="X250" s="182"/>
      <c r="Y250" s="182"/>
      <c r="Z250" s="180" t="s">
        <v>2745</v>
      </c>
      <c r="AA250" s="184"/>
    </row>
    <row r="251" ht="22.5" customHeight="1">
      <c r="A251" s="72">
        <f>COUNTIF('Copy of Call &amp; Chat-Lidya (buat'!$I$4:$I$1910,I251)</f>
        <v>5</v>
      </c>
      <c r="B251" s="176">
        <v>46150.0</v>
      </c>
      <c r="C251" s="91" t="s">
        <v>967</v>
      </c>
      <c r="D251" s="91" t="s">
        <v>173</v>
      </c>
      <c r="E251" s="91" t="s">
        <v>340</v>
      </c>
      <c r="F251" s="176">
        <v>46147.0</v>
      </c>
      <c r="G251" s="179" t="s">
        <v>88</v>
      </c>
      <c r="H251" s="91" t="s">
        <v>1216</v>
      </c>
      <c r="I251" s="330">
        <v>18595.0</v>
      </c>
      <c r="J251" s="97" t="s">
        <v>1218</v>
      </c>
      <c r="K251" s="97" t="s">
        <v>1219</v>
      </c>
      <c r="L251" s="313" t="s">
        <v>1219</v>
      </c>
      <c r="M251" s="91" t="s">
        <v>1220</v>
      </c>
      <c r="N251" s="91" t="s">
        <v>1220</v>
      </c>
      <c r="O251" s="331" t="s">
        <v>986</v>
      </c>
      <c r="P251" s="176">
        <v>46161.0</v>
      </c>
      <c r="Q251" s="91" t="s">
        <v>124</v>
      </c>
      <c r="R251" s="91">
        <v>1.0</v>
      </c>
      <c r="S251" s="179" t="s">
        <v>126</v>
      </c>
      <c r="T251" s="179" t="s">
        <v>195</v>
      </c>
      <c r="U251" s="179" t="s">
        <v>128</v>
      </c>
      <c r="V251" s="179" t="s">
        <v>131</v>
      </c>
      <c r="W251" s="182"/>
      <c r="X251" s="182"/>
      <c r="Y251" s="182"/>
      <c r="Z251" s="182"/>
      <c r="AA251" s="184"/>
    </row>
    <row r="252" ht="22.5" customHeight="1">
      <c r="A252" s="72">
        <f>COUNTIF('Copy of Call &amp; Chat-Lidya (buat'!$I$4:$I$1910,I252)</f>
        <v>5</v>
      </c>
      <c r="B252" s="176">
        <v>46150.0</v>
      </c>
      <c r="C252" s="91" t="s">
        <v>967</v>
      </c>
      <c r="D252" s="91" t="s">
        <v>173</v>
      </c>
      <c r="E252" s="91" t="s">
        <v>539</v>
      </c>
      <c r="F252" s="176">
        <v>46148.0</v>
      </c>
      <c r="G252" s="179" t="s">
        <v>88</v>
      </c>
      <c r="H252" s="91" t="s">
        <v>1228</v>
      </c>
      <c r="I252" s="330">
        <v>18597.0</v>
      </c>
      <c r="J252" s="97" t="s">
        <v>1229</v>
      </c>
      <c r="K252" s="97" t="s">
        <v>1230</v>
      </c>
      <c r="L252" s="313" t="s">
        <v>1230</v>
      </c>
      <c r="M252" s="91" t="s">
        <v>1231</v>
      </c>
      <c r="N252" s="91" t="s">
        <v>1231</v>
      </c>
      <c r="O252" s="331" t="s">
        <v>986</v>
      </c>
      <c r="P252" s="176">
        <v>46161.0</v>
      </c>
      <c r="Q252" s="91" t="s">
        <v>124</v>
      </c>
      <c r="R252" s="91">
        <v>1.0</v>
      </c>
      <c r="S252" s="179" t="s">
        <v>251</v>
      </c>
      <c r="T252" s="179" t="s">
        <v>195</v>
      </c>
      <c r="U252" s="179" t="s">
        <v>128</v>
      </c>
      <c r="V252" s="179" t="s">
        <v>131</v>
      </c>
      <c r="W252" s="182"/>
      <c r="X252" s="182"/>
      <c r="Y252" s="182"/>
      <c r="Z252" s="182"/>
      <c r="AA252" s="184"/>
    </row>
    <row r="253" ht="22.5" customHeight="1">
      <c r="A253" s="72">
        <f>COUNTIF('Copy of Call &amp; Chat-Lidya (buat'!$I$4:$I$1910,I253)</f>
        <v>8</v>
      </c>
      <c r="B253" s="176">
        <v>46150.0</v>
      </c>
      <c r="C253" s="91" t="s">
        <v>967</v>
      </c>
      <c r="D253" s="91" t="s">
        <v>173</v>
      </c>
      <c r="E253" s="91" t="s">
        <v>554</v>
      </c>
      <c r="F253" s="176">
        <v>46148.0</v>
      </c>
      <c r="G253" s="179" t="s">
        <v>88</v>
      </c>
      <c r="H253" s="91" t="s">
        <v>982</v>
      </c>
      <c r="I253" s="330">
        <v>18604.0</v>
      </c>
      <c r="J253" s="97" t="s">
        <v>983</v>
      </c>
      <c r="K253" s="97" t="s">
        <v>984</v>
      </c>
      <c r="L253" s="313" t="s">
        <v>984</v>
      </c>
      <c r="M253" s="91" t="s">
        <v>985</v>
      </c>
      <c r="N253" s="91" t="s">
        <v>985</v>
      </c>
      <c r="O253" s="331" t="s">
        <v>986</v>
      </c>
      <c r="P253" s="176">
        <v>46161.0</v>
      </c>
      <c r="Q253" s="91" t="s">
        <v>124</v>
      </c>
      <c r="R253" s="91">
        <v>1.0</v>
      </c>
      <c r="S253" s="179" t="s">
        <v>251</v>
      </c>
      <c r="T253" s="179" t="s">
        <v>145</v>
      </c>
      <c r="U253" s="179" t="s">
        <v>101</v>
      </c>
      <c r="V253" s="179" t="s">
        <v>131</v>
      </c>
      <c r="W253" s="182"/>
      <c r="X253" s="182"/>
      <c r="Y253" s="182"/>
      <c r="Z253" s="182"/>
      <c r="AA253" s="184"/>
    </row>
    <row r="254" ht="22.5" customHeight="1">
      <c r="A254" s="72">
        <f>COUNTIF('Copy of Call &amp; Chat-Lidya (buat'!$I$4:$I$1910,I254)</f>
        <v>5</v>
      </c>
      <c r="B254" s="176">
        <v>46150.0</v>
      </c>
      <c r="C254" s="91" t="s">
        <v>967</v>
      </c>
      <c r="D254" s="91" t="s">
        <v>173</v>
      </c>
      <c r="E254" s="91" t="s">
        <v>568</v>
      </c>
      <c r="F254" s="176">
        <v>46148.0</v>
      </c>
      <c r="G254" s="179" t="s">
        <v>88</v>
      </c>
      <c r="H254" s="91" t="s">
        <v>1233</v>
      </c>
      <c r="I254" s="330">
        <v>18609.0</v>
      </c>
      <c r="J254" s="97" t="s">
        <v>1234</v>
      </c>
      <c r="K254" s="97" t="s">
        <v>1235</v>
      </c>
      <c r="L254" s="313" t="s">
        <v>1235</v>
      </c>
      <c r="M254" s="91" t="s">
        <v>1236</v>
      </c>
      <c r="N254" s="91" t="s">
        <v>1236</v>
      </c>
      <c r="O254" s="331" t="s">
        <v>1237</v>
      </c>
      <c r="P254" s="176">
        <v>46162.0</v>
      </c>
      <c r="Q254" s="91" t="s">
        <v>124</v>
      </c>
      <c r="R254" s="91">
        <v>1.0</v>
      </c>
      <c r="S254" s="179" t="s">
        <v>251</v>
      </c>
      <c r="T254" s="179" t="s">
        <v>145</v>
      </c>
      <c r="U254" s="179" t="s">
        <v>101</v>
      </c>
      <c r="V254" s="179" t="s">
        <v>131</v>
      </c>
      <c r="W254" s="182"/>
      <c r="X254" s="182"/>
      <c r="Y254" s="182"/>
      <c r="Z254" s="182"/>
      <c r="AA254" s="184"/>
    </row>
    <row r="255" ht="22.5" customHeight="1">
      <c r="A255" s="72">
        <f>COUNTIF('Copy of Call &amp; Chat-Lidya (buat'!$I$4:$I$1910,I255)</f>
        <v>5</v>
      </c>
      <c r="B255" s="176">
        <v>46150.0</v>
      </c>
      <c r="C255" s="91" t="s">
        <v>967</v>
      </c>
      <c r="D255" s="91" t="s">
        <v>173</v>
      </c>
      <c r="E255" s="91" t="s">
        <v>616</v>
      </c>
      <c r="F255" s="176">
        <v>46149.0</v>
      </c>
      <c r="G255" s="179" t="s">
        <v>88</v>
      </c>
      <c r="H255" s="91" t="s">
        <v>1242</v>
      </c>
      <c r="I255" s="330">
        <v>18616.0</v>
      </c>
      <c r="J255" s="97" t="s">
        <v>1243</v>
      </c>
      <c r="K255" s="97" t="s">
        <v>1244</v>
      </c>
      <c r="L255" s="313" t="s">
        <v>1244</v>
      </c>
      <c r="M255" s="91" t="s">
        <v>1245</v>
      </c>
      <c r="N255" s="91" t="s">
        <v>1246</v>
      </c>
      <c r="O255" s="331" t="s">
        <v>1160</v>
      </c>
      <c r="P255" s="176">
        <v>46163.0</v>
      </c>
      <c r="Q255" s="91" t="s">
        <v>124</v>
      </c>
      <c r="R255" s="91">
        <v>1.0</v>
      </c>
      <c r="S255" s="179" t="s">
        <v>126</v>
      </c>
      <c r="T255" s="179" t="s">
        <v>145</v>
      </c>
      <c r="U255" s="179" t="s">
        <v>101</v>
      </c>
      <c r="V255" s="179" t="s">
        <v>131</v>
      </c>
      <c r="W255" s="182"/>
      <c r="X255" s="182"/>
      <c r="Y255" s="182"/>
      <c r="Z255" s="182"/>
      <c r="AA255" s="184"/>
    </row>
    <row r="256" ht="22.5" customHeight="1">
      <c r="A256" s="72">
        <f>COUNTIF('Copy of Call &amp; Chat-Lidya (buat'!$I$4:$I$1910,I256)</f>
        <v>3</v>
      </c>
      <c r="B256" s="176">
        <v>46150.0</v>
      </c>
      <c r="C256" s="91" t="s">
        <v>967</v>
      </c>
      <c r="D256" s="91" t="s">
        <v>173</v>
      </c>
      <c r="E256" s="91" t="s">
        <v>631</v>
      </c>
      <c r="F256" s="176">
        <v>46149.0</v>
      </c>
      <c r="G256" s="179" t="s">
        <v>88</v>
      </c>
      <c r="H256" s="91" t="s">
        <v>2570</v>
      </c>
      <c r="I256" s="330">
        <v>18620.0</v>
      </c>
      <c r="J256" s="97" t="s">
        <v>2572</v>
      </c>
      <c r="K256" s="97" t="s">
        <v>2573</v>
      </c>
      <c r="L256" s="313" t="s">
        <v>2573</v>
      </c>
      <c r="M256" s="91" t="s">
        <v>2574</v>
      </c>
      <c r="N256" s="91" t="s">
        <v>2574</v>
      </c>
      <c r="O256" s="331" t="s">
        <v>1160</v>
      </c>
      <c r="P256" s="176">
        <v>46163.0</v>
      </c>
      <c r="Q256" s="91" t="s">
        <v>124</v>
      </c>
      <c r="R256" s="91" t="s">
        <v>143</v>
      </c>
      <c r="S256" s="179" t="s">
        <v>126</v>
      </c>
      <c r="T256" s="179" t="s">
        <v>127</v>
      </c>
      <c r="U256" s="179" t="s">
        <v>128</v>
      </c>
      <c r="V256" s="179" t="s">
        <v>131</v>
      </c>
      <c r="W256" s="182"/>
      <c r="X256" s="182"/>
      <c r="Y256" s="182"/>
      <c r="Z256" s="97" t="s">
        <v>533</v>
      </c>
      <c r="AA256" s="184"/>
    </row>
    <row r="257" ht="22.5" customHeight="1">
      <c r="A257" s="72">
        <f>COUNTIF('Copy of Call &amp; Chat-Lidya (buat'!$I$4:$I$1910,I257)</f>
        <v>3</v>
      </c>
      <c r="B257" s="176">
        <v>46150.0</v>
      </c>
      <c r="C257" s="91" t="s">
        <v>967</v>
      </c>
      <c r="D257" s="91" t="s">
        <v>173</v>
      </c>
      <c r="E257" s="91" t="s">
        <v>644</v>
      </c>
      <c r="F257" s="176">
        <v>46150.0</v>
      </c>
      <c r="G257" s="179" t="s">
        <v>88</v>
      </c>
      <c r="H257" s="91" t="s">
        <v>1133</v>
      </c>
      <c r="I257" s="330">
        <v>18623.0</v>
      </c>
      <c r="J257" s="97" t="s">
        <v>1134</v>
      </c>
      <c r="K257" s="97" t="s">
        <v>1135</v>
      </c>
      <c r="L257" s="313" t="s">
        <v>1135</v>
      </c>
      <c r="M257" s="91" t="s">
        <v>1136</v>
      </c>
      <c r="N257" s="91" t="s">
        <v>1136</v>
      </c>
      <c r="O257" s="331" t="s">
        <v>1120</v>
      </c>
      <c r="P257" s="176">
        <v>46164.0</v>
      </c>
      <c r="Q257" s="91" t="s">
        <v>124</v>
      </c>
      <c r="R257" s="91" t="s">
        <v>143</v>
      </c>
      <c r="S257" s="179" t="s">
        <v>251</v>
      </c>
      <c r="T257" s="179" t="s">
        <v>145</v>
      </c>
      <c r="U257" s="179" t="s">
        <v>101</v>
      </c>
      <c r="V257" s="179" t="s">
        <v>131</v>
      </c>
      <c r="W257" s="182"/>
      <c r="X257" s="182"/>
      <c r="Y257" s="182"/>
      <c r="Z257" s="182"/>
      <c r="AA257" s="184"/>
    </row>
    <row r="258" ht="22.5" customHeight="1">
      <c r="A258" s="72">
        <f>COUNTIF('Copy of Call &amp; Chat-Lidya (buat'!$I$4:$I$1910,I258)</f>
        <v>2</v>
      </c>
      <c r="B258" s="176">
        <v>46150.0</v>
      </c>
      <c r="C258" s="91" t="s">
        <v>83</v>
      </c>
      <c r="D258" s="91" t="s">
        <v>173</v>
      </c>
      <c r="E258" s="91" t="s">
        <v>2177</v>
      </c>
      <c r="F258" s="176">
        <v>46134.0</v>
      </c>
      <c r="G258" s="179" t="s">
        <v>88</v>
      </c>
      <c r="H258" s="91" t="s">
        <v>2181</v>
      </c>
      <c r="I258" s="91" t="s">
        <v>2182</v>
      </c>
      <c r="J258" s="97" t="s">
        <v>2183</v>
      </c>
      <c r="K258" s="97" t="s">
        <v>2184</v>
      </c>
      <c r="L258" s="313" t="s">
        <v>2184</v>
      </c>
      <c r="M258" s="91" t="s">
        <v>2187</v>
      </c>
      <c r="N258" s="91" t="s">
        <v>2189</v>
      </c>
      <c r="O258" s="183">
        <v>46115.0</v>
      </c>
      <c r="P258" s="176">
        <v>46129.0</v>
      </c>
      <c r="Q258" s="91" t="s">
        <v>124</v>
      </c>
      <c r="R258" s="76" t="s">
        <v>124</v>
      </c>
      <c r="S258" s="83" t="s">
        <v>350</v>
      </c>
      <c r="T258" s="179" t="s">
        <v>145</v>
      </c>
      <c r="U258" s="179" t="s">
        <v>101</v>
      </c>
      <c r="V258" s="83" t="s">
        <v>283</v>
      </c>
      <c r="W258" s="182"/>
      <c r="X258" s="182"/>
      <c r="Y258" s="182"/>
      <c r="Z258" s="180" t="s">
        <v>2192</v>
      </c>
      <c r="AA258" s="182"/>
    </row>
    <row r="259" ht="22.5" customHeight="1">
      <c r="A259" s="72">
        <f>COUNTIF('Copy of Call &amp; Chat-Lidya (buat'!$I$4:$I$1910,I259)</f>
        <v>2</v>
      </c>
      <c r="B259" s="176">
        <v>46150.0</v>
      </c>
      <c r="C259" s="91" t="s">
        <v>83</v>
      </c>
      <c r="D259" s="91" t="s">
        <v>173</v>
      </c>
      <c r="E259" s="91" t="s">
        <v>2197</v>
      </c>
      <c r="F259" s="176">
        <v>46134.0</v>
      </c>
      <c r="G259" s="179" t="s">
        <v>88</v>
      </c>
      <c r="H259" s="91" t="s">
        <v>2198</v>
      </c>
      <c r="I259" s="91" t="s">
        <v>2200</v>
      </c>
      <c r="J259" s="97" t="s">
        <v>2201</v>
      </c>
      <c r="K259" s="97" t="s">
        <v>2203</v>
      </c>
      <c r="L259" s="313" t="s">
        <v>2203</v>
      </c>
      <c r="M259" s="91" t="s">
        <v>2204</v>
      </c>
      <c r="N259" s="91" t="s">
        <v>2205</v>
      </c>
      <c r="O259" s="183">
        <v>46118.0</v>
      </c>
      <c r="P259" s="176">
        <v>46132.0</v>
      </c>
      <c r="Q259" s="91" t="s">
        <v>124</v>
      </c>
      <c r="R259" s="91">
        <v>1.0</v>
      </c>
      <c r="S259" s="179" t="s">
        <v>126</v>
      </c>
      <c r="T259" s="179" t="s">
        <v>145</v>
      </c>
      <c r="U259" s="179" t="s">
        <v>101</v>
      </c>
      <c r="V259" s="179" t="s">
        <v>131</v>
      </c>
      <c r="W259" s="182"/>
      <c r="X259" s="182"/>
      <c r="Y259" s="182"/>
      <c r="Z259" s="182"/>
      <c r="AA259" s="182"/>
    </row>
    <row r="260" ht="22.5" customHeight="1">
      <c r="A260" s="72">
        <f>COUNTIF('Copy of Call &amp; Chat-Lidya (buat'!$I$4:$I$1910,I260)</f>
        <v>2</v>
      </c>
      <c r="B260" s="176">
        <v>46150.0</v>
      </c>
      <c r="C260" s="91" t="s">
        <v>83</v>
      </c>
      <c r="D260" s="91" t="s">
        <v>173</v>
      </c>
      <c r="E260" s="91" t="s">
        <v>2215</v>
      </c>
      <c r="F260" s="176">
        <v>46134.0</v>
      </c>
      <c r="G260" s="179" t="s">
        <v>88</v>
      </c>
      <c r="H260" s="91" t="s">
        <v>2216</v>
      </c>
      <c r="I260" s="91" t="s">
        <v>2217</v>
      </c>
      <c r="J260" s="97" t="s">
        <v>2218</v>
      </c>
      <c r="K260" s="97" t="s">
        <v>2219</v>
      </c>
      <c r="L260" s="313" t="s">
        <v>2219</v>
      </c>
      <c r="M260" s="91" t="s">
        <v>2222</v>
      </c>
      <c r="N260" s="91" t="s">
        <v>2222</v>
      </c>
      <c r="O260" s="183">
        <v>46118.0</v>
      </c>
      <c r="P260" s="176">
        <v>46132.0</v>
      </c>
      <c r="Q260" s="91" t="s">
        <v>124</v>
      </c>
      <c r="R260" s="91">
        <v>1.0</v>
      </c>
      <c r="S260" s="179" t="s">
        <v>251</v>
      </c>
      <c r="T260" s="179" t="s">
        <v>145</v>
      </c>
      <c r="U260" s="179" t="s">
        <v>101</v>
      </c>
      <c r="V260" s="179" t="s">
        <v>131</v>
      </c>
      <c r="W260" s="182"/>
      <c r="X260" s="182"/>
      <c r="Y260" s="182"/>
      <c r="Z260" s="182"/>
      <c r="AA260" s="182"/>
    </row>
    <row r="261" ht="22.5" customHeight="1">
      <c r="A261" s="72">
        <f>COUNTIF('Copy of Call &amp; Chat-Lidya (buat'!$I$4:$I$1910,I261)</f>
        <v>2</v>
      </c>
      <c r="B261" s="176">
        <v>46150.0</v>
      </c>
      <c r="C261" s="91" t="s">
        <v>83</v>
      </c>
      <c r="D261" s="91" t="s">
        <v>173</v>
      </c>
      <c r="E261" s="91" t="s">
        <v>2227</v>
      </c>
      <c r="F261" s="176">
        <v>46134.0</v>
      </c>
      <c r="G261" s="179" t="s">
        <v>88</v>
      </c>
      <c r="H261" s="91" t="s">
        <v>2228</v>
      </c>
      <c r="I261" s="91" t="s">
        <v>2229</v>
      </c>
      <c r="J261" s="97" t="s">
        <v>2230</v>
      </c>
      <c r="K261" s="97" t="s">
        <v>2231</v>
      </c>
      <c r="L261" s="313" t="s">
        <v>2231</v>
      </c>
      <c r="M261" s="91" t="s">
        <v>2232</v>
      </c>
      <c r="N261" s="91" t="s">
        <v>2233</v>
      </c>
      <c r="O261" s="183">
        <v>46118.0</v>
      </c>
      <c r="P261" s="176">
        <v>46132.0</v>
      </c>
      <c r="Q261" s="91" t="s">
        <v>124</v>
      </c>
      <c r="R261" s="91">
        <v>1.0</v>
      </c>
      <c r="S261" s="179" t="s">
        <v>251</v>
      </c>
      <c r="T261" s="179" t="s">
        <v>145</v>
      </c>
      <c r="U261" s="179" t="s">
        <v>101</v>
      </c>
      <c r="V261" s="179" t="s">
        <v>131</v>
      </c>
      <c r="W261" s="182"/>
      <c r="X261" s="182"/>
      <c r="Y261" s="182"/>
      <c r="Z261" s="182"/>
      <c r="AA261" s="182"/>
    </row>
    <row r="262" ht="22.5" customHeight="1">
      <c r="A262" s="72">
        <f>COUNTIF('Copy of Call &amp; Chat-Lidya (buat'!$I$4:$I$1910,I262)</f>
        <v>2</v>
      </c>
      <c r="B262" s="176">
        <v>46150.0</v>
      </c>
      <c r="C262" s="91" t="s">
        <v>83</v>
      </c>
      <c r="D262" s="91" t="s">
        <v>173</v>
      </c>
      <c r="E262" s="91" t="s">
        <v>2240</v>
      </c>
      <c r="F262" s="176">
        <v>46134.0</v>
      </c>
      <c r="G262" s="179" t="s">
        <v>88</v>
      </c>
      <c r="H262" s="91" t="s">
        <v>2241</v>
      </c>
      <c r="I262" s="91" t="s">
        <v>2242</v>
      </c>
      <c r="J262" s="97" t="s">
        <v>2243</v>
      </c>
      <c r="K262" s="97" t="s">
        <v>2244</v>
      </c>
      <c r="L262" s="313" t="s">
        <v>2244</v>
      </c>
      <c r="M262" s="91" t="s">
        <v>2245</v>
      </c>
      <c r="N262" s="91" t="s">
        <v>2246</v>
      </c>
      <c r="O262" s="183">
        <v>46118.0</v>
      </c>
      <c r="P262" s="176">
        <v>46132.0</v>
      </c>
      <c r="Q262" s="91" t="s">
        <v>143</v>
      </c>
      <c r="R262" s="91">
        <v>1.0</v>
      </c>
      <c r="S262" s="179" t="s">
        <v>126</v>
      </c>
      <c r="T262" s="179" t="s">
        <v>145</v>
      </c>
      <c r="U262" s="179" t="s">
        <v>101</v>
      </c>
      <c r="V262" s="179" t="s">
        <v>131</v>
      </c>
      <c r="W262" s="182"/>
      <c r="X262" s="182"/>
      <c r="Y262" s="182"/>
      <c r="Z262" s="182"/>
      <c r="AA262" s="182"/>
    </row>
    <row r="263" ht="22.5" customHeight="1">
      <c r="A263" s="72">
        <f>COUNTIF('Copy of Call &amp; Chat-Lidya (buat'!$I$4:$I$1910,I263)</f>
        <v>2</v>
      </c>
      <c r="B263" s="176">
        <v>46150.0</v>
      </c>
      <c r="C263" s="91" t="s">
        <v>83</v>
      </c>
      <c r="D263" s="91" t="s">
        <v>173</v>
      </c>
      <c r="E263" s="91" t="s">
        <v>2257</v>
      </c>
      <c r="F263" s="176">
        <v>46134.0</v>
      </c>
      <c r="G263" s="179" t="s">
        <v>88</v>
      </c>
      <c r="H263" s="91" t="s">
        <v>2258</v>
      </c>
      <c r="I263" s="91" t="s">
        <v>2259</v>
      </c>
      <c r="J263" s="97" t="s">
        <v>2260</v>
      </c>
      <c r="K263" s="97" t="s">
        <v>2261</v>
      </c>
      <c r="L263" s="313" t="s">
        <v>2261</v>
      </c>
      <c r="M263" s="91" t="s">
        <v>2262</v>
      </c>
      <c r="N263" s="91" t="s">
        <v>2263</v>
      </c>
      <c r="O263" s="183">
        <v>46119.0</v>
      </c>
      <c r="P263" s="176">
        <v>46133.0</v>
      </c>
      <c r="Q263" s="91" t="s">
        <v>124</v>
      </c>
      <c r="R263" s="91">
        <v>1.0</v>
      </c>
      <c r="S263" s="179" t="s">
        <v>251</v>
      </c>
      <c r="T263" s="179" t="s">
        <v>145</v>
      </c>
      <c r="U263" s="179" t="s">
        <v>101</v>
      </c>
      <c r="V263" s="179" t="s">
        <v>131</v>
      </c>
      <c r="W263" s="182"/>
      <c r="X263" s="182"/>
      <c r="Y263" s="182"/>
      <c r="Z263" s="182"/>
      <c r="AA263" s="182"/>
    </row>
    <row r="264" ht="22.5" customHeight="1">
      <c r="A264" s="72">
        <f>COUNTIF('Copy of Call &amp; Chat-Lidya (buat'!$I$4:$I$1910,I264)</f>
        <v>2</v>
      </c>
      <c r="B264" s="176">
        <v>46150.0</v>
      </c>
      <c r="C264" s="91" t="s">
        <v>83</v>
      </c>
      <c r="D264" s="91" t="s">
        <v>173</v>
      </c>
      <c r="E264" s="91" t="s">
        <v>2274</v>
      </c>
      <c r="F264" s="176">
        <v>46134.0</v>
      </c>
      <c r="G264" s="179" t="s">
        <v>88</v>
      </c>
      <c r="H264" s="91" t="s">
        <v>2276</v>
      </c>
      <c r="I264" s="91" t="s">
        <v>2277</v>
      </c>
      <c r="J264" s="97" t="s">
        <v>2278</v>
      </c>
      <c r="K264" s="97" t="s">
        <v>2279</v>
      </c>
      <c r="L264" s="313" t="s">
        <v>2280</v>
      </c>
      <c r="M264" s="91" t="s">
        <v>2281</v>
      </c>
      <c r="N264" s="91" t="s">
        <v>2281</v>
      </c>
      <c r="O264" s="183">
        <v>46119.0</v>
      </c>
      <c r="P264" s="176">
        <v>46133.0</v>
      </c>
      <c r="Q264" s="91" t="s">
        <v>124</v>
      </c>
      <c r="R264" s="91">
        <v>1.0</v>
      </c>
      <c r="S264" s="179" t="s">
        <v>126</v>
      </c>
      <c r="T264" s="179" t="s">
        <v>145</v>
      </c>
      <c r="U264" s="179" t="s">
        <v>101</v>
      </c>
      <c r="V264" s="179" t="s">
        <v>131</v>
      </c>
      <c r="W264" s="182"/>
      <c r="X264" s="182"/>
      <c r="Y264" s="182"/>
      <c r="Z264" s="182"/>
      <c r="AA264" s="182"/>
    </row>
    <row r="265" ht="22.5" customHeight="1">
      <c r="A265" s="72">
        <f>COUNTIF('Copy of Call &amp; Chat-Lidya (buat'!$I$4:$I$1910,I265)</f>
        <v>2</v>
      </c>
      <c r="B265" s="176">
        <v>46150.0</v>
      </c>
      <c r="C265" s="91" t="s">
        <v>83</v>
      </c>
      <c r="D265" s="91" t="s">
        <v>173</v>
      </c>
      <c r="E265" s="91" t="s">
        <v>2294</v>
      </c>
      <c r="F265" s="176">
        <v>46134.0</v>
      </c>
      <c r="G265" s="179" t="s">
        <v>88</v>
      </c>
      <c r="H265" s="91" t="s">
        <v>2297</v>
      </c>
      <c r="I265" s="91" t="s">
        <v>2298</v>
      </c>
      <c r="J265" s="97" t="s">
        <v>2300</v>
      </c>
      <c r="K265" s="97" t="s">
        <v>2085</v>
      </c>
      <c r="L265" s="313" t="s">
        <v>2085</v>
      </c>
      <c r="M265" s="91" t="s">
        <v>2301</v>
      </c>
      <c r="N265" s="91" t="s">
        <v>2301</v>
      </c>
      <c r="O265" s="183">
        <v>46120.0</v>
      </c>
      <c r="P265" s="176">
        <v>46134.0</v>
      </c>
      <c r="Q265" s="91" t="s">
        <v>591</v>
      </c>
      <c r="R265" s="91">
        <v>1.0</v>
      </c>
      <c r="S265" s="179" t="s">
        <v>251</v>
      </c>
      <c r="T265" s="179" t="s">
        <v>145</v>
      </c>
      <c r="U265" s="179" t="s">
        <v>101</v>
      </c>
      <c r="V265" s="179" t="s">
        <v>131</v>
      </c>
      <c r="W265" s="182"/>
      <c r="X265" s="182"/>
      <c r="Y265" s="182"/>
      <c r="Z265" s="182"/>
      <c r="AA265" s="182"/>
    </row>
    <row r="266" ht="22.5" customHeight="1">
      <c r="A266" s="72">
        <f>COUNTIF('Copy of Call &amp; Chat-Lidya (buat'!$I$4:$I$1910,I266)</f>
        <v>2</v>
      </c>
      <c r="B266" s="176">
        <v>46150.0</v>
      </c>
      <c r="C266" s="91" t="s">
        <v>83</v>
      </c>
      <c r="D266" s="91" t="s">
        <v>173</v>
      </c>
      <c r="E266" s="91" t="s">
        <v>2311</v>
      </c>
      <c r="F266" s="176">
        <v>46134.0</v>
      </c>
      <c r="G266" s="179" t="s">
        <v>88</v>
      </c>
      <c r="H266" s="91" t="s">
        <v>2314</v>
      </c>
      <c r="I266" s="91" t="s">
        <v>2316</v>
      </c>
      <c r="J266" s="97" t="s">
        <v>2318</v>
      </c>
      <c r="K266" s="97" t="s">
        <v>2319</v>
      </c>
      <c r="L266" s="313" t="s">
        <v>2319</v>
      </c>
      <c r="M266" s="91" t="s">
        <v>2320</v>
      </c>
      <c r="N266" s="91" t="s">
        <v>2320</v>
      </c>
      <c r="O266" s="183">
        <v>46124.0</v>
      </c>
      <c r="P266" s="176">
        <v>46138.0</v>
      </c>
      <c r="Q266" s="91" t="s">
        <v>521</v>
      </c>
      <c r="R266" s="91">
        <v>1.0</v>
      </c>
      <c r="S266" s="179" t="s">
        <v>251</v>
      </c>
      <c r="T266" s="179" t="s">
        <v>145</v>
      </c>
      <c r="U266" s="179" t="s">
        <v>101</v>
      </c>
      <c r="V266" s="179" t="s">
        <v>131</v>
      </c>
      <c r="W266" s="182"/>
      <c r="X266" s="182"/>
      <c r="Y266" s="182"/>
      <c r="Z266" s="182"/>
      <c r="AA266" s="182"/>
    </row>
    <row r="267" ht="22.5" customHeight="1">
      <c r="A267" s="72">
        <f>COUNTIF('Copy of Call &amp; Chat-Lidya (buat'!$I$4:$I$1910,I267)</f>
        <v>2</v>
      </c>
      <c r="B267" s="176">
        <v>46150.0</v>
      </c>
      <c r="C267" s="91" t="s">
        <v>83</v>
      </c>
      <c r="D267" s="91" t="s">
        <v>173</v>
      </c>
      <c r="E267" s="91" t="s">
        <v>2328</v>
      </c>
      <c r="F267" s="176">
        <v>46134.0</v>
      </c>
      <c r="G267" s="179" t="s">
        <v>88</v>
      </c>
      <c r="H267" s="91" t="s">
        <v>2329</v>
      </c>
      <c r="I267" s="91" t="s">
        <v>2330</v>
      </c>
      <c r="J267" s="97" t="s">
        <v>2331</v>
      </c>
      <c r="K267" s="97" t="s">
        <v>2332</v>
      </c>
      <c r="L267" s="313" t="s">
        <v>2332</v>
      </c>
      <c r="M267" s="91" t="s">
        <v>2333</v>
      </c>
      <c r="N267" s="91" t="s">
        <v>2334</v>
      </c>
      <c r="O267" s="183">
        <v>46126.0</v>
      </c>
      <c r="P267" s="176">
        <v>46140.0</v>
      </c>
      <c r="Q267" s="91" t="s">
        <v>124</v>
      </c>
      <c r="R267" s="91">
        <v>1.0</v>
      </c>
      <c r="S267" s="179" t="s">
        <v>126</v>
      </c>
      <c r="T267" s="179" t="s">
        <v>145</v>
      </c>
      <c r="U267" s="179" t="s">
        <v>101</v>
      </c>
      <c r="V267" s="179" t="s">
        <v>131</v>
      </c>
      <c r="W267" s="182"/>
      <c r="X267" s="182"/>
      <c r="Y267" s="182"/>
      <c r="Z267" s="182"/>
      <c r="AA267" s="182"/>
    </row>
    <row r="268" ht="22.5" customHeight="1">
      <c r="A268" s="72">
        <f>COUNTIF('Copy of Call &amp; Chat-Lidya (buat'!$I$4:$I$1910,I268)</f>
        <v>2</v>
      </c>
      <c r="B268" s="176">
        <v>46150.0</v>
      </c>
      <c r="C268" s="91" t="s">
        <v>83</v>
      </c>
      <c r="D268" s="91" t="s">
        <v>173</v>
      </c>
      <c r="E268" s="91" t="s">
        <v>2345</v>
      </c>
      <c r="F268" s="176">
        <v>46134.0</v>
      </c>
      <c r="G268" s="179" t="s">
        <v>88</v>
      </c>
      <c r="H268" s="91" t="s">
        <v>2346</v>
      </c>
      <c r="I268" s="91" t="s">
        <v>2347</v>
      </c>
      <c r="J268" s="97" t="s">
        <v>2348</v>
      </c>
      <c r="K268" s="97" t="s">
        <v>2349</v>
      </c>
      <c r="L268" s="313" t="s">
        <v>2349</v>
      </c>
      <c r="M268" s="91" t="s">
        <v>2350</v>
      </c>
      <c r="N268" s="182"/>
      <c r="O268" s="183">
        <v>46126.0</v>
      </c>
      <c r="P268" s="176">
        <v>46140.0</v>
      </c>
      <c r="Q268" s="91" t="s">
        <v>143</v>
      </c>
      <c r="R268" s="91">
        <v>1.0</v>
      </c>
      <c r="S268" s="179" t="s">
        <v>251</v>
      </c>
      <c r="T268" s="179" t="s">
        <v>145</v>
      </c>
      <c r="U268" s="179" t="s">
        <v>101</v>
      </c>
      <c r="V268" s="179" t="s">
        <v>131</v>
      </c>
      <c r="W268" s="182"/>
      <c r="X268" s="182"/>
      <c r="Y268" s="182"/>
      <c r="Z268" s="182"/>
      <c r="AA268" s="182"/>
    </row>
    <row r="269" ht="22.5" customHeight="1">
      <c r="A269" s="72">
        <f>COUNTIF('Copy of Call &amp; Chat-Lidya (buat'!$I$4:$I$1910,I269)</f>
        <v>2</v>
      </c>
      <c r="B269" s="176">
        <v>46150.0</v>
      </c>
      <c r="C269" s="91" t="s">
        <v>83</v>
      </c>
      <c r="D269" s="91" t="s">
        <v>173</v>
      </c>
      <c r="E269" s="91" t="s">
        <v>2359</v>
      </c>
      <c r="F269" s="176">
        <v>46134.0</v>
      </c>
      <c r="G269" s="179" t="s">
        <v>88</v>
      </c>
      <c r="H269" s="91" t="s">
        <v>2363</v>
      </c>
      <c r="I269" s="91" t="s">
        <v>2211</v>
      </c>
      <c r="J269" s="97" t="s">
        <v>2212</v>
      </c>
      <c r="K269" s="471" t="s">
        <v>2213</v>
      </c>
      <c r="L269" s="313" t="s">
        <v>2213</v>
      </c>
      <c r="M269" s="91" t="s">
        <v>2214</v>
      </c>
      <c r="N269" s="91" t="s">
        <v>2367</v>
      </c>
      <c r="O269" s="183">
        <v>46129.0</v>
      </c>
      <c r="P269" s="176">
        <v>46143.0</v>
      </c>
      <c r="Q269" s="91" t="s">
        <v>143</v>
      </c>
      <c r="R269" s="91">
        <v>1.0</v>
      </c>
      <c r="S269" s="179" t="s">
        <v>350</v>
      </c>
      <c r="T269" s="179" t="s">
        <v>145</v>
      </c>
      <c r="U269" s="179" t="s">
        <v>101</v>
      </c>
      <c r="V269" s="179" t="s">
        <v>131</v>
      </c>
      <c r="W269" s="182"/>
      <c r="X269" s="182"/>
      <c r="Y269" s="182"/>
      <c r="Z269" s="182"/>
      <c r="AA269" s="182"/>
    </row>
    <row r="270" ht="22.5" customHeight="1">
      <c r="A270" s="72">
        <f>COUNTIF('Copy of Call &amp; Chat-Lidya (buat'!$I$4:$I$1910,I270)</f>
        <v>2</v>
      </c>
      <c r="B270" s="176">
        <v>46150.0</v>
      </c>
      <c r="C270" s="91" t="s">
        <v>83</v>
      </c>
      <c r="D270" s="91" t="s">
        <v>173</v>
      </c>
      <c r="E270" s="91" t="s">
        <v>2373</v>
      </c>
      <c r="F270" s="176">
        <v>46134.0</v>
      </c>
      <c r="G270" s="179" t="s">
        <v>88</v>
      </c>
      <c r="H270" s="91" t="s">
        <v>2377</v>
      </c>
      <c r="I270" s="91" t="s">
        <v>2379</v>
      </c>
      <c r="J270" s="97" t="s">
        <v>2380</v>
      </c>
      <c r="K270" s="97" t="s">
        <v>2381</v>
      </c>
      <c r="L270" s="313" t="s">
        <v>2381</v>
      </c>
      <c r="M270" s="91" t="s">
        <v>2382</v>
      </c>
      <c r="N270" s="91" t="s">
        <v>2382</v>
      </c>
      <c r="O270" s="183">
        <v>46129.0</v>
      </c>
      <c r="P270" s="176">
        <v>46143.0</v>
      </c>
      <c r="Q270" s="91" t="s">
        <v>124</v>
      </c>
      <c r="R270" s="91">
        <v>1.0</v>
      </c>
      <c r="S270" s="179" t="s">
        <v>251</v>
      </c>
      <c r="T270" s="179" t="s">
        <v>145</v>
      </c>
      <c r="U270" s="179" t="s">
        <v>101</v>
      </c>
      <c r="V270" s="179" t="s">
        <v>131</v>
      </c>
      <c r="W270" s="182"/>
      <c r="X270" s="182"/>
      <c r="Y270" s="182"/>
      <c r="Z270" s="182"/>
      <c r="AA270" s="182"/>
    </row>
    <row r="271" ht="22.5" customHeight="1">
      <c r="A271" s="72">
        <f>COUNTIF('Copy of Call &amp; Chat-Lidya (buat'!$I$4:$I$1910,I271)</f>
        <v>3</v>
      </c>
      <c r="B271" s="176">
        <v>46150.0</v>
      </c>
      <c r="C271" s="91" t="s">
        <v>83</v>
      </c>
      <c r="D271" s="91" t="s">
        <v>173</v>
      </c>
      <c r="E271" s="91" t="s">
        <v>2070</v>
      </c>
      <c r="F271" s="176">
        <v>46134.0</v>
      </c>
      <c r="G271" s="179" t="s">
        <v>88</v>
      </c>
      <c r="H271" s="91" t="s">
        <v>2071</v>
      </c>
      <c r="I271" s="91" t="s">
        <v>2072</v>
      </c>
      <c r="J271" s="97" t="s">
        <v>2073</v>
      </c>
      <c r="K271" s="97" t="s">
        <v>2074</v>
      </c>
      <c r="L271" s="313" t="s">
        <v>2074</v>
      </c>
      <c r="M271" s="91" t="s">
        <v>2075</v>
      </c>
      <c r="N271" s="91" t="s">
        <v>2075</v>
      </c>
      <c r="O271" s="183">
        <v>46130.0</v>
      </c>
      <c r="P271" s="176">
        <v>46144.0</v>
      </c>
      <c r="Q271" s="91" t="s">
        <v>143</v>
      </c>
      <c r="R271" s="91">
        <v>1.0</v>
      </c>
      <c r="S271" s="179" t="s">
        <v>381</v>
      </c>
      <c r="T271" s="179" t="s">
        <v>145</v>
      </c>
      <c r="U271" s="179" t="s">
        <v>101</v>
      </c>
      <c r="V271" s="179" t="s">
        <v>1043</v>
      </c>
      <c r="W271" s="91" t="s">
        <v>342</v>
      </c>
      <c r="X271" s="182"/>
      <c r="Y271" s="182"/>
      <c r="Z271" s="180" t="s">
        <v>5248</v>
      </c>
      <c r="AA271" s="182"/>
    </row>
    <row r="272" ht="22.5" customHeight="1">
      <c r="A272" s="72">
        <f>COUNTIF('Copy of Call &amp; Chat-Lidya (buat'!$I$4:$I$1910,I272)</f>
        <v>2</v>
      </c>
      <c r="B272" s="176">
        <v>46150.0</v>
      </c>
      <c r="C272" s="91" t="s">
        <v>83</v>
      </c>
      <c r="D272" s="91" t="s">
        <v>173</v>
      </c>
      <c r="E272" s="91" t="s">
        <v>2390</v>
      </c>
      <c r="F272" s="176">
        <v>46134.0</v>
      </c>
      <c r="G272" s="179" t="s">
        <v>88</v>
      </c>
      <c r="H272" s="91" t="s">
        <v>2393</v>
      </c>
      <c r="I272" s="91" t="s">
        <v>2394</v>
      </c>
      <c r="J272" s="97" t="s">
        <v>2396</v>
      </c>
      <c r="K272" s="97" t="s">
        <v>2397</v>
      </c>
      <c r="L272" s="313" t="s">
        <v>2397</v>
      </c>
      <c r="M272" s="91" t="s">
        <v>2398</v>
      </c>
      <c r="N272" s="91" t="s">
        <v>2399</v>
      </c>
      <c r="O272" s="183">
        <v>46133.0</v>
      </c>
      <c r="P272" s="176">
        <v>46147.0</v>
      </c>
      <c r="Q272" s="91" t="s">
        <v>124</v>
      </c>
      <c r="R272" s="91">
        <v>1.0</v>
      </c>
      <c r="S272" s="179" t="s">
        <v>126</v>
      </c>
      <c r="T272" s="179" t="s">
        <v>145</v>
      </c>
      <c r="U272" s="179" t="s">
        <v>101</v>
      </c>
      <c r="V272" s="179" t="s">
        <v>131</v>
      </c>
      <c r="W272" s="182"/>
      <c r="X272" s="182"/>
      <c r="Y272" s="182"/>
      <c r="Z272" s="182"/>
      <c r="AA272" s="182"/>
    </row>
    <row r="273" ht="22.5" customHeight="1">
      <c r="A273" s="72">
        <f>COUNTIF('Copy of Call &amp; Chat-Lidya (buat'!$I$4:$I$1910,I273)</f>
        <v>2</v>
      </c>
      <c r="B273" s="176">
        <v>46150.0</v>
      </c>
      <c r="C273" s="91" t="s">
        <v>83</v>
      </c>
      <c r="D273" s="91" t="s">
        <v>173</v>
      </c>
      <c r="E273" s="91" t="s">
        <v>2406</v>
      </c>
      <c r="F273" s="176">
        <v>46134.0</v>
      </c>
      <c r="G273" s="179" t="s">
        <v>88</v>
      </c>
      <c r="H273" s="91" t="s">
        <v>2410</v>
      </c>
      <c r="I273" s="91" t="s">
        <v>2411</v>
      </c>
      <c r="J273" s="97" t="s">
        <v>2412</v>
      </c>
      <c r="K273" s="97" t="s">
        <v>2413</v>
      </c>
      <c r="L273" s="313" t="s">
        <v>2413</v>
      </c>
      <c r="M273" s="91" t="s">
        <v>2414</v>
      </c>
      <c r="N273" s="91" t="s">
        <v>2415</v>
      </c>
      <c r="O273" s="183">
        <v>46133.0</v>
      </c>
      <c r="P273" s="176">
        <v>46147.0</v>
      </c>
      <c r="Q273" s="91" t="s">
        <v>213</v>
      </c>
      <c r="R273" s="91">
        <v>1.0</v>
      </c>
      <c r="S273" s="179" t="s">
        <v>126</v>
      </c>
      <c r="T273" s="179" t="s">
        <v>145</v>
      </c>
      <c r="U273" s="179" t="s">
        <v>101</v>
      </c>
      <c r="V273" s="179" t="s">
        <v>131</v>
      </c>
      <c r="W273" s="182"/>
      <c r="X273" s="182"/>
      <c r="Y273" s="182"/>
      <c r="Z273" s="182"/>
      <c r="AA273" s="182"/>
    </row>
    <row r="274" ht="22.5" customHeight="1">
      <c r="A274" s="72">
        <f>COUNTIF('Copy of Call &amp; Chat-Lidya (buat'!$I$4:$I$1910,I274)</f>
        <v>2</v>
      </c>
      <c r="B274" s="176">
        <v>46150.0</v>
      </c>
      <c r="C274" s="91" t="s">
        <v>83</v>
      </c>
      <c r="D274" s="91" t="s">
        <v>173</v>
      </c>
      <c r="E274" s="91" t="s">
        <v>2424</v>
      </c>
      <c r="F274" s="176">
        <v>46134.0</v>
      </c>
      <c r="G274" s="179" t="s">
        <v>88</v>
      </c>
      <c r="H274" s="91" t="s">
        <v>2425</v>
      </c>
      <c r="I274" s="91" t="s">
        <v>2426</v>
      </c>
      <c r="J274" s="97" t="s">
        <v>2427</v>
      </c>
      <c r="K274" s="97" t="s">
        <v>2428</v>
      </c>
      <c r="L274" s="313" t="s">
        <v>2428</v>
      </c>
      <c r="M274" s="91" t="s">
        <v>2429</v>
      </c>
      <c r="N274" s="91" t="s">
        <v>2430</v>
      </c>
      <c r="O274" s="183">
        <v>46134.0</v>
      </c>
      <c r="P274" s="176">
        <v>46148.0</v>
      </c>
      <c r="Q274" s="91" t="s">
        <v>213</v>
      </c>
      <c r="R274" s="91">
        <v>1.0</v>
      </c>
      <c r="S274" s="179" t="s">
        <v>126</v>
      </c>
      <c r="T274" s="179" t="s">
        <v>145</v>
      </c>
      <c r="U274" s="179" t="s">
        <v>101</v>
      </c>
      <c r="V274" s="179" t="s">
        <v>131</v>
      </c>
      <c r="W274" s="182"/>
      <c r="X274" s="182"/>
      <c r="Y274" s="182"/>
      <c r="Z274" s="182"/>
      <c r="AA274" s="182"/>
    </row>
    <row r="275" ht="22.5" customHeight="1">
      <c r="A275" s="72">
        <f>COUNTIF('Copy of Call &amp; Chat-Lidya (buat'!$I$4:$I$1910,I275)</f>
        <v>2</v>
      </c>
      <c r="B275" s="176">
        <v>46150.0</v>
      </c>
      <c r="C275" s="91" t="s">
        <v>83</v>
      </c>
      <c r="D275" s="91" t="s">
        <v>173</v>
      </c>
      <c r="E275" s="91" t="s">
        <v>2438</v>
      </c>
      <c r="F275" s="176">
        <v>46134.0</v>
      </c>
      <c r="G275" s="179" t="s">
        <v>88</v>
      </c>
      <c r="H275" s="91" t="s">
        <v>2439</v>
      </c>
      <c r="I275" s="91" t="s">
        <v>2440</v>
      </c>
      <c r="J275" s="97" t="s">
        <v>2441</v>
      </c>
      <c r="K275" s="97" t="s">
        <v>2442</v>
      </c>
      <c r="L275" s="313" t="s">
        <v>2442</v>
      </c>
      <c r="M275" s="91" t="s">
        <v>2443</v>
      </c>
      <c r="N275" s="91" t="s">
        <v>2443</v>
      </c>
      <c r="O275" s="183">
        <v>46134.0</v>
      </c>
      <c r="P275" s="176">
        <v>46148.0</v>
      </c>
      <c r="Q275" s="91" t="s">
        <v>124</v>
      </c>
      <c r="R275" s="91">
        <v>1.0</v>
      </c>
      <c r="S275" s="179" t="s">
        <v>251</v>
      </c>
      <c r="T275" s="179" t="s">
        <v>145</v>
      </c>
      <c r="U275" s="179" t="s">
        <v>101</v>
      </c>
      <c r="V275" s="179" t="s">
        <v>131</v>
      </c>
      <c r="W275" s="182"/>
      <c r="X275" s="182"/>
      <c r="Y275" s="182"/>
      <c r="Z275" s="182"/>
      <c r="AA275" s="182"/>
    </row>
    <row r="276" ht="22.5" customHeight="1">
      <c r="A276" s="72">
        <f>COUNTIF('Copy of Call &amp; Chat-Lidya (buat'!$I$4:$I$1910,I276)</f>
        <v>2</v>
      </c>
      <c r="B276" s="176">
        <v>46150.0</v>
      </c>
      <c r="C276" s="91" t="s">
        <v>83</v>
      </c>
      <c r="D276" s="91" t="s">
        <v>173</v>
      </c>
      <c r="E276" s="91" t="s">
        <v>2452</v>
      </c>
      <c r="F276" s="176">
        <v>46135.0</v>
      </c>
      <c r="G276" s="179" t="s">
        <v>88</v>
      </c>
      <c r="H276" s="91" t="s">
        <v>2029</v>
      </c>
      <c r="I276" s="91" t="s">
        <v>2453</v>
      </c>
      <c r="J276" s="97" t="s">
        <v>2454</v>
      </c>
      <c r="K276" s="97" t="s">
        <v>2455</v>
      </c>
      <c r="L276" s="313" t="s">
        <v>2455</v>
      </c>
      <c r="M276" s="91" t="s">
        <v>2456</v>
      </c>
      <c r="N276" s="91" t="s">
        <v>2456</v>
      </c>
      <c r="O276" s="183">
        <v>46135.0</v>
      </c>
      <c r="P276" s="176">
        <v>46149.0</v>
      </c>
      <c r="Q276" s="91" t="s">
        <v>124</v>
      </c>
      <c r="R276" s="91">
        <v>1.0</v>
      </c>
      <c r="S276" s="179" t="s">
        <v>251</v>
      </c>
      <c r="T276" s="179" t="s">
        <v>145</v>
      </c>
      <c r="U276" s="179" t="s">
        <v>101</v>
      </c>
      <c r="V276" s="179" t="s">
        <v>131</v>
      </c>
      <c r="W276" s="182"/>
      <c r="X276" s="182"/>
      <c r="Y276" s="182"/>
      <c r="Z276" s="182"/>
      <c r="AA276" s="182"/>
    </row>
    <row r="277" ht="22.5" customHeight="1">
      <c r="A277" s="72">
        <f>COUNTIF('Copy of Call &amp; Chat-Lidya (buat'!$I$4:$I$1910,I277)</f>
        <v>2</v>
      </c>
      <c r="B277" s="176">
        <v>46150.0</v>
      </c>
      <c r="C277" s="91" t="s">
        <v>83</v>
      </c>
      <c r="D277" s="91" t="s">
        <v>173</v>
      </c>
      <c r="E277" s="91" t="s">
        <v>1768</v>
      </c>
      <c r="F277" s="176">
        <v>46135.0</v>
      </c>
      <c r="G277" s="179" t="s">
        <v>88</v>
      </c>
      <c r="H277" s="91" t="s">
        <v>2467</v>
      </c>
      <c r="I277" s="91" t="s">
        <v>2468</v>
      </c>
      <c r="J277" s="97" t="s">
        <v>2470</v>
      </c>
      <c r="K277" s="97" t="s">
        <v>2472</v>
      </c>
      <c r="L277" s="313" t="s">
        <v>2472</v>
      </c>
      <c r="M277" s="91" t="s">
        <v>2473</v>
      </c>
      <c r="N277" s="91" t="s">
        <v>2473</v>
      </c>
      <c r="O277" s="183">
        <v>46135.0</v>
      </c>
      <c r="P277" s="176">
        <v>46149.0</v>
      </c>
      <c r="Q277" s="91" t="s">
        <v>143</v>
      </c>
      <c r="R277" s="91">
        <v>1.0</v>
      </c>
      <c r="S277" s="179" t="s">
        <v>251</v>
      </c>
      <c r="T277" s="179" t="s">
        <v>145</v>
      </c>
      <c r="U277" s="179" t="s">
        <v>101</v>
      </c>
      <c r="V277" s="179" t="s">
        <v>131</v>
      </c>
      <c r="W277" s="182"/>
      <c r="X277" s="182"/>
      <c r="Y277" s="182"/>
      <c r="Z277" s="182"/>
      <c r="AA277" s="182"/>
    </row>
    <row r="278" ht="22.5" customHeight="1">
      <c r="A278" s="72">
        <f>COUNTIF('Copy of Call &amp; Chat-Lidya (buat'!$I$4:$I$1910,I278)</f>
        <v>5</v>
      </c>
      <c r="B278" s="176">
        <v>46150.0</v>
      </c>
      <c r="C278" s="91" t="s">
        <v>83</v>
      </c>
      <c r="D278" s="91" t="s">
        <v>173</v>
      </c>
      <c r="E278" s="91" t="s">
        <v>1971</v>
      </c>
      <c r="F278" s="176">
        <v>46141.0</v>
      </c>
      <c r="G278" s="179" t="s">
        <v>88</v>
      </c>
      <c r="H278" s="91" t="s">
        <v>851</v>
      </c>
      <c r="I278" s="91" t="s">
        <v>1973</v>
      </c>
      <c r="J278" s="97" t="s">
        <v>1974</v>
      </c>
      <c r="K278" s="97" t="s">
        <v>1976</v>
      </c>
      <c r="L278" s="313" t="s">
        <v>1976</v>
      </c>
      <c r="M278" s="91" t="s">
        <v>1977</v>
      </c>
      <c r="N278" s="91" t="s">
        <v>1977</v>
      </c>
      <c r="O278" s="183">
        <v>46141.0</v>
      </c>
      <c r="P278" s="176">
        <v>46155.0</v>
      </c>
      <c r="Q278" s="91" t="s">
        <v>124</v>
      </c>
      <c r="R278" s="91">
        <v>2.0</v>
      </c>
      <c r="S278" s="179" t="s">
        <v>100</v>
      </c>
      <c r="T278" s="179" t="s">
        <v>350</v>
      </c>
      <c r="U278" s="179" t="s">
        <v>101</v>
      </c>
      <c r="V278" s="91" t="s">
        <v>1043</v>
      </c>
      <c r="W278" s="182"/>
      <c r="X278" s="182"/>
      <c r="Y278" s="184"/>
      <c r="Z278" s="97" t="s">
        <v>4632</v>
      </c>
      <c r="AA278" s="182"/>
    </row>
    <row r="279" ht="22.5" customHeight="1">
      <c r="A279" s="72">
        <f>COUNTIF('Copy of Call &amp; Chat-Lidya (buat'!$I$4:$I$1910,I279)</f>
        <v>2</v>
      </c>
      <c r="B279" s="176">
        <v>46150.0</v>
      </c>
      <c r="C279" s="91" t="s">
        <v>83</v>
      </c>
      <c r="D279" s="91" t="s">
        <v>173</v>
      </c>
      <c r="E279" s="91" t="s">
        <v>2483</v>
      </c>
      <c r="F279" s="176">
        <v>46142.0</v>
      </c>
      <c r="G279" s="179" t="s">
        <v>88</v>
      </c>
      <c r="H279" s="91" t="s">
        <v>2484</v>
      </c>
      <c r="I279" s="91" t="s">
        <v>2485</v>
      </c>
      <c r="J279" s="97" t="s">
        <v>2486</v>
      </c>
      <c r="K279" s="97" t="s">
        <v>2487</v>
      </c>
      <c r="L279" s="313" t="s">
        <v>2487</v>
      </c>
      <c r="M279" s="91" t="s">
        <v>2488</v>
      </c>
      <c r="N279" s="91" t="s">
        <v>2488</v>
      </c>
      <c r="O279" s="183">
        <v>46142.0</v>
      </c>
      <c r="P279" s="176">
        <v>46156.0</v>
      </c>
      <c r="Q279" s="91" t="s">
        <v>124</v>
      </c>
      <c r="R279" s="91">
        <v>1.0</v>
      </c>
      <c r="S279" s="179" t="s">
        <v>381</v>
      </c>
      <c r="T279" s="179" t="s">
        <v>145</v>
      </c>
      <c r="U279" s="179" t="s">
        <v>101</v>
      </c>
      <c r="V279" s="179" t="s">
        <v>283</v>
      </c>
      <c r="W279" s="97" t="s">
        <v>392</v>
      </c>
      <c r="X279" s="182"/>
      <c r="Y279" s="182"/>
      <c r="Z279" s="180" t="s">
        <v>2499</v>
      </c>
      <c r="AA279" s="182"/>
    </row>
    <row r="280" ht="22.5" customHeight="1">
      <c r="A280" s="72">
        <f>COUNTIF('Copy of Call &amp; Chat-Lidya (buat'!$I$4:$I$1910,I280)</f>
        <v>5</v>
      </c>
      <c r="B280" s="176">
        <v>46150.0</v>
      </c>
      <c r="C280" s="91" t="s">
        <v>83</v>
      </c>
      <c r="D280" s="91" t="s">
        <v>173</v>
      </c>
      <c r="E280" s="91" t="s">
        <v>1022</v>
      </c>
      <c r="F280" s="178">
        <v>46084.0</v>
      </c>
      <c r="G280" s="179" t="s">
        <v>88</v>
      </c>
      <c r="H280" s="91">
        <v>10679.0</v>
      </c>
      <c r="I280" s="91" t="s">
        <v>1024</v>
      </c>
      <c r="J280" s="97" t="s">
        <v>1025</v>
      </c>
      <c r="K280" s="97" t="s">
        <v>1026</v>
      </c>
      <c r="L280" s="313" t="s">
        <v>1026</v>
      </c>
      <c r="M280" s="91" t="s">
        <v>1027</v>
      </c>
      <c r="N280" s="91" t="s">
        <v>1027</v>
      </c>
      <c r="O280" s="183">
        <v>46067.0</v>
      </c>
      <c r="P280" s="176">
        <v>46081.0</v>
      </c>
      <c r="Q280" s="91" t="s">
        <v>124</v>
      </c>
      <c r="R280" s="91">
        <v>1.0</v>
      </c>
      <c r="S280" s="179" t="s">
        <v>251</v>
      </c>
      <c r="T280" s="179" t="s">
        <v>145</v>
      </c>
      <c r="U280" s="179" t="s">
        <v>101</v>
      </c>
      <c r="V280" s="179" t="s">
        <v>1043</v>
      </c>
      <c r="W280" s="91" t="s">
        <v>694</v>
      </c>
      <c r="X280" s="182"/>
      <c r="Y280" s="182"/>
      <c r="Z280" s="182"/>
      <c r="AA280" s="182"/>
    </row>
    <row r="281" ht="22.5" customHeight="1">
      <c r="A281" s="72">
        <f>COUNTIF('Copy of Call &amp; Chat-Lidya (buat'!$I$4:$I$1910,I281)</f>
        <v>10</v>
      </c>
      <c r="B281" s="176">
        <v>46150.0</v>
      </c>
      <c r="C281" s="91" t="s">
        <v>83</v>
      </c>
      <c r="D281" s="91" t="s">
        <v>173</v>
      </c>
      <c r="E281" s="91" t="s">
        <v>1660</v>
      </c>
      <c r="F281" s="178">
        <v>46084.0</v>
      </c>
      <c r="G281" s="179" t="s">
        <v>88</v>
      </c>
      <c r="H281" s="91" t="s">
        <v>1661</v>
      </c>
      <c r="I281" s="412" t="s">
        <v>1662</v>
      </c>
      <c r="J281" s="97" t="s">
        <v>1663</v>
      </c>
      <c r="K281" s="97" t="s">
        <v>1664</v>
      </c>
      <c r="L281" s="313" t="s">
        <v>1665</v>
      </c>
      <c r="M281" s="91" t="s">
        <v>1667</v>
      </c>
      <c r="N281" s="182"/>
      <c r="O281" s="183">
        <v>46061.0</v>
      </c>
      <c r="P281" s="176">
        <v>46075.0</v>
      </c>
      <c r="Q281" s="91" t="s">
        <v>485</v>
      </c>
      <c r="R281" s="91">
        <v>2.0</v>
      </c>
      <c r="S281" s="179" t="s">
        <v>126</v>
      </c>
      <c r="T281" s="179" t="s">
        <v>145</v>
      </c>
      <c r="U281" s="179" t="s">
        <v>101</v>
      </c>
      <c r="V281" s="179" t="s">
        <v>131</v>
      </c>
      <c r="W281" s="182"/>
      <c r="X281" s="91" t="s">
        <v>1035</v>
      </c>
      <c r="Y281" s="182"/>
      <c r="Z281" s="182"/>
      <c r="AA281" s="182"/>
    </row>
    <row r="282" ht="22.5" customHeight="1">
      <c r="A282" s="72">
        <f>COUNTIF('Copy of Call &amp; Chat-Lidya (buat'!$I$4:$I$1910,I282)</f>
        <v>10</v>
      </c>
      <c r="B282" s="176">
        <v>46150.0</v>
      </c>
      <c r="C282" s="91" t="s">
        <v>83</v>
      </c>
      <c r="D282" s="91" t="s">
        <v>173</v>
      </c>
      <c r="E282" s="91" t="s">
        <v>1672</v>
      </c>
      <c r="F282" s="178">
        <v>46084.0</v>
      </c>
      <c r="G282" s="179" t="s">
        <v>88</v>
      </c>
      <c r="H282" s="91" t="s">
        <v>1673</v>
      </c>
      <c r="I282" s="412" t="s">
        <v>1674</v>
      </c>
      <c r="J282" s="97" t="s">
        <v>1675</v>
      </c>
      <c r="K282" s="97" t="s">
        <v>1676</v>
      </c>
      <c r="L282" s="313" t="s">
        <v>1676</v>
      </c>
      <c r="M282" s="91" t="s">
        <v>1677</v>
      </c>
      <c r="N282" s="91" t="s">
        <v>1678</v>
      </c>
      <c r="O282" s="183">
        <v>46078.0</v>
      </c>
      <c r="P282" s="176">
        <v>46092.0</v>
      </c>
      <c r="Q282" s="91" t="s">
        <v>858</v>
      </c>
      <c r="R282" s="91">
        <v>2.0</v>
      </c>
      <c r="S282" s="179" t="s">
        <v>251</v>
      </c>
      <c r="T282" s="179" t="s">
        <v>145</v>
      </c>
      <c r="U282" s="179" t="s">
        <v>101</v>
      </c>
      <c r="V282" s="179" t="s">
        <v>131</v>
      </c>
      <c r="W282" s="182"/>
      <c r="X282" s="182"/>
      <c r="Y282" s="184"/>
      <c r="Z282" s="182"/>
      <c r="AA282" s="182"/>
    </row>
    <row r="283" ht="22.5" customHeight="1">
      <c r="A283" s="72">
        <f>COUNTIF('Copy of Call &amp; Chat-Lidya (buat'!$I$4:$I$1910,I283)</f>
        <v>7</v>
      </c>
      <c r="B283" s="176">
        <v>46150.0</v>
      </c>
      <c r="C283" s="91" t="s">
        <v>83</v>
      </c>
      <c r="D283" s="91" t="s">
        <v>173</v>
      </c>
      <c r="E283" s="91" t="s">
        <v>1685</v>
      </c>
      <c r="F283" s="178">
        <v>46083.0</v>
      </c>
      <c r="G283" s="179" t="s">
        <v>88</v>
      </c>
      <c r="H283" s="182"/>
      <c r="I283" s="412" t="s">
        <v>1686</v>
      </c>
      <c r="J283" s="97" t="s">
        <v>1687</v>
      </c>
      <c r="K283" s="97" t="s">
        <v>1688</v>
      </c>
      <c r="L283" s="313" t="s">
        <v>1688</v>
      </c>
      <c r="M283" s="91" t="s">
        <v>1689</v>
      </c>
      <c r="N283" s="182"/>
      <c r="O283" s="183">
        <v>45315.0</v>
      </c>
      <c r="P283" s="176">
        <v>45834.0</v>
      </c>
      <c r="Q283" s="91" t="s">
        <v>124</v>
      </c>
      <c r="R283" s="91">
        <v>2.0</v>
      </c>
      <c r="S283" s="193" t="s">
        <v>251</v>
      </c>
      <c r="T283" s="193" t="s">
        <v>145</v>
      </c>
      <c r="U283" s="179" t="s">
        <v>101</v>
      </c>
      <c r="V283" s="193" t="s">
        <v>131</v>
      </c>
      <c r="W283" s="182"/>
      <c r="X283" s="182"/>
      <c r="Y283" s="182"/>
      <c r="Z283" s="182"/>
      <c r="AA283" s="182"/>
    </row>
    <row r="284" ht="22.5" customHeight="1">
      <c r="A284" s="72">
        <f>COUNTIF('Copy of Call &amp; Chat-Lidya (buat'!$I$4:$I$1910,I284)</f>
        <v>26</v>
      </c>
      <c r="B284" s="176">
        <v>46150.0</v>
      </c>
      <c r="C284" s="91" t="s">
        <v>83</v>
      </c>
      <c r="D284" s="91" t="s">
        <v>173</v>
      </c>
      <c r="E284" s="91" t="s">
        <v>2541</v>
      </c>
      <c r="F284" s="178">
        <v>46083.0</v>
      </c>
      <c r="G284" s="336"/>
      <c r="H284" s="182"/>
      <c r="I284" s="731" t="s">
        <v>2116</v>
      </c>
      <c r="J284" s="97" t="s">
        <v>3141</v>
      </c>
      <c r="K284" s="97" t="s">
        <v>3141</v>
      </c>
      <c r="L284" s="97" t="s">
        <v>2116</v>
      </c>
      <c r="M284" s="91" t="s">
        <v>2116</v>
      </c>
      <c r="N284" s="91" t="s">
        <v>2116</v>
      </c>
      <c r="O284" s="331" t="s">
        <v>2116</v>
      </c>
      <c r="P284" s="91" t="s">
        <v>2116</v>
      </c>
      <c r="Q284" s="91" t="s">
        <v>124</v>
      </c>
      <c r="R284" s="91">
        <v>2.0</v>
      </c>
      <c r="S284" s="179" t="s">
        <v>99</v>
      </c>
      <c r="T284" s="179" t="s">
        <v>145</v>
      </c>
      <c r="U284" s="179" t="s">
        <v>101</v>
      </c>
      <c r="V284" s="179" t="s">
        <v>131</v>
      </c>
      <c r="W284" s="91" t="s">
        <v>509</v>
      </c>
      <c r="X284" s="182"/>
      <c r="Y284" s="182"/>
      <c r="Z284" s="182"/>
      <c r="AA284" s="182"/>
    </row>
    <row r="285" ht="22.5" customHeight="1">
      <c r="A285" s="72">
        <f>COUNTIF('Copy of Call &amp; Chat-Lidya (buat'!$I$4:$I$1910,I285)</f>
        <v>9</v>
      </c>
      <c r="B285" s="176">
        <v>46150.0</v>
      </c>
      <c r="C285" s="91" t="s">
        <v>83</v>
      </c>
      <c r="D285" s="91" t="s">
        <v>173</v>
      </c>
      <c r="E285" s="91" t="s">
        <v>1715</v>
      </c>
      <c r="F285" s="178">
        <v>46108.0</v>
      </c>
      <c r="G285" s="336"/>
      <c r="H285" s="91" t="s">
        <v>1719</v>
      </c>
      <c r="I285" s="91" t="s">
        <v>1720</v>
      </c>
      <c r="J285" s="97" t="s">
        <v>1722</v>
      </c>
      <c r="K285" s="97" t="s">
        <v>1722</v>
      </c>
      <c r="L285" s="313" t="s">
        <v>1722</v>
      </c>
      <c r="M285" s="91" t="s">
        <v>1726</v>
      </c>
      <c r="N285" s="91" t="s">
        <v>1726</v>
      </c>
      <c r="O285" s="183">
        <v>46108.0</v>
      </c>
      <c r="P285" s="337">
        <v>46122.0</v>
      </c>
      <c r="Q285" s="91" t="s">
        <v>143</v>
      </c>
      <c r="R285" s="91">
        <v>2.0</v>
      </c>
      <c r="S285" s="83" t="s">
        <v>350</v>
      </c>
      <c r="T285" s="179" t="s">
        <v>145</v>
      </c>
      <c r="U285" s="179" t="s">
        <v>101</v>
      </c>
      <c r="V285" s="179" t="s">
        <v>664</v>
      </c>
      <c r="W285" s="182"/>
      <c r="X285" s="182"/>
      <c r="Y285" s="182"/>
      <c r="Z285" s="180" t="s">
        <v>5378</v>
      </c>
      <c r="AA285" s="182"/>
    </row>
    <row r="286" ht="22.5" customHeight="1">
      <c r="A286" s="72">
        <f>COUNTIF('Copy of Call &amp; Chat-Lidya (buat'!$I$4:$I$1910,I286)</f>
        <v>26</v>
      </c>
      <c r="B286" s="176">
        <v>46150.0</v>
      </c>
      <c r="C286" s="91" t="s">
        <v>83</v>
      </c>
      <c r="D286" s="91" t="s">
        <v>173</v>
      </c>
      <c r="E286" s="91" t="s">
        <v>3143</v>
      </c>
      <c r="F286" s="178">
        <v>46078.0</v>
      </c>
      <c r="G286" s="336"/>
      <c r="H286" s="182"/>
      <c r="I286" s="731" t="s">
        <v>2116</v>
      </c>
      <c r="J286" s="97" t="s">
        <v>3150</v>
      </c>
      <c r="K286" s="97" t="s">
        <v>2116</v>
      </c>
      <c r="L286" s="97" t="s">
        <v>2116</v>
      </c>
      <c r="M286" s="91" t="s">
        <v>2116</v>
      </c>
      <c r="N286" s="91" t="s">
        <v>2116</v>
      </c>
      <c r="O286" s="562"/>
      <c r="P286" s="182"/>
      <c r="Q286" s="91" t="s">
        <v>124</v>
      </c>
      <c r="R286" s="91">
        <v>2.0</v>
      </c>
      <c r="S286" s="179" t="s">
        <v>251</v>
      </c>
      <c r="T286" s="179" t="s">
        <v>145</v>
      </c>
      <c r="U286" s="179" t="s">
        <v>101</v>
      </c>
      <c r="V286" s="179" t="s">
        <v>131</v>
      </c>
      <c r="W286" s="182"/>
      <c r="X286" s="182"/>
      <c r="Y286" s="182"/>
      <c r="Z286" s="182"/>
      <c r="AA286" s="180" t="s">
        <v>3152</v>
      </c>
    </row>
    <row r="287" ht="22.5" customHeight="1">
      <c r="A287" s="72">
        <f>COUNTIF('Copy of Call &amp; Chat-Lidya (buat'!$I$4:$I$1910,I287)</f>
        <v>26</v>
      </c>
      <c r="B287" s="176">
        <v>46150.0</v>
      </c>
      <c r="C287" s="91" t="s">
        <v>83</v>
      </c>
      <c r="D287" s="91" t="s">
        <v>173</v>
      </c>
      <c r="E287" s="91" t="s">
        <v>2575</v>
      </c>
      <c r="F287" s="178">
        <v>46078.0</v>
      </c>
      <c r="G287" s="336"/>
      <c r="H287" s="182"/>
      <c r="I287" s="731" t="s">
        <v>2116</v>
      </c>
      <c r="J287" s="97" t="s">
        <v>3155</v>
      </c>
      <c r="K287" s="97" t="s">
        <v>2116</v>
      </c>
      <c r="L287" s="97" t="s">
        <v>2116</v>
      </c>
      <c r="M287" s="91" t="s">
        <v>2116</v>
      </c>
      <c r="N287" s="91" t="s">
        <v>2116</v>
      </c>
      <c r="O287" s="562"/>
      <c r="P287" s="182"/>
      <c r="Q287" s="91" t="s">
        <v>124</v>
      </c>
      <c r="R287" s="91">
        <v>2.0</v>
      </c>
      <c r="S287" s="179" t="s">
        <v>99</v>
      </c>
      <c r="T287" s="83" t="s">
        <v>350</v>
      </c>
      <c r="U287" s="179" t="s">
        <v>101</v>
      </c>
      <c r="V287" s="179" t="s">
        <v>283</v>
      </c>
      <c r="W287" s="182"/>
      <c r="X287" s="182"/>
      <c r="Y287" s="182"/>
      <c r="Z287" s="97" t="s">
        <v>3161</v>
      </c>
      <c r="AA287" s="180" t="s">
        <v>3162</v>
      </c>
    </row>
    <row r="288" ht="22.5" customHeight="1">
      <c r="A288" s="72">
        <f>COUNTIF('Copy of Call &amp; Chat-Lidya (buat'!$I$4:$I$1910,I288)</f>
        <v>6</v>
      </c>
      <c r="B288" s="176">
        <v>46150.0</v>
      </c>
      <c r="C288" s="91" t="s">
        <v>83</v>
      </c>
      <c r="D288" s="91" t="s">
        <v>173</v>
      </c>
      <c r="E288" s="91" t="s">
        <v>1866</v>
      </c>
      <c r="F288" s="178">
        <v>46078.0</v>
      </c>
      <c r="G288" s="336"/>
      <c r="H288" s="91" t="s">
        <v>1867</v>
      </c>
      <c r="I288" s="91" t="s">
        <v>1869</v>
      </c>
      <c r="J288" s="97" t="s">
        <v>1870</v>
      </c>
      <c r="K288" s="97" t="s">
        <v>1871</v>
      </c>
      <c r="L288" s="313" t="s">
        <v>1871</v>
      </c>
      <c r="M288" s="91">
        <f>6281804786923</f>
        <v>6281804786923</v>
      </c>
      <c r="N288" s="91" t="s">
        <v>1872</v>
      </c>
      <c r="O288" s="183">
        <v>45979.0</v>
      </c>
      <c r="P288" s="176">
        <v>45993.0</v>
      </c>
      <c r="Q288" s="91" t="s">
        <v>657</v>
      </c>
      <c r="R288" s="91">
        <v>2.0</v>
      </c>
      <c r="S288" s="179" t="s">
        <v>251</v>
      </c>
      <c r="T288" s="193" t="s">
        <v>145</v>
      </c>
      <c r="U288" s="179" t="s">
        <v>101</v>
      </c>
      <c r="V288" s="179" t="s">
        <v>131</v>
      </c>
      <c r="W288" s="182"/>
      <c r="X288" s="182"/>
      <c r="Y288" s="182"/>
      <c r="Z288" s="182"/>
      <c r="AA288" s="182"/>
    </row>
    <row r="289" ht="22.5" customHeight="1">
      <c r="A289" s="72">
        <f>COUNTIF('Copy of Call &amp; Chat-Lidya (buat'!$I$4:$I$1910,I289)</f>
        <v>7</v>
      </c>
      <c r="B289" s="176">
        <v>46150.0</v>
      </c>
      <c r="C289" s="91" t="s">
        <v>83</v>
      </c>
      <c r="D289" s="91" t="s">
        <v>173</v>
      </c>
      <c r="E289" s="91" t="s">
        <v>1366</v>
      </c>
      <c r="F289" s="176">
        <v>46075.0</v>
      </c>
      <c r="G289" s="336"/>
      <c r="H289" s="91" t="s">
        <v>1878</v>
      </c>
      <c r="I289" s="91" t="s">
        <v>1879</v>
      </c>
      <c r="J289" s="97" t="s">
        <v>1880</v>
      </c>
      <c r="K289" s="97" t="s">
        <v>1881</v>
      </c>
      <c r="L289" s="313" t="s">
        <v>1881</v>
      </c>
      <c r="M289" s="91" t="s">
        <v>1882</v>
      </c>
      <c r="N289" s="91" t="s">
        <v>1882</v>
      </c>
      <c r="O289" s="183">
        <v>46075.0</v>
      </c>
      <c r="P289" s="176">
        <v>46089.0</v>
      </c>
      <c r="Q289" s="91" t="s">
        <v>98</v>
      </c>
      <c r="R289" s="91">
        <v>2.0</v>
      </c>
      <c r="S289" s="179" t="s">
        <v>251</v>
      </c>
      <c r="T289" s="179" t="s">
        <v>145</v>
      </c>
      <c r="U289" s="179" t="s">
        <v>101</v>
      </c>
      <c r="V289" s="179" t="s">
        <v>131</v>
      </c>
      <c r="W289" s="91" t="s">
        <v>509</v>
      </c>
      <c r="X289" s="91" t="s">
        <v>1035</v>
      </c>
      <c r="Y289" s="182"/>
      <c r="Z289" s="182"/>
      <c r="AA289" s="182"/>
    </row>
    <row r="290" ht="22.5" customHeight="1">
      <c r="A290" s="72">
        <f>COUNTIF('Copy of Call &amp; Chat-Lidya (buat'!$I$4:$I$1910,I290)</f>
        <v>4</v>
      </c>
      <c r="B290" s="176">
        <v>46150.0</v>
      </c>
      <c r="C290" s="91" t="s">
        <v>83</v>
      </c>
      <c r="D290" s="91" t="s">
        <v>173</v>
      </c>
      <c r="E290" s="91" t="s">
        <v>1028</v>
      </c>
      <c r="F290" s="178">
        <v>46073.0</v>
      </c>
      <c r="G290" s="336"/>
      <c r="H290" s="91" t="s">
        <v>1029</v>
      </c>
      <c r="I290" s="91" t="s">
        <v>1030</v>
      </c>
      <c r="J290" s="97" t="s">
        <v>1031</v>
      </c>
      <c r="K290" s="97" t="s">
        <v>1032</v>
      </c>
      <c r="L290" s="313" t="s">
        <v>1032</v>
      </c>
      <c r="M290" s="91" t="s">
        <v>1033</v>
      </c>
      <c r="N290" s="91" t="s">
        <v>1033</v>
      </c>
      <c r="O290" s="183">
        <v>46073.0</v>
      </c>
      <c r="P290" s="176">
        <v>46087.0</v>
      </c>
      <c r="Q290" s="91" t="s">
        <v>143</v>
      </c>
      <c r="R290" s="91">
        <v>1.0</v>
      </c>
      <c r="S290" s="179" t="s">
        <v>251</v>
      </c>
      <c r="T290" s="179" t="s">
        <v>145</v>
      </c>
      <c r="U290" s="179" t="s">
        <v>101</v>
      </c>
      <c r="V290" s="179" t="s">
        <v>1043</v>
      </c>
      <c r="W290" s="91" t="s">
        <v>342</v>
      </c>
      <c r="X290" s="91" t="s">
        <v>1035</v>
      </c>
      <c r="Y290" s="182"/>
      <c r="Z290" s="182"/>
      <c r="AA290" s="182"/>
    </row>
    <row r="291" ht="22.5" customHeight="1">
      <c r="A291" s="72">
        <f>COUNTIF('Copy of Call &amp; Chat-Lidya (buat'!$I$4:$I$1910,I291)</f>
        <v>6</v>
      </c>
      <c r="B291" s="176">
        <v>46150.0</v>
      </c>
      <c r="C291" s="91" t="s">
        <v>83</v>
      </c>
      <c r="D291" s="91" t="s">
        <v>173</v>
      </c>
      <c r="E291" s="91" t="s">
        <v>1889</v>
      </c>
      <c r="F291" s="178">
        <v>46069.0</v>
      </c>
      <c r="G291" s="336"/>
      <c r="H291" s="91" t="s">
        <v>1890</v>
      </c>
      <c r="I291" s="91" t="s">
        <v>1891</v>
      </c>
      <c r="J291" s="97" t="s">
        <v>1892</v>
      </c>
      <c r="K291" s="97" t="s">
        <v>1893</v>
      </c>
      <c r="L291" s="313" t="s">
        <v>1893</v>
      </c>
      <c r="M291" s="91" t="s">
        <v>1894</v>
      </c>
      <c r="N291" s="91" t="s">
        <v>1895</v>
      </c>
      <c r="O291" s="183">
        <v>46069.0</v>
      </c>
      <c r="P291" s="176">
        <v>46083.0</v>
      </c>
      <c r="Q291" s="91" t="s">
        <v>124</v>
      </c>
      <c r="R291" s="91">
        <v>2.0</v>
      </c>
      <c r="S291" s="179" t="s">
        <v>99</v>
      </c>
      <c r="T291" s="179" t="s">
        <v>145</v>
      </c>
      <c r="U291" s="179" t="s">
        <v>101</v>
      </c>
      <c r="V291" s="179" t="s">
        <v>131</v>
      </c>
      <c r="W291" s="91" t="s">
        <v>509</v>
      </c>
      <c r="X291" s="91" t="s">
        <v>1035</v>
      </c>
      <c r="Y291" s="182"/>
      <c r="Z291" s="182"/>
      <c r="AA291" s="182"/>
    </row>
    <row r="292" ht="22.5" customHeight="1">
      <c r="A292" s="72">
        <f>COUNTIF('Copy of Call &amp; Chat-Lidya (buat'!$I$4:$I$1910,I292)</f>
        <v>5</v>
      </c>
      <c r="B292" s="176">
        <v>46150.0</v>
      </c>
      <c r="C292" s="91" t="s">
        <v>83</v>
      </c>
      <c r="D292" s="91" t="s">
        <v>173</v>
      </c>
      <c r="E292" s="91" t="s">
        <v>1037</v>
      </c>
      <c r="F292" s="178">
        <v>46062.0</v>
      </c>
      <c r="G292" s="336"/>
      <c r="H292" s="91" t="s">
        <v>1038</v>
      </c>
      <c r="I292" s="91" t="s">
        <v>1039</v>
      </c>
      <c r="J292" s="97" t="s">
        <v>1040</v>
      </c>
      <c r="K292" s="97" t="s">
        <v>1041</v>
      </c>
      <c r="L292" s="313" t="s">
        <v>1041</v>
      </c>
      <c r="M292" s="91" t="s">
        <v>1042</v>
      </c>
      <c r="N292" s="91" t="s">
        <v>1042</v>
      </c>
      <c r="O292" s="183">
        <v>46061.0</v>
      </c>
      <c r="P292" s="176">
        <v>46075.0</v>
      </c>
      <c r="Q292" s="91" t="s">
        <v>124</v>
      </c>
      <c r="R292" s="91">
        <v>1.0</v>
      </c>
      <c r="S292" s="179" t="s">
        <v>350</v>
      </c>
      <c r="T292" s="179" t="s">
        <v>145</v>
      </c>
      <c r="U292" s="179" t="s">
        <v>101</v>
      </c>
      <c r="V292" s="179" t="s">
        <v>1043</v>
      </c>
      <c r="W292" s="91" t="s">
        <v>694</v>
      </c>
      <c r="X292" s="91" t="s">
        <v>1035</v>
      </c>
      <c r="Y292" s="182"/>
      <c r="Z292" s="97" t="s">
        <v>5496</v>
      </c>
      <c r="AA292" s="182"/>
    </row>
    <row r="293" ht="22.5" customHeight="1">
      <c r="A293" s="72">
        <f>COUNTIF('Copy of Call &amp; Chat-Lidya (buat'!$I$4:$I$1910,I293)</f>
        <v>6</v>
      </c>
      <c r="B293" s="176">
        <v>46150.0</v>
      </c>
      <c r="C293" s="91" t="s">
        <v>83</v>
      </c>
      <c r="D293" s="91" t="s">
        <v>173</v>
      </c>
      <c r="E293" s="91" t="s">
        <v>5315</v>
      </c>
      <c r="F293" s="178">
        <v>46050.0</v>
      </c>
      <c r="G293" s="336"/>
      <c r="H293" s="91" t="s">
        <v>1904</v>
      </c>
      <c r="I293" s="91" t="s">
        <v>1905</v>
      </c>
      <c r="J293" s="97" t="s">
        <v>1906</v>
      </c>
      <c r="K293" s="97" t="s">
        <v>1907</v>
      </c>
      <c r="L293" s="313" t="s">
        <v>1907</v>
      </c>
      <c r="M293" s="91" t="s">
        <v>1908</v>
      </c>
      <c r="N293" s="91" t="s">
        <v>1908</v>
      </c>
      <c r="O293" s="183">
        <v>46050.0</v>
      </c>
      <c r="P293" s="176">
        <v>46064.0</v>
      </c>
      <c r="Q293" s="91" t="s">
        <v>124</v>
      </c>
      <c r="R293" s="91">
        <v>2.0</v>
      </c>
      <c r="S293" s="179" t="s">
        <v>99</v>
      </c>
      <c r="T293" s="179" t="s">
        <v>145</v>
      </c>
      <c r="U293" s="179" t="s">
        <v>128</v>
      </c>
      <c r="V293" s="179" t="s">
        <v>131</v>
      </c>
      <c r="W293" s="91" t="s">
        <v>694</v>
      </c>
      <c r="X293" s="91" t="s">
        <v>1035</v>
      </c>
      <c r="Y293" s="182"/>
      <c r="Z293" s="182"/>
      <c r="AA293" s="182"/>
    </row>
    <row r="294" ht="22.5" customHeight="1">
      <c r="A294" s="72">
        <f>COUNTIF('Copy of Call &amp; Chat-Lidya (buat'!$I$4:$I$1910,I294)</f>
        <v>7</v>
      </c>
      <c r="B294" s="176">
        <v>46150.0</v>
      </c>
      <c r="C294" s="91" t="s">
        <v>83</v>
      </c>
      <c r="D294" s="91" t="s">
        <v>173</v>
      </c>
      <c r="E294" s="91" t="s">
        <v>5392</v>
      </c>
      <c r="F294" s="178">
        <v>46027.0</v>
      </c>
      <c r="G294" s="336"/>
      <c r="H294" s="91" t="s">
        <v>1915</v>
      </c>
      <c r="I294" s="91" t="s">
        <v>1916</v>
      </c>
      <c r="J294" s="97" t="s">
        <v>1917</v>
      </c>
      <c r="K294" s="97" t="s">
        <v>1918</v>
      </c>
      <c r="L294" s="313" t="s">
        <v>1918</v>
      </c>
      <c r="M294" s="91" t="s">
        <v>1920</v>
      </c>
      <c r="N294" s="91" t="s">
        <v>1920</v>
      </c>
      <c r="O294" s="183">
        <v>46026.0</v>
      </c>
      <c r="P294" s="176">
        <v>46040.0</v>
      </c>
      <c r="Q294" s="91" t="s">
        <v>213</v>
      </c>
      <c r="R294" s="91">
        <v>2.0</v>
      </c>
      <c r="S294" s="179" t="s">
        <v>126</v>
      </c>
      <c r="T294" s="179" t="s">
        <v>145</v>
      </c>
      <c r="U294" s="179" t="s">
        <v>101</v>
      </c>
      <c r="V294" s="179" t="s">
        <v>131</v>
      </c>
      <c r="W294" s="182"/>
      <c r="X294" s="182"/>
      <c r="Y294" s="182"/>
      <c r="Z294" s="182"/>
      <c r="AA294" s="182"/>
    </row>
    <row r="295" ht="22.5" customHeight="1">
      <c r="A295" s="72">
        <f>COUNTIF('Copy of Call &amp; Chat-Lidya (buat'!$I$4:$I$1910,I295)</f>
        <v>5</v>
      </c>
      <c r="B295" s="74">
        <v>46149.0</v>
      </c>
      <c r="C295" s="76" t="s">
        <v>967</v>
      </c>
      <c r="D295" s="76" t="s">
        <v>173</v>
      </c>
      <c r="E295" s="76" t="s">
        <v>568</v>
      </c>
      <c r="F295" s="176">
        <v>46148.0</v>
      </c>
      <c r="G295" s="83" t="s">
        <v>88</v>
      </c>
      <c r="H295" s="76" t="s">
        <v>1233</v>
      </c>
      <c r="I295" s="345">
        <v>18609.0</v>
      </c>
      <c r="J295" s="88" t="s">
        <v>1234</v>
      </c>
      <c r="K295" s="88" t="s">
        <v>1235</v>
      </c>
      <c r="L295" s="346" t="s">
        <v>1235</v>
      </c>
      <c r="M295" s="76" t="s">
        <v>1236</v>
      </c>
      <c r="N295" s="76" t="s">
        <v>1236</v>
      </c>
      <c r="O295" s="347" t="s">
        <v>1237</v>
      </c>
      <c r="P295" s="74">
        <v>46162.0</v>
      </c>
      <c r="Q295" s="76" t="s">
        <v>124</v>
      </c>
      <c r="R295" s="91">
        <v>1.0</v>
      </c>
      <c r="S295" s="83" t="s">
        <v>251</v>
      </c>
      <c r="T295" s="83" t="s">
        <v>145</v>
      </c>
      <c r="U295" s="83" t="s">
        <v>101</v>
      </c>
      <c r="V295" s="83" t="s">
        <v>131</v>
      </c>
      <c r="W295" s="182"/>
      <c r="X295" s="76"/>
      <c r="Y295" s="76"/>
      <c r="Z295" s="88"/>
      <c r="AA295" s="184"/>
    </row>
    <row r="296" ht="22.5" customHeight="1">
      <c r="A296" s="72">
        <f>COUNTIF('Copy of Call &amp; Chat-Lidya (buat'!$I$4:$I$1910,I296)</f>
        <v>3</v>
      </c>
      <c r="B296" s="74">
        <v>46149.0</v>
      </c>
      <c r="C296" s="76" t="s">
        <v>967</v>
      </c>
      <c r="D296" s="76" t="s">
        <v>173</v>
      </c>
      <c r="E296" s="76" t="s">
        <v>582</v>
      </c>
      <c r="F296" s="176">
        <v>46149.0</v>
      </c>
      <c r="G296" s="83" t="s">
        <v>448</v>
      </c>
      <c r="H296" s="76" t="s">
        <v>1155</v>
      </c>
      <c r="I296" s="345">
        <v>10966.0</v>
      </c>
      <c r="J296" s="88" t="s">
        <v>1156</v>
      </c>
      <c r="K296" s="88" t="s">
        <v>1157</v>
      </c>
      <c r="L296" s="346" t="s">
        <v>1158</v>
      </c>
      <c r="M296" s="76" t="s">
        <v>1159</v>
      </c>
      <c r="N296" s="76" t="s">
        <v>1159</v>
      </c>
      <c r="O296" s="347" t="s">
        <v>1160</v>
      </c>
      <c r="P296" s="74">
        <v>46148.0</v>
      </c>
      <c r="Q296" s="76" t="s">
        <v>124</v>
      </c>
      <c r="R296" s="94">
        <v>1.0</v>
      </c>
      <c r="S296" s="83" t="s">
        <v>251</v>
      </c>
      <c r="T296" s="83" t="s">
        <v>145</v>
      </c>
      <c r="U296" s="83" t="s">
        <v>101</v>
      </c>
      <c r="V296" s="83" t="s">
        <v>131</v>
      </c>
      <c r="W296" s="182"/>
      <c r="X296" s="76"/>
      <c r="Y296" s="76"/>
      <c r="Z296" s="88"/>
      <c r="AA296" s="184"/>
    </row>
    <row r="297" ht="22.5" customHeight="1">
      <c r="A297" s="72">
        <f>COUNTIF('Copy of Call &amp; Chat-Lidya (buat'!$I$4:$I$1910,I297)</f>
        <v>2</v>
      </c>
      <c r="B297" s="74">
        <v>46149.0</v>
      </c>
      <c r="C297" s="76" t="s">
        <v>967</v>
      </c>
      <c r="D297" s="76" t="s">
        <v>173</v>
      </c>
      <c r="E297" s="76" t="s">
        <v>591</v>
      </c>
      <c r="F297" s="176">
        <v>46149.0</v>
      </c>
      <c r="G297" s="83" t="s">
        <v>88</v>
      </c>
      <c r="H297" s="76" t="s">
        <v>1921</v>
      </c>
      <c r="I297" s="345">
        <v>17902.0</v>
      </c>
      <c r="J297" s="88" t="s">
        <v>1922</v>
      </c>
      <c r="K297" s="88" t="s">
        <v>1923</v>
      </c>
      <c r="L297" s="346" t="s">
        <v>1923</v>
      </c>
      <c r="M297" s="76" t="s">
        <v>1924</v>
      </c>
      <c r="N297" s="76" t="s">
        <v>1924</v>
      </c>
      <c r="O297" s="347" t="s">
        <v>1925</v>
      </c>
      <c r="P297" s="74">
        <v>46086.0</v>
      </c>
      <c r="Q297" s="76" t="s">
        <v>124</v>
      </c>
      <c r="R297" s="76" t="s">
        <v>143</v>
      </c>
      <c r="S297" s="83" t="s">
        <v>126</v>
      </c>
      <c r="T297" s="83" t="s">
        <v>145</v>
      </c>
      <c r="U297" s="83" t="s">
        <v>101</v>
      </c>
      <c r="V297" s="83" t="s">
        <v>131</v>
      </c>
      <c r="W297" s="182"/>
      <c r="X297" s="76"/>
      <c r="Y297" s="76"/>
      <c r="Z297" s="88"/>
      <c r="AA297" s="184"/>
    </row>
    <row r="298" ht="22.5" customHeight="1">
      <c r="A298" s="72">
        <f>COUNTIF('Copy of Call &amp; Chat-Lidya (buat'!$I$4:$I$1910,I298)</f>
        <v>2</v>
      </c>
      <c r="B298" s="74">
        <v>46149.0</v>
      </c>
      <c r="C298" s="76" t="s">
        <v>967</v>
      </c>
      <c r="D298" s="76" t="s">
        <v>173</v>
      </c>
      <c r="E298" s="76" t="s">
        <v>604</v>
      </c>
      <c r="F298" s="176">
        <v>46149.0</v>
      </c>
      <c r="G298" s="83" t="s">
        <v>88</v>
      </c>
      <c r="H298" s="76" t="s">
        <v>1930</v>
      </c>
      <c r="I298" s="345">
        <v>17908.0</v>
      </c>
      <c r="J298" s="88" t="s">
        <v>1931</v>
      </c>
      <c r="K298" s="88" t="s">
        <v>1933</v>
      </c>
      <c r="L298" s="346" t="s">
        <v>1933</v>
      </c>
      <c r="M298" s="76" t="s">
        <v>1934</v>
      </c>
      <c r="N298" s="76" t="s">
        <v>1934</v>
      </c>
      <c r="O298" s="347" t="s">
        <v>1925</v>
      </c>
      <c r="P298" s="74">
        <v>46086.0</v>
      </c>
      <c r="Q298" s="76" t="s">
        <v>124</v>
      </c>
      <c r="R298" s="76" t="s">
        <v>143</v>
      </c>
      <c r="S298" s="83" t="s">
        <v>126</v>
      </c>
      <c r="T298" s="83" t="s">
        <v>145</v>
      </c>
      <c r="U298" s="83" t="s">
        <v>101</v>
      </c>
      <c r="V298" s="83" t="s">
        <v>131</v>
      </c>
      <c r="W298" s="182"/>
      <c r="X298" s="76"/>
      <c r="Y298" s="76"/>
      <c r="Z298" s="88"/>
      <c r="AA298" s="184"/>
    </row>
    <row r="299" ht="22.5" customHeight="1">
      <c r="A299" s="72">
        <f>COUNTIF('Copy of Call &amp; Chat-Lidya (buat'!$I$4:$I$1910,I299)</f>
        <v>5</v>
      </c>
      <c r="B299" s="74">
        <v>46149.0</v>
      </c>
      <c r="C299" s="76" t="s">
        <v>967</v>
      </c>
      <c r="D299" s="76" t="s">
        <v>173</v>
      </c>
      <c r="E299" s="76" t="s">
        <v>616</v>
      </c>
      <c r="F299" s="176">
        <v>46149.0</v>
      </c>
      <c r="G299" s="83" t="s">
        <v>88</v>
      </c>
      <c r="H299" s="76" t="s">
        <v>1242</v>
      </c>
      <c r="I299" s="345">
        <v>18616.0</v>
      </c>
      <c r="J299" s="88" t="s">
        <v>1243</v>
      </c>
      <c r="K299" s="88" t="s">
        <v>1244</v>
      </c>
      <c r="L299" s="346" t="s">
        <v>1244</v>
      </c>
      <c r="M299" s="76" t="s">
        <v>1245</v>
      </c>
      <c r="N299" s="76" t="s">
        <v>1246</v>
      </c>
      <c r="O299" s="347" t="s">
        <v>1160</v>
      </c>
      <c r="P299" s="74">
        <v>46163.0</v>
      </c>
      <c r="Q299" s="76" t="s">
        <v>124</v>
      </c>
      <c r="R299" s="91">
        <v>1.0</v>
      </c>
      <c r="S299" s="83" t="s">
        <v>126</v>
      </c>
      <c r="T299" s="83" t="s">
        <v>145</v>
      </c>
      <c r="U299" s="83" t="s">
        <v>101</v>
      </c>
      <c r="V299" s="83" t="s">
        <v>131</v>
      </c>
      <c r="W299" s="378"/>
      <c r="X299" s="76"/>
      <c r="Y299" s="76"/>
      <c r="Z299" s="88"/>
      <c r="AA299" s="184"/>
    </row>
    <row r="300" ht="22.5" customHeight="1">
      <c r="A300" s="72">
        <f>COUNTIF('Copy of Call &amp; Chat-Lidya (buat'!$I$4:$I$1910,I300)</f>
        <v>2</v>
      </c>
      <c r="B300" s="488">
        <v>46149.0</v>
      </c>
      <c r="C300" s="94" t="s">
        <v>83</v>
      </c>
      <c r="D300" s="76" t="s">
        <v>173</v>
      </c>
      <c r="E300" s="76" t="s">
        <v>2502</v>
      </c>
      <c r="F300" s="157">
        <v>46125.0</v>
      </c>
      <c r="G300" s="176"/>
      <c r="H300" s="75" t="s">
        <v>2505</v>
      </c>
      <c r="I300" s="75" t="s">
        <v>1174</v>
      </c>
      <c r="J300" s="353" t="s">
        <v>2507</v>
      </c>
      <c r="K300" s="354" t="s">
        <v>2508</v>
      </c>
      <c r="L300" s="354" t="s">
        <v>2508</v>
      </c>
      <c r="M300" s="75" t="s">
        <v>2511</v>
      </c>
      <c r="N300" s="75" t="s">
        <v>2511</v>
      </c>
      <c r="O300" s="164">
        <v>45311.0</v>
      </c>
      <c r="P300" s="74">
        <v>45834.0</v>
      </c>
      <c r="Q300" s="75" t="s">
        <v>86</v>
      </c>
      <c r="R300" s="91">
        <v>1.0</v>
      </c>
      <c r="S300" s="166" t="s">
        <v>126</v>
      </c>
      <c r="T300" s="166" t="s">
        <v>195</v>
      </c>
      <c r="U300" s="166" t="s">
        <v>128</v>
      </c>
      <c r="V300" s="166" t="s">
        <v>131</v>
      </c>
      <c r="W300" s="175"/>
      <c r="X300" s="75"/>
      <c r="Y300" s="166"/>
      <c r="Z300" s="357"/>
      <c r="AA300" s="357"/>
    </row>
    <row r="301" ht="22.5" customHeight="1">
      <c r="A301" s="72">
        <f>COUNTIF('Copy of Call &amp; Chat-Lidya (buat'!$I$4:$I$1910,I301)</f>
        <v>5</v>
      </c>
      <c r="B301" s="74">
        <v>46149.0</v>
      </c>
      <c r="C301" s="94" t="s">
        <v>83</v>
      </c>
      <c r="D301" s="76" t="s">
        <v>173</v>
      </c>
      <c r="E301" s="76" t="s">
        <v>761</v>
      </c>
      <c r="F301" s="157">
        <v>46134.0</v>
      </c>
      <c r="G301" s="176"/>
      <c r="H301" s="75" t="s">
        <v>762</v>
      </c>
      <c r="I301" s="75" t="s">
        <v>763</v>
      </c>
      <c r="J301" s="353" t="s">
        <v>764</v>
      </c>
      <c r="K301" s="354" t="s">
        <v>765</v>
      </c>
      <c r="L301" s="354" t="s">
        <v>765</v>
      </c>
      <c r="M301" s="75" t="s">
        <v>766</v>
      </c>
      <c r="N301" s="75" t="s">
        <v>766</v>
      </c>
      <c r="O301" s="164">
        <v>46132.0</v>
      </c>
      <c r="P301" s="74">
        <v>46146.0</v>
      </c>
      <c r="Q301" s="75" t="s">
        <v>98</v>
      </c>
      <c r="R301" s="76" t="s">
        <v>213</v>
      </c>
      <c r="S301" s="166" t="s">
        <v>126</v>
      </c>
      <c r="T301" s="166" t="s">
        <v>381</v>
      </c>
      <c r="U301" s="166" t="s">
        <v>101</v>
      </c>
      <c r="V301" s="166" t="s">
        <v>283</v>
      </c>
      <c r="W301" s="94"/>
      <c r="X301" s="75"/>
      <c r="Y301" s="166"/>
      <c r="Z301" s="357" t="s">
        <v>5657</v>
      </c>
      <c r="AA301" s="357"/>
    </row>
    <row r="302" ht="22.5" customHeight="1">
      <c r="A302" s="72">
        <f>COUNTIF('Copy of Call &amp; Chat-Lidya (buat'!$I$4:$I$1910,I302)</f>
        <v>5</v>
      </c>
      <c r="B302" s="74">
        <v>46149.0</v>
      </c>
      <c r="C302" s="94" t="s">
        <v>83</v>
      </c>
      <c r="D302" s="76" t="s">
        <v>173</v>
      </c>
      <c r="E302" s="76" t="s">
        <v>1783</v>
      </c>
      <c r="F302" s="157">
        <v>46135.0</v>
      </c>
      <c r="G302" s="176"/>
      <c r="H302" s="75" t="s">
        <v>2147</v>
      </c>
      <c r="I302" s="75" t="s">
        <v>2008</v>
      </c>
      <c r="J302" s="353" t="s">
        <v>2009</v>
      </c>
      <c r="K302" s="354" t="s">
        <v>2010</v>
      </c>
      <c r="L302" s="354" t="s">
        <v>2010</v>
      </c>
      <c r="M302" s="75" t="s">
        <v>2011</v>
      </c>
      <c r="N302" s="75" t="s">
        <v>2011</v>
      </c>
      <c r="O302" s="164">
        <v>46135.0</v>
      </c>
      <c r="P302" s="74">
        <v>46149.0</v>
      </c>
      <c r="Q302" s="75" t="s">
        <v>98</v>
      </c>
      <c r="R302" s="94">
        <v>2.0</v>
      </c>
      <c r="S302" s="166" t="s">
        <v>350</v>
      </c>
      <c r="T302" s="166" t="s">
        <v>145</v>
      </c>
      <c r="U302" s="166" t="s">
        <v>101</v>
      </c>
      <c r="V302" s="166" t="s">
        <v>341</v>
      </c>
      <c r="W302" s="94"/>
      <c r="X302" s="75"/>
      <c r="Y302" s="166"/>
      <c r="Z302" s="357" t="s">
        <v>2948</v>
      </c>
      <c r="AA302" s="357"/>
    </row>
    <row r="303" ht="22.5" customHeight="1">
      <c r="A303" s="72">
        <f>COUNTIF('Copy of Call &amp; Chat-Lidya (buat'!$I$4:$I$1910,I303)</f>
        <v>3</v>
      </c>
      <c r="B303" s="74">
        <v>46149.0</v>
      </c>
      <c r="C303" s="94" t="s">
        <v>83</v>
      </c>
      <c r="D303" s="76" t="s">
        <v>173</v>
      </c>
      <c r="E303" s="76" t="s">
        <v>2079</v>
      </c>
      <c r="F303" s="157">
        <v>46139.0</v>
      </c>
      <c r="G303" s="83" t="s">
        <v>88</v>
      </c>
      <c r="H303" s="75" t="s">
        <v>2080</v>
      </c>
      <c r="I303" s="75" t="s">
        <v>2081</v>
      </c>
      <c r="J303" s="353" t="s">
        <v>2083</v>
      </c>
      <c r="K303" s="354" t="s">
        <v>2084</v>
      </c>
      <c r="L303" s="354" t="s">
        <v>2086</v>
      </c>
      <c r="M303" s="75" t="s">
        <v>2087</v>
      </c>
      <c r="N303" s="75" t="s">
        <v>2089</v>
      </c>
      <c r="O303" s="164">
        <v>46079.0</v>
      </c>
      <c r="P303" s="74">
        <v>46093.0</v>
      </c>
      <c r="Q303" s="75" t="s">
        <v>124</v>
      </c>
      <c r="R303" s="91">
        <v>1.0</v>
      </c>
      <c r="S303" s="166" t="s">
        <v>350</v>
      </c>
      <c r="T303" s="166" t="s">
        <v>145</v>
      </c>
      <c r="U303" s="166" t="s">
        <v>101</v>
      </c>
      <c r="V303" s="166" t="s">
        <v>1043</v>
      </c>
      <c r="W303" s="175"/>
      <c r="X303" s="75"/>
      <c r="Y303" s="166"/>
      <c r="Z303" s="357" t="s">
        <v>5690</v>
      </c>
      <c r="AA303" s="357"/>
    </row>
    <row r="304" ht="22.5" customHeight="1">
      <c r="A304" s="72">
        <f>COUNTIF('Copy of Call &amp; Chat-Lidya (buat'!$I$4:$I$1910,I304)</f>
        <v>3</v>
      </c>
      <c r="B304" s="74">
        <v>46149.0</v>
      </c>
      <c r="C304" s="94" t="s">
        <v>83</v>
      </c>
      <c r="D304" s="76" t="s">
        <v>173</v>
      </c>
      <c r="E304" s="76" t="s">
        <v>2126</v>
      </c>
      <c r="F304" s="157">
        <v>46139.0</v>
      </c>
      <c r="G304" s="83" t="s">
        <v>88</v>
      </c>
      <c r="H304" s="75" t="s">
        <v>2127</v>
      </c>
      <c r="I304" s="75" t="s">
        <v>2128</v>
      </c>
      <c r="J304" s="353" t="s">
        <v>2129</v>
      </c>
      <c r="K304" s="354" t="s">
        <v>2130</v>
      </c>
      <c r="L304" s="354" t="s">
        <v>2130</v>
      </c>
      <c r="M304" s="75" t="s">
        <v>2131</v>
      </c>
      <c r="N304" s="75" t="s">
        <v>2133</v>
      </c>
      <c r="O304" s="164">
        <v>46085.0</v>
      </c>
      <c r="P304" s="74">
        <v>46099.0</v>
      </c>
      <c r="Q304" s="75" t="s">
        <v>124</v>
      </c>
      <c r="R304" s="91">
        <v>1.0</v>
      </c>
      <c r="S304" s="166" t="s">
        <v>251</v>
      </c>
      <c r="T304" s="166" t="s">
        <v>145</v>
      </c>
      <c r="U304" s="166" t="s">
        <v>101</v>
      </c>
      <c r="V304" s="166" t="s">
        <v>131</v>
      </c>
      <c r="W304" s="175"/>
      <c r="X304" s="75"/>
      <c r="Y304" s="166"/>
      <c r="Z304" s="395"/>
      <c r="AA304" s="357"/>
    </row>
    <row r="305" ht="22.5" customHeight="1">
      <c r="A305" s="72">
        <f>COUNTIF('Copy of Call &amp; Chat-Lidya (buat'!$I$4:$I$1910,I305)</f>
        <v>2</v>
      </c>
      <c r="B305" s="74">
        <v>46149.0</v>
      </c>
      <c r="C305" s="94" t="s">
        <v>83</v>
      </c>
      <c r="D305" s="76" t="s">
        <v>173</v>
      </c>
      <c r="E305" s="76" t="s">
        <v>2516</v>
      </c>
      <c r="F305" s="157">
        <v>46139.0</v>
      </c>
      <c r="G305" s="83" t="s">
        <v>88</v>
      </c>
      <c r="H305" s="75" t="s">
        <v>2522</v>
      </c>
      <c r="I305" s="75" t="s">
        <v>2523</v>
      </c>
      <c r="J305" s="353" t="s">
        <v>2524</v>
      </c>
      <c r="K305" s="354" t="s">
        <v>2525</v>
      </c>
      <c r="L305" s="354" t="s">
        <v>2525</v>
      </c>
      <c r="M305" s="75" t="s">
        <v>2526</v>
      </c>
      <c r="N305" s="94"/>
      <c r="O305" s="164">
        <v>46085.0</v>
      </c>
      <c r="P305" s="74">
        <v>46099.0</v>
      </c>
      <c r="Q305" s="75" t="s">
        <v>124</v>
      </c>
      <c r="R305" s="91">
        <v>1.0</v>
      </c>
      <c r="S305" s="166" t="s">
        <v>251</v>
      </c>
      <c r="T305" s="166" t="s">
        <v>145</v>
      </c>
      <c r="U305" s="166" t="s">
        <v>101</v>
      </c>
      <c r="V305" s="166" t="s">
        <v>131</v>
      </c>
      <c r="W305" s="175"/>
      <c r="X305" s="75"/>
      <c r="Y305" s="166"/>
      <c r="Z305" s="395"/>
      <c r="AA305" s="357"/>
    </row>
    <row r="306" ht="22.5" customHeight="1">
      <c r="A306" s="72">
        <f>COUNTIF('Copy of Call &amp; Chat-Lidya (buat'!$I$4:$I$1910,I306)</f>
        <v>2</v>
      </c>
      <c r="B306" s="74">
        <v>46149.0</v>
      </c>
      <c r="C306" s="94" t="s">
        <v>83</v>
      </c>
      <c r="D306" s="76" t="s">
        <v>173</v>
      </c>
      <c r="E306" s="76" t="s">
        <v>1685</v>
      </c>
      <c r="F306" s="157">
        <v>46139.0</v>
      </c>
      <c r="G306" s="83" t="s">
        <v>88</v>
      </c>
      <c r="H306" s="75" t="s">
        <v>2527</v>
      </c>
      <c r="I306" s="75" t="s">
        <v>2528</v>
      </c>
      <c r="J306" s="353" t="s">
        <v>2529</v>
      </c>
      <c r="K306" s="354" t="s">
        <v>2531</v>
      </c>
      <c r="L306" s="354" t="s">
        <v>2531</v>
      </c>
      <c r="M306" s="75" t="s">
        <v>2532</v>
      </c>
      <c r="N306" s="94"/>
      <c r="O306" s="164">
        <v>46085.0</v>
      </c>
      <c r="P306" s="74">
        <v>46099.0</v>
      </c>
      <c r="Q306" s="75" t="s">
        <v>143</v>
      </c>
      <c r="R306" s="91">
        <v>1.0</v>
      </c>
      <c r="S306" s="166" t="s">
        <v>251</v>
      </c>
      <c r="T306" s="166" t="s">
        <v>145</v>
      </c>
      <c r="U306" s="166" t="s">
        <v>101</v>
      </c>
      <c r="V306" s="166" t="s">
        <v>131</v>
      </c>
      <c r="W306" s="175"/>
      <c r="X306" s="75"/>
      <c r="Y306" s="166"/>
      <c r="Z306" s="395"/>
      <c r="AA306" s="357"/>
    </row>
    <row r="307" ht="22.5" customHeight="1">
      <c r="A307" s="72">
        <f>COUNTIF('Copy of Call &amp; Chat-Lidya (buat'!$I$4:$I$1910,I307)</f>
        <v>2</v>
      </c>
      <c r="B307" s="74">
        <v>46149.0</v>
      </c>
      <c r="C307" s="94" t="s">
        <v>83</v>
      </c>
      <c r="D307" s="76" t="s">
        <v>173</v>
      </c>
      <c r="E307" s="76" t="s">
        <v>2541</v>
      </c>
      <c r="F307" s="157">
        <v>46139.0</v>
      </c>
      <c r="G307" s="83" t="s">
        <v>88</v>
      </c>
      <c r="H307" s="75" t="s">
        <v>2542</v>
      </c>
      <c r="I307" s="75" t="s">
        <v>2543</v>
      </c>
      <c r="J307" s="353" t="s">
        <v>2544</v>
      </c>
      <c r="K307" s="354" t="s">
        <v>2545</v>
      </c>
      <c r="L307" s="354" t="s">
        <v>2545</v>
      </c>
      <c r="M307" s="75" t="s">
        <v>2546</v>
      </c>
      <c r="N307" s="75" t="s">
        <v>2546</v>
      </c>
      <c r="O307" s="164">
        <v>46086.0</v>
      </c>
      <c r="P307" s="74">
        <v>46100.0</v>
      </c>
      <c r="Q307" s="75" t="s">
        <v>124</v>
      </c>
      <c r="R307" s="91">
        <v>1.0</v>
      </c>
      <c r="S307" s="166" t="s">
        <v>251</v>
      </c>
      <c r="T307" s="166" t="s">
        <v>145</v>
      </c>
      <c r="U307" s="166" t="s">
        <v>101</v>
      </c>
      <c r="V307" s="166" t="s">
        <v>131</v>
      </c>
      <c r="W307" s="175"/>
      <c r="X307" s="75"/>
      <c r="Y307" s="166"/>
      <c r="Z307" s="395"/>
      <c r="AA307" s="357"/>
    </row>
    <row r="308" ht="22.5" customHeight="1">
      <c r="A308" s="72">
        <f>COUNTIF('Copy of Call &amp; Chat-Lidya (buat'!$I$4:$I$1910,I308)</f>
        <v>2</v>
      </c>
      <c r="B308" s="74">
        <v>46149.0</v>
      </c>
      <c r="C308" s="94" t="s">
        <v>83</v>
      </c>
      <c r="D308" s="76" t="s">
        <v>173</v>
      </c>
      <c r="E308" s="76" t="s">
        <v>2549</v>
      </c>
      <c r="F308" s="157">
        <v>46139.0</v>
      </c>
      <c r="G308" s="83" t="s">
        <v>88</v>
      </c>
      <c r="H308" s="75" t="s">
        <v>2550</v>
      </c>
      <c r="I308" s="75" t="s">
        <v>2551</v>
      </c>
      <c r="J308" s="353" t="s">
        <v>2552</v>
      </c>
      <c r="K308" s="354" t="s">
        <v>2553</v>
      </c>
      <c r="L308" s="354" t="s">
        <v>2553</v>
      </c>
      <c r="M308" s="75" t="s">
        <v>2554</v>
      </c>
      <c r="N308" s="94"/>
      <c r="O308" s="164">
        <v>46087.0</v>
      </c>
      <c r="P308" s="74">
        <v>46101.0</v>
      </c>
      <c r="Q308" s="75" t="s">
        <v>213</v>
      </c>
      <c r="R308" s="91">
        <v>1.0</v>
      </c>
      <c r="S308" s="166" t="s">
        <v>350</v>
      </c>
      <c r="T308" s="166" t="s">
        <v>145</v>
      </c>
      <c r="U308" s="166" t="s">
        <v>101</v>
      </c>
      <c r="V308" s="166" t="s">
        <v>283</v>
      </c>
      <c r="W308" s="353" t="s">
        <v>392</v>
      </c>
      <c r="X308" s="75"/>
      <c r="Y308" s="166"/>
      <c r="Z308" s="357" t="s">
        <v>2557</v>
      </c>
      <c r="AA308" s="357"/>
    </row>
    <row r="309" ht="22.5" customHeight="1">
      <c r="A309" s="72">
        <f>COUNTIF('Copy of Call &amp; Chat-Lidya (buat'!$I$4:$I$1910,I309)</f>
        <v>2</v>
      </c>
      <c r="B309" s="74">
        <v>46149.0</v>
      </c>
      <c r="C309" s="94" t="s">
        <v>83</v>
      </c>
      <c r="D309" s="76" t="s">
        <v>173</v>
      </c>
      <c r="E309" s="76" t="s">
        <v>2561</v>
      </c>
      <c r="F309" s="157">
        <v>46139.0</v>
      </c>
      <c r="G309" s="83" t="s">
        <v>88</v>
      </c>
      <c r="H309" s="75" t="s">
        <v>2562</v>
      </c>
      <c r="I309" s="75" t="s">
        <v>2563</v>
      </c>
      <c r="J309" s="353" t="s">
        <v>2564</v>
      </c>
      <c r="K309" s="354" t="s">
        <v>2565</v>
      </c>
      <c r="L309" s="354" t="s">
        <v>2565</v>
      </c>
      <c r="M309" s="75" t="s">
        <v>2566</v>
      </c>
      <c r="N309" s="75" t="s">
        <v>2566</v>
      </c>
      <c r="O309" s="164">
        <v>46087.0</v>
      </c>
      <c r="P309" s="74">
        <v>46101.0</v>
      </c>
      <c r="Q309" s="75" t="s">
        <v>124</v>
      </c>
      <c r="R309" s="91">
        <v>1.0</v>
      </c>
      <c r="S309" s="166" t="s">
        <v>251</v>
      </c>
      <c r="T309" s="166" t="s">
        <v>145</v>
      </c>
      <c r="U309" s="166" t="s">
        <v>101</v>
      </c>
      <c r="V309" s="166" t="s">
        <v>131</v>
      </c>
      <c r="W309" s="175"/>
      <c r="X309" s="75"/>
      <c r="Y309" s="166"/>
      <c r="Z309" s="395"/>
      <c r="AA309" s="357"/>
    </row>
    <row r="310" ht="22.5" customHeight="1">
      <c r="A310" s="72">
        <f>COUNTIF('Copy of Call &amp; Chat-Lidya (buat'!$I$4:$I$1910,I310)</f>
        <v>2</v>
      </c>
      <c r="B310" s="74">
        <v>46149.0</v>
      </c>
      <c r="C310" s="94" t="s">
        <v>83</v>
      </c>
      <c r="D310" s="76" t="s">
        <v>173</v>
      </c>
      <c r="E310" s="76" t="s">
        <v>3250</v>
      </c>
      <c r="F310" s="157">
        <v>46139.0</v>
      </c>
      <c r="G310" s="83" t="s">
        <v>88</v>
      </c>
      <c r="H310" s="75" t="s">
        <v>3251</v>
      </c>
      <c r="I310" s="75" t="s">
        <v>3252</v>
      </c>
      <c r="J310" s="353" t="s">
        <v>3253</v>
      </c>
      <c r="K310" s="354" t="s">
        <v>3254</v>
      </c>
      <c r="L310" s="354" t="s">
        <v>3254</v>
      </c>
      <c r="M310" s="75" t="s">
        <v>3255</v>
      </c>
      <c r="N310" s="75" t="s">
        <v>3255</v>
      </c>
      <c r="O310" s="164">
        <v>46087.0</v>
      </c>
      <c r="P310" s="74">
        <v>46101.0</v>
      </c>
      <c r="Q310" s="75" t="s">
        <v>124</v>
      </c>
      <c r="R310" s="76" t="s">
        <v>124</v>
      </c>
      <c r="S310" s="166" t="s">
        <v>292</v>
      </c>
      <c r="T310" s="166" t="s">
        <v>127</v>
      </c>
      <c r="U310" s="166" t="s">
        <v>128</v>
      </c>
      <c r="V310" s="166" t="s">
        <v>664</v>
      </c>
      <c r="W310" s="175"/>
      <c r="X310" s="75"/>
      <c r="Y310" s="166"/>
      <c r="Z310" s="357" t="s">
        <v>3262</v>
      </c>
      <c r="AA310" s="357"/>
    </row>
    <row r="311" ht="22.5" customHeight="1">
      <c r="A311" s="72">
        <f>COUNTIF('Copy of Call &amp; Chat-Lidya (buat'!$I$4:$I$1910,I311)</f>
        <v>2</v>
      </c>
      <c r="B311" s="74">
        <v>46149.0</v>
      </c>
      <c r="C311" s="94" t="s">
        <v>83</v>
      </c>
      <c r="D311" s="76" t="s">
        <v>173</v>
      </c>
      <c r="E311" s="76" t="s">
        <v>3265</v>
      </c>
      <c r="F311" s="157">
        <v>46139.0</v>
      </c>
      <c r="G311" s="83" t="s">
        <v>88</v>
      </c>
      <c r="H311" s="75" t="s">
        <v>3266</v>
      </c>
      <c r="I311" s="75" t="s">
        <v>3267</v>
      </c>
      <c r="J311" s="353" t="s">
        <v>3268</v>
      </c>
      <c r="K311" s="354" t="s">
        <v>3269</v>
      </c>
      <c r="L311" s="354" t="s">
        <v>3269</v>
      </c>
      <c r="M311" s="75" t="s">
        <v>3270</v>
      </c>
      <c r="N311" s="75" t="s">
        <v>3270</v>
      </c>
      <c r="O311" s="164">
        <v>46089.0</v>
      </c>
      <c r="P311" s="74">
        <v>46103.0</v>
      </c>
      <c r="Q311" s="75" t="s">
        <v>124</v>
      </c>
      <c r="R311" s="76" t="s">
        <v>124</v>
      </c>
      <c r="S311" s="166" t="s">
        <v>126</v>
      </c>
      <c r="T311" s="166" t="s">
        <v>292</v>
      </c>
      <c r="U311" s="166" t="s">
        <v>101</v>
      </c>
      <c r="V311" s="166" t="s">
        <v>664</v>
      </c>
      <c r="W311" s="175"/>
      <c r="X311" s="75"/>
      <c r="Y311" s="166"/>
      <c r="Z311" s="357" t="s">
        <v>3273</v>
      </c>
      <c r="AA311" s="357"/>
    </row>
    <row r="312" ht="22.5" customHeight="1">
      <c r="A312" s="72">
        <f>COUNTIF('Copy of Call &amp; Chat-Lidya (buat'!$I$4:$I$1910,I312)</f>
        <v>2</v>
      </c>
      <c r="B312" s="74">
        <v>46149.0</v>
      </c>
      <c r="C312" s="94" t="s">
        <v>83</v>
      </c>
      <c r="D312" s="76" t="s">
        <v>173</v>
      </c>
      <c r="E312" s="76" t="s">
        <v>3110</v>
      </c>
      <c r="F312" s="157">
        <v>46139.0</v>
      </c>
      <c r="G312" s="83" t="s">
        <v>88</v>
      </c>
      <c r="H312" s="75" t="s">
        <v>3275</v>
      </c>
      <c r="I312" s="75" t="s">
        <v>3276</v>
      </c>
      <c r="J312" s="353" t="s">
        <v>3277</v>
      </c>
      <c r="K312" s="354" t="s">
        <v>3278</v>
      </c>
      <c r="L312" s="354" t="s">
        <v>3278</v>
      </c>
      <c r="M312" s="75" t="s">
        <v>3279</v>
      </c>
      <c r="N312" s="75" t="s">
        <v>3279</v>
      </c>
      <c r="O312" s="164">
        <v>46090.0</v>
      </c>
      <c r="P312" s="74">
        <v>46104.0</v>
      </c>
      <c r="Q312" s="75" t="s">
        <v>124</v>
      </c>
      <c r="R312" s="76" t="s">
        <v>124</v>
      </c>
      <c r="S312" s="166" t="s">
        <v>126</v>
      </c>
      <c r="T312" s="166" t="s">
        <v>195</v>
      </c>
      <c r="U312" s="166" t="s">
        <v>128</v>
      </c>
      <c r="V312" s="166" t="s">
        <v>302</v>
      </c>
      <c r="W312" s="175"/>
      <c r="X312" s="75"/>
      <c r="Y312" s="166"/>
      <c r="Z312" s="395"/>
      <c r="AA312" s="357"/>
    </row>
    <row r="313" ht="22.5" customHeight="1">
      <c r="A313" s="72">
        <f>COUNTIF('Copy of Call &amp; Chat-Lidya (buat'!$I$4:$I$1910,I313)</f>
        <v>2</v>
      </c>
      <c r="B313" s="74">
        <v>46149.0</v>
      </c>
      <c r="C313" s="94" t="s">
        <v>83</v>
      </c>
      <c r="D313" s="76" t="s">
        <v>173</v>
      </c>
      <c r="E313" s="76" t="s">
        <v>2575</v>
      </c>
      <c r="F313" s="157">
        <v>46139.0</v>
      </c>
      <c r="G313" s="83" t="s">
        <v>88</v>
      </c>
      <c r="H313" s="75" t="s">
        <v>2577</v>
      </c>
      <c r="I313" s="75" t="s">
        <v>2578</v>
      </c>
      <c r="J313" s="353" t="s">
        <v>2579</v>
      </c>
      <c r="K313" s="354" t="s">
        <v>2580</v>
      </c>
      <c r="L313" s="354" t="s">
        <v>2580</v>
      </c>
      <c r="M313" s="75" t="s">
        <v>2581</v>
      </c>
      <c r="N313" s="75" t="s">
        <v>2581</v>
      </c>
      <c r="O313" s="164">
        <v>46091.0</v>
      </c>
      <c r="P313" s="74">
        <v>46105.0</v>
      </c>
      <c r="Q313" s="75" t="s">
        <v>124</v>
      </c>
      <c r="R313" s="91">
        <v>1.0</v>
      </c>
      <c r="S313" s="166" t="s">
        <v>251</v>
      </c>
      <c r="T313" s="166" t="s">
        <v>145</v>
      </c>
      <c r="U313" s="166" t="s">
        <v>101</v>
      </c>
      <c r="V313" s="166" t="s">
        <v>131</v>
      </c>
      <c r="W313" s="175"/>
      <c r="X313" s="75"/>
      <c r="Y313" s="166"/>
      <c r="Z313" s="395"/>
      <c r="AA313" s="357"/>
    </row>
    <row r="314" ht="22.5" customHeight="1">
      <c r="A314" s="72">
        <f>COUNTIF('Copy of Call &amp; Chat-Lidya (buat'!$I$4:$I$1910,I314)</f>
        <v>2</v>
      </c>
      <c r="B314" s="74">
        <v>46149.0</v>
      </c>
      <c r="C314" s="94" t="s">
        <v>83</v>
      </c>
      <c r="D314" s="76" t="s">
        <v>173</v>
      </c>
      <c r="E314" s="76" t="s">
        <v>2584</v>
      </c>
      <c r="F314" s="157">
        <v>46139.0</v>
      </c>
      <c r="G314" s="83" t="s">
        <v>88</v>
      </c>
      <c r="H314" s="75" t="s">
        <v>2585</v>
      </c>
      <c r="I314" s="75" t="s">
        <v>2586</v>
      </c>
      <c r="J314" s="353" t="s">
        <v>2587</v>
      </c>
      <c r="K314" s="354" t="s">
        <v>2588</v>
      </c>
      <c r="L314" s="354" t="s">
        <v>2588</v>
      </c>
      <c r="M314" s="75" t="s">
        <v>2589</v>
      </c>
      <c r="N314" s="75" t="s">
        <v>2589</v>
      </c>
      <c r="O314" s="164">
        <v>46094.0</v>
      </c>
      <c r="P314" s="74">
        <v>46108.0</v>
      </c>
      <c r="Q314" s="75" t="s">
        <v>135</v>
      </c>
      <c r="R314" s="91">
        <v>1.0</v>
      </c>
      <c r="S314" s="166" t="s">
        <v>126</v>
      </c>
      <c r="T314" s="166" t="s">
        <v>145</v>
      </c>
      <c r="U314" s="166" t="s">
        <v>101</v>
      </c>
      <c r="V314" s="166" t="s">
        <v>131</v>
      </c>
      <c r="W314" s="175"/>
      <c r="X314" s="75"/>
      <c r="Y314" s="166"/>
      <c r="Z314" s="395"/>
      <c r="AA314" s="357"/>
    </row>
    <row r="315" ht="22.5" customHeight="1">
      <c r="A315" s="72">
        <f>COUNTIF('Copy of Call &amp; Chat-Lidya (buat'!$I$4:$I$1910,I315)</f>
        <v>2</v>
      </c>
      <c r="B315" s="74">
        <v>46149.0</v>
      </c>
      <c r="C315" s="94" t="s">
        <v>83</v>
      </c>
      <c r="D315" s="76" t="s">
        <v>173</v>
      </c>
      <c r="E315" s="76" t="s">
        <v>1715</v>
      </c>
      <c r="F315" s="157">
        <v>46137.0</v>
      </c>
      <c r="G315" s="83" t="s">
        <v>88</v>
      </c>
      <c r="H315" s="75" t="s">
        <v>2590</v>
      </c>
      <c r="I315" s="75" t="s">
        <v>2591</v>
      </c>
      <c r="J315" s="353" t="s">
        <v>2592</v>
      </c>
      <c r="K315" s="354" t="s">
        <v>2593</v>
      </c>
      <c r="L315" s="354" t="s">
        <v>2593</v>
      </c>
      <c r="M315" s="75" t="s">
        <v>2594</v>
      </c>
      <c r="N315" s="75" t="s">
        <v>2594</v>
      </c>
      <c r="O315" s="164">
        <v>46137.0</v>
      </c>
      <c r="P315" s="74">
        <v>46151.0</v>
      </c>
      <c r="Q315" s="75" t="s">
        <v>95</v>
      </c>
      <c r="R315" s="91">
        <v>1.0</v>
      </c>
      <c r="S315" s="166" t="s">
        <v>350</v>
      </c>
      <c r="T315" s="166" t="s">
        <v>145</v>
      </c>
      <c r="U315" s="166" t="s">
        <v>101</v>
      </c>
      <c r="V315" s="166" t="s">
        <v>131</v>
      </c>
      <c r="W315" s="175"/>
      <c r="X315" s="75"/>
      <c r="Y315" s="166"/>
      <c r="Z315" s="357" t="s">
        <v>1938</v>
      </c>
      <c r="AA315" s="357"/>
    </row>
    <row r="316" ht="22.5" customHeight="1">
      <c r="A316" s="72">
        <f>COUNTIF('Copy of Call &amp; Chat-Lidya (buat'!$I$4:$I$1910,I316)</f>
        <v>2</v>
      </c>
      <c r="B316" s="74">
        <v>46149.0</v>
      </c>
      <c r="C316" s="94" t="s">
        <v>83</v>
      </c>
      <c r="D316" s="76" t="s">
        <v>173</v>
      </c>
      <c r="E316" s="76" t="s">
        <v>2596</v>
      </c>
      <c r="F316" s="157">
        <v>46137.0</v>
      </c>
      <c r="G316" s="83" t="s">
        <v>88</v>
      </c>
      <c r="H316" s="75" t="s">
        <v>2598</v>
      </c>
      <c r="I316" s="75" t="s">
        <v>2599</v>
      </c>
      <c r="J316" s="353" t="s">
        <v>2600</v>
      </c>
      <c r="K316" s="354" t="s">
        <v>2601</v>
      </c>
      <c r="L316" s="354" t="s">
        <v>2601</v>
      </c>
      <c r="M316" s="75" t="s">
        <v>2602</v>
      </c>
      <c r="N316" s="75" t="s">
        <v>2602</v>
      </c>
      <c r="O316" s="164">
        <v>46137.0</v>
      </c>
      <c r="P316" s="74">
        <v>46151.0</v>
      </c>
      <c r="Q316" s="75" t="s">
        <v>124</v>
      </c>
      <c r="R316" s="91">
        <v>1.0</v>
      </c>
      <c r="S316" s="166" t="s">
        <v>350</v>
      </c>
      <c r="T316" s="166" t="s">
        <v>145</v>
      </c>
      <c r="U316" s="166" t="s">
        <v>101</v>
      </c>
      <c r="V316" s="166" t="s">
        <v>131</v>
      </c>
      <c r="W316" s="175"/>
      <c r="X316" s="75"/>
      <c r="Y316" s="166"/>
      <c r="Z316" s="357" t="s">
        <v>1938</v>
      </c>
      <c r="AA316" s="357"/>
    </row>
    <row r="317" ht="22.5" customHeight="1">
      <c r="A317" s="72">
        <f>COUNTIF('Copy of Call &amp; Chat-Lidya (buat'!$I$4:$I$1910,I317)</f>
        <v>2</v>
      </c>
      <c r="B317" s="74">
        <v>46149.0</v>
      </c>
      <c r="C317" s="94" t="s">
        <v>83</v>
      </c>
      <c r="D317" s="76" t="s">
        <v>173</v>
      </c>
      <c r="E317" s="76" t="s">
        <v>2603</v>
      </c>
      <c r="F317" s="157">
        <v>46137.0</v>
      </c>
      <c r="G317" s="83" t="s">
        <v>88</v>
      </c>
      <c r="H317" s="75" t="s">
        <v>2604</v>
      </c>
      <c r="I317" s="75" t="s">
        <v>2605</v>
      </c>
      <c r="J317" s="353" t="s">
        <v>2606</v>
      </c>
      <c r="K317" s="354" t="s">
        <v>253</v>
      </c>
      <c r="L317" s="354" t="s">
        <v>253</v>
      </c>
      <c r="M317" s="75" t="s">
        <v>2607</v>
      </c>
      <c r="N317" s="75" t="s">
        <v>2608</v>
      </c>
      <c r="O317" s="164">
        <v>46137.0</v>
      </c>
      <c r="P317" s="74">
        <v>46151.0</v>
      </c>
      <c r="Q317" s="75" t="s">
        <v>124</v>
      </c>
      <c r="R317" s="91">
        <v>1.0</v>
      </c>
      <c r="S317" s="166" t="s">
        <v>350</v>
      </c>
      <c r="T317" s="166" t="s">
        <v>145</v>
      </c>
      <c r="U317" s="166" t="s">
        <v>101</v>
      </c>
      <c r="V317" s="166" t="s">
        <v>283</v>
      </c>
      <c r="W317" s="353" t="s">
        <v>342</v>
      </c>
      <c r="X317" s="75"/>
      <c r="Y317" s="166"/>
      <c r="Z317" s="357" t="s">
        <v>2610</v>
      </c>
      <c r="AA317" s="357"/>
    </row>
    <row r="318" ht="22.5" customHeight="1">
      <c r="A318" s="72">
        <f>COUNTIF('Copy of Call &amp; Chat-Lidya (buat'!$I$4:$I$1910,I318)</f>
        <v>2</v>
      </c>
      <c r="B318" s="74">
        <v>46149.0</v>
      </c>
      <c r="C318" s="94" t="s">
        <v>83</v>
      </c>
      <c r="D318" s="76" t="s">
        <v>173</v>
      </c>
      <c r="E318" s="76" t="s">
        <v>2611</v>
      </c>
      <c r="F318" s="157">
        <v>46138.0</v>
      </c>
      <c r="G318" s="83" t="s">
        <v>88</v>
      </c>
      <c r="H318" s="75" t="s">
        <v>2612</v>
      </c>
      <c r="I318" s="75" t="s">
        <v>2613</v>
      </c>
      <c r="J318" s="353" t="s">
        <v>2614</v>
      </c>
      <c r="K318" s="354" t="s">
        <v>2615</v>
      </c>
      <c r="L318" s="354" t="s">
        <v>2615</v>
      </c>
      <c r="M318" s="75" t="s">
        <v>2616</v>
      </c>
      <c r="N318" s="75" t="s">
        <v>2616</v>
      </c>
      <c r="O318" s="164">
        <v>46138.0</v>
      </c>
      <c r="P318" s="74">
        <v>46152.0</v>
      </c>
      <c r="Q318" s="75" t="s">
        <v>143</v>
      </c>
      <c r="R318" s="91">
        <v>1.0</v>
      </c>
      <c r="S318" s="166" t="s">
        <v>251</v>
      </c>
      <c r="T318" s="166" t="s">
        <v>350</v>
      </c>
      <c r="U318" s="166" t="s">
        <v>101</v>
      </c>
      <c r="V318" s="166" t="s">
        <v>283</v>
      </c>
      <c r="W318" s="175"/>
      <c r="X318" s="75"/>
      <c r="Y318" s="166"/>
      <c r="Z318" s="357" t="s">
        <v>2620</v>
      </c>
      <c r="AA318" s="357"/>
    </row>
    <row r="319" ht="22.5" customHeight="1">
      <c r="A319" s="72">
        <f>COUNTIF('Copy of Call &amp; Chat-Lidya (buat'!$I$4:$I$1910,I319)</f>
        <v>2</v>
      </c>
      <c r="B319" s="74">
        <v>46149.0</v>
      </c>
      <c r="C319" s="94" t="s">
        <v>83</v>
      </c>
      <c r="D319" s="76" t="s">
        <v>173</v>
      </c>
      <c r="E319" s="76" t="s">
        <v>2623</v>
      </c>
      <c r="F319" s="157">
        <v>46138.0</v>
      </c>
      <c r="G319" s="83" t="s">
        <v>88</v>
      </c>
      <c r="H319" s="75" t="s">
        <v>2624</v>
      </c>
      <c r="I319" s="75" t="s">
        <v>2625</v>
      </c>
      <c r="J319" s="353" t="s">
        <v>2626</v>
      </c>
      <c r="K319" s="354" t="s">
        <v>2112</v>
      </c>
      <c r="L319" s="354" t="s">
        <v>2112</v>
      </c>
      <c r="M319" s="75" t="s">
        <v>2627</v>
      </c>
      <c r="N319" s="75" t="s">
        <v>2627</v>
      </c>
      <c r="O319" s="164">
        <v>46138.0</v>
      </c>
      <c r="P319" s="74">
        <v>46152.0</v>
      </c>
      <c r="Q319" s="75" t="s">
        <v>143</v>
      </c>
      <c r="R319" s="91">
        <v>1.0</v>
      </c>
      <c r="S319" s="166" t="s">
        <v>126</v>
      </c>
      <c r="T319" s="166" t="s">
        <v>145</v>
      </c>
      <c r="U319" s="166" t="s">
        <v>101</v>
      </c>
      <c r="V319" s="166" t="s">
        <v>131</v>
      </c>
      <c r="W319" s="175"/>
      <c r="X319" s="75"/>
      <c r="Y319" s="166"/>
      <c r="Z319" s="395"/>
      <c r="AA319" s="357"/>
    </row>
    <row r="320" ht="22.5" customHeight="1">
      <c r="A320" s="72">
        <f>COUNTIF('Copy of Call &amp; Chat-Lidya (buat'!$I$4:$I$1910,I320)</f>
        <v>3</v>
      </c>
      <c r="B320" s="74">
        <v>46149.0</v>
      </c>
      <c r="C320" s="94" t="s">
        <v>83</v>
      </c>
      <c r="D320" s="76" t="s">
        <v>173</v>
      </c>
      <c r="E320" s="76" t="s">
        <v>2092</v>
      </c>
      <c r="F320" s="157">
        <v>46138.0</v>
      </c>
      <c r="G320" s="83" t="s">
        <v>448</v>
      </c>
      <c r="H320" s="75" t="s">
        <v>2093</v>
      </c>
      <c r="I320" s="75" t="s">
        <v>2094</v>
      </c>
      <c r="J320" s="353" t="s">
        <v>2095</v>
      </c>
      <c r="K320" s="354" t="s">
        <v>2096</v>
      </c>
      <c r="L320" s="354" t="s">
        <v>2096</v>
      </c>
      <c r="M320" s="75" t="s">
        <v>2097</v>
      </c>
      <c r="N320" s="75" t="s">
        <v>2097</v>
      </c>
      <c r="O320" s="164">
        <v>46138.0</v>
      </c>
      <c r="P320" s="74">
        <v>46152.0</v>
      </c>
      <c r="Q320" s="75" t="s">
        <v>213</v>
      </c>
      <c r="R320" s="91">
        <v>1.0</v>
      </c>
      <c r="S320" s="166" t="s">
        <v>350</v>
      </c>
      <c r="T320" s="166" t="s">
        <v>145</v>
      </c>
      <c r="U320" s="166" t="s">
        <v>101</v>
      </c>
      <c r="V320" s="166" t="s">
        <v>1050</v>
      </c>
      <c r="W320" s="175"/>
      <c r="X320" s="75"/>
      <c r="Y320" s="166"/>
      <c r="Z320" s="357" t="s">
        <v>5855</v>
      </c>
      <c r="AA320" s="357"/>
    </row>
    <row r="321" ht="22.5" customHeight="1">
      <c r="A321" s="72">
        <f>COUNTIF('Copy of Call &amp; Chat-Lidya (buat'!$I$4:$I$1910,I321)</f>
        <v>2</v>
      </c>
      <c r="B321" s="74">
        <v>46149.0</v>
      </c>
      <c r="C321" s="94" t="s">
        <v>83</v>
      </c>
      <c r="D321" s="76" t="s">
        <v>173</v>
      </c>
      <c r="E321" s="76" t="s">
        <v>2629</v>
      </c>
      <c r="F321" s="157">
        <v>46138.0</v>
      </c>
      <c r="G321" s="83" t="s">
        <v>88</v>
      </c>
      <c r="H321" s="75" t="s">
        <v>2631</v>
      </c>
      <c r="I321" s="75" t="s">
        <v>2632</v>
      </c>
      <c r="J321" s="353" t="s">
        <v>2633</v>
      </c>
      <c r="K321" s="354" t="s">
        <v>2634</v>
      </c>
      <c r="L321" s="354" t="s">
        <v>2634</v>
      </c>
      <c r="M321" s="75" t="s">
        <v>2635</v>
      </c>
      <c r="N321" s="75" t="s">
        <v>2636</v>
      </c>
      <c r="O321" s="164">
        <v>46138.0</v>
      </c>
      <c r="P321" s="74">
        <v>46152.0</v>
      </c>
      <c r="Q321" s="75" t="s">
        <v>124</v>
      </c>
      <c r="R321" s="91">
        <v>1.0</v>
      </c>
      <c r="S321" s="166" t="s">
        <v>350</v>
      </c>
      <c r="T321" s="166" t="s">
        <v>145</v>
      </c>
      <c r="U321" s="166" t="s">
        <v>101</v>
      </c>
      <c r="V321" s="166" t="s">
        <v>664</v>
      </c>
      <c r="W321" s="175"/>
      <c r="X321" s="75"/>
      <c r="Y321" s="166"/>
      <c r="Z321" s="357" t="s">
        <v>2640</v>
      </c>
      <c r="AA321" s="357"/>
    </row>
    <row r="322" ht="22.5" customHeight="1">
      <c r="A322" s="72">
        <f>COUNTIF('Copy of Call &amp; Chat-Lidya (buat'!$I$4:$I$1910,I322)</f>
        <v>2</v>
      </c>
      <c r="B322" s="74">
        <v>46149.0</v>
      </c>
      <c r="C322" s="94" t="s">
        <v>83</v>
      </c>
      <c r="D322" s="76" t="s">
        <v>173</v>
      </c>
      <c r="E322" s="76" t="s">
        <v>2642</v>
      </c>
      <c r="F322" s="157">
        <v>46139.0</v>
      </c>
      <c r="G322" s="83" t="s">
        <v>88</v>
      </c>
      <c r="H322" s="75" t="s">
        <v>2643</v>
      </c>
      <c r="I322" s="75" t="s">
        <v>2645</v>
      </c>
      <c r="J322" s="353" t="s">
        <v>2646</v>
      </c>
      <c r="K322" s="354" t="s">
        <v>1933</v>
      </c>
      <c r="L322" s="354" t="s">
        <v>1933</v>
      </c>
      <c r="M322" s="75" t="s">
        <v>2647</v>
      </c>
      <c r="N322" s="75" t="s">
        <v>2647</v>
      </c>
      <c r="O322" s="164">
        <v>46139.0</v>
      </c>
      <c r="P322" s="74">
        <v>46153.0</v>
      </c>
      <c r="Q322" s="75" t="s">
        <v>143</v>
      </c>
      <c r="R322" s="91">
        <v>1.0</v>
      </c>
      <c r="S322" s="166" t="s">
        <v>99</v>
      </c>
      <c r="T322" s="166" t="s">
        <v>145</v>
      </c>
      <c r="U322" s="166" t="s">
        <v>101</v>
      </c>
      <c r="V322" s="166" t="s">
        <v>131</v>
      </c>
      <c r="W322" s="175"/>
      <c r="X322" s="75"/>
      <c r="Y322" s="166"/>
      <c r="Z322" s="395"/>
      <c r="AA322" s="357"/>
    </row>
    <row r="323" ht="22.5" customHeight="1">
      <c r="A323" s="72">
        <f>COUNTIF('Copy of Call &amp; Chat-Lidya (buat'!$I$4:$I$1910,I323)</f>
        <v>2</v>
      </c>
      <c r="B323" s="74">
        <v>46149.0</v>
      </c>
      <c r="C323" s="94" t="s">
        <v>83</v>
      </c>
      <c r="D323" s="76" t="s">
        <v>173</v>
      </c>
      <c r="E323" s="76" t="s">
        <v>2652</v>
      </c>
      <c r="F323" s="157">
        <v>46140.0</v>
      </c>
      <c r="G323" s="83" t="s">
        <v>88</v>
      </c>
      <c r="H323" s="75" t="s">
        <v>2654</v>
      </c>
      <c r="I323" s="75" t="s">
        <v>2655</v>
      </c>
      <c r="J323" s="353" t="s">
        <v>2656</v>
      </c>
      <c r="K323" s="354" t="s">
        <v>2658</v>
      </c>
      <c r="L323" s="354" t="s">
        <v>2658</v>
      </c>
      <c r="M323" s="75" t="s">
        <v>2661</v>
      </c>
      <c r="N323" s="75" t="s">
        <v>2661</v>
      </c>
      <c r="O323" s="164">
        <v>46140.0</v>
      </c>
      <c r="P323" s="74">
        <v>46154.0</v>
      </c>
      <c r="Q323" s="75" t="s">
        <v>124</v>
      </c>
      <c r="R323" s="91">
        <v>1.0</v>
      </c>
      <c r="S323" s="166" t="s">
        <v>251</v>
      </c>
      <c r="T323" s="166" t="s">
        <v>145</v>
      </c>
      <c r="U323" s="166" t="s">
        <v>101</v>
      </c>
      <c r="V323" s="166" t="s">
        <v>131</v>
      </c>
      <c r="W323" s="175"/>
      <c r="X323" s="75"/>
      <c r="Y323" s="166"/>
      <c r="Z323" s="357"/>
      <c r="AA323" s="357"/>
    </row>
    <row r="324" ht="22.5" customHeight="1">
      <c r="A324" s="448">
        <f>COUNTIF('Copy of Call &amp; Chat-Lidya (buat'!$I$4:$I$1910,I324)</f>
        <v>2</v>
      </c>
      <c r="B324" s="74">
        <v>46149.0</v>
      </c>
      <c r="C324" s="94" t="s">
        <v>83</v>
      </c>
      <c r="D324" s="76" t="s">
        <v>173</v>
      </c>
      <c r="E324" s="76" t="s">
        <v>2668</v>
      </c>
      <c r="F324" s="157">
        <v>46141.0</v>
      </c>
      <c r="G324" s="83" t="s">
        <v>88</v>
      </c>
      <c r="H324" s="75" t="s">
        <v>2669</v>
      </c>
      <c r="I324" s="75" t="s">
        <v>2670</v>
      </c>
      <c r="J324" s="353" t="s">
        <v>2672</v>
      </c>
      <c r="K324" s="354" t="s">
        <v>2673</v>
      </c>
      <c r="L324" s="354" t="s">
        <v>2673</v>
      </c>
      <c r="M324" s="75" t="s">
        <v>2674</v>
      </c>
      <c r="N324" s="75" t="s">
        <v>2674</v>
      </c>
      <c r="O324" s="164">
        <v>46141.0</v>
      </c>
      <c r="P324" s="74">
        <v>46155.0</v>
      </c>
      <c r="Q324" s="75" t="s">
        <v>124</v>
      </c>
      <c r="R324" s="91">
        <v>1.0</v>
      </c>
      <c r="S324" s="166" t="s">
        <v>126</v>
      </c>
      <c r="T324" s="166" t="s">
        <v>145</v>
      </c>
      <c r="U324" s="166" t="s">
        <v>101</v>
      </c>
      <c r="V324" s="166" t="s">
        <v>131</v>
      </c>
      <c r="W324" s="175"/>
      <c r="X324" s="75"/>
      <c r="Y324" s="166"/>
      <c r="Z324" s="395"/>
      <c r="AA324" s="357"/>
    </row>
    <row r="325" ht="22.5" customHeight="1">
      <c r="A325" s="448">
        <f>COUNTIF('Copy of Call &amp; Chat-Lidya (buat'!$I$4:$I$1910,I325)</f>
        <v>2</v>
      </c>
      <c r="B325" s="74">
        <v>46149.0</v>
      </c>
      <c r="C325" s="94" t="s">
        <v>83</v>
      </c>
      <c r="D325" s="76" t="s">
        <v>173</v>
      </c>
      <c r="E325" s="76" t="s">
        <v>2679</v>
      </c>
      <c r="F325" s="157">
        <v>46141.0</v>
      </c>
      <c r="G325" s="83" t="s">
        <v>88</v>
      </c>
      <c r="H325" s="75" t="s">
        <v>2681</v>
      </c>
      <c r="I325" s="75" t="s">
        <v>2683</v>
      </c>
      <c r="J325" s="353" t="s">
        <v>2685</v>
      </c>
      <c r="K325" s="354" t="s">
        <v>2687</v>
      </c>
      <c r="L325" s="354" t="s">
        <v>2687</v>
      </c>
      <c r="M325" s="75" t="s">
        <v>2689</v>
      </c>
      <c r="N325" s="75" t="s">
        <v>2689</v>
      </c>
      <c r="O325" s="164">
        <v>46141.0</v>
      </c>
      <c r="P325" s="74">
        <v>46155.0</v>
      </c>
      <c r="Q325" s="75" t="s">
        <v>124</v>
      </c>
      <c r="R325" s="91">
        <v>1.0</v>
      </c>
      <c r="S325" s="166" t="s">
        <v>126</v>
      </c>
      <c r="T325" s="166" t="s">
        <v>145</v>
      </c>
      <c r="U325" s="166" t="s">
        <v>101</v>
      </c>
      <c r="V325" s="166" t="s">
        <v>131</v>
      </c>
      <c r="W325" s="175"/>
      <c r="X325" s="75"/>
      <c r="Y325" s="166"/>
      <c r="Z325" s="395"/>
      <c r="AA325" s="357"/>
    </row>
    <row r="326" ht="22.5" customHeight="1">
      <c r="A326" s="448">
        <f>COUNTIF('Copy of Call &amp; Chat-Lidya (buat'!$I$4:$I$1910,I326)</f>
        <v>2</v>
      </c>
      <c r="B326" s="74">
        <v>46149.0</v>
      </c>
      <c r="C326" s="94" t="s">
        <v>83</v>
      </c>
      <c r="D326" s="76" t="s">
        <v>173</v>
      </c>
      <c r="E326" s="76" t="s">
        <v>2692</v>
      </c>
      <c r="F326" s="157">
        <v>46142.0</v>
      </c>
      <c r="G326" s="83" t="s">
        <v>88</v>
      </c>
      <c r="H326" s="75" t="s">
        <v>1825</v>
      </c>
      <c r="I326" s="75" t="s">
        <v>2693</v>
      </c>
      <c r="J326" s="353" t="s">
        <v>2694</v>
      </c>
      <c r="K326" s="354" t="s">
        <v>2695</v>
      </c>
      <c r="L326" s="354" t="s">
        <v>2695</v>
      </c>
      <c r="M326" s="75" t="s">
        <v>2698</v>
      </c>
      <c r="N326" s="75" t="s">
        <v>2698</v>
      </c>
      <c r="O326" s="164">
        <v>46142.0</v>
      </c>
      <c r="P326" s="74">
        <v>46156.0</v>
      </c>
      <c r="Q326" s="75" t="s">
        <v>124</v>
      </c>
      <c r="R326" s="91">
        <v>1.0</v>
      </c>
      <c r="S326" s="166" t="s">
        <v>126</v>
      </c>
      <c r="T326" s="166" t="s">
        <v>145</v>
      </c>
      <c r="U326" s="166" t="s">
        <v>101</v>
      </c>
      <c r="V326" s="166" t="s">
        <v>131</v>
      </c>
      <c r="W326" s="175"/>
      <c r="X326" s="75"/>
      <c r="Y326" s="166"/>
      <c r="Z326" s="395"/>
      <c r="AA326" s="357"/>
    </row>
    <row r="327" ht="22.5" customHeight="1">
      <c r="A327" s="448">
        <f>COUNTIF('Copy of Call &amp; Chat-Lidya (buat'!$I$4:$I$1910,I327)</f>
        <v>2</v>
      </c>
      <c r="B327" s="74">
        <v>46149.0</v>
      </c>
      <c r="C327" s="94" t="s">
        <v>83</v>
      </c>
      <c r="D327" s="76" t="s">
        <v>173</v>
      </c>
      <c r="E327" s="76" t="s">
        <v>2707</v>
      </c>
      <c r="F327" s="157">
        <v>46142.0</v>
      </c>
      <c r="G327" s="83" t="s">
        <v>88</v>
      </c>
      <c r="H327" s="75" t="s">
        <v>532</v>
      </c>
      <c r="I327" s="75" t="s">
        <v>2708</v>
      </c>
      <c r="J327" s="353" t="s">
        <v>2709</v>
      </c>
      <c r="K327" s="354" t="s">
        <v>2710</v>
      </c>
      <c r="L327" s="354" t="s">
        <v>2710</v>
      </c>
      <c r="M327" s="75" t="s">
        <v>2711</v>
      </c>
      <c r="N327" s="75" t="s">
        <v>2711</v>
      </c>
      <c r="O327" s="164">
        <v>46142.0</v>
      </c>
      <c r="P327" s="74">
        <v>46156.0</v>
      </c>
      <c r="Q327" s="75" t="s">
        <v>124</v>
      </c>
      <c r="R327" s="91">
        <v>1.0</v>
      </c>
      <c r="S327" s="166" t="s">
        <v>251</v>
      </c>
      <c r="T327" s="166" t="s">
        <v>145</v>
      </c>
      <c r="U327" s="166" t="s">
        <v>101</v>
      </c>
      <c r="V327" s="166" t="s">
        <v>131</v>
      </c>
      <c r="W327" s="175"/>
      <c r="X327" s="75"/>
      <c r="Y327" s="166"/>
      <c r="Z327" s="395"/>
      <c r="AA327" s="357"/>
    </row>
    <row r="328" ht="22.5" customHeight="1">
      <c r="A328" s="72">
        <f>COUNTIF('Copy of Call &amp; Chat-Lidya (buat'!$I$4:$I$1878,J328)</f>
        <v>0</v>
      </c>
      <c r="B328" s="176">
        <v>46148.0</v>
      </c>
      <c r="C328" s="91" t="s">
        <v>967</v>
      </c>
      <c r="D328" s="91" t="s">
        <v>173</v>
      </c>
      <c r="E328" s="91" t="s">
        <v>383</v>
      </c>
      <c r="F328" s="176">
        <v>46148.0</v>
      </c>
      <c r="G328" s="91" t="s">
        <v>88</v>
      </c>
      <c r="H328" s="91" t="s">
        <v>1939</v>
      </c>
      <c r="I328" s="330">
        <v>17947.0</v>
      </c>
      <c r="J328" s="97" t="s">
        <v>1940</v>
      </c>
      <c r="K328" s="97" t="s">
        <v>1941</v>
      </c>
      <c r="L328" s="313" t="s">
        <v>1941</v>
      </c>
      <c r="M328" s="91" t="s">
        <v>1942</v>
      </c>
      <c r="N328" s="91" t="s">
        <v>1942</v>
      </c>
      <c r="O328" s="331" t="s">
        <v>1008</v>
      </c>
      <c r="P328" s="176">
        <v>46091.0</v>
      </c>
      <c r="Q328" s="91" t="s">
        <v>135</v>
      </c>
      <c r="R328" s="91">
        <v>1.0</v>
      </c>
      <c r="S328" s="179" t="s">
        <v>126</v>
      </c>
      <c r="T328" s="179" t="s">
        <v>145</v>
      </c>
      <c r="U328" s="179" t="s">
        <v>101</v>
      </c>
      <c r="V328" s="91" t="s">
        <v>131</v>
      </c>
      <c r="W328" s="182"/>
      <c r="X328" s="182"/>
      <c r="Y328" s="182"/>
      <c r="Z328" s="182"/>
      <c r="AA328" s="184"/>
    </row>
    <row r="329" ht="22.5" customHeight="1">
      <c r="A329" s="72">
        <f>COUNTIF('Copy of Call &amp; Chat-Lidya (buat'!$I$4:$I$1878,J329)</f>
        <v>0</v>
      </c>
      <c r="B329" s="176">
        <v>46148.0</v>
      </c>
      <c r="C329" s="91" t="s">
        <v>967</v>
      </c>
      <c r="D329" s="91" t="s">
        <v>173</v>
      </c>
      <c r="E329" s="91" t="s">
        <v>399</v>
      </c>
      <c r="F329" s="176">
        <v>46148.0</v>
      </c>
      <c r="G329" s="91" t="s">
        <v>88</v>
      </c>
      <c r="H329" s="91" t="s">
        <v>1947</v>
      </c>
      <c r="I329" s="330">
        <v>14933.0</v>
      </c>
      <c r="J329" s="97" t="s">
        <v>1948</v>
      </c>
      <c r="K329" s="97" t="s">
        <v>1949</v>
      </c>
      <c r="L329" s="313" t="s">
        <v>1949</v>
      </c>
      <c r="M329" s="91" t="s">
        <v>1950</v>
      </c>
      <c r="N329" s="91" t="s">
        <v>1951</v>
      </c>
      <c r="O329" s="331" t="s">
        <v>1952</v>
      </c>
      <c r="P329" s="176">
        <v>45834.0</v>
      </c>
      <c r="Q329" s="91" t="s">
        <v>143</v>
      </c>
      <c r="R329" s="91">
        <v>1.0</v>
      </c>
      <c r="S329" s="179" t="s">
        <v>251</v>
      </c>
      <c r="T329" s="179" t="s">
        <v>145</v>
      </c>
      <c r="U329" s="179" t="s">
        <v>101</v>
      </c>
      <c r="V329" s="91" t="s">
        <v>131</v>
      </c>
      <c r="W329" s="182"/>
      <c r="X329" s="182"/>
      <c r="Y329" s="182"/>
      <c r="Z329" s="182"/>
      <c r="AA329" s="184"/>
    </row>
    <row r="330" ht="22.5" customHeight="1">
      <c r="A330" s="72">
        <f>COUNTIF('Copy of Call &amp; Chat-Lidya (buat'!$I$4:$I$1878,J330)</f>
        <v>0</v>
      </c>
      <c r="B330" s="176">
        <v>46148.0</v>
      </c>
      <c r="C330" s="91" t="s">
        <v>967</v>
      </c>
      <c r="D330" s="91" t="s">
        <v>173</v>
      </c>
      <c r="E330" s="91" t="s">
        <v>410</v>
      </c>
      <c r="F330" s="176">
        <v>46148.0</v>
      </c>
      <c r="G330" s="91" t="s">
        <v>88</v>
      </c>
      <c r="H330" s="91" t="s">
        <v>3367</v>
      </c>
      <c r="I330" s="330">
        <v>15487.0</v>
      </c>
      <c r="J330" s="97" t="s">
        <v>3369</v>
      </c>
      <c r="K330" s="97" t="s">
        <v>154</v>
      </c>
      <c r="L330" s="313" t="s">
        <v>154</v>
      </c>
      <c r="M330" s="182"/>
      <c r="N330" s="91" t="s">
        <v>3371</v>
      </c>
      <c r="O330" s="331" t="s">
        <v>3372</v>
      </c>
      <c r="P330" s="176">
        <v>45834.0</v>
      </c>
      <c r="Q330" s="91" t="s">
        <v>124</v>
      </c>
      <c r="R330" s="91">
        <v>0.0</v>
      </c>
      <c r="S330" s="179" t="s">
        <v>292</v>
      </c>
      <c r="T330" s="179" t="s">
        <v>127</v>
      </c>
      <c r="U330" s="179" t="s">
        <v>128</v>
      </c>
      <c r="V330" s="91" t="s">
        <v>283</v>
      </c>
      <c r="W330" s="182"/>
      <c r="X330" s="182"/>
      <c r="Y330" s="182"/>
      <c r="Z330" s="97" t="s">
        <v>3374</v>
      </c>
      <c r="AA330" s="184"/>
    </row>
    <row r="331" ht="22.5" customHeight="1">
      <c r="A331" s="72">
        <f>COUNTIF('Copy of Call &amp; Chat-Lidya (buat'!$I$4:$I$1878,J331)</f>
        <v>0</v>
      </c>
      <c r="B331" s="176">
        <v>46148.0</v>
      </c>
      <c r="C331" s="91" t="s">
        <v>967</v>
      </c>
      <c r="D331" s="91" t="s">
        <v>173</v>
      </c>
      <c r="E331" s="91" t="s">
        <v>424</v>
      </c>
      <c r="F331" s="176">
        <v>46148.0</v>
      </c>
      <c r="G331" s="91" t="s">
        <v>88</v>
      </c>
      <c r="H331" s="91" t="s">
        <v>1079</v>
      </c>
      <c r="I331" s="330">
        <v>16740.0</v>
      </c>
      <c r="J331" s="97" t="s">
        <v>1080</v>
      </c>
      <c r="K331" s="97" t="s">
        <v>1082</v>
      </c>
      <c r="L331" s="313" t="s">
        <v>1082</v>
      </c>
      <c r="M331" s="182"/>
      <c r="N331" s="91" t="s">
        <v>1085</v>
      </c>
      <c r="O331" s="331" t="s">
        <v>1087</v>
      </c>
      <c r="P331" s="176">
        <v>45977.0</v>
      </c>
      <c r="Q331" s="91" t="s">
        <v>124</v>
      </c>
      <c r="R331" s="91">
        <v>1.0</v>
      </c>
      <c r="S331" s="179" t="s">
        <v>350</v>
      </c>
      <c r="T331" s="179" t="s">
        <v>145</v>
      </c>
      <c r="U331" s="179" t="s">
        <v>101</v>
      </c>
      <c r="V331" s="91" t="s">
        <v>1043</v>
      </c>
      <c r="W331" s="182"/>
      <c r="X331" s="182"/>
      <c r="Y331" s="182"/>
      <c r="Z331" s="97" t="s">
        <v>5995</v>
      </c>
      <c r="AA331" s="184"/>
    </row>
    <row r="332" ht="22.5" customHeight="1">
      <c r="A332" s="72">
        <f>COUNTIF('Copy of Call &amp; Chat-Lidya (buat'!$I$4:$I$1878,J332)</f>
        <v>0</v>
      </c>
      <c r="B332" s="176">
        <v>46148.0</v>
      </c>
      <c r="C332" s="91" t="s">
        <v>967</v>
      </c>
      <c r="D332" s="91" t="s">
        <v>173</v>
      </c>
      <c r="E332" s="91" t="s">
        <v>439</v>
      </c>
      <c r="F332" s="176">
        <v>46148.0</v>
      </c>
      <c r="G332" s="91" t="s">
        <v>88</v>
      </c>
      <c r="H332" s="91" t="s">
        <v>1961</v>
      </c>
      <c r="I332" s="330">
        <v>16903.0</v>
      </c>
      <c r="J332" s="97" t="s">
        <v>1963</v>
      </c>
      <c r="K332" s="97" t="s">
        <v>1965</v>
      </c>
      <c r="L332" s="313" t="s">
        <v>1965</v>
      </c>
      <c r="M332" s="91" t="s">
        <v>1966</v>
      </c>
      <c r="N332" s="91" t="s">
        <v>1967</v>
      </c>
      <c r="O332" s="331" t="s">
        <v>1968</v>
      </c>
      <c r="P332" s="176">
        <v>45997.0</v>
      </c>
      <c r="Q332" s="91" t="s">
        <v>124</v>
      </c>
      <c r="R332" s="91">
        <v>1.0</v>
      </c>
      <c r="S332" s="179" t="s">
        <v>126</v>
      </c>
      <c r="T332" s="179" t="s">
        <v>145</v>
      </c>
      <c r="U332" s="179" t="s">
        <v>101</v>
      </c>
      <c r="V332" s="91" t="s">
        <v>131</v>
      </c>
      <c r="W332" s="182"/>
      <c r="X332" s="182"/>
      <c r="Y332" s="182"/>
      <c r="Z332" s="182"/>
      <c r="AA332" s="184"/>
    </row>
    <row r="333" ht="22.5" customHeight="1">
      <c r="A333" s="72">
        <f>COUNTIF('Copy of Call &amp; Chat-Lidya (buat'!$I$4:$I$1878,J333)</f>
        <v>0</v>
      </c>
      <c r="B333" s="176">
        <v>46148.0</v>
      </c>
      <c r="C333" s="91" t="s">
        <v>967</v>
      </c>
      <c r="D333" s="91" t="s">
        <v>173</v>
      </c>
      <c r="E333" s="91" t="s">
        <v>454</v>
      </c>
      <c r="F333" s="176">
        <v>46148.0</v>
      </c>
      <c r="G333" s="91" t="s">
        <v>88</v>
      </c>
      <c r="H333" s="91" t="s">
        <v>1003</v>
      </c>
      <c r="I333" s="330">
        <v>17942.0</v>
      </c>
      <c r="J333" s="97" t="s">
        <v>1004</v>
      </c>
      <c r="K333" s="97" t="s">
        <v>1005</v>
      </c>
      <c r="L333" s="313" t="s">
        <v>1005</v>
      </c>
      <c r="M333" s="91" t="s">
        <v>1006</v>
      </c>
      <c r="N333" s="91" t="s">
        <v>1007</v>
      </c>
      <c r="O333" s="331" t="s">
        <v>1008</v>
      </c>
      <c r="P333" s="176">
        <v>46091.0</v>
      </c>
      <c r="Q333" s="91" t="s">
        <v>124</v>
      </c>
      <c r="R333" s="91">
        <v>1.0</v>
      </c>
      <c r="S333" s="179" t="s">
        <v>251</v>
      </c>
      <c r="T333" s="179" t="s">
        <v>145</v>
      </c>
      <c r="U333" s="179" t="s">
        <v>101</v>
      </c>
      <c r="V333" s="91" t="s">
        <v>131</v>
      </c>
      <c r="W333" s="182"/>
      <c r="X333" s="182"/>
      <c r="Y333" s="182"/>
      <c r="Z333" s="182"/>
      <c r="AA333" s="184"/>
    </row>
    <row r="334" ht="22.5" customHeight="1">
      <c r="A334" s="72">
        <f>COUNTIF('Copy of Call &amp; Chat-Lidya (buat'!$I$4:$I$1878,J334)</f>
        <v>0</v>
      </c>
      <c r="B334" s="176">
        <v>46148.0</v>
      </c>
      <c r="C334" s="91" t="s">
        <v>967</v>
      </c>
      <c r="D334" s="91" t="s">
        <v>173</v>
      </c>
      <c r="E334" s="91" t="s">
        <v>472</v>
      </c>
      <c r="F334" s="176">
        <v>46148.0</v>
      </c>
      <c r="G334" s="91" t="s">
        <v>88</v>
      </c>
      <c r="H334" s="91" t="s">
        <v>1010</v>
      </c>
      <c r="I334" s="330">
        <v>17951.0</v>
      </c>
      <c r="J334" s="97" t="s">
        <v>1011</v>
      </c>
      <c r="K334" s="97" t="s">
        <v>1011</v>
      </c>
      <c r="L334" s="313" t="s">
        <v>1011</v>
      </c>
      <c r="M334" s="91" t="s">
        <v>1012</v>
      </c>
      <c r="N334" s="182"/>
      <c r="O334" s="331" t="s">
        <v>1013</v>
      </c>
      <c r="P334" s="176">
        <v>46092.0</v>
      </c>
      <c r="Q334" s="91" t="s">
        <v>213</v>
      </c>
      <c r="R334" s="91">
        <v>1.0</v>
      </c>
      <c r="S334" s="179" t="s">
        <v>126</v>
      </c>
      <c r="T334" s="179" t="s">
        <v>145</v>
      </c>
      <c r="U334" s="179" t="s">
        <v>101</v>
      </c>
      <c r="V334" s="91" t="s">
        <v>131</v>
      </c>
      <c r="W334" s="182"/>
      <c r="X334" s="182"/>
      <c r="Y334" s="182"/>
      <c r="Z334" s="182"/>
      <c r="AA334" s="184"/>
    </row>
    <row r="335" ht="22.5" customHeight="1">
      <c r="A335" s="72">
        <f>COUNTIF('Copy of Call &amp; Chat-Lidya (buat'!$I$4:$I$1878,J335)</f>
        <v>0</v>
      </c>
      <c r="B335" s="176">
        <v>46148.0</v>
      </c>
      <c r="C335" s="91" t="s">
        <v>967</v>
      </c>
      <c r="D335" s="91" t="s">
        <v>173</v>
      </c>
      <c r="E335" s="91" t="s">
        <v>485</v>
      </c>
      <c r="F335" s="176">
        <v>46148.0</v>
      </c>
      <c r="G335" s="91" t="s">
        <v>88</v>
      </c>
      <c r="H335" s="91" t="s">
        <v>1979</v>
      </c>
      <c r="I335" s="330">
        <v>17954.0</v>
      </c>
      <c r="J335" s="97" t="s">
        <v>1980</v>
      </c>
      <c r="K335" s="97" t="s">
        <v>1982</v>
      </c>
      <c r="L335" s="313" t="s">
        <v>1982</v>
      </c>
      <c r="M335" s="91" t="s">
        <v>1983</v>
      </c>
      <c r="N335" s="91" t="s">
        <v>1983</v>
      </c>
      <c r="O335" s="331" t="s">
        <v>1013</v>
      </c>
      <c r="P335" s="176">
        <v>46092.0</v>
      </c>
      <c r="Q335" s="91" t="s">
        <v>124</v>
      </c>
      <c r="R335" s="91">
        <v>1.0</v>
      </c>
      <c r="S335" s="179" t="s">
        <v>126</v>
      </c>
      <c r="T335" s="179" t="s">
        <v>145</v>
      </c>
      <c r="U335" s="179" t="s">
        <v>101</v>
      </c>
      <c r="V335" s="91" t="s">
        <v>131</v>
      </c>
      <c r="W335" s="182"/>
      <c r="X335" s="182"/>
      <c r="Y335" s="182"/>
      <c r="Z335" s="182"/>
      <c r="AA335" s="184"/>
    </row>
    <row r="336" ht="22.5" customHeight="1">
      <c r="A336" s="72">
        <f>COUNTIF('Copy of Call &amp; Chat-Lidya (buat'!$I$4:$I$1878,J336)</f>
        <v>0</v>
      </c>
      <c r="B336" s="176">
        <v>46148.0</v>
      </c>
      <c r="C336" s="91" t="s">
        <v>967</v>
      </c>
      <c r="D336" s="91" t="s">
        <v>173</v>
      </c>
      <c r="E336" s="91" t="s">
        <v>499</v>
      </c>
      <c r="F336" s="176">
        <v>46148.0</v>
      </c>
      <c r="G336" s="91" t="s">
        <v>88</v>
      </c>
      <c r="H336" s="91" t="s">
        <v>1987</v>
      </c>
      <c r="I336" s="330">
        <v>17961.0</v>
      </c>
      <c r="J336" s="97" t="s">
        <v>1988</v>
      </c>
      <c r="K336" s="97" t="s">
        <v>1989</v>
      </c>
      <c r="L336" s="313" t="s">
        <v>1989</v>
      </c>
      <c r="M336" s="91" t="s">
        <v>1990</v>
      </c>
      <c r="N336" s="91" t="s">
        <v>1991</v>
      </c>
      <c r="O336" s="331" t="s">
        <v>1992</v>
      </c>
      <c r="P336" s="176">
        <v>46093.0</v>
      </c>
      <c r="Q336" s="91" t="s">
        <v>143</v>
      </c>
      <c r="R336" s="91">
        <v>1.0</v>
      </c>
      <c r="S336" s="179" t="s">
        <v>350</v>
      </c>
      <c r="T336" s="179" t="s">
        <v>145</v>
      </c>
      <c r="U336" s="179" t="s">
        <v>101</v>
      </c>
      <c r="V336" s="91" t="s">
        <v>283</v>
      </c>
      <c r="W336" s="182"/>
      <c r="X336" s="182"/>
      <c r="Y336" s="182"/>
      <c r="Z336" s="97" t="s">
        <v>1996</v>
      </c>
      <c r="AA336" s="184"/>
    </row>
    <row r="337" ht="22.5" customHeight="1">
      <c r="A337" s="72">
        <f>COUNTIF('Copy of Call &amp; Chat-Lidya (buat'!$I$4:$I$1878,J337)</f>
        <v>0</v>
      </c>
      <c r="B337" s="176">
        <v>46148.0</v>
      </c>
      <c r="C337" s="91" t="s">
        <v>967</v>
      </c>
      <c r="D337" s="91" t="s">
        <v>173</v>
      </c>
      <c r="E337" s="91" t="s">
        <v>521</v>
      </c>
      <c r="F337" s="176">
        <v>46148.0</v>
      </c>
      <c r="G337" s="91" t="s">
        <v>88</v>
      </c>
      <c r="H337" s="91" t="s">
        <v>1999</v>
      </c>
      <c r="I337" s="330">
        <v>17968.0</v>
      </c>
      <c r="J337" s="97" t="s">
        <v>2000</v>
      </c>
      <c r="K337" s="97" t="s">
        <v>2001</v>
      </c>
      <c r="L337" s="313" t="s">
        <v>2001</v>
      </c>
      <c r="M337" s="91" t="s">
        <v>2002</v>
      </c>
      <c r="N337" s="182"/>
      <c r="O337" s="331" t="s">
        <v>2003</v>
      </c>
      <c r="P337" s="176">
        <v>46094.0</v>
      </c>
      <c r="Q337" s="91" t="s">
        <v>98</v>
      </c>
      <c r="R337" s="91">
        <v>1.0</v>
      </c>
      <c r="S337" s="179" t="s">
        <v>251</v>
      </c>
      <c r="T337" s="179" t="s">
        <v>145</v>
      </c>
      <c r="U337" s="179" t="s">
        <v>101</v>
      </c>
      <c r="V337" s="91" t="s">
        <v>131</v>
      </c>
      <c r="W337" s="182"/>
      <c r="X337" s="182"/>
      <c r="Y337" s="182"/>
      <c r="Z337" s="182"/>
      <c r="AA337" s="184"/>
    </row>
    <row r="338" ht="22.5" customHeight="1">
      <c r="A338" s="72">
        <f>COUNTIF('Copy of Call &amp; Chat-Lidya (buat'!$I$4:$I$1878,J338)</f>
        <v>0</v>
      </c>
      <c r="B338" s="176">
        <v>46148.0</v>
      </c>
      <c r="C338" s="91" t="s">
        <v>967</v>
      </c>
      <c r="D338" s="91" t="s">
        <v>173</v>
      </c>
      <c r="E338" s="91" t="s">
        <v>539</v>
      </c>
      <c r="F338" s="176">
        <v>46148.0</v>
      </c>
      <c r="G338" s="91" t="s">
        <v>88</v>
      </c>
      <c r="H338" s="91" t="s">
        <v>1228</v>
      </c>
      <c r="I338" s="330">
        <v>18597.0</v>
      </c>
      <c r="J338" s="97" t="s">
        <v>1229</v>
      </c>
      <c r="K338" s="97" t="s">
        <v>1230</v>
      </c>
      <c r="L338" s="313" t="s">
        <v>1230</v>
      </c>
      <c r="M338" s="91" t="s">
        <v>1231</v>
      </c>
      <c r="N338" s="91" t="s">
        <v>1231</v>
      </c>
      <c r="O338" s="331" t="s">
        <v>986</v>
      </c>
      <c r="P338" s="176">
        <v>46161.0</v>
      </c>
      <c r="Q338" s="76" t="s">
        <v>124</v>
      </c>
      <c r="R338" s="91">
        <v>1.0</v>
      </c>
      <c r="S338" s="179" t="s">
        <v>251</v>
      </c>
      <c r="T338" s="179" t="s">
        <v>145</v>
      </c>
      <c r="U338" s="179" t="s">
        <v>101</v>
      </c>
      <c r="V338" s="91" t="s">
        <v>131</v>
      </c>
      <c r="W338" s="182"/>
      <c r="X338" s="182"/>
      <c r="Y338" s="182"/>
      <c r="Z338" s="182"/>
      <c r="AA338" s="184"/>
    </row>
    <row r="339" ht="22.5" customHeight="1">
      <c r="A339" s="72">
        <f>COUNTIF('Copy of Call &amp; Chat-Lidya (buat'!$I$4:$I$1878,J339)</f>
        <v>0</v>
      </c>
      <c r="B339" s="176">
        <v>46148.0</v>
      </c>
      <c r="C339" s="91" t="s">
        <v>967</v>
      </c>
      <c r="D339" s="91" t="s">
        <v>173</v>
      </c>
      <c r="E339" s="91" t="s">
        <v>554</v>
      </c>
      <c r="F339" s="176">
        <v>46148.0</v>
      </c>
      <c r="G339" s="91" t="s">
        <v>88</v>
      </c>
      <c r="H339" s="91" t="s">
        <v>982</v>
      </c>
      <c r="I339" s="330">
        <v>18604.0</v>
      </c>
      <c r="J339" s="97" t="s">
        <v>983</v>
      </c>
      <c r="K339" s="97" t="s">
        <v>984</v>
      </c>
      <c r="L339" s="313" t="s">
        <v>984</v>
      </c>
      <c r="M339" s="91" t="s">
        <v>985</v>
      </c>
      <c r="N339" s="91" t="s">
        <v>985</v>
      </c>
      <c r="O339" s="331" t="s">
        <v>986</v>
      </c>
      <c r="P339" s="176">
        <v>46161.0</v>
      </c>
      <c r="Q339" s="91" t="s">
        <v>124</v>
      </c>
      <c r="R339" s="91">
        <v>1.0</v>
      </c>
      <c r="S339" s="179" t="s">
        <v>251</v>
      </c>
      <c r="T339" s="179" t="s">
        <v>145</v>
      </c>
      <c r="U339" s="179" t="s">
        <v>101</v>
      </c>
      <c r="V339" s="91" t="s">
        <v>131</v>
      </c>
      <c r="W339" s="182"/>
      <c r="X339" s="182"/>
      <c r="Y339" s="182"/>
      <c r="Z339" s="182"/>
      <c r="AA339" s="184"/>
    </row>
    <row r="340" ht="22.5" customHeight="1">
      <c r="A340" s="72">
        <f>COUNTIF('Copy of Call &amp; Chat-Lidya (buat'!$I$4:$I$1878,J340)</f>
        <v>0</v>
      </c>
      <c r="B340" s="176">
        <v>46148.0</v>
      </c>
      <c r="C340" s="91" t="s">
        <v>83</v>
      </c>
      <c r="D340" s="91" t="s">
        <v>173</v>
      </c>
      <c r="E340" s="91" t="s">
        <v>149</v>
      </c>
      <c r="F340" s="178">
        <v>46084.0</v>
      </c>
      <c r="G340" s="336"/>
      <c r="H340" s="91">
        <v>10664.0</v>
      </c>
      <c r="I340" s="91" t="s">
        <v>3430</v>
      </c>
      <c r="J340" s="97" t="s">
        <v>3431</v>
      </c>
      <c r="K340" s="97" t="s">
        <v>3432</v>
      </c>
      <c r="L340" s="313" t="s">
        <v>3432</v>
      </c>
      <c r="M340" s="91" t="s">
        <v>3433</v>
      </c>
      <c r="N340" s="91" t="s">
        <v>3434</v>
      </c>
      <c r="O340" s="183">
        <v>46065.0</v>
      </c>
      <c r="P340" s="176">
        <v>46079.0</v>
      </c>
      <c r="Q340" s="91" t="s">
        <v>124</v>
      </c>
      <c r="R340" s="91">
        <v>0.0</v>
      </c>
      <c r="S340" s="179" t="s">
        <v>292</v>
      </c>
      <c r="T340" s="179" t="s">
        <v>127</v>
      </c>
      <c r="U340" s="179" t="s">
        <v>128</v>
      </c>
      <c r="V340" s="91" t="s">
        <v>3435</v>
      </c>
      <c r="W340" s="91" t="s">
        <v>694</v>
      </c>
      <c r="X340" s="182"/>
      <c r="Y340" s="182"/>
      <c r="Z340" s="180" t="s">
        <v>3436</v>
      </c>
      <c r="AA340" s="182"/>
    </row>
    <row r="341" ht="22.5" customHeight="1">
      <c r="A341" s="72">
        <f>COUNTIF('Copy of Call &amp; Chat-Lidya (buat'!$I$4:$I$1878,J341)</f>
        <v>0</v>
      </c>
      <c r="B341" s="176">
        <v>46148.0</v>
      </c>
      <c r="C341" s="91" t="s">
        <v>83</v>
      </c>
      <c r="D341" s="91" t="s">
        <v>173</v>
      </c>
      <c r="E341" s="91" t="s">
        <v>256</v>
      </c>
      <c r="F341" s="178">
        <v>46072.0</v>
      </c>
      <c r="G341" s="336"/>
      <c r="H341" s="91" t="s">
        <v>3437</v>
      </c>
      <c r="I341" s="91" t="s">
        <v>3438</v>
      </c>
      <c r="J341" s="97" t="s">
        <v>3439</v>
      </c>
      <c r="K341" s="97" t="s">
        <v>3440</v>
      </c>
      <c r="L341" s="313" t="s">
        <v>3440</v>
      </c>
      <c r="M341" s="91" t="s">
        <v>3441</v>
      </c>
      <c r="N341" s="91" t="s">
        <v>3441</v>
      </c>
      <c r="O341" s="183">
        <v>46072.0</v>
      </c>
      <c r="P341" s="176">
        <v>46085.0</v>
      </c>
      <c r="Q341" s="91" t="s">
        <v>124</v>
      </c>
      <c r="R341" s="91">
        <v>0.0</v>
      </c>
      <c r="S341" s="179" t="s">
        <v>292</v>
      </c>
      <c r="T341" s="179" t="s">
        <v>127</v>
      </c>
      <c r="U341" s="179" t="s">
        <v>128</v>
      </c>
      <c r="V341" s="91" t="s">
        <v>3435</v>
      </c>
      <c r="W341" s="91" t="s">
        <v>694</v>
      </c>
      <c r="X341" s="91" t="s">
        <v>1035</v>
      </c>
      <c r="Y341" s="182"/>
      <c r="Z341" s="97" t="s">
        <v>3442</v>
      </c>
      <c r="AA341" s="182"/>
    </row>
    <row r="342" ht="22.5" customHeight="1">
      <c r="A342" s="72">
        <f>COUNTIF('Copy of Call &amp; Chat-Lidya (buat'!$I$4:$I$1878,J342)</f>
        <v>0</v>
      </c>
      <c r="B342" s="176">
        <v>46148.0</v>
      </c>
      <c r="C342" s="91" t="s">
        <v>83</v>
      </c>
      <c r="D342" s="91" t="s">
        <v>173</v>
      </c>
      <c r="E342" s="91" t="s">
        <v>294</v>
      </c>
      <c r="F342" s="178">
        <v>46057.0</v>
      </c>
      <c r="G342" s="336"/>
      <c r="H342" s="91" t="s">
        <v>1748</v>
      </c>
      <c r="I342" s="91" t="s">
        <v>1749</v>
      </c>
      <c r="J342" s="97" t="s">
        <v>1750</v>
      </c>
      <c r="K342" s="97" t="s">
        <v>1751</v>
      </c>
      <c r="L342" s="313" t="s">
        <v>1751</v>
      </c>
      <c r="M342" s="91" t="s">
        <v>1752</v>
      </c>
      <c r="N342" s="91" t="s">
        <v>1752</v>
      </c>
      <c r="O342" s="183">
        <v>46056.0</v>
      </c>
      <c r="P342" s="176">
        <v>46070.0</v>
      </c>
      <c r="Q342" s="91" t="s">
        <v>213</v>
      </c>
      <c r="R342" s="91">
        <v>2.0</v>
      </c>
      <c r="S342" s="179" t="s">
        <v>251</v>
      </c>
      <c r="T342" s="179" t="s">
        <v>145</v>
      </c>
      <c r="U342" s="179" t="s">
        <v>101</v>
      </c>
      <c r="V342" s="91" t="s">
        <v>131</v>
      </c>
      <c r="W342" s="91" t="s">
        <v>509</v>
      </c>
      <c r="X342" s="91" t="s">
        <v>1035</v>
      </c>
      <c r="Y342" s="182"/>
      <c r="Z342" s="182"/>
      <c r="AA342" s="182"/>
    </row>
    <row r="343" ht="22.5" customHeight="1">
      <c r="A343" s="72">
        <f>COUNTIF('Copy of Call &amp; Chat-Lidya (buat'!$I$4:$I$1878,J343)</f>
        <v>0</v>
      </c>
      <c r="B343" s="176">
        <v>46148.0</v>
      </c>
      <c r="C343" s="91" t="s">
        <v>83</v>
      </c>
      <c r="D343" s="91" t="s">
        <v>173</v>
      </c>
      <c r="E343" s="91" t="s">
        <v>2717</v>
      </c>
      <c r="F343" s="176">
        <v>46118.0</v>
      </c>
      <c r="G343" s="336"/>
      <c r="H343" s="91" t="s">
        <v>2718</v>
      </c>
      <c r="I343" s="91" t="s">
        <v>2719</v>
      </c>
      <c r="J343" s="97" t="s">
        <v>2720</v>
      </c>
      <c r="K343" s="313" t="s">
        <v>2721</v>
      </c>
      <c r="L343" s="97" t="s">
        <v>2721</v>
      </c>
      <c r="M343" s="91" t="s">
        <v>2724</v>
      </c>
      <c r="N343" s="91" t="s">
        <v>2724</v>
      </c>
      <c r="O343" s="183">
        <v>46115.0</v>
      </c>
      <c r="P343" s="337">
        <v>46129.0</v>
      </c>
      <c r="Q343" s="91" t="s">
        <v>95</v>
      </c>
      <c r="R343" s="91">
        <v>1.0</v>
      </c>
      <c r="S343" s="179" t="s">
        <v>126</v>
      </c>
      <c r="T343" s="179" t="s">
        <v>145</v>
      </c>
      <c r="U343" s="179" t="s">
        <v>101</v>
      </c>
      <c r="V343" s="91" t="s">
        <v>1043</v>
      </c>
      <c r="W343" s="182"/>
      <c r="X343" s="182"/>
      <c r="Y343" s="182"/>
      <c r="Z343" s="182"/>
      <c r="AA343" s="182"/>
    </row>
    <row r="344" ht="22.5" customHeight="1">
      <c r="A344" s="72">
        <f>COUNTIF('Copy of Call &amp; Chat-Lidya (buat'!$I$4:$I$1878,J344)</f>
        <v>0</v>
      </c>
      <c r="B344" s="176">
        <v>46148.0</v>
      </c>
      <c r="C344" s="91" t="s">
        <v>83</v>
      </c>
      <c r="D344" s="91" t="s">
        <v>173</v>
      </c>
      <c r="E344" s="91" t="s">
        <v>1015</v>
      </c>
      <c r="F344" s="176">
        <v>46118.0</v>
      </c>
      <c r="G344" s="336"/>
      <c r="H344" s="91" t="s">
        <v>1017</v>
      </c>
      <c r="I344" s="91" t="s">
        <v>1018</v>
      </c>
      <c r="J344" s="97" t="s">
        <v>1019</v>
      </c>
      <c r="K344" s="313" t="s">
        <v>1020</v>
      </c>
      <c r="L344" s="97" t="s">
        <v>1020</v>
      </c>
      <c r="M344" s="91" t="s">
        <v>1021</v>
      </c>
      <c r="N344" s="91" t="s">
        <v>1021</v>
      </c>
      <c r="O344" s="183">
        <v>46117.0</v>
      </c>
      <c r="P344" s="337">
        <v>46131.0</v>
      </c>
      <c r="Q344" s="91" t="s">
        <v>213</v>
      </c>
      <c r="R344" s="91">
        <v>2.0</v>
      </c>
      <c r="S344" s="179" t="s">
        <v>381</v>
      </c>
      <c r="T344" s="179" t="s">
        <v>145</v>
      </c>
      <c r="U344" s="179" t="s">
        <v>101</v>
      </c>
      <c r="V344" s="91" t="s">
        <v>664</v>
      </c>
      <c r="W344" s="91" t="s">
        <v>694</v>
      </c>
      <c r="X344" s="182"/>
      <c r="Y344" s="182"/>
      <c r="Z344" s="180" t="s">
        <v>6129</v>
      </c>
      <c r="AA344" s="182"/>
    </row>
    <row r="345" ht="22.5" customHeight="1">
      <c r="A345" s="72">
        <f>COUNTIF('Copy of Call &amp; Chat-Lidya (buat'!$I$4:$I$1878,J345)</f>
        <v>0</v>
      </c>
      <c r="B345" s="176">
        <v>46148.0</v>
      </c>
      <c r="C345" s="91" t="s">
        <v>83</v>
      </c>
      <c r="D345" s="91" t="s">
        <v>173</v>
      </c>
      <c r="E345" s="91" t="s">
        <v>1761</v>
      </c>
      <c r="F345" s="176">
        <v>46128.0</v>
      </c>
      <c r="G345" s="336"/>
      <c r="H345" s="91" t="s">
        <v>1762</v>
      </c>
      <c r="I345" s="91" t="s">
        <v>1763</v>
      </c>
      <c r="J345" s="97" t="s">
        <v>1764</v>
      </c>
      <c r="K345" s="313" t="s">
        <v>1765</v>
      </c>
      <c r="L345" s="97" t="s">
        <v>1765</v>
      </c>
      <c r="M345" s="91" t="s">
        <v>1766</v>
      </c>
      <c r="N345" s="182"/>
      <c r="O345" s="183">
        <v>46127.0</v>
      </c>
      <c r="P345" s="176">
        <v>46141.0</v>
      </c>
      <c r="Q345" s="91" t="s">
        <v>143</v>
      </c>
      <c r="R345" s="91">
        <v>2.0</v>
      </c>
      <c r="S345" s="179" t="s">
        <v>350</v>
      </c>
      <c r="T345" s="179" t="s">
        <v>145</v>
      </c>
      <c r="U345" s="179" t="s">
        <v>101</v>
      </c>
      <c r="V345" s="91" t="s">
        <v>283</v>
      </c>
      <c r="W345" s="182"/>
      <c r="X345" s="182"/>
      <c r="Y345" s="182"/>
      <c r="Z345" s="180" t="s">
        <v>6138</v>
      </c>
      <c r="AA345" s="182"/>
    </row>
    <row r="346" ht="22.5" customHeight="1">
      <c r="A346" s="72">
        <f>COUNTIF('Copy of Call &amp; Chat-Lidya (buat'!$I$4:$I$1878,J346)</f>
        <v>0</v>
      </c>
      <c r="B346" s="576">
        <v>46148.0</v>
      </c>
      <c r="C346" s="91" t="s">
        <v>83</v>
      </c>
      <c r="D346" s="91" t="s">
        <v>173</v>
      </c>
      <c r="E346" s="91" t="s">
        <v>1706</v>
      </c>
      <c r="F346" s="176">
        <v>46134.0</v>
      </c>
      <c r="G346" s="336"/>
      <c r="H346" s="91" t="s">
        <v>1708</v>
      </c>
      <c r="I346" s="91" t="s">
        <v>1709</v>
      </c>
      <c r="J346" s="97" t="s">
        <v>1711</v>
      </c>
      <c r="K346" s="313" t="s">
        <v>1712</v>
      </c>
      <c r="L346" s="97" t="s">
        <v>1712</v>
      </c>
      <c r="M346" s="91" t="s">
        <v>1713</v>
      </c>
      <c r="N346" s="91" t="s">
        <v>1714</v>
      </c>
      <c r="O346" s="183">
        <v>46129.0</v>
      </c>
      <c r="P346" s="176">
        <v>46143.0</v>
      </c>
      <c r="Q346" s="91" t="s">
        <v>124</v>
      </c>
      <c r="R346" s="91" t="s">
        <v>213</v>
      </c>
      <c r="S346" s="179" t="s">
        <v>251</v>
      </c>
      <c r="T346" s="179" t="s">
        <v>381</v>
      </c>
      <c r="U346" s="179" t="s">
        <v>128</v>
      </c>
      <c r="V346" s="91" t="s">
        <v>1043</v>
      </c>
      <c r="W346" s="182"/>
      <c r="X346" s="182"/>
      <c r="Y346" s="182"/>
      <c r="Z346" s="182"/>
      <c r="AA346" s="182"/>
    </row>
    <row r="347" ht="22.5" customHeight="1">
      <c r="A347" s="72">
        <f>COUNTIF('Copy of Call &amp; Chat-Lidya (buat'!$I$4:$I$1909,J347)</f>
        <v>0</v>
      </c>
      <c r="B347" s="74">
        <v>46148.0</v>
      </c>
      <c r="C347" s="91" t="s">
        <v>83</v>
      </c>
      <c r="D347" s="91" t="s">
        <v>173</v>
      </c>
      <c r="E347" s="91" t="s">
        <v>1783</v>
      </c>
      <c r="F347" s="176">
        <v>46135.0</v>
      </c>
      <c r="G347" s="336"/>
      <c r="H347" s="91" t="s">
        <v>2147</v>
      </c>
      <c r="I347" s="91" t="s">
        <v>2008</v>
      </c>
      <c r="J347" s="97" t="s">
        <v>2009</v>
      </c>
      <c r="K347" s="313" t="s">
        <v>2010</v>
      </c>
      <c r="L347" s="97" t="s">
        <v>2010</v>
      </c>
      <c r="M347" s="91" t="s">
        <v>2011</v>
      </c>
      <c r="N347" s="91" t="s">
        <v>2011</v>
      </c>
      <c r="O347" s="183">
        <v>46135.0</v>
      </c>
      <c r="P347" s="176">
        <v>46149.0</v>
      </c>
      <c r="Q347" s="91" t="s">
        <v>98</v>
      </c>
      <c r="R347" s="91">
        <v>2.0</v>
      </c>
      <c r="S347" s="179" t="s">
        <v>350</v>
      </c>
      <c r="T347" s="179" t="s">
        <v>145</v>
      </c>
      <c r="U347" s="179" t="s">
        <v>101</v>
      </c>
      <c r="V347" s="91" t="s">
        <v>341</v>
      </c>
      <c r="W347" s="182"/>
      <c r="X347" s="182"/>
      <c r="Y347" s="182"/>
      <c r="Z347" s="180" t="s">
        <v>2948</v>
      </c>
      <c r="AA347" s="182"/>
    </row>
    <row r="348" ht="22.5" customHeight="1">
      <c r="A348" s="72">
        <f>COUNTIF('Copy of Call &amp; Chat-Lidya (buat'!$I$4:$I$1910,I348)</f>
        <v>5</v>
      </c>
      <c r="B348" s="74">
        <v>46147.0</v>
      </c>
      <c r="C348" s="76" t="s">
        <v>967</v>
      </c>
      <c r="D348" s="76" t="s">
        <v>173</v>
      </c>
      <c r="E348" s="76" t="s">
        <v>143</v>
      </c>
      <c r="F348" s="176">
        <v>46143.0</v>
      </c>
      <c r="G348" s="91"/>
      <c r="H348" s="91" t="s">
        <v>1161</v>
      </c>
      <c r="I348" s="91" t="s">
        <v>1162</v>
      </c>
      <c r="J348" s="97" t="s">
        <v>1163</v>
      </c>
      <c r="K348" s="97" t="s">
        <v>1164</v>
      </c>
      <c r="L348" s="313" t="s">
        <v>1164</v>
      </c>
      <c r="M348" s="91" t="s">
        <v>1165</v>
      </c>
      <c r="N348" s="91" t="s">
        <v>1165</v>
      </c>
      <c r="O348" s="183">
        <v>46143.0</v>
      </c>
      <c r="P348" s="74">
        <v>46157.0</v>
      </c>
      <c r="Q348" s="76" t="s">
        <v>124</v>
      </c>
      <c r="R348" s="91">
        <v>1.0</v>
      </c>
      <c r="S348" s="83" t="s">
        <v>350</v>
      </c>
      <c r="T348" s="83" t="s">
        <v>145</v>
      </c>
      <c r="U348" s="83" t="s">
        <v>101</v>
      </c>
      <c r="V348" s="83" t="s">
        <v>1043</v>
      </c>
      <c r="W348" s="76" t="s">
        <v>342</v>
      </c>
      <c r="X348" s="91"/>
      <c r="Y348" s="91"/>
      <c r="Z348" s="89" t="s">
        <v>6173</v>
      </c>
      <c r="AA348" s="182"/>
    </row>
    <row r="349" ht="22.5" customHeight="1">
      <c r="A349" s="72">
        <f>COUNTIF('Copy of Call &amp; Chat-Lidya (buat'!$I$4:$I$1910,I349)</f>
        <v>2</v>
      </c>
      <c r="B349" s="74">
        <v>46147.0</v>
      </c>
      <c r="C349" s="76" t="s">
        <v>967</v>
      </c>
      <c r="D349" s="76" t="s">
        <v>173</v>
      </c>
      <c r="E349" s="76" t="s">
        <v>213</v>
      </c>
      <c r="F349" s="176">
        <v>46143.0</v>
      </c>
      <c r="G349" s="91"/>
      <c r="H349" s="91" t="s">
        <v>6175</v>
      </c>
      <c r="I349" s="91" t="s">
        <v>6176</v>
      </c>
      <c r="J349" s="97" t="s">
        <v>6177</v>
      </c>
      <c r="K349" s="97" t="s">
        <v>114</v>
      </c>
      <c r="L349" s="313" t="s">
        <v>114</v>
      </c>
      <c r="M349" s="91" t="s">
        <v>6178</v>
      </c>
      <c r="N349" s="91"/>
      <c r="O349" s="183">
        <v>46143.0</v>
      </c>
      <c r="P349" s="74">
        <v>46157.0</v>
      </c>
      <c r="Q349" s="76" t="s">
        <v>124</v>
      </c>
      <c r="R349" s="76" t="s">
        <v>124</v>
      </c>
      <c r="S349" s="83" t="s">
        <v>292</v>
      </c>
      <c r="T349" s="83" t="s">
        <v>145</v>
      </c>
      <c r="U349" s="83" t="s">
        <v>101</v>
      </c>
      <c r="V349" s="83" t="s">
        <v>873</v>
      </c>
      <c r="W349" s="329"/>
      <c r="X349" s="91"/>
      <c r="Y349" s="91"/>
      <c r="Z349" s="89" t="s">
        <v>6185</v>
      </c>
      <c r="AA349" s="182"/>
    </row>
    <row r="350" ht="22.5" customHeight="1">
      <c r="A350" s="72">
        <f>COUNTIF('Copy of Call &amp; Chat-Lidya (buat'!$I$4:$I$1910,I350)</f>
        <v>5</v>
      </c>
      <c r="B350" s="74">
        <v>46147.0</v>
      </c>
      <c r="C350" s="76" t="s">
        <v>967</v>
      </c>
      <c r="D350" s="76" t="s">
        <v>173</v>
      </c>
      <c r="E350" s="76" t="s">
        <v>98</v>
      </c>
      <c r="F350" s="176">
        <v>46143.0</v>
      </c>
      <c r="G350" s="91"/>
      <c r="H350" s="91" t="s">
        <v>1167</v>
      </c>
      <c r="I350" s="91" t="s">
        <v>1169</v>
      </c>
      <c r="J350" s="97" t="s">
        <v>1170</v>
      </c>
      <c r="K350" s="97" t="s">
        <v>1171</v>
      </c>
      <c r="L350" s="313" t="s">
        <v>1171</v>
      </c>
      <c r="M350" s="91" t="s">
        <v>1172</v>
      </c>
      <c r="N350" s="91" t="s">
        <v>1172</v>
      </c>
      <c r="O350" s="183">
        <v>46143.0</v>
      </c>
      <c r="P350" s="74">
        <v>46157.0</v>
      </c>
      <c r="Q350" s="76" t="s">
        <v>124</v>
      </c>
      <c r="R350" s="91">
        <v>1.0</v>
      </c>
      <c r="S350" s="83" t="s">
        <v>251</v>
      </c>
      <c r="T350" s="83" t="s">
        <v>145</v>
      </c>
      <c r="U350" s="83" t="s">
        <v>101</v>
      </c>
      <c r="V350" s="83" t="s">
        <v>131</v>
      </c>
      <c r="W350" s="329"/>
      <c r="X350" s="91"/>
      <c r="Y350" s="91"/>
      <c r="Z350" s="180"/>
      <c r="AA350" s="182"/>
    </row>
    <row r="351" ht="22.5" customHeight="1">
      <c r="A351" s="72">
        <f>COUNTIF('Copy of Call &amp; Chat-Lidya (buat'!$I$4:$I$1910,I351)</f>
        <v>3</v>
      </c>
      <c r="B351" s="74">
        <v>46147.0</v>
      </c>
      <c r="C351" s="76" t="s">
        <v>967</v>
      </c>
      <c r="D351" s="76" t="s">
        <v>173</v>
      </c>
      <c r="E351" s="76" t="s">
        <v>95</v>
      </c>
      <c r="F351" s="176">
        <v>46144.0</v>
      </c>
      <c r="G351" s="91"/>
      <c r="H351" s="91" t="s">
        <v>5081</v>
      </c>
      <c r="I351" s="91" t="s">
        <v>5082</v>
      </c>
      <c r="J351" s="97" t="s">
        <v>5083</v>
      </c>
      <c r="K351" s="97" t="s">
        <v>5084</v>
      </c>
      <c r="L351" s="313" t="s">
        <v>5084</v>
      </c>
      <c r="M351" s="91" t="s">
        <v>5086</v>
      </c>
      <c r="N351" s="91" t="s">
        <v>5087</v>
      </c>
      <c r="O351" s="183">
        <v>46143.0</v>
      </c>
      <c r="P351" s="74">
        <v>46157.0</v>
      </c>
      <c r="Q351" s="76" t="s">
        <v>124</v>
      </c>
      <c r="R351" s="91">
        <v>1.0</v>
      </c>
      <c r="S351" s="83" t="s">
        <v>99</v>
      </c>
      <c r="T351" s="83" t="s">
        <v>145</v>
      </c>
      <c r="U351" s="83" t="s">
        <v>101</v>
      </c>
      <c r="V351" s="83" t="s">
        <v>131</v>
      </c>
      <c r="W351" s="329"/>
      <c r="X351" s="91"/>
      <c r="Y351" s="91"/>
      <c r="Z351" s="89" t="s">
        <v>6188</v>
      </c>
      <c r="AA351" s="182"/>
    </row>
    <row r="352" ht="22.5" customHeight="1">
      <c r="A352" s="72">
        <f>COUNTIF('Copy of Call &amp; Chat-Lidya (buat'!$I$4:$I$1910,I352)</f>
        <v>5</v>
      </c>
      <c r="B352" s="74">
        <v>46147.0</v>
      </c>
      <c r="C352" s="76" t="s">
        <v>967</v>
      </c>
      <c r="D352" s="76" t="s">
        <v>173</v>
      </c>
      <c r="E352" s="76" t="s">
        <v>461</v>
      </c>
      <c r="F352" s="176">
        <v>46144.0</v>
      </c>
      <c r="G352" s="91"/>
      <c r="H352" s="91" t="s">
        <v>1174</v>
      </c>
      <c r="I352" s="91" t="s">
        <v>1175</v>
      </c>
      <c r="J352" s="97" t="s">
        <v>1176</v>
      </c>
      <c r="K352" s="97" t="s">
        <v>1177</v>
      </c>
      <c r="L352" s="313" t="s">
        <v>1177</v>
      </c>
      <c r="M352" s="91" t="s">
        <v>1178</v>
      </c>
      <c r="N352" s="91" t="s">
        <v>1178</v>
      </c>
      <c r="O352" s="183">
        <v>46144.0</v>
      </c>
      <c r="P352" s="74">
        <v>46158.0</v>
      </c>
      <c r="Q352" s="76" t="s">
        <v>213</v>
      </c>
      <c r="R352" s="91">
        <v>1.0</v>
      </c>
      <c r="S352" s="83" t="s">
        <v>126</v>
      </c>
      <c r="T352" s="83" t="s">
        <v>145</v>
      </c>
      <c r="U352" s="83" t="s">
        <v>101</v>
      </c>
      <c r="V352" s="83" t="s">
        <v>131</v>
      </c>
      <c r="W352" s="329"/>
      <c r="X352" s="91"/>
      <c r="Y352" s="91"/>
      <c r="Z352" s="180"/>
      <c r="AA352" s="182"/>
    </row>
    <row r="353" ht="22.5" customHeight="1">
      <c r="A353" s="72">
        <f>COUNTIF('Copy of Call &amp; Chat-Lidya (buat'!$I$4:$I$1910,I353)</f>
        <v>7</v>
      </c>
      <c r="B353" s="74">
        <v>46147.0</v>
      </c>
      <c r="C353" s="76" t="s">
        <v>967</v>
      </c>
      <c r="D353" s="76" t="s">
        <v>173</v>
      </c>
      <c r="E353" s="76" t="s">
        <v>86</v>
      </c>
      <c r="F353" s="176">
        <v>46144.0</v>
      </c>
      <c r="G353" s="91"/>
      <c r="H353" s="91" t="s">
        <v>998</v>
      </c>
      <c r="I353" s="91" t="s">
        <v>999</v>
      </c>
      <c r="J353" s="97" t="s">
        <v>335</v>
      </c>
      <c r="K353" s="97" t="s">
        <v>1000</v>
      </c>
      <c r="L353" s="313" t="s">
        <v>1000</v>
      </c>
      <c r="M353" s="91" t="s">
        <v>1001</v>
      </c>
      <c r="N353" s="91" t="s">
        <v>1001</v>
      </c>
      <c r="O353" s="183">
        <v>46144.0</v>
      </c>
      <c r="P353" s="74">
        <v>46158.0</v>
      </c>
      <c r="Q353" s="76" t="s">
        <v>143</v>
      </c>
      <c r="R353" s="91">
        <v>2.0</v>
      </c>
      <c r="S353" s="83" t="s">
        <v>251</v>
      </c>
      <c r="T353" s="83" t="s">
        <v>350</v>
      </c>
      <c r="U353" s="83" t="s">
        <v>101</v>
      </c>
      <c r="V353" s="83" t="s">
        <v>341</v>
      </c>
      <c r="W353" s="329"/>
      <c r="X353" s="91"/>
      <c r="Y353" s="91"/>
      <c r="Z353" s="89" t="s">
        <v>6195</v>
      </c>
      <c r="AA353" s="182"/>
    </row>
    <row r="354" ht="22.5" customHeight="1">
      <c r="A354" s="72">
        <f>COUNTIF('Copy of Call &amp; Chat-Lidya (buat'!$I$4:$I$1910,I354)</f>
        <v>6</v>
      </c>
      <c r="B354" s="74">
        <v>46147.0</v>
      </c>
      <c r="C354" s="76" t="s">
        <v>967</v>
      </c>
      <c r="D354" s="76" t="s">
        <v>173</v>
      </c>
      <c r="E354" s="76" t="s">
        <v>115</v>
      </c>
      <c r="F354" s="176">
        <v>46144.0</v>
      </c>
      <c r="G354" s="91"/>
      <c r="H354" s="91" t="s">
        <v>2657</v>
      </c>
      <c r="I354" s="91" t="s">
        <v>2659</v>
      </c>
      <c r="J354" s="97" t="s">
        <v>2660</v>
      </c>
      <c r="K354" s="97" t="s">
        <v>2662</v>
      </c>
      <c r="L354" s="313" t="s">
        <v>2662</v>
      </c>
      <c r="M354" s="91" t="s">
        <v>2663</v>
      </c>
      <c r="N354" s="91" t="s">
        <v>2664</v>
      </c>
      <c r="O354" s="183">
        <v>46144.0</v>
      </c>
      <c r="P354" s="74">
        <v>46158.0</v>
      </c>
      <c r="Q354" s="76" t="s">
        <v>124</v>
      </c>
      <c r="R354" s="91">
        <v>1.0</v>
      </c>
      <c r="S354" s="83" t="s">
        <v>126</v>
      </c>
      <c r="T354" s="83" t="s">
        <v>145</v>
      </c>
      <c r="U354" s="83" t="s">
        <v>101</v>
      </c>
      <c r="V354" s="83" t="s">
        <v>131</v>
      </c>
      <c r="W354" s="329"/>
      <c r="X354" s="91"/>
      <c r="Y354" s="91"/>
      <c r="Z354" s="180"/>
      <c r="AA354" s="182"/>
    </row>
    <row r="355" ht="22.5" customHeight="1">
      <c r="A355" s="72">
        <f>COUNTIF('Copy of Call &amp; Chat-Lidya (buat'!$I$4:$I$1910,I355)</f>
        <v>6</v>
      </c>
      <c r="B355" s="74">
        <v>46147.0</v>
      </c>
      <c r="C355" s="76" t="s">
        <v>967</v>
      </c>
      <c r="D355" s="76" t="s">
        <v>173</v>
      </c>
      <c r="E355" s="76" t="s">
        <v>135</v>
      </c>
      <c r="F355" s="176">
        <v>46145.0</v>
      </c>
      <c r="G355" s="91"/>
      <c r="H355" s="91" t="s">
        <v>1184</v>
      </c>
      <c r="I355" s="91" t="s">
        <v>1186</v>
      </c>
      <c r="J355" s="97" t="s">
        <v>1187</v>
      </c>
      <c r="K355" s="97" t="s">
        <v>1189</v>
      </c>
      <c r="L355" s="313" t="s">
        <v>1189</v>
      </c>
      <c r="M355" s="91" t="s">
        <v>1190</v>
      </c>
      <c r="N355" s="91" t="s">
        <v>1192</v>
      </c>
      <c r="O355" s="183">
        <v>46144.0</v>
      </c>
      <c r="P355" s="74">
        <v>46158.0</v>
      </c>
      <c r="Q355" s="76" t="s">
        <v>124</v>
      </c>
      <c r="R355" s="91">
        <v>1.0</v>
      </c>
      <c r="S355" s="83" t="s">
        <v>251</v>
      </c>
      <c r="T355" s="83" t="s">
        <v>145</v>
      </c>
      <c r="U355" s="83" t="s">
        <v>101</v>
      </c>
      <c r="V355" s="83" t="s">
        <v>131</v>
      </c>
      <c r="W355" s="329"/>
      <c r="X355" s="91"/>
      <c r="Y355" s="91"/>
      <c r="Z355" s="180"/>
      <c r="AA355" s="182"/>
    </row>
    <row r="356" ht="22.5" customHeight="1">
      <c r="A356" s="72">
        <f>COUNTIF('Copy of Call &amp; Chat-Lidya (buat'!$I$4:$I$1910,I356)</f>
        <v>6</v>
      </c>
      <c r="B356" s="74">
        <v>46147.0</v>
      </c>
      <c r="C356" s="76" t="s">
        <v>967</v>
      </c>
      <c r="D356" s="76" t="s">
        <v>173</v>
      </c>
      <c r="E356" s="76" t="s">
        <v>149</v>
      </c>
      <c r="F356" s="176">
        <v>46145.0</v>
      </c>
      <c r="G356" s="91"/>
      <c r="H356" s="91" t="s">
        <v>2680</v>
      </c>
      <c r="I356" s="91" t="s">
        <v>2682</v>
      </c>
      <c r="J356" s="97" t="s">
        <v>2684</v>
      </c>
      <c r="K356" s="97" t="s">
        <v>2686</v>
      </c>
      <c r="L356" s="313" t="s">
        <v>2686</v>
      </c>
      <c r="M356" s="91" t="s">
        <v>2688</v>
      </c>
      <c r="N356" s="91"/>
      <c r="O356" s="183">
        <v>46145.0</v>
      </c>
      <c r="P356" s="74">
        <v>46159.0</v>
      </c>
      <c r="Q356" s="76" t="s">
        <v>124</v>
      </c>
      <c r="R356" s="76" t="s">
        <v>143</v>
      </c>
      <c r="S356" s="83" t="s">
        <v>251</v>
      </c>
      <c r="T356" s="83" t="s">
        <v>127</v>
      </c>
      <c r="U356" s="83" t="s">
        <v>128</v>
      </c>
      <c r="V356" s="83" t="s">
        <v>131</v>
      </c>
      <c r="W356" s="329"/>
      <c r="X356" s="91"/>
      <c r="Y356" s="91"/>
      <c r="Z356" s="89" t="s">
        <v>533</v>
      </c>
      <c r="AA356" s="182"/>
    </row>
    <row r="357" ht="22.5" customHeight="1">
      <c r="A357" s="72">
        <f>COUNTIF('Copy of Call &amp; Chat-Lidya (buat'!$I$4:$I$1910,I357)</f>
        <v>6</v>
      </c>
      <c r="B357" s="74">
        <v>46147.0</v>
      </c>
      <c r="C357" s="76" t="s">
        <v>967</v>
      </c>
      <c r="D357" s="76" t="s">
        <v>173</v>
      </c>
      <c r="E357" s="76" t="s">
        <v>163</v>
      </c>
      <c r="F357" s="176">
        <v>46145.0</v>
      </c>
      <c r="G357" s="91"/>
      <c r="H357" s="91" t="s">
        <v>2696</v>
      </c>
      <c r="I357" s="91" t="s">
        <v>2697</v>
      </c>
      <c r="J357" s="97" t="s">
        <v>2699</v>
      </c>
      <c r="K357" s="97" t="s">
        <v>2700</v>
      </c>
      <c r="L357" s="313" t="s">
        <v>2700</v>
      </c>
      <c r="M357" s="91" t="s">
        <v>2701</v>
      </c>
      <c r="N357" s="91" t="s">
        <v>2702</v>
      </c>
      <c r="O357" s="183">
        <v>46145.0</v>
      </c>
      <c r="P357" s="74">
        <v>46159.0</v>
      </c>
      <c r="Q357" s="76" t="s">
        <v>143</v>
      </c>
      <c r="R357" s="91">
        <v>1.0</v>
      </c>
      <c r="S357" s="83" t="s">
        <v>126</v>
      </c>
      <c r="T357" s="83" t="s">
        <v>145</v>
      </c>
      <c r="U357" s="83" t="s">
        <v>101</v>
      </c>
      <c r="V357" s="83" t="s">
        <v>131</v>
      </c>
      <c r="W357" s="329"/>
      <c r="X357" s="91"/>
      <c r="Y357" s="91"/>
      <c r="Z357" s="180"/>
      <c r="AA357" s="182"/>
    </row>
    <row r="358" ht="22.5" customHeight="1">
      <c r="A358" s="72">
        <f>COUNTIF('Copy of Call &amp; Chat-Lidya (buat'!$I$4:$I$1910,I358)</f>
        <v>8</v>
      </c>
      <c r="B358" s="74">
        <v>46147.0</v>
      </c>
      <c r="C358" s="76" t="s">
        <v>967</v>
      </c>
      <c r="D358" s="76" t="s">
        <v>173</v>
      </c>
      <c r="E358" s="76" t="s">
        <v>175</v>
      </c>
      <c r="F358" s="176">
        <v>46146.0</v>
      </c>
      <c r="G358" s="91"/>
      <c r="H358" s="91" t="s">
        <v>968</v>
      </c>
      <c r="I358" s="91" t="s">
        <v>969</v>
      </c>
      <c r="J358" s="97" t="s">
        <v>970</v>
      </c>
      <c r="K358" s="97" t="s">
        <v>971</v>
      </c>
      <c r="L358" s="313" t="s">
        <v>971</v>
      </c>
      <c r="M358" s="91" t="s">
        <v>2050</v>
      </c>
      <c r="N358" s="91" t="s">
        <v>972</v>
      </c>
      <c r="O358" s="183">
        <v>46146.0</v>
      </c>
      <c r="P358" s="74">
        <v>46160.0</v>
      </c>
      <c r="Q358" s="76" t="s">
        <v>124</v>
      </c>
      <c r="R358" s="91">
        <v>2.0</v>
      </c>
      <c r="S358" s="83" t="s">
        <v>99</v>
      </c>
      <c r="T358" s="83" t="s">
        <v>350</v>
      </c>
      <c r="U358" s="83" t="s">
        <v>101</v>
      </c>
      <c r="V358" s="83" t="s">
        <v>341</v>
      </c>
      <c r="W358" s="398" t="s">
        <v>509</v>
      </c>
      <c r="X358" s="91"/>
      <c r="Y358" s="91"/>
      <c r="Z358" s="89" t="s">
        <v>6211</v>
      </c>
      <c r="AA358" s="182"/>
    </row>
    <row r="359" ht="22.5" customHeight="1">
      <c r="A359" s="72">
        <f>COUNTIF('Copy of Call &amp; Chat-Lidya (buat'!$I$4:$I$1910,I359)</f>
        <v>2</v>
      </c>
      <c r="B359" s="74">
        <v>46147.0</v>
      </c>
      <c r="C359" s="76" t="s">
        <v>967</v>
      </c>
      <c r="D359" s="76" t="s">
        <v>173</v>
      </c>
      <c r="E359" s="76" t="s">
        <v>186</v>
      </c>
      <c r="F359" s="176">
        <v>46146.0</v>
      </c>
      <c r="G359" s="76"/>
      <c r="H359" s="76" t="s">
        <v>6213</v>
      </c>
      <c r="I359" s="345">
        <v>14688.0</v>
      </c>
      <c r="J359" s="88" t="s">
        <v>6215</v>
      </c>
      <c r="K359" s="88" t="s">
        <v>6216</v>
      </c>
      <c r="L359" s="346" t="s">
        <v>6216</v>
      </c>
      <c r="M359" s="76" t="s">
        <v>6217</v>
      </c>
      <c r="N359" s="76" t="s">
        <v>6217</v>
      </c>
      <c r="O359" s="347" t="s">
        <v>6218</v>
      </c>
      <c r="P359" s="74">
        <v>45834.0</v>
      </c>
      <c r="Q359" s="76" t="s">
        <v>175</v>
      </c>
      <c r="R359" s="76" t="s">
        <v>143</v>
      </c>
      <c r="S359" s="83" t="s">
        <v>251</v>
      </c>
      <c r="T359" s="166" t="s">
        <v>145</v>
      </c>
      <c r="U359" s="166" t="s">
        <v>101</v>
      </c>
      <c r="V359" s="83" t="s">
        <v>131</v>
      </c>
      <c r="W359" s="329"/>
      <c r="X359" s="76"/>
      <c r="Y359" s="76"/>
      <c r="Z359" s="89"/>
      <c r="AA359" s="184"/>
    </row>
    <row r="360" ht="22.5" customHeight="1">
      <c r="A360" s="72">
        <f>COUNTIF('Copy of Call &amp; Chat-Lidya (buat'!$I$4:$I$1910,I360)</f>
        <v>1</v>
      </c>
      <c r="B360" s="74">
        <v>46147.0</v>
      </c>
      <c r="C360" s="76" t="s">
        <v>967</v>
      </c>
      <c r="D360" s="76" t="s">
        <v>173</v>
      </c>
      <c r="E360" s="76" t="s">
        <v>202</v>
      </c>
      <c r="F360" s="176">
        <v>46146.0</v>
      </c>
      <c r="G360" s="76"/>
      <c r="H360" s="76" t="s">
        <v>6223</v>
      </c>
      <c r="I360" s="345">
        <v>15959.0</v>
      </c>
      <c r="J360" s="88" t="s">
        <v>6225</v>
      </c>
      <c r="K360" s="88" t="s">
        <v>6226</v>
      </c>
      <c r="L360" s="346" t="s">
        <v>6226</v>
      </c>
      <c r="M360" s="76" t="s">
        <v>6227</v>
      </c>
      <c r="N360" s="76" t="s">
        <v>6227</v>
      </c>
      <c r="O360" s="347" t="s">
        <v>6228</v>
      </c>
      <c r="P360" s="74">
        <v>45876.0</v>
      </c>
      <c r="Q360" s="76" t="s">
        <v>554</v>
      </c>
      <c r="R360" s="76" t="s">
        <v>143</v>
      </c>
      <c r="S360" s="83" t="s">
        <v>126</v>
      </c>
      <c r="T360" s="166" t="s">
        <v>145</v>
      </c>
      <c r="U360" s="166" t="s">
        <v>101</v>
      </c>
      <c r="V360" s="83" t="s">
        <v>131</v>
      </c>
      <c r="W360" s="749"/>
      <c r="X360" s="76"/>
      <c r="Y360" s="76"/>
      <c r="Z360" s="89"/>
      <c r="AA360" s="184"/>
    </row>
    <row r="361" ht="22.5" customHeight="1">
      <c r="A361" s="72">
        <f>COUNTIF('Copy of Call &amp; Chat-Lidya (buat'!$I$4:$I$1910,I361)</f>
        <v>1</v>
      </c>
      <c r="B361" s="74">
        <v>46147.0</v>
      </c>
      <c r="C361" s="76" t="s">
        <v>967</v>
      </c>
      <c r="D361" s="76" t="s">
        <v>173</v>
      </c>
      <c r="E361" s="76" t="s">
        <v>222</v>
      </c>
      <c r="F361" s="176">
        <v>46146.0</v>
      </c>
      <c r="G361" s="76"/>
      <c r="H361" s="76" t="s">
        <v>6236</v>
      </c>
      <c r="I361" s="345">
        <v>17005.0</v>
      </c>
      <c r="J361" s="88" t="s">
        <v>6238</v>
      </c>
      <c r="K361" s="88" t="s">
        <v>6239</v>
      </c>
      <c r="L361" s="346" t="s">
        <v>6239</v>
      </c>
      <c r="M361" s="76" t="s">
        <v>6240</v>
      </c>
      <c r="N361" s="76" t="s">
        <v>6240</v>
      </c>
      <c r="O361" s="347" t="s">
        <v>6242</v>
      </c>
      <c r="P361" s="74">
        <v>46007.0</v>
      </c>
      <c r="Q361" s="76" t="s">
        <v>163</v>
      </c>
      <c r="R361" s="76" t="s">
        <v>143</v>
      </c>
      <c r="S361" s="83" t="s">
        <v>126</v>
      </c>
      <c r="T361" s="166" t="s">
        <v>145</v>
      </c>
      <c r="U361" s="166" t="s">
        <v>101</v>
      </c>
      <c r="V361" s="83" t="s">
        <v>131</v>
      </c>
      <c r="W361" s="182"/>
      <c r="X361" s="76"/>
      <c r="Y361" s="76"/>
      <c r="Z361" s="89"/>
      <c r="AA361" s="184"/>
    </row>
    <row r="362" ht="22.5" customHeight="1">
      <c r="A362" s="72">
        <f>COUNTIF('Copy of Call &amp; Chat-Lidya (buat'!$I$4:$I$1910,I362)</f>
        <v>1</v>
      </c>
      <c r="B362" s="74">
        <v>46147.0</v>
      </c>
      <c r="C362" s="76" t="s">
        <v>967</v>
      </c>
      <c r="D362" s="76" t="s">
        <v>173</v>
      </c>
      <c r="E362" s="76" t="s">
        <v>241</v>
      </c>
      <c r="F362" s="176">
        <v>46146.0</v>
      </c>
      <c r="G362" s="76"/>
      <c r="H362" s="76" t="s">
        <v>6247</v>
      </c>
      <c r="I362" s="345">
        <v>17056.0</v>
      </c>
      <c r="J362" s="88" t="s">
        <v>6249</v>
      </c>
      <c r="K362" s="88" t="s">
        <v>6251</v>
      </c>
      <c r="L362" s="346" t="s">
        <v>6251</v>
      </c>
      <c r="M362" s="76" t="s">
        <v>6252</v>
      </c>
      <c r="N362" s="76" t="s">
        <v>6252</v>
      </c>
      <c r="O362" s="347" t="s">
        <v>6253</v>
      </c>
      <c r="P362" s="74">
        <v>46010.0</v>
      </c>
      <c r="Q362" s="76" t="s">
        <v>124</v>
      </c>
      <c r="R362" s="76" t="s">
        <v>143</v>
      </c>
      <c r="S362" s="83" t="s">
        <v>251</v>
      </c>
      <c r="T362" s="166" t="s">
        <v>145</v>
      </c>
      <c r="U362" s="166" t="s">
        <v>101</v>
      </c>
      <c r="V362" s="83" t="s">
        <v>131</v>
      </c>
      <c r="W362" s="182"/>
      <c r="X362" s="76"/>
      <c r="Y362" s="76"/>
      <c r="Z362" s="89"/>
      <c r="AA362" s="184"/>
    </row>
    <row r="363" ht="22.5" customHeight="1">
      <c r="A363" s="72">
        <f>COUNTIF('Copy of Call &amp; Chat-Lidya (buat'!$I$4:$I$1910,I363)</f>
        <v>1</v>
      </c>
      <c r="B363" s="74">
        <v>46147.0</v>
      </c>
      <c r="C363" s="76" t="s">
        <v>967</v>
      </c>
      <c r="D363" s="76" t="s">
        <v>173</v>
      </c>
      <c r="E363" s="76" t="s">
        <v>256</v>
      </c>
      <c r="F363" s="176">
        <v>46146.0</v>
      </c>
      <c r="G363" s="76"/>
      <c r="H363" s="76" t="s">
        <v>6265</v>
      </c>
      <c r="I363" s="345">
        <v>17086.0</v>
      </c>
      <c r="J363" s="88" t="s">
        <v>6267</v>
      </c>
      <c r="K363" s="88" t="s">
        <v>6268</v>
      </c>
      <c r="L363" s="346" t="s">
        <v>6268</v>
      </c>
      <c r="M363" s="76" t="s">
        <v>6269</v>
      </c>
      <c r="N363" s="76" t="s">
        <v>6269</v>
      </c>
      <c r="O363" s="347" t="s">
        <v>6270</v>
      </c>
      <c r="P363" s="74">
        <v>46013.0</v>
      </c>
      <c r="Q363" s="76" t="s">
        <v>202</v>
      </c>
      <c r="R363" s="76" t="s">
        <v>143</v>
      </c>
      <c r="S363" s="83" t="s">
        <v>126</v>
      </c>
      <c r="T363" s="166" t="s">
        <v>145</v>
      </c>
      <c r="U363" s="166" t="s">
        <v>101</v>
      </c>
      <c r="V363" s="83" t="s">
        <v>131</v>
      </c>
      <c r="W363" s="182"/>
      <c r="X363" s="76"/>
      <c r="Y363" s="76"/>
      <c r="Z363" s="89"/>
      <c r="AA363" s="184"/>
    </row>
    <row r="364" ht="22.5" customHeight="1">
      <c r="A364" s="72">
        <f>COUNTIF('Copy of Call &amp; Chat-Lidya (buat'!$I$4:$I$1910,I364)</f>
        <v>1</v>
      </c>
      <c r="B364" s="74">
        <v>46147.0</v>
      </c>
      <c r="C364" s="76" t="s">
        <v>967</v>
      </c>
      <c r="D364" s="76" t="s">
        <v>173</v>
      </c>
      <c r="E364" s="76" t="s">
        <v>270</v>
      </c>
      <c r="F364" s="176">
        <v>46146.0</v>
      </c>
      <c r="G364" s="76"/>
      <c r="H364" s="76" t="s">
        <v>6273</v>
      </c>
      <c r="I364" s="345">
        <v>17560.0</v>
      </c>
      <c r="J364" s="88" t="s">
        <v>6274</v>
      </c>
      <c r="K364" s="88" t="s">
        <v>6275</v>
      </c>
      <c r="L364" s="346" t="s">
        <v>6275</v>
      </c>
      <c r="M364" s="76" t="s">
        <v>6277</v>
      </c>
      <c r="N364" s="76" t="s">
        <v>6279</v>
      </c>
      <c r="O364" s="347" t="s">
        <v>6281</v>
      </c>
      <c r="P364" s="74">
        <v>46052.0</v>
      </c>
      <c r="Q364" s="76" t="s">
        <v>143</v>
      </c>
      <c r="R364" s="76" t="s">
        <v>143</v>
      </c>
      <c r="S364" s="83" t="s">
        <v>126</v>
      </c>
      <c r="T364" s="166" t="s">
        <v>145</v>
      </c>
      <c r="U364" s="166" t="s">
        <v>101</v>
      </c>
      <c r="V364" s="83" t="s">
        <v>131</v>
      </c>
      <c r="W364" s="182"/>
      <c r="X364" s="76"/>
      <c r="Y364" s="76"/>
      <c r="Z364" s="89"/>
      <c r="AA364" s="184"/>
    </row>
    <row r="365" ht="22.5" customHeight="1">
      <c r="A365" s="72">
        <f>COUNTIF('Copy of Call &amp; Chat-Lidya (buat'!$I$4:$I$1910,I365)</f>
        <v>1</v>
      </c>
      <c r="B365" s="74">
        <v>46147.0</v>
      </c>
      <c r="C365" s="76" t="s">
        <v>967</v>
      </c>
      <c r="D365" s="76" t="s">
        <v>173</v>
      </c>
      <c r="E365" s="76" t="s">
        <v>278</v>
      </c>
      <c r="F365" s="176">
        <v>46146.0</v>
      </c>
      <c r="G365" s="76"/>
      <c r="H365" s="76" t="s">
        <v>6286</v>
      </c>
      <c r="I365" s="345">
        <v>17601.0</v>
      </c>
      <c r="J365" s="88" t="s">
        <v>6289</v>
      </c>
      <c r="K365" s="88" t="s">
        <v>2915</v>
      </c>
      <c r="L365" s="346" t="s">
        <v>2915</v>
      </c>
      <c r="M365" s="76" t="s">
        <v>6293</v>
      </c>
      <c r="N365" s="76" t="s">
        <v>6293</v>
      </c>
      <c r="O365" s="347" t="s">
        <v>6296</v>
      </c>
      <c r="P365" s="74">
        <v>46057.0</v>
      </c>
      <c r="Q365" s="76" t="s">
        <v>591</v>
      </c>
      <c r="R365" s="76" t="s">
        <v>143</v>
      </c>
      <c r="S365" s="83" t="s">
        <v>251</v>
      </c>
      <c r="T365" s="166" t="s">
        <v>145</v>
      </c>
      <c r="U365" s="166" t="s">
        <v>101</v>
      </c>
      <c r="V365" s="83" t="s">
        <v>131</v>
      </c>
      <c r="W365" s="182"/>
      <c r="X365" s="76"/>
      <c r="Y365" s="76"/>
      <c r="Z365" s="89"/>
      <c r="AA365" s="184"/>
    </row>
    <row r="366" ht="22.5" customHeight="1">
      <c r="A366" s="72">
        <f>COUNTIF('Copy of Call &amp; Chat-Lidya (buat'!$I$4:$I$1910,I366)</f>
        <v>2</v>
      </c>
      <c r="B366" s="74">
        <v>46147.0</v>
      </c>
      <c r="C366" s="76" t="s">
        <v>967</v>
      </c>
      <c r="D366" s="76" t="s">
        <v>173</v>
      </c>
      <c r="E366" s="76" t="s">
        <v>285</v>
      </c>
      <c r="F366" s="176">
        <v>46146.0</v>
      </c>
      <c r="G366" s="76"/>
      <c r="H366" s="76" t="s">
        <v>2012</v>
      </c>
      <c r="I366" s="345">
        <v>17722.0</v>
      </c>
      <c r="J366" s="88" t="s">
        <v>2013</v>
      </c>
      <c r="K366" s="88" t="s">
        <v>2014</v>
      </c>
      <c r="L366" s="346" t="s">
        <v>2014</v>
      </c>
      <c r="M366" s="76" t="s">
        <v>2015</v>
      </c>
      <c r="N366" s="76" t="s">
        <v>2015</v>
      </c>
      <c r="O366" s="347" t="s">
        <v>2016</v>
      </c>
      <c r="P366" s="74">
        <v>46069.0</v>
      </c>
      <c r="Q366" s="76" t="s">
        <v>124</v>
      </c>
      <c r="R366" s="76" t="s">
        <v>143</v>
      </c>
      <c r="S366" s="83" t="s">
        <v>251</v>
      </c>
      <c r="T366" s="166" t="s">
        <v>145</v>
      </c>
      <c r="U366" s="166" t="s">
        <v>101</v>
      </c>
      <c r="V366" s="83" t="s">
        <v>131</v>
      </c>
      <c r="W366" s="182"/>
      <c r="X366" s="76"/>
      <c r="Y366" s="76"/>
      <c r="Z366" s="89"/>
      <c r="AA366" s="184"/>
    </row>
    <row r="367" ht="22.5" customHeight="1">
      <c r="A367" s="72">
        <f>COUNTIF('Copy of Call &amp; Chat-Lidya (buat'!$I$4:$I$1910,I367)</f>
        <v>2</v>
      </c>
      <c r="B367" s="74">
        <v>46147.0</v>
      </c>
      <c r="C367" s="76" t="s">
        <v>967</v>
      </c>
      <c r="D367" s="76" t="s">
        <v>173</v>
      </c>
      <c r="E367" s="76" t="s">
        <v>294</v>
      </c>
      <c r="F367" s="176">
        <v>46146.0</v>
      </c>
      <c r="G367" s="76"/>
      <c r="H367" s="76" t="s">
        <v>2022</v>
      </c>
      <c r="I367" s="345">
        <v>17727.0</v>
      </c>
      <c r="J367" s="88" t="s">
        <v>2023</v>
      </c>
      <c r="K367" s="88" t="s">
        <v>2024</v>
      </c>
      <c r="L367" s="346" t="s">
        <v>2024</v>
      </c>
      <c r="M367" s="76" t="s">
        <v>2025</v>
      </c>
      <c r="N367" s="76" t="s">
        <v>2025</v>
      </c>
      <c r="O367" s="347" t="s">
        <v>2026</v>
      </c>
      <c r="P367" s="74">
        <v>46070.0</v>
      </c>
      <c r="Q367" s="76" t="s">
        <v>124</v>
      </c>
      <c r="R367" s="76" t="s">
        <v>143</v>
      </c>
      <c r="S367" s="83" t="s">
        <v>251</v>
      </c>
      <c r="T367" s="166" t="s">
        <v>145</v>
      </c>
      <c r="U367" s="166" t="s">
        <v>101</v>
      </c>
      <c r="V367" s="83" t="s">
        <v>131</v>
      </c>
      <c r="W367" s="182"/>
      <c r="X367" s="76"/>
      <c r="Y367" s="76"/>
      <c r="Z367" s="89"/>
      <c r="AA367" s="184"/>
    </row>
    <row r="368" ht="22.5" customHeight="1">
      <c r="A368" s="72">
        <f>COUNTIF('Copy of Call &amp; Chat-Lidya (buat'!$I$4:$I$1910,I368)</f>
        <v>2</v>
      </c>
      <c r="B368" s="74">
        <v>46147.0</v>
      </c>
      <c r="C368" s="76" t="s">
        <v>967</v>
      </c>
      <c r="D368" s="76" t="s">
        <v>173</v>
      </c>
      <c r="E368" s="76" t="s">
        <v>304</v>
      </c>
      <c r="F368" s="176">
        <v>46146.0</v>
      </c>
      <c r="G368" s="76"/>
      <c r="H368" s="76" t="s">
        <v>3463</v>
      </c>
      <c r="I368" s="345">
        <v>17733.0</v>
      </c>
      <c r="J368" s="88" t="s">
        <v>3465</v>
      </c>
      <c r="K368" s="88" t="s">
        <v>3466</v>
      </c>
      <c r="L368" s="346" t="s">
        <v>3466</v>
      </c>
      <c r="M368" s="76" t="s">
        <v>3467</v>
      </c>
      <c r="N368" s="76" t="s">
        <v>3467</v>
      </c>
      <c r="O368" s="347" t="s">
        <v>2026</v>
      </c>
      <c r="P368" s="74">
        <v>46070.0</v>
      </c>
      <c r="Q368" s="76" t="s">
        <v>124</v>
      </c>
      <c r="R368" s="76" t="s">
        <v>143</v>
      </c>
      <c r="S368" s="83" t="s">
        <v>251</v>
      </c>
      <c r="T368" s="166" t="s">
        <v>145</v>
      </c>
      <c r="U368" s="166" t="s">
        <v>101</v>
      </c>
      <c r="V368" s="83" t="s">
        <v>131</v>
      </c>
      <c r="W368" s="182"/>
      <c r="X368" s="76"/>
      <c r="Y368" s="76"/>
      <c r="Z368" s="89"/>
      <c r="AA368" s="184"/>
    </row>
    <row r="369" ht="22.5" customHeight="1">
      <c r="A369" s="72">
        <f>COUNTIF('Copy of Call &amp; Chat-Lidya (buat'!$I$4:$I$1910,I369)</f>
        <v>2</v>
      </c>
      <c r="B369" s="74">
        <v>46147.0</v>
      </c>
      <c r="C369" s="76" t="s">
        <v>967</v>
      </c>
      <c r="D369" s="76" t="s">
        <v>173</v>
      </c>
      <c r="E369" s="76" t="s">
        <v>308</v>
      </c>
      <c r="F369" s="176">
        <v>46146.0</v>
      </c>
      <c r="G369" s="76"/>
      <c r="H369" s="76" t="s">
        <v>2036</v>
      </c>
      <c r="I369" s="345">
        <v>17896.0</v>
      </c>
      <c r="J369" s="88" t="s">
        <v>2037</v>
      </c>
      <c r="K369" s="88" t="s">
        <v>2038</v>
      </c>
      <c r="L369" s="346" t="s">
        <v>2038</v>
      </c>
      <c r="M369" s="76" t="s">
        <v>2039</v>
      </c>
      <c r="N369" s="76" t="s">
        <v>2039</v>
      </c>
      <c r="O369" s="347" t="s">
        <v>2040</v>
      </c>
      <c r="P369" s="74">
        <v>46085.0</v>
      </c>
      <c r="Q369" s="76" t="s">
        <v>124</v>
      </c>
      <c r="R369" s="76" t="s">
        <v>143</v>
      </c>
      <c r="S369" s="83" t="s">
        <v>126</v>
      </c>
      <c r="T369" s="166" t="s">
        <v>145</v>
      </c>
      <c r="U369" s="166" t="s">
        <v>101</v>
      </c>
      <c r="V369" s="83" t="s">
        <v>131</v>
      </c>
      <c r="W369" s="182"/>
      <c r="X369" s="76"/>
      <c r="Y369" s="76"/>
      <c r="Z369" s="89"/>
      <c r="AA369" s="184"/>
    </row>
    <row r="370" ht="22.5" customHeight="1">
      <c r="A370" s="72">
        <f>COUNTIF('Copy of Call &amp; Chat-Lidya (buat'!$I$4:$I$1910,I370)</f>
        <v>2</v>
      </c>
      <c r="B370" s="74">
        <v>46147.0</v>
      </c>
      <c r="C370" s="76" t="s">
        <v>967</v>
      </c>
      <c r="D370" s="76" t="s">
        <v>173</v>
      </c>
      <c r="E370" s="76" t="s">
        <v>316</v>
      </c>
      <c r="F370" s="176">
        <v>46146.0</v>
      </c>
      <c r="G370" s="76"/>
      <c r="H370" s="76" t="s">
        <v>2730</v>
      </c>
      <c r="I370" s="345">
        <v>18587.0</v>
      </c>
      <c r="J370" s="88" t="s">
        <v>1932</v>
      </c>
      <c r="K370" s="88" t="s">
        <v>1932</v>
      </c>
      <c r="L370" s="346" t="s">
        <v>1932</v>
      </c>
      <c r="M370" s="76" t="s">
        <v>1935</v>
      </c>
      <c r="N370" s="76" t="s">
        <v>2731</v>
      </c>
      <c r="O370" s="347" t="s">
        <v>2732</v>
      </c>
      <c r="P370" s="74">
        <v>46160.0</v>
      </c>
      <c r="Q370" s="76" t="s">
        <v>95</v>
      </c>
      <c r="R370" s="76" t="s">
        <v>98</v>
      </c>
      <c r="S370" s="83" t="s">
        <v>99</v>
      </c>
      <c r="T370" s="83" t="s">
        <v>350</v>
      </c>
      <c r="U370" s="83" t="s">
        <v>101</v>
      </c>
      <c r="V370" s="83" t="s">
        <v>105</v>
      </c>
      <c r="W370" s="76" t="s">
        <v>509</v>
      </c>
      <c r="X370" s="76"/>
      <c r="Y370" s="76"/>
      <c r="Z370" s="89" t="s">
        <v>2735</v>
      </c>
      <c r="AA370" s="184"/>
    </row>
    <row r="371" ht="22.5" customHeight="1">
      <c r="A371" s="72">
        <f>COUNTIF('Copy of Call &amp; Chat-Lidya (buat'!$I$4:$I$1910,I371)</f>
        <v>5</v>
      </c>
      <c r="B371" s="74">
        <v>46147.0</v>
      </c>
      <c r="C371" s="76" t="s">
        <v>967</v>
      </c>
      <c r="D371" s="76" t="s">
        <v>173</v>
      </c>
      <c r="E371" s="76" t="s">
        <v>315</v>
      </c>
      <c r="F371" s="176">
        <v>46147.0</v>
      </c>
      <c r="G371" s="76"/>
      <c r="H371" s="76" t="s">
        <v>1203</v>
      </c>
      <c r="I371" s="345">
        <v>18594.0</v>
      </c>
      <c r="J371" s="88" t="s">
        <v>1205</v>
      </c>
      <c r="K371" s="88" t="s">
        <v>1206</v>
      </c>
      <c r="L371" s="346" t="s">
        <v>1206</v>
      </c>
      <c r="M371" s="76" t="s">
        <v>1208</v>
      </c>
      <c r="N371" s="76" t="s">
        <v>1209</v>
      </c>
      <c r="O371" s="347" t="s">
        <v>986</v>
      </c>
      <c r="P371" s="74">
        <v>46161.0</v>
      </c>
      <c r="Q371" s="76" t="s">
        <v>124</v>
      </c>
      <c r="R371" s="91">
        <v>1.0</v>
      </c>
      <c r="S371" s="83" t="s">
        <v>350</v>
      </c>
      <c r="T371" s="166" t="s">
        <v>145</v>
      </c>
      <c r="U371" s="166" t="s">
        <v>101</v>
      </c>
      <c r="V371" s="83" t="s">
        <v>131</v>
      </c>
      <c r="W371" s="76"/>
      <c r="X371" s="76"/>
      <c r="Y371" s="76"/>
      <c r="Z371" s="89" t="s">
        <v>2745</v>
      </c>
      <c r="AA371" s="184"/>
    </row>
    <row r="372" ht="22.5" customHeight="1">
      <c r="A372" s="72">
        <f>COUNTIF('Copy of Call &amp; Chat-Lidya (buat'!$I$4:$I$1910,I372)</f>
        <v>5</v>
      </c>
      <c r="B372" s="74">
        <v>46147.0</v>
      </c>
      <c r="C372" s="76" t="s">
        <v>967</v>
      </c>
      <c r="D372" s="76" t="s">
        <v>173</v>
      </c>
      <c r="E372" s="76" t="s">
        <v>340</v>
      </c>
      <c r="F372" s="176">
        <v>46147.0</v>
      </c>
      <c r="G372" s="76"/>
      <c r="H372" s="76" t="s">
        <v>1216</v>
      </c>
      <c r="I372" s="345">
        <v>18595.0</v>
      </c>
      <c r="J372" s="88" t="s">
        <v>1218</v>
      </c>
      <c r="K372" s="88" t="s">
        <v>1219</v>
      </c>
      <c r="L372" s="346" t="s">
        <v>1219</v>
      </c>
      <c r="M372" s="76" t="s">
        <v>1220</v>
      </c>
      <c r="N372" s="76" t="s">
        <v>1220</v>
      </c>
      <c r="O372" s="347" t="s">
        <v>986</v>
      </c>
      <c r="P372" s="74">
        <v>46161.0</v>
      </c>
      <c r="Q372" s="76" t="s">
        <v>124</v>
      </c>
      <c r="R372" s="91">
        <v>1.0</v>
      </c>
      <c r="S372" s="83" t="s">
        <v>126</v>
      </c>
      <c r="T372" s="166" t="s">
        <v>145</v>
      </c>
      <c r="U372" s="166" t="s">
        <v>101</v>
      </c>
      <c r="V372" s="83" t="s">
        <v>131</v>
      </c>
      <c r="W372" s="76"/>
      <c r="X372" s="76"/>
      <c r="Y372" s="76"/>
      <c r="Z372" s="89"/>
      <c r="AA372" s="184"/>
    </row>
    <row r="373" ht="22.5" customHeight="1">
      <c r="A373" s="72">
        <f>COUNTIF('Copy of Call &amp; Chat-Lidya (buat'!$I$4:$I$1910,I373)</f>
        <v>3</v>
      </c>
      <c r="B373" s="74">
        <v>46147.0</v>
      </c>
      <c r="C373" s="76" t="s">
        <v>967</v>
      </c>
      <c r="D373" s="76" t="s">
        <v>173</v>
      </c>
      <c r="E373" s="76" t="s">
        <v>361</v>
      </c>
      <c r="F373" s="176">
        <v>46147.0</v>
      </c>
      <c r="G373" s="76"/>
      <c r="H373" s="76" t="s">
        <v>2738</v>
      </c>
      <c r="I373" s="345">
        <v>17980.0</v>
      </c>
      <c r="J373" s="88" t="s">
        <v>1943</v>
      </c>
      <c r="K373" s="500" t="s">
        <v>1944</v>
      </c>
      <c r="L373" s="501" t="s">
        <v>1944</v>
      </c>
      <c r="M373" s="76" t="s">
        <v>1945</v>
      </c>
      <c r="N373" s="76" t="s">
        <v>1945</v>
      </c>
      <c r="O373" s="347" t="s">
        <v>2741</v>
      </c>
      <c r="P373" s="74">
        <v>46095.0</v>
      </c>
      <c r="Q373" s="76" t="s">
        <v>143</v>
      </c>
      <c r="R373" s="76" t="s">
        <v>98</v>
      </c>
      <c r="S373" s="83" t="s">
        <v>100</v>
      </c>
      <c r="T373" s="83" t="s">
        <v>100</v>
      </c>
      <c r="U373" s="83" t="s">
        <v>101</v>
      </c>
      <c r="V373" s="83" t="s">
        <v>105</v>
      </c>
      <c r="W373" s="182"/>
      <c r="X373" s="76"/>
      <c r="Y373" s="76"/>
      <c r="Z373" s="89" t="s">
        <v>2746</v>
      </c>
      <c r="AA373" s="184"/>
    </row>
    <row r="374" ht="22.5" customHeight="1">
      <c r="A374" s="72">
        <f>COUNTIF('Copy of Call &amp; Chat-Lidya (buat'!$I$4:$I$1910,I374)</f>
        <v>6</v>
      </c>
      <c r="B374" s="74">
        <v>46147.0</v>
      </c>
      <c r="C374" s="94" t="s">
        <v>83</v>
      </c>
      <c r="D374" s="94" t="s">
        <v>155</v>
      </c>
      <c r="E374" s="76" t="s">
        <v>2049</v>
      </c>
      <c r="F374" s="157">
        <v>46126.0</v>
      </c>
      <c r="G374" s="75"/>
      <c r="H374" s="75" t="s">
        <v>2052</v>
      </c>
      <c r="I374" s="75" t="s">
        <v>2053</v>
      </c>
      <c r="J374" s="353" t="s">
        <v>2054</v>
      </c>
      <c r="K374" s="354" t="s">
        <v>2055</v>
      </c>
      <c r="L374" s="354" t="s">
        <v>2055</v>
      </c>
      <c r="M374" s="75" t="s">
        <v>2056</v>
      </c>
      <c r="N374" s="75" t="s">
        <v>2056</v>
      </c>
      <c r="O374" s="164">
        <v>46126.0</v>
      </c>
      <c r="P374" s="74">
        <v>46140.0</v>
      </c>
      <c r="Q374" s="75" t="s">
        <v>143</v>
      </c>
      <c r="R374" s="75" t="s">
        <v>213</v>
      </c>
      <c r="S374" s="166" t="s">
        <v>251</v>
      </c>
      <c r="T374" s="166" t="s">
        <v>145</v>
      </c>
      <c r="U374" s="166" t="s">
        <v>101</v>
      </c>
      <c r="V374" s="166" t="s">
        <v>1043</v>
      </c>
      <c r="W374" s="94"/>
      <c r="X374" s="75"/>
      <c r="Y374" s="166"/>
      <c r="Z374" s="357"/>
      <c r="AA374" s="357"/>
    </row>
    <row r="375" ht="22.5" customHeight="1">
      <c r="A375" s="72">
        <f>COUNTIF('Copy of Call &amp; Chat-Lidya (buat'!$I$4:$I$1910,I375)</f>
        <v>6</v>
      </c>
      <c r="B375" s="74">
        <v>46147.0</v>
      </c>
      <c r="C375" s="94" t="s">
        <v>83</v>
      </c>
      <c r="D375" s="94" t="s">
        <v>155</v>
      </c>
      <c r="E375" s="76" t="s">
        <v>989</v>
      </c>
      <c r="F375" s="157">
        <v>46131.0</v>
      </c>
      <c r="G375" s="75"/>
      <c r="H375" s="75" t="s">
        <v>990</v>
      </c>
      <c r="I375" s="75" t="s">
        <v>991</v>
      </c>
      <c r="J375" s="353" t="s">
        <v>992</v>
      </c>
      <c r="K375" s="354" t="s">
        <v>993</v>
      </c>
      <c r="L375" s="354" t="s">
        <v>993</v>
      </c>
      <c r="M375" s="75" t="s">
        <v>994</v>
      </c>
      <c r="N375" s="75" t="s">
        <v>994</v>
      </c>
      <c r="O375" s="164">
        <v>46131.0</v>
      </c>
      <c r="P375" s="74">
        <v>46145.0</v>
      </c>
      <c r="Q375" s="75" t="s">
        <v>124</v>
      </c>
      <c r="R375" s="75" t="s">
        <v>213</v>
      </c>
      <c r="S375" s="166" t="s">
        <v>251</v>
      </c>
      <c r="T375" s="166" t="s">
        <v>100</v>
      </c>
      <c r="U375" s="166" t="s">
        <v>101</v>
      </c>
      <c r="V375" s="166" t="s">
        <v>341</v>
      </c>
      <c r="W375" s="75" t="s">
        <v>342</v>
      </c>
      <c r="X375" s="75"/>
      <c r="Y375" s="166"/>
      <c r="Z375" s="357" t="s">
        <v>6385</v>
      </c>
      <c r="AA375" s="357"/>
    </row>
    <row r="376" ht="22.5" customHeight="1">
      <c r="A376" s="72">
        <f>COUNTIF('Copy of Call &amp; Chat-Lidya (buat'!$I$4:$I$1910,I376)</f>
        <v>2</v>
      </c>
      <c r="B376" s="74">
        <v>46147.0</v>
      </c>
      <c r="C376" s="94" t="s">
        <v>83</v>
      </c>
      <c r="D376" s="94" t="s">
        <v>155</v>
      </c>
      <c r="E376" s="76" t="s">
        <v>2748</v>
      </c>
      <c r="F376" s="157">
        <v>46134.0</v>
      </c>
      <c r="G376" s="75"/>
      <c r="H376" s="75" t="s">
        <v>2749</v>
      </c>
      <c r="I376" s="75" t="s">
        <v>2171</v>
      </c>
      <c r="J376" s="353" t="s">
        <v>2172</v>
      </c>
      <c r="K376" s="354" t="s">
        <v>2174</v>
      </c>
      <c r="L376" s="354" t="s">
        <v>2174</v>
      </c>
      <c r="M376" s="75" t="s">
        <v>2176</v>
      </c>
      <c r="N376" s="75" t="s">
        <v>2176</v>
      </c>
      <c r="O376" s="164">
        <v>46125.0</v>
      </c>
      <c r="P376" s="74">
        <v>46139.0</v>
      </c>
      <c r="Q376" s="75" t="s">
        <v>143</v>
      </c>
      <c r="R376" s="75" t="s">
        <v>143</v>
      </c>
      <c r="S376" s="166" t="s">
        <v>251</v>
      </c>
      <c r="T376" s="166" t="s">
        <v>145</v>
      </c>
      <c r="U376" s="166" t="s">
        <v>101</v>
      </c>
      <c r="V376" s="166" t="s">
        <v>283</v>
      </c>
      <c r="W376" s="94"/>
      <c r="X376" s="75"/>
      <c r="Y376" s="166"/>
      <c r="Z376" s="395"/>
      <c r="AA376" s="357"/>
    </row>
    <row r="377" ht="22.5" customHeight="1">
      <c r="A377" s="72">
        <f>COUNTIF('Copy of Call &amp; Chat-Lidya (buat'!$I$4:$I$1910,I377)</f>
        <v>4</v>
      </c>
      <c r="B377" s="74">
        <v>46147.0</v>
      </c>
      <c r="C377" s="94" t="s">
        <v>83</v>
      </c>
      <c r="D377" s="94" t="s">
        <v>155</v>
      </c>
      <c r="E377" s="76" t="s">
        <v>1528</v>
      </c>
      <c r="F377" s="157">
        <v>46134.0</v>
      </c>
      <c r="G377" s="75"/>
      <c r="H377" s="75" t="s">
        <v>1529</v>
      </c>
      <c r="I377" s="75" t="s">
        <v>1530</v>
      </c>
      <c r="J377" s="353" t="s">
        <v>1531</v>
      </c>
      <c r="K377" s="354" t="s">
        <v>1532</v>
      </c>
      <c r="L377" s="354" t="s">
        <v>1532</v>
      </c>
      <c r="M377" s="75" t="s">
        <v>1533</v>
      </c>
      <c r="N377" s="75" t="s">
        <v>1533</v>
      </c>
      <c r="O377" s="164">
        <v>46134.0</v>
      </c>
      <c r="P377" s="74">
        <v>46148.0</v>
      </c>
      <c r="Q377" s="75" t="s">
        <v>124</v>
      </c>
      <c r="R377" s="75" t="s">
        <v>213</v>
      </c>
      <c r="S377" s="166" t="s">
        <v>251</v>
      </c>
      <c r="T377" s="166" t="s">
        <v>145</v>
      </c>
      <c r="U377" s="166" t="s">
        <v>101</v>
      </c>
      <c r="V377" s="166" t="s">
        <v>131</v>
      </c>
      <c r="W377" s="94"/>
      <c r="X377" s="75"/>
      <c r="Y377" s="166"/>
      <c r="Z377" s="395"/>
      <c r="AA377" s="357"/>
    </row>
    <row r="378" ht="22.5" customHeight="1">
      <c r="A378" s="72">
        <f>COUNTIF('Copy of Call &amp; Chat-Lidya (buat'!$I$4:$I$1910,I378)</f>
        <v>4</v>
      </c>
      <c r="B378" s="74">
        <v>46147.0</v>
      </c>
      <c r="C378" s="94" t="s">
        <v>83</v>
      </c>
      <c r="D378" s="94" t="s">
        <v>155</v>
      </c>
      <c r="E378" s="76" t="s">
        <v>2028</v>
      </c>
      <c r="F378" s="157">
        <v>46135.0</v>
      </c>
      <c r="G378" s="75"/>
      <c r="H378" s="75" t="s">
        <v>2029</v>
      </c>
      <c r="I378" s="75" t="s">
        <v>2030</v>
      </c>
      <c r="J378" s="353" t="s">
        <v>2032</v>
      </c>
      <c r="K378" s="354" t="s">
        <v>2033</v>
      </c>
      <c r="L378" s="354" t="s">
        <v>2033</v>
      </c>
      <c r="M378" s="75" t="s">
        <v>2034</v>
      </c>
      <c r="N378" s="94"/>
      <c r="O378" s="164">
        <v>46135.0</v>
      </c>
      <c r="P378" s="74">
        <v>46149.0</v>
      </c>
      <c r="Q378" s="75" t="s">
        <v>124</v>
      </c>
      <c r="R378" s="75" t="s">
        <v>213</v>
      </c>
      <c r="S378" s="166" t="s">
        <v>251</v>
      </c>
      <c r="T378" s="166" t="s">
        <v>145</v>
      </c>
      <c r="U378" s="166" t="s">
        <v>101</v>
      </c>
      <c r="V378" s="166" t="s">
        <v>131</v>
      </c>
      <c r="W378" s="94"/>
      <c r="X378" s="75"/>
      <c r="Y378" s="166"/>
      <c r="Z378" s="395"/>
      <c r="AA378" s="357"/>
    </row>
    <row r="379" ht="22.5" customHeight="1">
      <c r="A379" s="72">
        <f>COUNTIF('Copy of Call &amp; Chat-Lidya (buat'!$I$4:$I$1910,I379)</f>
        <v>5</v>
      </c>
      <c r="B379" s="74">
        <v>46147.0</v>
      </c>
      <c r="C379" s="94" t="s">
        <v>83</v>
      </c>
      <c r="D379" s="94" t="s">
        <v>155</v>
      </c>
      <c r="E379" s="76" t="s">
        <v>1783</v>
      </c>
      <c r="F379" s="157">
        <v>46135.0</v>
      </c>
      <c r="G379" s="75"/>
      <c r="H379" s="75" t="s">
        <v>2147</v>
      </c>
      <c r="I379" s="75" t="s">
        <v>2008</v>
      </c>
      <c r="J379" s="353" t="s">
        <v>2009</v>
      </c>
      <c r="K379" s="354" t="s">
        <v>2010</v>
      </c>
      <c r="L379" s="354" t="s">
        <v>2010</v>
      </c>
      <c r="M379" s="75" t="s">
        <v>2011</v>
      </c>
      <c r="N379" s="75" t="s">
        <v>2011</v>
      </c>
      <c r="O379" s="164">
        <v>46135.0</v>
      </c>
      <c r="P379" s="74">
        <v>46149.0</v>
      </c>
      <c r="Q379" s="75" t="s">
        <v>98</v>
      </c>
      <c r="R379" s="75" t="s">
        <v>213</v>
      </c>
      <c r="S379" s="166" t="s">
        <v>251</v>
      </c>
      <c r="T379" s="166" t="s">
        <v>145</v>
      </c>
      <c r="U379" s="166" t="s">
        <v>101</v>
      </c>
      <c r="V379" s="166" t="s">
        <v>341</v>
      </c>
      <c r="W379" s="94"/>
      <c r="X379" s="75"/>
      <c r="Y379" s="166"/>
      <c r="Z379" s="395"/>
      <c r="AA379" s="357"/>
    </row>
    <row r="380" ht="22.5" customHeight="1">
      <c r="A380" s="72">
        <f>COUNTIF('Copy of Call &amp; Chat-Lidya (buat'!$I$4:$I$1910,I380)</f>
        <v>4</v>
      </c>
      <c r="B380" s="488">
        <v>46147.0</v>
      </c>
      <c r="C380" s="94" t="s">
        <v>83</v>
      </c>
      <c r="D380" s="94" t="s">
        <v>155</v>
      </c>
      <c r="E380" s="76" t="s">
        <v>2041</v>
      </c>
      <c r="F380" s="157">
        <v>46139.0</v>
      </c>
      <c r="G380" s="75"/>
      <c r="H380" s="75" t="s">
        <v>2042</v>
      </c>
      <c r="I380" s="75" t="s">
        <v>2043</v>
      </c>
      <c r="J380" s="353" t="s">
        <v>2044</v>
      </c>
      <c r="K380" s="354" t="s">
        <v>2045</v>
      </c>
      <c r="L380" s="354" t="s">
        <v>2045</v>
      </c>
      <c r="M380" s="75" t="s">
        <v>2046</v>
      </c>
      <c r="N380" s="94"/>
      <c r="O380" s="164">
        <v>46139.0</v>
      </c>
      <c r="P380" s="74">
        <v>46153.0</v>
      </c>
      <c r="Q380" s="75" t="s">
        <v>143</v>
      </c>
      <c r="R380" s="75" t="s">
        <v>213</v>
      </c>
      <c r="S380" s="166" t="s">
        <v>251</v>
      </c>
      <c r="T380" s="166" t="s">
        <v>145</v>
      </c>
      <c r="U380" s="166" t="s">
        <v>101</v>
      </c>
      <c r="V380" s="166" t="s">
        <v>131</v>
      </c>
      <c r="W380" s="353" t="s">
        <v>342</v>
      </c>
      <c r="X380" s="75"/>
      <c r="Y380" s="166"/>
      <c r="Z380" s="395"/>
      <c r="AA380" s="357"/>
    </row>
    <row r="381" ht="22.5" customHeight="1">
      <c r="A381" s="448">
        <f>COUNTIF('Copy of Call &amp; Chat-Lidya (buat'!$I$4:$I$1910,I381)</f>
        <v>2</v>
      </c>
      <c r="B381" s="74">
        <v>46147.0</v>
      </c>
      <c r="C381" s="94" t="s">
        <v>83</v>
      </c>
      <c r="D381" s="94" t="s">
        <v>155</v>
      </c>
      <c r="E381" s="76" t="s">
        <v>3479</v>
      </c>
      <c r="F381" s="157">
        <v>46142.0</v>
      </c>
      <c r="G381" s="75"/>
      <c r="H381" s="75" t="s">
        <v>2751</v>
      </c>
      <c r="I381" s="75" t="s">
        <v>2752</v>
      </c>
      <c r="J381" s="353" t="s">
        <v>2754</v>
      </c>
      <c r="K381" s="354" t="s">
        <v>2755</v>
      </c>
      <c r="L381" s="354" t="s">
        <v>2755</v>
      </c>
      <c r="M381" s="75" t="s">
        <v>2756</v>
      </c>
      <c r="N381" s="75" t="s">
        <v>2757</v>
      </c>
      <c r="O381" s="164">
        <v>46142.0</v>
      </c>
      <c r="P381" s="74">
        <v>46156.0</v>
      </c>
      <c r="Q381" s="75" t="s">
        <v>124</v>
      </c>
      <c r="R381" s="75" t="s">
        <v>143</v>
      </c>
      <c r="S381" s="166" t="s">
        <v>251</v>
      </c>
      <c r="T381" s="166" t="s">
        <v>145</v>
      </c>
      <c r="U381" s="166" t="s">
        <v>101</v>
      </c>
      <c r="V381" s="166" t="s">
        <v>131</v>
      </c>
      <c r="W381" s="175"/>
      <c r="X381" s="75"/>
      <c r="Y381" s="166"/>
      <c r="Z381" s="395"/>
      <c r="AA381" s="357"/>
    </row>
    <row r="382" ht="22.5" customHeight="1">
      <c r="A382" s="448">
        <f>COUNTIF('Copy of Call &amp; Chat-Lidya (buat'!$I$4:$I$1910,I382)</f>
        <v>2</v>
      </c>
      <c r="B382" s="74">
        <v>46147.0</v>
      </c>
      <c r="C382" s="94" t="s">
        <v>83</v>
      </c>
      <c r="D382" s="94" t="s">
        <v>155</v>
      </c>
      <c r="E382" s="76" t="s">
        <v>3480</v>
      </c>
      <c r="F382" s="157">
        <v>46142.0</v>
      </c>
      <c r="G382" s="75"/>
      <c r="H382" s="75" t="s">
        <v>2758</v>
      </c>
      <c r="I382" s="75" t="s">
        <v>2759</v>
      </c>
      <c r="J382" s="353" t="s">
        <v>2760</v>
      </c>
      <c r="K382" s="354" t="s">
        <v>2760</v>
      </c>
      <c r="L382" s="354" t="s">
        <v>2760</v>
      </c>
      <c r="M382" s="75" t="s">
        <v>2761</v>
      </c>
      <c r="N382" s="75" t="s">
        <v>2761</v>
      </c>
      <c r="O382" s="164">
        <v>46142.0</v>
      </c>
      <c r="P382" s="74">
        <v>46156.0</v>
      </c>
      <c r="Q382" s="75" t="s">
        <v>143</v>
      </c>
      <c r="R382" s="75" t="s">
        <v>143</v>
      </c>
      <c r="S382" s="166" t="s">
        <v>251</v>
      </c>
      <c r="T382" s="166" t="s">
        <v>145</v>
      </c>
      <c r="U382" s="166" t="s">
        <v>101</v>
      </c>
      <c r="V382" s="166" t="s">
        <v>131</v>
      </c>
      <c r="W382" s="175"/>
      <c r="X382" s="75"/>
      <c r="Y382" s="166"/>
      <c r="Z382" s="395"/>
      <c r="AA382" s="357"/>
    </row>
    <row r="383" ht="22.5" customHeight="1">
      <c r="A383" s="72">
        <f>COUNTIF('Copy of Call &amp; Chat-Lidya (buat'!$I$4:$I$1868,I383)</f>
        <v>5</v>
      </c>
      <c r="B383" s="176">
        <v>46146.0</v>
      </c>
      <c r="C383" s="91" t="s">
        <v>967</v>
      </c>
      <c r="D383" s="91" t="s">
        <v>173</v>
      </c>
      <c r="E383" s="91" t="s">
        <v>143</v>
      </c>
      <c r="F383" s="176">
        <v>46143.0</v>
      </c>
      <c r="G383" s="91"/>
      <c r="H383" s="91" t="s">
        <v>1161</v>
      </c>
      <c r="I383" s="91" t="s">
        <v>1162</v>
      </c>
      <c r="J383" s="97" t="s">
        <v>1163</v>
      </c>
      <c r="K383" s="97" t="s">
        <v>1164</v>
      </c>
      <c r="L383" s="313" t="s">
        <v>1164</v>
      </c>
      <c r="M383" s="91" t="s">
        <v>1165</v>
      </c>
      <c r="N383" s="91" t="s">
        <v>1165</v>
      </c>
      <c r="O383" s="183">
        <v>46143.0</v>
      </c>
      <c r="P383" s="176">
        <v>46157.0</v>
      </c>
      <c r="Q383" s="91" t="s">
        <v>124</v>
      </c>
      <c r="R383" s="91">
        <v>1.0</v>
      </c>
      <c r="S383" s="179" t="s">
        <v>350</v>
      </c>
      <c r="T383" s="179" t="s">
        <v>145</v>
      </c>
      <c r="U383" s="179" t="s">
        <v>101</v>
      </c>
      <c r="V383" s="91" t="s">
        <v>1043</v>
      </c>
      <c r="W383" s="91" t="s">
        <v>342</v>
      </c>
      <c r="X383" s="182"/>
      <c r="Y383" s="182"/>
      <c r="Z383" s="97" t="s">
        <v>6467</v>
      </c>
      <c r="AA383" s="182"/>
    </row>
    <row r="384" ht="22.5" customHeight="1">
      <c r="A384" s="72">
        <f>COUNTIF('Copy of Call &amp; Chat-Lidya (buat'!$I$4:$I$1868,I384)</f>
        <v>2</v>
      </c>
      <c r="B384" s="176">
        <v>46146.0</v>
      </c>
      <c r="C384" s="91" t="s">
        <v>967</v>
      </c>
      <c r="D384" s="91" t="s">
        <v>173</v>
      </c>
      <c r="E384" s="91" t="s">
        <v>213</v>
      </c>
      <c r="F384" s="176">
        <v>46143.0</v>
      </c>
      <c r="G384" s="91"/>
      <c r="H384" s="91" t="s">
        <v>6175</v>
      </c>
      <c r="I384" s="91" t="s">
        <v>6176</v>
      </c>
      <c r="J384" s="97" t="s">
        <v>6177</v>
      </c>
      <c r="K384" s="97" t="s">
        <v>114</v>
      </c>
      <c r="L384" s="313" t="s">
        <v>114</v>
      </c>
      <c r="M384" s="91" t="s">
        <v>6178</v>
      </c>
      <c r="N384" s="182"/>
      <c r="O384" s="183">
        <v>46143.0</v>
      </c>
      <c r="P384" s="176">
        <v>46157.0</v>
      </c>
      <c r="Q384" s="91" t="s">
        <v>124</v>
      </c>
      <c r="R384" s="91" t="s">
        <v>143</v>
      </c>
      <c r="S384" s="179" t="s">
        <v>251</v>
      </c>
      <c r="T384" s="179" t="s">
        <v>145</v>
      </c>
      <c r="U384" s="179" t="s">
        <v>101</v>
      </c>
      <c r="V384" s="91" t="s">
        <v>131</v>
      </c>
      <c r="W384" s="329"/>
      <c r="X384" s="182"/>
      <c r="Y384" s="182"/>
      <c r="Z384" s="182"/>
      <c r="AA384" s="182"/>
    </row>
    <row r="385" ht="22.5" customHeight="1">
      <c r="A385" s="72">
        <f>COUNTIF('Copy of Call &amp; Chat-Lidya (buat'!$I$4:$I$1868,I385)</f>
        <v>5</v>
      </c>
      <c r="B385" s="176">
        <v>46146.0</v>
      </c>
      <c r="C385" s="91" t="s">
        <v>967</v>
      </c>
      <c r="D385" s="91" t="s">
        <v>173</v>
      </c>
      <c r="E385" s="91" t="s">
        <v>98</v>
      </c>
      <c r="F385" s="176">
        <v>46143.0</v>
      </c>
      <c r="G385" s="91"/>
      <c r="H385" s="91" t="s">
        <v>1167</v>
      </c>
      <c r="I385" s="91" t="s">
        <v>1169</v>
      </c>
      <c r="J385" s="97" t="s">
        <v>1170</v>
      </c>
      <c r="K385" s="97" t="s">
        <v>1171</v>
      </c>
      <c r="L385" s="313" t="s">
        <v>1171</v>
      </c>
      <c r="M385" s="91" t="s">
        <v>1172</v>
      </c>
      <c r="N385" s="91" t="s">
        <v>1172</v>
      </c>
      <c r="O385" s="183">
        <v>46143.0</v>
      </c>
      <c r="P385" s="176">
        <v>46157.0</v>
      </c>
      <c r="Q385" s="91" t="s">
        <v>124</v>
      </c>
      <c r="R385" s="91">
        <v>1.0</v>
      </c>
      <c r="S385" s="179" t="s">
        <v>251</v>
      </c>
      <c r="T385" s="179" t="s">
        <v>145</v>
      </c>
      <c r="U385" s="179" t="s">
        <v>101</v>
      </c>
      <c r="V385" s="91" t="s">
        <v>131</v>
      </c>
      <c r="W385" s="329"/>
      <c r="X385" s="182"/>
      <c r="Y385" s="182"/>
      <c r="Z385" s="182"/>
      <c r="AA385" s="182"/>
    </row>
    <row r="386" ht="22.5" customHeight="1">
      <c r="A386" s="72">
        <f>COUNTIF('Copy of Call &amp; Chat-Lidya (buat'!$I$4:$I$1868,I386)</f>
        <v>3</v>
      </c>
      <c r="B386" s="176">
        <v>46146.0</v>
      </c>
      <c r="C386" s="91" t="s">
        <v>967</v>
      </c>
      <c r="D386" s="91" t="s">
        <v>173</v>
      </c>
      <c r="E386" s="91" t="s">
        <v>95</v>
      </c>
      <c r="F386" s="176">
        <v>46144.0</v>
      </c>
      <c r="G386" s="91"/>
      <c r="H386" s="91" t="s">
        <v>5081</v>
      </c>
      <c r="I386" s="91" t="s">
        <v>5082</v>
      </c>
      <c r="J386" s="97" t="s">
        <v>5083</v>
      </c>
      <c r="K386" s="97" t="s">
        <v>5084</v>
      </c>
      <c r="L386" s="313" t="s">
        <v>5084</v>
      </c>
      <c r="M386" s="91" t="s">
        <v>5086</v>
      </c>
      <c r="N386" s="91" t="s">
        <v>5087</v>
      </c>
      <c r="O386" s="183">
        <v>46143.0</v>
      </c>
      <c r="P386" s="176">
        <v>46157.0</v>
      </c>
      <c r="Q386" s="91" t="s">
        <v>124</v>
      </c>
      <c r="R386" s="91">
        <v>1.0</v>
      </c>
      <c r="S386" s="179" t="s">
        <v>251</v>
      </c>
      <c r="T386" s="83" t="s">
        <v>350</v>
      </c>
      <c r="U386" s="179" t="s">
        <v>101</v>
      </c>
      <c r="V386" s="76" t="s">
        <v>283</v>
      </c>
      <c r="W386" s="329"/>
      <c r="X386" s="182"/>
      <c r="Y386" s="182"/>
      <c r="Z386" s="88" t="s">
        <v>6188</v>
      </c>
      <c r="AA386" s="182"/>
    </row>
    <row r="387" ht="22.5" customHeight="1">
      <c r="A387" s="72">
        <f>COUNTIF('Copy of Call &amp; Chat-Lidya (buat'!$I$4:$I$1868,I387)</f>
        <v>5</v>
      </c>
      <c r="B387" s="176">
        <v>46146.0</v>
      </c>
      <c r="C387" s="91" t="s">
        <v>967</v>
      </c>
      <c r="D387" s="91" t="s">
        <v>173</v>
      </c>
      <c r="E387" s="91" t="s">
        <v>461</v>
      </c>
      <c r="F387" s="176">
        <v>46144.0</v>
      </c>
      <c r="G387" s="91"/>
      <c r="H387" s="91" t="s">
        <v>1174</v>
      </c>
      <c r="I387" s="91" t="s">
        <v>1175</v>
      </c>
      <c r="J387" s="97" t="s">
        <v>1176</v>
      </c>
      <c r="K387" s="97" t="s">
        <v>1177</v>
      </c>
      <c r="L387" s="313" t="s">
        <v>1177</v>
      </c>
      <c r="M387" s="91" t="s">
        <v>1178</v>
      </c>
      <c r="N387" s="91" t="s">
        <v>1178</v>
      </c>
      <c r="O387" s="183">
        <v>46144.0</v>
      </c>
      <c r="P387" s="176">
        <v>46158.0</v>
      </c>
      <c r="Q387" s="91" t="s">
        <v>213</v>
      </c>
      <c r="R387" s="91">
        <v>1.0</v>
      </c>
      <c r="S387" s="179" t="s">
        <v>251</v>
      </c>
      <c r="T387" s="179" t="s">
        <v>145</v>
      </c>
      <c r="U387" s="179" t="s">
        <v>101</v>
      </c>
      <c r="V387" s="91" t="s">
        <v>131</v>
      </c>
      <c r="W387" s="329"/>
      <c r="X387" s="182"/>
      <c r="Y387" s="182"/>
      <c r="Z387" s="182"/>
      <c r="AA387" s="182"/>
    </row>
    <row r="388" ht="22.5" customHeight="1">
      <c r="A388" s="72">
        <f>COUNTIF('Copy of Call &amp; Chat-Lidya (buat'!$I$4:$I$1868,I388)</f>
        <v>7</v>
      </c>
      <c r="B388" s="176">
        <v>46146.0</v>
      </c>
      <c r="C388" s="91" t="s">
        <v>967</v>
      </c>
      <c r="D388" s="91" t="s">
        <v>173</v>
      </c>
      <c r="E388" s="91" t="s">
        <v>86</v>
      </c>
      <c r="F388" s="176">
        <v>46144.0</v>
      </c>
      <c r="G388" s="91"/>
      <c r="H388" s="91" t="s">
        <v>998</v>
      </c>
      <c r="I388" s="91" t="s">
        <v>999</v>
      </c>
      <c r="J388" s="97" t="s">
        <v>335</v>
      </c>
      <c r="K388" s="97" t="s">
        <v>1000</v>
      </c>
      <c r="L388" s="313" t="s">
        <v>1000</v>
      </c>
      <c r="M388" s="91" t="s">
        <v>1001</v>
      </c>
      <c r="N388" s="91" t="s">
        <v>1001</v>
      </c>
      <c r="O388" s="183">
        <v>46144.0</v>
      </c>
      <c r="P388" s="74">
        <v>46158.0</v>
      </c>
      <c r="Q388" s="76" t="s">
        <v>143</v>
      </c>
      <c r="R388" s="91">
        <v>2.0</v>
      </c>
      <c r="S388" s="83" t="s">
        <v>99</v>
      </c>
      <c r="T388" s="83" t="s">
        <v>100</v>
      </c>
      <c r="U388" s="83" t="s">
        <v>101</v>
      </c>
      <c r="V388" s="83" t="s">
        <v>341</v>
      </c>
      <c r="W388" s="329"/>
      <c r="X388" s="91"/>
      <c r="Y388" s="91"/>
      <c r="Z388" s="88" t="s">
        <v>6512</v>
      </c>
      <c r="AA388" s="182"/>
    </row>
    <row r="389" ht="22.5" customHeight="1">
      <c r="A389" s="72">
        <f>COUNTIF('Copy of Call &amp; Chat-Lidya (buat'!$I$4:$I$1868,I389)</f>
        <v>6</v>
      </c>
      <c r="B389" s="176">
        <v>46146.0</v>
      </c>
      <c r="C389" s="91" t="s">
        <v>967</v>
      </c>
      <c r="D389" s="91" t="s">
        <v>173</v>
      </c>
      <c r="E389" s="91" t="s">
        <v>115</v>
      </c>
      <c r="F389" s="176">
        <v>46144.0</v>
      </c>
      <c r="G389" s="91"/>
      <c r="H389" s="91" t="s">
        <v>2657</v>
      </c>
      <c r="I389" s="91" t="s">
        <v>2659</v>
      </c>
      <c r="J389" s="97" t="s">
        <v>2660</v>
      </c>
      <c r="K389" s="97" t="s">
        <v>2662</v>
      </c>
      <c r="L389" s="313" t="s">
        <v>2662</v>
      </c>
      <c r="M389" s="91" t="s">
        <v>2663</v>
      </c>
      <c r="N389" s="91" t="s">
        <v>2664</v>
      </c>
      <c r="O389" s="183">
        <v>46144.0</v>
      </c>
      <c r="P389" s="176">
        <v>46158.0</v>
      </c>
      <c r="Q389" s="91" t="s">
        <v>124</v>
      </c>
      <c r="R389" s="91">
        <v>1.0</v>
      </c>
      <c r="S389" s="179" t="s">
        <v>251</v>
      </c>
      <c r="T389" s="179" t="s">
        <v>145</v>
      </c>
      <c r="U389" s="179" t="s">
        <v>101</v>
      </c>
      <c r="V389" s="91" t="s">
        <v>131</v>
      </c>
      <c r="W389" s="329"/>
      <c r="X389" s="182"/>
      <c r="Y389" s="182"/>
      <c r="Z389" s="182"/>
      <c r="AA389" s="182"/>
    </row>
    <row r="390" ht="22.5" customHeight="1">
      <c r="A390" s="72">
        <f>COUNTIF('Copy of Call &amp; Chat-Lidya (buat'!$I$4:$I$1868,I390)</f>
        <v>6</v>
      </c>
      <c r="B390" s="176">
        <v>46146.0</v>
      </c>
      <c r="C390" s="91" t="s">
        <v>967</v>
      </c>
      <c r="D390" s="91" t="s">
        <v>173</v>
      </c>
      <c r="E390" s="91" t="s">
        <v>135</v>
      </c>
      <c r="F390" s="176">
        <v>46145.0</v>
      </c>
      <c r="G390" s="91"/>
      <c r="H390" s="91" t="s">
        <v>1184</v>
      </c>
      <c r="I390" s="91" t="s">
        <v>1186</v>
      </c>
      <c r="J390" s="97" t="s">
        <v>1187</v>
      </c>
      <c r="K390" s="97" t="s">
        <v>1189</v>
      </c>
      <c r="L390" s="313" t="s">
        <v>1189</v>
      </c>
      <c r="M390" s="91" t="s">
        <v>1190</v>
      </c>
      <c r="N390" s="91" t="s">
        <v>1192</v>
      </c>
      <c r="O390" s="183">
        <v>46144.0</v>
      </c>
      <c r="P390" s="176">
        <v>46158.0</v>
      </c>
      <c r="Q390" s="91" t="s">
        <v>124</v>
      </c>
      <c r="R390" s="91">
        <v>1.0</v>
      </c>
      <c r="S390" s="83" t="s">
        <v>126</v>
      </c>
      <c r="T390" s="179" t="s">
        <v>145</v>
      </c>
      <c r="U390" s="179" t="s">
        <v>101</v>
      </c>
      <c r="V390" s="91" t="s">
        <v>131</v>
      </c>
      <c r="W390" s="329"/>
      <c r="X390" s="182"/>
      <c r="Y390" s="182"/>
      <c r="Z390" s="182"/>
      <c r="AA390" s="182"/>
    </row>
    <row r="391" ht="22.5" customHeight="1">
      <c r="A391" s="72">
        <f>COUNTIF('Copy of Call &amp; Chat-Lidya (buat'!$I$4:$I$1868,I391)</f>
        <v>6</v>
      </c>
      <c r="B391" s="176">
        <v>46146.0</v>
      </c>
      <c r="C391" s="91" t="s">
        <v>967</v>
      </c>
      <c r="D391" s="91" t="s">
        <v>173</v>
      </c>
      <c r="E391" s="91" t="s">
        <v>149</v>
      </c>
      <c r="F391" s="176">
        <v>46145.0</v>
      </c>
      <c r="G391" s="91"/>
      <c r="H391" s="91" t="s">
        <v>2680</v>
      </c>
      <c r="I391" s="91" t="s">
        <v>2682</v>
      </c>
      <c r="J391" s="97" t="s">
        <v>2684</v>
      </c>
      <c r="K391" s="97" t="s">
        <v>2686</v>
      </c>
      <c r="L391" s="313" t="s">
        <v>2686</v>
      </c>
      <c r="M391" s="91" t="s">
        <v>2688</v>
      </c>
      <c r="N391" s="182"/>
      <c r="O391" s="183">
        <v>46145.0</v>
      </c>
      <c r="P391" s="176">
        <v>46159.0</v>
      </c>
      <c r="Q391" s="91" t="s">
        <v>124</v>
      </c>
      <c r="R391" s="91" t="s">
        <v>143</v>
      </c>
      <c r="S391" s="179" t="s">
        <v>251</v>
      </c>
      <c r="T391" s="83" t="s">
        <v>127</v>
      </c>
      <c r="U391" s="83" t="s">
        <v>128</v>
      </c>
      <c r="V391" s="91" t="s">
        <v>131</v>
      </c>
      <c r="W391" s="329"/>
      <c r="X391" s="182"/>
      <c r="Y391" s="182"/>
      <c r="Z391" s="497" t="s">
        <v>533</v>
      </c>
      <c r="AA391" s="182"/>
    </row>
    <row r="392" ht="22.5" customHeight="1">
      <c r="A392" s="72">
        <f>COUNTIF('Copy of Call &amp; Chat-Lidya (buat'!$I$4:$I$1868,I392)</f>
        <v>6</v>
      </c>
      <c r="B392" s="176">
        <v>46146.0</v>
      </c>
      <c r="C392" s="91" t="s">
        <v>967</v>
      </c>
      <c r="D392" s="91" t="s">
        <v>173</v>
      </c>
      <c r="E392" s="91" t="s">
        <v>163</v>
      </c>
      <c r="F392" s="176">
        <v>46145.0</v>
      </c>
      <c r="G392" s="91"/>
      <c r="H392" s="91" t="s">
        <v>2696</v>
      </c>
      <c r="I392" s="91" t="s">
        <v>2697</v>
      </c>
      <c r="J392" s="97" t="s">
        <v>2699</v>
      </c>
      <c r="K392" s="97" t="s">
        <v>2700</v>
      </c>
      <c r="L392" s="313" t="s">
        <v>2700</v>
      </c>
      <c r="M392" s="91" t="s">
        <v>2701</v>
      </c>
      <c r="N392" s="91" t="s">
        <v>2702</v>
      </c>
      <c r="O392" s="183">
        <v>46145.0</v>
      </c>
      <c r="P392" s="176">
        <v>46159.0</v>
      </c>
      <c r="Q392" s="91" t="s">
        <v>124</v>
      </c>
      <c r="R392" s="91">
        <v>1.0</v>
      </c>
      <c r="S392" s="179" t="s">
        <v>251</v>
      </c>
      <c r="T392" s="179" t="s">
        <v>145</v>
      </c>
      <c r="U392" s="179" t="s">
        <v>101</v>
      </c>
      <c r="V392" s="91" t="s">
        <v>131</v>
      </c>
      <c r="W392" s="329"/>
      <c r="X392" s="182"/>
      <c r="Y392" s="182"/>
      <c r="Z392" s="182"/>
      <c r="AA392" s="182"/>
    </row>
    <row r="393" ht="22.5" customHeight="1">
      <c r="A393" s="72">
        <f>COUNTIF('Copy of Call &amp; Chat-Lidya (buat'!$I$4:$I$1868,I393)</f>
        <v>8</v>
      </c>
      <c r="B393" s="176">
        <v>46146.0</v>
      </c>
      <c r="C393" s="91" t="s">
        <v>967</v>
      </c>
      <c r="D393" s="91" t="s">
        <v>173</v>
      </c>
      <c r="E393" s="91" t="s">
        <v>175</v>
      </c>
      <c r="F393" s="176">
        <v>46146.0</v>
      </c>
      <c r="G393" s="91"/>
      <c r="H393" s="91" t="s">
        <v>968</v>
      </c>
      <c r="I393" s="91" t="s">
        <v>969</v>
      </c>
      <c r="J393" s="97" t="s">
        <v>970</v>
      </c>
      <c r="K393" s="97" t="s">
        <v>971</v>
      </c>
      <c r="L393" s="313" t="s">
        <v>971</v>
      </c>
      <c r="M393" s="91" t="s">
        <v>2050</v>
      </c>
      <c r="N393" s="91" t="s">
        <v>972</v>
      </c>
      <c r="O393" s="183">
        <v>46146.0</v>
      </c>
      <c r="P393" s="176">
        <v>46160.0</v>
      </c>
      <c r="Q393" s="91" t="s">
        <v>124</v>
      </c>
      <c r="R393" s="91">
        <v>2.0</v>
      </c>
      <c r="S393" s="179" t="s">
        <v>100</v>
      </c>
      <c r="T393" s="179" t="s">
        <v>350</v>
      </c>
      <c r="U393" s="179" t="s">
        <v>101</v>
      </c>
      <c r="V393" s="91" t="s">
        <v>341</v>
      </c>
      <c r="W393" s="329" t="s">
        <v>509</v>
      </c>
      <c r="X393" s="182"/>
      <c r="Y393" s="182"/>
      <c r="Z393" s="88" t="s">
        <v>6580</v>
      </c>
      <c r="AA393" s="182"/>
    </row>
    <row r="394" ht="22.5" customHeight="1">
      <c r="A394" s="72">
        <f>COUNTIF('Copy of Call &amp; Chat-Lidya (buat'!$I$4:$I$1868,I394)</f>
        <v>2</v>
      </c>
      <c r="B394" s="176">
        <v>46146.0</v>
      </c>
      <c r="C394" s="91" t="s">
        <v>967</v>
      </c>
      <c r="D394" s="91" t="s">
        <v>173</v>
      </c>
      <c r="E394" s="91" t="s">
        <v>316</v>
      </c>
      <c r="F394" s="176">
        <v>46146.0</v>
      </c>
      <c r="G394" s="91"/>
      <c r="H394" s="91" t="s">
        <v>2730</v>
      </c>
      <c r="I394" s="330">
        <v>18587.0</v>
      </c>
      <c r="J394" s="97" t="s">
        <v>1932</v>
      </c>
      <c r="K394" s="97" t="s">
        <v>1932</v>
      </c>
      <c r="L394" s="313" t="s">
        <v>1932</v>
      </c>
      <c r="M394" s="91" t="s">
        <v>1935</v>
      </c>
      <c r="N394" s="91" t="s">
        <v>2731</v>
      </c>
      <c r="O394" s="331" t="s">
        <v>2732</v>
      </c>
      <c r="P394" s="176">
        <v>46160.0</v>
      </c>
      <c r="Q394" s="91" t="s">
        <v>95</v>
      </c>
      <c r="R394" s="91" t="s">
        <v>98</v>
      </c>
      <c r="S394" s="179" t="s">
        <v>100</v>
      </c>
      <c r="T394" s="179" t="s">
        <v>100</v>
      </c>
      <c r="U394" s="179" t="s">
        <v>101</v>
      </c>
      <c r="V394" s="91" t="s">
        <v>105</v>
      </c>
      <c r="W394" s="91" t="s">
        <v>509</v>
      </c>
      <c r="X394" s="182"/>
      <c r="Y394" s="182"/>
      <c r="Z394" s="97" t="s">
        <v>6602</v>
      </c>
      <c r="AA394" s="184"/>
    </row>
    <row r="395" ht="22.5" customHeight="1">
      <c r="A395" s="72">
        <f>COUNTIF('Copy of Call &amp; Chat-Lidya (buat'!$I$4:$I$1868,I395)</f>
        <v>2</v>
      </c>
      <c r="B395" s="176">
        <v>46146.0</v>
      </c>
      <c r="C395" s="91" t="s">
        <v>83</v>
      </c>
      <c r="D395" s="91" t="s">
        <v>155</v>
      </c>
      <c r="E395" s="91" t="s">
        <v>3479</v>
      </c>
      <c r="F395" s="176">
        <v>46142.0</v>
      </c>
      <c r="G395" s="91"/>
      <c r="H395" s="91" t="s">
        <v>2751</v>
      </c>
      <c r="I395" s="91" t="s">
        <v>2752</v>
      </c>
      <c r="J395" s="97" t="s">
        <v>2754</v>
      </c>
      <c r="K395" s="97" t="s">
        <v>2755</v>
      </c>
      <c r="L395" s="313" t="s">
        <v>2755</v>
      </c>
      <c r="M395" s="91" t="s">
        <v>2756</v>
      </c>
      <c r="N395" s="91" t="s">
        <v>2757</v>
      </c>
      <c r="O395" s="183">
        <v>46142.0</v>
      </c>
      <c r="P395" s="74">
        <v>46156.0</v>
      </c>
      <c r="Q395" s="75" t="s">
        <v>124</v>
      </c>
      <c r="R395" s="75" t="s">
        <v>143</v>
      </c>
      <c r="S395" s="166" t="s">
        <v>251</v>
      </c>
      <c r="T395" s="166" t="s">
        <v>145</v>
      </c>
      <c r="U395" s="166" t="s">
        <v>101</v>
      </c>
      <c r="V395" s="166" t="s">
        <v>131</v>
      </c>
      <c r="W395" s="182"/>
      <c r="X395" s="182"/>
      <c r="Y395" s="184"/>
      <c r="Z395" s="182"/>
      <c r="AA395" s="182"/>
    </row>
    <row r="396" ht="22.5" customHeight="1">
      <c r="A396" s="72">
        <f>COUNTIF('Copy of Call &amp; Chat-Lidya (buat'!$I$4:$I$1868,I396)</f>
        <v>2</v>
      </c>
      <c r="B396" s="176">
        <v>46146.0</v>
      </c>
      <c r="C396" s="91" t="s">
        <v>83</v>
      </c>
      <c r="D396" s="91" t="s">
        <v>155</v>
      </c>
      <c r="E396" s="91" t="s">
        <v>3480</v>
      </c>
      <c r="F396" s="176">
        <v>46142.0</v>
      </c>
      <c r="G396" s="91"/>
      <c r="H396" s="91" t="s">
        <v>2758</v>
      </c>
      <c r="I396" s="91" t="s">
        <v>2759</v>
      </c>
      <c r="J396" s="97" t="s">
        <v>2760</v>
      </c>
      <c r="K396" s="97" t="s">
        <v>2760</v>
      </c>
      <c r="L396" s="313" t="s">
        <v>2760</v>
      </c>
      <c r="M396" s="91" t="s">
        <v>2761</v>
      </c>
      <c r="N396" s="91" t="s">
        <v>2761</v>
      </c>
      <c r="O396" s="183">
        <v>46142.0</v>
      </c>
      <c r="P396" s="74">
        <v>46156.0</v>
      </c>
      <c r="Q396" s="75" t="s">
        <v>143</v>
      </c>
      <c r="R396" s="75" t="s">
        <v>143</v>
      </c>
      <c r="S396" s="166" t="s">
        <v>251</v>
      </c>
      <c r="T396" s="166" t="s">
        <v>145</v>
      </c>
      <c r="U396" s="166" t="s">
        <v>101</v>
      </c>
      <c r="V396" s="166" t="s">
        <v>131</v>
      </c>
      <c r="W396" s="182"/>
      <c r="X396" s="182"/>
      <c r="Y396" s="184"/>
      <c r="Z396" s="182"/>
      <c r="AA396" s="182"/>
    </row>
    <row r="397" ht="22.5" customHeight="1">
      <c r="A397" s="72">
        <f>COUNTIF('Copy of Call &amp; Chat-Lidya (buat'!$I$4:$I$1909,I397)</f>
        <v>7</v>
      </c>
      <c r="B397" s="176">
        <v>46146.0</v>
      </c>
      <c r="C397" s="91" t="s">
        <v>83</v>
      </c>
      <c r="D397" s="91" t="s">
        <v>155</v>
      </c>
      <c r="E397" s="91" t="s">
        <v>6648</v>
      </c>
      <c r="F397" s="176">
        <v>46139.0</v>
      </c>
      <c r="G397" s="91"/>
      <c r="H397" s="91" t="s">
        <v>1731</v>
      </c>
      <c r="I397" s="91" t="s">
        <v>1732</v>
      </c>
      <c r="J397" s="97" t="s">
        <v>1733</v>
      </c>
      <c r="K397" s="97" t="s">
        <v>1735</v>
      </c>
      <c r="L397" s="313" t="s">
        <v>1735</v>
      </c>
      <c r="M397" s="91" t="s">
        <v>1736</v>
      </c>
      <c r="N397" s="91" t="s">
        <v>1736</v>
      </c>
      <c r="O397" s="183">
        <v>46139.0</v>
      </c>
      <c r="P397" s="176">
        <v>46153.0</v>
      </c>
      <c r="Q397" s="91" t="s">
        <v>124</v>
      </c>
      <c r="R397" s="91" t="s">
        <v>213</v>
      </c>
      <c r="S397" s="179" t="s">
        <v>251</v>
      </c>
      <c r="T397" s="83" t="s">
        <v>292</v>
      </c>
      <c r="U397" s="179" t="s">
        <v>101</v>
      </c>
      <c r="V397" s="179" t="s">
        <v>341</v>
      </c>
      <c r="W397" s="182"/>
      <c r="X397" s="182"/>
      <c r="Y397" s="184"/>
      <c r="Z397" s="89" t="s">
        <v>6656</v>
      </c>
      <c r="AA397" s="459"/>
    </row>
    <row r="398" ht="22.5" customHeight="1">
      <c r="A398" s="72">
        <f>COUNTIF('Copy of Call &amp; Chat-Lidya (buat'!$I$4:$I$1868,I398)</f>
        <v>5</v>
      </c>
      <c r="B398" s="576">
        <v>46142.0</v>
      </c>
      <c r="C398" s="91" t="s">
        <v>83</v>
      </c>
      <c r="D398" s="91" t="s">
        <v>155</v>
      </c>
      <c r="E398" s="91" t="s">
        <v>304</v>
      </c>
      <c r="F398" s="178">
        <v>46113.0</v>
      </c>
      <c r="G398" s="91"/>
      <c r="H398" s="91" t="s">
        <v>3513</v>
      </c>
      <c r="I398" s="91" t="s">
        <v>3514</v>
      </c>
      <c r="J398" s="97" t="s">
        <v>3515</v>
      </c>
      <c r="K398" s="180" t="s">
        <v>3517</v>
      </c>
      <c r="L398" s="181" t="s">
        <v>3517</v>
      </c>
      <c r="M398" s="91" t="s">
        <v>3519</v>
      </c>
      <c r="N398" s="91" t="s">
        <v>3520</v>
      </c>
      <c r="O398" s="183">
        <v>46113.0</v>
      </c>
      <c r="P398" s="176">
        <v>46127.0</v>
      </c>
      <c r="Q398" s="91" t="s">
        <v>98</v>
      </c>
      <c r="R398" s="91" t="s">
        <v>143</v>
      </c>
      <c r="S398" s="179" t="s">
        <v>126</v>
      </c>
      <c r="T398" s="179" t="s">
        <v>145</v>
      </c>
      <c r="U398" s="179" t="s">
        <v>101</v>
      </c>
      <c r="V398" s="97" t="s">
        <v>131</v>
      </c>
      <c r="W398" s="182"/>
      <c r="X398" s="182"/>
      <c r="Y398" s="184"/>
      <c r="Z398" s="97" t="s">
        <v>3524</v>
      </c>
      <c r="AA398" s="182"/>
    </row>
    <row r="399" ht="22.5" customHeight="1">
      <c r="A399" s="72">
        <f>COUNTIF('Copy of Call &amp; Chat-Lidya (buat'!$I$4:$I$1868,I399)</f>
        <v>5</v>
      </c>
      <c r="B399" s="576">
        <v>46142.0</v>
      </c>
      <c r="C399" s="91" t="s">
        <v>83</v>
      </c>
      <c r="D399" s="91" t="s">
        <v>155</v>
      </c>
      <c r="E399" s="91" t="s">
        <v>308</v>
      </c>
      <c r="F399" s="178">
        <v>46113.0</v>
      </c>
      <c r="G399" s="91"/>
      <c r="H399" s="91" t="s">
        <v>6678</v>
      </c>
      <c r="I399" s="91" t="s">
        <v>6681</v>
      </c>
      <c r="J399" s="97" t="s">
        <v>6683</v>
      </c>
      <c r="K399" s="97" t="s">
        <v>6685</v>
      </c>
      <c r="L399" s="181" t="s">
        <v>6685</v>
      </c>
      <c r="M399" s="91" t="s">
        <v>6686</v>
      </c>
      <c r="N399" s="91" t="s">
        <v>6686</v>
      </c>
      <c r="O399" s="183">
        <v>46113.0</v>
      </c>
      <c r="P399" s="176">
        <v>46127.0</v>
      </c>
      <c r="Q399" s="91" t="s">
        <v>124</v>
      </c>
      <c r="R399" s="91" t="s">
        <v>143</v>
      </c>
      <c r="S399" s="179" t="s">
        <v>126</v>
      </c>
      <c r="T399" s="179" t="s">
        <v>195</v>
      </c>
      <c r="U399" s="179" t="s">
        <v>128</v>
      </c>
      <c r="V399" s="97" t="s">
        <v>302</v>
      </c>
      <c r="W399" s="182"/>
      <c r="X399" s="182"/>
      <c r="Y399" s="184"/>
      <c r="Z399" s="97" t="s">
        <v>3537</v>
      </c>
      <c r="AA399" s="182"/>
    </row>
    <row r="400" ht="22.5" customHeight="1">
      <c r="A400" s="72">
        <f>COUNTIF('Copy of Call &amp; Chat-Lidya (buat'!$I$4:$I$1868,I400)</f>
        <v>5</v>
      </c>
      <c r="B400" s="576">
        <v>46142.0</v>
      </c>
      <c r="C400" s="91" t="s">
        <v>83</v>
      </c>
      <c r="D400" s="91" t="s">
        <v>155</v>
      </c>
      <c r="E400" s="91" t="s">
        <v>3525</v>
      </c>
      <c r="F400" s="176">
        <v>46118.0</v>
      </c>
      <c r="G400" s="91"/>
      <c r="H400" s="91" t="s">
        <v>3526</v>
      </c>
      <c r="I400" s="91" t="s">
        <v>3527</v>
      </c>
      <c r="J400" s="97" t="s">
        <v>3529</v>
      </c>
      <c r="K400" s="97" t="s">
        <v>3531</v>
      </c>
      <c r="L400" s="97" t="s">
        <v>3531</v>
      </c>
      <c r="M400" s="91" t="s">
        <v>3533</v>
      </c>
      <c r="N400" s="91" t="s">
        <v>3535</v>
      </c>
      <c r="O400" s="183">
        <v>46114.0</v>
      </c>
      <c r="P400" s="337">
        <v>46128.0</v>
      </c>
      <c r="Q400" s="91" t="s">
        <v>143</v>
      </c>
      <c r="R400" s="91" t="s">
        <v>143</v>
      </c>
      <c r="S400" s="179" t="s">
        <v>126</v>
      </c>
      <c r="T400" s="179" t="s">
        <v>145</v>
      </c>
      <c r="U400" s="179" t="s">
        <v>101</v>
      </c>
      <c r="V400" s="91" t="s">
        <v>131</v>
      </c>
      <c r="W400" s="182"/>
      <c r="X400" s="182"/>
      <c r="Y400" s="184"/>
      <c r="Z400" s="97" t="s">
        <v>3537</v>
      </c>
      <c r="AA400" s="182"/>
    </row>
    <row r="401" ht="22.5" customHeight="1">
      <c r="A401" s="72">
        <f>COUNTIF('Copy of Call &amp; Chat-Lidya (buat'!$I$4:$I$1868,I401)</f>
        <v>7</v>
      </c>
      <c r="B401" s="576">
        <v>46142.0</v>
      </c>
      <c r="C401" s="91" t="s">
        <v>83</v>
      </c>
      <c r="D401" s="91" t="s">
        <v>155</v>
      </c>
      <c r="E401" s="91" t="s">
        <v>2717</v>
      </c>
      <c r="F401" s="176">
        <v>46118.0</v>
      </c>
      <c r="G401" s="91"/>
      <c r="H401" s="91" t="s">
        <v>2718</v>
      </c>
      <c r="I401" s="91" t="s">
        <v>2719</v>
      </c>
      <c r="J401" s="97" t="s">
        <v>2720</v>
      </c>
      <c r="K401" s="97" t="s">
        <v>2721</v>
      </c>
      <c r="L401" s="97" t="s">
        <v>2721</v>
      </c>
      <c r="M401" s="91" t="s">
        <v>2724</v>
      </c>
      <c r="N401" s="91" t="s">
        <v>2724</v>
      </c>
      <c r="O401" s="183">
        <v>46115.0</v>
      </c>
      <c r="P401" s="337">
        <v>46129.0</v>
      </c>
      <c r="Q401" s="91" t="s">
        <v>98</v>
      </c>
      <c r="R401" s="91" t="s">
        <v>143</v>
      </c>
      <c r="S401" s="179" t="s">
        <v>126</v>
      </c>
      <c r="T401" s="179" t="s">
        <v>145</v>
      </c>
      <c r="U401" s="179" t="s">
        <v>101</v>
      </c>
      <c r="V401" s="91" t="s">
        <v>1043</v>
      </c>
      <c r="W401" s="182"/>
      <c r="X401" s="182"/>
      <c r="Y401" s="184"/>
      <c r="Z401" s="97" t="s">
        <v>3537</v>
      </c>
      <c r="AA401" s="182"/>
    </row>
    <row r="402" ht="22.5" customHeight="1">
      <c r="A402" s="72">
        <f>COUNTIF('Copy of Call &amp; Chat-Lidya (buat'!$I$4:$I$1868,I402)</f>
        <v>5</v>
      </c>
      <c r="B402" s="576">
        <v>46142.0</v>
      </c>
      <c r="C402" s="91" t="s">
        <v>83</v>
      </c>
      <c r="D402" s="91" t="s">
        <v>155</v>
      </c>
      <c r="E402" s="91" t="s">
        <v>3538</v>
      </c>
      <c r="F402" s="176">
        <v>46118.0</v>
      </c>
      <c r="G402" s="91"/>
      <c r="H402" s="91" t="s">
        <v>3539</v>
      </c>
      <c r="I402" s="91" t="s">
        <v>3540</v>
      </c>
      <c r="J402" s="97" t="s">
        <v>3541</v>
      </c>
      <c r="K402" s="97" t="s">
        <v>3543</v>
      </c>
      <c r="L402" s="97" t="s">
        <v>3543</v>
      </c>
      <c r="M402" s="91" t="s">
        <v>3545</v>
      </c>
      <c r="N402" s="91" t="s">
        <v>3545</v>
      </c>
      <c r="O402" s="183">
        <v>46115.0</v>
      </c>
      <c r="P402" s="337">
        <v>46129.0</v>
      </c>
      <c r="Q402" s="91" t="s">
        <v>124</v>
      </c>
      <c r="R402" s="91" t="s">
        <v>143</v>
      </c>
      <c r="S402" s="179" t="s">
        <v>251</v>
      </c>
      <c r="T402" s="179" t="s">
        <v>145</v>
      </c>
      <c r="U402" s="179" t="s">
        <v>101</v>
      </c>
      <c r="V402" s="91" t="s">
        <v>131</v>
      </c>
      <c r="W402" s="182"/>
      <c r="X402" s="182"/>
      <c r="Y402" s="184"/>
      <c r="Z402" s="182"/>
      <c r="AA402" s="182"/>
    </row>
    <row r="403" ht="22.5" customHeight="1">
      <c r="A403" s="72">
        <f>COUNTIF('Copy of Call &amp; Chat-Lidya (buat'!$I$4:$I$1868,I403)</f>
        <v>7</v>
      </c>
      <c r="B403" s="576">
        <v>46142.0</v>
      </c>
      <c r="C403" s="91" t="s">
        <v>83</v>
      </c>
      <c r="D403" s="91" t="s">
        <v>155</v>
      </c>
      <c r="E403" s="91" t="s">
        <v>1015</v>
      </c>
      <c r="F403" s="176">
        <v>46118.0</v>
      </c>
      <c r="G403" s="91"/>
      <c r="H403" s="91" t="s">
        <v>1017</v>
      </c>
      <c r="I403" s="91" t="s">
        <v>1018</v>
      </c>
      <c r="J403" s="97" t="s">
        <v>1019</v>
      </c>
      <c r="K403" s="97" t="s">
        <v>1020</v>
      </c>
      <c r="L403" s="97" t="s">
        <v>1020</v>
      </c>
      <c r="M403" s="91" t="s">
        <v>1021</v>
      </c>
      <c r="N403" s="91" t="s">
        <v>1021</v>
      </c>
      <c r="O403" s="183">
        <v>46117.0</v>
      </c>
      <c r="P403" s="337">
        <v>46131.0</v>
      </c>
      <c r="Q403" s="91" t="s">
        <v>213</v>
      </c>
      <c r="R403" s="91" t="s">
        <v>143</v>
      </c>
      <c r="S403" s="179" t="s">
        <v>381</v>
      </c>
      <c r="T403" s="179" t="s">
        <v>145</v>
      </c>
      <c r="U403" s="179" t="s">
        <v>101</v>
      </c>
      <c r="V403" s="91" t="s">
        <v>1043</v>
      </c>
      <c r="W403" s="91" t="s">
        <v>694</v>
      </c>
      <c r="X403" s="182"/>
      <c r="Y403" s="184"/>
      <c r="Z403" s="180" t="s">
        <v>6745</v>
      </c>
      <c r="AA403" s="182"/>
    </row>
    <row r="404" ht="22.5" customHeight="1">
      <c r="A404" s="72">
        <f>COUNTIF('Copy of Call &amp; Chat-Lidya (buat'!$I$4:$I$1868,I404)</f>
        <v>5</v>
      </c>
      <c r="B404" s="576">
        <v>46142.0</v>
      </c>
      <c r="C404" s="91" t="s">
        <v>83</v>
      </c>
      <c r="D404" s="91" t="s">
        <v>155</v>
      </c>
      <c r="E404" s="91" t="s">
        <v>6746</v>
      </c>
      <c r="F404" s="176">
        <v>46118.0</v>
      </c>
      <c r="G404" s="91"/>
      <c r="H404" s="91" t="s">
        <v>6747</v>
      </c>
      <c r="I404" s="91" t="s">
        <v>6749</v>
      </c>
      <c r="J404" s="97" t="s">
        <v>6750</v>
      </c>
      <c r="K404" s="97" t="s">
        <v>6752</v>
      </c>
      <c r="L404" s="97" t="s">
        <v>6752</v>
      </c>
      <c r="M404" s="91" t="s">
        <v>6754</v>
      </c>
      <c r="N404" s="91" t="s">
        <v>6756</v>
      </c>
      <c r="O404" s="183">
        <v>46118.0</v>
      </c>
      <c r="P404" s="337">
        <v>46132.0</v>
      </c>
      <c r="Q404" s="91" t="s">
        <v>124</v>
      </c>
      <c r="R404" s="91" t="s">
        <v>143</v>
      </c>
      <c r="S404" s="179" t="s">
        <v>99</v>
      </c>
      <c r="T404" s="179" t="s">
        <v>145</v>
      </c>
      <c r="U404" s="179" t="s">
        <v>101</v>
      </c>
      <c r="V404" s="91" t="s">
        <v>283</v>
      </c>
      <c r="W404" s="91" t="s">
        <v>509</v>
      </c>
      <c r="X404" s="182"/>
      <c r="Y404" s="184"/>
      <c r="Z404" s="182"/>
      <c r="AA404" s="182"/>
    </row>
    <row r="405" ht="22.5" customHeight="1">
      <c r="A405" s="72">
        <f>COUNTIF('Copy of Call &amp; Chat-Lidya (buat'!$I$4:$I$1868,I405)</f>
        <v>4</v>
      </c>
      <c r="B405" s="576">
        <v>46142.0</v>
      </c>
      <c r="C405" s="91" t="s">
        <v>83</v>
      </c>
      <c r="D405" s="91" t="s">
        <v>155</v>
      </c>
      <c r="E405" s="91" t="s">
        <v>3549</v>
      </c>
      <c r="F405" s="176">
        <v>46119.0</v>
      </c>
      <c r="G405" s="91"/>
      <c r="H405" s="91" t="s">
        <v>3550</v>
      </c>
      <c r="I405" s="91" t="s">
        <v>3551</v>
      </c>
      <c r="J405" s="97" t="s">
        <v>3552</v>
      </c>
      <c r="K405" s="97" t="s">
        <v>3553</v>
      </c>
      <c r="L405" s="97" t="s">
        <v>3553</v>
      </c>
      <c r="M405" s="91" t="s">
        <v>3554</v>
      </c>
      <c r="N405" s="91" t="s">
        <v>3554</v>
      </c>
      <c r="O405" s="183">
        <v>46119.0</v>
      </c>
      <c r="P405" s="337">
        <v>46133.0</v>
      </c>
      <c r="Q405" s="91" t="s">
        <v>124</v>
      </c>
      <c r="R405" s="91" t="s">
        <v>143</v>
      </c>
      <c r="S405" s="179" t="s">
        <v>251</v>
      </c>
      <c r="T405" s="179" t="s">
        <v>145</v>
      </c>
      <c r="U405" s="179" t="s">
        <v>101</v>
      </c>
      <c r="V405" s="91" t="s">
        <v>131</v>
      </c>
      <c r="W405" s="182"/>
      <c r="X405" s="182"/>
      <c r="Y405" s="184"/>
      <c r="Z405" s="182"/>
      <c r="AA405" s="182"/>
    </row>
    <row r="406" ht="22.5" customHeight="1">
      <c r="A406" s="72">
        <f>COUNTIF('Copy of Call &amp; Chat-Lidya (buat'!$I$4:$I$1868,I406)</f>
        <v>5</v>
      </c>
      <c r="B406" s="576">
        <v>46142.0</v>
      </c>
      <c r="C406" s="91" t="s">
        <v>83</v>
      </c>
      <c r="D406" s="91" t="s">
        <v>155</v>
      </c>
      <c r="E406" s="91" t="s">
        <v>6766</v>
      </c>
      <c r="F406" s="176">
        <v>46120.0</v>
      </c>
      <c r="G406" s="91"/>
      <c r="H406" s="91" t="s">
        <v>6770</v>
      </c>
      <c r="I406" s="91" t="s">
        <v>6772</v>
      </c>
      <c r="J406" s="97" t="s">
        <v>6774</v>
      </c>
      <c r="K406" s="97" t="s">
        <v>4088</v>
      </c>
      <c r="L406" s="97" t="s">
        <v>4088</v>
      </c>
      <c r="M406" s="91" t="s">
        <v>6777</v>
      </c>
      <c r="N406" s="91" t="s">
        <v>6777</v>
      </c>
      <c r="O406" s="183">
        <v>46120.0</v>
      </c>
      <c r="P406" s="176">
        <v>46134.0</v>
      </c>
      <c r="Q406" s="91" t="s">
        <v>124</v>
      </c>
      <c r="R406" s="91" t="s">
        <v>143</v>
      </c>
      <c r="S406" s="179" t="s">
        <v>251</v>
      </c>
      <c r="T406" s="179" t="s">
        <v>350</v>
      </c>
      <c r="U406" s="179" t="s">
        <v>101</v>
      </c>
      <c r="V406" s="91" t="s">
        <v>283</v>
      </c>
      <c r="W406" s="182"/>
      <c r="X406" s="182"/>
      <c r="Y406" s="184"/>
      <c r="Z406" s="180" t="s">
        <v>6778</v>
      </c>
      <c r="AA406" s="182"/>
    </row>
    <row r="407" ht="22.5" customHeight="1">
      <c r="A407" s="72">
        <f>COUNTIF('Copy of Call &amp; Chat-Lidya (buat'!$I$4:$I$1868,I407)</f>
        <v>5</v>
      </c>
      <c r="B407" s="576">
        <v>46142.0</v>
      </c>
      <c r="C407" s="91" t="s">
        <v>83</v>
      </c>
      <c r="D407" s="91" t="s">
        <v>155</v>
      </c>
      <c r="E407" s="91" t="s">
        <v>6784</v>
      </c>
      <c r="F407" s="176">
        <v>46120.0</v>
      </c>
      <c r="G407" s="91"/>
      <c r="H407" s="91" t="s">
        <v>6786</v>
      </c>
      <c r="I407" s="91" t="s">
        <v>6790</v>
      </c>
      <c r="J407" s="97" t="s">
        <v>6792</v>
      </c>
      <c r="K407" s="754" t="s">
        <v>6794</v>
      </c>
      <c r="L407" s="97" t="s">
        <v>6794</v>
      </c>
      <c r="M407" s="91" t="s">
        <v>6796</v>
      </c>
      <c r="N407" s="91" t="s">
        <v>6796</v>
      </c>
      <c r="O407" s="183">
        <v>46120.0</v>
      </c>
      <c r="P407" s="176">
        <v>46134.0</v>
      </c>
      <c r="Q407" s="91" t="s">
        <v>124</v>
      </c>
      <c r="R407" s="91" t="s">
        <v>143</v>
      </c>
      <c r="S407" s="179" t="s">
        <v>381</v>
      </c>
      <c r="T407" s="179" t="s">
        <v>145</v>
      </c>
      <c r="U407" s="179" t="s">
        <v>101</v>
      </c>
      <c r="V407" s="91" t="s">
        <v>283</v>
      </c>
      <c r="W407" s="91" t="s">
        <v>392</v>
      </c>
      <c r="X407" s="182"/>
      <c r="Y407" s="184"/>
      <c r="Z407" s="180" t="s">
        <v>6807</v>
      </c>
      <c r="AA407" s="182"/>
    </row>
    <row r="408" ht="22.5" customHeight="1">
      <c r="A408" s="72">
        <f>COUNTIF('Copy of Call &amp; Chat-Lidya (buat'!$I$4:$I$1868,I408)</f>
        <v>4</v>
      </c>
      <c r="B408" s="576">
        <v>46142.0</v>
      </c>
      <c r="C408" s="91" t="s">
        <v>83</v>
      </c>
      <c r="D408" s="91" t="s">
        <v>155</v>
      </c>
      <c r="E408" s="91" t="s">
        <v>3559</v>
      </c>
      <c r="F408" s="176">
        <v>46121.0</v>
      </c>
      <c r="G408" s="91"/>
      <c r="H408" s="91" t="s">
        <v>3560</v>
      </c>
      <c r="I408" s="91" t="s">
        <v>3561</v>
      </c>
      <c r="J408" s="97" t="s">
        <v>1595</v>
      </c>
      <c r="K408" s="97" t="s">
        <v>3562</v>
      </c>
      <c r="L408" s="97" t="s">
        <v>3562</v>
      </c>
      <c r="M408" s="91" t="s">
        <v>3563</v>
      </c>
      <c r="N408" s="91" t="s">
        <v>3564</v>
      </c>
      <c r="O408" s="183">
        <v>46121.0</v>
      </c>
      <c r="P408" s="176">
        <v>46135.0</v>
      </c>
      <c r="Q408" s="91" t="s">
        <v>124</v>
      </c>
      <c r="R408" s="91" t="s">
        <v>143</v>
      </c>
      <c r="S408" s="179" t="s">
        <v>251</v>
      </c>
      <c r="T408" s="179" t="s">
        <v>145</v>
      </c>
      <c r="U408" s="179" t="s">
        <v>101</v>
      </c>
      <c r="V408" s="91" t="s">
        <v>131</v>
      </c>
      <c r="W408" s="182"/>
      <c r="X408" s="182"/>
      <c r="Y408" s="184"/>
      <c r="Z408" s="182"/>
      <c r="AA408" s="182"/>
    </row>
    <row r="409" ht="22.5" customHeight="1">
      <c r="A409" s="72">
        <f>COUNTIF('Copy of Call &amp; Chat-Lidya (buat'!$I$4:$I$1868,I409)</f>
        <v>5</v>
      </c>
      <c r="B409" s="576">
        <v>46142.0</v>
      </c>
      <c r="C409" s="91" t="s">
        <v>83</v>
      </c>
      <c r="D409" s="91" t="s">
        <v>155</v>
      </c>
      <c r="E409" s="91" t="s">
        <v>6841</v>
      </c>
      <c r="F409" s="176">
        <v>46122.0</v>
      </c>
      <c r="G409" s="91"/>
      <c r="H409" s="91" t="s">
        <v>6843</v>
      </c>
      <c r="I409" s="91" t="s">
        <v>6844</v>
      </c>
      <c r="J409" s="97" t="s">
        <v>6847</v>
      </c>
      <c r="K409" s="97" t="s">
        <v>6848</v>
      </c>
      <c r="L409" s="97" t="s">
        <v>6848</v>
      </c>
      <c r="M409" s="91" t="s">
        <v>6849</v>
      </c>
      <c r="N409" s="91" t="s">
        <v>6849</v>
      </c>
      <c r="O409" s="183">
        <v>46122.0</v>
      </c>
      <c r="P409" s="337">
        <v>46136.0</v>
      </c>
      <c r="Q409" s="91" t="s">
        <v>143</v>
      </c>
      <c r="R409" s="91" t="s">
        <v>124</v>
      </c>
      <c r="S409" s="179" t="s">
        <v>251</v>
      </c>
      <c r="T409" s="179" t="s">
        <v>292</v>
      </c>
      <c r="U409" s="179" t="s">
        <v>128</v>
      </c>
      <c r="V409" s="91" t="s">
        <v>664</v>
      </c>
      <c r="W409" s="182"/>
      <c r="X409" s="182"/>
      <c r="Y409" s="184"/>
      <c r="Z409" s="180" t="s">
        <v>6861</v>
      </c>
      <c r="AA409" s="182"/>
    </row>
    <row r="410" ht="22.5" customHeight="1">
      <c r="A410" s="72">
        <f>COUNTIF('Copy of Call &amp; Chat-Lidya (buat'!$I$4:$I$1868,I410)</f>
        <v>4</v>
      </c>
      <c r="B410" s="576">
        <v>46142.0</v>
      </c>
      <c r="C410" s="91" t="s">
        <v>83</v>
      </c>
      <c r="D410" s="91" t="s">
        <v>155</v>
      </c>
      <c r="E410" s="91" t="s">
        <v>3574</v>
      </c>
      <c r="F410" s="176">
        <v>46122.0</v>
      </c>
      <c r="G410" s="91"/>
      <c r="H410" s="91" t="s">
        <v>3576</v>
      </c>
      <c r="I410" s="91" t="s">
        <v>3577</v>
      </c>
      <c r="J410" s="97" t="s">
        <v>3578</v>
      </c>
      <c r="K410" s="97" t="s">
        <v>3579</v>
      </c>
      <c r="L410" s="97" t="s">
        <v>3579</v>
      </c>
      <c r="M410" s="91" t="s">
        <v>3580</v>
      </c>
      <c r="N410" s="91" t="s">
        <v>3580</v>
      </c>
      <c r="O410" s="183">
        <v>46122.0</v>
      </c>
      <c r="P410" s="337">
        <v>46136.0</v>
      </c>
      <c r="Q410" s="91" t="s">
        <v>124</v>
      </c>
      <c r="R410" s="91" t="s">
        <v>143</v>
      </c>
      <c r="S410" s="179" t="s">
        <v>251</v>
      </c>
      <c r="T410" s="179" t="s">
        <v>145</v>
      </c>
      <c r="U410" s="179" t="s">
        <v>101</v>
      </c>
      <c r="V410" s="91" t="s">
        <v>131</v>
      </c>
      <c r="W410" s="182"/>
      <c r="X410" s="182"/>
      <c r="Y410" s="184"/>
      <c r="Z410" s="182"/>
      <c r="AA410" s="182"/>
    </row>
    <row r="411" ht="22.5" customHeight="1">
      <c r="A411" s="72">
        <f>COUNTIF('Copy of Call &amp; Chat-Lidya (buat'!$I$4:$I$1868,I411)</f>
        <v>4</v>
      </c>
      <c r="B411" s="576">
        <v>46142.0</v>
      </c>
      <c r="C411" s="91" t="s">
        <v>83</v>
      </c>
      <c r="D411" s="91" t="s">
        <v>155</v>
      </c>
      <c r="E411" s="91" t="s">
        <v>6881</v>
      </c>
      <c r="F411" s="176">
        <v>46123.0</v>
      </c>
      <c r="G411" s="91"/>
      <c r="H411" s="91" t="s">
        <v>1686</v>
      </c>
      <c r="I411" s="91" t="s">
        <v>6882</v>
      </c>
      <c r="J411" s="97" t="s">
        <v>6883</v>
      </c>
      <c r="K411" s="97" t="s">
        <v>863</v>
      </c>
      <c r="L411" s="97" t="s">
        <v>863</v>
      </c>
      <c r="M411" s="91" t="s">
        <v>6886</v>
      </c>
      <c r="N411" s="91" t="s">
        <v>6886</v>
      </c>
      <c r="O411" s="183">
        <v>46123.0</v>
      </c>
      <c r="P411" s="337">
        <v>46137.0</v>
      </c>
      <c r="Q411" s="91" t="s">
        <v>98</v>
      </c>
      <c r="R411" s="91" t="s">
        <v>143</v>
      </c>
      <c r="S411" s="179" t="s">
        <v>126</v>
      </c>
      <c r="T411" s="179" t="s">
        <v>127</v>
      </c>
      <c r="U411" s="179" t="s">
        <v>128</v>
      </c>
      <c r="V411" s="91" t="s">
        <v>131</v>
      </c>
      <c r="W411" s="182"/>
      <c r="X411" s="182"/>
      <c r="Y411" s="184"/>
      <c r="Z411" s="180" t="s">
        <v>6899</v>
      </c>
      <c r="AA411" s="182"/>
    </row>
    <row r="412" ht="22.5" customHeight="1">
      <c r="A412" s="72">
        <f>COUNTIF('Copy of Call &amp; Chat-Lidya (buat'!$I$4:$I$1868,I412)</f>
        <v>4</v>
      </c>
      <c r="B412" s="576">
        <v>46142.0</v>
      </c>
      <c r="C412" s="91" t="s">
        <v>83</v>
      </c>
      <c r="D412" s="91" t="s">
        <v>155</v>
      </c>
      <c r="E412" s="91" t="s">
        <v>6904</v>
      </c>
      <c r="F412" s="176">
        <v>46123.0</v>
      </c>
      <c r="G412" s="91"/>
      <c r="H412" s="91" t="s">
        <v>6905</v>
      </c>
      <c r="I412" s="91" t="s">
        <v>6907</v>
      </c>
      <c r="J412" s="97" t="s">
        <v>6908</v>
      </c>
      <c r="K412" s="97" t="s">
        <v>6910</v>
      </c>
      <c r="L412" s="97" t="s">
        <v>6910</v>
      </c>
      <c r="M412" s="91" t="s">
        <v>6914</v>
      </c>
      <c r="N412" s="91" t="s">
        <v>6914</v>
      </c>
      <c r="O412" s="183">
        <v>46123.0</v>
      </c>
      <c r="P412" s="337">
        <v>46137.0</v>
      </c>
      <c r="Q412" s="91" t="s">
        <v>98</v>
      </c>
      <c r="R412" s="91" t="s">
        <v>143</v>
      </c>
      <c r="S412" s="179" t="s">
        <v>126</v>
      </c>
      <c r="T412" s="179" t="s">
        <v>350</v>
      </c>
      <c r="U412" s="179" t="s">
        <v>101</v>
      </c>
      <c r="V412" s="91" t="s">
        <v>283</v>
      </c>
      <c r="W412" s="182"/>
      <c r="X412" s="182"/>
      <c r="Y412" s="184"/>
      <c r="Z412" s="180" t="s">
        <v>6922</v>
      </c>
      <c r="AA412" s="182"/>
    </row>
    <row r="413" ht="22.5" customHeight="1">
      <c r="A413" s="72">
        <f>COUNTIF('Copy of Call &amp; Chat-Lidya (buat'!$I$4:$I$1868,I413)</f>
        <v>4</v>
      </c>
      <c r="B413" s="576">
        <v>46142.0</v>
      </c>
      <c r="C413" s="91" t="s">
        <v>83</v>
      </c>
      <c r="D413" s="91" t="s">
        <v>155</v>
      </c>
      <c r="E413" s="91" t="s">
        <v>3584</v>
      </c>
      <c r="F413" s="176">
        <v>46124.0</v>
      </c>
      <c r="G413" s="91"/>
      <c r="H413" s="91" t="s">
        <v>3585</v>
      </c>
      <c r="I413" s="91" t="s">
        <v>3586</v>
      </c>
      <c r="J413" s="97" t="s">
        <v>3588</v>
      </c>
      <c r="K413" s="97" t="s">
        <v>3589</v>
      </c>
      <c r="L413" s="97" t="s">
        <v>3589</v>
      </c>
      <c r="M413" s="91" t="s">
        <v>3590</v>
      </c>
      <c r="N413" s="91" t="s">
        <v>3592</v>
      </c>
      <c r="O413" s="183">
        <v>46124.0</v>
      </c>
      <c r="P413" s="337">
        <v>46138.0</v>
      </c>
      <c r="Q413" s="91" t="s">
        <v>124</v>
      </c>
      <c r="R413" s="91" t="s">
        <v>143</v>
      </c>
      <c r="S413" s="179" t="s">
        <v>251</v>
      </c>
      <c r="T413" s="179" t="s">
        <v>145</v>
      </c>
      <c r="U413" s="179" t="s">
        <v>101</v>
      </c>
      <c r="V413" s="91" t="s">
        <v>131</v>
      </c>
      <c r="W413" s="182"/>
      <c r="X413" s="182"/>
      <c r="Y413" s="184"/>
      <c r="Z413" s="182"/>
      <c r="AA413" s="182"/>
    </row>
    <row r="414" ht="22.5" customHeight="1">
      <c r="A414" s="72">
        <f>COUNTIF('Copy of Call &amp; Chat-Lidya (buat'!$I$4:$I$1868,I414)</f>
        <v>4</v>
      </c>
      <c r="B414" s="576">
        <v>46142.0</v>
      </c>
      <c r="C414" s="91" t="s">
        <v>83</v>
      </c>
      <c r="D414" s="91" t="s">
        <v>155</v>
      </c>
      <c r="E414" s="91" t="s">
        <v>6949</v>
      </c>
      <c r="F414" s="176">
        <v>46126.0</v>
      </c>
      <c r="G414" s="91"/>
      <c r="H414" s="91" t="s">
        <v>2964</v>
      </c>
      <c r="I414" s="91" t="s">
        <v>2965</v>
      </c>
      <c r="J414" s="97" t="s">
        <v>2966</v>
      </c>
      <c r="K414" s="97" t="s">
        <v>2967</v>
      </c>
      <c r="L414" s="97" t="s">
        <v>2967</v>
      </c>
      <c r="M414" s="91" t="s">
        <v>2968</v>
      </c>
      <c r="N414" s="91" t="s">
        <v>2968</v>
      </c>
      <c r="O414" s="183">
        <v>46125.0</v>
      </c>
      <c r="P414" s="176">
        <v>46139.0</v>
      </c>
      <c r="Q414" s="91" t="s">
        <v>124</v>
      </c>
      <c r="R414" s="91" t="s">
        <v>143</v>
      </c>
      <c r="S414" s="179" t="s">
        <v>251</v>
      </c>
      <c r="T414" s="179" t="s">
        <v>145</v>
      </c>
      <c r="U414" s="179" t="s">
        <v>101</v>
      </c>
      <c r="V414" s="91" t="s">
        <v>283</v>
      </c>
      <c r="W414" s="182"/>
      <c r="X414" s="182"/>
      <c r="Y414" s="184"/>
      <c r="Z414" s="182"/>
      <c r="AA414" s="182"/>
    </row>
    <row r="415" ht="22.5" customHeight="1">
      <c r="A415" s="72">
        <f>COUNTIF('Copy of Call &amp; Chat-Lidya (buat'!$I$4:$I$1868,I415)</f>
        <v>4</v>
      </c>
      <c r="B415" s="576">
        <v>46142.0</v>
      </c>
      <c r="C415" s="91" t="s">
        <v>83</v>
      </c>
      <c r="D415" s="91" t="s">
        <v>155</v>
      </c>
      <c r="E415" s="91" t="s">
        <v>3597</v>
      </c>
      <c r="F415" s="176">
        <v>46127.0</v>
      </c>
      <c r="G415" s="91"/>
      <c r="H415" s="91" t="s">
        <v>3598</v>
      </c>
      <c r="I415" s="91" t="s">
        <v>3599</v>
      </c>
      <c r="J415" s="97" t="s">
        <v>3600</v>
      </c>
      <c r="K415" s="97" t="s">
        <v>3601</v>
      </c>
      <c r="L415" s="97" t="s">
        <v>3601</v>
      </c>
      <c r="M415" s="91" t="s">
        <v>3602</v>
      </c>
      <c r="N415" s="91" t="s">
        <v>3602</v>
      </c>
      <c r="O415" s="183">
        <v>46127.0</v>
      </c>
      <c r="P415" s="176">
        <v>46141.0</v>
      </c>
      <c r="Q415" s="91" t="s">
        <v>124</v>
      </c>
      <c r="R415" s="91" t="s">
        <v>143</v>
      </c>
      <c r="S415" s="179" t="s">
        <v>126</v>
      </c>
      <c r="T415" s="179" t="s">
        <v>145</v>
      </c>
      <c r="U415" s="179" t="s">
        <v>101</v>
      </c>
      <c r="V415" s="91" t="s">
        <v>131</v>
      </c>
      <c r="W415" s="182"/>
      <c r="X415" s="182"/>
      <c r="Y415" s="184"/>
      <c r="Z415" s="182"/>
      <c r="AA415" s="182"/>
    </row>
    <row r="416" ht="22.5" customHeight="1">
      <c r="A416" s="72">
        <f>COUNTIF('Copy of Call &amp; Chat-Lidya (buat'!$I$4:$I$1868,I416)</f>
        <v>6</v>
      </c>
      <c r="B416" s="576">
        <v>46142.0</v>
      </c>
      <c r="C416" s="91" t="s">
        <v>83</v>
      </c>
      <c r="D416" s="91" t="s">
        <v>155</v>
      </c>
      <c r="E416" s="91" t="s">
        <v>1761</v>
      </c>
      <c r="F416" s="176">
        <v>46128.0</v>
      </c>
      <c r="G416" s="91"/>
      <c r="H416" s="91" t="s">
        <v>1762</v>
      </c>
      <c r="I416" s="91" t="s">
        <v>1763</v>
      </c>
      <c r="J416" s="97" t="s">
        <v>1764</v>
      </c>
      <c r="K416" s="97" t="s">
        <v>1765</v>
      </c>
      <c r="L416" s="97" t="s">
        <v>1765</v>
      </c>
      <c r="M416" s="91" t="s">
        <v>1766</v>
      </c>
      <c r="N416" s="182"/>
      <c r="O416" s="183">
        <v>46127.0</v>
      </c>
      <c r="P416" s="176">
        <v>46141.0</v>
      </c>
      <c r="Q416" s="91" t="s">
        <v>143</v>
      </c>
      <c r="R416" s="91" t="s">
        <v>213</v>
      </c>
      <c r="S416" s="179" t="s">
        <v>350</v>
      </c>
      <c r="T416" s="179" t="s">
        <v>145</v>
      </c>
      <c r="U416" s="179" t="s">
        <v>101</v>
      </c>
      <c r="V416" s="91" t="s">
        <v>283</v>
      </c>
      <c r="W416" s="182"/>
      <c r="X416" s="182"/>
      <c r="Y416" s="184"/>
      <c r="Z416" s="180" t="s">
        <v>6138</v>
      </c>
      <c r="AA416" s="182"/>
    </row>
    <row r="417" ht="22.5" customHeight="1">
      <c r="A417" s="72">
        <f>COUNTIF('Copy of Call &amp; Chat-Lidya (buat'!$I$4:$I$1868,I417)</f>
        <v>3</v>
      </c>
      <c r="B417" s="576">
        <v>46142.0</v>
      </c>
      <c r="C417" s="91" t="s">
        <v>83</v>
      </c>
      <c r="D417" s="91" t="s">
        <v>155</v>
      </c>
      <c r="E417" s="91" t="s">
        <v>3607</v>
      </c>
      <c r="F417" s="176">
        <v>46128.0</v>
      </c>
      <c r="G417" s="91"/>
      <c r="H417" s="91" t="s">
        <v>3608</v>
      </c>
      <c r="I417" s="91" t="s">
        <v>3609</v>
      </c>
      <c r="J417" s="97" t="s">
        <v>3610</v>
      </c>
      <c r="K417" s="97" t="s">
        <v>3611</v>
      </c>
      <c r="L417" s="97" t="s">
        <v>3611</v>
      </c>
      <c r="M417" s="91" t="s">
        <v>3612</v>
      </c>
      <c r="N417" s="91" t="s">
        <v>3612</v>
      </c>
      <c r="O417" s="183">
        <v>46127.0</v>
      </c>
      <c r="P417" s="176">
        <v>46141.0</v>
      </c>
      <c r="Q417" s="91" t="s">
        <v>124</v>
      </c>
      <c r="R417" s="91" t="s">
        <v>143</v>
      </c>
      <c r="S417" s="179" t="s">
        <v>126</v>
      </c>
      <c r="T417" s="179" t="s">
        <v>145</v>
      </c>
      <c r="U417" s="179" t="s">
        <v>101</v>
      </c>
      <c r="V417" s="91" t="s">
        <v>131</v>
      </c>
      <c r="W417" s="182"/>
      <c r="X417" s="182"/>
      <c r="Y417" s="184"/>
      <c r="Z417" s="182"/>
      <c r="AA417" s="182"/>
    </row>
    <row r="418" ht="22.5" customHeight="1">
      <c r="A418" s="72">
        <f>COUNTIF('Copy of Call &amp; Chat-Lidya (buat'!$I$4:$I$1868,I418)</f>
        <v>3</v>
      </c>
      <c r="B418" s="576">
        <v>46142.0</v>
      </c>
      <c r="C418" s="91" t="s">
        <v>83</v>
      </c>
      <c r="D418" s="91" t="s">
        <v>155</v>
      </c>
      <c r="E418" s="91" t="s">
        <v>6998</v>
      </c>
      <c r="F418" s="176">
        <v>46129.0</v>
      </c>
      <c r="G418" s="91"/>
      <c r="H418" s="91" t="s">
        <v>6999</v>
      </c>
      <c r="I418" s="91" t="s">
        <v>7000</v>
      </c>
      <c r="J418" s="97" t="s">
        <v>7001</v>
      </c>
      <c r="K418" s="97" t="s">
        <v>7002</v>
      </c>
      <c r="L418" s="97" t="s">
        <v>7002</v>
      </c>
      <c r="M418" s="91" t="s">
        <v>7003</v>
      </c>
      <c r="N418" s="91" t="s">
        <v>7004</v>
      </c>
      <c r="O418" s="183">
        <v>46129.0</v>
      </c>
      <c r="P418" s="176">
        <v>46143.0</v>
      </c>
      <c r="Q418" s="91" t="s">
        <v>124</v>
      </c>
      <c r="R418" s="91" t="s">
        <v>143</v>
      </c>
      <c r="S418" s="179" t="s">
        <v>251</v>
      </c>
      <c r="T418" s="179" t="s">
        <v>145</v>
      </c>
      <c r="U418" s="179" t="s">
        <v>101</v>
      </c>
      <c r="V418" s="91" t="s">
        <v>283</v>
      </c>
      <c r="W418" s="91" t="s">
        <v>342</v>
      </c>
      <c r="X418" s="182"/>
      <c r="Y418" s="184"/>
      <c r="Z418" s="182"/>
      <c r="AA418" s="182"/>
    </row>
    <row r="419" ht="22.5" customHeight="1">
      <c r="A419" s="72">
        <f>COUNTIF('Copy of Call &amp; Chat-Lidya (buat'!$I$4:$I$1868,I419)</f>
        <v>3</v>
      </c>
      <c r="B419" s="576">
        <v>46142.0</v>
      </c>
      <c r="C419" s="91" t="s">
        <v>83</v>
      </c>
      <c r="D419" s="91" t="s">
        <v>155</v>
      </c>
      <c r="E419" s="91" t="s">
        <v>3119</v>
      </c>
      <c r="F419" s="176">
        <v>46129.0</v>
      </c>
      <c r="G419" s="91"/>
      <c r="H419" s="91" t="s">
        <v>7008</v>
      </c>
      <c r="I419" s="91" t="s">
        <v>7009</v>
      </c>
      <c r="J419" s="97" t="s">
        <v>7010</v>
      </c>
      <c r="K419" s="97" t="s">
        <v>7011</v>
      </c>
      <c r="L419" s="97" t="s">
        <v>7011</v>
      </c>
      <c r="M419" s="91" t="s">
        <v>7012</v>
      </c>
      <c r="N419" s="91" t="s">
        <v>7012</v>
      </c>
      <c r="O419" s="183">
        <v>46129.0</v>
      </c>
      <c r="P419" s="176">
        <v>46143.0</v>
      </c>
      <c r="Q419" s="91" t="s">
        <v>124</v>
      </c>
      <c r="R419" s="91" t="s">
        <v>143</v>
      </c>
      <c r="S419" s="179" t="s">
        <v>251</v>
      </c>
      <c r="T419" s="179" t="s">
        <v>350</v>
      </c>
      <c r="U419" s="179" t="s">
        <v>101</v>
      </c>
      <c r="V419" s="91" t="s">
        <v>283</v>
      </c>
      <c r="W419" s="182"/>
      <c r="X419" s="182"/>
      <c r="Y419" s="184"/>
      <c r="Z419" s="182"/>
      <c r="AA419" s="182"/>
    </row>
    <row r="420" ht="22.5" customHeight="1">
      <c r="A420" s="72">
        <f>COUNTIF('Copy of Call &amp; Chat-Lidya (buat'!$I$4:$I$1868,I420)</f>
        <v>2</v>
      </c>
      <c r="B420" s="576">
        <v>46142.0</v>
      </c>
      <c r="C420" s="91" t="s">
        <v>83</v>
      </c>
      <c r="D420" s="91" t="s">
        <v>155</v>
      </c>
      <c r="E420" s="91" t="s">
        <v>3126</v>
      </c>
      <c r="F420" s="176">
        <v>46129.0</v>
      </c>
      <c r="G420" s="91"/>
      <c r="H420" s="91" t="s">
        <v>7021</v>
      </c>
      <c r="I420" s="91" t="s">
        <v>7023</v>
      </c>
      <c r="J420" s="97" t="s">
        <v>7025</v>
      </c>
      <c r="K420" s="97" t="s">
        <v>6762</v>
      </c>
      <c r="L420" s="97" t="s">
        <v>6762</v>
      </c>
      <c r="M420" s="91" t="s">
        <v>7026</v>
      </c>
      <c r="N420" s="91" t="s">
        <v>7027</v>
      </c>
      <c r="O420" s="183">
        <v>46129.0</v>
      </c>
      <c r="P420" s="176">
        <v>46143.0</v>
      </c>
      <c r="Q420" s="91" t="s">
        <v>143</v>
      </c>
      <c r="R420" s="91" t="s">
        <v>124</v>
      </c>
      <c r="S420" s="179" t="s">
        <v>126</v>
      </c>
      <c r="T420" s="179" t="s">
        <v>292</v>
      </c>
      <c r="U420" s="179" t="s">
        <v>128</v>
      </c>
      <c r="V420" s="91" t="s">
        <v>664</v>
      </c>
      <c r="W420" s="182"/>
      <c r="X420" s="182"/>
      <c r="Y420" s="184"/>
      <c r="Z420" s="180" t="s">
        <v>7029</v>
      </c>
      <c r="AA420" s="182"/>
    </row>
    <row r="421" ht="22.5" customHeight="1">
      <c r="A421" s="72">
        <f>COUNTIF('Copy of Call &amp; Chat-Lidya (buat'!$I$4:$I$1868,I421)</f>
        <v>2</v>
      </c>
      <c r="B421" s="576">
        <v>46142.0</v>
      </c>
      <c r="C421" s="91" t="s">
        <v>83</v>
      </c>
      <c r="D421" s="91" t="s">
        <v>155</v>
      </c>
      <c r="E421" s="91" t="s">
        <v>7033</v>
      </c>
      <c r="F421" s="176">
        <v>46130.0</v>
      </c>
      <c r="G421" s="91"/>
      <c r="H421" s="91" t="s">
        <v>7036</v>
      </c>
      <c r="I421" s="91" t="s">
        <v>7037</v>
      </c>
      <c r="J421" s="97" t="s">
        <v>7038</v>
      </c>
      <c r="K421" s="97" t="s">
        <v>7039</v>
      </c>
      <c r="L421" s="97" t="s">
        <v>7039</v>
      </c>
      <c r="M421" s="91" t="s">
        <v>7040</v>
      </c>
      <c r="N421" s="91" t="s">
        <v>7040</v>
      </c>
      <c r="O421" s="183">
        <v>46130.0</v>
      </c>
      <c r="P421" s="176">
        <v>46144.0</v>
      </c>
      <c r="Q421" s="91" t="s">
        <v>124</v>
      </c>
      <c r="R421" s="91" t="s">
        <v>143</v>
      </c>
      <c r="S421" s="179" t="s">
        <v>350</v>
      </c>
      <c r="T421" s="179" t="s">
        <v>145</v>
      </c>
      <c r="U421" s="179" t="s">
        <v>101</v>
      </c>
      <c r="V421" s="91" t="s">
        <v>283</v>
      </c>
      <c r="W421" s="182"/>
      <c r="X421" s="182"/>
      <c r="Y421" s="184"/>
      <c r="Z421" s="180" t="s">
        <v>7043</v>
      </c>
      <c r="AA421" s="182"/>
    </row>
    <row r="422" ht="22.5" customHeight="1">
      <c r="A422" s="72">
        <f>COUNTIF('Copy of Call &amp; Chat-Lidya (buat'!$I$4:$I$1868,I422)</f>
        <v>2</v>
      </c>
      <c r="B422" s="576">
        <v>46142.0</v>
      </c>
      <c r="C422" s="91" t="s">
        <v>83</v>
      </c>
      <c r="D422" s="91" t="s">
        <v>155</v>
      </c>
      <c r="E422" s="91" t="s">
        <v>3145</v>
      </c>
      <c r="F422" s="176">
        <v>46132.0</v>
      </c>
      <c r="G422" s="91"/>
      <c r="H422" s="91" t="s">
        <v>7048</v>
      </c>
      <c r="I422" s="91" t="s">
        <v>7049</v>
      </c>
      <c r="J422" s="97" t="s">
        <v>7050</v>
      </c>
      <c r="K422" s="97" t="s">
        <v>7051</v>
      </c>
      <c r="L422" s="97" t="s">
        <v>7051</v>
      </c>
      <c r="M422" s="91" t="s">
        <v>7052</v>
      </c>
      <c r="N422" s="91" t="s">
        <v>7052</v>
      </c>
      <c r="O422" s="183">
        <v>46132.0</v>
      </c>
      <c r="P422" s="176">
        <v>46146.0</v>
      </c>
      <c r="Q422" s="91" t="s">
        <v>124</v>
      </c>
      <c r="R422" s="91" t="s">
        <v>143</v>
      </c>
      <c r="S422" s="179" t="s">
        <v>381</v>
      </c>
      <c r="T422" s="179" t="s">
        <v>145</v>
      </c>
      <c r="U422" s="179" t="s">
        <v>101</v>
      </c>
      <c r="V422" s="91" t="s">
        <v>283</v>
      </c>
      <c r="W422" s="91" t="s">
        <v>392</v>
      </c>
      <c r="X422" s="182"/>
      <c r="Y422" s="184"/>
      <c r="Z422" s="180" t="s">
        <v>7055</v>
      </c>
      <c r="AA422" s="182"/>
    </row>
    <row r="423" ht="22.5" customHeight="1">
      <c r="A423" s="72">
        <f>COUNTIF('Copy of Call &amp; Chat-Lidya (buat'!$I$4:$I$1868,I423)</f>
        <v>1</v>
      </c>
      <c r="B423" s="576">
        <v>46142.0</v>
      </c>
      <c r="C423" s="91" t="s">
        <v>83</v>
      </c>
      <c r="D423" s="91" t="s">
        <v>155</v>
      </c>
      <c r="E423" s="91" t="s">
        <v>3154</v>
      </c>
      <c r="F423" s="176">
        <v>46133.0</v>
      </c>
      <c r="G423" s="91"/>
      <c r="H423" s="91" t="s">
        <v>7063</v>
      </c>
      <c r="I423" s="91" t="s">
        <v>7065</v>
      </c>
      <c r="J423" s="97" t="s">
        <v>7067</v>
      </c>
      <c r="K423" s="97" t="s">
        <v>7068</v>
      </c>
      <c r="L423" s="97" t="s">
        <v>7068</v>
      </c>
      <c r="M423" s="91" t="s">
        <v>7070</v>
      </c>
      <c r="N423" s="91" t="s">
        <v>7070</v>
      </c>
      <c r="O423" s="183">
        <v>46133.0</v>
      </c>
      <c r="P423" s="176">
        <v>46147.0</v>
      </c>
      <c r="Q423" s="91" t="s">
        <v>124</v>
      </c>
      <c r="R423" s="91" t="s">
        <v>143</v>
      </c>
      <c r="S423" s="179" t="s">
        <v>251</v>
      </c>
      <c r="T423" s="179" t="s">
        <v>145</v>
      </c>
      <c r="U423" s="179" t="s">
        <v>101</v>
      </c>
      <c r="V423" s="91" t="s">
        <v>283</v>
      </c>
      <c r="W423" s="91" t="s">
        <v>342</v>
      </c>
      <c r="X423" s="182"/>
      <c r="Y423" s="184"/>
      <c r="Z423" s="182"/>
      <c r="AA423" s="182"/>
    </row>
    <row r="424" ht="22.5" customHeight="1">
      <c r="A424" s="72">
        <f>COUNTIF('Copy of Call &amp; Chat-Lidya (buat'!$I$4:$I$1868,I424)</f>
        <v>1</v>
      </c>
      <c r="B424" s="576">
        <v>46142.0</v>
      </c>
      <c r="C424" s="91" t="s">
        <v>83</v>
      </c>
      <c r="D424" s="91" t="s">
        <v>155</v>
      </c>
      <c r="E424" s="91" t="s">
        <v>3168</v>
      </c>
      <c r="F424" s="176">
        <v>46134.0</v>
      </c>
      <c r="G424" s="91"/>
      <c r="H424" s="91" t="s">
        <v>7086</v>
      </c>
      <c r="I424" s="91" t="s">
        <v>7087</v>
      </c>
      <c r="J424" s="97" t="s">
        <v>7089</v>
      </c>
      <c r="K424" s="97" t="s">
        <v>7090</v>
      </c>
      <c r="L424" s="97" t="s">
        <v>7090</v>
      </c>
      <c r="M424" s="91" t="s">
        <v>7091</v>
      </c>
      <c r="N424" s="91" t="s">
        <v>7092</v>
      </c>
      <c r="O424" s="183">
        <v>46133.0</v>
      </c>
      <c r="P424" s="176">
        <v>46147.0</v>
      </c>
      <c r="Q424" s="91" t="s">
        <v>124</v>
      </c>
      <c r="R424" s="91" t="s">
        <v>124</v>
      </c>
      <c r="S424" s="179" t="s">
        <v>292</v>
      </c>
      <c r="T424" s="179" t="s">
        <v>145</v>
      </c>
      <c r="U424" s="179" t="s">
        <v>101</v>
      </c>
      <c r="V424" s="91" t="s">
        <v>283</v>
      </c>
      <c r="W424" s="91" t="s">
        <v>392</v>
      </c>
      <c r="X424" s="182"/>
      <c r="Y424" s="184"/>
      <c r="Z424" s="180" t="s">
        <v>7098</v>
      </c>
      <c r="AA424" s="182"/>
    </row>
    <row r="425" ht="22.5" customHeight="1">
      <c r="A425" s="72">
        <f>COUNTIF('Copy of Call &amp; Chat-Lidya (buat'!$I$4:$I$1868,I425)</f>
        <v>2</v>
      </c>
      <c r="B425" s="176">
        <v>46142.0</v>
      </c>
      <c r="C425" s="91" t="s">
        <v>83</v>
      </c>
      <c r="D425" s="91" t="s">
        <v>155</v>
      </c>
      <c r="E425" s="91" t="s">
        <v>3242</v>
      </c>
      <c r="F425" s="176">
        <v>46134.0</v>
      </c>
      <c r="G425" s="91"/>
      <c r="H425" s="91" t="s">
        <v>4323</v>
      </c>
      <c r="I425" s="91" t="s">
        <v>2143</v>
      </c>
      <c r="J425" s="97" t="s">
        <v>2144</v>
      </c>
      <c r="K425" s="97" t="s">
        <v>2145</v>
      </c>
      <c r="L425" s="97" t="s">
        <v>2145</v>
      </c>
      <c r="M425" s="91" t="s">
        <v>4324</v>
      </c>
      <c r="N425" s="91" t="s">
        <v>2146</v>
      </c>
      <c r="O425" s="183">
        <v>46121.0</v>
      </c>
      <c r="P425" s="176">
        <v>46135.0</v>
      </c>
      <c r="Q425" s="91" t="s">
        <v>222</v>
      </c>
      <c r="R425" s="91" t="s">
        <v>124</v>
      </c>
      <c r="S425" s="179" t="s">
        <v>251</v>
      </c>
      <c r="T425" s="179" t="s">
        <v>292</v>
      </c>
      <c r="U425" s="179" t="s">
        <v>101</v>
      </c>
      <c r="V425" s="91" t="s">
        <v>664</v>
      </c>
      <c r="W425" s="182"/>
      <c r="X425" s="182"/>
      <c r="Y425" s="184"/>
      <c r="Z425" s="180" t="s">
        <v>7122</v>
      </c>
      <c r="AA425" s="182"/>
    </row>
    <row r="426" ht="22.5" customHeight="1">
      <c r="A426" s="72">
        <f>COUNTIF('Copy of Call &amp; Chat-Lidya (buat'!$I$4:$I$1868,I426)</f>
        <v>1</v>
      </c>
      <c r="B426" s="576">
        <v>46142.0</v>
      </c>
      <c r="C426" s="91" t="s">
        <v>83</v>
      </c>
      <c r="D426" s="91" t="s">
        <v>155</v>
      </c>
      <c r="E426" s="91" t="s">
        <v>1753</v>
      </c>
      <c r="F426" s="176">
        <v>46134.0</v>
      </c>
      <c r="G426" s="91"/>
      <c r="H426" s="91" t="s">
        <v>7132</v>
      </c>
      <c r="I426" s="91" t="s">
        <v>4347</v>
      </c>
      <c r="J426" s="97" t="s">
        <v>4348</v>
      </c>
      <c r="K426" s="97" t="s">
        <v>4349</v>
      </c>
      <c r="L426" s="97" t="s">
        <v>4349</v>
      </c>
      <c r="M426" s="91" t="s">
        <v>4350</v>
      </c>
      <c r="N426" s="91" t="s">
        <v>4350</v>
      </c>
      <c r="O426" s="183">
        <v>46128.0</v>
      </c>
      <c r="P426" s="176">
        <v>46142.0</v>
      </c>
      <c r="Q426" s="91" t="s">
        <v>124</v>
      </c>
      <c r="R426" s="91" t="s">
        <v>143</v>
      </c>
      <c r="S426" s="179" t="s">
        <v>350</v>
      </c>
      <c r="T426" s="179" t="s">
        <v>145</v>
      </c>
      <c r="U426" s="179" t="s">
        <v>101</v>
      </c>
      <c r="V426" s="91" t="s">
        <v>283</v>
      </c>
      <c r="W426" s="182"/>
      <c r="X426" s="182"/>
      <c r="Y426" s="184"/>
      <c r="Z426" s="180" t="s">
        <v>364</v>
      </c>
      <c r="AA426" s="182"/>
    </row>
    <row r="427" ht="22.5" customHeight="1">
      <c r="A427" s="72">
        <f>COUNTIF('Copy of Call &amp; Chat-Lidya (buat'!$I$4:$I$1868,I427)</f>
        <v>4</v>
      </c>
      <c r="B427" s="576">
        <v>46142.0</v>
      </c>
      <c r="C427" s="91" t="s">
        <v>83</v>
      </c>
      <c r="D427" s="91" t="s">
        <v>155</v>
      </c>
      <c r="E427" s="91" t="s">
        <v>1706</v>
      </c>
      <c r="F427" s="176">
        <v>46134.0</v>
      </c>
      <c r="G427" s="91"/>
      <c r="H427" s="91" t="s">
        <v>1708</v>
      </c>
      <c r="I427" s="91" t="s">
        <v>1709</v>
      </c>
      <c r="J427" s="97" t="s">
        <v>1711</v>
      </c>
      <c r="K427" s="97" t="s">
        <v>1712</v>
      </c>
      <c r="L427" s="97" t="s">
        <v>1712</v>
      </c>
      <c r="M427" s="91" t="s">
        <v>1713</v>
      </c>
      <c r="N427" s="91" t="s">
        <v>1714</v>
      </c>
      <c r="O427" s="183">
        <v>46129.0</v>
      </c>
      <c r="P427" s="176">
        <v>46143.0</v>
      </c>
      <c r="Q427" s="91" t="s">
        <v>124</v>
      </c>
      <c r="R427" s="91" t="s">
        <v>143</v>
      </c>
      <c r="S427" s="179" t="s">
        <v>251</v>
      </c>
      <c r="T427" s="179" t="s">
        <v>145</v>
      </c>
      <c r="U427" s="179" t="s">
        <v>128</v>
      </c>
      <c r="V427" s="91" t="s">
        <v>131</v>
      </c>
      <c r="W427" s="182"/>
      <c r="X427" s="182"/>
      <c r="Y427" s="184"/>
      <c r="Z427" s="182"/>
      <c r="AA427" s="182"/>
    </row>
    <row r="428" ht="22.5" customHeight="1">
      <c r="A428" s="72">
        <f>COUNTIF('Copy of Call &amp; Chat-Lidya (buat'!$I$4:$I$1868,I428)</f>
        <v>2</v>
      </c>
      <c r="B428" s="576">
        <v>46142.0</v>
      </c>
      <c r="C428" s="91" t="s">
        <v>83</v>
      </c>
      <c r="D428" s="91" t="s">
        <v>155</v>
      </c>
      <c r="E428" s="91" t="s">
        <v>2373</v>
      </c>
      <c r="F428" s="176">
        <v>46134.0</v>
      </c>
      <c r="G428" s="91"/>
      <c r="H428" s="91" t="s">
        <v>2377</v>
      </c>
      <c r="I428" s="91" t="s">
        <v>2379</v>
      </c>
      <c r="J428" s="97" t="s">
        <v>2380</v>
      </c>
      <c r="K428" s="97" t="s">
        <v>2381</v>
      </c>
      <c r="L428" s="97" t="s">
        <v>2381</v>
      </c>
      <c r="M428" s="91" t="s">
        <v>2382</v>
      </c>
      <c r="N428" s="91" t="s">
        <v>2382</v>
      </c>
      <c r="O428" s="183">
        <v>46129.0</v>
      </c>
      <c r="P428" s="176">
        <v>46143.0</v>
      </c>
      <c r="Q428" s="91" t="s">
        <v>124</v>
      </c>
      <c r="R428" s="91" t="s">
        <v>143</v>
      </c>
      <c r="S428" s="179" t="s">
        <v>251</v>
      </c>
      <c r="T428" s="179" t="s">
        <v>145</v>
      </c>
      <c r="U428" s="179" t="s">
        <v>101</v>
      </c>
      <c r="V428" s="91" t="s">
        <v>131</v>
      </c>
      <c r="W428" s="182"/>
      <c r="X428" s="182"/>
      <c r="Y428" s="184"/>
      <c r="Z428" s="182"/>
      <c r="AA428" s="182"/>
    </row>
    <row r="429" ht="22.5" customHeight="1">
      <c r="A429" s="72">
        <f>COUNTIF('Copy of Call &amp; Chat-Lidya (buat'!$I$4:$I$1868,I429)</f>
        <v>3</v>
      </c>
      <c r="B429" s="576">
        <v>46142.0</v>
      </c>
      <c r="C429" s="91" t="s">
        <v>83</v>
      </c>
      <c r="D429" s="91" t="s">
        <v>155</v>
      </c>
      <c r="E429" s="91" t="s">
        <v>2070</v>
      </c>
      <c r="F429" s="176">
        <v>46134.0</v>
      </c>
      <c r="G429" s="91"/>
      <c r="H429" s="91" t="s">
        <v>2071</v>
      </c>
      <c r="I429" s="91" t="s">
        <v>2072</v>
      </c>
      <c r="J429" s="97" t="s">
        <v>2073</v>
      </c>
      <c r="K429" s="97" t="s">
        <v>2074</v>
      </c>
      <c r="L429" s="97" t="s">
        <v>2074</v>
      </c>
      <c r="M429" s="91" t="s">
        <v>2075</v>
      </c>
      <c r="N429" s="91" t="s">
        <v>2075</v>
      </c>
      <c r="O429" s="183">
        <v>46130.0</v>
      </c>
      <c r="P429" s="176">
        <v>46144.0</v>
      </c>
      <c r="Q429" s="91" t="s">
        <v>143</v>
      </c>
      <c r="R429" s="91" t="s">
        <v>143</v>
      </c>
      <c r="S429" s="179" t="s">
        <v>381</v>
      </c>
      <c r="T429" s="179" t="s">
        <v>145</v>
      </c>
      <c r="U429" s="179" t="s">
        <v>101</v>
      </c>
      <c r="V429" s="91" t="s">
        <v>1043</v>
      </c>
      <c r="W429" s="91" t="s">
        <v>342</v>
      </c>
      <c r="X429" s="182"/>
      <c r="Y429" s="184"/>
      <c r="Z429" s="180" t="s">
        <v>5248</v>
      </c>
      <c r="AA429" s="182"/>
    </row>
    <row r="430" ht="22.5" customHeight="1">
      <c r="A430" s="72">
        <f>COUNTIF('Copy of Call &amp; Chat-Lidya (buat'!$I$4:$I$1868,I430)</f>
        <v>7</v>
      </c>
      <c r="B430" s="176">
        <v>46142.0</v>
      </c>
      <c r="C430" s="91" t="s">
        <v>83</v>
      </c>
      <c r="D430" s="91" t="s">
        <v>155</v>
      </c>
      <c r="E430" s="91" t="s">
        <v>6648</v>
      </c>
      <c r="F430" s="176">
        <v>46139.0</v>
      </c>
      <c r="G430" s="91"/>
      <c r="H430" s="91" t="s">
        <v>1731</v>
      </c>
      <c r="I430" s="91" t="s">
        <v>1732</v>
      </c>
      <c r="J430" s="97" t="s">
        <v>1733</v>
      </c>
      <c r="K430" s="97" t="s">
        <v>1735</v>
      </c>
      <c r="L430" s="97" t="s">
        <v>1735</v>
      </c>
      <c r="M430" s="91" t="s">
        <v>1736</v>
      </c>
      <c r="N430" s="91" t="s">
        <v>1736</v>
      </c>
      <c r="O430" s="183">
        <v>46139.0</v>
      </c>
      <c r="P430" s="176">
        <v>46153.0</v>
      </c>
      <c r="Q430" s="91" t="s">
        <v>124</v>
      </c>
      <c r="R430" s="91" t="s">
        <v>213</v>
      </c>
      <c r="S430" s="179" t="s">
        <v>251</v>
      </c>
      <c r="T430" s="179" t="s">
        <v>381</v>
      </c>
      <c r="U430" s="179" t="s">
        <v>101</v>
      </c>
      <c r="V430" s="91" t="s">
        <v>341</v>
      </c>
      <c r="W430" s="182"/>
      <c r="X430" s="182"/>
      <c r="Y430" s="184"/>
      <c r="Z430" s="180" t="s">
        <v>7181</v>
      </c>
      <c r="AA430" s="182"/>
    </row>
    <row r="431" ht="22.5" customHeight="1">
      <c r="A431" s="72">
        <f>COUNTIF('Copy of Call &amp; Chat-Lidya (buat'!$I$4:$I$1868,I431)</f>
        <v>5</v>
      </c>
      <c r="B431" s="176">
        <v>46142.0</v>
      </c>
      <c r="C431" s="91" t="s">
        <v>83</v>
      </c>
      <c r="D431" s="91" t="s">
        <v>155</v>
      </c>
      <c r="E431" s="91" t="s">
        <v>1971</v>
      </c>
      <c r="F431" s="176">
        <v>46141.0</v>
      </c>
      <c r="G431" s="91"/>
      <c r="H431" s="91" t="s">
        <v>851</v>
      </c>
      <c r="I431" s="91" t="s">
        <v>1973</v>
      </c>
      <c r="J431" s="97" t="s">
        <v>1974</v>
      </c>
      <c r="K431" s="97" t="s">
        <v>1976</v>
      </c>
      <c r="L431" s="97" t="s">
        <v>1976</v>
      </c>
      <c r="M431" s="91" t="s">
        <v>1977</v>
      </c>
      <c r="N431" s="91" t="s">
        <v>1977</v>
      </c>
      <c r="O431" s="183">
        <v>46141.0</v>
      </c>
      <c r="P431" s="176">
        <v>46155.0</v>
      </c>
      <c r="Q431" s="91" t="s">
        <v>124</v>
      </c>
      <c r="R431" s="91" t="s">
        <v>213</v>
      </c>
      <c r="S431" s="179" t="s">
        <v>100</v>
      </c>
      <c r="T431" s="179" t="s">
        <v>381</v>
      </c>
      <c r="U431" s="179" t="s">
        <v>101</v>
      </c>
      <c r="V431" s="91" t="s">
        <v>1043</v>
      </c>
      <c r="W431" s="182"/>
      <c r="X431" s="182"/>
      <c r="Y431" s="184"/>
      <c r="Z431" s="97" t="s">
        <v>7195</v>
      </c>
      <c r="AA431" s="182"/>
    </row>
    <row r="432" ht="22.5" customHeight="1">
      <c r="A432" s="72">
        <f>COUNTIF('Copy of Call &amp; Chat-Lidya (buat'!$I$4:$I$1868,I432)</f>
        <v>1</v>
      </c>
      <c r="B432" s="176">
        <v>46142.0</v>
      </c>
      <c r="C432" s="91" t="s">
        <v>83</v>
      </c>
      <c r="D432" s="91" t="s">
        <v>155</v>
      </c>
      <c r="E432" s="91" t="s">
        <v>5748</v>
      </c>
      <c r="F432" s="176">
        <v>46141.0</v>
      </c>
      <c r="G432" s="91"/>
      <c r="H432" s="91" t="s">
        <v>7201</v>
      </c>
      <c r="I432" s="91" t="s">
        <v>7202</v>
      </c>
      <c r="J432" s="97" t="s">
        <v>7204</v>
      </c>
      <c r="K432" s="97" t="s">
        <v>7206</v>
      </c>
      <c r="L432" s="97" t="s">
        <v>7206</v>
      </c>
      <c r="M432" s="91" t="s">
        <v>7207</v>
      </c>
      <c r="N432" s="91" t="s">
        <v>7207</v>
      </c>
      <c r="O432" s="183">
        <v>46141.0</v>
      </c>
      <c r="P432" s="176">
        <v>46155.0</v>
      </c>
      <c r="Q432" s="91" t="s">
        <v>124</v>
      </c>
      <c r="R432" s="91" t="s">
        <v>143</v>
      </c>
      <c r="S432" s="179" t="s">
        <v>251</v>
      </c>
      <c r="T432" s="179" t="s">
        <v>350</v>
      </c>
      <c r="U432" s="179" t="s">
        <v>101</v>
      </c>
      <c r="V432" s="91" t="s">
        <v>283</v>
      </c>
      <c r="W432" s="182"/>
      <c r="X432" s="182"/>
      <c r="Y432" s="184"/>
      <c r="Z432" s="180" t="s">
        <v>7217</v>
      </c>
      <c r="AA432" s="182"/>
    </row>
    <row r="433" ht="22.5" customHeight="1">
      <c r="A433" s="72">
        <f>COUNTIF('Copy of Call &amp; Chat-Lidya (buat'!$I$4:$I$1868,I433)</f>
        <v>2</v>
      </c>
      <c r="B433" s="176">
        <v>46142.0</v>
      </c>
      <c r="C433" s="91" t="s">
        <v>83</v>
      </c>
      <c r="D433" s="91" t="s">
        <v>155</v>
      </c>
      <c r="E433" s="91" t="s">
        <v>2692</v>
      </c>
      <c r="F433" s="176">
        <v>46142.0</v>
      </c>
      <c r="G433" s="91"/>
      <c r="H433" s="91" t="s">
        <v>1825</v>
      </c>
      <c r="I433" s="91" t="s">
        <v>2693</v>
      </c>
      <c r="J433" s="97" t="s">
        <v>2694</v>
      </c>
      <c r="K433" s="97" t="s">
        <v>2695</v>
      </c>
      <c r="L433" s="97" t="s">
        <v>2695</v>
      </c>
      <c r="M433" s="91" t="s">
        <v>2698</v>
      </c>
      <c r="N433" s="91" t="s">
        <v>2698</v>
      </c>
      <c r="O433" s="183">
        <v>46142.0</v>
      </c>
      <c r="P433" s="176">
        <v>46156.0</v>
      </c>
      <c r="Q433" s="91" t="s">
        <v>124</v>
      </c>
      <c r="R433" s="91" t="s">
        <v>143</v>
      </c>
      <c r="S433" s="179" t="s">
        <v>126</v>
      </c>
      <c r="T433" s="179" t="s">
        <v>145</v>
      </c>
      <c r="U433" s="179" t="s">
        <v>101</v>
      </c>
      <c r="V433" s="91" t="s">
        <v>131</v>
      </c>
      <c r="W433" s="182"/>
      <c r="X433" s="182"/>
      <c r="Y433" s="184"/>
      <c r="Z433" s="182"/>
      <c r="AA433" s="182"/>
    </row>
    <row r="434" ht="22.5" customHeight="1">
      <c r="A434" s="72">
        <f>COUNTIF('Copy of Call &amp; Chat-Lidya (buat'!$I$4:$I$1868,I434)</f>
        <v>2</v>
      </c>
      <c r="B434" s="176">
        <v>46142.0</v>
      </c>
      <c r="C434" s="91" t="s">
        <v>83</v>
      </c>
      <c r="D434" s="91" t="s">
        <v>155</v>
      </c>
      <c r="E434" s="91" t="s">
        <v>2707</v>
      </c>
      <c r="F434" s="176">
        <v>46142.0</v>
      </c>
      <c r="G434" s="91"/>
      <c r="H434" s="91" t="s">
        <v>532</v>
      </c>
      <c r="I434" s="91" t="s">
        <v>2708</v>
      </c>
      <c r="J434" s="97" t="s">
        <v>2709</v>
      </c>
      <c r="K434" s="97" t="s">
        <v>2710</v>
      </c>
      <c r="L434" s="97" t="s">
        <v>2710</v>
      </c>
      <c r="M434" s="91" t="s">
        <v>2711</v>
      </c>
      <c r="N434" s="91" t="s">
        <v>2711</v>
      </c>
      <c r="O434" s="183">
        <v>46142.0</v>
      </c>
      <c r="P434" s="176">
        <v>46156.0</v>
      </c>
      <c r="Q434" s="91" t="s">
        <v>124</v>
      </c>
      <c r="R434" s="91" t="s">
        <v>143</v>
      </c>
      <c r="S434" s="179" t="s">
        <v>251</v>
      </c>
      <c r="T434" s="179" t="s">
        <v>145</v>
      </c>
      <c r="U434" s="179" t="s">
        <v>101</v>
      </c>
      <c r="V434" s="91" t="s">
        <v>131</v>
      </c>
      <c r="W434" s="182"/>
      <c r="X434" s="182"/>
      <c r="Y434" s="184"/>
      <c r="Z434" s="182"/>
      <c r="AA434" s="182"/>
    </row>
    <row r="435" ht="22.5" customHeight="1">
      <c r="A435" s="72">
        <f>COUNTIF('Copy of Call &amp; Chat-Lidya (buat'!$I$4:$I$1868,I435)</f>
        <v>2</v>
      </c>
      <c r="B435" s="176">
        <v>46142.0</v>
      </c>
      <c r="C435" s="91" t="s">
        <v>83</v>
      </c>
      <c r="D435" s="91" t="s">
        <v>155</v>
      </c>
      <c r="E435" s="91" t="s">
        <v>2483</v>
      </c>
      <c r="F435" s="176">
        <v>46142.0</v>
      </c>
      <c r="G435" s="91"/>
      <c r="H435" s="91" t="s">
        <v>2484</v>
      </c>
      <c r="I435" s="91" t="s">
        <v>2485</v>
      </c>
      <c r="J435" s="97" t="s">
        <v>2486</v>
      </c>
      <c r="K435" s="97" t="s">
        <v>2487</v>
      </c>
      <c r="L435" s="97" t="s">
        <v>2487</v>
      </c>
      <c r="M435" s="91" t="s">
        <v>2488</v>
      </c>
      <c r="N435" s="91" t="s">
        <v>2488</v>
      </c>
      <c r="O435" s="183">
        <v>46142.0</v>
      </c>
      <c r="P435" s="176">
        <v>46156.0</v>
      </c>
      <c r="Q435" s="91" t="s">
        <v>124</v>
      </c>
      <c r="R435" s="91" t="s">
        <v>143</v>
      </c>
      <c r="S435" s="179" t="s">
        <v>381</v>
      </c>
      <c r="T435" s="179" t="s">
        <v>145</v>
      </c>
      <c r="U435" s="179" t="s">
        <v>101</v>
      </c>
      <c r="V435" s="91" t="s">
        <v>283</v>
      </c>
      <c r="W435" s="97" t="s">
        <v>392</v>
      </c>
      <c r="X435" s="182"/>
      <c r="Y435" s="184"/>
      <c r="Z435" s="180" t="s">
        <v>2499</v>
      </c>
      <c r="AA435" s="182"/>
    </row>
    <row r="436" ht="22.5" customHeight="1">
      <c r="A436" s="72">
        <f>COUNTIF('Copy of Call &amp; Chat-Lidya (buat'!$I$4:$I$1868,I436)</f>
        <v>1</v>
      </c>
      <c r="B436" s="176">
        <v>46141.0</v>
      </c>
      <c r="C436" s="91" t="s">
        <v>83</v>
      </c>
      <c r="D436" s="91" t="s">
        <v>155</v>
      </c>
      <c r="E436" s="91" t="s">
        <v>2816</v>
      </c>
      <c r="F436" s="176">
        <v>46134.0</v>
      </c>
      <c r="G436" s="91"/>
      <c r="H436" s="91" t="s">
        <v>4364</v>
      </c>
      <c r="I436" s="91" t="s">
        <v>4365</v>
      </c>
      <c r="J436" s="97" t="s">
        <v>4366</v>
      </c>
      <c r="K436" s="97" t="s">
        <v>4367</v>
      </c>
      <c r="L436" s="97" t="s">
        <v>4367</v>
      </c>
      <c r="M436" s="91" t="s">
        <v>4368</v>
      </c>
      <c r="N436" s="91" t="s">
        <v>4369</v>
      </c>
      <c r="O436" s="183">
        <v>46130.0</v>
      </c>
      <c r="P436" s="176">
        <v>46144.0</v>
      </c>
      <c r="Q436" s="91" t="s">
        <v>143</v>
      </c>
      <c r="R436" s="91" t="s">
        <v>143</v>
      </c>
      <c r="S436" s="179" t="s">
        <v>350</v>
      </c>
      <c r="T436" s="179" t="s">
        <v>145</v>
      </c>
      <c r="U436" s="179" t="s">
        <v>101</v>
      </c>
      <c r="V436" s="91" t="s">
        <v>283</v>
      </c>
      <c r="W436" s="182"/>
      <c r="X436" s="182"/>
      <c r="Y436" s="184"/>
      <c r="Z436" s="180" t="s">
        <v>364</v>
      </c>
      <c r="AA436" s="756"/>
    </row>
    <row r="437" ht="22.5" customHeight="1">
      <c r="A437" s="72">
        <f>COUNTIF('Copy of Call &amp; Chat-Lidya (buat'!$I$4:$I$1868,I437)</f>
        <v>1</v>
      </c>
      <c r="B437" s="176">
        <v>46141.0</v>
      </c>
      <c r="C437" s="91" t="s">
        <v>83</v>
      </c>
      <c r="D437" s="91" t="s">
        <v>155</v>
      </c>
      <c r="E437" s="91" t="s">
        <v>2830</v>
      </c>
      <c r="F437" s="176">
        <v>46134.0</v>
      </c>
      <c r="G437" s="91"/>
      <c r="H437" s="91" t="s">
        <v>4379</v>
      </c>
      <c r="I437" s="91" t="s">
        <v>4380</v>
      </c>
      <c r="J437" s="97" t="s">
        <v>4381</v>
      </c>
      <c r="K437" s="97" t="s">
        <v>4382</v>
      </c>
      <c r="L437" s="97" t="s">
        <v>4382</v>
      </c>
      <c r="M437" s="91" t="s">
        <v>4384</v>
      </c>
      <c r="N437" s="91" t="s">
        <v>4368</v>
      </c>
      <c r="O437" s="183">
        <v>46131.0</v>
      </c>
      <c r="P437" s="176">
        <v>46145.0</v>
      </c>
      <c r="Q437" s="91" t="s">
        <v>256</v>
      </c>
      <c r="R437" s="91" t="s">
        <v>124</v>
      </c>
      <c r="S437" s="179" t="s">
        <v>126</v>
      </c>
      <c r="T437" s="179" t="s">
        <v>195</v>
      </c>
      <c r="U437" s="179" t="s">
        <v>128</v>
      </c>
      <c r="V437" s="91" t="s">
        <v>302</v>
      </c>
      <c r="W437" s="182"/>
      <c r="X437" s="182"/>
      <c r="Y437" s="184"/>
      <c r="Z437" s="182"/>
      <c r="AA437" s="182"/>
    </row>
    <row r="438" ht="22.5" customHeight="1">
      <c r="A438" s="72">
        <f>COUNTIF('Copy of Call &amp; Chat-Lidya (buat'!$I$4:$I$1868,I438)</f>
        <v>5</v>
      </c>
      <c r="B438" s="176">
        <v>46141.0</v>
      </c>
      <c r="C438" s="91" t="s">
        <v>83</v>
      </c>
      <c r="D438" s="91" t="s">
        <v>155</v>
      </c>
      <c r="E438" s="91" t="s">
        <v>761</v>
      </c>
      <c r="F438" s="176">
        <v>46134.0</v>
      </c>
      <c r="G438" s="91"/>
      <c r="H438" s="91" t="s">
        <v>762</v>
      </c>
      <c r="I438" s="91" t="s">
        <v>763</v>
      </c>
      <c r="J438" s="97" t="s">
        <v>764</v>
      </c>
      <c r="K438" s="97" t="s">
        <v>765</v>
      </c>
      <c r="L438" s="97" t="s">
        <v>765</v>
      </c>
      <c r="M438" s="91" t="s">
        <v>766</v>
      </c>
      <c r="N438" s="91" t="s">
        <v>766</v>
      </c>
      <c r="O438" s="183">
        <v>46132.0</v>
      </c>
      <c r="P438" s="176">
        <v>46146.0</v>
      </c>
      <c r="Q438" s="91" t="s">
        <v>98</v>
      </c>
      <c r="R438" s="91" t="s">
        <v>143</v>
      </c>
      <c r="S438" s="179" t="s">
        <v>126</v>
      </c>
      <c r="T438" s="83" t="s">
        <v>350</v>
      </c>
      <c r="U438" s="179" t="s">
        <v>101</v>
      </c>
      <c r="V438" s="76" t="s">
        <v>283</v>
      </c>
      <c r="W438" s="182"/>
      <c r="X438" s="182"/>
      <c r="Y438" s="184"/>
      <c r="Z438" s="88" t="s">
        <v>7271</v>
      </c>
      <c r="AA438" s="182"/>
    </row>
    <row r="439" ht="22.5" customHeight="1">
      <c r="A439" s="72">
        <f>COUNTIF('Copy of Call &amp; Chat-Lidya (buat'!$I$4:$I$1868,I439)</f>
        <v>2</v>
      </c>
      <c r="B439" s="176">
        <v>46141.0</v>
      </c>
      <c r="C439" s="91" t="s">
        <v>83</v>
      </c>
      <c r="D439" s="91" t="s">
        <v>155</v>
      </c>
      <c r="E439" s="91" t="s">
        <v>2390</v>
      </c>
      <c r="F439" s="176">
        <v>46134.0</v>
      </c>
      <c r="G439" s="91"/>
      <c r="H439" s="91" t="s">
        <v>2393</v>
      </c>
      <c r="I439" s="91" t="s">
        <v>2394</v>
      </c>
      <c r="J439" s="97" t="s">
        <v>2396</v>
      </c>
      <c r="K439" s="97" t="s">
        <v>2397</v>
      </c>
      <c r="L439" s="97" t="s">
        <v>2397</v>
      </c>
      <c r="M439" s="91" t="s">
        <v>2398</v>
      </c>
      <c r="N439" s="91" t="s">
        <v>2399</v>
      </c>
      <c r="O439" s="183">
        <v>46133.0</v>
      </c>
      <c r="P439" s="176">
        <v>46147.0</v>
      </c>
      <c r="Q439" s="91" t="s">
        <v>124</v>
      </c>
      <c r="R439" s="91" t="s">
        <v>143</v>
      </c>
      <c r="S439" s="179" t="s">
        <v>126</v>
      </c>
      <c r="T439" s="179" t="s">
        <v>145</v>
      </c>
      <c r="U439" s="179" t="s">
        <v>101</v>
      </c>
      <c r="V439" s="91" t="s">
        <v>131</v>
      </c>
      <c r="W439" s="182"/>
      <c r="X439" s="182"/>
      <c r="Y439" s="184"/>
      <c r="Z439" s="182"/>
      <c r="AA439" s="182"/>
    </row>
    <row r="440" ht="22.5" customHeight="1">
      <c r="A440" s="72">
        <f>COUNTIF('Copy of Call &amp; Chat-Lidya (buat'!$I$4:$I$1868,I440)</f>
        <v>1</v>
      </c>
      <c r="B440" s="176">
        <v>46141.0</v>
      </c>
      <c r="C440" s="91" t="s">
        <v>83</v>
      </c>
      <c r="D440" s="91" t="s">
        <v>155</v>
      </c>
      <c r="E440" s="91" t="s">
        <v>2857</v>
      </c>
      <c r="F440" s="176">
        <v>46134.0</v>
      </c>
      <c r="G440" s="91"/>
      <c r="H440" s="91" t="s">
        <v>4292</v>
      </c>
      <c r="I440" s="91" t="s">
        <v>4296</v>
      </c>
      <c r="J440" s="97" t="s">
        <v>4297</v>
      </c>
      <c r="K440" s="97" t="s">
        <v>4298</v>
      </c>
      <c r="L440" s="97" t="s">
        <v>4298</v>
      </c>
      <c r="M440" s="91" t="s">
        <v>4299</v>
      </c>
      <c r="N440" s="91" t="s">
        <v>4299</v>
      </c>
      <c r="O440" s="183">
        <v>46133.0</v>
      </c>
      <c r="P440" s="176">
        <v>46147.0</v>
      </c>
      <c r="Q440" s="91" t="s">
        <v>124</v>
      </c>
      <c r="R440" s="91" t="s">
        <v>143</v>
      </c>
      <c r="S440" s="179" t="s">
        <v>251</v>
      </c>
      <c r="T440" s="179" t="s">
        <v>292</v>
      </c>
      <c r="U440" s="179" t="s">
        <v>101</v>
      </c>
      <c r="V440" s="91" t="s">
        <v>283</v>
      </c>
      <c r="W440" s="182"/>
      <c r="X440" s="182"/>
      <c r="Y440" s="184"/>
      <c r="Z440" s="180" t="s">
        <v>7304</v>
      </c>
      <c r="AA440" s="182"/>
    </row>
    <row r="441" ht="22.5" customHeight="1">
      <c r="A441" s="72">
        <f>COUNTIF('Copy of Call &amp; Chat-Lidya (buat'!$I$4:$I$1868,I441)</f>
        <v>2</v>
      </c>
      <c r="B441" s="176">
        <v>46141.0</v>
      </c>
      <c r="C441" s="91" t="s">
        <v>83</v>
      </c>
      <c r="D441" s="91" t="s">
        <v>155</v>
      </c>
      <c r="E441" s="91" t="s">
        <v>2406</v>
      </c>
      <c r="F441" s="176">
        <v>46134.0</v>
      </c>
      <c r="G441" s="91"/>
      <c r="H441" s="91" t="s">
        <v>2410</v>
      </c>
      <c r="I441" s="91" t="s">
        <v>2411</v>
      </c>
      <c r="J441" s="97" t="s">
        <v>2412</v>
      </c>
      <c r="K441" s="97" t="s">
        <v>2413</v>
      </c>
      <c r="L441" s="97" t="s">
        <v>2413</v>
      </c>
      <c r="M441" s="91" t="s">
        <v>2414</v>
      </c>
      <c r="N441" s="91" t="s">
        <v>2415</v>
      </c>
      <c r="O441" s="183">
        <v>46133.0</v>
      </c>
      <c r="P441" s="176">
        <v>46147.0</v>
      </c>
      <c r="Q441" s="91" t="s">
        <v>213</v>
      </c>
      <c r="R441" s="91" t="s">
        <v>143</v>
      </c>
      <c r="S441" s="179" t="s">
        <v>126</v>
      </c>
      <c r="T441" s="179" t="s">
        <v>145</v>
      </c>
      <c r="U441" s="179" t="s">
        <v>101</v>
      </c>
      <c r="V441" s="91" t="s">
        <v>131</v>
      </c>
      <c r="W441" s="182"/>
      <c r="X441" s="182"/>
      <c r="Y441" s="184"/>
      <c r="Z441" s="182"/>
      <c r="AA441" s="182"/>
    </row>
    <row r="442" ht="22.5" customHeight="1">
      <c r="A442" s="72">
        <f>COUNTIF('Copy of Call &amp; Chat-Lidya (buat'!$I$4:$I$1868,I442)</f>
        <v>2</v>
      </c>
      <c r="B442" s="176">
        <v>46141.0</v>
      </c>
      <c r="C442" s="91" t="s">
        <v>83</v>
      </c>
      <c r="D442" s="91" t="s">
        <v>155</v>
      </c>
      <c r="E442" s="91" t="s">
        <v>2424</v>
      </c>
      <c r="F442" s="176">
        <v>46134.0</v>
      </c>
      <c r="G442" s="91"/>
      <c r="H442" s="91" t="s">
        <v>2425</v>
      </c>
      <c r="I442" s="91" t="s">
        <v>2426</v>
      </c>
      <c r="J442" s="97" t="s">
        <v>2427</v>
      </c>
      <c r="K442" s="97" t="s">
        <v>2428</v>
      </c>
      <c r="L442" s="97" t="s">
        <v>2428</v>
      </c>
      <c r="M442" s="91" t="s">
        <v>2429</v>
      </c>
      <c r="N442" s="91" t="s">
        <v>2430</v>
      </c>
      <c r="O442" s="183">
        <v>46134.0</v>
      </c>
      <c r="P442" s="176">
        <v>46148.0</v>
      </c>
      <c r="Q442" s="91" t="s">
        <v>213</v>
      </c>
      <c r="R442" s="76" t="s">
        <v>124</v>
      </c>
      <c r="S442" s="179" t="s">
        <v>126</v>
      </c>
      <c r="T442" s="179" t="s">
        <v>145</v>
      </c>
      <c r="U442" s="179" t="s">
        <v>101</v>
      </c>
      <c r="V442" s="91" t="s">
        <v>131</v>
      </c>
      <c r="W442" s="182"/>
      <c r="X442" s="182"/>
      <c r="Y442" s="184"/>
      <c r="Z442" s="182"/>
      <c r="AA442" s="182"/>
    </row>
    <row r="443" ht="22.5" customHeight="1">
      <c r="A443" s="72">
        <f>COUNTIF('Copy of Call &amp; Chat-Lidya (buat'!$I$4:$I$1868,I443)</f>
        <v>2</v>
      </c>
      <c r="B443" s="176">
        <v>46141.0</v>
      </c>
      <c r="C443" s="91" t="s">
        <v>83</v>
      </c>
      <c r="D443" s="91" t="s">
        <v>155</v>
      </c>
      <c r="E443" s="91" t="s">
        <v>2438</v>
      </c>
      <c r="F443" s="176">
        <v>46134.0</v>
      </c>
      <c r="G443" s="91"/>
      <c r="H443" s="91" t="s">
        <v>2439</v>
      </c>
      <c r="I443" s="91" t="s">
        <v>2440</v>
      </c>
      <c r="J443" s="97" t="s">
        <v>2441</v>
      </c>
      <c r="K443" s="97" t="s">
        <v>2442</v>
      </c>
      <c r="L443" s="97" t="s">
        <v>2442</v>
      </c>
      <c r="M443" s="91" t="s">
        <v>2443</v>
      </c>
      <c r="N443" s="91" t="s">
        <v>2443</v>
      </c>
      <c r="O443" s="183">
        <v>46134.0</v>
      </c>
      <c r="P443" s="176">
        <v>46148.0</v>
      </c>
      <c r="Q443" s="91" t="s">
        <v>124</v>
      </c>
      <c r="R443" s="91" t="s">
        <v>143</v>
      </c>
      <c r="S443" s="179" t="s">
        <v>251</v>
      </c>
      <c r="T443" s="179" t="s">
        <v>145</v>
      </c>
      <c r="U443" s="179" t="s">
        <v>101</v>
      </c>
      <c r="V443" s="91" t="s">
        <v>131</v>
      </c>
      <c r="W443" s="182"/>
      <c r="X443" s="182"/>
      <c r="Y443" s="184"/>
      <c r="Z443" s="182"/>
      <c r="AA443" s="182"/>
    </row>
    <row r="444" ht="22.5" customHeight="1">
      <c r="A444" s="72">
        <f>COUNTIF('Copy of Call &amp; Chat-Lidya (buat'!$I$4:$I$1868,I444)</f>
        <v>1</v>
      </c>
      <c r="B444" s="176">
        <v>46141.0</v>
      </c>
      <c r="C444" s="91" t="s">
        <v>83</v>
      </c>
      <c r="D444" s="91" t="s">
        <v>155</v>
      </c>
      <c r="E444" s="91" t="s">
        <v>2902</v>
      </c>
      <c r="F444" s="176">
        <v>46134.0</v>
      </c>
      <c r="G444" s="91"/>
      <c r="H444" s="91" t="s">
        <v>7333</v>
      </c>
      <c r="I444" s="91" t="s">
        <v>7334</v>
      </c>
      <c r="J444" s="97" t="s">
        <v>7336</v>
      </c>
      <c r="K444" s="97" t="s">
        <v>7337</v>
      </c>
      <c r="L444" s="97" t="s">
        <v>7337</v>
      </c>
      <c r="M444" s="91" t="s">
        <v>7338</v>
      </c>
      <c r="N444" s="91" t="s">
        <v>7339</v>
      </c>
      <c r="O444" s="183">
        <v>46134.0</v>
      </c>
      <c r="P444" s="176">
        <v>46148.0</v>
      </c>
      <c r="Q444" s="91" t="s">
        <v>143</v>
      </c>
      <c r="R444" s="91" t="s">
        <v>143</v>
      </c>
      <c r="S444" s="179" t="s">
        <v>350</v>
      </c>
      <c r="T444" s="179" t="s">
        <v>145</v>
      </c>
      <c r="U444" s="179" t="s">
        <v>101</v>
      </c>
      <c r="V444" s="91" t="s">
        <v>283</v>
      </c>
      <c r="W444" s="182"/>
      <c r="X444" s="182"/>
      <c r="Y444" s="184"/>
      <c r="Z444" s="180" t="s">
        <v>7340</v>
      </c>
      <c r="AA444" s="182"/>
    </row>
    <row r="445" ht="22.5" customHeight="1">
      <c r="A445" s="72">
        <f>COUNTIF('Copy of Call &amp; Chat-Lidya (buat'!$I$4:$I$1868,I445)</f>
        <v>2</v>
      </c>
      <c r="B445" s="176">
        <v>46141.0</v>
      </c>
      <c r="C445" s="91" t="s">
        <v>83</v>
      </c>
      <c r="D445" s="91" t="s">
        <v>155</v>
      </c>
      <c r="E445" s="91" t="s">
        <v>2452</v>
      </c>
      <c r="F445" s="176">
        <v>46135.0</v>
      </c>
      <c r="G445" s="91"/>
      <c r="H445" s="91" t="s">
        <v>2029</v>
      </c>
      <c r="I445" s="91" t="s">
        <v>2453</v>
      </c>
      <c r="J445" s="97" t="s">
        <v>2454</v>
      </c>
      <c r="K445" s="97" t="s">
        <v>2455</v>
      </c>
      <c r="L445" s="97" t="s">
        <v>2455</v>
      </c>
      <c r="M445" s="91" t="s">
        <v>2456</v>
      </c>
      <c r="N445" s="91" t="s">
        <v>2456</v>
      </c>
      <c r="O445" s="183">
        <v>46135.0</v>
      </c>
      <c r="P445" s="176">
        <v>46149.0</v>
      </c>
      <c r="Q445" s="91" t="s">
        <v>124</v>
      </c>
      <c r="R445" s="91" t="s">
        <v>143</v>
      </c>
      <c r="S445" s="179" t="s">
        <v>251</v>
      </c>
      <c r="T445" s="179" t="s">
        <v>145</v>
      </c>
      <c r="U445" s="179" t="s">
        <v>101</v>
      </c>
      <c r="V445" s="91" t="s">
        <v>131</v>
      </c>
      <c r="W445" s="182"/>
      <c r="X445" s="182"/>
      <c r="Y445" s="184"/>
      <c r="Z445" s="182"/>
      <c r="AA445" s="182"/>
    </row>
    <row r="446" ht="22.5" customHeight="1">
      <c r="A446" s="72">
        <f>COUNTIF('Copy of Call &amp; Chat-Lidya (buat'!$I$4:$I$1868,I446)</f>
        <v>4</v>
      </c>
      <c r="B446" s="176">
        <v>46141.0</v>
      </c>
      <c r="C446" s="91" t="s">
        <v>83</v>
      </c>
      <c r="D446" s="91" t="s">
        <v>155</v>
      </c>
      <c r="E446" s="91" t="s">
        <v>2028</v>
      </c>
      <c r="F446" s="176">
        <v>46135.0</v>
      </c>
      <c r="G446" s="91"/>
      <c r="H446" s="91" t="s">
        <v>2029</v>
      </c>
      <c r="I446" s="91" t="s">
        <v>2030</v>
      </c>
      <c r="J446" s="97" t="s">
        <v>2032</v>
      </c>
      <c r="K446" s="97" t="s">
        <v>2033</v>
      </c>
      <c r="L446" s="97" t="s">
        <v>2033</v>
      </c>
      <c r="M446" s="91" t="s">
        <v>2034</v>
      </c>
      <c r="N446" s="182"/>
      <c r="O446" s="183">
        <v>46135.0</v>
      </c>
      <c r="P446" s="176">
        <v>46149.0</v>
      </c>
      <c r="Q446" s="91" t="s">
        <v>124</v>
      </c>
      <c r="R446" s="91" t="s">
        <v>213</v>
      </c>
      <c r="S446" s="179" t="s">
        <v>251</v>
      </c>
      <c r="T446" s="179" t="s">
        <v>145</v>
      </c>
      <c r="U446" s="179" t="s">
        <v>101</v>
      </c>
      <c r="V446" s="91" t="s">
        <v>131</v>
      </c>
      <c r="W446" s="182"/>
      <c r="X446" s="182"/>
      <c r="Y446" s="184"/>
      <c r="Z446" s="182"/>
      <c r="AA446" s="182"/>
    </row>
    <row r="447" ht="22.5" customHeight="1">
      <c r="A447" s="72">
        <f>COUNTIF('Copy of Call &amp; Chat-Lidya (buat'!$I$4:$I$1868,I447)</f>
        <v>2</v>
      </c>
      <c r="B447" s="176">
        <v>46141.0</v>
      </c>
      <c r="C447" s="91" t="s">
        <v>83</v>
      </c>
      <c r="D447" s="91" t="s">
        <v>155</v>
      </c>
      <c r="E447" s="91" t="s">
        <v>1768</v>
      </c>
      <c r="F447" s="176">
        <v>46135.0</v>
      </c>
      <c r="G447" s="91"/>
      <c r="H447" s="91" t="s">
        <v>2467</v>
      </c>
      <c r="I447" s="91" t="s">
        <v>2468</v>
      </c>
      <c r="J447" s="97" t="s">
        <v>2470</v>
      </c>
      <c r="K447" s="97" t="s">
        <v>2472</v>
      </c>
      <c r="L447" s="97" t="s">
        <v>2472</v>
      </c>
      <c r="M447" s="91" t="s">
        <v>2473</v>
      </c>
      <c r="N447" s="91" t="s">
        <v>2473</v>
      </c>
      <c r="O447" s="183">
        <v>46135.0</v>
      </c>
      <c r="P447" s="176">
        <v>46149.0</v>
      </c>
      <c r="Q447" s="91" t="s">
        <v>143</v>
      </c>
      <c r="R447" s="91" t="s">
        <v>143</v>
      </c>
      <c r="S447" s="179" t="s">
        <v>251</v>
      </c>
      <c r="T447" s="179" t="s">
        <v>145</v>
      </c>
      <c r="U447" s="179" t="s">
        <v>101</v>
      </c>
      <c r="V447" s="91" t="s">
        <v>131</v>
      </c>
      <c r="W447" s="182"/>
      <c r="X447" s="182"/>
      <c r="Y447" s="184"/>
      <c r="Z447" s="182"/>
      <c r="AA447" s="182"/>
    </row>
    <row r="448" ht="22.5" customHeight="1">
      <c r="A448" s="72">
        <f>COUNTIF('Copy of Call &amp; Chat-Lidya (buat'!$I$4:$I$1868,I448)</f>
        <v>5</v>
      </c>
      <c r="B448" s="176">
        <v>46141.0</v>
      </c>
      <c r="C448" s="91" t="s">
        <v>83</v>
      </c>
      <c r="D448" s="91" t="s">
        <v>155</v>
      </c>
      <c r="E448" s="91" t="s">
        <v>1783</v>
      </c>
      <c r="F448" s="176">
        <v>46135.0</v>
      </c>
      <c r="G448" s="91"/>
      <c r="H448" s="91" t="s">
        <v>2147</v>
      </c>
      <c r="I448" s="91" t="s">
        <v>2008</v>
      </c>
      <c r="J448" s="97" t="s">
        <v>2009</v>
      </c>
      <c r="K448" s="97" t="s">
        <v>2010</v>
      </c>
      <c r="L448" s="97" t="s">
        <v>2010</v>
      </c>
      <c r="M448" s="91" t="s">
        <v>2011</v>
      </c>
      <c r="N448" s="91" t="s">
        <v>2011</v>
      </c>
      <c r="O448" s="183">
        <v>46135.0</v>
      </c>
      <c r="P448" s="176">
        <v>46149.0</v>
      </c>
      <c r="Q448" s="91" t="s">
        <v>98</v>
      </c>
      <c r="R448" s="91" t="s">
        <v>213</v>
      </c>
      <c r="S448" s="179" t="s">
        <v>100</v>
      </c>
      <c r="T448" s="179" t="s">
        <v>145</v>
      </c>
      <c r="U448" s="179" t="s">
        <v>101</v>
      </c>
      <c r="V448" s="91" t="s">
        <v>341</v>
      </c>
      <c r="W448" s="182"/>
      <c r="X448" s="182"/>
      <c r="Y448" s="184"/>
      <c r="Z448" s="180" t="s">
        <v>7378</v>
      </c>
      <c r="AA448" s="182"/>
    </row>
    <row r="449" ht="22.5" customHeight="1">
      <c r="A449" s="72">
        <f>COUNTIF('Copy of Call &amp; Chat-Lidya (buat'!$I$4:$I$1868,I449)</f>
        <v>1</v>
      </c>
      <c r="B449" s="176">
        <v>46141.0</v>
      </c>
      <c r="C449" s="91" t="s">
        <v>83</v>
      </c>
      <c r="D449" s="91" t="s">
        <v>155</v>
      </c>
      <c r="E449" s="91" t="s">
        <v>1797</v>
      </c>
      <c r="F449" s="176">
        <v>46136.0</v>
      </c>
      <c r="G449" s="91"/>
      <c r="H449" s="91" t="s">
        <v>7379</v>
      </c>
      <c r="I449" s="91" t="s">
        <v>7380</v>
      </c>
      <c r="J449" s="97" t="s">
        <v>7381</v>
      </c>
      <c r="K449" s="97" t="s">
        <v>7382</v>
      </c>
      <c r="L449" s="97" t="s">
        <v>7382</v>
      </c>
      <c r="M449" s="91" t="s">
        <v>7383</v>
      </c>
      <c r="N449" s="91" t="s">
        <v>7383</v>
      </c>
      <c r="O449" s="183">
        <v>46135.0</v>
      </c>
      <c r="P449" s="176">
        <v>46150.0</v>
      </c>
      <c r="Q449" s="91" t="s">
        <v>124</v>
      </c>
      <c r="R449" s="91" t="s">
        <v>143</v>
      </c>
      <c r="S449" s="179" t="s">
        <v>350</v>
      </c>
      <c r="T449" s="179" t="s">
        <v>145</v>
      </c>
      <c r="U449" s="179" t="s">
        <v>101</v>
      </c>
      <c r="V449" s="91" t="s">
        <v>283</v>
      </c>
      <c r="W449" s="91" t="s">
        <v>392</v>
      </c>
      <c r="X449" s="182"/>
      <c r="Y449" s="184"/>
      <c r="Z449" s="182"/>
      <c r="AA449" s="182"/>
    </row>
    <row r="450" ht="22.5" customHeight="1">
      <c r="A450" s="72">
        <f>COUNTIF('Copy of Call &amp; Chat-Lidya (buat'!$I$4:$I$1868,I450)</f>
        <v>1</v>
      </c>
      <c r="B450" s="176">
        <v>46141.0</v>
      </c>
      <c r="C450" s="91" t="s">
        <v>83</v>
      </c>
      <c r="D450" s="91" t="s">
        <v>155</v>
      </c>
      <c r="E450" s="91" t="s">
        <v>4331</v>
      </c>
      <c r="F450" s="176">
        <v>46136.0</v>
      </c>
      <c r="G450" s="91"/>
      <c r="H450" s="91" t="s">
        <v>7393</v>
      </c>
      <c r="I450" s="91" t="s">
        <v>7395</v>
      </c>
      <c r="J450" s="97" t="s">
        <v>7396</v>
      </c>
      <c r="K450" s="97" t="s">
        <v>3715</v>
      </c>
      <c r="L450" s="97" t="s">
        <v>3715</v>
      </c>
      <c r="M450" s="91" t="s">
        <v>7401</v>
      </c>
      <c r="N450" s="91" t="s">
        <v>7401</v>
      </c>
      <c r="O450" s="183">
        <v>46136.0</v>
      </c>
      <c r="P450" s="176">
        <v>46150.0</v>
      </c>
      <c r="Q450" s="91" t="s">
        <v>124</v>
      </c>
      <c r="R450" s="91" t="s">
        <v>143</v>
      </c>
      <c r="S450" s="179" t="s">
        <v>350</v>
      </c>
      <c r="T450" s="179" t="s">
        <v>145</v>
      </c>
      <c r="U450" s="179" t="s">
        <v>101</v>
      </c>
      <c r="V450" s="91" t="s">
        <v>283</v>
      </c>
      <c r="W450" s="182"/>
      <c r="X450" s="182"/>
      <c r="Y450" s="184"/>
      <c r="Z450" s="180" t="s">
        <v>7340</v>
      </c>
      <c r="AA450" s="182"/>
    </row>
    <row r="451" ht="22.5" customHeight="1">
      <c r="A451" s="72">
        <f>COUNTIF('Copy of Call &amp; Chat-Lidya (buat'!$I$4:$I$1868,I451)</f>
        <v>1</v>
      </c>
      <c r="B451" s="176">
        <v>46141.0</v>
      </c>
      <c r="C451" s="91" t="s">
        <v>83</v>
      </c>
      <c r="D451" s="91" t="s">
        <v>155</v>
      </c>
      <c r="E451" s="91" t="s">
        <v>4333</v>
      </c>
      <c r="F451" s="176">
        <v>46136.0</v>
      </c>
      <c r="G451" s="91"/>
      <c r="H451" s="91" t="s">
        <v>7415</v>
      </c>
      <c r="I451" s="91" t="s">
        <v>7416</v>
      </c>
      <c r="J451" s="97" t="s">
        <v>7417</v>
      </c>
      <c r="K451" s="97" t="s">
        <v>7418</v>
      </c>
      <c r="L451" s="97" t="s">
        <v>7418</v>
      </c>
      <c r="M451" s="91" t="s">
        <v>7419</v>
      </c>
      <c r="N451" s="182"/>
      <c r="O451" s="183">
        <v>46136.0</v>
      </c>
      <c r="P451" s="176">
        <v>46150.0</v>
      </c>
      <c r="Q451" s="91" t="s">
        <v>124</v>
      </c>
      <c r="R451" s="91" t="s">
        <v>124</v>
      </c>
      <c r="S451" s="179" t="s">
        <v>292</v>
      </c>
      <c r="T451" s="179" t="s">
        <v>145</v>
      </c>
      <c r="U451" s="179" t="s">
        <v>101</v>
      </c>
      <c r="V451" s="91" t="s">
        <v>873</v>
      </c>
      <c r="W451" s="182"/>
      <c r="X451" s="182"/>
      <c r="Y451" s="184"/>
      <c r="Z451" s="180" t="s">
        <v>7427</v>
      </c>
      <c r="AA451" s="182"/>
    </row>
    <row r="452" ht="22.5" customHeight="1">
      <c r="A452" s="72">
        <f>COUNTIF('Copy of Call &amp; Chat-Lidya (buat'!$I$4:$I$1868,I452)</f>
        <v>3</v>
      </c>
      <c r="B452" s="176">
        <v>46141.0</v>
      </c>
      <c r="C452" s="91" t="s">
        <v>83</v>
      </c>
      <c r="D452" s="91" t="s">
        <v>155</v>
      </c>
      <c r="E452" s="91" t="s">
        <v>6298</v>
      </c>
      <c r="F452" s="176">
        <v>46139.0</v>
      </c>
      <c r="G452" s="91"/>
      <c r="H452" s="91" t="s">
        <v>7438</v>
      </c>
      <c r="I452" s="91" t="s">
        <v>7440</v>
      </c>
      <c r="J452" s="97" t="s">
        <v>7442</v>
      </c>
      <c r="K452" s="97" t="s">
        <v>7444</v>
      </c>
      <c r="L452" s="97" t="s">
        <v>7444</v>
      </c>
      <c r="M452" s="91" t="s">
        <v>7445</v>
      </c>
      <c r="N452" s="91" t="s">
        <v>7445</v>
      </c>
      <c r="O452" s="183">
        <v>46069.0</v>
      </c>
      <c r="P452" s="176">
        <v>46083.0</v>
      </c>
      <c r="Q452" s="91" t="s">
        <v>143</v>
      </c>
      <c r="R452" s="91" t="s">
        <v>124</v>
      </c>
      <c r="S452" s="179" t="s">
        <v>126</v>
      </c>
      <c r="T452" s="179" t="s">
        <v>195</v>
      </c>
      <c r="U452" s="179" t="s">
        <v>128</v>
      </c>
      <c r="V452" s="91" t="s">
        <v>131</v>
      </c>
      <c r="W452" s="182"/>
      <c r="X452" s="182"/>
      <c r="Y452" s="184"/>
      <c r="Z452" s="182"/>
      <c r="AA452" s="182"/>
    </row>
    <row r="453" ht="22.5" customHeight="1">
      <c r="A453" s="72">
        <f>COUNTIF('Copy of Call &amp; Chat-Lidya (buat'!$I$4:$I$1868,I453)</f>
        <v>1</v>
      </c>
      <c r="B453" s="176">
        <v>46141.0</v>
      </c>
      <c r="C453" s="91" t="s">
        <v>83</v>
      </c>
      <c r="D453" s="91" t="s">
        <v>155</v>
      </c>
      <c r="E453" s="91" t="s">
        <v>6306</v>
      </c>
      <c r="F453" s="176">
        <v>46139.0</v>
      </c>
      <c r="G453" s="91"/>
      <c r="H453" s="91" t="s">
        <v>7453</v>
      </c>
      <c r="I453" s="91" t="s">
        <v>7455</v>
      </c>
      <c r="J453" s="97" t="s">
        <v>7457</v>
      </c>
      <c r="K453" s="97" t="s">
        <v>7270</v>
      </c>
      <c r="L453" s="97" t="s">
        <v>7270</v>
      </c>
      <c r="M453" s="91" t="s">
        <v>7463</v>
      </c>
      <c r="N453" s="91" t="s">
        <v>7463</v>
      </c>
      <c r="O453" s="183">
        <v>46073.0</v>
      </c>
      <c r="P453" s="176">
        <v>46087.0</v>
      </c>
      <c r="Q453" s="91" t="s">
        <v>124</v>
      </c>
      <c r="R453" s="91" t="s">
        <v>143</v>
      </c>
      <c r="S453" s="179" t="s">
        <v>251</v>
      </c>
      <c r="T453" s="179" t="s">
        <v>195</v>
      </c>
      <c r="U453" s="179" t="s">
        <v>128</v>
      </c>
      <c r="V453" s="91" t="s">
        <v>131</v>
      </c>
      <c r="W453" s="182"/>
      <c r="X453" s="182"/>
      <c r="Y453" s="184"/>
      <c r="Z453" s="182"/>
      <c r="AA453" s="182"/>
    </row>
    <row r="454" ht="22.5" customHeight="1">
      <c r="A454" s="72">
        <f>COUNTIF('Copy of Call &amp; Chat-Lidya (buat'!$I$4:$I$1868,I454)</f>
        <v>2</v>
      </c>
      <c r="B454" s="176">
        <v>46141.0</v>
      </c>
      <c r="C454" s="91" t="s">
        <v>83</v>
      </c>
      <c r="D454" s="91" t="s">
        <v>155</v>
      </c>
      <c r="E454" s="91" t="s">
        <v>2148</v>
      </c>
      <c r="F454" s="176">
        <v>46139.0</v>
      </c>
      <c r="G454" s="91"/>
      <c r="H454" s="91" t="s">
        <v>2150</v>
      </c>
      <c r="I454" s="91" t="s">
        <v>2151</v>
      </c>
      <c r="J454" s="97" t="s">
        <v>2153</v>
      </c>
      <c r="K454" s="97" t="s">
        <v>2154</v>
      </c>
      <c r="L454" s="97" t="s">
        <v>2154</v>
      </c>
      <c r="M454" s="91" t="s">
        <v>2155</v>
      </c>
      <c r="N454" s="91" t="s">
        <v>2155</v>
      </c>
      <c r="O454" s="183">
        <v>46074.0</v>
      </c>
      <c r="P454" s="176">
        <v>46088.0</v>
      </c>
      <c r="Q454" s="91" t="s">
        <v>143</v>
      </c>
      <c r="R454" s="91" t="s">
        <v>143</v>
      </c>
      <c r="S454" s="179" t="s">
        <v>126</v>
      </c>
      <c r="T454" s="179" t="s">
        <v>145</v>
      </c>
      <c r="U454" s="179" t="s">
        <v>101</v>
      </c>
      <c r="V454" s="91" t="s">
        <v>131</v>
      </c>
      <c r="W454" s="182"/>
      <c r="X454" s="182"/>
      <c r="Y454" s="184"/>
      <c r="Z454" s="182"/>
      <c r="AA454" s="182"/>
    </row>
    <row r="455" ht="22.5" customHeight="1">
      <c r="A455" s="72">
        <f>COUNTIF('Copy of Call &amp; Chat-Lidya (buat'!$I$4:$I$1868,I455)</f>
        <v>2</v>
      </c>
      <c r="B455" s="176">
        <v>46141.0</v>
      </c>
      <c r="C455" s="91" t="s">
        <v>83</v>
      </c>
      <c r="D455" s="91" t="s">
        <v>155</v>
      </c>
      <c r="E455" s="91" t="s">
        <v>2162</v>
      </c>
      <c r="F455" s="176">
        <v>46139.0</v>
      </c>
      <c r="G455" s="91"/>
      <c r="H455" s="91" t="s">
        <v>2164</v>
      </c>
      <c r="I455" s="91" t="s">
        <v>2166</v>
      </c>
      <c r="J455" s="97" t="s">
        <v>2167</v>
      </c>
      <c r="K455" s="97" t="s">
        <v>2169</v>
      </c>
      <c r="L455" s="97" t="s">
        <v>2169</v>
      </c>
      <c r="M455" s="91" t="s">
        <v>2170</v>
      </c>
      <c r="N455" s="91" t="s">
        <v>2170</v>
      </c>
      <c r="O455" s="183">
        <v>46078.0</v>
      </c>
      <c r="P455" s="176">
        <v>46092.0</v>
      </c>
      <c r="Q455" s="91" t="s">
        <v>124</v>
      </c>
      <c r="R455" s="91" t="s">
        <v>143</v>
      </c>
      <c r="S455" s="179" t="s">
        <v>251</v>
      </c>
      <c r="T455" s="179" t="s">
        <v>145</v>
      </c>
      <c r="U455" s="179" t="s">
        <v>101</v>
      </c>
      <c r="V455" s="91" t="s">
        <v>131</v>
      </c>
      <c r="W455" s="182"/>
      <c r="X455" s="182"/>
      <c r="Y455" s="184"/>
      <c r="Z455" s="182"/>
      <c r="AA455" s="182"/>
    </row>
    <row r="456" ht="22.5" customHeight="1">
      <c r="A456" s="72">
        <f>COUNTIF('Copy of Call &amp; Chat-Lidya (buat'!$I$4:$I$1868,I456)</f>
        <v>3</v>
      </c>
      <c r="B456" s="176">
        <v>46141.0</v>
      </c>
      <c r="C456" s="91" t="s">
        <v>83</v>
      </c>
      <c r="D456" s="91" t="s">
        <v>155</v>
      </c>
      <c r="E456" s="91" t="s">
        <v>2079</v>
      </c>
      <c r="F456" s="176">
        <v>46139.0</v>
      </c>
      <c r="G456" s="91"/>
      <c r="H456" s="91" t="s">
        <v>2080</v>
      </c>
      <c r="I456" s="91" t="s">
        <v>2081</v>
      </c>
      <c r="J456" s="97" t="s">
        <v>2083</v>
      </c>
      <c r="K456" s="97" t="s">
        <v>2084</v>
      </c>
      <c r="L456" s="97" t="s">
        <v>2086</v>
      </c>
      <c r="M456" s="91" t="s">
        <v>2087</v>
      </c>
      <c r="N456" s="91" t="s">
        <v>2089</v>
      </c>
      <c r="O456" s="183">
        <v>46079.0</v>
      </c>
      <c r="P456" s="176">
        <v>46093.0</v>
      </c>
      <c r="Q456" s="91" t="s">
        <v>124</v>
      </c>
      <c r="R456" s="91" t="s">
        <v>143</v>
      </c>
      <c r="S456" s="179" t="s">
        <v>126</v>
      </c>
      <c r="T456" s="179" t="s">
        <v>145</v>
      </c>
      <c r="U456" s="179" t="s">
        <v>101</v>
      </c>
      <c r="V456" s="91" t="s">
        <v>131</v>
      </c>
      <c r="W456" s="182"/>
      <c r="X456" s="182"/>
      <c r="Y456" s="184"/>
      <c r="Z456" s="182"/>
      <c r="AA456" s="182"/>
    </row>
    <row r="457" ht="22.5" customHeight="1">
      <c r="A457" s="72">
        <f>COUNTIF('Copy of Call &amp; Chat-Lidya (buat'!$I$4:$I$1868,I457)</f>
        <v>1</v>
      </c>
      <c r="B457" s="176">
        <v>46141.0</v>
      </c>
      <c r="C457" s="91" t="s">
        <v>83</v>
      </c>
      <c r="D457" s="91" t="s">
        <v>155</v>
      </c>
      <c r="E457" s="91" t="s">
        <v>2121</v>
      </c>
      <c r="F457" s="176">
        <v>46139.0</v>
      </c>
      <c r="G457" s="91"/>
      <c r="H457" s="91" t="s">
        <v>7517</v>
      </c>
      <c r="I457" s="91" t="s">
        <v>7518</v>
      </c>
      <c r="J457" s="97" t="s">
        <v>7520</v>
      </c>
      <c r="K457" s="97" t="s">
        <v>7523</v>
      </c>
      <c r="L457" s="97" t="s">
        <v>7523</v>
      </c>
      <c r="M457" s="91" t="s">
        <v>7526</v>
      </c>
      <c r="N457" s="91" t="s">
        <v>7526</v>
      </c>
      <c r="O457" s="183">
        <v>46080.0</v>
      </c>
      <c r="P457" s="176">
        <v>46094.0</v>
      </c>
      <c r="Q457" s="91" t="s">
        <v>143</v>
      </c>
      <c r="R457" s="91" t="s">
        <v>143</v>
      </c>
      <c r="S457" s="179" t="s">
        <v>126</v>
      </c>
      <c r="T457" s="179" t="s">
        <v>195</v>
      </c>
      <c r="U457" s="179" t="s">
        <v>128</v>
      </c>
      <c r="V457" s="91" t="s">
        <v>131</v>
      </c>
      <c r="W457" s="182"/>
      <c r="X457" s="182"/>
      <c r="Y457" s="184"/>
      <c r="Z457" s="182"/>
      <c r="AA457" s="182"/>
    </row>
    <row r="458" ht="22.5" customHeight="1">
      <c r="A458" s="72">
        <f>COUNTIF('Copy of Call &amp; Chat-Lidya (buat'!$I$4:$I$1868,I458)</f>
        <v>1</v>
      </c>
      <c r="B458" s="176">
        <v>46141.0</v>
      </c>
      <c r="C458" s="91" t="s">
        <v>83</v>
      </c>
      <c r="D458" s="91" t="s">
        <v>155</v>
      </c>
      <c r="E458" s="91" t="s">
        <v>1077</v>
      </c>
      <c r="F458" s="176">
        <v>46139.0</v>
      </c>
      <c r="G458" s="91"/>
      <c r="H458" s="91" t="s">
        <v>7535</v>
      </c>
      <c r="I458" s="91" t="s">
        <v>7536</v>
      </c>
      <c r="J458" s="97" t="s">
        <v>7537</v>
      </c>
      <c r="K458" s="97" t="s">
        <v>7538</v>
      </c>
      <c r="L458" s="97" t="s">
        <v>7538</v>
      </c>
      <c r="M458" s="91" t="s">
        <v>7539</v>
      </c>
      <c r="N458" s="182"/>
      <c r="O458" s="183">
        <v>46081.0</v>
      </c>
      <c r="P458" s="176">
        <v>46095.0</v>
      </c>
      <c r="Q458" s="91" t="s">
        <v>124</v>
      </c>
      <c r="R458" s="91" t="s">
        <v>124</v>
      </c>
      <c r="S458" s="179" t="s">
        <v>292</v>
      </c>
      <c r="T458" s="179" t="s">
        <v>127</v>
      </c>
      <c r="U458" s="179" t="s">
        <v>128</v>
      </c>
      <c r="V458" s="91" t="s">
        <v>873</v>
      </c>
      <c r="W458" s="182"/>
      <c r="X458" s="182"/>
      <c r="Y458" s="184"/>
      <c r="Z458" s="180" t="s">
        <v>7546</v>
      </c>
      <c r="AA458" s="182"/>
    </row>
    <row r="459" ht="22.5" customHeight="1">
      <c r="A459" s="72">
        <f>COUNTIF('Copy of Call &amp; Chat-Lidya (buat'!$I$4:$I$1868,I459)</f>
        <v>1</v>
      </c>
      <c r="B459" s="176">
        <v>46141.0</v>
      </c>
      <c r="C459" s="91" t="s">
        <v>83</v>
      </c>
      <c r="D459" s="91" t="s">
        <v>155</v>
      </c>
      <c r="E459" s="91" t="s">
        <v>1060</v>
      </c>
      <c r="F459" s="176">
        <v>46139.0</v>
      </c>
      <c r="G459" s="91"/>
      <c r="H459" s="91" t="s">
        <v>7547</v>
      </c>
      <c r="I459" s="91" t="s">
        <v>7548</v>
      </c>
      <c r="J459" s="97" t="s">
        <v>7549</v>
      </c>
      <c r="K459" s="97" t="s">
        <v>7550</v>
      </c>
      <c r="L459" s="97" t="s">
        <v>7550</v>
      </c>
      <c r="M459" s="91" t="s">
        <v>7551</v>
      </c>
      <c r="N459" s="91" t="s">
        <v>7551</v>
      </c>
      <c r="O459" s="183">
        <v>46081.0</v>
      </c>
      <c r="P459" s="176">
        <v>46095.0</v>
      </c>
      <c r="Q459" s="91" t="s">
        <v>124</v>
      </c>
      <c r="R459" s="91" t="s">
        <v>124</v>
      </c>
      <c r="S459" s="179" t="s">
        <v>126</v>
      </c>
      <c r="T459" s="179" t="s">
        <v>195</v>
      </c>
      <c r="U459" s="179" t="s">
        <v>128</v>
      </c>
      <c r="V459" s="91" t="s">
        <v>131</v>
      </c>
      <c r="W459" s="182"/>
      <c r="X459" s="182"/>
      <c r="Y459" s="184"/>
      <c r="Z459" s="182"/>
      <c r="AA459" s="182"/>
    </row>
    <row r="460" ht="22.5" customHeight="1">
      <c r="A460" s="72">
        <f>COUNTIF('Copy of Call &amp; Chat-Lidya (buat'!$I$4:$I$1868,I460)</f>
        <v>1</v>
      </c>
      <c r="B460" s="176">
        <v>46141.0</v>
      </c>
      <c r="C460" s="91" t="s">
        <v>83</v>
      </c>
      <c r="D460" s="91" t="s">
        <v>155</v>
      </c>
      <c r="E460" s="91" t="s">
        <v>6357</v>
      </c>
      <c r="F460" s="176">
        <v>46139.0</v>
      </c>
      <c r="G460" s="91"/>
      <c r="H460" s="91" t="s">
        <v>7558</v>
      </c>
      <c r="I460" s="91" t="s">
        <v>7559</v>
      </c>
      <c r="J460" s="97" t="s">
        <v>7560</v>
      </c>
      <c r="K460" s="97" t="s">
        <v>7561</v>
      </c>
      <c r="L460" s="97" t="s">
        <v>7561</v>
      </c>
      <c r="M460" s="91" t="s">
        <v>7562</v>
      </c>
      <c r="N460" s="91" t="s">
        <v>7562</v>
      </c>
      <c r="O460" s="183">
        <v>46081.0</v>
      </c>
      <c r="P460" s="176">
        <v>46095.0</v>
      </c>
      <c r="Q460" s="91" t="s">
        <v>124</v>
      </c>
      <c r="R460" s="91" t="s">
        <v>143</v>
      </c>
      <c r="S460" s="179" t="s">
        <v>292</v>
      </c>
      <c r="T460" s="179" t="s">
        <v>145</v>
      </c>
      <c r="U460" s="179" t="s">
        <v>101</v>
      </c>
      <c r="V460" s="91" t="s">
        <v>283</v>
      </c>
      <c r="W460" s="182"/>
      <c r="X460" s="182"/>
      <c r="Y460" s="184"/>
      <c r="Z460" s="180" t="s">
        <v>7568</v>
      </c>
      <c r="AA460" s="182"/>
    </row>
    <row r="461" ht="22.5" customHeight="1">
      <c r="A461" s="72">
        <f>COUNTIF('Copy of Call &amp; Chat-Lidya (buat'!$I$4:$I$1868,I461)</f>
        <v>3</v>
      </c>
      <c r="B461" s="176">
        <v>46141.0</v>
      </c>
      <c r="C461" s="91" t="s">
        <v>83</v>
      </c>
      <c r="D461" s="91" t="s">
        <v>155</v>
      </c>
      <c r="E461" s="91" t="s">
        <v>2126</v>
      </c>
      <c r="F461" s="176">
        <v>46139.0</v>
      </c>
      <c r="G461" s="91"/>
      <c r="H461" s="91" t="s">
        <v>2127</v>
      </c>
      <c r="I461" s="91" t="s">
        <v>2128</v>
      </c>
      <c r="J461" s="97" t="s">
        <v>2129</v>
      </c>
      <c r="K461" s="97" t="s">
        <v>2130</v>
      </c>
      <c r="L461" s="97" t="s">
        <v>2130</v>
      </c>
      <c r="M461" s="91" t="s">
        <v>2131</v>
      </c>
      <c r="N461" s="91" t="s">
        <v>2133</v>
      </c>
      <c r="O461" s="183">
        <v>46085.0</v>
      </c>
      <c r="P461" s="176">
        <v>46099.0</v>
      </c>
      <c r="Q461" s="91" t="s">
        <v>124</v>
      </c>
      <c r="R461" s="91" t="s">
        <v>143</v>
      </c>
      <c r="S461" s="179" t="s">
        <v>251</v>
      </c>
      <c r="T461" s="179" t="s">
        <v>145</v>
      </c>
      <c r="U461" s="179" t="s">
        <v>101</v>
      </c>
      <c r="V461" s="91" t="s">
        <v>131</v>
      </c>
      <c r="W461" s="182"/>
      <c r="X461" s="182"/>
      <c r="Y461" s="184"/>
      <c r="Z461" s="182"/>
      <c r="AA461" s="182"/>
    </row>
    <row r="462" ht="22.5" customHeight="1">
      <c r="A462" s="72">
        <f>COUNTIF('Copy of Call &amp; Chat-Lidya (buat'!$I$4:$I$1868,I462)</f>
        <v>2</v>
      </c>
      <c r="B462" s="176">
        <v>46141.0</v>
      </c>
      <c r="C462" s="91" t="s">
        <v>83</v>
      </c>
      <c r="D462" s="91" t="s">
        <v>155</v>
      </c>
      <c r="E462" s="91" t="s">
        <v>2516</v>
      </c>
      <c r="F462" s="176">
        <v>46139.0</v>
      </c>
      <c r="G462" s="91"/>
      <c r="H462" s="91" t="s">
        <v>2522</v>
      </c>
      <c r="I462" s="91" t="s">
        <v>2523</v>
      </c>
      <c r="J462" s="97" t="s">
        <v>2524</v>
      </c>
      <c r="K462" s="97" t="s">
        <v>2525</v>
      </c>
      <c r="L462" s="97" t="s">
        <v>2525</v>
      </c>
      <c r="M462" s="91" t="s">
        <v>2526</v>
      </c>
      <c r="N462" s="182"/>
      <c r="O462" s="183">
        <v>46085.0</v>
      </c>
      <c r="P462" s="176">
        <v>46099.0</v>
      </c>
      <c r="Q462" s="91" t="s">
        <v>124</v>
      </c>
      <c r="R462" s="91" t="s">
        <v>143</v>
      </c>
      <c r="S462" s="179" t="s">
        <v>251</v>
      </c>
      <c r="T462" s="179" t="s">
        <v>145</v>
      </c>
      <c r="U462" s="179" t="s">
        <v>101</v>
      </c>
      <c r="V462" s="91" t="s">
        <v>131</v>
      </c>
      <c r="W462" s="182"/>
      <c r="X462" s="182"/>
      <c r="Y462" s="184"/>
      <c r="Z462" s="182"/>
      <c r="AA462" s="182"/>
    </row>
    <row r="463" ht="22.5" customHeight="1">
      <c r="A463" s="72">
        <f>COUNTIF('Copy of Call &amp; Chat-Lidya (buat'!$I$4:$I$1868,I463)</f>
        <v>2</v>
      </c>
      <c r="B463" s="176">
        <v>46141.0</v>
      </c>
      <c r="C463" s="91" t="s">
        <v>83</v>
      </c>
      <c r="D463" s="91" t="s">
        <v>155</v>
      </c>
      <c r="E463" s="91" t="s">
        <v>1685</v>
      </c>
      <c r="F463" s="176">
        <v>46139.0</v>
      </c>
      <c r="G463" s="91"/>
      <c r="H463" s="91" t="s">
        <v>2527</v>
      </c>
      <c r="I463" s="91" t="s">
        <v>2528</v>
      </c>
      <c r="J463" s="97" t="s">
        <v>2529</v>
      </c>
      <c r="K463" s="97" t="s">
        <v>2531</v>
      </c>
      <c r="L463" s="97" t="s">
        <v>2531</v>
      </c>
      <c r="M463" s="91" t="s">
        <v>2532</v>
      </c>
      <c r="N463" s="182"/>
      <c r="O463" s="183">
        <v>46085.0</v>
      </c>
      <c r="P463" s="176">
        <v>46099.0</v>
      </c>
      <c r="Q463" s="91" t="s">
        <v>143</v>
      </c>
      <c r="R463" s="91" t="s">
        <v>143</v>
      </c>
      <c r="S463" s="179" t="s">
        <v>251</v>
      </c>
      <c r="T463" s="179" t="s">
        <v>145</v>
      </c>
      <c r="U463" s="179" t="s">
        <v>101</v>
      </c>
      <c r="V463" s="91" t="s">
        <v>131</v>
      </c>
      <c r="W463" s="182"/>
      <c r="X463" s="182"/>
      <c r="Y463" s="184"/>
      <c r="Z463" s="182"/>
      <c r="AA463" s="182"/>
    </row>
    <row r="464" ht="22.5" customHeight="1">
      <c r="A464" s="72">
        <f>COUNTIF('Copy of Call &amp; Chat-Lidya (buat'!$I$4:$I$1868,I464)</f>
        <v>2</v>
      </c>
      <c r="B464" s="176">
        <v>46141.0</v>
      </c>
      <c r="C464" s="91" t="s">
        <v>83</v>
      </c>
      <c r="D464" s="91" t="s">
        <v>155</v>
      </c>
      <c r="E464" s="91" t="s">
        <v>2541</v>
      </c>
      <c r="F464" s="176">
        <v>46139.0</v>
      </c>
      <c r="G464" s="91"/>
      <c r="H464" s="91" t="s">
        <v>2542</v>
      </c>
      <c r="I464" s="91" t="s">
        <v>2543</v>
      </c>
      <c r="J464" s="97" t="s">
        <v>2544</v>
      </c>
      <c r="K464" s="97" t="s">
        <v>2545</v>
      </c>
      <c r="L464" s="97" t="s">
        <v>2545</v>
      </c>
      <c r="M464" s="91" t="s">
        <v>2546</v>
      </c>
      <c r="N464" s="91" t="s">
        <v>2546</v>
      </c>
      <c r="O464" s="183">
        <v>46086.0</v>
      </c>
      <c r="P464" s="176">
        <v>46100.0</v>
      </c>
      <c r="Q464" s="91" t="s">
        <v>124</v>
      </c>
      <c r="R464" s="91" t="s">
        <v>143</v>
      </c>
      <c r="S464" s="179" t="s">
        <v>126</v>
      </c>
      <c r="T464" s="179" t="s">
        <v>145</v>
      </c>
      <c r="U464" s="179" t="s">
        <v>101</v>
      </c>
      <c r="V464" s="91" t="s">
        <v>131</v>
      </c>
      <c r="W464" s="182"/>
      <c r="X464" s="182"/>
      <c r="Y464" s="184"/>
      <c r="Z464" s="182"/>
      <c r="AA464" s="182"/>
    </row>
    <row r="465" ht="22.5" customHeight="1">
      <c r="A465" s="72">
        <f>COUNTIF('Copy of Call &amp; Chat-Lidya (buat'!$I$4:$I$1868,I465)</f>
        <v>2</v>
      </c>
      <c r="B465" s="176">
        <v>46141.0</v>
      </c>
      <c r="C465" s="91" t="s">
        <v>83</v>
      </c>
      <c r="D465" s="91" t="s">
        <v>155</v>
      </c>
      <c r="E465" s="91" t="s">
        <v>2549</v>
      </c>
      <c r="F465" s="176">
        <v>46139.0</v>
      </c>
      <c r="G465" s="91"/>
      <c r="H465" s="91" t="s">
        <v>2550</v>
      </c>
      <c r="I465" s="91" t="s">
        <v>2551</v>
      </c>
      <c r="J465" s="97" t="s">
        <v>2552</v>
      </c>
      <c r="K465" s="97" t="s">
        <v>2553</v>
      </c>
      <c r="L465" s="97" t="s">
        <v>2553</v>
      </c>
      <c r="M465" s="91" t="s">
        <v>2554</v>
      </c>
      <c r="N465" s="182"/>
      <c r="O465" s="183">
        <v>46087.0</v>
      </c>
      <c r="P465" s="176">
        <v>46101.0</v>
      </c>
      <c r="Q465" s="91" t="s">
        <v>213</v>
      </c>
      <c r="R465" s="91" t="s">
        <v>143</v>
      </c>
      <c r="S465" s="179" t="s">
        <v>126</v>
      </c>
      <c r="T465" s="179" t="s">
        <v>145</v>
      </c>
      <c r="U465" s="179" t="s">
        <v>101</v>
      </c>
      <c r="V465" s="91" t="s">
        <v>131</v>
      </c>
      <c r="W465" s="182"/>
      <c r="X465" s="182"/>
      <c r="Y465" s="184"/>
      <c r="Z465" s="182"/>
      <c r="AA465" s="182"/>
    </row>
    <row r="466" ht="22.5" customHeight="1">
      <c r="A466" s="72">
        <f>COUNTIF('Copy of Call &amp; Chat-Lidya (buat'!$I$4:$I$1868,I466)</f>
        <v>2</v>
      </c>
      <c r="B466" s="176">
        <v>46141.0</v>
      </c>
      <c r="C466" s="91" t="s">
        <v>83</v>
      </c>
      <c r="D466" s="91" t="s">
        <v>155</v>
      </c>
      <c r="E466" s="91" t="s">
        <v>2561</v>
      </c>
      <c r="F466" s="176">
        <v>46139.0</v>
      </c>
      <c r="G466" s="91"/>
      <c r="H466" s="91" t="s">
        <v>2562</v>
      </c>
      <c r="I466" s="91" t="s">
        <v>2563</v>
      </c>
      <c r="J466" s="97" t="s">
        <v>2564</v>
      </c>
      <c r="K466" s="97" t="s">
        <v>2565</v>
      </c>
      <c r="L466" s="97" t="s">
        <v>2565</v>
      </c>
      <c r="M466" s="91" t="s">
        <v>2566</v>
      </c>
      <c r="N466" s="91" t="s">
        <v>2566</v>
      </c>
      <c r="O466" s="183">
        <v>46087.0</v>
      </c>
      <c r="P466" s="176">
        <v>46101.0</v>
      </c>
      <c r="Q466" s="91" t="s">
        <v>124</v>
      </c>
      <c r="R466" s="91" t="s">
        <v>143</v>
      </c>
      <c r="S466" s="179" t="s">
        <v>251</v>
      </c>
      <c r="T466" s="179" t="s">
        <v>145</v>
      </c>
      <c r="U466" s="179" t="s">
        <v>101</v>
      </c>
      <c r="V466" s="91" t="s">
        <v>131</v>
      </c>
      <c r="W466" s="182"/>
      <c r="X466" s="182"/>
      <c r="Y466" s="184"/>
      <c r="Z466" s="182"/>
      <c r="AA466" s="182"/>
    </row>
    <row r="467" ht="22.5" customHeight="1">
      <c r="A467" s="72">
        <f>COUNTIF('Copy of Call &amp; Chat-Lidya (buat'!$I$4:$I$1868,I467)</f>
        <v>2</v>
      </c>
      <c r="B467" s="176">
        <v>46141.0</v>
      </c>
      <c r="C467" s="91" t="s">
        <v>83</v>
      </c>
      <c r="D467" s="91" t="s">
        <v>155</v>
      </c>
      <c r="E467" s="91" t="s">
        <v>3250</v>
      </c>
      <c r="F467" s="176">
        <v>46139.0</v>
      </c>
      <c r="G467" s="91"/>
      <c r="H467" s="91" t="s">
        <v>3251</v>
      </c>
      <c r="I467" s="91" t="s">
        <v>3252</v>
      </c>
      <c r="J467" s="97" t="s">
        <v>3253</v>
      </c>
      <c r="K467" s="97" t="s">
        <v>3254</v>
      </c>
      <c r="L467" s="97" t="s">
        <v>3254</v>
      </c>
      <c r="M467" s="91" t="s">
        <v>3255</v>
      </c>
      <c r="N467" s="91" t="s">
        <v>3255</v>
      </c>
      <c r="O467" s="183">
        <v>46087.0</v>
      </c>
      <c r="P467" s="176">
        <v>46101.0</v>
      </c>
      <c r="Q467" s="91" t="s">
        <v>124</v>
      </c>
      <c r="R467" s="91" t="s">
        <v>143</v>
      </c>
      <c r="S467" s="179" t="s">
        <v>126</v>
      </c>
      <c r="T467" s="179" t="s">
        <v>145</v>
      </c>
      <c r="U467" s="179" t="s">
        <v>101</v>
      </c>
      <c r="V467" s="91" t="s">
        <v>131</v>
      </c>
      <c r="W467" s="182"/>
      <c r="X467" s="182"/>
      <c r="Y467" s="184"/>
      <c r="Z467" s="182"/>
      <c r="AA467" s="182"/>
    </row>
    <row r="468" ht="22.5" customHeight="1">
      <c r="A468" s="72">
        <f>COUNTIF('Copy of Call &amp; Chat-Lidya (buat'!$I$4:$I$1868,I468)</f>
        <v>2</v>
      </c>
      <c r="B468" s="176">
        <v>46141.0</v>
      </c>
      <c r="C468" s="91" t="s">
        <v>83</v>
      </c>
      <c r="D468" s="91" t="s">
        <v>155</v>
      </c>
      <c r="E468" s="91" t="s">
        <v>3265</v>
      </c>
      <c r="F468" s="176">
        <v>46139.0</v>
      </c>
      <c r="G468" s="91"/>
      <c r="H468" s="91" t="s">
        <v>3266</v>
      </c>
      <c r="I468" s="91" t="s">
        <v>3267</v>
      </c>
      <c r="J468" s="97" t="s">
        <v>3268</v>
      </c>
      <c r="K468" s="97" t="s">
        <v>3269</v>
      </c>
      <c r="L468" s="97" t="s">
        <v>3269</v>
      </c>
      <c r="M468" s="91" t="s">
        <v>3270</v>
      </c>
      <c r="N468" s="91" t="s">
        <v>3270</v>
      </c>
      <c r="O468" s="183">
        <v>46089.0</v>
      </c>
      <c r="P468" s="176">
        <v>46103.0</v>
      </c>
      <c r="Q468" s="91" t="s">
        <v>124</v>
      </c>
      <c r="R468" s="91" t="s">
        <v>143</v>
      </c>
      <c r="S468" s="179" t="s">
        <v>126</v>
      </c>
      <c r="T468" s="179" t="s">
        <v>145</v>
      </c>
      <c r="U468" s="179" t="s">
        <v>101</v>
      </c>
      <c r="V468" s="91" t="s">
        <v>131</v>
      </c>
      <c r="W468" s="182"/>
      <c r="X468" s="182"/>
      <c r="Y468" s="184"/>
      <c r="Z468" s="182"/>
      <c r="AA468" s="182"/>
    </row>
    <row r="469" ht="22.5" customHeight="1">
      <c r="A469" s="72">
        <f>COUNTIF('Copy of Call &amp; Chat-Lidya (buat'!$I$4:$I$1868,I469)</f>
        <v>1</v>
      </c>
      <c r="B469" s="176">
        <v>46141.0</v>
      </c>
      <c r="C469" s="91" t="s">
        <v>83</v>
      </c>
      <c r="D469" s="91" t="s">
        <v>155</v>
      </c>
      <c r="E469" s="91" t="s">
        <v>6456</v>
      </c>
      <c r="F469" s="176">
        <v>46139.0</v>
      </c>
      <c r="G469" s="91"/>
      <c r="H469" s="91" t="s">
        <v>7656</v>
      </c>
      <c r="I469" s="91" t="s">
        <v>7658</v>
      </c>
      <c r="J469" s="97" t="s">
        <v>7659</v>
      </c>
      <c r="K469" s="97" t="s">
        <v>7660</v>
      </c>
      <c r="L469" s="97" t="s">
        <v>7660</v>
      </c>
      <c r="M469" s="91" t="s">
        <v>7662</v>
      </c>
      <c r="N469" s="91" t="s">
        <v>7663</v>
      </c>
      <c r="O469" s="183">
        <v>46090.0</v>
      </c>
      <c r="P469" s="176">
        <v>46104.0</v>
      </c>
      <c r="Q469" s="91" t="s">
        <v>124</v>
      </c>
      <c r="R469" s="91" t="s">
        <v>143</v>
      </c>
      <c r="S469" s="179" t="s">
        <v>251</v>
      </c>
      <c r="T469" s="179" t="s">
        <v>195</v>
      </c>
      <c r="U469" s="179" t="s">
        <v>128</v>
      </c>
      <c r="V469" s="91" t="s">
        <v>131</v>
      </c>
      <c r="W469" s="182"/>
      <c r="X469" s="182"/>
      <c r="Y469" s="184"/>
      <c r="Z469" s="182"/>
      <c r="AA469" s="182"/>
    </row>
    <row r="470" ht="22.5" customHeight="1">
      <c r="A470" s="72">
        <f>COUNTIF('Copy of Call &amp; Chat-Lidya (buat'!$I$4:$I$1868,I470)</f>
        <v>2</v>
      </c>
      <c r="B470" s="176">
        <v>46141.0</v>
      </c>
      <c r="C470" s="91" t="s">
        <v>83</v>
      </c>
      <c r="D470" s="91" t="s">
        <v>155</v>
      </c>
      <c r="E470" s="91" t="s">
        <v>3110</v>
      </c>
      <c r="F470" s="176">
        <v>46139.0</v>
      </c>
      <c r="G470" s="91"/>
      <c r="H470" s="91" t="s">
        <v>3275</v>
      </c>
      <c r="I470" s="91" t="s">
        <v>3276</v>
      </c>
      <c r="J470" s="97" t="s">
        <v>3277</v>
      </c>
      <c r="K470" s="97" t="s">
        <v>3278</v>
      </c>
      <c r="L470" s="97" t="s">
        <v>3278</v>
      </c>
      <c r="M470" s="91" t="s">
        <v>3279</v>
      </c>
      <c r="N470" s="91" t="s">
        <v>3279</v>
      </c>
      <c r="O470" s="183">
        <v>46090.0</v>
      </c>
      <c r="P470" s="176">
        <v>46104.0</v>
      </c>
      <c r="Q470" s="91" t="s">
        <v>124</v>
      </c>
      <c r="R470" s="91" t="s">
        <v>143</v>
      </c>
      <c r="S470" s="179" t="s">
        <v>350</v>
      </c>
      <c r="T470" s="179" t="s">
        <v>145</v>
      </c>
      <c r="U470" s="179" t="s">
        <v>101</v>
      </c>
      <c r="V470" s="91" t="s">
        <v>131</v>
      </c>
      <c r="W470" s="182"/>
      <c r="X470" s="182"/>
      <c r="Y470" s="184"/>
      <c r="Z470" s="180" t="s">
        <v>7690</v>
      </c>
      <c r="AA470" s="182"/>
    </row>
    <row r="471" ht="22.5" customHeight="1">
      <c r="A471" s="72">
        <f>COUNTIF('Copy of Call &amp; Chat-Lidya (buat'!$I$4:$I$1868,I471)</f>
        <v>1</v>
      </c>
      <c r="B471" s="176">
        <v>46141.0</v>
      </c>
      <c r="C471" s="91" t="s">
        <v>83</v>
      </c>
      <c r="D471" s="91" t="s">
        <v>155</v>
      </c>
      <c r="E471" s="91" t="s">
        <v>3143</v>
      </c>
      <c r="F471" s="176">
        <v>46139.0</v>
      </c>
      <c r="G471" s="91"/>
      <c r="H471" s="91" t="s">
        <v>7697</v>
      </c>
      <c r="I471" s="91" t="s">
        <v>7699</v>
      </c>
      <c r="J471" s="97" t="s">
        <v>7701</v>
      </c>
      <c r="K471" s="97" t="s">
        <v>7702</v>
      </c>
      <c r="L471" s="97" t="s">
        <v>7702</v>
      </c>
      <c r="M471" s="91" t="s">
        <v>7703</v>
      </c>
      <c r="N471" s="91" t="s">
        <v>7704</v>
      </c>
      <c r="O471" s="183">
        <v>46090.0</v>
      </c>
      <c r="P471" s="176">
        <v>46104.0</v>
      </c>
      <c r="Q471" s="91" t="s">
        <v>315</v>
      </c>
      <c r="R471" s="91" t="s">
        <v>124</v>
      </c>
      <c r="S471" s="179" t="s">
        <v>292</v>
      </c>
      <c r="T471" s="179" t="s">
        <v>145</v>
      </c>
      <c r="U471" s="179" t="s">
        <v>101</v>
      </c>
      <c r="V471" s="91" t="s">
        <v>664</v>
      </c>
      <c r="W471" s="182"/>
      <c r="X471" s="182"/>
      <c r="Y471" s="184"/>
      <c r="Z471" s="180" t="s">
        <v>7705</v>
      </c>
      <c r="AA471" s="182"/>
    </row>
    <row r="472" ht="22.5" customHeight="1">
      <c r="A472" s="72">
        <f>COUNTIF('Copy of Call &amp; Chat-Lidya (buat'!$I$4:$I$1868,I472)</f>
        <v>2</v>
      </c>
      <c r="B472" s="176">
        <v>46141.0</v>
      </c>
      <c r="C472" s="91" t="s">
        <v>83</v>
      </c>
      <c r="D472" s="91" t="s">
        <v>155</v>
      </c>
      <c r="E472" s="91" t="s">
        <v>2575</v>
      </c>
      <c r="F472" s="176">
        <v>46139.0</v>
      </c>
      <c r="G472" s="91"/>
      <c r="H472" s="91" t="s">
        <v>2577</v>
      </c>
      <c r="I472" s="91" t="s">
        <v>2578</v>
      </c>
      <c r="J472" s="97" t="s">
        <v>2579</v>
      </c>
      <c r="K472" s="97" t="s">
        <v>2580</v>
      </c>
      <c r="L472" s="97" t="s">
        <v>2580</v>
      </c>
      <c r="M472" s="91" t="s">
        <v>2581</v>
      </c>
      <c r="N472" s="91" t="s">
        <v>2581</v>
      </c>
      <c r="O472" s="183">
        <v>46091.0</v>
      </c>
      <c r="P472" s="176">
        <v>46105.0</v>
      </c>
      <c r="Q472" s="91" t="s">
        <v>124</v>
      </c>
      <c r="R472" s="91" t="s">
        <v>143</v>
      </c>
      <c r="S472" s="179" t="s">
        <v>126</v>
      </c>
      <c r="T472" s="179" t="s">
        <v>145</v>
      </c>
      <c r="U472" s="179" t="s">
        <v>101</v>
      </c>
      <c r="V472" s="91" t="s">
        <v>131</v>
      </c>
      <c r="W472" s="182"/>
      <c r="X472" s="182"/>
      <c r="Y472" s="184"/>
      <c r="Z472" s="182"/>
      <c r="AA472" s="182"/>
    </row>
    <row r="473" ht="22.5" customHeight="1">
      <c r="A473" s="72">
        <f>COUNTIF('Copy of Call &amp; Chat-Lidya (buat'!$I$4:$I$1868,I473)</f>
        <v>1</v>
      </c>
      <c r="B473" s="176">
        <v>46141.0</v>
      </c>
      <c r="C473" s="91" t="s">
        <v>83</v>
      </c>
      <c r="D473" s="91" t="s">
        <v>155</v>
      </c>
      <c r="E473" s="91" t="s">
        <v>1866</v>
      </c>
      <c r="F473" s="176">
        <v>46139.0</v>
      </c>
      <c r="G473" s="91"/>
      <c r="H473" s="91" t="s">
        <v>7732</v>
      </c>
      <c r="I473" s="91" t="s">
        <v>7733</v>
      </c>
      <c r="J473" s="97" t="s">
        <v>2188</v>
      </c>
      <c r="K473" s="97" t="s">
        <v>7734</v>
      </c>
      <c r="L473" s="97" t="s">
        <v>7734</v>
      </c>
      <c r="M473" s="91" t="s">
        <v>7735</v>
      </c>
      <c r="N473" s="91" t="s">
        <v>7736</v>
      </c>
      <c r="O473" s="183">
        <v>46092.0</v>
      </c>
      <c r="P473" s="176">
        <v>46106.0</v>
      </c>
      <c r="Q473" s="91" t="s">
        <v>124</v>
      </c>
      <c r="R473" s="91" t="s">
        <v>143</v>
      </c>
      <c r="S473" s="179" t="s">
        <v>350</v>
      </c>
      <c r="T473" s="179" t="s">
        <v>145</v>
      </c>
      <c r="U473" s="179" t="s">
        <v>101</v>
      </c>
      <c r="V473" s="91" t="s">
        <v>283</v>
      </c>
      <c r="W473" s="182"/>
      <c r="X473" s="182"/>
      <c r="Y473" s="184"/>
      <c r="Z473" s="180" t="s">
        <v>7690</v>
      </c>
      <c r="AA473" s="182"/>
    </row>
    <row r="474" ht="22.5" customHeight="1">
      <c r="A474" s="72">
        <f>COUNTIF('Copy of Call &amp; Chat-Lidya (buat'!$I$4:$I$1868,I474)</f>
        <v>2</v>
      </c>
      <c r="B474" s="176">
        <v>46141.0</v>
      </c>
      <c r="C474" s="91" t="s">
        <v>83</v>
      </c>
      <c r="D474" s="91" t="s">
        <v>155</v>
      </c>
      <c r="E474" s="91" t="s">
        <v>2584</v>
      </c>
      <c r="F474" s="176">
        <v>46139.0</v>
      </c>
      <c r="G474" s="91"/>
      <c r="H474" s="91" t="s">
        <v>2585</v>
      </c>
      <c r="I474" s="91" t="s">
        <v>2586</v>
      </c>
      <c r="J474" s="97" t="s">
        <v>2587</v>
      </c>
      <c r="K474" s="97" t="s">
        <v>2588</v>
      </c>
      <c r="L474" s="97" t="s">
        <v>2588</v>
      </c>
      <c r="M474" s="91" t="s">
        <v>2589</v>
      </c>
      <c r="N474" s="91" t="s">
        <v>2589</v>
      </c>
      <c r="O474" s="183">
        <v>46094.0</v>
      </c>
      <c r="P474" s="176">
        <v>46108.0</v>
      </c>
      <c r="Q474" s="91" t="s">
        <v>135</v>
      </c>
      <c r="R474" s="91" t="s">
        <v>143</v>
      </c>
      <c r="S474" s="179" t="s">
        <v>126</v>
      </c>
      <c r="T474" s="179" t="s">
        <v>145</v>
      </c>
      <c r="U474" s="179" t="s">
        <v>101</v>
      </c>
      <c r="V474" s="91" t="s">
        <v>131</v>
      </c>
      <c r="W474" s="182"/>
      <c r="X474" s="182"/>
      <c r="Y474" s="184"/>
      <c r="Z474" s="182"/>
      <c r="AA474" s="182"/>
    </row>
    <row r="475" ht="22.5" customHeight="1">
      <c r="A475" s="72">
        <f>COUNTIF('Copy of Call &amp; Chat-Lidya (buat'!$I$4:$I$1868,I475)</f>
        <v>1</v>
      </c>
      <c r="B475" s="176">
        <v>46141.0</v>
      </c>
      <c r="C475" s="91" t="s">
        <v>83</v>
      </c>
      <c r="D475" s="91" t="s">
        <v>155</v>
      </c>
      <c r="E475" s="91" t="s">
        <v>6714</v>
      </c>
      <c r="F475" s="176">
        <v>46141.0</v>
      </c>
      <c r="G475" s="91"/>
      <c r="H475" s="91" t="s">
        <v>7749</v>
      </c>
      <c r="I475" s="91" t="s">
        <v>7750</v>
      </c>
      <c r="J475" s="97" t="s">
        <v>7752</v>
      </c>
      <c r="K475" s="97" t="s">
        <v>7754</v>
      </c>
      <c r="L475" s="97" t="s">
        <v>7754</v>
      </c>
      <c r="M475" s="91" t="s">
        <v>7755</v>
      </c>
      <c r="N475" s="91" t="s">
        <v>7755</v>
      </c>
      <c r="O475" s="183">
        <v>45365.0</v>
      </c>
      <c r="P475" s="176">
        <v>45834.0</v>
      </c>
      <c r="Q475" s="91" t="s">
        <v>213</v>
      </c>
      <c r="R475" s="91" t="s">
        <v>124</v>
      </c>
      <c r="S475" s="179" t="s">
        <v>126</v>
      </c>
      <c r="T475" s="179" t="s">
        <v>127</v>
      </c>
      <c r="U475" s="179" t="s">
        <v>128</v>
      </c>
      <c r="V475" s="91" t="s">
        <v>131</v>
      </c>
      <c r="W475" s="182"/>
      <c r="X475" s="182"/>
      <c r="Y475" s="184"/>
      <c r="Z475" s="180" t="s">
        <v>6063</v>
      </c>
      <c r="AA475" s="182"/>
    </row>
    <row r="476" ht="22.5" customHeight="1">
      <c r="A476" s="72">
        <f>COUNTIF('Copy of Call &amp; Chat-Lidya (buat'!$I$4:$I$1868,I476)</f>
        <v>1</v>
      </c>
      <c r="B476" s="176">
        <v>46141.0</v>
      </c>
      <c r="C476" s="91" t="s">
        <v>83</v>
      </c>
      <c r="D476" s="91" t="s">
        <v>155</v>
      </c>
      <c r="E476" s="91" t="s">
        <v>6728</v>
      </c>
      <c r="F476" s="176">
        <v>46141.0</v>
      </c>
      <c r="G476" s="91"/>
      <c r="H476" s="91" t="s">
        <v>7768</v>
      </c>
      <c r="I476" s="91" t="s">
        <v>7769</v>
      </c>
      <c r="J476" s="97" t="s">
        <v>7770</v>
      </c>
      <c r="K476" s="97" t="s">
        <v>7771</v>
      </c>
      <c r="L476" s="97" t="s">
        <v>7771</v>
      </c>
      <c r="M476" s="91" t="s">
        <v>7773</v>
      </c>
      <c r="N476" s="91" t="s">
        <v>7774</v>
      </c>
      <c r="O476" s="183">
        <v>45373.0</v>
      </c>
      <c r="P476" s="176">
        <v>45834.0</v>
      </c>
      <c r="Q476" s="91" t="s">
        <v>124</v>
      </c>
      <c r="R476" s="91" t="s">
        <v>124</v>
      </c>
      <c r="S476" s="179" t="s">
        <v>292</v>
      </c>
      <c r="T476" s="179" t="s">
        <v>145</v>
      </c>
      <c r="U476" s="179" t="s">
        <v>101</v>
      </c>
      <c r="V476" s="91" t="s">
        <v>283</v>
      </c>
      <c r="W476" s="182"/>
      <c r="X476" s="182"/>
      <c r="Y476" s="184"/>
      <c r="Z476" s="180" t="s">
        <v>7780</v>
      </c>
      <c r="AA476" s="182"/>
    </row>
    <row r="477" ht="22.5" customHeight="1">
      <c r="A477" s="72">
        <f>COUNTIF('Copy of Call &amp; Chat-Lidya (buat'!$I$4:$I$1868,I477)</f>
        <v>1</v>
      </c>
      <c r="B477" s="176">
        <v>46141.0</v>
      </c>
      <c r="C477" s="91" t="s">
        <v>83</v>
      </c>
      <c r="D477" s="91" t="s">
        <v>155</v>
      </c>
      <c r="E477" s="91" t="s">
        <v>3617</v>
      </c>
      <c r="F477" s="176">
        <v>46141.0</v>
      </c>
      <c r="G477" s="91"/>
      <c r="H477" s="91" t="s">
        <v>3618</v>
      </c>
      <c r="I477" s="91" t="s">
        <v>3619</v>
      </c>
      <c r="J477" s="97" t="s">
        <v>3620</v>
      </c>
      <c r="K477" s="97" t="s">
        <v>3621</v>
      </c>
      <c r="L477" s="97" t="s">
        <v>3621</v>
      </c>
      <c r="M477" s="91" t="s">
        <v>3622</v>
      </c>
      <c r="N477" s="91" t="s">
        <v>3623</v>
      </c>
      <c r="O477" s="183">
        <v>45386.0</v>
      </c>
      <c r="P477" s="176">
        <v>46150.0</v>
      </c>
      <c r="Q477" s="91" t="s">
        <v>3624</v>
      </c>
      <c r="R477" s="91" t="s">
        <v>98</v>
      </c>
      <c r="S477" s="179" t="s">
        <v>350</v>
      </c>
      <c r="T477" s="179" t="s">
        <v>145</v>
      </c>
      <c r="U477" s="179" t="s">
        <v>101</v>
      </c>
      <c r="V477" s="91" t="s">
        <v>105</v>
      </c>
      <c r="W477" s="182"/>
      <c r="X477" s="182"/>
      <c r="Y477" s="184"/>
      <c r="Z477" s="180" t="s">
        <v>3627</v>
      </c>
      <c r="AA477" s="182"/>
    </row>
    <row r="478" ht="22.5" customHeight="1">
      <c r="A478" s="72">
        <f>COUNTIF('Copy of Call &amp; Chat-Lidya (buat'!$I$4:$I$1868,I478)</f>
        <v>1</v>
      </c>
      <c r="B478" s="176">
        <v>46141.0</v>
      </c>
      <c r="C478" s="91" t="s">
        <v>83</v>
      </c>
      <c r="D478" s="91" t="s">
        <v>155</v>
      </c>
      <c r="E478" s="91" t="s">
        <v>6748</v>
      </c>
      <c r="F478" s="176">
        <v>46141.0</v>
      </c>
      <c r="G478" s="91"/>
      <c r="H478" s="91" t="s">
        <v>7800</v>
      </c>
      <c r="I478" s="91" t="s">
        <v>7801</v>
      </c>
      <c r="J478" s="97" t="s">
        <v>7802</v>
      </c>
      <c r="K478" s="97" t="s">
        <v>7804</v>
      </c>
      <c r="L478" s="97" t="s">
        <v>7804</v>
      </c>
      <c r="M478" s="91" t="s">
        <v>7808</v>
      </c>
      <c r="N478" s="182"/>
      <c r="O478" s="183">
        <v>45389.0</v>
      </c>
      <c r="P478" s="176">
        <v>45834.0</v>
      </c>
      <c r="Q478" s="91" t="s">
        <v>124</v>
      </c>
      <c r="R478" s="91" t="s">
        <v>143</v>
      </c>
      <c r="S478" s="179" t="s">
        <v>126</v>
      </c>
      <c r="T478" s="179" t="s">
        <v>145</v>
      </c>
      <c r="U478" s="179" t="s">
        <v>101</v>
      </c>
      <c r="V478" s="91" t="s">
        <v>131</v>
      </c>
      <c r="W478" s="182"/>
      <c r="X478" s="182"/>
      <c r="Y478" s="184"/>
      <c r="Z478" s="182"/>
      <c r="AA478" s="182"/>
    </row>
    <row r="479" ht="22.5" customHeight="1">
      <c r="A479" s="72">
        <f>COUNTIF('Copy of Call &amp; Chat-Lidya (buat'!$I$4:$I$1868,I479)</f>
        <v>1</v>
      </c>
      <c r="B479" s="176">
        <v>46141.0</v>
      </c>
      <c r="C479" s="91" t="s">
        <v>83</v>
      </c>
      <c r="D479" s="91" t="s">
        <v>155</v>
      </c>
      <c r="E479" s="91" t="s">
        <v>6758</v>
      </c>
      <c r="F479" s="176">
        <v>46141.0</v>
      </c>
      <c r="G479" s="91"/>
      <c r="H479" s="91" t="s">
        <v>7820</v>
      </c>
      <c r="I479" s="91" t="s">
        <v>7821</v>
      </c>
      <c r="J479" s="97" t="s">
        <v>7822</v>
      </c>
      <c r="K479" s="97" t="s">
        <v>7822</v>
      </c>
      <c r="L479" s="97" t="s">
        <v>7822</v>
      </c>
      <c r="M479" s="91" t="s">
        <v>7823</v>
      </c>
      <c r="N479" s="91" t="s">
        <v>7823</v>
      </c>
      <c r="O479" s="183">
        <v>45390.0</v>
      </c>
      <c r="P479" s="176">
        <v>45834.0</v>
      </c>
      <c r="Q479" s="91" t="s">
        <v>213</v>
      </c>
      <c r="R479" s="91" t="s">
        <v>143</v>
      </c>
      <c r="S479" s="179" t="s">
        <v>126</v>
      </c>
      <c r="T479" s="179" t="s">
        <v>145</v>
      </c>
      <c r="U479" s="179" t="s">
        <v>101</v>
      </c>
      <c r="V479" s="91" t="s">
        <v>131</v>
      </c>
      <c r="W479" s="182"/>
      <c r="X479" s="182"/>
      <c r="Y479" s="184"/>
      <c r="Z479" s="182"/>
      <c r="AA479" s="182"/>
    </row>
    <row r="480" ht="22.5" customHeight="1">
      <c r="A480" s="72">
        <f>COUNTIF('Copy of Call &amp; Chat-Lidya (buat'!$I$4:$I$1868,I480)</f>
        <v>1</v>
      </c>
      <c r="B480" s="176">
        <v>46141.0</v>
      </c>
      <c r="C480" s="91" t="s">
        <v>83</v>
      </c>
      <c r="D480" s="91" t="s">
        <v>155</v>
      </c>
      <c r="E480" s="91" t="s">
        <v>6767</v>
      </c>
      <c r="F480" s="176">
        <v>46141.0</v>
      </c>
      <c r="G480" s="91"/>
      <c r="H480" s="91" t="s">
        <v>7832</v>
      </c>
      <c r="I480" s="91" t="s">
        <v>7833</v>
      </c>
      <c r="J480" s="97" t="s">
        <v>7834</v>
      </c>
      <c r="K480" s="97" t="s">
        <v>7835</v>
      </c>
      <c r="L480" s="97" t="s">
        <v>7835</v>
      </c>
      <c r="M480" s="91" t="s">
        <v>7836</v>
      </c>
      <c r="N480" s="91" t="s">
        <v>7836</v>
      </c>
      <c r="O480" s="183">
        <v>45390.0</v>
      </c>
      <c r="P480" s="176">
        <v>45834.0</v>
      </c>
      <c r="Q480" s="91" t="s">
        <v>98</v>
      </c>
      <c r="R480" s="91" t="s">
        <v>124</v>
      </c>
      <c r="S480" s="179" t="s">
        <v>126</v>
      </c>
      <c r="T480" s="179" t="s">
        <v>127</v>
      </c>
      <c r="U480" s="179" t="s">
        <v>128</v>
      </c>
      <c r="V480" s="91" t="s">
        <v>131</v>
      </c>
      <c r="W480" s="182"/>
      <c r="X480" s="182"/>
      <c r="Y480" s="184"/>
      <c r="Z480" s="180" t="s">
        <v>6899</v>
      </c>
      <c r="AA480" s="182"/>
    </row>
    <row r="481" ht="22.5" customHeight="1">
      <c r="A481" s="72">
        <f>COUNTIF('Copy of Call &amp; Chat-Lidya (buat'!$I$4:$I$1868,I481)</f>
        <v>1</v>
      </c>
      <c r="B481" s="176">
        <v>46141.0</v>
      </c>
      <c r="C481" s="91" t="s">
        <v>83</v>
      </c>
      <c r="D481" s="91" t="s">
        <v>155</v>
      </c>
      <c r="E481" s="91" t="s">
        <v>4343</v>
      </c>
      <c r="F481" s="176">
        <v>46141.0</v>
      </c>
      <c r="G481" s="91"/>
      <c r="H481" s="91" t="s">
        <v>7845</v>
      </c>
      <c r="I481" s="91" t="s">
        <v>7846</v>
      </c>
      <c r="J481" s="97" t="s">
        <v>7848</v>
      </c>
      <c r="K481" s="97" t="s">
        <v>7849</v>
      </c>
      <c r="L481" s="97" t="s">
        <v>7849</v>
      </c>
      <c r="M481" s="91" t="s">
        <v>7850</v>
      </c>
      <c r="N481" s="91" t="s">
        <v>7851</v>
      </c>
      <c r="O481" s="183">
        <v>45405.0</v>
      </c>
      <c r="P481" s="176">
        <v>45834.0</v>
      </c>
      <c r="Q481" s="91" t="s">
        <v>186</v>
      </c>
      <c r="R481" s="91" t="s">
        <v>143</v>
      </c>
      <c r="S481" s="179" t="s">
        <v>251</v>
      </c>
      <c r="T481" s="179" t="s">
        <v>145</v>
      </c>
      <c r="U481" s="179" t="s">
        <v>101</v>
      </c>
      <c r="V481" s="91" t="s">
        <v>131</v>
      </c>
      <c r="W481" s="182"/>
      <c r="X481" s="182"/>
      <c r="Y481" s="184"/>
      <c r="Z481" s="182"/>
      <c r="AA481" s="182"/>
    </row>
    <row r="482" ht="22.5" customHeight="1">
      <c r="A482" s="72">
        <f>COUNTIF('Copy of Call &amp; Chat-Lidya (buat'!$I$4:$I$1868,I482)</f>
        <v>1</v>
      </c>
      <c r="B482" s="176">
        <v>46141.0</v>
      </c>
      <c r="C482" s="91" t="s">
        <v>83</v>
      </c>
      <c r="D482" s="91" t="s">
        <v>155</v>
      </c>
      <c r="E482" s="91" t="s">
        <v>5696</v>
      </c>
      <c r="F482" s="176">
        <v>46140.0</v>
      </c>
      <c r="G482" s="91"/>
      <c r="H482" s="91" t="s">
        <v>7861</v>
      </c>
      <c r="I482" s="91" t="s">
        <v>7862</v>
      </c>
      <c r="J482" s="97" t="s">
        <v>7863</v>
      </c>
      <c r="K482" s="97" t="s">
        <v>7864</v>
      </c>
      <c r="L482" s="97" t="s">
        <v>7864</v>
      </c>
      <c r="M482" s="91" t="s">
        <v>7867</v>
      </c>
      <c r="N482" s="182"/>
      <c r="O482" s="183">
        <v>46140.0</v>
      </c>
      <c r="P482" s="176">
        <v>46154.0</v>
      </c>
      <c r="Q482" s="91" t="s">
        <v>124</v>
      </c>
      <c r="R482" s="91" t="s">
        <v>143</v>
      </c>
      <c r="S482" s="179" t="s">
        <v>350</v>
      </c>
      <c r="T482" s="179" t="s">
        <v>145</v>
      </c>
      <c r="U482" s="179" t="s">
        <v>101</v>
      </c>
      <c r="V482" s="91" t="s">
        <v>283</v>
      </c>
      <c r="W482" s="97" t="s">
        <v>694</v>
      </c>
      <c r="X482" s="182"/>
      <c r="Y482" s="184"/>
      <c r="Z482" s="180" t="s">
        <v>7869</v>
      </c>
      <c r="AA482" s="182"/>
    </row>
    <row r="483" ht="22.5" customHeight="1">
      <c r="A483" s="72">
        <f>COUNTIF('Copy of Call &amp; Chat-Lidya (buat'!$I$4:$I$1868,I483)</f>
        <v>2</v>
      </c>
      <c r="B483" s="176">
        <v>46141.0</v>
      </c>
      <c r="C483" s="91" t="s">
        <v>83</v>
      </c>
      <c r="D483" s="91" t="s">
        <v>155</v>
      </c>
      <c r="E483" s="91" t="s">
        <v>2668</v>
      </c>
      <c r="F483" s="176">
        <v>46141.0</v>
      </c>
      <c r="G483" s="91"/>
      <c r="H483" s="91" t="s">
        <v>2669</v>
      </c>
      <c r="I483" s="91" t="s">
        <v>2670</v>
      </c>
      <c r="J483" s="97" t="s">
        <v>2672</v>
      </c>
      <c r="K483" s="97" t="s">
        <v>2673</v>
      </c>
      <c r="L483" s="97" t="s">
        <v>2673</v>
      </c>
      <c r="M483" s="91" t="s">
        <v>2674</v>
      </c>
      <c r="N483" s="91" t="s">
        <v>2674</v>
      </c>
      <c r="O483" s="183">
        <v>46141.0</v>
      </c>
      <c r="P483" s="176">
        <v>46155.0</v>
      </c>
      <c r="Q483" s="91" t="s">
        <v>124</v>
      </c>
      <c r="R483" s="91" t="s">
        <v>143</v>
      </c>
      <c r="S483" s="179" t="s">
        <v>126</v>
      </c>
      <c r="T483" s="179" t="s">
        <v>145</v>
      </c>
      <c r="U483" s="179" t="s">
        <v>101</v>
      </c>
      <c r="V483" s="91" t="s">
        <v>131</v>
      </c>
      <c r="W483" s="182"/>
      <c r="X483" s="182"/>
      <c r="Y483" s="184"/>
      <c r="Z483" s="182"/>
      <c r="AA483" s="182"/>
    </row>
    <row r="484" ht="22.5" customHeight="1">
      <c r="A484" s="72">
        <f>COUNTIF('Copy of Call &amp; Chat-Lidya (buat'!$I$4:$I$1868,I484)</f>
        <v>1</v>
      </c>
      <c r="B484" s="176">
        <v>46141.0</v>
      </c>
      <c r="C484" s="91" t="s">
        <v>83</v>
      </c>
      <c r="D484" s="91" t="s">
        <v>155</v>
      </c>
      <c r="E484" s="91" t="s">
        <v>5715</v>
      </c>
      <c r="F484" s="176">
        <v>46141.0</v>
      </c>
      <c r="G484" s="91"/>
      <c r="H484" s="91" t="s">
        <v>7885</v>
      </c>
      <c r="I484" s="91" t="s">
        <v>6255</v>
      </c>
      <c r="J484" s="97" t="s">
        <v>7886</v>
      </c>
      <c r="K484" s="97" t="s">
        <v>6256</v>
      </c>
      <c r="L484" s="97" t="s">
        <v>7887</v>
      </c>
      <c r="M484" s="91" t="s">
        <v>7888</v>
      </c>
      <c r="N484" s="91" t="s">
        <v>7889</v>
      </c>
      <c r="O484" s="183">
        <v>46141.0</v>
      </c>
      <c r="P484" s="176">
        <v>46077.0</v>
      </c>
      <c r="Q484" s="91" t="s">
        <v>124</v>
      </c>
      <c r="R484" s="91" t="s">
        <v>143</v>
      </c>
      <c r="S484" s="179" t="s">
        <v>350</v>
      </c>
      <c r="T484" s="179" t="s">
        <v>145</v>
      </c>
      <c r="U484" s="179" t="s">
        <v>101</v>
      </c>
      <c r="V484" s="91" t="s">
        <v>283</v>
      </c>
      <c r="W484" s="97" t="s">
        <v>342</v>
      </c>
      <c r="X484" s="182"/>
      <c r="Y484" s="184"/>
      <c r="Z484" s="180" t="s">
        <v>7894</v>
      </c>
      <c r="AA484" s="182"/>
    </row>
    <row r="485" ht="22.5" customHeight="1">
      <c r="A485" s="72">
        <f>COUNTIF('Copy of Call &amp; Chat-Lidya (buat'!$I$4:$I$1868,I485)</f>
        <v>2</v>
      </c>
      <c r="B485" s="176">
        <v>46141.0</v>
      </c>
      <c r="C485" s="91" t="s">
        <v>83</v>
      </c>
      <c r="D485" s="91" t="s">
        <v>155</v>
      </c>
      <c r="E485" s="91" t="s">
        <v>2679</v>
      </c>
      <c r="F485" s="176">
        <v>46141.0</v>
      </c>
      <c r="G485" s="91"/>
      <c r="H485" s="91" t="s">
        <v>2681</v>
      </c>
      <c r="I485" s="91" t="s">
        <v>2683</v>
      </c>
      <c r="J485" s="97" t="s">
        <v>2685</v>
      </c>
      <c r="K485" s="97" t="s">
        <v>2687</v>
      </c>
      <c r="L485" s="97" t="s">
        <v>2687</v>
      </c>
      <c r="M485" s="91" t="s">
        <v>2689</v>
      </c>
      <c r="N485" s="91" t="s">
        <v>2689</v>
      </c>
      <c r="O485" s="183">
        <v>46141.0</v>
      </c>
      <c r="P485" s="176">
        <v>46155.0</v>
      </c>
      <c r="Q485" s="91" t="s">
        <v>124</v>
      </c>
      <c r="R485" s="91" t="s">
        <v>143</v>
      </c>
      <c r="S485" s="179" t="s">
        <v>126</v>
      </c>
      <c r="T485" s="179" t="s">
        <v>145</v>
      </c>
      <c r="U485" s="179" t="s">
        <v>101</v>
      </c>
      <c r="V485" s="91" t="s">
        <v>131</v>
      </c>
      <c r="W485" s="182"/>
      <c r="X485" s="182"/>
      <c r="Y485" s="184"/>
      <c r="Z485" s="182"/>
      <c r="AA485" s="182"/>
    </row>
    <row r="486" ht="22.5" customHeight="1">
      <c r="A486" s="72">
        <f>COUNTIF('Copy of Call &amp; Chat-Lidya (buat'!$I$4:$I$1868,I486)</f>
        <v>3</v>
      </c>
      <c r="B486" s="176">
        <v>46141.0</v>
      </c>
      <c r="C486" s="91" t="s">
        <v>83</v>
      </c>
      <c r="D486" s="91" t="s">
        <v>155</v>
      </c>
      <c r="E486" s="182"/>
      <c r="F486" s="560"/>
      <c r="G486" s="182"/>
      <c r="H486" s="182"/>
      <c r="I486" s="91" t="s">
        <v>2098</v>
      </c>
      <c r="J486" s="97" t="s">
        <v>2099</v>
      </c>
      <c r="K486" s="180" t="s">
        <v>7920</v>
      </c>
      <c r="L486" s="91" t="s">
        <v>2101</v>
      </c>
      <c r="M486" s="182"/>
      <c r="N486" s="182"/>
      <c r="O486" s="92">
        <v>45247.0</v>
      </c>
      <c r="P486" s="74">
        <v>46531.0</v>
      </c>
      <c r="Q486" s="76" t="s">
        <v>124</v>
      </c>
      <c r="R486" s="76" t="s">
        <v>213</v>
      </c>
      <c r="S486" s="193" t="s">
        <v>99</v>
      </c>
      <c r="T486" s="193" t="s">
        <v>100</v>
      </c>
      <c r="U486" s="179" t="s">
        <v>101</v>
      </c>
      <c r="V486" s="88" t="s">
        <v>341</v>
      </c>
      <c r="W486" s="182"/>
      <c r="X486" s="182"/>
      <c r="Y486" s="184"/>
      <c r="Z486" s="88" t="s">
        <v>7923</v>
      </c>
      <c r="AA486" s="182"/>
    </row>
    <row r="487" ht="22.5" customHeight="1">
      <c r="A487" s="72">
        <f>COUNTIF('Copy of Call &amp; Chat-Lidya (buat'!$I$4:$I$1868,I487)</f>
        <v>7</v>
      </c>
      <c r="B487" s="176">
        <v>46141.0</v>
      </c>
      <c r="C487" s="91" t="s">
        <v>83</v>
      </c>
      <c r="D487" s="91" t="s">
        <v>155</v>
      </c>
      <c r="E487" s="91" t="s">
        <v>6648</v>
      </c>
      <c r="F487" s="176">
        <v>46139.0</v>
      </c>
      <c r="G487" s="91"/>
      <c r="H487" s="91" t="s">
        <v>1731</v>
      </c>
      <c r="I487" s="91" t="s">
        <v>1732</v>
      </c>
      <c r="J487" s="97" t="s">
        <v>1733</v>
      </c>
      <c r="K487" s="97" t="s">
        <v>1735</v>
      </c>
      <c r="L487" s="97" t="s">
        <v>1735</v>
      </c>
      <c r="M487" s="91" t="s">
        <v>1736</v>
      </c>
      <c r="N487" s="91" t="s">
        <v>1736</v>
      </c>
      <c r="O487" s="183">
        <v>46139.0</v>
      </c>
      <c r="P487" s="176">
        <v>46153.0</v>
      </c>
      <c r="Q487" s="91" t="s">
        <v>124</v>
      </c>
      <c r="R487" s="91" t="s">
        <v>143</v>
      </c>
      <c r="S487" s="179" t="s">
        <v>251</v>
      </c>
      <c r="T487" s="179" t="s">
        <v>381</v>
      </c>
      <c r="U487" s="179" t="s">
        <v>101</v>
      </c>
      <c r="V487" s="91" t="s">
        <v>283</v>
      </c>
      <c r="W487" s="182"/>
      <c r="X487" s="182"/>
      <c r="Y487" s="184"/>
      <c r="Z487" s="89" t="s">
        <v>7940</v>
      </c>
      <c r="AA487" s="182"/>
    </row>
    <row r="488" ht="22.5" customHeight="1">
      <c r="A488" s="72">
        <f>COUNTIF('Copy of Call &amp; Chat-Lidya (buat'!$I$4:$I$1868,I488)</f>
        <v>5</v>
      </c>
      <c r="B488" s="176">
        <v>46141.0</v>
      </c>
      <c r="C488" s="91" t="s">
        <v>83</v>
      </c>
      <c r="D488" s="91" t="s">
        <v>155</v>
      </c>
      <c r="E488" s="91" t="s">
        <v>1971</v>
      </c>
      <c r="F488" s="176">
        <v>46141.0</v>
      </c>
      <c r="G488" s="91"/>
      <c r="H488" s="91" t="s">
        <v>851</v>
      </c>
      <c r="I488" s="91" t="s">
        <v>1973</v>
      </c>
      <c r="J488" s="97" t="s">
        <v>1974</v>
      </c>
      <c r="K488" s="97" t="s">
        <v>1976</v>
      </c>
      <c r="L488" s="97" t="s">
        <v>1976</v>
      </c>
      <c r="M488" s="91" t="s">
        <v>1977</v>
      </c>
      <c r="N488" s="91" t="s">
        <v>1977</v>
      </c>
      <c r="O488" s="183">
        <v>46141.0</v>
      </c>
      <c r="P488" s="74">
        <v>46155.0</v>
      </c>
      <c r="Q488" s="76" t="s">
        <v>124</v>
      </c>
      <c r="R488" s="76" t="s">
        <v>213</v>
      </c>
      <c r="S488" s="83" t="s">
        <v>100</v>
      </c>
      <c r="T488" s="83" t="s">
        <v>381</v>
      </c>
      <c r="U488" s="179" t="s">
        <v>101</v>
      </c>
      <c r="V488" s="76" t="s">
        <v>1043</v>
      </c>
      <c r="W488" s="97"/>
      <c r="X488" s="97"/>
      <c r="Y488" s="98"/>
      <c r="Z488" s="88" t="s">
        <v>7195</v>
      </c>
      <c r="AA488" s="97"/>
    </row>
    <row r="489" ht="22.5" customHeight="1">
      <c r="A489" s="72">
        <f>COUNTIF('Copy of Call &amp; Chat-Lidya (buat'!$I$4:$I$1868,I489)</f>
        <v>2</v>
      </c>
      <c r="B489" s="74">
        <v>46141.0</v>
      </c>
      <c r="C489" s="91" t="s">
        <v>83</v>
      </c>
      <c r="D489" s="91" t="s">
        <v>155</v>
      </c>
      <c r="E489" s="91" t="s">
        <v>1738</v>
      </c>
      <c r="F489" s="176">
        <v>46134.0</v>
      </c>
      <c r="G489" s="91"/>
      <c r="H489" s="91" t="s">
        <v>4344</v>
      </c>
      <c r="I489" s="91" t="s">
        <v>2191</v>
      </c>
      <c r="J489" s="97" t="s">
        <v>2193</v>
      </c>
      <c r="K489" s="97" t="s">
        <v>2194</v>
      </c>
      <c r="L489" s="97" t="s">
        <v>2194</v>
      </c>
      <c r="M489" s="91" t="s">
        <v>2195</v>
      </c>
      <c r="N489" s="91" t="s">
        <v>2195</v>
      </c>
      <c r="O489" s="183">
        <v>46126.0</v>
      </c>
      <c r="P489" s="176">
        <v>46140.0</v>
      </c>
      <c r="Q489" s="91" t="s">
        <v>278</v>
      </c>
      <c r="R489" s="76" t="s">
        <v>213</v>
      </c>
      <c r="S489" s="83" t="s">
        <v>100</v>
      </c>
      <c r="T489" s="83" t="s">
        <v>100</v>
      </c>
      <c r="U489" s="179" t="s">
        <v>101</v>
      </c>
      <c r="V489" s="76" t="s">
        <v>341</v>
      </c>
      <c r="W489" s="182"/>
      <c r="X489" s="182"/>
      <c r="Y489" s="184"/>
      <c r="Z489" s="89" t="s">
        <v>7971</v>
      </c>
      <c r="AA489" s="182"/>
    </row>
    <row r="490" ht="22.5" customHeight="1">
      <c r="A490" s="72">
        <f>COUNTIF('Copy of Call &amp; Chat-Lidya (buat'!$I$4:$I$1868,I490)</f>
        <v>7</v>
      </c>
      <c r="B490" s="176">
        <v>46140.0</v>
      </c>
      <c r="C490" s="91" t="s">
        <v>83</v>
      </c>
      <c r="D490" s="91" t="s">
        <v>155</v>
      </c>
      <c r="E490" s="91" t="s">
        <v>3631</v>
      </c>
      <c r="F490" s="176">
        <v>46120.0</v>
      </c>
      <c r="G490" s="91"/>
      <c r="H490" s="91" t="s">
        <v>3632</v>
      </c>
      <c r="I490" s="91" t="s">
        <v>2102</v>
      </c>
      <c r="J490" s="97" t="s">
        <v>2103</v>
      </c>
      <c r="K490" s="97" t="s">
        <v>2104</v>
      </c>
      <c r="L490" s="97" t="s">
        <v>2104</v>
      </c>
      <c r="M490" s="91" t="s">
        <v>2105</v>
      </c>
      <c r="N490" s="91" t="s">
        <v>3634</v>
      </c>
      <c r="O490" s="183">
        <v>46069.0</v>
      </c>
      <c r="P490" s="176">
        <v>46148.0</v>
      </c>
      <c r="Q490" s="91" t="s">
        <v>3326</v>
      </c>
      <c r="R490" s="91" t="s">
        <v>98</v>
      </c>
      <c r="S490" s="179" t="s">
        <v>100</v>
      </c>
      <c r="T490" s="179" t="s">
        <v>381</v>
      </c>
      <c r="U490" s="179" t="s">
        <v>101</v>
      </c>
      <c r="V490" s="91" t="s">
        <v>105</v>
      </c>
      <c r="W490" s="97" t="s">
        <v>694</v>
      </c>
      <c r="X490" s="182"/>
      <c r="Y490" s="184"/>
      <c r="Z490" s="89" t="s">
        <v>6418</v>
      </c>
      <c r="AA490" s="182"/>
    </row>
    <row r="491" ht="22.5" customHeight="1">
      <c r="A491" s="72">
        <f>COUNTIF('Copy of Call &amp; Chat-Lidya (buat'!$I$4:$I$1868,I491)</f>
        <v>6</v>
      </c>
      <c r="B491" s="176">
        <v>46140.0</v>
      </c>
      <c r="C491" s="91" t="s">
        <v>83</v>
      </c>
      <c r="D491" s="91" t="s">
        <v>155</v>
      </c>
      <c r="E491" s="91" t="s">
        <v>2049</v>
      </c>
      <c r="F491" s="176">
        <v>46126.0</v>
      </c>
      <c r="G491" s="91"/>
      <c r="H491" s="91" t="s">
        <v>2052</v>
      </c>
      <c r="I491" s="91" t="s">
        <v>2053</v>
      </c>
      <c r="J491" s="97" t="s">
        <v>2054</v>
      </c>
      <c r="K491" s="97" t="s">
        <v>2055</v>
      </c>
      <c r="L491" s="97" t="s">
        <v>2055</v>
      </c>
      <c r="M491" s="91" t="s">
        <v>2056</v>
      </c>
      <c r="N491" s="91" t="s">
        <v>2056</v>
      </c>
      <c r="O491" s="183">
        <v>46126.0</v>
      </c>
      <c r="P491" s="176">
        <v>46140.0</v>
      </c>
      <c r="Q491" s="91" t="s">
        <v>143</v>
      </c>
      <c r="R491" s="91" t="s">
        <v>213</v>
      </c>
      <c r="S491" s="179" t="s">
        <v>251</v>
      </c>
      <c r="T491" s="179" t="s">
        <v>145</v>
      </c>
      <c r="U491" s="179" t="s">
        <v>101</v>
      </c>
      <c r="V491" s="91" t="s">
        <v>1043</v>
      </c>
      <c r="W491" s="182"/>
      <c r="X491" s="182"/>
      <c r="Y491" s="184"/>
      <c r="Z491" s="182"/>
      <c r="AA491" s="182"/>
    </row>
    <row r="492" ht="22.5" customHeight="1">
      <c r="A492" s="72">
        <f>COUNTIF('Copy of Call &amp; Chat-Lidya (buat'!$I$4:$I$1868,I492)</f>
        <v>2</v>
      </c>
      <c r="B492" s="176">
        <v>46140.0</v>
      </c>
      <c r="C492" s="91" t="s">
        <v>83</v>
      </c>
      <c r="D492" s="91" t="s">
        <v>155</v>
      </c>
      <c r="E492" s="91" t="s">
        <v>2180</v>
      </c>
      <c r="F492" s="176">
        <v>46129.0</v>
      </c>
      <c r="G492" s="91"/>
      <c r="H492" s="91" t="s">
        <v>2185</v>
      </c>
      <c r="I492" s="91" t="s">
        <v>2186</v>
      </c>
      <c r="J492" s="97" t="s">
        <v>2188</v>
      </c>
      <c r="K492" s="97" t="s">
        <v>253</v>
      </c>
      <c r="L492" s="97" t="s">
        <v>253</v>
      </c>
      <c r="M492" s="91" t="s">
        <v>2190</v>
      </c>
      <c r="N492" s="91" t="s">
        <v>2190</v>
      </c>
      <c r="O492" s="183">
        <v>46055.0</v>
      </c>
      <c r="P492" s="176">
        <v>46069.0</v>
      </c>
      <c r="Q492" s="91" t="s">
        <v>124</v>
      </c>
      <c r="R492" s="91" t="s">
        <v>143</v>
      </c>
      <c r="S492" s="179" t="s">
        <v>251</v>
      </c>
      <c r="T492" s="179" t="s">
        <v>145</v>
      </c>
      <c r="U492" s="179" t="s">
        <v>101</v>
      </c>
      <c r="V492" s="91" t="s">
        <v>131</v>
      </c>
      <c r="W492" s="182"/>
      <c r="X492" s="182"/>
      <c r="Y492" s="184"/>
      <c r="Z492" s="182"/>
      <c r="AA492" s="182"/>
    </row>
    <row r="493" ht="22.5" customHeight="1">
      <c r="A493" s="72">
        <f>COUNTIF('Copy of Call &amp; Chat-Lidya (buat'!$I$4:$I$1868,I493)</f>
        <v>2</v>
      </c>
      <c r="B493" s="176">
        <v>46140.0</v>
      </c>
      <c r="C493" s="91" t="s">
        <v>83</v>
      </c>
      <c r="D493" s="91" t="s">
        <v>155</v>
      </c>
      <c r="E493" s="91" t="s">
        <v>2202</v>
      </c>
      <c r="F493" s="176">
        <v>46129.0</v>
      </c>
      <c r="G493" s="91"/>
      <c r="H493" s="91" t="s">
        <v>2206</v>
      </c>
      <c r="I493" s="91" t="s">
        <v>2207</v>
      </c>
      <c r="J493" s="97" t="s">
        <v>2208</v>
      </c>
      <c r="K493" s="97" t="s">
        <v>2209</v>
      </c>
      <c r="L493" s="97" t="s">
        <v>2209</v>
      </c>
      <c r="M493" s="182"/>
      <c r="N493" s="91" t="s">
        <v>2210</v>
      </c>
      <c r="O493" s="183">
        <v>46057.0</v>
      </c>
      <c r="P493" s="176">
        <v>46071.0</v>
      </c>
      <c r="Q493" s="91" t="s">
        <v>124</v>
      </c>
      <c r="R493" s="91" t="s">
        <v>143</v>
      </c>
      <c r="S493" s="179" t="s">
        <v>350</v>
      </c>
      <c r="T493" s="179" t="s">
        <v>145</v>
      </c>
      <c r="U493" s="179" t="s">
        <v>101</v>
      </c>
      <c r="V493" s="91" t="s">
        <v>131</v>
      </c>
      <c r="W493" s="182"/>
      <c r="X493" s="182"/>
      <c r="Y493" s="184"/>
      <c r="Z493" s="180" t="s">
        <v>7987</v>
      </c>
      <c r="AA493" s="182"/>
    </row>
    <row r="494" ht="22.5" customHeight="1">
      <c r="A494" s="72">
        <f>COUNTIF('Copy of Call &amp; Chat-Lidya (buat'!$I$4:$I$1868,I494)</f>
        <v>2</v>
      </c>
      <c r="B494" s="176">
        <v>46140.0</v>
      </c>
      <c r="C494" s="91" t="s">
        <v>83</v>
      </c>
      <c r="D494" s="91" t="s">
        <v>155</v>
      </c>
      <c r="E494" s="91" t="s">
        <v>1660</v>
      </c>
      <c r="F494" s="176">
        <v>46129.0</v>
      </c>
      <c r="G494" s="91"/>
      <c r="H494" s="91" t="s">
        <v>2220</v>
      </c>
      <c r="I494" s="91" t="s">
        <v>2221</v>
      </c>
      <c r="J494" s="97" t="s">
        <v>2223</v>
      </c>
      <c r="K494" s="97" t="s">
        <v>2224</v>
      </c>
      <c r="L494" s="97" t="s">
        <v>2224</v>
      </c>
      <c r="M494" s="91" t="s">
        <v>2225</v>
      </c>
      <c r="N494" s="91" t="s">
        <v>2225</v>
      </c>
      <c r="O494" s="183">
        <v>46058.0</v>
      </c>
      <c r="P494" s="176">
        <v>46072.0</v>
      </c>
      <c r="Q494" s="91" t="s">
        <v>124</v>
      </c>
      <c r="R494" s="91" t="s">
        <v>143</v>
      </c>
      <c r="S494" s="179" t="s">
        <v>251</v>
      </c>
      <c r="T494" s="179" t="s">
        <v>145</v>
      </c>
      <c r="U494" s="179" t="s">
        <v>101</v>
      </c>
      <c r="V494" s="91" t="s">
        <v>131</v>
      </c>
      <c r="W494" s="182"/>
      <c r="X494" s="182"/>
      <c r="Y494" s="184"/>
      <c r="Z494" s="182"/>
      <c r="AA494" s="182"/>
    </row>
    <row r="495" ht="22.5" customHeight="1">
      <c r="A495" s="72">
        <f>COUNTIF('Copy of Call &amp; Chat-Lidya (buat'!$I$4:$I$1868,I495)</f>
        <v>2</v>
      </c>
      <c r="B495" s="176">
        <v>46140.0</v>
      </c>
      <c r="C495" s="91" t="s">
        <v>83</v>
      </c>
      <c r="D495" s="91" t="s">
        <v>155</v>
      </c>
      <c r="E495" s="91" t="s">
        <v>1672</v>
      </c>
      <c r="F495" s="176">
        <v>46129.0</v>
      </c>
      <c r="G495" s="91"/>
      <c r="H495" s="91" t="s">
        <v>2235</v>
      </c>
      <c r="I495" s="91" t="s">
        <v>2236</v>
      </c>
      <c r="J495" s="97" t="s">
        <v>2237</v>
      </c>
      <c r="K495" s="97" t="s">
        <v>2238</v>
      </c>
      <c r="L495" s="471" t="s">
        <v>2238</v>
      </c>
      <c r="M495" s="91" t="s">
        <v>2239</v>
      </c>
      <c r="N495" s="91" t="s">
        <v>2239</v>
      </c>
      <c r="O495" s="183">
        <v>46059.0</v>
      </c>
      <c r="P495" s="176">
        <v>46073.0</v>
      </c>
      <c r="Q495" s="91" t="s">
        <v>124</v>
      </c>
      <c r="R495" s="91" t="s">
        <v>143</v>
      </c>
      <c r="S495" s="179" t="s">
        <v>126</v>
      </c>
      <c r="T495" s="179" t="s">
        <v>145</v>
      </c>
      <c r="U495" s="179" t="s">
        <v>101</v>
      </c>
      <c r="V495" s="91" t="s">
        <v>131</v>
      </c>
      <c r="W495" s="182"/>
      <c r="X495" s="182"/>
      <c r="Y495" s="184"/>
      <c r="Z495" s="182"/>
      <c r="AA495" s="182"/>
    </row>
    <row r="496" ht="22.5" customHeight="1">
      <c r="A496" s="72">
        <f>COUNTIF('Copy of Call &amp; Chat-Lidya (buat'!$I$4:$I$1868,I496)</f>
        <v>6</v>
      </c>
      <c r="B496" s="176">
        <v>46140.0</v>
      </c>
      <c r="C496" s="91" t="s">
        <v>83</v>
      </c>
      <c r="D496" s="91" t="s">
        <v>155</v>
      </c>
      <c r="E496" s="91" t="s">
        <v>989</v>
      </c>
      <c r="F496" s="176">
        <v>46131.0</v>
      </c>
      <c r="G496" s="91"/>
      <c r="H496" s="91" t="s">
        <v>990</v>
      </c>
      <c r="I496" s="91" t="s">
        <v>991</v>
      </c>
      <c r="J496" s="97" t="s">
        <v>992</v>
      </c>
      <c r="K496" s="97" t="s">
        <v>993</v>
      </c>
      <c r="L496" s="97" t="s">
        <v>993</v>
      </c>
      <c r="M496" s="91" t="s">
        <v>994</v>
      </c>
      <c r="N496" s="91" t="s">
        <v>994</v>
      </c>
      <c r="O496" s="183">
        <v>46131.0</v>
      </c>
      <c r="P496" s="176">
        <v>46145.0</v>
      </c>
      <c r="Q496" s="91" t="s">
        <v>124</v>
      </c>
      <c r="R496" s="91" t="s">
        <v>213</v>
      </c>
      <c r="S496" s="179" t="s">
        <v>100</v>
      </c>
      <c r="T496" s="179" t="s">
        <v>145</v>
      </c>
      <c r="U496" s="179" t="s">
        <v>101</v>
      </c>
      <c r="V496" s="91" t="s">
        <v>341</v>
      </c>
      <c r="W496" s="91" t="s">
        <v>342</v>
      </c>
      <c r="X496" s="182"/>
      <c r="Y496" s="184"/>
      <c r="Z496" s="180" t="s">
        <v>8015</v>
      </c>
      <c r="AA496" s="182"/>
    </row>
    <row r="497" ht="22.5" customHeight="1">
      <c r="A497" s="72">
        <f>COUNTIF('Copy of Call &amp; Chat-Lidya (buat'!$I$4:$I$1868,I497)</f>
        <v>1</v>
      </c>
      <c r="B497" s="176">
        <v>46140.0</v>
      </c>
      <c r="C497" s="91" t="s">
        <v>83</v>
      </c>
      <c r="D497" s="91" t="s">
        <v>155</v>
      </c>
      <c r="E497" s="91" t="s">
        <v>3172</v>
      </c>
      <c r="F497" s="176">
        <v>46134.0</v>
      </c>
      <c r="G497" s="91"/>
      <c r="H497" s="91" t="s">
        <v>4303</v>
      </c>
      <c r="I497" s="91" t="s">
        <v>4304</v>
      </c>
      <c r="J497" s="97" t="s">
        <v>4305</v>
      </c>
      <c r="K497" s="97" t="s">
        <v>4306</v>
      </c>
      <c r="L497" s="97" t="s">
        <v>4306</v>
      </c>
      <c r="M497" s="91" t="s">
        <v>4307</v>
      </c>
      <c r="N497" s="91" t="s">
        <v>4308</v>
      </c>
      <c r="O497" s="183">
        <v>46114.0</v>
      </c>
      <c r="P497" s="176">
        <v>46128.0</v>
      </c>
      <c r="Q497" s="91" t="s">
        <v>143</v>
      </c>
      <c r="R497" s="91" t="s">
        <v>143</v>
      </c>
      <c r="S497" s="179" t="s">
        <v>350</v>
      </c>
      <c r="T497" s="179" t="s">
        <v>145</v>
      </c>
      <c r="U497" s="179" t="s">
        <v>101</v>
      </c>
      <c r="V497" s="91" t="s">
        <v>283</v>
      </c>
      <c r="W497" s="91" t="s">
        <v>342</v>
      </c>
      <c r="X497" s="182"/>
      <c r="Y497" s="184"/>
      <c r="Z497" s="180" t="s">
        <v>8025</v>
      </c>
      <c r="AA497" s="182"/>
    </row>
    <row r="498" ht="22.5" customHeight="1">
      <c r="A498" s="72">
        <f>COUNTIF('Copy of Call &amp; Chat-Lidya (buat'!$I$4:$I$1868,I498)</f>
        <v>2</v>
      </c>
      <c r="B498" s="176">
        <v>46140.0</v>
      </c>
      <c r="C498" s="91" t="s">
        <v>83</v>
      </c>
      <c r="D498" s="91" t="s">
        <v>155</v>
      </c>
      <c r="E498" s="91" t="s">
        <v>2177</v>
      </c>
      <c r="F498" s="176">
        <v>46134.0</v>
      </c>
      <c r="G498" s="91"/>
      <c r="H498" s="91" t="s">
        <v>2181</v>
      </c>
      <c r="I498" s="91" t="s">
        <v>2182</v>
      </c>
      <c r="J498" s="97" t="s">
        <v>2183</v>
      </c>
      <c r="K498" s="97" t="s">
        <v>2184</v>
      </c>
      <c r="L498" s="97" t="s">
        <v>2184</v>
      </c>
      <c r="M498" s="91" t="s">
        <v>2187</v>
      </c>
      <c r="N498" s="91" t="s">
        <v>2189</v>
      </c>
      <c r="O498" s="183">
        <v>46115.0</v>
      </c>
      <c r="P498" s="176">
        <v>46129.0</v>
      </c>
      <c r="Q498" s="91" t="s">
        <v>124</v>
      </c>
      <c r="R498" s="91" t="s">
        <v>143</v>
      </c>
      <c r="S498" s="179" t="s">
        <v>251</v>
      </c>
      <c r="T498" s="179" t="s">
        <v>145</v>
      </c>
      <c r="U498" s="179" t="s">
        <v>101</v>
      </c>
      <c r="V498" s="91" t="s">
        <v>131</v>
      </c>
      <c r="W498" s="182"/>
      <c r="X498" s="182"/>
      <c r="Y498" s="184"/>
      <c r="Z498" s="180" t="s">
        <v>2192</v>
      </c>
      <c r="AA498" s="182"/>
    </row>
    <row r="499" ht="22.5" customHeight="1">
      <c r="A499" s="72">
        <f>COUNTIF('Copy of Call &amp; Chat-Lidya (buat'!$I$4:$I$1868,I499)</f>
        <v>1</v>
      </c>
      <c r="B499" s="176">
        <v>46140.0</v>
      </c>
      <c r="C499" s="91" t="s">
        <v>83</v>
      </c>
      <c r="D499" s="91" t="s">
        <v>155</v>
      </c>
      <c r="E499" s="91" t="s">
        <v>3185</v>
      </c>
      <c r="F499" s="176">
        <v>46134.0</v>
      </c>
      <c r="G499" s="91"/>
      <c r="H499" s="91" t="s">
        <v>4312</v>
      </c>
      <c r="I499" s="91" t="s">
        <v>4313</v>
      </c>
      <c r="J499" s="97" t="s">
        <v>4314</v>
      </c>
      <c r="K499" s="97" t="s">
        <v>4315</v>
      </c>
      <c r="L499" s="97" t="s">
        <v>4315</v>
      </c>
      <c r="M499" s="91" t="s">
        <v>4316</v>
      </c>
      <c r="N499" s="91" t="s">
        <v>4316</v>
      </c>
      <c r="O499" s="183">
        <v>46116.0</v>
      </c>
      <c r="P499" s="176">
        <v>46130.0</v>
      </c>
      <c r="Q499" s="91" t="s">
        <v>115</v>
      </c>
      <c r="R499" s="91" t="s">
        <v>143</v>
      </c>
      <c r="S499" s="179" t="s">
        <v>350</v>
      </c>
      <c r="T499" s="179" t="s">
        <v>145</v>
      </c>
      <c r="U499" s="179" t="s">
        <v>101</v>
      </c>
      <c r="V499" s="91" t="s">
        <v>283</v>
      </c>
      <c r="W499" s="182"/>
      <c r="X499" s="182"/>
      <c r="Y499" s="184"/>
      <c r="Z499" s="180" t="s">
        <v>8046</v>
      </c>
      <c r="AA499" s="182"/>
    </row>
    <row r="500" ht="22.5" customHeight="1">
      <c r="A500" s="72">
        <f>COUNTIF('Copy of Call &amp; Chat-Lidya (buat'!$I$4:$I$1868,I500)</f>
        <v>2</v>
      </c>
      <c r="B500" s="176">
        <v>46140.0</v>
      </c>
      <c r="C500" s="91" t="s">
        <v>83</v>
      </c>
      <c r="D500" s="91" t="s">
        <v>155</v>
      </c>
      <c r="E500" s="91" t="s">
        <v>2197</v>
      </c>
      <c r="F500" s="176">
        <v>46134.0</v>
      </c>
      <c r="G500" s="91"/>
      <c r="H500" s="91" t="s">
        <v>2198</v>
      </c>
      <c r="I500" s="91" t="s">
        <v>2200</v>
      </c>
      <c r="J500" s="97" t="s">
        <v>2201</v>
      </c>
      <c r="K500" s="97" t="s">
        <v>2203</v>
      </c>
      <c r="L500" s="97" t="s">
        <v>2203</v>
      </c>
      <c r="M500" s="91" t="s">
        <v>2204</v>
      </c>
      <c r="N500" s="91" t="s">
        <v>2205</v>
      </c>
      <c r="O500" s="183">
        <v>46118.0</v>
      </c>
      <c r="P500" s="176">
        <v>46132.0</v>
      </c>
      <c r="Q500" s="91" t="s">
        <v>124</v>
      </c>
      <c r="R500" s="91" t="s">
        <v>143</v>
      </c>
      <c r="S500" s="179" t="s">
        <v>126</v>
      </c>
      <c r="T500" s="179" t="s">
        <v>145</v>
      </c>
      <c r="U500" s="179" t="s">
        <v>101</v>
      </c>
      <c r="V500" s="91" t="s">
        <v>131</v>
      </c>
      <c r="W500" s="182"/>
      <c r="X500" s="182"/>
      <c r="Y500" s="184"/>
      <c r="Z500" s="182"/>
      <c r="AA500" s="182"/>
    </row>
    <row r="501" ht="22.5" customHeight="1">
      <c r="A501" s="72">
        <f>COUNTIF('Copy of Call &amp; Chat-Lidya (buat'!$I$4:$I$1868,I501)</f>
        <v>2</v>
      </c>
      <c r="B501" s="176">
        <v>46140.0</v>
      </c>
      <c r="C501" s="91" t="s">
        <v>83</v>
      </c>
      <c r="D501" s="91" t="s">
        <v>155</v>
      </c>
      <c r="E501" s="91" t="s">
        <v>2215</v>
      </c>
      <c r="F501" s="176">
        <v>46134.0</v>
      </c>
      <c r="G501" s="91"/>
      <c r="H501" s="91" t="s">
        <v>2216</v>
      </c>
      <c r="I501" s="91" t="s">
        <v>2217</v>
      </c>
      <c r="J501" s="97" t="s">
        <v>2218</v>
      </c>
      <c r="K501" s="97" t="s">
        <v>2219</v>
      </c>
      <c r="L501" s="97" t="s">
        <v>2219</v>
      </c>
      <c r="M501" s="91" t="s">
        <v>2222</v>
      </c>
      <c r="N501" s="91" t="s">
        <v>2222</v>
      </c>
      <c r="O501" s="183">
        <v>46118.0</v>
      </c>
      <c r="P501" s="176">
        <v>46132.0</v>
      </c>
      <c r="Q501" s="91" t="s">
        <v>124</v>
      </c>
      <c r="R501" s="91" t="s">
        <v>143</v>
      </c>
      <c r="S501" s="179" t="s">
        <v>251</v>
      </c>
      <c r="T501" s="179" t="s">
        <v>145</v>
      </c>
      <c r="U501" s="179" t="s">
        <v>101</v>
      </c>
      <c r="V501" s="91" t="s">
        <v>131</v>
      </c>
      <c r="W501" s="182"/>
      <c r="X501" s="182"/>
      <c r="Y501" s="184"/>
      <c r="Z501" s="182"/>
      <c r="AA501" s="182"/>
    </row>
    <row r="502" ht="22.5" customHeight="1">
      <c r="A502" s="72">
        <f>COUNTIF('Copy of Call &amp; Chat-Lidya (buat'!$I$4:$I$1868,I502)</f>
        <v>2</v>
      </c>
      <c r="B502" s="176">
        <v>46140.0</v>
      </c>
      <c r="C502" s="91" t="s">
        <v>83</v>
      </c>
      <c r="D502" s="91" t="s">
        <v>155</v>
      </c>
      <c r="E502" s="91" t="s">
        <v>2227</v>
      </c>
      <c r="F502" s="176">
        <v>46134.0</v>
      </c>
      <c r="G502" s="91"/>
      <c r="H502" s="91" t="s">
        <v>2228</v>
      </c>
      <c r="I502" s="91" t="s">
        <v>2229</v>
      </c>
      <c r="J502" s="97" t="s">
        <v>2230</v>
      </c>
      <c r="K502" s="97" t="s">
        <v>2231</v>
      </c>
      <c r="L502" s="97" t="s">
        <v>2231</v>
      </c>
      <c r="M502" s="91" t="s">
        <v>2232</v>
      </c>
      <c r="N502" s="91" t="s">
        <v>2233</v>
      </c>
      <c r="O502" s="183">
        <v>46118.0</v>
      </c>
      <c r="P502" s="176">
        <v>46132.0</v>
      </c>
      <c r="Q502" s="91" t="s">
        <v>124</v>
      </c>
      <c r="R502" s="91" t="s">
        <v>143</v>
      </c>
      <c r="S502" s="179" t="s">
        <v>251</v>
      </c>
      <c r="T502" s="179" t="s">
        <v>145</v>
      </c>
      <c r="U502" s="179" t="s">
        <v>101</v>
      </c>
      <c r="V502" s="91" t="s">
        <v>131</v>
      </c>
      <c r="W502" s="182"/>
      <c r="X502" s="182"/>
      <c r="Y502" s="184"/>
      <c r="Z502" s="182"/>
      <c r="AA502" s="182"/>
    </row>
    <row r="503" ht="22.5" customHeight="1">
      <c r="A503" s="72">
        <f>COUNTIF('Copy of Call &amp; Chat-Lidya (buat'!$I$4:$I$1868,I503)</f>
        <v>2</v>
      </c>
      <c r="B503" s="176">
        <v>46140.0</v>
      </c>
      <c r="C503" s="91" t="s">
        <v>83</v>
      </c>
      <c r="D503" s="91" t="s">
        <v>155</v>
      </c>
      <c r="E503" s="91" t="s">
        <v>2240</v>
      </c>
      <c r="F503" s="176">
        <v>46134.0</v>
      </c>
      <c r="G503" s="91"/>
      <c r="H503" s="91" t="s">
        <v>2241</v>
      </c>
      <c r="I503" s="91" t="s">
        <v>2242</v>
      </c>
      <c r="J503" s="97" t="s">
        <v>2243</v>
      </c>
      <c r="K503" s="97" t="s">
        <v>2244</v>
      </c>
      <c r="L503" s="97" t="s">
        <v>2244</v>
      </c>
      <c r="M503" s="91" t="s">
        <v>2245</v>
      </c>
      <c r="N503" s="91" t="s">
        <v>2246</v>
      </c>
      <c r="O503" s="183">
        <v>46118.0</v>
      </c>
      <c r="P503" s="176">
        <v>46132.0</v>
      </c>
      <c r="Q503" s="91" t="s">
        <v>143</v>
      </c>
      <c r="R503" s="91" t="s">
        <v>143</v>
      </c>
      <c r="S503" s="179" t="s">
        <v>126</v>
      </c>
      <c r="T503" s="179" t="s">
        <v>145</v>
      </c>
      <c r="U503" s="179" t="s">
        <v>101</v>
      </c>
      <c r="V503" s="91" t="s">
        <v>131</v>
      </c>
      <c r="W503" s="182"/>
      <c r="X503" s="182"/>
      <c r="Y503" s="184"/>
      <c r="Z503" s="182"/>
      <c r="AA503" s="182"/>
    </row>
    <row r="504" ht="22.5" customHeight="1">
      <c r="A504" s="72">
        <f>COUNTIF('Copy of Call &amp; Chat-Lidya (buat'!$I$4:$I$1868,I504)</f>
        <v>2</v>
      </c>
      <c r="B504" s="176">
        <v>46140.0</v>
      </c>
      <c r="C504" s="91" t="s">
        <v>83</v>
      </c>
      <c r="D504" s="91" t="s">
        <v>155</v>
      </c>
      <c r="E504" s="91" t="s">
        <v>2257</v>
      </c>
      <c r="F504" s="176">
        <v>46134.0</v>
      </c>
      <c r="G504" s="91"/>
      <c r="H504" s="91" t="s">
        <v>2258</v>
      </c>
      <c r="I504" s="91" t="s">
        <v>2259</v>
      </c>
      <c r="J504" s="97" t="s">
        <v>2260</v>
      </c>
      <c r="K504" s="97" t="s">
        <v>2261</v>
      </c>
      <c r="L504" s="97" t="s">
        <v>2261</v>
      </c>
      <c r="M504" s="91" t="s">
        <v>2262</v>
      </c>
      <c r="N504" s="91" t="s">
        <v>2263</v>
      </c>
      <c r="O504" s="183">
        <v>46119.0</v>
      </c>
      <c r="P504" s="176">
        <v>46133.0</v>
      </c>
      <c r="Q504" s="91" t="s">
        <v>124</v>
      </c>
      <c r="R504" s="91" t="s">
        <v>143</v>
      </c>
      <c r="S504" s="179" t="s">
        <v>251</v>
      </c>
      <c r="T504" s="179" t="s">
        <v>145</v>
      </c>
      <c r="U504" s="179" t="s">
        <v>101</v>
      </c>
      <c r="V504" s="91" t="s">
        <v>131</v>
      </c>
      <c r="W504" s="182"/>
      <c r="X504" s="182"/>
      <c r="Y504" s="184"/>
      <c r="Z504" s="182"/>
      <c r="AA504" s="182"/>
    </row>
    <row r="505" ht="22.5" customHeight="1">
      <c r="A505" s="72">
        <f>COUNTIF('Copy of Call &amp; Chat-Lidya (buat'!$I$4:$I$1868,I505)</f>
        <v>2</v>
      </c>
      <c r="B505" s="176">
        <v>46140.0</v>
      </c>
      <c r="C505" s="91" t="s">
        <v>83</v>
      </c>
      <c r="D505" s="91" t="s">
        <v>155</v>
      </c>
      <c r="E505" s="91" t="s">
        <v>2274</v>
      </c>
      <c r="F505" s="176">
        <v>46134.0</v>
      </c>
      <c r="G505" s="91"/>
      <c r="H505" s="91" t="s">
        <v>2276</v>
      </c>
      <c r="I505" s="91" t="s">
        <v>2277</v>
      </c>
      <c r="J505" s="97" t="s">
        <v>2278</v>
      </c>
      <c r="K505" s="97" t="s">
        <v>2279</v>
      </c>
      <c r="L505" s="97" t="s">
        <v>2280</v>
      </c>
      <c r="M505" s="91" t="s">
        <v>2281</v>
      </c>
      <c r="N505" s="91" t="s">
        <v>2281</v>
      </c>
      <c r="O505" s="183">
        <v>46119.0</v>
      </c>
      <c r="P505" s="176">
        <v>46133.0</v>
      </c>
      <c r="Q505" s="91" t="s">
        <v>124</v>
      </c>
      <c r="R505" s="91" t="s">
        <v>143</v>
      </c>
      <c r="S505" s="179" t="s">
        <v>126</v>
      </c>
      <c r="T505" s="179" t="s">
        <v>145</v>
      </c>
      <c r="U505" s="179" t="s">
        <v>101</v>
      </c>
      <c r="V505" s="91" t="s">
        <v>131</v>
      </c>
      <c r="W505" s="182"/>
      <c r="X505" s="182"/>
      <c r="Y505" s="184"/>
      <c r="Z505" s="182"/>
      <c r="AA505" s="182"/>
    </row>
    <row r="506" ht="22.5" customHeight="1">
      <c r="A506" s="72">
        <f>COUNTIF('Copy of Call &amp; Chat-Lidya (buat'!$I$4:$I$1868,I506)</f>
        <v>2</v>
      </c>
      <c r="B506" s="176">
        <v>46140.0</v>
      </c>
      <c r="C506" s="91" t="s">
        <v>83</v>
      </c>
      <c r="D506" s="91" t="s">
        <v>155</v>
      </c>
      <c r="E506" s="91" t="s">
        <v>2294</v>
      </c>
      <c r="F506" s="176">
        <v>46134.0</v>
      </c>
      <c r="G506" s="91"/>
      <c r="H506" s="91" t="s">
        <v>2297</v>
      </c>
      <c r="I506" s="91" t="s">
        <v>2298</v>
      </c>
      <c r="J506" s="97" t="s">
        <v>2300</v>
      </c>
      <c r="K506" s="97" t="s">
        <v>2085</v>
      </c>
      <c r="L506" s="97" t="s">
        <v>2085</v>
      </c>
      <c r="M506" s="91" t="s">
        <v>2301</v>
      </c>
      <c r="N506" s="91" t="s">
        <v>2301</v>
      </c>
      <c r="O506" s="183">
        <v>46120.0</v>
      </c>
      <c r="P506" s="176">
        <v>46134.0</v>
      </c>
      <c r="Q506" s="91" t="s">
        <v>591</v>
      </c>
      <c r="R506" s="91" t="s">
        <v>143</v>
      </c>
      <c r="S506" s="179" t="s">
        <v>251</v>
      </c>
      <c r="T506" s="179" t="s">
        <v>145</v>
      </c>
      <c r="U506" s="179" t="s">
        <v>101</v>
      </c>
      <c r="V506" s="91" t="s">
        <v>131</v>
      </c>
      <c r="W506" s="182"/>
      <c r="X506" s="182"/>
      <c r="Y506" s="184"/>
      <c r="Z506" s="182"/>
      <c r="AA506" s="182"/>
    </row>
    <row r="507" ht="22.5" customHeight="1">
      <c r="A507" s="72">
        <f>COUNTIF('Copy of Call &amp; Chat-Lidya (buat'!$I$4:$I$1868,I507)</f>
        <v>2</v>
      </c>
      <c r="B507" s="176">
        <v>46140.0</v>
      </c>
      <c r="C507" s="91" t="s">
        <v>83</v>
      </c>
      <c r="D507" s="91" t="s">
        <v>155</v>
      </c>
      <c r="E507" s="91" t="s">
        <v>3242</v>
      </c>
      <c r="F507" s="176">
        <v>46134.0</v>
      </c>
      <c r="G507" s="91"/>
      <c r="H507" s="91" t="s">
        <v>4323</v>
      </c>
      <c r="I507" s="91" t="s">
        <v>2143</v>
      </c>
      <c r="J507" s="97" t="s">
        <v>2144</v>
      </c>
      <c r="K507" s="97" t="s">
        <v>2145</v>
      </c>
      <c r="L507" s="97" t="s">
        <v>2145</v>
      </c>
      <c r="M507" s="91" t="s">
        <v>4324</v>
      </c>
      <c r="N507" s="91" t="s">
        <v>2146</v>
      </c>
      <c r="O507" s="183">
        <v>46121.0</v>
      </c>
      <c r="P507" s="176">
        <v>46135.0</v>
      </c>
      <c r="Q507" s="91" t="s">
        <v>222</v>
      </c>
      <c r="R507" s="91" t="s">
        <v>143</v>
      </c>
      <c r="S507" s="179" t="s">
        <v>251</v>
      </c>
      <c r="T507" s="179" t="s">
        <v>292</v>
      </c>
      <c r="U507" s="179" t="s">
        <v>101</v>
      </c>
      <c r="V507" s="91" t="s">
        <v>664</v>
      </c>
      <c r="W507" s="182"/>
      <c r="X507" s="182"/>
      <c r="Y507" s="184"/>
      <c r="Z507" s="180" t="s">
        <v>8100</v>
      </c>
      <c r="AA507" s="182"/>
    </row>
    <row r="508" ht="22.5" customHeight="1">
      <c r="A508" s="72">
        <f>COUNTIF('Copy of Call &amp; Chat-Lidya (buat'!$I$4:$I$1868,I508)</f>
        <v>1</v>
      </c>
      <c r="B508" s="176">
        <v>46140.0</v>
      </c>
      <c r="C508" s="91" t="s">
        <v>83</v>
      </c>
      <c r="D508" s="91" t="s">
        <v>155</v>
      </c>
      <c r="E508" s="91" t="s">
        <v>3259</v>
      </c>
      <c r="F508" s="176">
        <v>46134.0</v>
      </c>
      <c r="G508" s="91"/>
      <c r="H508" s="91" t="s">
        <v>4326</v>
      </c>
      <c r="I508" s="91" t="s">
        <v>4327</v>
      </c>
      <c r="J508" s="97" t="s">
        <v>4328</v>
      </c>
      <c r="K508" s="97" t="s">
        <v>4329</v>
      </c>
      <c r="L508" s="97" t="s">
        <v>4329</v>
      </c>
      <c r="M508" s="91" t="s">
        <v>4330</v>
      </c>
      <c r="N508" s="91" t="s">
        <v>4330</v>
      </c>
      <c r="O508" s="183">
        <v>46122.0</v>
      </c>
      <c r="P508" s="176">
        <v>46136.0</v>
      </c>
      <c r="Q508" s="91" t="s">
        <v>124</v>
      </c>
      <c r="R508" s="91" t="s">
        <v>124</v>
      </c>
      <c r="S508" s="179" t="s">
        <v>350</v>
      </c>
      <c r="T508" s="179" t="s">
        <v>145</v>
      </c>
      <c r="U508" s="179" t="s">
        <v>101</v>
      </c>
      <c r="V508" s="91" t="s">
        <v>283</v>
      </c>
      <c r="W508" s="182"/>
      <c r="X508" s="182"/>
      <c r="Y508" s="184"/>
      <c r="Z508" s="180" t="s">
        <v>8105</v>
      </c>
      <c r="AA508" s="182"/>
    </row>
    <row r="509" ht="22.5" customHeight="1">
      <c r="A509" s="72">
        <f>COUNTIF('Copy of Call &amp; Chat-Lidya (buat'!$I$4:$I$1868,I509)</f>
        <v>2</v>
      </c>
      <c r="B509" s="176">
        <v>46140.0</v>
      </c>
      <c r="C509" s="91" t="s">
        <v>83</v>
      </c>
      <c r="D509" s="91" t="s">
        <v>155</v>
      </c>
      <c r="E509" s="91" t="s">
        <v>2311</v>
      </c>
      <c r="F509" s="176">
        <v>46134.0</v>
      </c>
      <c r="G509" s="91"/>
      <c r="H509" s="91" t="s">
        <v>2314</v>
      </c>
      <c r="I509" s="91" t="s">
        <v>2316</v>
      </c>
      <c r="J509" s="97" t="s">
        <v>2318</v>
      </c>
      <c r="K509" s="97" t="s">
        <v>2319</v>
      </c>
      <c r="L509" s="97" t="s">
        <v>2319</v>
      </c>
      <c r="M509" s="91" t="s">
        <v>2320</v>
      </c>
      <c r="N509" s="91" t="s">
        <v>2320</v>
      </c>
      <c r="O509" s="183">
        <v>46124.0</v>
      </c>
      <c r="P509" s="176">
        <v>46138.0</v>
      </c>
      <c r="Q509" s="91" t="s">
        <v>521</v>
      </c>
      <c r="R509" s="91" t="s">
        <v>143</v>
      </c>
      <c r="S509" s="179" t="s">
        <v>251</v>
      </c>
      <c r="T509" s="179" t="s">
        <v>145</v>
      </c>
      <c r="U509" s="179" t="s">
        <v>101</v>
      </c>
      <c r="V509" s="91" t="s">
        <v>131</v>
      </c>
      <c r="W509" s="182"/>
      <c r="X509" s="182"/>
      <c r="Y509" s="184"/>
      <c r="Z509" s="182"/>
      <c r="AA509" s="182"/>
    </row>
    <row r="510" ht="22.5" customHeight="1">
      <c r="A510" s="72">
        <f>COUNTIF('Copy of Call &amp; Chat-Lidya (buat'!$I$4:$I$1868,I510)</f>
        <v>2</v>
      </c>
      <c r="B510" s="176">
        <v>46140.0</v>
      </c>
      <c r="C510" s="91" t="s">
        <v>83</v>
      </c>
      <c r="D510" s="91" t="s">
        <v>155</v>
      </c>
      <c r="E510" s="91" t="s">
        <v>2748</v>
      </c>
      <c r="F510" s="176">
        <v>46134.0</v>
      </c>
      <c r="G510" s="91"/>
      <c r="H510" s="91" t="s">
        <v>2749</v>
      </c>
      <c r="I510" s="91" t="s">
        <v>2171</v>
      </c>
      <c r="J510" s="97" t="s">
        <v>2172</v>
      </c>
      <c r="K510" s="97" t="s">
        <v>2174</v>
      </c>
      <c r="L510" s="97" t="s">
        <v>2174</v>
      </c>
      <c r="M510" s="91" t="s">
        <v>2176</v>
      </c>
      <c r="N510" s="91" t="s">
        <v>2176</v>
      </c>
      <c r="O510" s="183">
        <v>46125.0</v>
      </c>
      <c r="P510" s="176">
        <v>46139.0</v>
      </c>
      <c r="Q510" s="91" t="s">
        <v>143</v>
      </c>
      <c r="R510" s="91" t="s">
        <v>143</v>
      </c>
      <c r="S510" s="179" t="s">
        <v>381</v>
      </c>
      <c r="T510" s="179" t="s">
        <v>145</v>
      </c>
      <c r="U510" s="179" t="s">
        <v>101</v>
      </c>
      <c r="V510" s="91" t="s">
        <v>283</v>
      </c>
      <c r="W510" s="182"/>
      <c r="X510" s="182"/>
      <c r="Y510" s="184"/>
      <c r="Z510" s="180" t="s">
        <v>8109</v>
      </c>
      <c r="AA510" s="182"/>
    </row>
    <row r="511" ht="22.5" customHeight="1">
      <c r="A511" s="72">
        <f>COUNTIF('Copy of Call &amp; Chat-Lidya (buat'!$I$4:$I$1868,I511)</f>
        <v>2</v>
      </c>
      <c r="B511" s="176">
        <v>46140.0</v>
      </c>
      <c r="C511" s="91" t="s">
        <v>83</v>
      </c>
      <c r="D511" s="91" t="s">
        <v>155</v>
      </c>
      <c r="E511" s="91" t="s">
        <v>2328</v>
      </c>
      <c r="F511" s="176">
        <v>46134.0</v>
      </c>
      <c r="G511" s="91"/>
      <c r="H511" s="91" t="s">
        <v>2329</v>
      </c>
      <c r="I511" s="91" t="s">
        <v>2330</v>
      </c>
      <c r="J511" s="97" t="s">
        <v>2331</v>
      </c>
      <c r="K511" s="97" t="s">
        <v>2332</v>
      </c>
      <c r="L511" s="97" t="s">
        <v>2332</v>
      </c>
      <c r="M511" s="91" t="s">
        <v>2333</v>
      </c>
      <c r="N511" s="91" t="s">
        <v>2334</v>
      </c>
      <c r="O511" s="183">
        <v>46126.0</v>
      </c>
      <c r="P511" s="176">
        <v>46140.0</v>
      </c>
      <c r="Q511" s="91" t="s">
        <v>124</v>
      </c>
      <c r="R511" s="91" t="s">
        <v>143</v>
      </c>
      <c r="S511" s="179" t="s">
        <v>126</v>
      </c>
      <c r="T511" s="179" t="s">
        <v>145</v>
      </c>
      <c r="U511" s="179" t="s">
        <v>101</v>
      </c>
      <c r="V511" s="91" t="s">
        <v>131</v>
      </c>
      <c r="W511" s="182"/>
      <c r="X511" s="182"/>
      <c r="Y511" s="184"/>
      <c r="Z511" s="182"/>
      <c r="AA511" s="182"/>
    </row>
    <row r="512" ht="22.5" customHeight="1">
      <c r="A512" s="72">
        <f>COUNTIF('Copy of Call &amp; Chat-Lidya (buat'!$I$4:$I$1868,I512)</f>
        <v>2</v>
      </c>
      <c r="B512" s="176">
        <v>46140.0</v>
      </c>
      <c r="C512" s="91" t="s">
        <v>83</v>
      </c>
      <c r="D512" s="91" t="s">
        <v>155</v>
      </c>
      <c r="E512" s="91" t="s">
        <v>2345</v>
      </c>
      <c r="F512" s="176">
        <v>46134.0</v>
      </c>
      <c r="G512" s="91"/>
      <c r="H512" s="91" t="s">
        <v>2346</v>
      </c>
      <c r="I512" s="91" t="s">
        <v>2347</v>
      </c>
      <c r="J512" s="97" t="s">
        <v>2348</v>
      </c>
      <c r="K512" s="97" t="s">
        <v>2349</v>
      </c>
      <c r="L512" s="97" t="s">
        <v>2349</v>
      </c>
      <c r="M512" s="91" t="s">
        <v>2350</v>
      </c>
      <c r="N512" s="182"/>
      <c r="O512" s="183">
        <v>46126.0</v>
      </c>
      <c r="P512" s="176">
        <v>46140.0</v>
      </c>
      <c r="Q512" s="91" t="s">
        <v>143</v>
      </c>
      <c r="R512" s="91" t="s">
        <v>143</v>
      </c>
      <c r="S512" s="179" t="s">
        <v>251</v>
      </c>
      <c r="T512" s="179" t="s">
        <v>145</v>
      </c>
      <c r="U512" s="179" t="s">
        <v>101</v>
      </c>
      <c r="V512" s="91" t="s">
        <v>131</v>
      </c>
      <c r="W512" s="182"/>
      <c r="X512" s="182"/>
      <c r="Y512" s="184"/>
      <c r="Z512" s="182"/>
      <c r="AA512" s="182"/>
    </row>
    <row r="513" ht="22.5" customHeight="1">
      <c r="A513" s="72">
        <f>COUNTIF('Copy of Call &amp; Chat-Lidya (buat'!$I$4:$I$1868,I513)</f>
        <v>2</v>
      </c>
      <c r="B513" s="176">
        <v>46140.0</v>
      </c>
      <c r="C513" s="91" t="s">
        <v>83</v>
      </c>
      <c r="D513" s="91" t="s">
        <v>155</v>
      </c>
      <c r="E513" s="91" t="s">
        <v>1738</v>
      </c>
      <c r="F513" s="176">
        <v>46134.0</v>
      </c>
      <c r="G513" s="91"/>
      <c r="H513" s="91" t="s">
        <v>4344</v>
      </c>
      <c r="I513" s="91" t="s">
        <v>2191</v>
      </c>
      <c r="J513" s="97" t="s">
        <v>2193</v>
      </c>
      <c r="K513" s="97" t="s">
        <v>2194</v>
      </c>
      <c r="L513" s="97" t="s">
        <v>2194</v>
      </c>
      <c r="M513" s="91" t="s">
        <v>2195</v>
      </c>
      <c r="N513" s="91" t="s">
        <v>2195</v>
      </c>
      <c r="O513" s="183">
        <v>46126.0</v>
      </c>
      <c r="P513" s="176">
        <v>46140.0</v>
      </c>
      <c r="Q513" s="91" t="s">
        <v>278</v>
      </c>
      <c r="R513" s="91" t="s">
        <v>143</v>
      </c>
      <c r="S513" s="179" t="s">
        <v>350</v>
      </c>
      <c r="T513" s="179" t="s">
        <v>145</v>
      </c>
      <c r="U513" s="179" t="s">
        <v>101</v>
      </c>
      <c r="V513" s="91" t="s">
        <v>283</v>
      </c>
      <c r="W513" s="182"/>
      <c r="X513" s="182"/>
      <c r="Y513" s="184"/>
      <c r="Z513" s="180" t="s">
        <v>8120</v>
      </c>
      <c r="AA513" s="182"/>
    </row>
    <row r="514" ht="22.5" customHeight="1">
      <c r="A514" s="72">
        <f>COUNTIF('Copy of Call &amp; Chat-Lidya (buat'!$I$4:$I$1868,I514)</f>
        <v>2</v>
      </c>
      <c r="B514" s="176">
        <v>46140.0</v>
      </c>
      <c r="C514" s="91" t="s">
        <v>83</v>
      </c>
      <c r="D514" s="91" t="s">
        <v>155</v>
      </c>
      <c r="E514" s="91" t="s">
        <v>2359</v>
      </c>
      <c r="F514" s="176">
        <v>46134.0</v>
      </c>
      <c r="G514" s="91"/>
      <c r="H514" s="91" t="s">
        <v>2363</v>
      </c>
      <c r="I514" s="91" t="s">
        <v>2211</v>
      </c>
      <c r="J514" s="97" t="s">
        <v>2212</v>
      </c>
      <c r="K514" s="97" t="s">
        <v>2213</v>
      </c>
      <c r="L514" s="97" t="s">
        <v>2213</v>
      </c>
      <c r="M514" s="91" t="s">
        <v>2214</v>
      </c>
      <c r="N514" s="91" t="s">
        <v>2367</v>
      </c>
      <c r="O514" s="183">
        <v>46129.0</v>
      </c>
      <c r="P514" s="176">
        <v>46143.0</v>
      </c>
      <c r="Q514" s="91" t="s">
        <v>143</v>
      </c>
      <c r="R514" s="91" t="s">
        <v>143</v>
      </c>
      <c r="S514" s="179" t="s">
        <v>350</v>
      </c>
      <c r="T514" s="179" t="s">
        <v>145</v>
      </c>
      <c r="U514" s="179" t="s">
        <v>101</v>
      </c>
      <c r="V514" s="91" t="s">
        <v>131</v>
      </c>
      <c r="W514" s="182"/>
      <c r="X514" s="182"/>
      <c r="Y514" s="184"/>
      <c r="Z514" s="182"/>
      <c r="AA514" s="182"/>
    </row>
    <row r="515" ht="22.5" customHeight="1">
      <c r="A515" s="72">
        <f>COUNTIF('Copy of Call &amp; Chat-Lidya (buat'!$I$4:$I$1868,I515)</f>
        <v>4</v>
      </c>
      <c r="B515" s="176">
        <v>46140.0</v>
      </c>
      <c r="C515" s="91" t="s">
        <v>83</v>
      </c>
      <c r="D515" s="91" t="s">
        <v>155</v>
      </c>
      <c r="E515" s="91" t="s">
        <v>1528</v>
      </c>
      <c r="F515" s="176">
        <v>46134.0</v>
      </c>
      <c r="G515" s="91"/>
      <c r="H515" s="91" t="s">
        <v>1529</v>
      </c>
      <c r="I515" s="91" t="s">
        <v>1530</v>
      </c>
      <c r="J515" s="97" t="s">
        <v>1531</v>
      </c>
      <c r="K515" s="97" t="s">
        <v>1532</v>
      </c>
      <c r="L515" s="97" t="s">
        <v>1532</v>
      </c>
      <c r="M515" s="91" t="s">
        <v>1533</v>
      </c>
      <c r="N515" s="91" t="s">
        <v>1533</v>
      </c>
      <c r="O515" s="183">
        <v>46134.0</v>
      </c>
      <c r="P515" s="176">
        <v>46148.0</v>
      </c>
      <c r="Q515" s="91" t="s">
        <v>124</v>
      </c>
      <c r="R515" s="91" t="s">
        <v>213</v>
      </c>
      <c r="S515" s="179" t="s">
        <v>99</v>
      </c>
      <c r="T515" s="179" t="s">
        <v>145</v>
      </c>
      <c r="U515" s="179" t="s">
        <v>101</v>
      </c>
      <c r="V515" s="91" t="s">
        <v>131</v>
      </c>
      <c r="W515" s="182"/>
      <c r="X515" s="182"/>
      <c r="Y515" s="184"/>
      <c r="Z515" s="182"/>
      <c r="AA515" s="182"/>
    </row>
    <row r="516" ht="22.5" customHeight="1">
      <c r="A516" s="72">
        <f>COUNTIF('Copy of Call &amp; Chat-Lidya (buat'!$I$4:$I$1868,I516)</f>
        <v>3</v>
      </c>
      <c r="B516" s="176">
        <v>46140.0</v>
      </c>
      <c r="C516" s="91" t="s">
        <v>83</v>
      </c>
      <c r="D516" s="91" t="s">
        <v>155</v>
      </c>
      <c r="E516" s="91" t="s">
        <v>4341</v>
      </c>
      <c r="F516" s="176">
        <v>46139.0</v>
      </c>
      <c r="G516" s="91"/>
      <c r="H516" s="91" t="s">
        <v>8146</v>
      </c>
      <c r="I516" s="91" t="s">
        <v>8147</v>
      </c>
      <c r="J516" s="97" t="s">
        <v>8148</v>
      </c>
      <c r="K516" s="97" t="s">
        <v>8149</v>
      </c>
      <c r="L516" s="97" t="s">
        <v>8149</v>
      </c>
      <c r="M516" s="91" t="s">
        <v>8150</v>
      </c>
      <c r="N516" s="91" t="s">
        <v>8150</v>
      </c>
      <c r="O516" s="183">
        <v>46064.0</v>
      </c>
      <c r="P516" s="176">
        <v>46078.0</v>
      </c>
      <c r="Q516" s="91" t="s">
        <v>143</v>
      </c>
      <c r="R516" s="91" t="s">
        <v>124</v>
      </c>
      <c r="S516" s="179" t="s">
        <v>350</v>
      </c>
      <c r="T516" s="179" t="s">
        <v>145</v>
      </c>
      <c r="U516" s="179" t="s">
        <v>101</v>
      </c>
      <c r="V516" s="91" t="s">
        <v>283</v>
      </c>
      <c r="W516" s="182"/>
      <c r="X516" s="182"/>
      <c r="Y516" s="184"/>
      <c r="Z516" s="180" t="s">
        <v>8151</v>
      </c>
      <c r="AA516" s="182"/>
    </row>
    <row r="517" ht="22.5" customHeight="1">
      <c r="A517" s="72">
        <f>COUNTIF('Copy of Call &amp; Chat-Lidya (buat'!$I$4:$I$1868,I517)</f>
        <v>3</v>
      </c>
      <c r="B517" s="176">
        <v>46140.0</v>
      </c>
      <c r="C517" s="91" t="s">
        <v>83</v>
      </c>
      <c r="D517" s="91" t="s">
        <v>155</v>
      </c>
      <c r="E517" s="91" t="s">
        <v>3636</v>
      </c>
      <c r="F517" s="176">
        <v>46139.0</v>
      </c>
      <c r="G517" s="91"/>
      <c r="H517" s="91" t="s">
        <v>3637</v>
      </c>
      <c r="I517" s="91" t="s">
        <v>3638</v>
      </c>
      <c r="J517" s="97" t="s">
        <v>3639</v>
      </c>
      <c r="K517" s="97" t="s">
        <v>3640</v>
      </c>
      <c r="L517" s="97" t="s">
        <v>3640</v>
      </c>
      <c r="M517" s="91" t="s">
        <v>3641</v>
      </c>
      <c r="N517" s="91" t="s">
        <v>3641</v>
      </c>
      <c r="O517" s="183">
        <v>46064.0</v>
      </c>
      <c r="P517" s="176">
        <v>46078.0</v>
      </c>
      <c r="Q517" s="91" t="s">
        <v>124</v>
      </c>
      <c r="R517" s="91" t="s">
        <v>143</v>
      </c>
      <c r="S517" s="179" t="s">
        <v>251</v>
      </c>
      <c r="T517" s="179" t="s">
        <v>145</v>
      </c>
      <c r="U517" s="179" t="s">
        <v>101</v>
      </c>
      <c r="V517" s="91" t="s">
        <v>131</v>
      </c>
      <c r="W517" s="182"/>
      <c r="X517" s="182"/>
      <c r="Y517" s="184"/>
      <c r="Z517" s="182"/>
      <c r="AA517" s="182"/>
    </row>
    <row r="518" ht="22.5" customHeight="1">
      <c r="A518" s="72">
        <f>COUNTIF('Copy of Call &amp; Chat-Lidya (buat'!$I$4:$I$1868,I518)</f>
        <v>3</v>
      </c>
      <c r="B518" s="176">
        <v>46140.0</v>
      </c>
      <c r="C518" s="91" t="s">
        <v>83</v>
      </c>
      <c r="D518" s="91" t="s">
        <v>155</v>
      </c>
      <c r="E518" s="91" t="s">
        <v>4342</v>
      </c>
      <c r="F518" s="176">
        <v>46139.0</v>
      </c>
      <c r="G518" s="91"/>
      <c r="H518" s="91" t="s">
        <v>8161</v>
      </c>
      <c r="I518" s="91" t="s">
        <v>8162</v>
      </c>
      <c r="J518" s="97" t="s">
        <v>8163</v>
      </c>
      <c r="K518" s="97" t="s">
        <v>8164</v>
      </c>
      <c r="L518" s="97" t="s">
        <v>8164</v>
      </c>
      <c r="M518" s="91" t="s">
        <v>8165</v>
      </c>
      <c r="N518" s="91" t="s">
        <v>8165</v>
      </c>
      <c r="O518" s="183">
        <v>46064.0</v>
      </c>
      <c r="P518" s="176">
        <v>46078.0</v>
      </c>
      <c r="Q518" s="91" t="s">
        <v>124</v>
      </c>
      <c r="R518" s="91" t="s">
        <v>124</v>
      </c>
      <c r="S518" s="179" t="s">
        <v>292</v>
      </c>
      <c r="T518" s="179" t="s">
        <v>127</v>
      </c>
      <c r="U518" s="179" t="s">
        <v>128</v>
      </c>
      <c r="V518" s="91" t="s">
        <v>664</v>
      </c>
      <c r="W518" s="182"/>
      <c r="X518" s="182"/>
      <c r="Y518" s="184"/>
      <c r="Z518" s="180" t="s">
        <v>8169</v>
      </c>
      <c r="AA518" s="182"/>
    </row>
    <row r="519" ht="22.5" customHeight="1">
      <c r="A519" s="72">
        <f>COUNTIF('Copy of Call &amp; Chat-Lidya (buat'!$I$4:$I$1868,I519)</f>
        <v>3</v>
      </c>
      <c r="B519" s="176">
        <v>46140.0</v>
      </c>
      <c r="C519" s="91" t="s">
        <v>83</v>
      </c>
      <c r="D519" s="91" t="s">
        <v>155</v>
      </c>
      <c r="E519" s="91" t="s">
        <v>3647</v>
      </c>
      <c r="F519" s="176">
        <v>46139.0</v>
      </c>
      <c r="G519" s="91"/>
      <c r="H519" s="91" t="s">
        <v>3648</v>
      </c>
      <c r="I519" s="91" t="s">
        <v>3649</v>
      </c>
      <c r="J519" s="97" t="s">
        <v>3650</v>
      </c>
      <c r="K519" s="97" t="s">
        <v>3652</v>
      </c>
      <c r="L519" s="97" t="s">
        <v>3652</v>
      </c>
      <c r="M519" s="91" t="s">
        <v>3653</v>
      </c>
      <c r="N519" s="91" t="s">
        <v>3653</v>
      </c>
      <c r="O519" s="183">
        <v>46065.0</v>
      </c>
      <c r="P519" s="176">
        <v>46079.0</v>
      </c>
      <c r="Q519" s="91" t="s">
        <v>95</v>
      </c>
      <c r="R519" s="91" t="s">
        <v>143</v>
      </c>
      <c r="S519" s="179" t="s">
        <v>251</v>
      </c>
      <c r="T519" s="179" t="s">
        <v>145</v>
      </c>
      <c r="U519" s="179" t="s">
        <v>101</v>
      </c>
      <c r="V519" s="91" t="s">
        <v>131</v>
      </c>
      <c r="W519" s="182"/>
      <c r="X519" s="182"/>
      <c r="Y519" s="184"/>
      <c r="Z519" s="182"/>
      <c r="AA519" s="182"/>
    </row>
    <row r="520" ht="22.5" customHeight="1">
      <c r="A520" s="72">
        <f>COUNTIF('Copy of Call &amp; Chat-Lidya (buat'!$I$4:$I$1868,I520)</f>
        <v>3</v>
      </c>
      <c r="B520" s="176">
        <v>46140.0</v>
      </c>
      <c r="C520" s="91" t="s">
        <v>83</v>
      </c>
      <c r="D520" s="91" t="s">
        <v>155</v>
      </c>
      <c r="E520" s="91" t="s">
        <v>2247</v>
      </c>
      <c r="F520" s="176">
        <v>46139.0</v>
      </c>
      <c r="G520" s="91"/>
      <c r="H520" s="91" t="s">
        <v>2250</v>
      </c>
      <c r="I520" s="91" t="s">
        <v>2251</v>
      </c>
      <c r="J520" s="97" t="s">
        <v>2252</v>
      </c>
      <c r="K520" s="97" t="s">
        <v>2253</v>
      </c>
      <c r="L520" s="97" t="s">
        <v>2253</v>
      </c>
      <c r="M520" s="91" t="s">
        <v>2255</v>
      </c>
      <c r="N520" s="91" t="s">
        <v>2255</v>
      </c>
      <c r="O520" s="183">
        <v>46066.0</v>
      </c>
      <c r="P520" s="176">
        <v>46080.0</v>
      </c>
      <c r="Q520" s="91" t="s">
        <v>124</v>
      </c>
      <c r="R520" s="91" t="s">
        <v>143</v>
      </c>
      <c r="S520" s="179" t="s">
        <v>251</v>
      </c>
      <c r="T520" s="179" t="s">
        <v>145</v>
      </c>
      <c r="U520" s="179" t="s">
        <v>101</v>
      </c>
      <c r="V520" s="91" t="s">
        <v>131</v>
      </c>
      <c r="W520" s="182"/>
      <c r="X520" s="182"/>
      <c r="Y520" s="184"/>
      <c r="Z520" s="182"/>
      <c r="AA520" s="182"/>
    </row>
    <row r="521" ht="22.5" customHeight="1">
      <c r="A521" s="72">
        <f>COUNTIF('Copy of Call &amp; Chat-Lidya (buat'!$I$4:$I$1868,I521)</f>
        <v>3</v>
      </c>
      <c r="B521" s="176">
        <v>46140.0</v>
      </c>
      <c r="C521" s="91" t="s">
        <v>83</v>
      </c>
      <c r="D521" s="91" t="s">
        <v>155</v>
      </c>
      <c r="E521" s="91" t="s">
        <v>3654</v>
      </c>
      <c r="F521" s="176">
        <v>46139.0</v>
      </c>
      <c r="G521" s="91"/>
      <c r="H521" s="91" t="s">
        <v>3655</v>
      </c>
      <c r="I521" s="91" t="s">
        <v>3656</v>
      </c>
      <c r="J521" s="97" t="s">
        <v>3657</v>
      </c>
      <c r="K521" s="97" t="s">
        <v>3658</v>
      </c>
      <c r="L521" s="97" t="s">
        <v>3658</v>
      </c>
      <c r="M521" s="91" t="s">
        <v>3659</v>
      </c>
      <c r="N521" s="91" t="s">
        <v>3659</v>
      </c>
      <c r="O521" s="183">
        <v>46066.0</v>
      </c>
      <c r="P521" s="176">
        <v>46080.0</v>
      </c>
      <c r="Q521" s="91" t="s">
        <v>461</v>
      </c>
      <c r="R521" s="91" t="s">
        <v>143</v>
      </c>
      <c r="S521" s="179" t="s">
        <v>251</v>
      </c>
      <c r="T521" s="179" t="s">
        <v>145</v>
      </c>
      <c r="U521" s="179" t="s">
        <v>101</v>
      </c>
      <c r="V521" s="91" t="s">
        <v>131</v>
      </c>
      <c r="W521" s="182"/>
      <c r="X521" s="182"/>
      <c r="Y521" s="184"/>
      <c r="Z521" s="182"/>
      <c r="AA521" s="182"/>
    </row>
    <row r="522" ht="22.5" customHeight="1">
      <c r="A522" s="72">
        <f>COUNTIF('Copy of Call &amp; Chat-Lidya (buat'!$I$4:$I$1868,I522)</f>
        <v>5</v>
      </c>
      <c r="B522" s="176">
        <v>46140.0</v>
      </c>
      <c r="C522" s="91" t="s">
        <v>83</v>
      </c>
      <c r="D522" s="91" t="s">
        <v>155</v>
      </c>
      <c r="E522" s="91" t="s">
        <v>3660</v>
      </c>
      <c r="F522" s="176">
        <v>46139.0</v>
      </c>
      <c r="G522" s="91"/>
      <c r="H522" s="91" t="s">
        <v>3661</v>
      </c>
      <c r="I522" s="91" t="s">
        <v>1024</v>
      </c>
      <c r="J522" s="97" t="s">
        <v>1025</v>
      </c>
      <c r="K522" s="97" t="s">
        <v>1026</v>
      </c>
      <c r="L522" s="97" t="s">
        <v>1026</v>
      </c>
      <c r="M522" s="91" t="s">
        <v>1027</v>
      </c>
      <c r="N522" s="91" t="s">
        <v>1027</v>
      </c>
      <c r="O522" s="183">
        <v>46067.0</v>
      </c>
      <c r="P522" s="176">
        <v>46081.0</v>
      </c>
      <c r="Q522" s="91" t="s">
        <v>124</v>
      </c>
      <c r="R522" s="91" t="s">
        <v>143</v>
      </c>
      <c r="S522" s="179" t="s">
        <v>126</v>
      </c>
      <c r="T522" s="179" t="s">
        <v>145</v>
      </c>
      <c r="U522" s="179" t="s">
        <v>101</v>
      </c>
      <c r="V522" s="91" t="s">
        <v>131</v>
      </c>
      <c r="W522" s="182"/>
      <c r="X522" s="182"/>
      <c r="Y522" s="184"/>
      <c r="Z522" s="182"/>
      <c r="AA522" s="182"/>
    </row>
    <row r="523" ht="22.5" customHeight="1">
      <c r="A523" s="72">
        <f>COUNTIF('Copy of Call &amp; Chat-Lidya (buat'!$I$4:$I$1868,I523)</f>
        <v>7</v>
      </c>
      <c r="B523" s="176">
        <v>46140.0</v>
      </c>
      <c r="C523" s="91" t="s">
        <v>83</v>
      </c>
      <c r="D523" s="91" t="s">
        <v>155</v>
      </c>
      <c r="E523" s="91" t="s">
        <v>6648</v>
      </c>
      <c r="F523" s="176">
        <v>46139.0</v>
      </c>
      <c r="G523" s="91"/>
      <c r="H523" s="91" t="s">
        <v>1731</v>
      </c>
      <c r="I523" s="91" t="s">
        <v>1732</v>
      </c>
      <c r="J523" s="97" t="s">
        <v>1733</v>
      </c>
      <c r="K523" s="97" t="s">
        <v>1735</v>
      </c>
      <c r="L523" s="97" t="s">
        <v>1735</v>
      </c>
      <c r="M523" s="91" t="s">
        <v>1736</v>
      </c>
      <c r="N523" s="91" t="s">
        <v>1736</v>
      </c>
      <c r="O523" s="183">
        <v>46139.0</v>
      </c>
      <c r="P523" s="176">
        <v>46153.0</v>
      </c>
      <c r="Q523" s="91" t="s">
        <v>124</v>
      </c>
      <c r="R523" s="91" t="s">
        <v>143</v>
      </c>
      <c r="S523" s="179" t="s">
        <v>251</v>
      </c>
      <c r="T523" s="179" t="s">
        <v>381</v>
      </c>
      <c r="U523" s="179" t="s">
        <v>101</v>
      </c>
      <c r="V523" s="91" t="s">
        <v>283</v>
      </c>
      <c r="W523" s="182"/>
      <c r="X523" s="182"/>
      <c r="Y523" s="184"/>
      <c r="Z523" s="180" t="s">
        <v>8220</v>
      </c>
      <c r="AA523" s="182"/>
    </row>
    <row r="524" ht="22.5" customHeight="1">
      <c r="A524" s="72">
        <f>COUNTIF('Copy of Call &amp; Chat-Lidya (buat'!$I$4:$I$1868,I524)</f>
        <v>2</v>
      </c>
      <c r="B524" s="176">
        <v>46140.0</v>
      </c>
      <c r="C524" s="91" t="s">
        <v>83</v>
      </c>
      <c r="D524" s="91" t="s">
        <v>155</v>
      </c>
      <c r="E524" s="91" t="s">
        <v>2652</v>
      </c>
      <c r="F524" s="176">
        <v>46140.0</v>
      </c>
      <c r="G524" s="91"/>
      <c r="H524" s="91" t="s">
        <v>2654</v>
      </c>
      <c r="I524" s="91" t="s">
        <v>2655</v>
      </c>
      <c r="J524" s="97" t="s">
        <v>2656</v>
      </c>
      <c r="K524" s="97" t="s">
        <v>2658</v>
      </c>
      <c r="L524" s="97" t="s">
        <v>2658</v>
      </c>
      <c r="M524" s="91" t="s">
        <v>2661</v>
      </c>
      <c r="N524" s="91" t="s">
        <v>2661</v>
      </c>
      <c r="O524" s="183">
        <v>46140.0</v>
      </c>
      <c r="P524" s="176">
        <v>46154.0</v>
      </c>
      <c r="Q524" s="91" t="s">
        <v>124</v>
      </c>
      <c r="R524" s="91" t="s">
        <v>143</v>
      </c>
      <c r="S524" s="179" t="s">
        <v>251</v>
      </c>
      <c r="T524" s="179" t="s">
        <v>350</v>
      </c>
      <c r="U524" s="179" t="s">
        <v>101</v>
      </c>
      <c r="V524" s="91" t="s">
        <v>131</v>
      </c>
      <c r="W524" s="182"/>
      <c r="X524" s="182"/>
      <c r="Y524" s="184"/>
      <c r="Z524" s="182"/>
      <c r="AA524" s="182"/>
    </row>
    <row r="525" ht="22.5" customHeight="1">
      <c r="A525" s="72">
        <f>COUNTIF('Copy of Call &amp; Chat-Lidya (buat'!$I$4:$I$1868,I525)</f>
        <v>9</v>
      </c>
      <c r="B525" s="176">
        <v>46140.0</v>
      </c>
      <c r="C525" s="91" t="s">
        <v>83</v>
      </c>
      <c r="D525" s="91" t="s">
        <v>125</v>
      </c>
      <c r="E525" s="91" t="s">
        <v>1715</v>
      </c>
      <c r="F525" s="178">
        <v>46108.0</v>
      </c>
      <c r="G525" s="91"/>
      <c r="H525" s="91" t="s">
        <v>1719</v>
      </c>
      <c r="I525" s="91" t="s">
        <v>1720</v>
      </c>
      <c r="J525" s="97" t="s">
        <v>1722</v>
      </c>
      <c r="K525" s="97" t="s">
        <v>1722</v>
      </c>
      <c r="L525" s="313" t="s">
        <v>1722</v>
      </c>
      <c r="M525" s="91" t="s">
        <v>1726</v>
      </c>
      <c r="N525" s="91" t="s">
        <v>1726</v>
      </c>
      <c r="O525" s="183">
        <v>46108.0</v>
      </c>
      <c r="P525" s="337">
        <v>46122.0</v>
      </c>
      <c r="Q525" s="91" t="s">
        <v>143</v>
      </c>
      <c r="R525" s="91" t="s">
        <v>213</v>
      </c>
      <c r="S525" s="83" t="s">
        <v>350</v>
      </c>
      <c r="T525" s="179" t="s">
        <v>145</v>
      </c>
      <c r="U525" s="179" t="s">
        <v>101</v>
      </c>
      <c r="V525" s="91" t="s">
        <v>664</v>
      </c>
      <c r="W525" s="182"/>
      <c r="X525" s="182"/>
      <c r="Y525" s="182"/>
      <c r="Z525" s="180" t="s">
        <v>5378</v>
      </c>
      <c r="AA525" s="182"/>
    </row>
    <row r="526" ht="22.5" customHeight="1">
      <c r="A526" s="72">
        <f>COUNTIF('Copy of Call &amp; Chat-Lidya (buat'!$I$4:$I$1868,I526)</f>
        <v>1</v>
      </c>
      <c r="B526" s="488">
        <v>46140.0</v>
      </c>
      <c r="C526" s="91" t="s">
        <v>83</v>
      </c>
      <c r="D526" s="91" t="s">
        <v>155</v>
      </c>
      <c r="E526" s="182"/>
      <c r="F526" s="560"/>
      <c r="G526" s="182"/>
      <c r="H526" s="182"/>
      <c r="I526" s="767" t="s">
        <v>2137</v>
      </c>
      <c r="J526" s="113" t="s">
        <v>2138</v>
      </c>
      <c r="K526" s="768" t="s">
        <v>2139</v>
      </c>
      <c r="L526" s="91" t="s">
        <v>2140</v>
      </c>
      <c r="M526" s="182"/>
      <c r="N526" s="182"/>
      <c r="O526" s="769"/>
      <c r="P526" s="336"/>
      <c r="Q526" s="182"/>
      <c r="R526" s="91" t="s">
        <v>213</v>
      </c>
      <c r="S526" s="179" t="s">
        <v>251</v>
      </c>
      <c r="T526" s="179" t="s">
        <v>145</v>
      </c>
      <c r="U526" s="179" t="s">
        <v>101</v>
      </c>
      <c r="V526" s="91" t="s">
        <v>131</v>
      </c>
      <c r="W526" s="182"/>
      <c r="X526" s="182"/>
      <c r="Y526" s="184"/>
      <c r="Z526" s="88"/>
      <c r="AA526" s="182"/>
    </row>
    <row r="527" ht="22.5" customHeight="1">
      <c r="A527" s="72">
        <f>COUNTIF('Copy of Call &amp; Chat-Lidya (buat'!$I$4:$I$1868,I527)</f>
        <v>1</v>
      </c>
      <c r="B527" s="488">
        <v>46140.0</v>
      </c>
      <c r="C527" s="91" t="s">
        <v>83</v>
      </c>
      <c r="D527" s="91" t="s">
        <v>155</v>
      </c>
      <c r="E527" s="182"/>
      <c r="F527" s="560"/>
      <c r="G527" s="182"/>
      <c r="H527" s="182"/>
      <c r="I527" s="767" t="s">
        <v>2157</v>
      </c>
      <c r="J527" s="113" t="s">
        <v>2158</v>
      </c>
      <c r="K527" s="113" t="s">
        <v>2159</v>
      </c>
      <c r="L527" s="91" t="s">
        <v>2160</v>
      </c>
      <c r="M527" s="182"/>
      <c r="N527" s="182"/>
      <c r="O527" s="769"/>
      <c r="P527" s="336"/>
      <c r="Q527" s="182"/>
      <c r="R527" s="91" t="s">
        <v>213</v>
      </c>
      <c r="S527" s="179" t="s">
        <v>251</v>
      </c>
      <c r="T527" s="179" t="s">
        <v>145</v>
      </c>
      <c r="U527" s="179" t="s">
        <v>101</v>
      </c>
      <c r="V527" s="91" t="s">
        <v>131</v>
      </c>
      <c r="W527" s="182"/>
      <c r="X527" s="182"/>
      <c r="Y527" s="184"/>
      <c r="Z527" s="88"/>
      <c r="AA527" s="182"/>
    </row>
    <row r="528" ht="22.5" customHeight="1">
      <c r="A528" s="72">
        <f>COUNTIF('Copy of Call &amp; Chat-Lidya (buat'!$I$4:$I$1868,I528)</f>
        <v>3</v>
      </c>
      <c r="B528" s="488">
        <v>46140.0</v>
      </c>
      <c r="C528" s="91" t="s">
        <v>83</v>
      </c>
      <c r="D528" s="91" t="s">
        <v>155</v>
      </c>
      <c r="E528" s="182"/>
      <c r="F528" s="560"/>
      <c r="G528" s="182"/>
      <c r="H528" s="182"/>
      <c r="I528" s="767" t="s">
        <v>2098</v>
      </c>
      <c r="J528" s="113" t="s">
        <v>2099</v>
      </c>
      <c r="K528" s="770" t="s">
        <v>7920</v>
      </c>
      <c r="L528" s="91" t="s">
        <v>2101</v>
      </c>
      <c r="M528" s="182"/>
      <c r="N528" s="182"/>
      <c r="O528" s="769"/>
      <c r="P528" s="336"/>
      <c r="Q528" s="182"/>
      <c r="R528" s="91" t="s">
        <v>213</v>
      </c>
      <c r="S528" s="193" t="s">
        <v>99</v>
      </c>
      <c r="T528" s="193" t="s">
        <v>100</v>
      </c>
      <c r="U528" s="179" t="s">
        <v>101</v>
      </c>
      <c r="V528" s="97" t="s">
        <v>341</v>
      </c>
      <c r="W528" s="182"/>
      <c r="X528" s="182"/>
      <c r="Y528" s="184"/>
      <c r="Z528" s="88" t="s">
        <v>8305</v>
      </c>
      <c r="AA528" s="182"/>
    </row>
    <row r="529" ht="22.5" customHeight="1">
      <c r="A529" s="72">
        <f>COUNTIF('Copy of Call &amp; Chat-Lidya (buat'!$I$4:$I$1868,I529)</f>
        <v>26</v>
      </c>
      <c r="B529" s="488">
        <v>46140.0</v>
      </c>
      <c r="C529" s="91" t="s">
        <v>83</v>
      </c>
      <c r="D529" s="91" t="s">
        <v>155</v>
      </c>
      <c r="E529" s="182"/>
      <c r="F529" s="560"/>
      <c r="G529" s="182"/>
      <c r="H529" s="182"/>
      <c r="I529" s="76" t="s">
        <v>2116</v>
      </c>
      <c r="J529" s="88" t="s">
        <v>2117</v>
      </c>
      <c r="K529" s="88" t="s">
        <v>2117</v>
      </c>
      <c r="L529" s="76" t="s">
        <v>2116</v>
      </c>
      <c r="M529" s="182"/>
      <c r="N529" s="182"/>
      <c r="O529" s="769"/>
      <c r="P529" s="336"/>
      <c r="Q529" s="182"/>
      <c r="R529" s="91" t="s">
        <v>213</v>
      </c>
      <c r="S529" s="179" t="s">
        <v>251</v>
      </c>
      <c r="T529" s="179" t="s">
        <v>145</v>
      </c>
      <c r="U529" s="179" t="s">
        <v>101</v>
      </c>
      <c r="V529" s="91" t="s">
        <v>131</v>
      </c>
      <c r="W529" s="182"/>
      <c r="X529" s="182"/>
      <c r="Y529" s="184"/>
      <c r="Z529" s="88"/>
      <c r="AA529" s="182"/>
    </row>
    <row r="530" ht="22.5" customHeight="1">
      <c r="A530" s="72">
        <f>COUNTIF('Copy of Call &amp; Chat-Lidya (buat'!$I$4:$I$1868,I530)</f>
        <v>2</v>
      </c>
      <c r="B530" s="576">
        <v>46139.0</v>
      </c>
      <c r="C530" s="91" t="s">
        <v>83</v>
      </c>
      <c r="D530" s="91" t="s">
        <v>155</v>
      </c>
      <c r="E530" s="91" t="s">
        <v>1715</v>
      </c>
      <c r="F530" s="176">
        <v>46137.0</v>
      </c>
      <c r="G530" s="91"/>
      <c r="H530" s="91" t="s">
        <v>2590</v>
      </c>
      <c r="I530" s="91" t="s">
        <v>2591</v>
      </c>
      <c r="J530" s="97" t="s">
        <v>2592</v>
      </c>
      <c r="K530" s="97" t="s">
        <v>2593</v>
      </c>
      <c r="L530" s="313" t="s">
        <v>2593</v>
      </c>
      <c r="M530" s="91" t="s">
        <v>2594</v>
      </c>
      <c r="N530" s="91" t="s">
        <v>2594</v>
      </c>
      <c r="O530" s="183">
        <v>46137.0</v>
      </c>
      <c r="P530" s="176">
        <v>46151.0</v>
      </c>
      <c r="Q530" s="91" t="s">
        <v>95</v>
      </c>
      <c r="R530" s="91" t="s">
        <v>143</v>
      </c>
      <c r="S530" s="179" t="s">
        <v>126</v>
      </c>
      <c r="T530" s="179" t="s">
        <v>145</v>
      </c>
      <c r="U530" s="179" t="s">
        <v>101</v>
      </c>
      <c r="V530" s="91" t="s">
        <v>131</v>
      </c>
      <c r="W530" s="182"/>
      <c r="X530" s="182"/>
      <c r="Y530" s="184"/>
      <c r="Z530" s="182"/>
      <c r="AA530" s="182"/>
    </row>
    <row r="531" ht="22.5" customHeight="1">
      <c r="A531" s="72">
        <f>COUNTIF('Copy of Call &amp; Chat-Lidya (buat'!$I$4:$I$1868,I531)</f>
        <v>2</v>
      </c>
      <c r="B531" s="576">
        <v>46139.0</v>
      </c>
      <c r="C531" s="91" t="s">
        <v>83</v>
      </c>
      <c r="D531" s="91" t="s">
        <v>155</v>
      </c>
      <c r="E531" s="91" t="s">
        <v>2596</v>
      </c>
      <c r="F531" s="176">
        <v>46137.0</v>
      </c>
      <c r="G531" s="91"/>
      <c r="H531" s="91" t="s">
        <v>2598</v>
      </c>
      <c r="I531" s="91" t="s">
        <v>2599</v>
      </c>
      <c r="J531" s="97" t="s">
        <v>2600</v>
      </c>
      <c r="K531" s="97" t="s">
        <v>2601</v>
      </c>
      <c r="L531" s="313" t="s">
        <v>2601</v>
      </c>
      <c r="M531" s="91" t="s">
        <v>2602</v>
      </c>
      <c r="N531" s="91" t="s">
        <v>2602</v>
      </c>
      <c r="O531" s="183">
        <v>46137.0</v>
      </c>
      <c r="P531" s="176">
        <v>46151.0</v>
      </c>
      <c r="Q531" s="91" t="s">
        <v>124</v>
      </c>
      <c r="R531" s="91" t="s">
        <v>143</v>
      </c>
      <c r="S531" s="179" t="s">
        <v>126</v>
      </c>
      <c r="T531" s="179" t="s">
        <v>145</v>
      </c>
      <c r="U531" s="179" t="s">
        <v>101</v>
      </c>
      <c r="V531" s="91" t="s">
        <v>131</v>
      </c>
      <c r="W531" s="182"/>
      <c r="X531" s="182"/>
      <c r="Y531" s="184"/>
      <c r="Z531" s="182"/>
      <c r="AA531" s="182"/>
    </row>
    <row r="532" ht="22.5" customHeight="1">
      <c r="A532" s="72">
        <f>COUNTIF('Copy of Call &amp; Chat-Lidya (buat'!$I$4:$I$1868,I532)</f>
        <v>2</v>
      </c>
      <c r="B532" s="576">
        <v>46139.0</v>
      </c>
      <c r="C532" s="91" t="s">
        <v>83</v>
      </c>
      <c r="D532" s="91" t="s">
        <v>155</v>
      </c>
      <c r="E532" s="91" t="s">
        <v>2603</v>
      </c>
      <c r="F532" s="176">
        <v>46137.0</v>
      </c>
      <c r="G532" s="91"/>
      <c r="H532" s="91" t="s">
        <v>2604</v>
      </c>
      <c r="I532" s="91" t="s">
        <v>2605</v>
      </c>
      <c r="J532" s="97" t="s">
        <v>2606</v>
      </c>
      <c r="K532" s="97" t="s">
        <v>253</v>
      </c>
      <c r="L532" s="313" t="s">
        <v>253</v>
      </c>
      <c r="M532" s="91" t="s">
        <v>2607</v>
      </c>
      <c r="N532" s="91" t="s">
        <v>2608</v>
      </c>
      <c r="O532" s="183">
        <v>46137.0</v>
      </c>
      <c r="P532" s="176">
        <v>46151.0</v>
      </c>
      <c r="Q532" s="91" t="s">
        <v>124</v>
      </c>
      <c r="R532" s="91" t="s">
        <v>143</v>
      </c>
      <c r="S532" s="179" t="s">
        <v>126</v>
      </c>
      <c r="T532" s="179" t="s">
        <v>145</v>
      </c>
      <c r="U532" s="179" t="s">
        <v>101</v>
      </c>
      <c r="V532" s="91" t="s">
        <v>131</v>
      </c>
      <c r="W532" s="182"/>
      <c r="X532" s="182"/>
      <c r="Y532" s="184"/>
      <c r="Z532" s="182"/>
      <c r="AA532" s="182"/>
    </row>
    <row r="533" ht="22.5" customHeight="1">
      <c r="A533" s="72">
        <f>COUNTIF('Copy of Call &amp; Chat-Lidya (buat'!$I$4:$I$1868,I533)</f>
        <v>2</v>
      </c>
      <c r="B533" s="576">
        <v>46139.0</v>
      </c>
      <c r="C533" s="91" t="s">
        <v>83</v>
      </c>
      <c r="D533" s="91" t="s">
        <v>155</v>
      </c>
      <c r="E533" s="91" t="s">
        <v>2611</v>
      </c>
      <c r="F533" s="176">
        <v>46138.0</v>
      </c>
      <c r="G533" s="91"/>
      <c r="H533" s="91" t="s">
        <v>2612</v>
      </c>
      <c r="I533" s="91" t="s">
        <v>2613</v>
      </c>
      <c r="J533" s="97" t="s">
        <v>2614</v>
      </c>
      <c r="K533" s="97" t="s">
        <v>2615</v>
      </c>
      <c r="L533" s="313" t="s">
        <v>2615</v>
      </c>
      <c r="M533" s="91" t="s">
        <v>2616</v>
      </c>
      <c r="N533" s="91" t="s">
        <v>2616</v>
      </c>
      <c r="O533" s="183">
        <v>46138.0</v>
      </c>
      <c r="P533" s="176">
        <v>46152.0</v>
      </c>
      <c r="Q533" s="91" t="s">
        <v>143</v>
      </c>
      <c r="R533" s="91" t="s">
        <v>143</v>
      </c>
      <c r="S533" s="179" t="s">
        <v>251</v>
      </c>
      <c r="T533" s="179" t="s">
        <v>145</v>
      </c>
      <c r="U533" s="179" t="s">
        <v>101</v>
      </c>
      <c r="V533" s="91" t="s">
        <v>131</v>
      </c>
      <c r="W533" s="182"/>
      <c r="X533" s="182"/>
      <c r="Y533" s="184"/>
      <c r="Z533" s="182"/>
      <c r="AA533" s="182"/>
    </row>
    <row r="534" ht="22.5" customHeight="1">
      <c r="A534" s="72">
        <f>COUNTIF('Copy of Call &amp; Chat-Lidya (buat'!$I$4:$I$1868,I534)</f>
        <v>2</v>
      </c>
      <c r="B534" s="576">
        <v>46139.0</v>
      </c>
      <c r="C534" s="91" t="s">
        <v>83</v>
      </c>
      <c r="D534" s="91" t="s">
        <v>155</v>
      </c>
      <c r="E534" s="91" t="s">
        <v>2623</v>
      </c>
      <c r="F534" s="176">
        <v>46138.0</v>
      </c>
      <c r="G534" s="91"/>
      <c r="H534" s="91" t="s">
        <v>2624</v>
      </c>
      <c r="I534" s="91" t="s">
        <v>2625</v>
      </c>
      <c r="J534" s="97" t="s">
        <v>2626</v>
      </c>
      <c r="K534" s="97" t="s">
        <v>2112</v>
      </c>
      <c r="L534" s="313" t="s">
        <v>2112</v>
      </c>
      <c r="M534" s="91" t="s">
        <v>2627</v>
      </c>
      <c r="N534" s="91" t="s">
        <v>2627</v>
      </c>
      <c r="O534" s="183">
        <v>46138.0</v>
      </c>
      <c r="P534" s="176">
        <v>46152.0</v>
      </c>
      <c r="Q534" s="91" t="s">
        <v>143</v>
      </c>
      <c r="R534" s="91" t="s">
        <v>143</v>
      </c>
      <c r="S534" s="179" t="s">
        <v>126</v>
      </c>
      <c r="T534" s="179" t="s">
        <v>145</v>
      </c>
      <c r="U534" s="179" t="s">
        <v>101</v>
      </c>
      <c r="V534" s="91" t="s">
        <v>131</v>
      </c>
      <c r="W534" s="182"/>
      <c r="X534" s="182"/>
      <c r="Y534" s="184"/>
      <c r="Z534" s="182"/>
      <c r="AA534" s="182"/>
    </row>
    <row r="535" ht="22.5" customHeight="1">
      <c r="A535" s="72">
        <f>COUNTIF('Copy of Call &amp; Chat-Lidya (buat'!$I$4:$I$1868,I535)</f>
        <v>3</v>
      </c>
      <c r="B535" s="576">
        <v>46139.0</v>
      </c>
      <c r="C535" s="91" t="s">
        <v>83</v>
      </c>
      <c r="D535" s="91" t="s">
        <v>155</v>
      </c>
      <c r="E535" s="91" t="s">
        <v>2092</v>
      </c>
      <c r="F535" s="176">
        <v>46138.0</v>
      </c>
      <c r="G535" s="91"/>
      <c r="H535" s="91" t="s">
        <v>2093</v>
      </c>
      <c r="I535" s="91" t="s">
        <v>2094</v>
      </c>
      <c r="J535" s="97" t="s">
        <v>2095</v>
      </c>
      <c r="K535" s="97" t="s">
        <v>2096</v>
      </c>
      <c r="L535" s="313" t="s">
        <v>2096</v>
      </c>
      <c r="M535" s="91" t="s">
        <v>2097</v>
      </c>
      <c r="N535" s="91" t="s">
        <v>2097</v>
      </c>
      <c r="O535" s="183">
        <v>46138.0</v>
      </c>
      <c r="P535" s="176">
        <v>46152.0</v>
      </c>
      <c r="Q535" s="91" t="s">
        <v>213</v>
      </c>
      <c r="R535" s="91" t="s">
        <v>143</v>
      </c>
      <c r="S535" s="179" t="s">
        <v>251</v>
      </c>
      <c r="T535" s="179" t="s">
        <v>145</v>
      </c>
      <c r="U535" s="179" t="s">
        <v>101</v>
      </c>
      <c r="V535" s="91" t="s">
        <v>131</v>
      </c>
      <c r="W535" s="182"/>
      <c r="X535" s="182"/>
      <c r="Y535" s="184"/>
      <c r="Z535" s="182"/>
      <c r="AA535" s="182"/>
    </row>
    <row r="536" ht="22.5" customHeight="1">
      <c r="A536" s="72">
        <f>COUNTIF('Copy of Call &amp; Chat-Lidya (buat'!$I$4:$I$1868,I536)</f>
        <v>2</v>
      </c>
      <c r="B536" s="576">
        <v>46139.0</v>
      </c>
      <c r="C536" s="91" t="s">
        <v>83</v>
      </c>
      <c r="D536" s="91" t="s">
        <v>155</v>
      </c>
      <c r="E536" s="91" t="s">
        <v>2629</v>
      </c>
      <c r="F536" s="176">
        <v>46138.0</v>
      </c>
      <c r="G536" s="91"/>
      <c r="H536" s="91" t="s">
        <v>2631</v>
      </c>
      <c r="I536" s="91" t="s">
        <v>2632</v>
      </c>
      <c r="J536" s="97" t="s">
        <v>2633</v>
      </c>
      <c r="K536" s="97" t="s">
        <v>2634</v>
      </c>
      <c r="L536" s="313" t="s">
        <v>2634</v>
      </c>
      <c r="M536" s="91" t="s">
        <v>2635</v>
      </c>
      <c r="N536" s="91" t="s">
        <v>2636</v>
      </c>
      <c r="O536" s="183">
        <v>46138.0</v>
      </c>
      <c r="P536" s="176">
        <v>46152.0</v>
      </c>
      <c r="Q536" s="91" t="s">
        <v>124</v>
      </c>
      <c r="R536" s="91" t="s">
        <v>143</v>
      </c>
      <c r="S536" s="179" t="s">
        <v>251</v>
      </c>
      <c r="T536" s="179" t="s">
        <v>145</v>
      </c>
      <c r="U536" s="179" t="s">
        <v>101</v>
      </c>
      <c r="V536" s="91" t="s">
        <v>131</v>
      </c>
      <c r="W536" s="182"/>
      <c r="X536" s="182"/>
      <c r="Y536" s="184"/>
      <c r="Z536" s="182"/>
      <c r="AA536" s="182"/>
    </row>
    <row r="537" ht="22.5" customHeight="1">
      <c r="A537" s="72">
        <f>COUNTIF('Copy of Call &amp; Chat-Lidya (buat'!$I$4:$I$1868,I537)</f>
        <v>1</v>
      </c>
      <c r="B537" s="576">
        <v>46139.0</v>
      </c>
      <c r="C537" s="91" t="s">
        <v>83</v>
      </c>
      <c r="D537" s="91" t="s">
        <v>155</v>
      </c>
      <c r="E537" s="91" t="s">
        <v>6611</v>
      </c>
      <c r="F537" s="176">
        <v>46138.0</v>
      </c>
      <c r="G537" s="91"/>
      <c r="H537" s="91" t="s">
        <v>8411</v>
      </c>
      <c r="I537" s="91" t="s">
        <v>8413</v>
      </c>
      <c r="J537" s="97" t="s">
        <v>8414</v>
      </c>
      <c r="K537" s="97" t="s">
        <v>4315</v>
      </c>
      <c r="L537" s="313" t="s">
        <v>4315</v>
      </c>
      <c r="M537" s="91" t="s">
        <v>8415</v>
      </c>
      <c r="N537" s="91" t="s">
        <v>8415</v>
      </c>
      <c r="O537" s="183">
        <v>46138.0</v>
      </c>
      <c r="P537" s="176">
        <v>46152.0</v>
      </c>
      <c r="Q537" s="91" t="s">
        <v>124</v>
      </c>
      <c r="R537" s="91" t="s">
        <v>143</v>
      </c>
      <c r="S537" s="179" t="s">
        <v>350</v>
      </c>
      <c r="T537" s="179" t="s">
        <v>145</v>
      </c>
      <c r="U537" s="179" t="s">
        <v>101</v>
      </c>
      <c r="V537" s="91" t="s">
        <v>283</v>
      </c>
      <c r="W537" s="182"/>
      <c r="X537" s="182"/>
      <c r="Y537" s="184"/>
      <c r="Z537" s="180" t="s">
        <v>8421</v>
      </c>
      <c r="AA537" s="182"/>
    </row>
    <row r="538" ht="22.5" customHeight="1">
      <c r="A538" s="72">
        <f>COUNTIF('Copy of Call &amp; Chat-Lidya (buat'!$I$4:$I$1868,I538)</f>
        <v>1</v>
      </c>
      <c r="B538" s="576">
        <v>46139.0</v>
      </c>
      <c r="C538" s="91" t="s">
        <v>83</v>
      </c>
      <c r="D538" s="91" t="s">
        <v>155</v>
      </c>
      <c r="E538" s="91" t="s">
        <v>6629</v>
      </c>
      <c r="F538" s="176">
        <v>46138.0</v>
      </c>
      <c r="G538" s="91"/>
      <c r="H538" s="91" t="s">
        <v>8430</v>
      </c>
      <c r="I538" s="91" t="s">
        <v>8432</v>
      </c>
      <c r="J538" s="97" t="s">
        <v>8434</v>
      </c>
      <c r="K538" s="97" t="s">
        <v>253</v>
      </c>
      <c r="L538" s="313" t="s">
        <v>253</v>
      </c>
      <c r="M538" s="91" t="s">
        <v>8437</v>
      </c>
      <c r="N538" s="91" t="s">
        <v>8437</v>
      </c>
      <c r="O538" s="183">
        <v>46138.0</v>
      </c>
      <c r="P538" s="176">
        <v>46152.0</v>
      </c>
      <c r="Q538" s="91" t="s">
        <v>143</v>
      </c>
      <c r="R538" s="91" t="s">
        <v>143</v>
      </c>
      <c r="S538" s="179" t="s">
        <v>126</v>
      </c>
      <c r="T538" s="179" t="s">
        <v>195</v>
      </c>
      <c r="U538" s="179" t="s">
        <v>128</v>
      </c>
      <c r="V538" s="91" t="s">
        <v>131</v>
      </c>
      <c r="W538" s="182"/>
      <c r="X538" s="182"/>
      <c r="Y538" s="184"/>
      <c r="Z538" s="182"/>
      <c r="AA538" s="182"/>
    </row>
    <row r="539" ht="22.5" customHeight="1">
      <c r="A539" s="72">
        <f>COUNTIF('Copy of Call &amp; Chat-Lidya (buat'!$I$4:$I$1868,I539)</f>
        <v>7</v>
      </c>
      <c r="B539" s="576">
        <v>46139.0</v>
      </c>
      <c r="C539" s="91" t="s">
        <v>83</v>
      </c>
      <c r="D539" s="91" t="s">
        <v>155</v>
      </c>
      <c r="E539" s="91" t="s">
        <v>6648</v>
      </c>
      <c r="F539" s="176">
        <v>46139.0</v>
      </c>
      <c r="G539" s="91"/>
      <c r="H539" s="91" t="s">
        <v>1731</v>
      </c>
      <c r="I539" s="91" t="s">
        <v>1732</v>
      </c>
      <c r="J539" s="97" t="s">
        <v>1733</v>
      </c>
      <c r="K539" s="97" t="s">
        <v>1735</v>
      </c>
      <c r="L539" s="313" t="s">
        <v>1735</v>
      </c>
      <c r="M539" s="91" t="s">
        <v>1736</v>
      </c>
      <c r="N539" s="91" t="s">
        <v>1736</v>
      </c>
      <c r="O539" s="183">
        <v>46139.0</v>
      </c>
      <c r="P539" s="176">
        <v>46153.0</v>
      </c>
      <c r="Q539" s="91" t="s">
        <v>124</v>
      </c>
      <c r="R539" s="91" t="s">
        <v>143</v>
      </c>
      <c r="S539" s="179" t="s">
        <v>251</v>
      </c>
      <c r="T539" s="179" t="s">
        <v>381</v>
      </c>
      <c r="U539" s="179" t="s">
        <v>101</v>
      </c>
      <c r="V539" s="91" t="s">
        <v>283</v>
      </c>
      <c r="W539" s="182"/>
      <c r="X539" s="182"/>
      <c r="Y539" s="184"/>
      <c r="Z539" s="180" t="s">
        <v>8444</v>
      </c>
      <c r="AA539" s="182"/>
    </row>
    <row r="540" ht="22.5" customHeight="1">
      <c r="A540" s="72">
        <f>COUNTIF('Copy of Call &amp; Chat-Lidya (buat'!$I$4:$I$1868,I540)</f>
        <v>4</v>
      </c>
      <c r="B540" s="576">
        <v>46139.0</v>
      </c>
      <c r="C540" s="91" t="s">
        <v>83</v>
      </c>
      <c r="D540" s="91" t="s">
        <v>155</v>
      </c>
      <c r="E540" s="91" t="s">
        <v>2041</v>
      </c>
      <c r="F540" s="176">
        <v>46139.0</v>
      </c>
      <c r="G540" s="91"/>
      <c r="H540" s="91" t="s">
        <v>2042</v>
      </c>
      <c r="I540" s="91" t="s">
        <v>2043</v>
      </c>
      <c r="J540" s="97" t="s">
        <v>2044</v>
      </c>
      <c r="K540" s="97" t="s">
        <v>2045</v>
      </c>
      <c r="L540" s="313" t="s">
        <v>2045</v>
      </c>
      <c r="M540" s="91" t="s">
        <v>2046</v>
      </c>
      <c r="N540" s="182"/>
      <c r="O540" s="183">
        <v>46139.0</v>
      </c>
      <c r="P540" s="176">
        <v>46153.0</v>
      </c>
      <c r="Q540" s="91" t="s">
        <v>143</v>
      </c>
      <c r="R540" s="91" t="s">
        <v>213</v>
      </c>
      <c r="S540" s="179" t="s">
        <v>381</v>
      </c>
      <c r="T540" s="179" t="s">
        <v>145</v>
      </c>
      <c r="U540" s="179" t="s">
        <v>101</v>
      </c>
      <c r="V540" s="91" t="s">
        <v>664</v>
      </c>
      <c r="W540" s="97" t="s">
        <v>342</v>
      </c>
      <c r="X540" s="182"/>
      <c r="Y540" s="184"/>
      <c r="Z540" s="180" t="s">
        <v>8470</v>
      </c>
      <c r="AA540" s="182"/>
    </row>
    <row r="541" ht="22.5" customHeight="1">
      <c r="A541" s="72">
        <f>COUNTIF('Copy of Call &amp; Chat-Lidya (buat'!$I$4:$I$1868,I541)</f>
        <v>2</v>
      </c>
      <c r="B541" s="576">
        <v>46139.0</v>
      </c>
      <c r="C541" s="91" t="s">
        <v>83</v>
      </c>
      <c r="D541" s="91" t="s">
        <v>155</v>
      </c>
      <c r="E541" s="91" t="s">
        <v>2642</v>
      </c>
      <c r="F541" s="176">
        <v>46139.0</v>
      </c>
      <c r="G541" s="91"/>
      <c r="H541" s="91" t="s">
        <v>2643</v>
      </c>
      <c r="I541" s="91" t="s">
        <v>2645</v>
      </c>
      <c r="J541" s="97" t="s">
        <v>2646</v>
      </c>
      <c r="K541" s="97" t="s">
        <v>1933</v>
      </c>
      <c r="L541" s="313" t="s">
        <v>1933</v>
      </c>
      <c r="M541" s="91" t="s">
        <v>2647</v>
      </c>
      <c r="N541" s="91" t="s">
        <v>2647</v>
      </c>
      <c r="O541" s="183">
        <v>46139.0</v>
      </c>
      <c r="P541" s="176">
        <v>46153.0</v>
      </c>
      <c r="Q541" s="91" t="s">
        <v>143</v>
      </c>
      <c r="R541" s="91" t="s">
        <v>143</v>
      </c>
      <c r="S541" s="179" t="s">
        <v>126</v>
      </c>
      <c r="T541" s="179" t="s">
        <v>145</v>
      </c>
      <c r="U541" s="179" t="s">
        <v>101</v>
      </c>
      <c r="V541" s="91" t="s">
        <v>131</v>
      </c>
      <c r="W541" s="182"/>
      <c r="X541" s="182"/>
      <c r="Y541" s="184"/>
      <c r="Z541" s="182"/>
      <c r="AA541" s="182"/>
    </row>
    <row r="542" ht="22.5" customHeight="1">
      <c r="A542" s="72">
        <f>COUNTIF('Copy of Call &amp; Chat-Lidya (buat'!$I$4:$I$1868,I542)</f>
        <v>3</v>
      </c>
      <c r="B542" s="576">
        <v>46139.0</v>
      </c>
      <c r="C542" s="91" t="s">
        <v>83</v>
      </c>
      <c r="D542" s="91" t="s">
        <v>155</v>
      </c>
      <c r="E542" s="76"/>
      <c r="F542" s="178"/>
      <c r="G542" s="91"/>
      <c r="H542" s="91"/>
      <c r="I542" s="76" t="s">
        <v>2098</v>
      </c>
      <c r="J542" s="88" t="s">
        <v>2099</v>
      </c>
      <c r="K542" s="89" t="s">
        <v>7920</v>
      </c>
      <c r="L542" s="76" t="s">
        <v>2101</v>
      </c>
      <c r="M542" s="91"/>
      <c r="N542" s="91"/>
      <c r="O542" s="183"/>
      <c r="P542" s="74"/>
      <c r="Q542" s="76"/>
      <c r="R542" s="76" t="s">
        <v>213</v>
      </c>
      <c r="S542" s="96" t="s">
        <v>99</v>
      </c>
      <c r="T542" s="96" t="s">
        <v>100</v>
      </c>
      <c r="U542" s="83" t="s">
        <v>101</v>
      </c>
      <c r="V542" s="88" t="s">
        <v>341</v>
      </c>
      <c r="W542" s="175"/>
      <c r="X542" s="97"/>
      <c r="Y542" s="98"/>
      <c r="Z542" s="96" t="s">
        <v>8496</v>
      </c>
      <c r="AA542" s="97"/>
    </row>
    <row r="543" ht="22.5" customHeight="1">
      <c r="A543" s="72">
        <f>COUNTIF('Copy of Call &amp; Chat-Lidya (buat'!$I$4:$I$1868,I543)</f>
        <v>5</v>
      </c>
      <c r="B543" s="488">
        <v>46132.0</v>
      </c>
      <c r="C543" s="91" t="s">
        <v>83</v>
      </c>
      <c r="D543" s="91" t="s">
        <v>155</v>
      </c>
      <c r="E543" s="76" t="s">
        <v>304</v>
      </c>
      <c r="F543" s="178">
        <v>46113.0</v>
      </c>
      <c r="G543" s="91"/>
      <c r="H543" s="91" t="s">
        <v>3513</v>
      </c>
      <c r="I543" s="91" t="s">
        <v>3514</v>
      </c>
      <c r="J543" s="97" t="s">
        <v>3515</v>
      </c>
      <c r="K543" s="180" t="s">
        <v>3517</v>
      </c>
      <c r="L543" s="181" t="s">
        <v>3517</v>
      </c>
      <c r="M543" s="91" t="s">
        <v>3519</v>
      </c>
      <c r="N543" s="91" t="s">
        <v>3520</v>
      </c>
      <c r="O543" s="183">
        <v>46113.0</v>
      </c>
      <c r="P543" s="74">
        <v>46127.0</v>
      </c>
      <c r="Q543" s="76" t="s">
        <v>98</v>
      </c>
      <c r="R543" s="76" t="s">
        <v>143</v>
      </c>
      <c r="S543" s="96" t="s">
        <v>126</v>
      </c>
      <c r="T543" s="96" t="s">
        <v>145</v>
      </c>
      <c r="U543" s="83" t="s">
        <v>101</v>
      </c>
      <c r="V543" s="88" t="s">
        <v>131</v>
      </c>
      <c r="W543" s="175"/>
      <c r="X543" s="97"/>
      <c r="Y543" s="98"/>
      <c r="Z543" s="96" t="s">
        <v>3524</v>
      </c>
      <c r="AA543" s="97"/>
    </row>
    <row r="544" ht="22.5" customHeight="1">
      <c r="A544" s="72">
        <f>COUNTIF('Copy of Call &amp; Chat-Lidya (buat'!$I$4:$I$1868,I544)</f>
        <v>5</v>
      </c>
      <c r="B544" s="488">
        <v>46132.0</v>
      </c>
      <c r="C544" s="91" t="s">
        <v>83</v>
      </c>
      <c r="D544" s="91" t="s">
        <v>155</v>
      </c>
      <c r="E544" s="76" t="s">
        <v>308</v>
      </c>
      <c r="F544" s="178">
        <v>46113.0</v>
      </c>
      <c r="G544" s="75"/>
      <c r="H544" s="75" t="s">
        <v>6678</v>
      </c>
      <c r="I544" s="75" t="s">
        <v>6681</v>
      </c>
      <c r="J544" s="353" t="s">
        <v>6683</v>
      </c>
      <c r="K544" s="773" t="s">
        <v>6685</v>
      </c>
      <c r="L544" s="774" t="s">
        <v>6685</v>
      </c>
      <c r="M544" s="75" t="s">
        <v>6686</v>
      </c>
      <c r="N544" s="75" t="s">
        <v>6686</v>
      </c>
      <c r="O544" s="164">
        <v>46113.0</v>
      </c>
      <c r="P544" s="74">
        <v>46127.0</v>
      </c>
      <c r="Q544" s="75" t="s">
        <v>124</v>
      </c>
      <c r="R544" s="75" t="s">
        <v>143</v>
      </c>
      <c r="S544" s="354" t="s">
        <v>126</v>
      </c>
      <c r="T544" s="354" t="s">
        <v>195</v>
      </c>
      <c r="U544" s="166" t="s">
        <v>128</v>
      </c>
      <c r="V544" s="353" t="s">
        <v>302</v>
      </c>
      <c r="W544" s="175"/>
      <c r="X544" s="175"/>
      <c r="Y544" s="435"/>
      <c r="Z544" s="96" t="s">
        <v>3537</v>
      </c>
      <c r="AA544" s="175"/>
    </row>
    <row r="545" ht="22.5" customHeight="1">
      <c r="A545" s="72">
        <f>COUNTIF('Copy of Call &amp; Chat-Lidya (buat'!$I$4:$I$1868,I545)</f>
        <v>5</v>
      </c>
      <c r="B545" s="488">
        <v>46132.0</v>
      </c>
      <c r="C545" s="94" t="s">
        <v>83</v>
      </c>
      <c r="D545" s="94" t="s">
        <v>155</v>
      </c>
      <c r="E545" s="76" t="s">
        <v>3525</v>
      </c>
      <c r="F545" s="157">
        <v>46118.0</v>
      </c>
      <c r="G545" s="75"/>
      <c r="H545" s="75" t="s">
        <v>3526</v>
      </c>
      <c r="I545" s="75" t="s">
        <v>3527</v>
      </c>
      <c r="J545" s="353" t="s">
        <v>3529</v>
      </c>
      <c r="K545" s="354" t="s">
        <v>3531</v>
      </c>
      <c r="L545" s="354" t="s">
        <v>3531</v>
      </c>
      <c r="M545" s="75" t="s">
        <v>3533</v>
      </c>
      <c r="N545" s="75" t="s">
        <v>3535</v>
      </c>
      <c r="O545" s="164">
        <v>46114.0</v>
      </c>
      <c r="P545" s="458">
        <v>46128.0</v>
      </c>
      <c r="Q545" s="75" t="s">
        <v>143</v>
      </c>
      <c r="R545" s="75" t="s">
        <v>143</v>
      </c>
      <c r="S545" s="166" t="s">
        <v>126</v>
      </c>
      <c r="T545" s="166" t="s">
        <v>145</v>
      </c>
      <c r="U545" s="166" t="s">
        <v>101</v>
      </c>
      <c r="V545" s="166" t="s">
        <v>131</v>
      </c>
      <c r="W545" s="175"/>
      <c r="X545" s="75"/>
      <c r="Y545" s="166"/>
      <c r="Z545" s="96" t="s">
        <v>3537</v>
      </c>
      <c r="AA545" s="357"/>
    </row>
    <row r="546" ht="22.5" customHeight="1">
      <c r="A546" s="72">
        <f>COUNTIF('Copy of Call &amp; Chat-Lidya (buat'!$I$4:$I$1868,I546)</f>
        <v>7</v>
      </c>
      <c r="B546" s="488">
        <v>46132.0</v>
      </c>
      <c r="C546" s="94" t="s">
        <v>83</v>
      </c>
      <c r="D546" s="94" t="s">
        <v>155</v>
      </c>
      <c r="E546" s="76" t="s">
        <v>2717</v>
      </c>
      <c r="F546" s="157">
        <v>46118.0</v>
      </c>
      <c r="G546" s="75"/>
      <c r="H546" s="75" t="s">
        <v>2718</v>
      </c>
      <c r="I546" s="75" t="s">
        <v>2719</v>
      </c>
      <c r="J546" s="353" t="s">
        <v>2720</v>
      </c>
      <c r="K546" s="354" t="s">
        <v>2721</v>
      </c>
      <c r="L546" s="354" t="s">
        <v>2721</v>
      </c>
      <c r="M546" s="75" t="s">
        <v>2724</v>
      </c>
      <c r="N546" s="75" t="s">
        <v>2724</v>
      </c>
      <c r="O546" s="164">
        <v>46115.0</v>
      </c>
      <c r="P546" s="458">
        <v>46129.0</v>
      </c>
      <c r="Q546" s="75" t="s">
        <v>98</v>
      </c>
      <c r="R546" s="75" t="s">
        <v>143</v>
      </c>
      <c r="S546" s="166" t="s">
        <v>126</v>
      </c>
      <c r="T546" s="166" t="s">
        <v>145</v>
      </c>
      <c r="U546" s="166" t="s">
        <v>101</v>
      </c>
      <c r="V546" s="166" t="s">
        <v>1043</v>
      </c>
      <c r="W546" s="175"/>
      <c r="X546" s="75"/>
      <c r="Y546" s="166"/>
      <c r="Z546" s="96" t="s">
        <v>3537</v>
      </c>
      <c r="AA546" s="357"/>
    </row>
    <row r="547" ht="22.5" customHeight="1">
      <c r="A547" s="72">
        <f>COUNTIF('Copy of Call &amp; Chat-Lidya (buat'!$I$4:$I$1868,I547)</f>
        <v>5</v>
      </c>
      <c r="B547" s="488">
        <v>46132.0</v>
      </c>
      <c r="C547" s="94" t="s">
        <v>83</v>
      </c>
      <c r="D547" s="94" t="s">
        <v>155</v>
      </c>
      <c r="E547" s="76" t="s">
        <v>3538</v>
      </c>
      <c r="F547" s="157">
        <v>46118.0</v>
      </c>
      <c r="G547" s="75"/>
      <c r="H547" s="75" t="s">
        <v>3539</v>
      </c>
      <c r="I547" s="75" t="s">
        <v>3540</v>
      </c>
      <c r="J547" s="353" t="s">
        <v>3541</v>
      </c>
      <c r="K547" s="354" t="s">
        <v>3543</v>
      </c>
      <c r="L547" s="354" t="s">
        <v>3543</v>
      </c>
      <c r="M547" s="75" t="s">
        <v>3545</v>
      </c>
      <c r="N547" s="75" t="s">
        <v>3545</v>
      </c>
      <c r="O547" s="164">
        <v>46115.0</v>
      </c>
      <c r="P547" s="458">
        <v>46129.0</v>
      </c>
      <c r="Q547" s="75" t="s">
        <v>124</v>
      </c>
      <c r="R547" s="75" t="s">
        <v>143</v>
      </c>
      <c r="S547" s="166" t="s">
        <v>251</v>
      </c>
      <c r="T547" s="166" t="s">
        <v>145</v>
      </c>
      <c r="U547" s="166" t="s">
        <v>101</v>
      </c>
      <c r="V547" s="166" t="s">
        <v>131</v>
      </c>
      <c r="W547" s="175"/>
      <c r="X547" s="75"/>
      <c r="Y547" s="166"/>
      <c r="Z547" s="357"/>
      <c r="AA547" s="357"/>
    </row>
    <row r="548" ht="22.5" customHeight="1">
      <c r="A548" s="72">
        <f>COUNTIF('Copy of Call &amp; Chat-Lidya (buat'!$I$4:$I$1868,I548)</f>
        <v>7</v>
      </c>
      <c r="B548" s="488">
        <v>46132.0</v>
      </c>
      <c r="C548" s="94" t="s">
        <v>83</v>
      </c>
      <c r="D548" s="94" t="s">
        <v>155</v>
      </c>
      <c r="E548" s="76" t="s">
        <v>1015</v>
      </c>
      <c r="F548" s="157">
        <v>46118.0</v>
      </c>
      <c r="G548" s="75"/>
      <c r="H548" s="75" t="s">
        <v>1017</v>
      </c>
      <c r="I548" s="75" t="s">
        <v>1018</v>
      </c>
      <c r="J548" s="353" t="s">
        <v>1019</v>
      </c>
      <c r="K548" s="354" t="s">
        <v>1020</v>
      </c>
      <c r="L548" s="354" t="s">
        <v>1020</v>
      </c>
      <c r="M548" s="75" t="s">
        <v>1021</v>
      </c>
      <c r="N548" s="75" t="s">
        <v>1021</v>
      </c>
      <c r="O548" s="164">
        <v>46117.0</v>
      </c>
      <c r="P548" s="458">
        <v>46131.0</v>
      </c>
      <c r="Q548" s="75" t="s">
        <v>213</v>
      </c>
      <c r="R548" s="75" t="s">
        <v>143</v>
      </c>
      <c r="S548" s="166" t="s">
        <v>381</v>
      </c>
      <c r="T548" s="166" t="s">
        <v>145</v>
      </c>
      <c r="U548" s="166" t="s">
        <v>101</v>
      </c>
      <c r="V548" s="166" t="s">
        <v>1043</v>
      </c>
      <c r="W548" s="353" t="s">
        <v>694</v>
      </c>
      <c r="X548" s="75"/>
      <c r="Y548" s="166"/>
      <c r="Z548" s="357" t="s">
        <v>6745</v>
      </c>
      <c r="AA548" s="357"/>
    </row>
    <row r="549" ht="22.5" customHeight="1">
      <c r="A549" s="72">
        <f>COUNTIF('Copy of Call &amp; Chat-Lidya (buat'!$I$4:$I$1868,I549)</f>
        <v>5</v>
      </c>
      <c r="B549" s="488">
        <v>46132.0</v>
      </c>
      <c r="C549" s="94" t="s">
        <v>83</v>
      </c>
      <c r="D549" s="94" t="s">
        <v>155</v>
      </c>
      <c r="E549" s="76" t="s">
        <v>6746</v>
      </c>
      <c r="F549" s="157">
        <v>46118.0</v>
      </c>
      <c r="G549" s="75"/>
      <c r="H549" s="75" t="s">
        <v>6747</v>
      </c>
      <c r="I549" s="75" t="s">
        <v>6749</v>
      </c>
      <c r="J549" s="353" t="s">
        <v>6750</v>
      </c>
      <c r="K549" s="354" t="s">
        <v>6752</v>
      </c>
      <c r="L549" s="354" t="s">
        <v>6752</v>
      </c>
      <c r="M549" s="75" t="s">
        <v>6754</v>
      </c>
      <c r="N549" s="75" t="s">
        <v>6756</v>
      </c>
      <c r="O549" s="164">
        <v>46118.0</v>
      </c>
      <c r="P549" s="458">
        <v>46132.0</v>
      </c>
      <c r="Q549" s="75" t="s">
        <v>124</v>
      </c>
      <c r="R549" s="75" t="s">
        <v>143</v>
      </c>
      <c r="S549" s="166" t="s">
        <v>99</v>
      </c>
      <c r="T549" s="166" t="s">
        <v>145</v>
      </c>
      <c r="U549" s="166" t="s">
        <v>101</v>
      </c>
      <c r="V549" s="166" t="s">
        <v>283</v>
      </c>
      <c r="W549" s="75" t="s">
        <v>509</v>
      </c>
      <c r="X549" s="75"/>
      <c r="Y549" s="166"/>
      <c r="Z549" s="357"/>
      <c r="AA549" s="357"/>
    </row>
    <row r="550" ht="22.5" customHeight="1">
      <c r="A550" s="72">
        <f>COUNTIF('Copy of Call &amp; Chat-Lidya (buat'!$I$4:$I$1868,I550)</f>
        <v>4</v>
      </c>
      <c r="B550" s="488">
        <v>46132.0</v>
      </c>
      <c r="C550" s="94" t="s">
        <v>83</v>
      </c>
      <c r="D550" s="94" t="s">
        <v>155</v>
      </c>
      <c r="E550" s="76" t="s">
        <v>8461</v>
      </c>
      <c r="F550" s="157">
        <v>46119.0</v>
      </c>
      <c r="G550" s="75"/>
      <c r="H550" s="75" t="s">
        <v>8588</v>
      </c>
      <c r="I550" s="75" t="s">
        <v>8590</v>
      </c>
      <c r="J550" s="353" t="s">
        <v>8592</v>
      </c>
      <c r="K550" s="354" t="s">
        <v>8593</v>
      </c>
      <c r="L550" s="354" t="s">
        <v>8593</v>
      </c>
      <c r="M550" s="75" t="s">
        <v>8595</v>
      </c>
      <c r="N550" s="94"/>
      <c r="O550" s="164">
        <v>46119.0</v>
      </c>
      <c r="P550" s="458">
        <v>46133.0</v>
      </c>
      <c r="Q550" s="75" t="s">
        <v>124</v>
      </c>
      <c r="R550" s="75" t="s">
        <v>143</v>
      </c>
      <c r="S550" s="166" t="s">
        <v>251</v>
      </c>
      <c r="T550" s="166" t="s">
        <v>350</v>
      </c>
      <c r="U550" s="166" t="s">
        <v>101</v>
      </c>
      <c r="V550" s="166" t="s">
        <v>664</v>
      </c>
      <c r="W550" s="175"/>
      <c r="X550" s="75"/>
      <c r="Y550" s="166"/>
      <c r="Z550" s="357" t="s">
        <v>8598</v>
      </c>
      <c r="AA550" s="357"/>
    </row>
    <row r="551" ht="22.5" customHeight="1">
      <c r="A551" s="72">
        <f>COUNTIF('Copy of Call &amp; Chat-Lidya (buat'!$I$4:$I$1868,I551)</f>
        <v>4</v>
      </c>
      <c r="B551" s="488">
        <v>46132.0</v>
      </c>
      <c r="C551" s="94" t="s">
        <v>83</v>
      </c>
      <c r="D551" s="94" t="s">
        <v>155</v>
      </c>
      <c r="E551" s="76" t="s">
        <v>3549</v>
      </c>
      <c r="F551" s="157">
        <v>46119.0</v>
      </c>
      <c r="G551" s="75"/>
      <c r="H551" s="75" t="s">
        <v>3550</v>
      </c>
      <c r="I551" s="75" t="s">
        <v>3551</v>
      </c>
      <c r="J551" s="353" t="s">
        <v>3552</v>
      </c>
      <c r="K551" s="354" t="s">
        <v>3553</v>
      </c>
      <c r="L551" s="354" t="s">
        <v>3553</v>
      </c>
      <c r="M551" s="75" t="s">
        <v>3554</v>
      </c>
      <c r="N551" s="75" t="s">
        <v>3554</v>
      </c>
      <c r="O551" s="164">
        <v>46119.0</v>
      </c>
      <c r="P551" s="458">
        <v>46133.0</v>
      </c>
      <c r="Q551" s="75" t="s">
        <v>124</v>
      </c>
      <c r="R551" s="75" t="s">
        <v>143</v>
      </c>
      <c r="S551" s="166" t="s">
        <v>251</v>
      </c>
      <c r="T551" s="166" t="s">
        <v>145</v>
      </c>
      <c r="U551" s="166" t="s">
        <v>101</v>
      </c>
      <c r="V551" s="166" t="s">
        <v>131</v>
      </c>
      <c r="W551" s="175"/>
      <c r="X551" s="75"/>
      <c r="Y551" s="166"/>
      <c r="Z551" s="395"/>
      <c r="AA551" s="357"/>
    </row>
    <row r="552" ht="22.5" customHeight="1">
      <c r="A552" s="72">
        <f>COUNTIF('Copy of Call &amp; Chat-Lidya (buat'!$I$4:$I$1868,I552)</f>
        <v>5</v>
      </c>
      <c r="B552" s="488">
        <v>46132.0</v>
      </c>
      <c r="C552" s="94" t="s">
        <v>83</v>
      </c>
      <c r="D552" s="94" t="s">
        <v>155</v>
      </c>
      <c r="E552" s="76" t="s">
        <v>6766</v>
      </c>
      <c r="F552" s="157">
        <v>46120.0</v>
      </c>
      <c r="G552" s="75"/>
      <c r="H552" s="75" t="s">
        <v>6770</v>
      </c>
      <c r="I552" s="75" t="s">
        <v>6772</v>
      </c>
      <c r="J552" s="353" t="s">
        <v>6774</v>
      </c>
      <c r="K552" s="354" t="s">
        <v>4088</v>
      </c>
      <c r="L552" s="354" t="s">
        <v>4088</v>
      </c>
      <c r="M552" s="75" t="s">
        <v>6777</v>
      </c>
      <c r="N552" s="75" t="s">
        <v>6777</v>
      </c>
      <c r="O552" s="164">
        <v>46120.0</v>
      </c>
      <c r="P552" s="74">
        <v>46134.0</v>
      </c>
      <c r="Q552" s="75" t="s">
        <v>124</v>
      </c>
      <c r="R552" s="75" t="s">
        <v>143</v>
      </c>
      <c r="S552" s="166" t="s">
        <v>251</v>
      </c>
      <c r="T552" s="166" t="s">
        <v>350</v>
      </c>
      <c r="U552" s="166" t="s">
        <v>101</v>
      </c>
      <c r="V552" s="166" t="s">
        <v>283</v>
      </c>
      <c r="W552" s="94"/>
      <c r="X552" s="75"/>
      <c r="Y552" s="166"/>
      <c r="Z552" s="357" t="s">
        <v>6778</v>
      </c>
      <c r="AA552" s="357"/>
    </row>
    <row r="553" ht="22.5" customHeight="1">
      <c r="A553" s="72">
        <f>COUNTIF('Copy of Call &amp; Chat-Lidya (buat'!$I$4:$I$1868,I553)</f>
        <v>5</v>
      </c>
      <c r="B553" s="488">
        <v>46132.0</v>
      </c>
      <c r="C553" s="94" t="s">
        <v>83</v>
      </c>
      <c r="D553" s="94" t="s">
        <v>155</v>
      </c>
      <c r="E553" s="76" t="s">
        <v>6784</v>
      </c>
      <c r="F553" s="157">
        <v>46120.0</v>
      </c>
      <c r="G553" s="75"/>
      <c r="H553" s="75" t="s">
        <v>6786</v>
      </c>
      <c r="I553" s="75" t="s">
        <v>6790</v>
      </c>
      <c r="J553" s="353" t="s">
        <v>6792</v>
      </c>
      <c r="K553" s="354" t="s">
        <v>6794</v>
      </c>
      <c r="L553" s="354" t="s">
        <v>6794</v>
      </c>
      <c r="M553" s="75" t="s">
        <v>6796</v>
      </c>
      <c r="N553" s="75" t="s">
        <v>6796</v>
      </c>
      <c r="O553" s="164">
        <v>46120.0</v>
      </c>
      <c r="P553" s="74">
        <v>46134.0</v>
      </c>
      <c r="Q553" s="75" t="s">
        <v>124</v>
      </c>
      <c r="R553" s="75" t="s">
        <v>143</v>
      </c>
      <c r="S553" s="166" t="s">
        <v>381</v>
      </c>
      <c r="T553" s="166" t="s">
        <v>145</v>
      </c>
      <c r="U553" s="166" t="s">
        <v>101</v>
      </c>
      <c r="V553" s="166" t="s">
        <v>283</v>
      </c>
      <c r="W553" s="75" t="s">
        <v>392</v>
      </c>
      <c r="X553" s="75"/>
      <c r="Y553" s="166"/>
      <c r="Z553" s="357" t="s">
        <v>6807</v>
      </c>
      <c r="AA553" s="357"/>
    </row>
    <row r="554" ht="22.5" customHeight="1">
      <c r="A554" s="72">
        <f>COUNTIF('Copy of Call &amp; Chat-Lidya (buat'!$I$4:$I$1868,I554)</f>
        <v>4</v>
      </c>
      <c r="B554" s="488">
        <v>46132.0</v>
      </c>
      <c r="C554" s="94" t="s">
        <v>83</v>
      </c>
      <c r="D554" s="94" t="s">
        <v>155</v>
      </c>
      <c r="E554" s="76" t="s">
        <v>7762</v>
      </c>
      <c r="F554" s="157">
        <v>46120.0</v>
      </c>
      <c r="G554" s="75"/>
      <c r="H554" s="75" t="s">
        <v>8628</v>
      </c>
      <c r="I554" s="75" t="s">
        <v>8630</v>
      </c>
      <c r="J554" s="353" t="s">
        <v>8632</v>
      </c>
      <c r="K554" s="354" t="s">
        <v>8634</v>
      </c>
      <c r="L554" s="354" t="s">
        <v>8634</v>
      </c>
      <c r="M554" s="75" t="s">
        <v>8639</v>
      </c>
      <c r="N554" s="75" t="s">
        <v>8639</v>
      </c>
      <c r="O554" s="164">
        <v>46120.0</v>
      </c>
      <c r="P554" s="74">
        <v>46134.0</v>
      </c>
      <c r="Q554" s="75" t="s">
        <v>213</v>
      </c>
      <c r="R554" s="75" t="s">
        <v>124</v>
      </c>
      <c r="S554" s="166" t="s">
        <v>292</v>
      </c>
      <c r="T554" s="166" t="s">
        <v>127</v>
      </c>
      <c r="U554" s="166" t="s">
        <v>128</v>
      </c>
      <c r="V554" s="166" t="s">
        <v>873</v>
      </c>
      <c r="W554" s="353" t="s">
        <v>342</v>
      </c>
      <c r="X554" s="75"/>
      <c r="Y554" s="166"/>
      <c r="Z554" s="357" t="s">
        <v>8642</v>
      </c>
      <c r="AA554" s="357"/>
    </row>
    <row r="555" ht="22.5" customHeight="1">
      <c r="A555" s="72">
        <f>COUNTIF('Copy of Call &amp; Chat-Lidya (buat'!$I$4:$I$1868,I555)</f>
        <v>4</v>
      </c>
      <c r="B555" s="488">
        <v>46132.0</v>
      </c>
      <c r="C555" s="94" t="s">
        <v>83</v>
      </c>
      <c r="D555" s="94" t="s">
        <v>155</v>
      </c>
      <c r="E555" s="76" t="s">
        <v>3559</v>
      </c>
      <c r="F555" s="157">
        <v>46121.0</v>
      </c>
      <c r="G555" s="75"/>
      <c r="H555" s="75" t="s">
        <v>3560</v>
      </c>
      <c r="I555" s="75" t="s">
        <v>3561</v>
      </c>
      <c r="J555" s="353" t="s">
        <v>1595</v>
      </c>
      <c r="K555" s="354" t="s">
        <v>3562</v>
      </c>
      <c r="L555" s="354" t="s">
        <v>3562</v>
      </c>
      <c r="M555" s="75" t="s">
        <v>3563</v>
      </c>
      <c r="N555" s="75" t="s">
        <v>3564</v>
      </c>
      <c r="O555" s="164">
        <v>46121.0</v>
      </c>
      <c r="P555" s="74">
        <v>46135.0</v>
      </c>
      <c r="Q555" s="75" t="s">
        <v>124</v>
      </c>
      <c r="R555" s="75" t="s">
        <v>143</v>
      </c>
      <c r="S555" s="166" t="s">
        <v>251</v>
      </c>
      <c r="T555" s="166" t="s">
        <v>145</v>
      </c>
      <c r="U555" s="166" t="s">
        <v>101</v>
      </c>
      <c r="V555" s="166" t="s">
        <v>131</v>
      </c>
      <c r="W555" s="353"/>
      <c r="X555" s="75"/>
      <c r="Y555" s="166"/>
      <c r="Z555" s="357"/>
      <c r="AA555" s="357"/>
    </row>
    <row r="556" ht="22.5" customHeight="1">
      <c r="A556" s="72">
        <f>COUNTIF('Copy of Call &amp; Chat-Lidya (buat'!$I$4:$I$1868,I556)</f>
        <v>4</v>
      </c>
      <c r="B556" s="488">
        <v>46132.0</v>
      </c>
      <c r="C556" s="94" t="s">
        <v>83</v>
      </c>
      <c r="D556" s="94" t="s">
        <v>155</v>
      </c>
      <c r="E556" s="76" t="s">
        <v>7803</v>
      </c>
      <c r="F556" s="157">
        <v>46122.0</v>
      </c>
      <c r="G556" s="75"/>
      <c r="H556" s="75" t="s">
        <v>8651</v>
      </c>
      <c r="I556" s="75" t="s">
        <v>8652</v>
      </c>
      <c r="J556" s="353" t="s">
        <v>8653</v>
      </c>
      <c r="K556" s="354" t="s">
        <v>8654</v>
      </c>
      <c r="L556" s="354" t="s">
        <v>8654</v>
      </c>
      <c r="M556" s="75" t="s">
        <v>8655</v>
      </c>
      <c r="N556" s="94"/>
      <c r="O556" s="164">
        <v>46121.0</v>
      </c>
      <c r="P556" s="458">
        <v>46135.0</v>
      </c>
      <c r="Q556" s="75" t="s">
        <v>143</v>
      </c>
      <c r="R556" s="75" t="s">
        <v>143</v>
      </c>
      <c r="S556" s="166" t="s">
        <v>251</v>
      </c>
      <c r="T556" s="166" t="s">
        <v>350</v>
      </c>
      <c r="U556" s="166" t="s">
        <v>101</v>
      </c>
      <c r="V556" s="166" t="s">
        <v>664</v>
      </c>
      <c r="W556" s="94"/>
      <c r="X556" s="75"/>
      <c r="Y556" s="166"/>
      <c r="Z556" s="357" t="s">
        <v>8661</v>
      </c>
      <c r="AA556" s="357"/>
    </row>
    <row r="557" ht="22.5" customHeight="1">
      <c r="A557" s="72">
        <f>COUNTIF('Copy of Call &amp; Chat-Lidya (buat'!$I$4:$I$1868,I557)</f>
        <v>5</v>
      </c>
      <c r="B557" s="488">
        <v>46132.0</v>
      </c>
      <c r="C557" s="94" t="s">
        <v>83</v>
      </c>
      <c r="D557" s="94" t="s">
        <v>155</v>
      </c>
      <c r="E557" s="76" t="s">
        <v>6841</v>
      </c>
      <c r="F557" s="157">
        <v>46122.0</v>
      </c>
      <c r="G557" s="75"/>
      <c r="H557" s="75" t="s">
        <v>6843</v>
      </c>
      <c r="I557" s="75" t="s">
        <v>6844</v>
      </c>
      <c r="J557" s="353" t="s">
        <v>6847</v>
      </c>
      <c r="K557" s="354" t="s">
        <v>6848</v>
      </c>
      <c r="L557" s="354" t="s">
        <v>6848</v>
      </c>
      <c r="M557" s="75" t="s">
        <v>6849</v>
      </c>
      <c r="N557" s="75" t="s">
        <v>6849</v>
      </c>
      <c r="O557" s="164">
        <v>46122.0</v>
      </c>
      <c r="P557" s="458">
        <v>46136.0</v>
      </c>
      <c r="Q557" s="75" t="s">
        <v>143</v>
      </c>
      <c r="R557" s="75" t="s">
        <v>124</v>
      </c>
      <c r="S557" s="166" t="s">
        <v>251</v>
      </c>
      <c r="T557" s="166" t="s">
        <v>195</v>
      </c>
      <c r="U557" s="166" t="s">
        <v>128</v>
      </c>
      <c r="V557" s="166" t="s">
        <v>664</v>
      </c>
      <c r="W557" s="175"/>
      <c r="X557" s="75"/>
      <c r="Y557" s="166"/>
      <c r="Z557" s="357" t="s">
        <v>8665</v>
      </c>
      <c r="AA557" s="357"/>
    </row>
    <row r="558" ht="22.5" customHeight="1">
      <c r="A558" s="72">
        <f>COUNTIF('Copy of Call &amp; Chat-Lidya (buat'!$I$4:$I$1868,I558)</f>
        <v>4</v>
      </c>
      <c r="B558" s="488">
        <v>46132.0</v>
      </c>
      <c r="C558" s="94" t="s">
        <v>83</v>
      </c>
      <c r="D558" s="94" t="s">
        <v>155</v>
      </c>
      <c r="E558" s="76" t="s">
        <v>3574</v>
      </c>
      <c r="F558" s="157">
        <v>46122.0</v>
      </c>
      <c r="G558" s="75"/>
      <c r="H558" s="75" t="s">
        <v>3576</v>
      </c>
      <c r="I558" s="75" t="s">
        <v>3577</v>
      </c>
      <c r="J558" s="353" t="s">
        <v>3578</v>
      </c>
      <c r="K558" s="354" t="s">
        <v>3579</v>
      </c>
      <c r="L558" s="354" t="s">
        <v>3579</v>
      </c>
      <c r="M558" s="75" t="s">
        <v>3580</v>
      </c>
      <c r="N558" s="75" t="s">
        <v>3580</v>
      </c>
      <c r="O558" s="164">
        <v>46122.0</v>
      </c>
      <c r="P558" s="458">
        <v>46136.0</v>
      </c>
      <c r="Q558" s="75" t="s">
        <v>124</v>
      </c>
      <c r="R558" s="75" t="s">
        <v>143</v>
      </c>
      <c r="S558" s="166" t="s">
        <v>251</v>
      </c>
      <c r="T558" s="166" t="s">
        <v>145</v>
      </c>
      <c r="U558" s="166" t="s">
        <v>101</v>
      </c>
      <c r="V558" s="166" t="s">
        <v>131</v>
      </c>
      <c r="W558" s="175"/>
      <c r="X558" s="75"/>
      <c r="Y558" s="166"/>
      <c r="Z558" s="357"/>
      <c r="AA558" s="357"/>
    </row>
    <row r="559" ht="22.5" customHeight="1">
      <c r="A559" s="72">
        <f>COUNTIF('Copy of Call &amp; Chat-Lidya (buat'!$I$4:$I$1868,I559)</f>
        <v>4</v>
      </c>
      <c r="B559" s="488">
        <v>46132.0</v>
      </c>
      <c r="C559" s="94" t="s">
        <v>83</v>
      </c>
      <c r="D559" s="94" t="s">
        <v>155</v>
      </c>
      <c r="E559" s="76" t="s">
        <v>6881</v>
      </c>
      <c r="F559" s="157">
        <v>46123.0</v>
      </c>
      <c r="G559" s="75"/>
      <c r="H559" s="75" t="s">
        <v>1686</v>
      </c>
      <c r="I559" s="75" t="s">
        <v>6882</v>
      </c>
      <c r="J559" s="353" t="s">
        <v>6883</v>
      </c>
      <c r="K559" s="354" t="s">
        <v>863</v>
      </c>
      <c r="L559" s="354" t="s">
        <v>863</v>
      </c>
      <c r="M559" s="75" t="s">
        <v>6886</v>
      </c>
      <c r="N559" s="75" t="s">
        <v>6886</v>
      </c>
      <c r="O559" s="164">
        <v>46123.0</v>
      </c>
      <c r="P559" s="458">
        <v>46137.0</v>
      </c>
      <c r="Q559" s="75" t="s">
        <v>98</v>
      </c>
      <c r="R559" s="75" t="s">
        <v>143</v>
      </c>
      <c r="S559" s="166" t="s">
        <v>126</v>
      </c>
      <c r="T559" s="166" t="s">
        <v>145</v>
      </c>
      <c r="U559" s="166" t="s">
        <v>101</v>
      </c>
      <c r="V559" s="166" t="s">
        <v>131</v>
      </c>
      <c r="W559" s="175"/>
      <c r="X559" s="75"/>
      <c r="Y559" s="166"/>
      <c r="Z559" s="357"/>
      <c r="AA559" s="357"/>
    </row>
    <row r="560" ht="22.5" customHeight="1">
      <c r="A560" s="72">
        <f>COUNTIF('Copy of Call &amp; Chat-Lidya (buat'!$I$4:$I$1868,I560)</f>
        <v>4</v>
      </c>
      <c r="B560" s="488">
        <v>46132.0</v>
      </c>
      <c r="C560" s="94" t="s">
        <v>83</v>
      </c>
      <c r="D560" s="94" t="s">
        <v>155</v>
      </c>
      <c r="E560" s="76" t="s">
        <v>6904</v>
      </c>
      <c r="F560" s="157">
        <v>46123.0</v>
      </c>
      <c r="G560" s="75"/>
      <c r="H560" s="75" t="s">
        <v>6905</v>
      </c>
      <c r="I560" s="75" t="s">
        <v>6907</v>
      </c>
      <c r="J560" s="353" t="s">
        <v>6908</v>
      </c>
      <c r="K560" s="354" t="s">
        <v>6910</v>
      </c>
      <c r="L560" s="354" t="s">
        <v>6910</v>
      </c>
      <c r="M560" s="75" t="s">
        <v>6914</v>
      </c>
      <c r="N560" s="75" t="s">
        <v>6914</v>
      </c>
      <c r="O560" s="164">
        <v>46123.0</v>
      </c>
      <c r="P560" s="458">
        <v>46137.0</v>
      </c>
      <c r="Q560" s="75" t="s">
        <v>98</v>
      </c>
      <c r="R560" s="75" t="s">
        <v>143</v>
      </c>
      <c r="S560" s="166" t="s">
        <v>126</v>
      </c>
      <c r="T560" s="166" t="s">
        <v>350</v>
      </c>
      <c r="U560" s="166" t="s">
        <v>101</v>
      </c>
      <c r="V560" s="166" t="s">
        <v>283</v>
      </c>
      <c r="W560" s="175"/>
      <c r="X560" s="75"/>
      <c r="Y560" s="166"/>
      <c r="Z560" s="357" t="s">
        <v>6922</v>
      </c>
      <c r="AA560" s="357"/>
    </row>
    <row r="561" ht="22.5" customHeight="1">
      <c r="A561" s="72">
        <f>COUNTIF('Copy of Call &amp; Chat-Lidya (buat'!$I$4:$I$1868,I561)</f>
        <v>4</v>
      </c>
      <c r="B561" s="488">
        <v>46132.0</v>
      </c>
      <c r="C561" s="94" t="s">
        <v>83</v>
      </c>
      <c r="D561" s="94" t="s">
        <v>155</v>
      </c>
      <c r="E561" s="76" t="s">
        <v>3584</v>
      </c>
      <c r="F561" s="157">
        <v>46124.0</v>
      </c>
      <c r="G561" s="75"/>
      <c r="H561" s="75" t="s">
        <v>3585</v>
      </c>
      <c r="I561" s="75" t="s">
        <v>3586</v>
      </c>
      <c r="J561" s="353" t="s">
        <v>3588</v>
      </c>
      <c r="K561" s="354" t="s">
        <v>3589</v>
      </c>
      <c r="L561" s="354" t="s">
        <v>3589</v>
      </c>
      <c r="M561" s="75" t="s">
        <v>3590</v>
      </c>
      <c r="N561" s="75" t="s">
        <v>3592</v>
      </c>
      <c r="O561" s="164">
        <v>46124.0</v>
      </c>
      <c r="P561" s="458">
        <v>46138.0</v>
      </c>
      <c r="Q561" s="75" t="s">
        <v>124</v>
      </c>
      <c r="R561" s="75" t="s">
        <v>143</v>
      </c>
      <c r="S561" s="166" t="s">
        <v>251</v>
      </c>
      <c r="T561" s="166" t="s">
        <v>145</v>
      </c>
      <c r="U561" s="166" t="s">
        <v>101</v>
      </c>
      <c r="V561" s="166" t="s">
        <v>131</v>
      </c>
      <c r="W561" s="175"/>
      <c r="X561" s="75"/>
      <c r="Y561" s="166"/>
      <c r="Z561" s="357"/>
      <c r="AA561" s="357"/>
    </row>
    <row r="562" ht="22.5" customHeight="1">
      <c r="A562" s="72">
        <f>COUNTIF('Copy of Call &amp; Chat-Lidya (buat'!$I$4:$I$1868,I562)</f>
        <v>4</v>
      </c>
      <c r="B562" s="488">
        <v>46132.0</v>
      </c>
      <c r="C562" s="94" t="s">
        <v>83</v>
      </c>
      <c r="D562" s="94" t="s">
        <v>155</v>
      </c>
      <c r="E562" s="76" t="s">
        <v>6949</v>
      </c>
      <c r="F562" s="157">
        <v>46126.0</v>
      </c>
      <c r="G562" s="75"/>
      <c r="H562" s="75" t="s">
        <v>2964</v>
      </c>
      <c r="I562" s="75" t="s">
        <v>2965</v>
      </c>
      <c r="J562" s="353" t="s">
        <v>2966</v>
      </c>
      <c r="K562" s="354" t="s">
        <v>2967</v>
      </c>
      <c r="L562" s="354" t="s">
        <v>2967</v>
      </c>
      <c r="M562" s="75" t="s">
        <v>2968</v>
      </c>
      <c r="N562" s="75" t="s">
        <v>2968</v>
      </c>
      <c r="O562" s="164">
        <v>46125.0</v>
      </c>
      <c r="P562" s="74">
        <v>46139.0</v>
      </c>
      <c r="Q562" s="75" t="s">
        <v>124</v>
      </c>
      <c r="R562" s="75" t="s">
        <v>143</v>
      </c>
      <c r="S562" s="166" t="s">
        <v>251</v>
      </c>
      <c r="T562" s="166" t="s">
        <v>350</v>
      </c>
      <c r="U562" s="166" t="s">
        <v>101</v>
      </c>
      <c r="V562" s="166" t="s">
        <v>283</v>
      </c>
      <c r="W562" s="175"/>
      <c r="X562" s="75"/>
      <c r="Y562" s="166"/>
      <c r="Z562" s="357" t="s">
        <v>8723</v>
      </c>
      <c r="AA562" s="357"/>
    </row>
    <row r="563" ht="22.5" customHeight="1">
      <c r="A563" s="72">
        <f>COUNTIF('Copy of Call &amp; Chat-Lidya (buat'!$I$4:$I$1868,I563)</f>
        <v>6</v>
      </c>
      <c r="B563" s="488">
        <v>46132.0</v>
      </c>
      <c r="C563" s="94" t="s">
        <v>83</v>
      </c>
      <c r="D563" s="94" t="s">
        <v>155</v>
      </c>
      <c r="E563" s="76" t="s">
        <v>2049</v>
      </c>
      <c r="F563" s="157">
        <v>46126.0</v>
      </c>
      <c r="G563" s="75"/>
      <c r="H563" s="75" t="s">
        <v>2052</v>
      </c>
      <c r="I563" s="75" t="s">
        <v>2053</v>
      </c>
      <c r="J563" s="353" t="s">
        <v>2054</v>
      </c>
      <c r="K563" s="354" t="s">
        <v>2055</v>
      </c>
      <c r="L563" s="354" t="s">
        <v>2055</v>
      </c>
      <c r="M563" s="75" t="s">
        <v>2056</v>
      </c>
      <c r="N563" s="75" t="s">
        <v>2056</v>
      </c>
      <c r="O563" s="164">
        <v>46126.0</v>
      </c>
      <c r="P563" s="74">
        <v>46140.0</v>
      </c>
      <c r="Q563" s="75" t="s">
        <v>143</v>
      </c>
      <c r="R563" s="75" t="s">
        <v>213</v>
      </c>
      <c r="S563" s="166" t="s">
        <v>251</v>
      </c>
      <c r="T563" s="166" t="s">
        <v>145</v>
      </c>
      <c r="U563" s="166" t="s">
        <v>101</v>
      </c>
      <c r="V563" s="166" t="s">
        <v>1043</v>
      </c>
      <c r="W563" s="175"/>
      <c r="X563" s="75"/>
      <c r="Y563" s="166"/>
      <c r="Z563" s="357"/>
      <c r="AA563" s="357"/>
    </row>
    <row r="564" ht="22.5" customHeight="1">
      <c r="A564" s="72">
        <f>COUNTIF('Copy of Call &amp; Chat-Lidya (buat'!$I$4:$I$1868,I564)</f>
        <v>4</v>
      </c>
      <c r="B564" s="488">
        <v>46132.0</v>
      </c>
      <c r="C564" s="94" t="s">
        <v>83</v>
      </c>
      <c r="D564" s="94" t="s">
        <v>155</v>
      </c>
      <c r="E564" s="76" t="s">
        <v>3597</v>
      </c>
      <c r="F564" s="157">
        <v>46127.0</v>
      </c>
      <c r="G564" s="75"/>
      <c r="H564" s="75" t="s">
        <v>3598</v>
      </c>
      <c r="I564" s="75" t="s">
        <v>3599</v>
      </c>
      <c r="J564" s="353" t="s">
        <v>3600</v>
      </c>
      <c r="K564" s="354" t="s">
        <v>3601</v>
      </c>
      <c r="L564" s="354" t="s">
        <v>3601</v>
      </c>
      <c r="M564" s="75" t="s">
        <v>3602</v>
      </c>
      <c r="N564" s="75" t="s">
        <v>3602</v>
      </c>
      <c r="O564" s="164">
        <v>46127.0</v>
      </c>
      <c r="P564" s="74">
        <v>46141.0</v>
      </c>
      <c r="Q564" s="75" t="s">
        <v>124</v>
      </c>
      <c r="R564" s="75" t="s">
        <v>143</v>
      </c>
      <c r="S564" s="166" t="s">
        <v>126</v>
      </c>
      <c r="T564" s="166" t="s">
        <v>145</v>
      </c>
      <c r="U564" s="166" t="s">
        <v>101</v>
      </c>
      <c r="V564" s="166" t="s">
        <v>131</v>
      </c>
      <c r="W564" s="175"/>
      <c r="X564" s="75"/>
      <c r="Y564" s="166"/>
      <c r="Z564" s="395"/>
      <c r="AA564" s="357"/>
    </row>
    <row r="565" ht="22.5" customHeight="1">
      <c r="A565" s="72">
        <f>COUNTIF('Copy of Call &amp; Chat-Lidya (buat'!$I$4:$I$1868,I565)</f>
        <v>6</v>
      </c>
      <c r="B565" s="488">
        <v>46132.0</v>
      </c>
      <c r="C565" s="94" t="s">
        <v>83</v>
      </c>
      <c r="D565" s="94" t="s">
        <v>155</v>
      </c>
      <c r="E565" s="76" t="s">
        <v>1761</v>
      </c>
      <c r="F565" s="157">
        <v>46128.0</v>
      </c>
      <c r="G565" s="75"/>
      <c r="H565" s="75" t="s">
        <v>1762</v>
      </c>
      <c r="I565" s="75" t="s">
        <v>1763</v>
      </c>
      <c r="J565" s="353" t="s">
        <v>1764</v>
      </c>
      <c r="K565" s="354" t="s">
        <v>1765</v>
      </c>
      <c r="L565" s="354" t="s">
        <v>1765</v>
      </c>
      <c r="M565" s="75" t="s">
        <v>1766</v>
      </c>
      <c r="N565" s="94"/>
      <c r="O565" s="164">
        <v>46127.0</v>
      </c>
      <c r="P565" s="74">
        <v>46141.0</v>
      </c>
      <c r="Q565" s="75" t="s">
        <v>143</v>
      </c>
      <c r="R565" s="75" t="s">
        <v>213</v>
      </c>
      <c r="S565" s="166" t="s">
        <v>251</v>
      </c>
      <c r="T565" s="166" t="s">
        <v>381</v>
      </c>
      <c r="U565" s="166" t="s">
        <v>101</v>
      </c>
      <c r="V565" s="166" t="s">
        <v>341</v>
      </c>
      <c r="W565" s="175"/>
      <c r="X565" s="75"/>
      <c r="Y565" s="166"/>
      <c r="Z565" s="357" t="s">
        <v>8737</v>
      </c>
      <c r="AA565" s="357"/>
    </row>
    <row r="566" ht="22.5" customHeight="1">
      <c r="A566" s="72">
        <f>COUNTIF('Copy of Call &amp; Chat-Lidya (buat'!$I$4:$I$1868,I566)</f>
        <v>3</v>
      </c>
      <c r="B566" s="488">
        <v>46132.0</v>
      </c>
      <c r="C566" s="94" t="s">
        <v>83</v>
      </c>
      <c r="D566" s="94" t="s">
        <v>155</v>
      </c>
      <c r="E566" s="76" t="s">
        <v>3607</v>
      </c>
      <c r="F566" s="157">
        <v>46128.0</v>
      </c>
      <c r="G566" s="75"/>
      <c r="H566" s="75" t="s">
        <v>3608</v>
      </c>
      <c r="I566" s="75" t="s">
        <v>3609</v>
      </c>
      <c r="J566" s="353" t="s">
        <v>3610</v>
      </c>
      <c r="K566" s="354" t="s">
        <v>3611</v>
      </c>
      <c r="L566" s="354" t="s">
        <v>3611</v>
      </c>
      <c r="M566" s="75" t="s">
        <v>3612</v>
      </c>
      <c r="N566" s="75" t="s">
        <v>3612</v>
      </c>
      <c r="O566" s="164">
        <v>46127.0</v>
      </c>
      <c r="P566" s="74">
        <v>46141.0</v>
      </c>
      <c r="Q566" s="75" t="s">
        <v>124</v>
      </c>
      <c r="R566" s="75" t="s">
        <v>143</v>
      </c>
      <c r="S566" s="166" t="s">
        <v>251</v>
      </c>
      <c r="T566" s="166" t="s">
        <v>145</v>
      </c>
      <c r="U566" s="166" t="s">
        <v>101</v>
      </c>
      <c r="V566" s="166" t="s">
        <v>131</v>
      </c>
      <c r="W566" s="175"/>
      <c r="X566" s="75"/>
      <c r="Y566" s="166"/>
      <c r="Z566" s="395"/>
      <c r="AA566" s="357"/>
    </row>
    <row r="567" ht="22.5" customHeight="1">
      <c r="A567" s="72">
        <f>COUNTIF('Copy of Call &amp; Chat-Lidya (buat'!$I$4:$I$1868,I567)</f>
        <v>3</v>
      </c>
      <c r="B567" s="488">
        <v>46132.0</v>
      </c>
      <c r="C567" s="94" t="s">
        <v>83</v>
      </c>
      <c r="D567" s="94" t="s">
        <v>155</v>
      </c>
      <c r="E567" s="76" t="s">
        <v>6998</v>
      </c>
      <c r="F567" s="157">
        <v>46129.0</v>
      </c>
      <c r="G567" s="75"/>
      <c r="H567" s="75" t="s">
        <v>6999</v>
      </c>
      <c r="I567" s="75" t="s">
        <v>7000</v>
      </c>
      <c r="J567" s="353" t="s">
        <v>7001</v>
      </c>
      <c r="K567" s="354" t="s">
        <v>7002</v>
      </c>
      <c r="L567" s="354" t="s">
        <v>7002</v>
      </c>
      <c r="M567" s="75" t="s">
        <v>7003</v>
      </c>
      <c r="N567" s="75" t="s">
        <v>7004</v>
      </c>
      <c r="O567" s="164">
        <v>46129.0</v>
      </c>
      <c r="P567" s="74">
        <v>46143.0</v>
      </c>
      <c r="Q567" s="75" t="s">
        <v>124</v>
      </c>
      <c r="R567" s="75" t="s">
        <v>143</v>
      </c>
      <c r="S567" s="166" t="s">
        <v>381</v>
      </c>
      <c r="T567" s="166" t="s">
        <v>145</v>
      </c>
      <c r="U567" s="166" t="s">
        <v>101</v>
      </c>
      <c r="V567" s="166" t="s">
        <v>283</v>
      </c>
      <c r="W567" s="353" t="s">
        <v>342</v>
      </c>
      <c r="X567" s="75"/>
      <c r="Y567" s="166"/>
      <c r="Z567" s="357" t="s">
        <v>8758</v>
      </c>
      <c r="AA567" s="357"/>
    </row>
    <row r="568" ht="22.5" customHeight="1">
      <c r="A568" s="72">
        <f>COUNTIF('Copy of Call &amp; Chat-Lidya (buat'!$I$4:$I$1868,I568)</f>
        <v>3</v>
      </c>
      <c r="B568" s="488">
        <v>46132.0</v>
      </c>
      <c r="C568" s="94" t="s">
        <v>83</v>
      </c>
      <c r="D568" s="94" t="s">
        <v>155</v>
      </c>
      <c r="E568" s="76" t="s">
        <v>3119</v>
      </c>
      <c r="F568" s="157">
        <v>46129.0</v>
      </c>
      <c r="G568" s="75"/>
      <c r="H568" s="75" t="s">
        <v>7008</v>
      </c>
      <c r="I568" s="75" t="s">
        <v>7009</v>
      </c>
      <c r="J568" s="353" t="s">
        <v>7010</v>
      </c>
      <c r="K568" s="354" t="s">
        <v>7011</v>
      </c>
      <c r="L568" s="354" t="s">
        <v>7011</v>
      </c>
      <c r="M568" s="75" t="s">
        <v>7012</v>
      </c>
      <c r="N568" s="75" t="s">
        <v>7012</v>
      </c>
      <c r="O568" s="164">
        <v>46129.0</v>
      </c>
      <c r="P568" s="74">
        <v>46143.0</v>
      </c>
      <c r="Q568" s="75" t="s">
        <v>124</v>
      </c>
      <c r="R568" s="75" t="s">
        <v>143</v>
      </c>
      <c r="S568" s="166" t="s">
        <v>251</v>
      </c>
      <c r="T568" s="166" t="s">
        <v>350</v>
      </c>
      <c r="U568" s="166" t="s">
        <v>101</v>
      </c>
      <c r="V568" s="166" t="s">
        <v>283</v>
      </c>
      <c r="W568" s="175"/>
      <c r="X568" s="75"/>
      <c r="Y568" s="166"/>
      <c r="Z568" s="357" t="s">
        <v>8764</v>
      </c>
      <c r="AA568" s="357"/>
    </row>
    <row r="569" ht="22.5" customHeight="1">
      <c r="A569" s="72">
        <f>COUNTIF('Copy of Call &amp; Chat-Lidya (buat'!$I$4:$I$1868,I569)</f>
        <v>2</v>
      </c>
      <c r="B569" s="488">
        <v>46132.0</v>
      </c>
      <c r="C569" s="94" t="s">
        <v>83</v>
      </c>
      <c r="D569" s="94" t="s">
        <v>155</v>
      </c>
      <c r="E569" s="76" t="s">
        <v>3126</v>
      </c>
      <c r="F569" s="157">
        <v>46129.0</v>
      </c>
      <c r="G569" s="75"/>
      <c r="H569" s="75" t="s">
        <v>7021</v>
      </c>
      <c r="I569" s="75" t="s">
        <v>7023</v>
      </c>
      <c r="J569" s="353" t="s">
        <v>7025</v>
      </c>
      <c r="K569" s="354" t="s">
        <v>6762</v>
      </c>
      <c r="L569" s="354" t="s">
        <v>6762</v>
      </c>
      <c r="M569" s="75" t="s">
        <v>7026</v>
      </c>
      <c r="N569" s="75" t="s">
        <v>7027</v>
      </c>
      <c r="O569" s="164">
        <v>46129.0</v>
      </c>
      <c r="P569" s="74">
        <v>46143.0</v>
      </c>
      <c r="Q569" s="75" t="s">
        <v>143</v>
      </c>
      <c r="R569" s="75" t="s">
        <v>124</v>
      </c>
      <c r="S569" s="166" t="s">
        <v>251</v>
      </c>
      <c r="T569" s="166" t="s">
        <v>292</v>
      </c>
      <c r="U569" s="166" t="s">
        <v>128</v>
      </c>
      <c r="V569" s="166" t="s">
        <v>664</v>
      </c>
      <c r="W569" s="175"/>
      <c r="X569" s="75"/>
      <c r="Y569" s="166"/>
      <c r="Z569" s="357" t="s">
        <v>7029</v>
      </c>
      <c r="AA569" s="357"/>
    </row>
    <row r="570" ht="22.5" customHeight="1">
      <c r="A570" s="72">
        <f>COUNTIF('Copy of Call &amp; Chat-Lidya (buat'!$I$4:$I$1868,I570)</f>
        <v>2</v>
      </c>
      <c r="B570" s="488">
        <v>46132.0</v>
      </c>
      <c r="C570" s="94" t="s">
        <v>83</v>
      </c>
      <c r="D570" s="94" t="s">
        <v>155</v>
      </c>
      <c r="E570" s="76" t="s">
        <v>7033</v>
      </c>
      <c r="F570" s="157">
        <v>46130.0</v>
      </c>
      <c r="G570" s="75"/>
      <c r="H570" s="75" t="s">
        <v>7036</v>
      </c>
      <c r="I570" s="75" t="s">
        <v>7037</v>
      </c>
      <c r="J570" s="353" t="s">
        <v>7038</v>
      </c>
      <c r="K570" s="354" t="s">
        <v>7039</v>
      </c>
      <c r="L570" s="354" t="s">
        <v>7039</v>
      </c>
      <c r="M570" s="75" t="s">
        <v>7040</v>
      </c>
      <c r="N570" s="75" t="s">
        <v>7040</v>
      </c>
      <c r="O570" s="164">
        <v>46130.0</v>
      </c>
      <c r="P570" s="74">
        <v>46144.0</v>
      </c>
      <c r="Q570" s="75" t="s">
        <v>124</v>
      </c>
      <c r="R570" s="75" t="s">
        <v>124</v>
      </c>
      <c r="S570" s="166" t="s">
        <v>126</v>
      </c>
      <c r="T570" s="166" t="s">
        <v>145</v>
      </c>
      <c r="U570" s="166" t="s">
        <v>101</v>
      </c>
      <c r="V570" s="166" t="s">
        <v>131</v>
      </c>
      <c r="W570" s="175"/>
      <c r="X570" s="75"/>
      <c r="Y570" s="166"/>
      <c r="Z570" s="395"/>
      <c r="AA570" s="357"/>
    </row>
    <row r="571" ht="22.5" customHeight="1">
      <c r="A571" s="72">
        <f>COUNTIF('Copy of Call &amp; Chat-Lidya (buat'!$I$4:$I$1868,I571)</f>
        <v>6</v>
      </c>
      <c r="B571" s="488">
        <v>46132.0</v>
      </c>
      <c r="C571" s="94" t="s">
        <v>83</v>
      </c>
      <c r="D571" s="94" t="s">
        <v>155</v>
      </c>
      <c r="E571" s="76" t="s">
        <v>989</v>
      </c>
      <c r="F571" s="157">
        <v>46131.0</v>
      </c>
      <c r="G571" s="75"/>
      <c r="H571" s="75" t="s">
        <v>990</v>
      </c>
      <c r="I571" s="75" t="s">
        <v>991</v>
      </c>
      <c r="J571" s="353" t="s">
        <v>992</v>
      </c>
      <c r="K571" s="354" t="s">
        <v>993</v>
      </c>
      <c r="L571" s="354" t="s">
        <v>993</v>
      </c>
      <c r="M571" s="75" t="s">
        <v>994</v>
      </c>
      <c r="N571" s="75" t="s">
        <v>994</v>
      </c>
      <c r="O571" s="164">
        <v>46131.0</v>
      </c>
      <c r="P571" s="74">
        <v>46145.0</v>
      </c>
      <c r="Q571" s="75" t="s">
        <v>124</v>
      </c>
      <c r="R571" s="75" t="s">
        <v>213</v>
      </c>
      <c r="S571" s="166" t="s">
        <v>100</v>
      </c>
      <c r="T571" s="166" t="s">
        <v>350</v>
      </c>
      <c r="U571" s="166" t="s">
        <v>101</v>
      </c>
      <c r="V571" s="166" t="s">
        <v>341</v>
      </c>
      <c r="W571" s="353" t="s">
        <v>342</v>
      </c>
      <c r="X571" s="75"/>
      <c r="Y571" s="166"/>
      <c r="Z571" s="357" t="s">
        <v>8799</v>
      </c>
      <c r="AA571" s="357"/>
    </row>
    <row r="572" ht="22.5" customHeight="1">
      <c r="A572" s="72">
        <f>COUNTIF('Copy of Call &amp; Chat-Lidya (buat'!$I$4:$I$1868,I572)</f>
        <v>2</v>
      </c>
      <c r="B572" s="488">
        <v>46132.0</v>
      </c>
      <c r="C572" s="94" t="s">
        <v>83</v>
      </c>
      <c r="D572" s="94" t="s">
        <v>155</v>
      </c>
      <c r="E572" s="76" t="s">
        <v>3145</v>
      </c>
      <c r="F572" s="157">
        <v>46132.0</v>
      </c>
      <c r="G572" s="75"/>
      <c r="H572" s="75" t="s">
        <v>7048</v>
      </c>
      <c r="I572" s="75" t="s">
        <v>7049</v>
      </c>
      <c r="J572" s="353" t="s">
        <v>7050</v>
      </c>
      <c r="K572" s="354" t="s">
        <v>7051</v>
      </c>
      <c r="L572" s="354" t="s">
        <v>7051</v>
      </c>
      <c r="M572" s="75" t="s">
        <v>7052</v>
      </c>
      <c r="N572" s="75" t="s">
        <v>7052</v>
      </c>
      <c r="O572" s="164">
        <v>46132.0</v>
      </c>
      <c r="P572" s="74">
        <v>46146.0</v>
      </c>
      <c r="Q572" s="75" t="s">
        <v>124</v>
      </c>
      <c r="R572" s="75" t="s">
        <v>143</v>
      </c>
      <c r="S572" s="166" t="s">
        <v>381</v>
      </c>
      <c r="T572" s="166" t="s">
        <v>145</v>
      </c>
      <c r="U572" s="166" t="s">
        <v>101</v>
      </c>
      <c r="V572" s="166" t="s">
        <v>283</v>
      </c>
      <c r="W572" s="353" t="s">
        <v>392</v>
      </c>
      <c r="X572" s="75"/>
      <c r="Y572" s="166"/>
      <c r="Z572" s="357" t="s">
        <v>8822</v>
      </c>
      <c r="AA572" s="357"/>
    </row>
    <row r="573" ht="22.5" customHeight="1">
      <c r="A573" s="72">
        <f>COUNTIF('Copy of Call &amp; Chat-Lidya (buat'!$I$4:$I$1868,I573)</f>
        <v>6</v>
      </c>
      <c r="B573" s="576">
        <v>46129.0</v>
      </c>
      <c r="C573" s="91" t="s">
        <v>83</v>
      </c>
      <c r="D573" s="91" t="s">
        <v>155</v>
      </c>
      <c r="E573" s="91" t="s">
        <v>294</v>
      </c>
      <c r="F573" s="178">
        <v>46057.0</v>
      </c>
      <c r="G573" s="91"/>
      <c r="H573" s="91" t="s">
        <v>1748</v>
      </c>
      <c r="I573" s="91" t="s">
        <v>1749</v>
      </c>
      <c r="J573" s="97" t="s">
        <v>1750</v>
      </c>
      <c r="K573" s="97" t="s">
        <v>1751</v>
      </c>
      <c r="L573" s="313" t="s">
        <v>1751</v>
      </c>
      <c r="M573" s="91" t="s">
        <v>1752</v>
      </c>
      <c r="N573" s="91" t="s">
        <v>1752</v>
      </c>
      <c r="O573" s="183">
        <v>46056.0</v>
      </c>
      <c r="P573" s="176">
        <v>46070.0</v>
      </c>
      <c r="Q573" s="91" t="s">
        <v>213</v>
      </c>
      <c r="R573" s="91">
        <v>2.0</v>
      </c>
      <c r="S573" s="179" t="s">
        <v>251</v>
      </c>
      <c r="T573" s="179" t="s">
        <v>145</v>
      </c>
      <c r="U573" s="179" t="s">
        <v>101</v>
      </c>
      <c r="V573" s="91" t="s">
        <v>131</v>
      </c>
      <c r="W573" s="91" t="s">
        <v>509</v>
      </c>
      <c r="X573" s="91" t="s">
        <v>1035</v>
      </c>
      <c r="Y573" s="184"/>
      <c r="Z573" s="182"/>
      <c r="AA573" s="182"/>
    </row>
    <row r="574" ht="22.5" customHeight="1">
      <c r="A574" s="72">
        <f>COUNTIF('Copy of Call &amp; Chat-Lidya (buat'!$I$4:$I$1868,I574)</f>
        <v>1</v>
      </c>
      <c r="B574" s="576">
        <v>46129.0</v>
      </c>
      <c r="C574" s="91" t="s">
        <v>83</v>
      </c>
      <c r="D574" s="91" t="s">
        <v>155</v>
      </c>
      <c r="E574" s="91" t="s">
        <v>8848</v>
      </c>
      <c r="F574" s="176">
        <v>46129.0</v>
      </c>
      <c r="G574" s="91"/>
      <c r="H574" s="91" t="s">
        <v>8851</v>
      </c>
      <c r="I574" s="91" t="s">
        <v>8853</v>
      </c>
      <c r="J574" s="97" t="s">
        <v>8855</v>
      </c>
      <c r="K574" s="97" t="s">
        <v>8856</v>
      </c>
      <c r="L574" s="313" t="s">
        <v>8856</v>
      </c>
      <c r="M574" s="91" t="s">
        <v>8857</v>
      </c>
      <c r="N574" s="91" t="s">
        <v>8857</v>
      </c>
      <c r="O574" s="183">
        <v>45722.0</v>
      </c>
      <c r="P574" s="176">
        <v>45834.0</v>
      </c>
      <c r="Q574" s="91" t="s">
        <v>143</v>
      </c>
      <c r="R574" s="91" t="s">
        <v>143</v>
      </c>
      <c r="S574" s="179" t="s">
        <v>126</v>
      </c>
      <c r="T574" s="179" t="s">
        <v>127</v>
      </c>
      <c r="U574" s="179" t="s">
        <v>101</v>
      </c>
      <c r="V574" s="91" t="s">
        <v>131</v>
      </c>
      <c r="W574" s="182"/>
      <c r="X574" s="182"/>
      <c r="Y574" s="184"/>
      <c r="Z574" s="182"/>
      <c r="AA574" s="182"/>
    </row>
    <row r="575" ht="22.5" customHeight="1">
      <c r="A575" s="72">
        <f>COUNTIF('Copy of Call &amp; Chat-Lidya (buat'!$I$4:$I$1868,I575)</f>
        <v>1</v>
      </c>
      <c r="B575" s="576">
        <v>46129.0</v>
      </c>
      <c r="C575" s="91" t="s">
        <v>83</v>
      </c>
      <c r="D575" s="91" t="s">
        <v>155</v>
      </c>
      <c r="E575" s="91" t="s">
        <v>8872</v>
      </c>
      <c r="F575" s="176">
        <v>46129.0</v>
      </c>
      <c r="G575" s="91"/>
      <c r="H575" s="91" t="s">
        <v>8876</v>
      </c>
      <c r="I575" s="91" t="s">
        <v>8878</v>
      </c>
      <c r="J575" s="97" t="s">
        <v>8879</v>
      </c>
      <c r="K575" s="97" t="s">
        <v>8880</v>
      </c>
      <c r="L575" s="313" t="s">
        <v>8880</v>
      </c>
      <c r="M575" s="91" t="s">
        <v>8882</v>
      </c>
      <c r="N575" s="91" t="s">
        <v>8882</v>
      </c>
      <c r="O575" s="183">
        <v>45723.0</v>
      </c>
      <c r="P575" s="176">
        <v>45834.0</v>
      </c>
      <c r="Q575" s="91" t="s">
        <v>213</v>
      </c>
      <c r="R575" s="91" t="s">
        <v>143</v>
      </c>
      <c r="S575" s="179" t="s">
        <v>126</v>
      </c>
      <c r="T575" s="179" t="s">
        <v>127</v>
      </c>
      <c r="U575" s="179" t="s">
        <v>101</v>
      </c>
      <c r="V575" s="91" t="s">
        <v>131</v>
      </c>
      <c r="W575" s="182"/>
      <c r="X575" s="182"/>
      <c r="Y575" s="184"/>
      <c r="Z575" s="182"/>
      <c r="AA575" s="182"/>
    </row>
    <row r="576" ht="22.5" customHeight="1">
      <c r="A576" s="72">
        <f>COUNTIF('Copy of Call &amp; Chat-Lidya (buat'!$I$4:$I$1868,I576)</f>
        <v>3</v>
      </c>
      <c r="B576" s="576">
        <v>46129.0</v>
      </c>
      <c r="C576" s="91" t="s">
        <v>83</v>
      </c>
      <c r="D576" s="91" t="s">
        <v>155</v>
      </c>
      <c r="E576" s="91" t="s">
        <v>8902</v>
      </c>
      <c r="F576" s="176">
        <v>46129.0</v>
      </c>
      <c r="G576" s="91"/>
      <c r="H576" s="91" t="s">
        <v>8904</v>
      </c>
      <c r="I576" s="91" t="s">
        <v>8905</v>
      </c>
      <c r="J576" s="97" t="s">
        <v>8906</v>
      </c>
      <c r="K576" s="97" t="s">
        <v>8907</v>
      </c>
      <c r="L576" s="313" t="s">
        <v>8907</v>
      </c>
      <c r="M576" s="182"/>
      <c r="N576" s="91" t="s">
        <v>8909</v>
      </c>
      <c r="O576" s="183">
        <v>45723.0</v>
      </c>
      <c r="P576" s="176">
        <v>45834.0</v>
      </c>
      <c r="Q576" s="91" t="s">
        <v>143</v>
      </c>
      <c r="R576" s="91" t="s">
        <v>143</v>
      </c>
      <c r="S576" s="179" t="s">
        <v>350</v>
      </c>
      <c r="T576" s="179" t="s">
        <v>145</v>
      </c>
      <c r="U576" s="179" t="s">
        <v>101</v>
      </c>
      <c r="V576" s="91" t="s">
        <v>131</v>
      </c>
      <c r="W576" s="182"/>
      <c r="X576" s="182"/>
      <c r="Y576" s="184"/>
      <c r="Z576" s="180" t="s">
        <v>364</v>
      </c>
      <c r="AA576" s="182"/>
    </row>
    <row r="577" ht="22.5" customHeight="1">
      <c r="A577" s="72">
        <f>COUNTIF('Copy of Call &amp; Chat-Lidya (buat'!$I$4:$I$1868,I577)</f>
        <v>2</v>
      </c>
      <c r="B577" s="576">
        <v>46129.0</v>
      </c>
      <c r="C577" s="91" t="s">
        <v>83</v>
      </c>
      <c r="D577" s="91" t="s">
        <v>155</v>
      </c>
      <c r="E577" s="91" t="s">
        <v>8920</v>
      </c>
      <c r="F577" s="176">
        <v>46129.0</v>
      </c>
      <c r="G577" s="91"/>
      <c r="H577" s="91" t="s">
        <v>8925</v>
      </c>
      <c r="I577" s="91" t="s">
        <v>8926</v>
      </c>
      <c r="J577" s="97" t="s">
        <v>8927</v>
      </c>
      <c r="K577" s="97" t="s">
        <v>8928</v>
      </c>
      <c r="L577" s="313" t="s">
        <v>8928</v>
      </c>
      <c r="M577" s="91" t="s">
        <v>8929</v>
      </c>
      <c r="N577" s="91" t="s">
        <v>8929</v>
      </c>
      <c r="O577" s="183">
        <v>45732.0</v>
      </c>
      <c r="P577" s="176">
        <v>45834.0</v>
      </c>
      <c r="Q577" s="91" t="s">
        <v>143</v>
      </c>
      <c r="R577" s="91" t="s">
        <v>143</v>
      </c>
      <c r="S577" s="179" t="s">
        <v>251</v>
      </c>
      <c r="T577" s="179" t="s">
        <v>145</v>
      </c>
      <c r="U577" s="179" t="s">
        <v>101</v>
      </c>
      <c r="V577" s="91" t="s">
        <v>131</v>
      </c>
      <c r="W577" s="182"/>
      <c r="X577" s="182"/>
      <c r="Y577" s="184"/>
      <c r="Z577" s="182"/>
      <c r="AA577" s="182"/>
    </row>
    <row r="578" ht="22.5" customHeight="1">
      <c r="A578" s="72">
        <f>COUNTIF('Copy of Call &amp; Chat-Lidya (buat'!$I$4:$I$1868,I578)</f>
        <v>1</v>
      </c>
      <c r="B578" s="576">
        <v>46129.0</v>
      </c>
      <c r="C578" s="91" t="s">
        <v>83</v>
      </c>
      <c r="D578" s="91" t="s">
        <v>155</v>
      </c>
      <c r="E578" s="91" t="s">
        <v>8941</v>
      </c>
      <c r="F578" s="176">
        <v>46129.0</v>
      </c>
      <c r="G578" s="91"/>
      <c r="H578" s="91" t="s">
        <v>3128</v>
      </c>
      <c r="I578" s="91" t="s">
        <v>8943</v>
      </c>
      <c r="J578" s="97" t="s">
        <v>8944</v>
      </c>
      <c r="K578" s="97" t="s">
        <v>8945</v>
      </c>
      <c r="L578" s="313" t="s">
        <v>8945</v>
      </c>
      <c r="M578" s="91" t="s">
        <v>8947</v>
      </c>
      <c r="N578" s="91" t="s">
        <v>8947</v>
      </c>
      <c r="O578" s="183">
        <v>45761.0</v>
      </c>
      <c r="P578" s="176">
        <v>45834.0</v>
      </c>
      <c r="Q578" s="91" t="s">
        <v>213</v>
      </c>
      <c r="R578" s="91" t="s">
        <v>143</v>
      </c>
      <c r="S578" s="179" t="s">
        <v>126</v>
      </c>
      <c r="T578" s="179" t="s">
        <v>145</v>
      </c>
      <c r="U578" s="179" t="s">
        <v>101</v>
      </c>
      <c r="V578" s="91" t="s">
        <v>131</v>
      </c>
      <c r="W578" s="182"/>
      <c r="X578" s="182"/>
      <c r="Y578" s="184"/>
      <c r="Z578" s="182"/>
      <c r="AA578" s="182"/>
    </row>
    <row r="579" ht="22.5" customHeight="1">
      <c r="A579" s="72">
        <f>COUNTIF('Copy of Call &amp; Chat-Lidya (buat'!$I$4:$I$1868,I579)</f>
        <v>1</v>
      </c>
      <c r="B579" s="576">
        <v>46129.0</v>
      </c>
      <c r="C579" s="91" t="s">
        <v>83</v>
      </c>
      <c r="D579" s="91" t="s">
        <v>155</v>
      </c>
      <c r="E579" s="91" t="s">
        <v>8955</v>
      </c>
      <c r="F579" s="176">
        <v>46129.0</v>
      </c>
      <c r="G579" s="91"/>
      <c r="H579" s="91" t="s">
        <v>8957</v>
      </c>
      <c r="I579" s="91" t="s">
        <v>8959</v>
      </c>
      <c r="J579" s="97" t="s">
        <v>8960</v>
      </c>
      <c r="K579" s="97" t="s">
        <v>8961</v>
      </c>
      <c r="L579" s="313" t="s">
        <v>8961</v>
      </c>
      <c r="M579" s="91" t="s">
        <v>8962</v>
      </c>
      <c r="N579" s="91" t="s">
        <v>8962</v>
      </c>
      <c r="O579" s="183">
        <v>45959.0</v>
      </c>
      <c r="P579" s="176">
        <v>45973.0</v>
      </c>
      <c r="Q579" s="91" t="s">
        <v>124</v>
      </c>
      <c r="R579" s="91" t="s">
        <v>143</v>
      </c>
      <c r="S579" s="179" t="s">
        <v>251</v>
      </c>
      <c r="T579" s="179" t="s">
        <v>127</v>
      </c>
      <c r="U579" s="179" t="s">
        <v>128</v>
      </c>
      <c r="V579" s="91" t="s">
        <v>131</v>
      </c>
      <c r="W579" s="182"/>
      <c r="X579" s="182"/>
      <c r="Y579" s="184"/>
      <c r="Z579" s="180" t="s">
        <v>132</v>
      </c>
      <c r="AA579" s="182"/>
    </row>
    <row r="580" ht="22.5" customHeight="1">
      <c r="A580" s="72">
        <f>COUNTIF('Copy of Call &amp; Chat-Lidya (buat'!$I$4:$I$1868,I580)</f>
        <v>1</v>
      </c>
      <c r="B580" s="576">
        <v>46129.0</v>
      </c>
      <c r="C580" s="91" t="s">
        <v>83</v>
      </c>
      <c r="D580" s="91" t="s">
        <v>155</v>
      </c>
      <c r="E580" s="91" t="s">
        <v>8969</v>
      </c>
      <c r="F580" s="176">
        <v>46129.0</v>
      </c>
      <c r="G580" s="91"/>
      <c r="H580" s="91" t="s">
        <v>8970</v>
      </c>
      <c r="I580" s="91" t="s">
        <v>8972</v>
      </c>
      <c r="J580" s="97" t="s">
        <v>8973</v>
      </c>
      <c r="K580" s="97" t="s">
        <v>8974</v>
      </c>
      <c r="L580" s="313" t="s">
        <v>8975</v>
      </c>
      <c r="M580" s="91" t="s">
        <v>8977</v>
      </c>
      <c r="N580" s="91" t="s">
        <v>8977</v>
      </c>
      <c r="O580" s="183">
        <v>45960.0</v>
      </c>
      <c r="P580" s="176">
        <v>45974.0</v>
      </c>
      <c r="Q580" s="91" t="s">
        <v>124</v>
      </c>
      <c r="R580" s="91" t="s">
        <v>143</v>
      </c>
      <c r="S580" s="179" t="s">
        <v>126</v>
      </c>
      <c r="T580" s="179" t="s">
        <v>145</v>
      </c>
      <c r="U580" s="179" t="s">
        <v>101</v>
      </c>
      <c r="V580" s="91" t="s">
        <v>131</v>
      </c>
      <c r="W580" s="182"/>
      <c r="X580" s="182"/>
      <c r="Y580" s="184"/>
      <c r="Z580" s="182"/>
      <c r="AA580" s="182"/>
    </row>
    <row r="581" ht="22.5" customHeight="1">
      <c r="A581" s="72">
        <f>COUNTIF('Copy of Call &amp; Chat-Lidya (buat'!$I$4:$I$1868,I581)</f>
        <v>1</v>
      </c>
      <c r="B581" s="576">
        <v>46129.0</v>
      </c>
      <c r="C581" s="91" t="s">
        <v>83</v>
      </c>
      <c r="D581" s="91" t="s">
        <v>155</v>
      </c>
      <c r="E581" s="91" t="s">
        <v>8994</v>
      </c>
      <c r="F581" s="176">
        <v>46129.0</v>
      </c>
      <c r="G581" s="91"/>
      <c r="H581" s="91" t="s">
        <v>8995</v>
      </c>
      <c r="I581" s="91" t="s">
        <v>8996</v>
      </c>
      <c r="J581" s="97" t="s">
        <v>8998</v>
      </c>
      <c r="K581" s="97" t="s">
        <v>8999</v>
      </c>
      <c r="L581" s="313" t="s">
        <v>9001</v>
      </c>
      <c r="M581" s="91" t="s">
        <v>9003</v>
      </c>
      <c r="N581" s="91" t="s">
        <v>9003</v>
      </c>
      <c r="O581" s="183">
        <v>45961.0</v>
      </c>
      <c r="P581" s="176">
        <v>45975.0</v>
      </c>
      <c r="Q581" s="91" t="s">
        <v>124</v>
      </c>
      <c r="R581" s="91" t="s">
        <v>143</v>
      </c>
      <c r="S581" s="179" t="s">
        <v>251</v>
      </c>
      <c r="T581" s="179" t="s">
        <v>145</v>
      </c>
      <c r="U581" s="179" t="s">
        <v>101</v>
      </c>
      <c r="V581" s="91" t="s">
        <v>131</v>
      </c>
      <c r="W581" s="182"/>
      <c r="X581" s="182"/>
      <c r="Y581" s="184"/>
      <c r="Z581" s="182"/>
      <c r="AA581" s="182"/>
    </row>
    <row r="582" ht="22.5" customHeight="1">
      <c r="A582" s="72">
        <f>COUNTIF('Copy of Call &amp; Chat-Lidya (buat'!$I$4:$I$1868,I582)</f>
        <v>1</v>
      </c>
      <c r="B582" s="576">
        <v>46129.0</v>
      </c>
      <c r="C582" s="91" t="s">
        <v>83</v>
      </c>
      <c r="D582" s="91" t="s">
        <v>155</v>
      </c>
      <c r="E582" s="91" t="s">
        <v>9007</v>
      </c>
      <c r="F582" s="176">
        <v>46129.0</v>
      </c>
      <c r="G582" s="91"/>
      <c r="H582" s="91" t="s">
        <v>9008</v>
      </c>
      <c r="I582" s="91" t="s">
        <v>9009</v>
      </c>
      <c r="J582" s="97" t="s">
        <v>9012</v>
      </c>
      <c r="K582" s="97" t="s">
        <v>9013</v>
      </c>
      <c r="L582" s="313" t="s">
        <v>9013</v>
      </c>
      <c r="M582" s="91" t="s">
        <v>9015</v>
      </c>
      <c r="N582" s="91" t="s">
        <v>9016</v>
      </c>
      <c r="O582" s="183">
        <v>45961.0</v>
      </c>
      <c r="P582" s="176">
        <v>45975.0</v>
      </c>
      <c r="Q582" s="91" t="s">
        <v>124</v>
      </c>
      <c r="R582" s="91" t="s">
        <v>143</v>
      </c>
      <c r="S582" s="179" t="s">
        <v>126</v>
      </c>
      <c r="T582" s="179" t="s">
        <v>127</v>
      </c>
      <c r="U582" s="179" t="s">
        <v>128</v>
      </c>
      <c r="V582" s="91" t="s">
        <v>131</v>
      </c>
      <c r="W582" s="182"/>
      <c r="X582" s="182"/>
      <c r="Y582" s="184"/>
      <c r="Z582" s="180" t="s">
        <v>132</v>
      </c>
      <c r="AA582" s="182"/>
    </row>
    <row r="583" ht="22.5" customHeight="1">
      <c r="A583" s="72">
        <f>COUNTIF('Copy of Call &amp; Chat-Lidya (buat'!$I$4:$I$1868,I583)</f>
        <v>1</v>
      </c>
      <c r="B583" s="576">
        <v>46129.0</v>
      </c>
      <c r="C583" s="91" t="s">
        <v>83</v>
      </c>
      <c r="D583" s="91" t="s">
        <v>155</v>
      </c>
      <c r="E583" s="91" t="s">
        <v>9021</v>
      </c>
      <c r="F583" s="176">
        <v>46129.0</v>
      </c>
      <c r="G583" s="91"/>
      <c r="H583" s="91" t="s">
        <v>9023</v>
      </c>
      <c r="I583" s="91" t="s">
        <v>9024</v>
      </c>
      <c r="J583" s="97" t="s">
        <v>9025</v>
      </c>
      <c r="K583" s="97" t="s">
        <v>154</v>
      </c>
      <c r="L583" s="313" t="s">
        <v>154</v>
      </c>
      <c r="M583" s="91" t="s">
        <v>1519</v>
      </c>
      <c r="N583" s="91" t="s">
        <v>9028</v>
      </c>
      <c r="O583" s="183">
        <v>45962.0</v>
      </c>
      <c r="P583" s="176">
        <v>45976.0</v>
      </c>
      <c r="Q583" s="91" t="s">
        <v>95</v>
      </c>
      <c r="R583" s="91" t="s">
        <v>124</v>
      </c>
      <c r="S583" s="179" t="s">
        <v>292</v>
      </c>
      <c r="T583" s="179" t="s">
        <v>127</v>
      </c>
      <c r="U583" s="179" t="s">
        <v>128</v>
      </c>
      <c r="V583" s="91" t="s">
        <v>283</v>
      </c>
      <c r="W583" s="182"/>
      <c r="X583" s="182"/>
      <c r="Y583" s="184"/>
      <c r="Z583" s="180" t="s">
        <v>9030</v>
      </c>
      <c r="AA583" s="182"/>
    </row>
    <row r="584" ht="22.5" customHeight="1">
      <c r="A584" s="72">
        <f>COUNTIF('Copy of Call &amp; Chat-Lidya (buat'!$I$4:$I$1868,I584)</f>
        <v>1</v>
      </c>
      <c r="B584" s="576">
        <v>46129.0</v>
      </c>
      <c r="C584" s="91" t="s">
        <v>83</v>
      </c>
      <c r="D584" s="91" t="s">
        <v>155</v>
      </c>
      <c r="E584" s="91" t="s">
        <v>9034</v>
      </c>
      <c r="F584" s="176">
        <v>46129.0</v>
      </c>
      <c r="G584" s="91"/>
      <c r="H584" s="91" t="s">
        <v>9035</v>
      </c>
      <c r="I584" s="91" t="s">
        <v>9036</v>
      </c>
      <c r="J584" s="97" t="s">
        <v>9038</v>
      </c>
      <c r="K584" s="97" t="s">
        <v>9039</v>
      </c>
      <c r="L584" s="313" t="s">
        <v>9039</v>
      </c>
      <c r="M584" s="91" t="s">
        <v>9040</v>
      </c>
      <c r="N584" s="91" t="s">
        <v>9040</v>
      </c>
      <c r="O584" s="183">
        <v>45966.0</v>
      </c>
      <c r="P584" s="176">
        <v>45980.0</v>
      </c>
      <c r="Q584" s="91" t="s">
        <v>98</v>
      </c>
      <c r="R584" s="91" t="s">
        <v>143</v>
      </c>
      <c r="S584" s="179" t="s">
        <v>251</v>
      </c>
      <c r="T584" s="179" t="s">
        <v>145</v>
      </c>
      <c r="U584" s="179" t="s">
        <v>101</v>
      </c>
      <c r="V584" s="91" t="s">
        <v>131</v>
      </c>
      <c r="W584" s="182"/>
      <c r="X584" s="182"/>
      <c r="Y584" s="184"/>
      <c r="Z584" s="182"/>
      <c r="AA584" s="182"/>
    </row>
    <row r="585" ht="22.5" customHeight="1">
      <c r="A585" s="72">
        <f>COUNTIF('Copy of Call &amp; Chat-Lidya (buat'!$I$4:$I$1868,I585)</f>
        <v>1</v>
      </c>
      <c r="B585" s="576">
        <v>46129.0</v>
      </c>
      <c r="C585" s="91" t="s">
        <v>83</v>
      </c>
      <c r="D585" s="91" t="s">
        <v>155</v>
      </c>
      <c r="E585" s="91" t="s">
        <v>9048</v>
      </c>
      <c r="F585" s="176">
        <v>46129.0</v>
      </c>
      <c r="G585" s="91"/>
      <c r="H585" s="91" t="s">
        <v>9049</v>
      </c>
      <c r="I585" s="91" t="s">
        <v>9050</v>
      </c>
      <c r="J585" s="97" t="s">
        <v>9052</v>
      </c>
      <c r="K585" s="97" t="s">
        <v>1094</v>
      </c>
      <c r="L585" s="313" t="s">
        <v>1094</v>
      </c>
      <c r="M585" s="91" t="s">
        <v>9053</v>
      </c>
      <c r="N585" s="91" t="s">
        <v>9053</v>
      </c>
      <c r="O585" s="183">
        <v>45969.0</v>
      </c>
      <c r="P585" s="176">
        <v>45983.0</v>
      </c>
      <c r="Q585" s="91" t="s">
        <v>213</v>
      </c>
      <c r="R585" s="91" t="s">
        <v>143</v>
      </c>
      <c r="S585" s="179" t="s">
        <v>251</v>
      </c>
      <c r="T585" s="179" t="s">
        <v>145</v>
      </c>
      <c r="U585" s="179" t="s">
        <v>101</v>
      </c>
      <c r="V585" s="91" t="s">
        <v>131</v>
      </c>
      <c r="W585" s="182"/>
      <c r="X585" s="182"/>
      <c r="Y585" s="184"/>
      <c r="Z585" s="182"/>
      <c r="AA585" s="182"/>
    </row>
    <row r="586" ht="22.5" customHeight="1">
      <c r="A586" s="72">
        <f>COUNTIF('Copy of Call &amp; Chat-Lidya (buat'!$I$4:$I$1868,I586)</f>
        <v>2</v>
      </c>
      <c r="B586" s="576">
        <v>46129.0</v>
      </c>
      <c r="C586" s="91" t="s">
        <v>83</v>
      </c>
      <c r="D586" s="91" t="s">
        <v>155</v>
      </c>
      <c r="E586" s="91" t="s">
        <v>9058</v>
      </c>
      <c r="F586" s="176">
        <v>46129.0</v>
      </c>
      <c r="G586" s="91"/>
      <c r="H586" s="91" t="s">
        <v>9059</v>
      </c>
      <c r="I586" s="91" t="s">
        <v>9060</v>
      </c>
      <c r="J586" s="97" t="s">
        <v>9061</v>
      </c>
      <c r="K586" s="97" t="s">
        <v>9062</v>
      </c>
      <c r="L586" s="313" t="s">
        <v>9062</v>
      </c>
      <c r="M586" s="91" t="s">
        <v>9063</v>
      </c>
      <c r="N586" s="182"/>
      <c r="O586" s="183">
        <v>45973.0</v>
      </c>
      <c r="P586" s="176">
        <v>45987.0</v>
      </c>
      <c r="Q586" s="91" t="s">
        <v>124</v>
      </c>
      <c r="R586" s="91" t="s">
        <v>143</v>
      </c>
      <c r="S586" s="179" t="s">
        <v>126</v>
      </c>
      <c r="T586" s="179" t="s">
        <v>145</v>
      </c>
      <c r="U586" s="179" t="s">
        <v>101</v>
      </c>
      <c r="V586" s="91" t="s">
        <v>131</v>
      </c>
      <c r="W586" s="182"/>
      <c r="X586" s="182"/>
      <c r="Y586" s="184"/>
      <c r="Z586" s="182"/>
      <c r="AA586" s="182"/>
    </row>
    <row r="587" ht="22.5" customHeight="1">
      <c r="A587" s="72">
        <f>COUNTIF('Copy of Call &amp; Chat-Lidya (buat'!$I$4:$I$1868,I587)</f>
        <v>1</v>
      </c>
      <c r="B587" s="576">
        <v>46129.0</v>
      </c>
      <c r="C587" s="91" t="s">
        <v>83</v>
      </c>
      <c r="D587" s="91" t="s">
        <v>155</v>
      </c>
      <c r="E587" s="91" t="s">
        <v>9066</v>
      </c>
      <c r="F587" s="176">
        <v>46129.0</v>
      </c>
      <c r="G587" s="91"/>
      <c r="H587" s="91" t="s">
        <v>9067</v>
      </c>
      <c r="I587" s="91" t="s">
        <v>9068</v>
      </c>
      <c r="J587" s="97" t="s">
        <v>9069</v>
      </c>
      <c r="K587" s="97" t="s">
        <v>9070</v>
      </c>
      <c r="L587" s="313" t="s">
        <v>9070</v>
      </c>
      <c r="M587" s="91" t="s">
        <v>9072</v>
      </c>
      <c r="N587" s="91" t="s">
        <v>9072</v>
      </c>
      <c r="O587" s="183">
        <v>45977.0</v>
      </c>
      <c r="P587" s="176">
        <v>45991.0</v>
      </c>
      <c r="Q587" s="91" t="s">
        <v>124</v>
      </c>
      <c r="R587" s="91" t="s">
        <v>143</v>
      </c>
      <c r="S587" s="179" t="s">
        <v>126</v>
      </c>
      <c r="T587" s="179" t="s">
        <v>145</v>
      </c>
      <c r="U587" s="179" t="s">
        <v>101</v>
      </c>
      <c r="V587" s="91" t="s">
        <v>131</v>
      </c>
      <c r="W587" s="182"/>
      <c r="X587" s="182"/>
      <c r="Y587" s="184"/>
      <c r="Z587" s="182"/>
      <c r="AA587" s="182"/>
    </row>
    <row r="588" ht="22.5" customHeight="1">
      <c r="A588" s="72">
        <f>COUNTIF('Copy of Call &amp; Chat-Lidya (buat'!$I$4:$I$1868,I588)</f>
        <v>1</v>
      </c>
      <c r="B588" s="576">
        <v>46129.0</v>
      </c>
      <c r="C588" s="91" t="s">
        <v>83</v>
      </c>
      <c r="D588" s="91" t="s">
        <v>155</v>
      </c>
      <c r="E588" s="91" t="s">
        <v>9075</v>
      </c>
      <c r="F588" s="176">
        <v>46129.0</v>
      </c>
      <c r="G588" s="91"/>
      <c r="H588" s="91" t="s">
        <v>9076</v>
      </c>
      <c r="I588" s="91" t="s">
        <v>9077</v>
      </c>
      <c r="J588" s="97" t="s">
        <v>9078</v>
      </c>
      <c r="K588" s="97" t="s">
        <v>9079</v>
      </c>
      <c r="L588" s="313" t="s">
        <v>9079</v>
      </c>
      <c r="M588" s="91" t="s">
        <v>9080</v>
      </c>
      <c r="N588" s="91" t="s">
        <v>9081</v>
      </c>
      <c r="O588" s="183">
        <v>45977.0</v>
      </c>
      <c r="P588" s="176">
        <v>45991.0</v>
      </c>
      <c r="Q588" s="91" t="s">
        <v>98</v>
      </c>
      <c r="R588" s="91" t="s">
        <v>143</v>
      </c>
      <c r="S588" s="179" t="s">
        <v>251</v>
      </c>
      <c r="T588" s="179" t="s">
        <v>145</v>
      </c>
      <c r="U588" s="179" t="s">
        <v>101</v>
      </c>
      <c r="V588" s="91" t="s">
        <v>131</v>
      </c>
      <c r="W588" s="182"/>
      <c r="X588" s="182"/>
      <c r="Y588" s="184"/>
      <c r="Z588" s="182"/>
      <c r="AA588" s="182"/>
    </row>
    <row r="589" ht="22.5" customHeight="1">
      <c r="A589" s="72">
        <f>COUNTIF('Copy of Call &amp; Chat-Lidya (buat'!$I$4:$I$1868,I589)</f>
        <v>1</v>
      </c>
      <c r="B589" s="576">
        <v>46129.0</v>
      </c>
      <c r="C589" s="91" t="s">
        <v>83</v>
      </c>
      <c r="D589" s="91" t="s">
        <v>155</v>
      </c>
      <c r="E589" s="91" t="s">
        <v>9083</v>
      </c>
      <c r="F589" s="176">
        <v>46129.0</v>
      </c>
      <c r="G589" s="91"/>
      <c r="H589" s="91" t="s">
        <v>9084</v>
      </c>
      <c r="I589" s="91" t="s">
        <v>9085</v>
      </c>
      <c r="J589" s="97" t="s">
        <v>9086</v>
      </c>
      <c r="K589" s="97" t="s">
        <v>7696</v>
      </c>
      <c r="L589" s="313" t="s">
        <v>7696</v>
      </c>
      <c r="M589" s="91" t="s">
        <v>9087</v>
      </c>
      <c r="N589" s="91" t="s">
        <v>9088</v>
      </c>
      <c r="O589" s="183">
        <v>45978.0</v>
      </c>
      <c r="P589" s="176">
        <v>45992.0</v>
      </c>
      <c r="Q589" s="91" t="s">
        <v>124</v>
      </c>
      <c r="R589" s="91" t="s">
        <v>143</v>
      </c>
      <c r="S589" s="179" t="s">
        <v>126</v>
      </c>
      <c r="T589" s="179" t="s">
        <v>127</v>
      </c>
      <c r="U589" s="179" t="s">
        <v>128</v>
      </c>
      <c r="V589" s="91" t="s">
        <v>131</v>
      </c>
      <c r="W589" s="182"/>
      <c r="X589" s="182"/>
      <c r="Y589" s="184"/>
      <c r="Z589" s="180" t="s">
        <v>132</v>
      </c>
      <c r="AA589" s="182"/>
    </row>
    <row r="590" ht="22.5" customHeight="1">
      <c r="A590" s="72">
        <f>COUNTIF('Copy of Call &amp; Chat-Lidya (buat'!$I$4:$I$1868,I590)</f>
        <v>1</v>
      </c>
      <c r="B590" s="576">
        <v>46129.0</v>
      </c>
      <c r="C590" s="91" t="s">
        <v>83</v>
      </c>
      <c r="D590" s="91" t="s">
        <v>155</v>
      </c>
      <c r="E590" s="91" t="s">
        <v>9090</v>
      </c>
      <c r="F590" s="176">
        <v>46129.0</v>
      </c>
      <c r="G590" s="91"/>
      <c r="H590" s="91" t="s">
        <v>9091</v>
      </c>
      <c r="I590" s="91" t="s">
        <v>9093</v>
      </c>
      <c r="J590" s="97" t="s">
        <v>9094</v>
      </c>
      <c r="K590" s="97" t="s">
        <v>9095</v>
      </c>
      <c r="L590" s="313" t="s">
        <v>9095</v>
      </c>
      <c r="M590" s="91" t="s">
        <v>9096</v>
      </c>
      <c r="N590" s="91" t="s">
        <v>9096</v>
      </c>
      <c r="O590" s="183">
        <v>45978.0</v>
      </c>
      <c r="P590" s="176">
        <v>45992.0</v>
      </c>
      <c r="Q590" s="91" t="s">
        <v>143</v>
      </c>
      <c r="R590" s="91" t="s">
        <v>143</v>
      </c>
      <c r="S590" s="179" t="s">
        <v>126</v>
      </c>
      <c r="T590" s="179" t="s">
        <v>145</v>
      </c>
      <c r="U590" s="179" t="s">
        <v>101</v>
      </c>
      <c r="V590" s="91" t="s">
        <v>131</v>
      </c>
      <c r="W590" s="182"/>
      <c r="X590" s="182"/>
      <c r="Y590" s="184"/>
      <c r="Z590" s="182"/>
      <c r="AA590" s="182"/>
    </row>
    <row r="591" ht="22.5" customHeight="1">
      <c r="A591" s="72">
        <f>COUNTIF('Copy of Call &amp; Chat-Lidya (buat'!$I$4:$I$1868,I591)</f>
        <v>1</v>
      </c>
      <c r="B591" s="576">
        <v>46129.0</v>
      </c>
      <c r="C591" s="91" t="s">
        <v>83</v>
      </c>
      <c r="D591" s="91" t="s">
        <v>155</v>
      </c>
      <c r="E591" s="91" t="s">
        <v>9099</v>
      </c>
      <c r="F591" s="176">
        <v>46129.0</v>
      </c>
      <c r="G591" s="91"/>
      <c r="H591" s="91" t="s">
        <v>9100</v>
      </c>
      <c r="I591" s="91" t="s">
        <v>9101</v>
      </c>
      <c r="J591" s="97" t="s">
        <v>9102</v>
      </c>
      <c r="K591" s="97" t="s">
        <v>1670</v>
      </c>
      <c r="L591" s="313" t="s">
        <v>1670</v>
      </c>
      <c r="M591" s="91" t="s">
        <v>9104</v>
      </c>
      <c r="N591" s="91" t="s">
        <v>9104</v>
      </c>
      <c r="O591" s="183">
        <v>45981.0</v>
      </c>
      <c r="P591" s="176">
        <v>45995.0</v>
      </c>
      <c r="Q591" s="91" t="s">
        <v>143</v>
      </c>
      <c r="R591" s="91" t="s">
        <v>143</v>
      </c>
      <c r="S591" s="179" t="s">
        <v>126</v>
      </c>
      <c r="T591" s="179" t="s">
        <v>145</v>
      </c>
      <c r="U591" s="179" t="s">
        <v>101</v>
      </c>
      <c r="V591" s="91" t="s">
        <v>131</v>
      </c>
      <c r="W591" s="182"/>
      <c r="X591" s="182"/>
      <c r="Y591" s="184"/>
      <c r="Z591" s="182"/>
      <c r="AA591" s="182"/>
    </row>
    <row r="592" ht="22.5" customHeight="1">
      <c r="A592" s="72">
        <f>COUNTIF('Copy of Call &amp; Chat-Lidya (buat'!$I$4:$I$1868,I592)</f>
        <v>1</v>
      </c>
      <c r="B592" s="576">
        <v>46129.0</v>
      </c>
      <c r="C592" s="91" t="s">
        <v>83</v>
      </c>
      <c r="D592" s="91" t="s">
        <v>155</v>
      </c>
      <c r="E592" s="91" t="s">
        <v>9107</v>
      </c>
      <c r="F592" s="176">
        <v>46129.0</v>
      </c>
      <c r="G592" s="91"/>
      <c r="H592" s="91" t="s">
        <v>9108</v>
      </c>
      <c r="I592" s="91" t="s">
        <v>9109</v>
      </c>
      <c r="J592" s="97" t="s">
        <v>9110</v>
      </c>
      <c r="K592" s="97" t="s">
        <v>9111</v>
      </c>
      <c r="L592" s="313" t="s">
        <v>9111</v>
      </c>
      <c r="M592" s="91" t="s">
        <v>9113</v>
      </c>
      <c r="N592" s="91" t="s">
        <v>9113</v>
      </c>
      <c r="O592" s="183">
        <v>45982.0</v>
      </c>
      <c r="P592" s="176">
        <v>45996.0</v>
      </c>
      <c r="Q592" s="91" t="s">
        <v>124</v>
      </c>
      <c r="R592" s="91" t="s">
        <v>143</v>
      </c>
      <c r="S592" s="179" t="s">
        <v>126</v>
      </c>
      <c r="T592" s="179" t="s">
        <v>145</v>
      </c>
      <c r="U592" s="179" t="s">
        <v>101</v>
      </c>
      <c r="V592" s="91" t="s">
        <v>131</v>
      </c>
      <c r="W592" s="182"/>
      <c r="X592" s="182"/>
      <c r="Y592" s="184"/>
      <c r="Z592" s="182"/>
      <c r="AA592" s="182"/>
    </row>
    <row r="593" ht="22.5" customHeight="1">
      <c r="A593" s="72">
        <f>COUNTIF('Copy of Call &amp; Chat-Lidya (buat'!$I$4:$I$1868,I593)</f>
        <v>1</v>
      </c>
      <c r="B593" s="576">
        <v>46129.0</v>
      </c>
      <c r="C593" s="91" t="s">
        <v>83</v>
      </c>
      <c r="D593" s="91" t="s">
        <v>155</v>
      </c>
      <c r="E593" s="91" t="s">
        <v>9116</v>
      </c>
      <c r="F593" s="176">
        <v>46129.0</v>
      </c>
      <c r="G593" s="91"/>
      <c r="H593" s="91" t="s">
        <v>9117</v>
      </c>
      <c r="I593" s="91" t="s">
        <v>9118</v>
      </c>
      <c r="J593" s="97" t="s">
        <v>9119</v>
      </c>
      <c r="K593" s="97" t="s">
        <v>9120</v>
      </c>
      <c r="L593" s="313" t="s">
        <v>9120</v>
      </c>
      <c r="M593" s="91" t="s">
        <v>9121</v>
      </c>
      <c r="N593" s="91" t="s">
        <v>9122</v>
      </c>
      <c r="O593" s="183">
        <v>46036.0</v>
      </c>
      <c r="P593" s="176">
        <v>46050.0</v>
      </c>
      <c r="Q593" s="91" t="s">
        <v>143</v>
      </c>
      <c r="R593" s="91" t="s">
        <v>143</v>
      </c>
      <c r="S593" s="179" t="s">
        <v>126</v>
      </c>
      <c r="T593" s="179" t="s">
        <v>145</v>
      </c>
      <c r="U593" s="179" t="s">
        <v>101</v>
      </c>
      <c r="V593" s="91" t="s">
        <v>131</v>
      </c>
      <c r="W593" s="182"/>
      <c r="X593" s="182"/>
      <c r="Y593" s="184"/>
      <c r="Z593" s="182"/>
      <c r="AA593" s="182"/>
    </row>
    <row r="594" ht="22.5" customHeight="1">
      <c r="A594" s="72">
        <f>COUNTIF('Copy of Call &amp; Chat-Lidya (buat'!$I$4:$I$1868,I594)</f>
        <v>1</v>
      </c>
      <c r="B594" s="576">
        <v>46129.0</v>
      </c>
      <c r="C594" s="91" t="s">
        <v>83</v>
      </c>
      <c r="D594" s="91" t="s">
        <v>155</v>
      </c>
      <c r="E594" s="91" t="s">
        <v>9127</v>
      </c>
      <c r="F594" s="176">
        <v>46129.0</v>
      </c>
      <c r="G594" s="91"/>
      <c r="H594" s="91" t="s">
        <v>9128</v>
      </c>
      <c r="I594" s="91" t="s">
        <v>9129</v>
      </c>
      <c r="J594" s="97" t="s">
        <v>9130</v>
      </c>
      <c r="K594" s="97" t="s">
        <v>9131</v>
      </c>
      <c r="L594" s="313" t="s">
        <v>5796</v>
      </c>
      <c r="M594" s="91" t="s">
        <v>9132</v>
      </c>
      <c r="N594" s="91" t="s">
        <v>9133</v>
      </c>
      <c r="O594" s="183">
        <v>46037.0</v>
      </c>
      <c r="P594" s="176">
        <v>46051.0</v>
      </c>
      <c r="Q594" s="91" t="s">
        <v>175</v>
      </c>
      <c r="R594" s="91" t="s">
        <v>143</v>
      </c>
      <c r="S594" s="179" t="s">
        <v>126</v>
      </c>
      <c r="T594" s="179" t="s">
        <v>145</v>
      </c>
      <c r="U594" s="179" t="s">
        <v>101</v>
      </c>
      <c r="V594" s="91" t="s">
        <v>131</v>
      </c>
      <c r="W594" s="182"/>
      <c r="X594" s="182"/>
      <c r="Y594" s="184"/>
      <c r="Z594" s="182"/>
      <c r="AA594" s="182"/>
    </row>
    <row r="595" ht="22.5" customHeight="1">
      <c r="A595" s="72">
        <f>COUNTIF('Copy of Call &amp; Chat-Lidya (buat'!$I$4:$I$1868,I595)</f>
        <v>1</v>
      </c>
      <c r="B595" s="576">
        <v>46129.0</v>
      </c>
      <c r="C595" s="91" t="s">
        <v>83</v>
      </c>
      <c r="D595" s="91" t="s">
        <v>155</v>
      </c>
      <c r="E595" s="91" t="s">
        <v>9137</v>
      </c>
      <c r="F595" s="176">
        <v>46129.0</v>
      </c>
      <c r="G595" s="91"/>
      <c r="H595" s="91" t="s">
        <v>9139</v>
      </c>
      <c r="I595" s="91" t="s">
        <v>9140</v>
      </c>
      <c r="J595" s="97" t="s">
        <v>9141</v>
      </c>
      <c r="K595" s="97" t="s">
        <v>9142</v>
      </c>
      <c r="L595" s="313" t="s">
        <v>9142</v>
      </c>
      <c r="M595" s="91" t="s">
        <v>9143</v>
      </c>
      <c r="N595" s="91" t="s">
        <v>9144</v>
      </c>
      <c r="O595" s="183">
        <v>46038.0</v>
      </c>
      <c r="P595" s="176">
        <v>46052.0</v>
      </c>
      <c r="Q595" s="91" t="s">
        <v>124</v>
      </c>
      <c r="R595" s="91" t="s">
        <v>124</v>
      </c>
      <c r="S595" s="179" t="s">
        <v>126</v>
      </c>
      <c r="T595" s="179" t="s">
        <v>127</v>
      </c>
      <c r="U595" s="179" t="s">
        <v>128</v>
      </c>
      <c r="V595" s="91" t="s">
        <v>131</v>
      </c>
      <c r="W595" s="182"/>
      <c r="X595" s="182"/>
      <c r="Y595" s="184"/>
      <c r="Z595" s="180" t="s">
        <v>132</v>
      </c>
      <c r="AA595" s="182"/>
    </row>
    <row r="596" ht="22.5" customHeight="1">
      <c r="A596" s="72">
        <f>COUNTIF('Copy of Call &amp; Chat-Lidya (buat'!$I$4:$I$1868,I596)</f>
        <v>1</v>
      </c>
      <c r="B596" s="576">
        <v>46129.0</v>
      </c>
      <c r="C596" s="91" t="s">
        <v>83</v>
      </c>
      <c r="D596" s="91" t="s">
        <v>155</v>
      </c>
      <c r="E596" s="91" t="s">
        <v>1022</v>
      </c>
      <c r="F596" s="176">
        <v>46129.0</v>
      </c>
      <c r="G596" s="91"/>
      <c r="H596" s="91" t="s">
        <v>9147</v>
      </c>
      <c r="I596" s="91" t="s">
        <v>9148</v>
      </c>
      <c r="J596" s="97" t="s">
        <v>9149</v>
      </c>
      <c r="K596" s="97" t="s">
        <v>9149</v>
      </c>
      <c r="L596" s="313" t="s">
        <v>9149</v>
      </c>
      <c r="M596" s="91" t="s">
        <v>9150</v>
      </c>
      <c r="N596" s="91" t="s">
        <v>9151</v>
      </c>
      <c r="O596" s="183">
        <v>46039.0</v>
      </c>
      <c r="P596" s="176">
        <v>46053.0</v>
      </c>
      <c r="Q596" s="91" t="s">
        <v>143</v>
      </c>
      <c r="R596" s="91" t="s">
        <v>124</v>
      </c>
      <c r="S596" s="179" t="s">
        <v>126</v>
      </c>
      <c r="T596" s="179" t="s">
        <v>127</v>
      </c>
      <c r="U596" s="179" t="s">
        <v>128</v>
      </c>
      <c r="V596" s="91" t="s">
        <v>131</v>
      </c>
      <c r="W596" s="182"/>
      <c r="X596" s="182"/>
      <c r="Y596" s="184"/>
      <c r="Z596" s="180" t="s">
        <v>132</v>
      </c>
      <c r="AA596" s="182"/>
    </row>
    <row r="597" ht="22.5" customHeight="1">
      <c r="A597" s="72">
        <f>COUNTIF('Copy of Call &amp; Chat-Lidya (buat'!$I$4:$I$1868,I597)</f>
        <v>1</v>
      </c>
      <c r="B597" s="576">
        <v>46129.0</v>
      </c>
      <c r="C597" s="91" t="s">
        <v>83</v>
      </c>
      <c r="D597" s="91" t="s">
        <v>155</v>
      </c>
      <c r="E597" s="91" t="s">
        <v>9155</v>
      </c>
      <c r="F597" s="176">
        <v>46129.0</v>
      </c>
      <c r="G597" s="91"/>
      <c r="H597" s="91" t="s">
        <v>9157</v>
      </c>
      <c r="I597" s="91" t="s">
        <v>9158</v>
      </c>
      <c r="J597" s="97" t="s">
        <v>9159</v>
      </c>
      <c r="K597" s="97" t="s">
        <v>9160</v>
      </c>
      <c r="L597" s="313" t="s">
        <v>9160</v>
      </c>
      <c r="M597" s="91" t="s">
        <v>9161</v>
      </c>
      <c r="N597" s="91" t="s">
        <v>9162</v>
      </c>
      <c r="O597" s="183">
        <v>46039.0</v>
      </c>
      <c r="P597" s="176">
        <v>46053.0</v>
      </c>
      <c r="Q597" s="91" t="s">
        <v>143</v>
      </c>
      <c r="R597" s="91" t="s">
        <v>124</v>
      </c>
      <c r="S597" s="179" t="s">
        <v>126</v>
      </c>
      <c r="T597" s="179" t="s">
        <v>127</v>
      </c>
      <c r="U597" s="179" t="s">
        <v>128</v>
      </c>
      <c r="V597" s="91" t="s">
        <v>131</v>
      </c>
      <c r="W597" s="182"/>
      <c r="X597" s="182"/>
      <c r="Y597" s="184"/>
      <c r="Z597" s="180" t="s">
        <v>132</v>
      </c>
      <c r="AA597" s="182"/>
    </row>
    <row r="598" ht="22.5" customHeight="1">
      <c r="A598" s="72">
        <f>COUNTIF('Copy of Call &amp; Chat-Lidya (buat'!$I$4:$I$1868,I598)</f>
        <v>1</v>
      </c>
      <c r="B598" s="576">
        <v>46129.0</v>
      </c>
      <c r="C598" s="91" t="s">
        <v>83</v>
      </c>
      <c r="D598" s="91" t="s">
        <v>155</v>
      </c>
      <c r="E598" s="91" t="s">
        <v>9167</v>
      </c>
      <c r="F598" s="176">
        <v>46129.0</v>
      </c>
      <c r="G598" s="91"/>
      <c r="H598" s="91" t="s">
        <v>9168</v>
      </c>
      <c r="I598" s="91" t="s">
        <v>9169</v>
      </c>
      <c r="J598" s="97" t="s">
        <v>9170</v>
      </c>
      <c r="K598" s="97" t="s">
        <v>9171</v>
      </c>
      <c r="L598" s="313" t="s">
        <v>9171</v>
      </c>
      <c r="M598" s="91" t="s">
        <v>9172</v>
      </c>
      <c r="N598" s="91" t="s">
        <v>9172</v>
      </c>
      <c r="O598" s="183">
        <v>46043.0</v>
      </c>
      <c r="P598" s="176">
        <v>46057.0</v>
      </c>
      <c r="Q598" s="91" t="s">
        <v>124</v>
      </c>
      <c r="R598" s="91" t="s">
        <v>143</v>
      </c>
      <c r="S598" s="179" t="s">
        <v>126</v>
      </c>
      <c r="T598" s="179" t="s">
        <v>145</v>
      </c>
      <c r="U598" s="179" t="s">
        <v>101</v>
      </c>
      <c r="V598" s="91" t="s">
        <v>131</v>
      </c>
      <c r="W598" s="182"/>
      <c r="X598" s="182"/>
      <c r="Y598" s="184"/>
      <c r="Z598" s="182"/>
      <c r="AA598" s="182"/>
    </row>
    <row r="599" ht="22.5" customHeight="1">
      <c r="A599" s="72">
        <f>COUNTIF('Copy of Call &amp; Chat-Lidya (buat'!$I$4:$I$1868,I599)</f>
        <v>1</v>
      </c>
      <c r="B599" s="576">
        <v>46129.0</v>
      </c>
      <c r="C599" s="91" t="s">
        <v>83</v>
      </c>
      <c r="D599" s="91" t="s">
        <v>155</v>
      </c>
      <c r="E599" s="91" t="s">
        <v>9175</v>
      </c>
      <c r="F599" s="176">
        <v>46129.0</v>
      </c>
      <c r="G599" s="91"/>
      <c r="H599" s="91" t="s">
        <v>9176</v>
      </c>
      <c r="I599" s="91" t="s">
        <v>9177</v>
      </c>
      <c r="J599" s="97" t="s">
        <v>9178</v>
      </c>
      <c r="K599" s="97" t="s">
        <v>9179</v>
      </c>
      <c r="L599" s="313" t="s">
        <v>9179</v>
      </c>
      <c r="M599" s="91" t="s">
        <v>9180</v>
      </c>
      <c r="N599" s="91" t="s">
        <v>9180</v>
      </c>
      <c r="O599" s="183">
        <v>46052.0</v>
      </c>
      <c r="P599" s="176">
        <v>46066.0</v>
      </c>
      <c r="Q599" s="91" t="s">
        <v>98</v>
      </c>
      <c r="R599" s="91" t="s">
        <v>124</v>
      </c>
      <c r="S599" s="179" t="s">
        <v>126</v>
      </c>
      <c r="T599" s="179" t="s">
        <v>127</v>
      </c>
      <c r="U599" s="179" t="s">
        <v>128</v>
      </c>
      <c r="V599" s="91" t="s">
        <v>131</v>
      </c>
      <c r="W599" s="182"/>
      <c r="X599" s="182"/>
      <c r="Y599" s="184"/>
      <c r="Z599" s="180" t="s">
        <v>132</v>
      </c>
      <c r="AA599" s="182"/>
    </row>
    <row r="600" ht="22.5" customHeight="1">
      <c r="A600" s="72">
        <f>COUNTIF('Copy of Call &amp; Chat-Lidya (buat'!$I$4:$I$1868,I600)</f>
        <v>1</v>
      </c>
      <c r="B600" s="576">
        <v>46129.0</v>
      </c>
      <c r="C600" s="91" t="s">
        <v>83</v>
      </c>
      <c r="D600" s="91" t="s">
        <v>155</v>
      </c>
      <c r="E600" s="91" t="s">
        <v>6064</v>
      </c>
      <c r="F600" s="176">
        <v>46129.0</v>
      </c>
      <c r="G600" s="91"/>
      <c r="H600" s="91" t="s">
        <v>9194</v>
      </c>
      <c r="I600" s="91" t="s">
        <v>9195</v>
      </c>
      <c r="J600" s="97" t="s">
        <v>9196</v>
      </c>
      <c r="K600" s="97" t="s">
        <v>9197</v>
      </c>
      <c r="L600" s="313" t="s">
        <v>9197</v>
      </c>
      <c r="M600" s="91" t="s">
        <v>9198</v>
      </c>
      <c r="N600" s="91" t="s">
        <v>9199</v>
      </c>
      <c r="O600" s="183">
        <v>46053.0</v>
      </c>
      <c r="P600" s="176">
        <v>46067.0</v>
      </c>
      <c r="Q600" s="91" t="s">
        <v>124</v>
      </c>
      <c r="R600" s="91" t="s">
        <v>124</v>
      </c>
      <c r="S600" s="179" t="s">
        <v>126</v>
      </c>
      <c r="T600" s="179" t="s">
        <v>127</v>
      </c>
      <c r="U600" s="179" t="s">
        <v>128</v>
      </c>
      <c r="V600" s="91" t="s">
        <v>131</v>
      </c>
      <c r="W600" s="182"/>
      <c r="X600" s="182"/>
      <c r="Y600" s="184"/>
      <c r="Z600" s="180" t="s">
        <v>132</v>
      </c>
      <c r="AA600" s="182"/>
    </row>
    <row r="601" ht="22.5" customHeight="1">
      <c r="A601" s="72">
        <f>COUNTIF('Copy of Call &amp; Chat-Lidya (buat'!$I$4:$I$1868,I601)</f>
        <v>2</v>
      </c>
      <c r="B601" s="576">
        <v>46129.0</v>
      </c>
      <c r="C601" s="91" t="s">
        <v>83</v>
      </c>
      <c r="D601" s="91" t="s">
        <v>155</v>
      </c>
      <c r="E601" s="91" t="s">
        <v>9212</v>
      </c>
      <c r="F601" s="176">
        <v>46129.0</v>
      </c>
      <c r="G601" s="91"/>
      <c r="H601" s="91" t="s">
        <v>9215</v>
      </c>
      <c r="I601" s="91" t="s">
        <v>9216</v>
      </c>
      <c r="J601" s="97" t="s">
        <v>9217</v>
      </c>
      <c r="K601" s="97" t="s">
        <v>9218</v>
      </c>
      <c r="L601" s="313" t="s">
        <v>9218</v>
      </c>
      <c r="M601" s="91" t="s">
        <v>9219</v>
      </c>
      <c r="N601" s="91" t="s">
        <v>9220</v>
      </c>
      <c r="O601" s="183">
        <v>46053.0</v>
      </c>
      <c r="P601" s="176">
        <v>46067.0</v>
      </c>
      <c r="Q601" s="91" t="s">
        <v>124</v>
      </c>
      <c r="R601" s="91" t="s">
        <v>143</v>
      </c>
      <c r="S601" s="179" t="s">
        <v>126</v>
      </c>
      <c r="T601" s="179" t="s">
        <v>145</v>
      </c>
      <c r="U601" s="179" t="s">
        <v>101</v>
      </c>
      <c r="V601" s="91" t="s">
        <v>131</v>
      </c>
      <c r="W601" s="182"/>
      <c r="X601" s="182"/>
      <c r="Y601" s="184"/>
      <c r="Z601" s="182"/>
      <c r="AA601" s="182"/>
    </row>
    <row r="602" ht="22.5" customHeight="1">
      <c r="A602" s="72">
        <f>COUNTIF('Copy of Call &amp; Chat-Lidya (buat'!$I$4:$I$1868,I602)</f>
        <v>3</v>
      </c>
      <c r="B602" s="576">
        <v>46129.0</v>
      </c>
      <c r="C602" s="91" t="s">
        <v>83</v>
      </c>
      <c r="D602" s="91" t="s">
        <v>155</v>
      </c>
      <c r="E602" s="91" t="s">
        <v>6998</v>
      </c>
      <c r="F602" s="176">
        <v>46129.0</v>
      </c>
      <c r="G602" s="91"/>
      <c r="H602" s="91" t="s">
        <v>6999</v>
      </c>
      <c r="I602" s="91" t="s">
        <v>7000</v>
      </c>
      <c r="J602" s="97" t="s">
        <v>7001</v>
      </c>
      <c r="K602" s="97" t="s">
        <v>7002</v>
      </c>
      <c r="L602" s="313" t="s">
        <v>7002</v>
      </c>
      <c r="M602" s="91" t="s">
        <v>7003</v>
      </c>
      <c r="N602" s="91" t="s">
        <v>7004</v>
      </c>
      <c r="O602" s="183">
        <v>46129.0</v>
      </c>
      <c r="P602" s="176">
        <v>46143.0</v>
      </c>
      <c r="Q602" s="91" t="s">
        <v>124</v>
      </c>
      <c r="R602" s="91" t="s">
        <v>143</v>
      </c>
      <c r="S602" s="179" t="s">
        <v>381</v>
      </c>
      <c r="T602" s="179" t="s">
        <v>145</v>
      </c>
      <c r="U602" s="179" t="s">
        <v>101</v>
      </c>
      <c r="V602" s="91" t="s">
        <v>283</v>
      </c>
      <c r="W602" s="97" t="s">
        <v>342</v>
      </c>
      <c r="X602" s="182"/>
      <c r="Y602" s="184"/>
      <c r="Z602" s="180" t="s">
        <v>8758</v>
      </c>
      <c r="AA602" s="182"/>
    </row>
    <row r="603" ht="22.5" customHeight="1">
      <c r="A603" s="72">
        <f>COUNTIF('Copy of Call &amp; Chat-Lidya (buat'!$I$4:$I$1868,I603)</f>
        <v>3</v>
      </c>
      <c r="B603" s="576">
        <v>46129.0</v>
      </c>
      <c r="C603" s="91" t="s">
        <v>83</v>
      </c>
      <c r="D603" s="91" t="s">
        <v>155</v>
      </c>
      <c r="E603" s="91" t="s">
        <v>3119</v>
      </c>
      <c r="F603" s="176">
        <v>46129.0</v>
      </c>
      <c r="G603" s="91"/>
      <c r="H603" s="91" t="s">
        <v>7008</v>
      </c>
      <c r="I603" s="91" t="s">
        <v>7009</v>
      </c>
      <c r="J603" s="97" t="s">
        <v>7010</v>
      </c>
      <c r="K603" s="97" t="s">
        <v>7011</v>
      </c>
      <c r="L603" s="313" t="s">
        <v>7011</v>
      </c>
      <c r="M603" s="91" t="s">
        <v>7012</v>
      </c>
      <c r="N603" s="91" t="s">
        <v>7012</v>
      </c>
      <c r="O603" s="183">
        <v>46129.0</v>
      </c>
      <c r="P603" s="176">
        <v>46143.0</v>
      </c>
      <c r="Q603" s="91" t="s">
        <v>124</v>
      </c>
      <c r="R603" s="91" t="s">
        <v>143</v>
      </c>
      <c r="S603" s="179" t="s">
        <v>251</v>
      </c>
      <c r="T603" s="179" t="s">
        <v>350</v>
      </c>
      <c r="U603" s="179" t="s">
        <v>101</v>
      </c>
      <c r="V603" s="91" t="s">
        <v>283</v>
      </c>
      <c r="W603" s="182"/>
      <c r="X603" s="182"/>
      <c r="Y603" s="184"/>
      <c r="Z603" s="180" t="s">
        <v>8764</v>
      </c>
      <c r="AA603" s="182"/>
    </row>
    <row r="604" ht="22.5" customHeight="1">
      <c r="A604" s="72">
        <f>COUNTIF('Copy of Call &amp; Chat-Lidya (buat'!$I$4:$I$1868,I604)</f>
        <v>10</v>
      </c>
      <c r="B604" s="576">
        <v>46129.0</v>
      </c>
      <c r="C604" s="91" t="s">
        <v>83</v>
      </c>
      <c r="D604" s="91" t="s">
        <v>125</v>
      </c>
      <c r="E604" s="91" t="s">
        <v>1660</v>
      </c>
      <c r="F604" s="178">
        <v>46084.0</v>
      </c>
      <c r="G604" s="91"/>
      <c r="H604" s="91" t="s">
        <v>1661</v>
      </c>
      <c r="I604" s="91" t="s">
        <v>1662</v>
      </c>
      <c r="J604" s="97" t="s">
        <v>1663</v>
      </c>
      <c r="K604" s="97" t="s">
        <v>1664</v>
      </c>
      <c r="L604" s="313" t="s">
        <v>1665</v>
      </c>
      <c r="M604" s="91" t="s">
        <v>1667</v>
      </c>
      <c r="N604" s="182"/>
      <c r="O604" s="183">
        <v>46061.0</v>
      </c>
      <c r="P604" s="176">
        <v>46075.0</v>
      </c>
      <c r="Q604" s="91" t="s">
        <v>485</v>
      </c>
      <c r="R604" s="91">
        <v>2.0</v>
      </c>
      <c r="S604" s="179" t="s">
        <v>126</v>
      </c>
      <c r="T604" s="179" t="s">
        <v>145</v>
      </c>
      <c r="U604" s="179" t="s">
        <v>101</v>
      </c>
      <c r="V604" s="91" t="s">
        <v>131</v>
      </c>
      <c r="W604" s="182"/>
      <c r="X604" s="91" t="s">
        <v>1035</v>
      </c>
      <c r="Y604" s="184"/>
      <c r="Z604" s="182"/>
      <c r="AA604" s="182"/>
    </row>
    <row r="605" ht="22.5" customHeight="1">
      <c r="A605" s="72">
        <f>COUNTIF('Copy of Call &amp; Chat-Lidya (buat'!$I$4:$I$1868,I605)</f>
        <v>10</v>
      </c>
      <c r="B605" s="576">
        <v>46129.0</v>
      </c>
      <c r="C605" s="91" t="s">
        <v>83</v>
      </c>
      <c r="D605" s="91" t="s">
        <v>125</v>
      </c>
      <c r="E605" s="91" t="s">
        <v>1672</v>
      </c>
      <c r="F605" s="178">
        <v>46084.0</v>
      </c>
      <c r="G605" s="91"/>
      <c r="H605" s="91" t="s">
        <v>1673</v>
      </c>
      <c r="I605" s="91" t="s">
        <v>1674</v>
      </c>
      <c r="J605" s="97" t="s">
        <v>1675</v>
      </c>
      <c r="K605" s="97" t="s">
        <v>1676</v>
      </c>
      <c r="L605" s="313" t="s">
        <v>1676</v>
      </c>
      <c r="M605" s="91" t="s">
        <v>1677</v>
      </c>
      <c r="N605" s="91" t="s">
        <v>1678</v>
      </c>
      <c r="O605" s="183">
        <v>46078.0</v>
      </c>
      <c r="P605" s="176">
        <v>46092.0</v>
      </c>
      <c r="Q605" s="91" t="s">
        <v>858</v>
      </c>
      <c r="R605" s="91">
        <v>2.0</v>
      </c>
      <c r="S605" s="179" t="s">
        <v>251</v>
      </c>
      <c r="T605" s="179" t="s">
        <v>145</v>
      </c>
      <c r="U605" s="179" t="s">
        <v>101</v>
      </c>
      <c r="V605" s="91" t="s">
        <v>131</v>
      </c>
      <c r="W605" s="182"/>
      <c r="X605" s="182"/>
      <c r="Y605" s="184"/>
      <c r="Z605" s="182"/>
      <c r="AA605" s="182"/>
    </row>
    <row r="606" ht="22.5" customHeight="1">
      <c r="A606" s="72">
        <f>COUNTIF('Copy of Call &amp; Chat-Lidya (buat'!$I$4:$I$1868,I606)</f>
        <v>7</v>
      </c>
      <c r="B606" s="576">
        <v>46129.0</v>
      </c>
      <c r="C606" s="91" t="s">
        <v>83</v>
      </c>
      <c r="D606" s="91" t="s">
        <v>125</v>
      </c>
      <c r="E606" s="91" t="s">
        <v>1685</v>
      </c>
      <c r="F606" s="178">
        <v>46083.0</v>
      </c>
      <c r="G606" s="182"/>
      <c r="H606" s="182"/>
      <c r="I606" s="91" t="s">
        <v>1686</v>
      </c>
      <c r="J606" s="97" t="s">
        <v>1687</v>
      </c>
      <c r="K606" s="97" t="s">
        <v>1688</v>
      </c>
      <c r="L606" s="313" t="s">
        <v>1688</v>
      </c>
      <c r="M606" s="91" t="s">
        <v>1689</v>
      </c>
      <c r="N606" s="182"/>
      <c r="O606" s="183">
        <v>45315.0</v>
      </c>
      <c r="P606" s="176">
        <v>45834.0</v>
      </c>
      <c r="Q606" s="91" t="s">
        <v>124</v>
      </c>
      <c r="R606" s="91">
        <v>2.0</v>
      </c>
      <c r="S606" s="193" t="s">
        <v>251</v>
      </c>
      <c r="T606" s="193" t="s">
        <v>145</v>
      </c>
      <c r="U606" s="179" t="s">
        <v>101</v>
      </c>
      <c r="V606" s="97" t="s">
        <v>131</v>
      </c>
      <c r="W606" s="182"/>
      <c r="X606" s="182"/>
      <c r="Y606" s="182"/>
      <c r="Z606" s="182"/>
      <c r="AA606" s="182"/>
    </row>
    <row r="607" ht="22.5" customHeight="1">
      <c r="A607" s="72">
        <f>COUNTIF('Copy of Call &amp; Chat-Lidya (buat'!$I$4:$I$1868,I607)</f>
        <v>26</v>
      </c>
      <c r="B607" s="576">
        <v>46129.0</v>
      </c>
      <c r="C607" s="91" t="s">
        <v>83</v>
      </c>
      <c r="D607" s="91" t="s">
        <v>125</v>
      </c>
      <c r="E607" s="91" t="s">
        <v>2541</v>
      </c>
      <c r="F607" s="178">
        <v>46083.0</v>
      </c>
      <c r="G607" s="182"/>
      <c r="H607" s="182"/>
      <c r="I607" s="91" t="s">
        <v>2116</v>
      </c>
      <c r="J607" s="97" t="s">
        <v>3141</v>
      </c>
      <c r="K607" s="97" t="s">
        <v>3141</v>
      </c>
      <c r="L607" s="97" t="s">
        <v>2116</v>
      </c>
      <c r="M607" s="91" t="s">
        <v>2116</v>
      </c>
      <c r="N607" s="91" t="s">
        <v>2116</v>
      </c>
      <c r="O607" s="331" t="s">
        <v>2116</v>
      </c>
      <c r="P607" s="91" t="s">
        <v>2116</v>
      </c>
      <c r="Q607" s="91" t="s">
        <v>124</v>
      </c>
      <c r="R607" s="91">
        <v>2.0</v>
      </c>
      <c r="S607" s="179" t="s">
        <v>99</v>
      </c>
      <c r="T607" s="179" t="s">
        <v>145</v>
      </c>
      <c r="U607" s="179" t="s">
        <v>101</v>
      </c>
      <c r="V607" s="91" t="s">
        <v>131</v>
      </c>
      <c r="W607" s="91" t="s">
        <v>509</v>
      </c>
      <c r="X607" s="182"/>
      <c r="Y607" s="182"/>
      <c r="Z607" s="182"/>
      <c r="AA607" s="182"/>
    </row>
    <row r="608" ht="22.5" customHeight="1">
      <c r="A608" s="72">
        <f>COUNTIF('Copy of Call &amp; Chat-Lidya (buat'!$I$4:$I$1868,I608)</f>
        <v>26</v>
      </c>
      <c r="B608" s="576">
        <v>46129.0</v>
      </c>
      <c r="C608" s="91" t="s">
        <v>83</v>
      </c>
      <c r="D608" s="91" t="s">
        <v>104</v>
      </c>
      <c r="E608" s="91" t="s">
        <v>3143</v>
      </c>
      <c r="F608" s="178">
        <v>46078.0</v>
      </c>
      <c r="G608" s="182"/>
      <c r="H608" s="182"/>
      <c r="I608" s="91" t="s">
        <v>2116</v>
      </c>
      <c r="J608" s="97" t="s">
        <v>3150</v>
      </c>
      <c r="K608" s="97" t="s">
        <v>2116</v>
      </c>
      <c r="L608" s="97" t="s">
        <v>2116</v>
      </c>
      <c r="M608" s="91" t="s">
        <v>2116</v>
      </c>
      <c r="N608" s="91" t="s">
        <v>2116</v>
      </c>
      <c r="O608" s="562"/>
      <c r="P608" s="182"/>
      <c r="Q608" s="91" t="s">
        <v>124</v>
      </c>
      <c r="R608" s="91">
        <v>2.0</v>
      </c>
      <c r="S608" s="179" t="s">
        <v>251</v>
      </c>
      <c r="T608" s="179" t="s">
        <v>145</v>
      </c>
      <c r="U608" s="179" t="s">
        <v>101</v>
      </c>
      <c r="V608" s="91" t="s">
        <v>131</v>
      </c>
      <c r="W608" s="182"/>
      <c r="X608" s="182"/>
      <c r="Y608" s="182"/>
      <c r="Z608" s="182"/>
      <c r="AA608" s="180" t="s">
        <v>3152</v>
      </c>
    </row>
    <row r="609" ht="22.5" customHeight="1">
      <c r="A609" s="72">
        <f>COUNTIF('Copy of Call &amp; Chat-Lidya (buat'!$I$4:$I$1868,I609)</f>
        <v>26</v>
      </c>
      <c r="B609" s="576">
        <v>46129.0</v>
      </c>
      <c r="C609" s="91" t="s">
        <v>83</v>
      </c>
      <c r="D609" s="91" t="s">
        <v>104</v>
      </c>
      <c r="E609" s="91" t="s">
        <v>2575</v>
      </c>
      <c r="F609" s="178">
        <v>46078.0</v>
      </c>
      <c r="G609" s="182"/>
      <c r="H609" s="182"/>
      <c r="I609" s="91" t="s">
        <v>2116</v>
      </c>
      <c r="J609" s="97" t="s">
        <v>3155</v>
      </c>
      <c r="K609" s="97" t="s">
        <v>2116</v>
      </c>
      <c r="L609" s="97" t="s">
        <v>2116</v>
      </c>
      <c r="M609" s="91" t="s">
        <v>2116</v>
      </c>
      <c r="N609" s="91" t="s">
        <v>2116</v>
      </c>
      <c r="O609" s="562"/>
      <c r="P609" s="182"/>
      <c r="Q609" s="91" t="s">
        <v>124</v>
      </c>
      <c r="R609" s="91">
        <v>2.0</v>
      </c>
      <c r="S609" s="83" t="s">
        <v>350</v>
      </c>
      <c r="T609" s="179" t="s">
        <v>145</v>
      </c>
      <c r="U609" s="179" t="s">
        <v>101</v>
      </c>
      <c r="V609" s="91" t="s">
        <v>283</v>
      </c>
      <c r="W609" s="182"/>
      <c r="X609" s="182"/>
      <c r="Y609" s="182"/>
      <c r="Z609" s="97" t="s">
        <v>3161</v>
      </c>
      <c r="AA609" s="180" t="s">
        <v>3162</v>
      </c>
    </row>
    <row r="610" ht="22.5" customHeight="1">
      <c r="A610" s="72">
        <f>COUNTIF('Copy of Call &amp; Chat-Lidya (buat'!$I$4:$I$1868,I610)</f>
        <v>6</v>
      </c>
      <c r="B610" s="576">
        <v>46129.0</v>
      </c>
      <c r="C610" s="91" t="s">
        <v>83</v>
      </c>
      <c r="D610" s="91" t="s">
        <v>104</v>
      </c>
      <c r="E610" s="91" t="s">
        <v>1866</v>
      </c>
      <c r="F610" s="178">
        <v>46078.0</v>
      </c>
      <c r="G610" s="91"/>
      <c r="H610" s="91" t="s">
        <v>1867</v>
      </c>
      <c r="I610" s="91" t="s">
        <v>1869</v>
      </c>
      <c r="J610" s="97" t="s">
        <v>1870</v>
      </c>
      <c r="K610" s="97" t="s">
        <v>1871</v>
      </c>
      <c r="L610" s="313" t="s">
        <v>1871</v>
      </c>
      <c r="M610" s="91">
        <f>6281804786923</f>
        <v>6281804786923</v>
      </c>
      <c r="N610" s="91" t="s">
        <v>1872</v>
      </c>
      <c r="O610" s="183">
        <v>45979.0</v>
      </c>
      <c r="P610" s="176">
        <v>45993.0</v>
      </c>
      <c r="Q610" s="91" t="s">
        <v>657</v>
      </c>
      <c r="R610" s="97">
        <v>2.0</v>
      </c>
      <c r="S610" s="179" t="s">
        <v>251</v>
      </c>
      <c r="T610" s="193" t="s">
        <v>145</v>
      </c>
      <c r="U610" s="179" t="s">
        <v>101</v>
      </c>
      <c r="V610" s="91" t="s">
        <v>131</v>
      </c>
      <c r="W610" s="182"/>
      <c r="X610" s="182"/>
      <c r="Y610" s="182"/>
      <c r="Z610" s="182"/>
      <c r="AA610" s="182"/>
    </row>
    <row r="611" ht="22.5" customHeight="1">
      <c r="A611" s="72">
        <f>COUNTIF('Copy of Call &amp; Chat-Lidya (buat'!$I$4:$I$1868,I611)</f>
        <v>7</v>
      </c>
      <c r="B611" s="576">
        <v>46129.0</v>
      </c>
      <c r="C611" s="91" t="s">
        <v>83</v>
      </c>
      <c r="D611" s="91" t="s">
        <v>104</v>
      </c>
      <c r="E611" s="91" t="s">
        <v>1366</v>
      </c>
      <c r="F611" s="176">
        <v>46075.0</v>
      </c>
      <c r="G611" s="91"/>
      <c r="H611" s="91" t="s">
        <v>1878</v>
      </c>
      <c r="I611" s="91" t="s">
        <v>1879</v>
      </c>
      <c r="J611" s="97" t="s">
        <v>1880</v>
      </c>
      <c r="K611" s="97" t="s">
        <v>1881</v>
      </c>
      <c r="L611" s="313" t="s">
        <v>1881</v>
      </c>
      <c r="M611" s="91" t="s">
        <v>1882</v>
      </c>
      <c r="N611" s="91" t="s">
        <v>1882</v>
      </c>
      <c r="O611" s="183">
        <v>46075.0</v>
      </c>
      <c r="P611" s="176">
        <v>46089.0</v>
      </c>
      <c r="Q611" s="91" t="s">
        <v>98</v>
      </c>
      <c r="R611" s="97">
        <v>2.0</v>
      </c>
      <c r="S611" s="179" t="s">
        <v>251</v>
      </c>
      <c r="T611" s="179" t="s">
        <v>145</v>
      </c>
      <c r="U611" s="179" t="s">
        <v>101</v>
      </c>
      <c r="V611" s="91" t="s">
        <v>131</v>
      </c>
      <c r="W611" s="91" t="s">
        <v>509</v>
      </c>
      <c r="X611" s="91" t="s">
        <v>1035</v>
      </c>
      <c r="Y611" s="184"/>
      <c r="Z611" s="182"/>
      <c r="AA611" s="182"/>
    </row>
    <row r="612" ht="22.5" customHeight="1">
      <c r="A612" s="72">
        <f>COUNTIF('Copy of Call &amp; Chat-Lidya (buat'!$I$4:$I$1868,I612)</f>
        <v>6</v>
      </c>
      <c r="B612" s="576">
        <v>46129.0</v>
      </c>
      <c r="C612" s="91" t="s">
        <v>83</v>
      </c>
      <c r="D612" s="91" t="s">
        <v>104</v>
      </c>
      <c r="E612" s="91" t="s">
        <v>1889</v>
      </c>
      <c r="F612" s="178">
        <v>46069.0</v>
      </c>
      <c r="G612" s="91"/>
      <c r="H612" s="91" t="s">
        <v>1890</v>
      </c>
      <c r="I612" s="91" t="s">
        <v>1891</v>
      </c>
      <c r="J612" s="97" t="s">
        <v>1892</v>
      </c>
      <c r="K612" s="97" t="s">
        <v>1893</v>
      </c>
      <c r="L612" s="313" t="s">
        <v>1893</v>
      </c>
      <c r="M612" s="91" t="s">
        <v>1894</v>
      </c>
      <c r="N612" s="91" t="s">
        <v>1895</v>
      </c>
      <c r="O612" s="183">
        <v>46069.0</v>
      </c>
      <c r="P612" s="176">
        <v>46083.0</v>
      </c>
      <c r="Q612" s="91" t="s">
        <v>124</v>
      </c>
      <c r="R612" s="97">
        <v>2.0</v>
      </c>
      <c r="S612" s="179" t="s">
        <v>99</v>
      </c>
      <c r="T612" s="179" t="s">
        <v>145</v>
      </c>
      <c r="U612" s="179" t="s">
        <v>101</v>
      </c>
      <c r="V612" s="91" t="s">
        <v>131</v>
      </c>
      <c r="W612" s="91" t="s">
        <v>509</v>
      </c>
      <c r="X612" s="91" t="s">
        <v>1035</v>
      </c>
      <c r="Y612" s="184"/>
      <c r="Z612" s="182"/>
      <c r="AA612" s="182"/>
    </row>
    <row r="613" ht="22.5" customHeight="1">
      <c r="A613" s="72">
        <f>COUNTIF('Copy of Call &amp; Chat-Lidya (buat'!$I$4:$I$1868,I613)</f>
        <v>6</v>
      </c>
      <c r="B613" s="576">
        <v>46129.0</v>
      </c>
      <c r="C613" s="91" t="s">
        <v>83</v>
      </c>
      <c r="D613" s="91" t="s">
        <v>55</v>
      </c>
      <c r="E613" s="91" t="s">
        <v>5315</v>
      </c>
      <c r="F613" s="178">
        <v>46050.0</v>
      </c>
      <c r="G613" s="91"/>
      <c r="H613" s="91" t="s">
        <v>1904</v>
      </c>
      <c r="I613" s="91" t="s">
        <v>1905</v>
      </c>
      <c r="J613" s="97" t="s">
        <v>1906</v>
      </c>
      <c r="K613" s="97" t="s">
        <v>1907</v>
      </c>
      <c r="L613" s="313" t="s">
        <v>1907</v>
      </c>
      <c r="M613" s="91" t="s">
        <v>1908</v>
      </c>
      <c r="N613" s="91" t="s">
        <v>1908</v>
      </c>
      <c r="O613" s="183">
        <v>46050.0</v>
      </c>
      <c r="P613" s="176">
        <v>46064.0</v>
      </c>
      <c r="Q613" s="91" t="s">
        <v>124</v>
      </c>
      <c r="R613" s="97">
        <v>2.0</v>
      </c>
      <c r="S613" s="179" t="s">
        <v>99</v>
      </c>
      <c r="T613" s="179" t="s">
        <v>145</v>
      </c>
      <c r="U613" s="179" t="s">
        <v>128</v>
      </c>
      <c r="V613" s="91" t="s">
        <v>131</v>
      </c>
      <c r="W613" s="91" t="s">
        <v>694</v>
      </c>
      <c r="X613" s="91" t="s">
        <v>1035</v>
      </c>
      <c r="Y613" s="182"/>
      <c r="Z613" s="182"/>
      <c r="AA613" s="182"/>
    </row>
    <row r="614" ht="22.5" customHeight="1">
      <c r="A614" s="72">
        <f>COUNTIF('Copy of Call &amp; Chat-Lidya (buat'!$I$4:$I$1868,I614)</f>
        <v>7</v>
      </c>
      <c r="B614" s="576">
        <v>46129.0</v>
      </c>
      <c r="C614" s="91" t="s">
        <v>83</v>
      </c>
      <c r="D614" s="91" t="s">
        <v>55</v>
      </c>
      <c r="E614" s="91" t="s">
        <v>5392</v>
      </c>
      <c r="F614" s="178">
        <v>46027.0</v>
      </c>
      <c r="G614" s="91"/>
      <c r="H614" s="91" t="s">
        <v>1915</v>
      </c>
      <c r="I614" s="91" t="s">
        <v>1916</v>
      </c>
      <c r="J614" s="97" t="s">
        <v>1917</v>
      </c>
      <c r="K614" s="97" t="s">
        <v>1918</v>
      </c>
      <c r="L614" s="313" t="s">
        <v>1918</v>
      </c>
      <c r="M614" s="91" t="s">
        <v>1920</v>
      </c>
      <c r="N614" s="91" t="s">
        <v>1920</v>
      </c>
      <c r="O614" s="183">
        <v>46026.0</v>
      </c>
      <c r="P614" s="176">
        <v>46040.0</v>
      </c>
      <c r="Q614" s="91" t="s">
        <v>213</v>
      </c>
      <c r="R614" s="97">
        <v>2.0</v>
      </c>
      <c r="S614" s="179" t="s">
        <v>126</v>
      </c>
      <c r="T614" s="179" t="s">
        <v>145</v>
      </c>
      <c r="U614" s="179" t="s">
        <v>101</v>
      </c>
      <c r="V614" s="91" t="s">
        <v>131</v>
      </c>
      <c r="W614" s="182"/>
      <c r="X614" s="182"/>
      <c r="Y614" s="182"/>
      <c r="Z614" s="182"/>
      <c r="AA614" s="182"/>
    </row>
    <row r="615" ht="22.5" customHeight="1">
      <c r="A615" s="72">
        <f>COUNTIF('Copy of Call &amp; Chat-Lidya (buat'!$I$4:$I$1868,I615)</f>
        <v>5</v>
      </c>
      <c r="B615" s="576">
        <v>46128.0</v>
      </c>
      <c r="C615" s="91" t="s">
        <v>83</v>
      </c>
      <c r="D615" s="91" t="s">
        <v>155</v>
      </c>
      <c r="E615" s="91" t="s">
        <v>6841</v>
      </c>
      <c r="F615" s="176">
        <v>46122.0</v>
      </c>
      <c r="G615" s="91"/>
      <c r="H615" s="91" t="s">
        <v>6843</v>
      </c>
      <c r="I615" s="91" t="s">
        <v>6844</v>
      </c>
      <c r="J615" s="97" t="s">
        <v>6847</v>
      </c>
      <c r="K615" s="97" t="s">
        <v>6848</v>
      </c>
      <c r="L615" s="313" t="s">
        <v>6848</v>
      </c>
      <c r="M615" s="91" t="s">
        <v>6849</v>
      </c>
      <c r="N615" s="91" t="s">
        <v>6849</v>
      </c>
      <c r="O615" s="183">
        <v>46122.0</v>
      </c>
      <c r="P615" s="793">
        <v>46136.0</v>
      </c>
      <c r="Q615" s="91" t="s">
        <v>143</v>
      </c>
      <c r="R615" s="91" t="s">
        <v>213</v>
      </c>
      <c r="S615" s="83" t="s">
        <v>292</v>
      </c>
      <c r="T615" s="179" t="s">
        <v>195</v>
      </c>
      <c r="U615" s="179" t="s">
        <v>128</v>
      </c>
      <c r="V615" s="91" t="s">
        <v>664</v>
      </c>
      <c r="W615" s="182"/>
      <c r="X615" s="182"/>
      <c r="Y615" s="184"/>
      <c r="Z615" s="180" t="s">
        <v>8665</v>
      </c>
      <c r="AA615" s="182"/>
    </row>
    <row r="616" ht="22.5" customHeight="1">
      <c r="A616" s="72">
        <f>COUNTIF('Copy of Call &amp; Chat-Lidya (buat'!$I$4:$I$1868,I616)</f>
        <v>1</v>
      </c>
      <c r="B616" s="576">
        <v>46128.0</v>
      </c>
      <c r="C616" s="91" t="s">
        <v>83</v>
      </c>
      <c r="D616" s="91" t="s">
        <v>155</v>
      </c>
      <c r="E616" s="91" t="s">
        <v>7117</v>
      </c>
      <c r="F616" s="176">
        <v>46126.0</v>
      </c>
      <c r="G616" s="91"/>
      <c r="H616" s="91" t="s">
        <v>9325</v>
      </c>
      <c r="I616" s="91" t="s">
        <v>9326</v>
      </c>
      <c r="J616" s="97" t="s">
        <v>9327</v>
      </c>
      <c r="K616" s="97" t="s">
        <v>9328</v>
      </c>
      <c r="L616" s="313" t="s">
        <v>9328</v>
      </c>
      <c r="M616" s="91" t="s">
        <v>9329</v>
      </c>
      <c r="N616" s="91" t="s">
        <v>9329</v>
      </c>
      <c r="O616" s="183">
        <v>45333.0</v>
      </c>
      <c r="P616" s="176">
        <v>45834.0</v>
      </c>
      <c r="Q616" s="91" t="s">
        <v>124</v>
      </c>
      <c r="R616" s="91" t="s">
        <v>143</v>
      </c>
      <c r="S616" s="179" t="s">
        <v>126</v>
      </c>
      <c r="T616" s="179" t="s">
        <v>127</v>
      </c>
      <c r="U616" s="179" t="s">
        <v>101</v>
      </c>
      <c r="V616" s="91" t="s">
        <v>131</v>
      </c>
      <c r="W616" s="182"/>
      <c r="X616" s="182"/>
      <c r="Y616" s="184"/>
      <c r="Z616" s="182"/>
      <c r="AA616" s="182"/>
    </row>
    <row r="617" ht="22.5" customHeight="1">
      <c r="A617" s="72">
        <f>COUNTIF('Copy of Call &amp; Chat-Lidya (buat'!$I$4:$I$1868,I617)</f>
        <v>1</v>
      </c>
      <c r="B617" s="576">
        <v>46128.0</v>
      </c>
      <c r="C617" s="91" t="s">
        <v>83</v>
      </c>
      <c r="D617" s="91" t="s">
        <v>155</v>
      </c>
      <c r="E617" s="91" t="s">
        <v>7137</v>
      </c>
      <c r="F617" s="176">
        <v>46126.0</v>
      </c>
      <c r="G617" s="91"/>
      <c r="H617" s="91" t="s">
        <v>9337</v>
      </c>
      <c r="I617" s="91" t="s">
        <v>353</v>
      </c>
      <c r="J617" s="97" t="s">
        <v>9338</v>
      </c>
      <c r="K617" s="97" t="s">
        <v>253</v>
      </c>
      <c r="L617" s="313" t="s">
        <v>253</v>
      </c>
      <c r="M617" s="91" t="s">
        <v>9339</v>
      </c>
      <c r="N617" s="91" t="s">
        <v>9339</v>
      </c>
      <c r="O617" s="183">
        <v>45333.0</v>
      </c>
      <c r="P617" s="176">
        <v>45834.0</v>
      </c>
      <c r="Q617" s="91" t="s">
        <v>143</v>
      </c>
      <c r="R617" s="91" t="s">
        <v>143</v>
      </c>
      <c r="S617" s="179" t="s">
        <v>251</v>
      </c>
      <c r="T617" s="179" t="s">
        <v>127</v>
      </c>
      <c r="U617" s="179" t="s">
        <v>101</v>
      </c>
      <c r="V617" s="91" t="s">
        <v>131</v>
      </c>
      <c r="W617" s="182"/>
      <c r="X617" s="182"/>
      <c r="Y617" s="184"/>
      <c r="Z617" s="182"/>
      <c r="AA617" s="182"/>
    </row>
    <row r="618" ht="22.5" customHeight="1">
      <c r="A618" s="72">
        <f>COUNTIF('Copy of Call &amp; Chat-Lidya (buat'!$I$4:$I$1868,I618)</f>
        <v>1</v>
      </c>
      <c r="B618" s="576">
        <v>46128.0</v>
      </c>
      <c r="C618" s="91" t="s">
        <v>83</v>
      </c>
      <c r="D618" s="91" t="s">
        <v>155</v>
      </c>
      <c r="E618" s="91" t="s">
        <v>7153</v>
      </c>
      <c r="F618" s="176">
        <v>46126.0</v>
      </c>
      <c r="G618" s="91"/>
      <c r="H618" s="91" t="s">
        <v>9341</v>
      </c>
      <c r="I618" s="91" t="s">
        <v>684</v>
      </c>
      <c r="J618" s="97" t="s">
        <v>9342</v>
      </c>
      <c r="K618" s="97" t="s">
        <v>9344</v>
      </c>
      <c r="L618" s="313" t="s">
        <v>9344</v>
      </c>
      <c r="M618" s="91" t="s">
        <v>9347</v>
      </c>
      <c r="N618" s="91" t="s">
        <v>9347</v>
      </c>
      <c r="O618" s="183">
        <v>45338.0</v>
      </c>
      <c r="P618" s="176">
        <v>45834.0</v>
      </c>
      <c r="Q618" s="91" t="s">
        <v>213</v>
      </c>
      <c r="R618" s="91" t="s">
        <v>124</v>
      </c>
      <c r="S618" s="179" t="s">
        <v>292</v>
      </c>
      <c r="T618" s="179" t="s">
        <v>127</v>
      </c>
      <c r="U618" s="179" t="s">
        <v>128</v>
      </c>
      <c r="V618" s="91" t="s">
        <v>873</v>
      </c>
      <c r="W618" s="182"/>
      <c r="X618" s="182"/>
      <c r="Y618" s="184"/>
      <c r="Z618" s="180" t="s">
        <v>9350</v>
      </c>
      <c r="AA618" s="182"/>
    </row>
    <row r="619" ht="22.5" customHeight="1">
      <c r="A619" s="72">
        <f>COUNTIF('Copy of Call &amp; Chat-Lidya (buat'!$I$4:$I$1868,I619)</f>
        <v>1</v>
      </c>
      <c r="B619" s="576">
        <v>46128.0</v>
      </c>
      <c r="C619" s="91" t="s">
        <v>83</v>
      </c>
      <c r="D619" s="91" t="s">
        <v>155</v>
      </c>
      <c r="E619" s="91" t="s">
        <v>7168</v>
      </c>
      <c r="F619" s="176">
        <v>46126.0</v>
      </c>
      <c r="G619" s="91"/>
      <c r="H619" s="91" t="s">
        <v>9355</v>
      </c>
      <c r="I619" s="91" t="s">
        <v>9356</v>
      </c>
      <c r="J619" s="97" t="s">
        <v>9357</v>
      </c>
      <c r="K619" s="97" t="s">
        <v>1219</v>
      </c>
      <c r="L619" s="313" t="s">
        <v>1219</v>
      </c>
      <c r="M619" s="91" t="s">
        <v>9358</v>
      </c>
      <c r="N619" s="91" t="s">
        <v>9358</v>
      </c>
      <c r="O619" s="183">
        <v>45342.0</v>
      </c>
      <c r="P619" s="176">
        <v>45834.0</v>
      </c>
      <c r="Q619" s="91" t="s">
        <v>124</v>
      </c>
      <c r="R619" s="91" t="s">
        <v>143</v>
      </c>
      <c r="S619" s="179" t="s">
        <v>126</v>
      </c>
      <c r="T619" s="179" t="s">
        <v>127</v>
      </c>
      <c r="U619" s="179" t="s">
        <v>101</v>
      </c>
      <c r="V619" s="91" t="s">
        <v>131</v>
      </c>
      <c r="W619" s="182"/>
      <c r="X619" s="182"/>
      <c r="Y619" s="184"/>
      <c r="Z619" s="182"/>
      <c r="AA619" s="182"/>
    </row>
    <row r="620" ht="22.5" customHeight="1">
      <c r="A620" s="72">
        <f>COUNTIF('Copy of Call &amp; Chat-Lidya (buat'!$I$4:$I$1868,I620)</f>
        <v>1</v>
      </c>
      <c r="B620" s="576">
        <v>46128.0</v>
      </c>
      <c r="C620" s="91" t="s">
        <v>83</v>
      </c>
      <c r="D620" s="91" t="s">
        <v>155</v>
      </c>
      <c r="E620" s="91" t="s">
        <v>7209</v>
      </c>
      <c r="F620" s="176">
        <v>46126.0</v>
      </c>
      <c r="G620" s="91"/>
      <c r="H620" s="91" t="s">
        <v>9365</v>
      </c>
      <c r="I620" s="91" t="s">
        <v>9366</v>
      </c>
      <c r="J620" s="97" t="s">
        <v>9367</v>
      </c>
      <c r="K620" s="97" t="s">
        <v>2807</v>
      </c>
      <c r="L620" s="313" t="s">
        <v>2807</v>
      </c>
      <c r="M620" s="91" t="s">
        <v>9368</v>
      </c>
      <c r="N620" s="91" t="s">
        <v>9369</v>
      </c>
      <c r="O620" s="183">
        <v>45343.0</v>
      </c>
      <c r="P620" s="176">
        <v>45834.0</v>
      </c>
      <c r="Q620" s="91" t="s">
        <v>86</v>
      </c>
      <c r="R620" s="91" t="s">
        <v>143</v>
      </c>
      <c r="S620" s="179" t="s">
        <v>251</v>
      </c>
      <c r="T620" s="179" t="s">
        <v>127</v>
      </c>
      <c r="U620" s="179" t="s">
        <v>101</v>
      </c>
      <c r="V620" s="91" t="s">
        <v>131</v>
      </c>
      <c r="W620" s="182"/>
      <c r="X620" s="182"/>
      <c r="Y620" s="184"/>
      <c r="Z620" s="182"/>
      <c r="AA620" s="182"/>
    </row>
    <row r="621" ht="22.5" customHeight="1">
      <c r="A621" s="72">
        <f>COUNTIF('Copy of Call &amp; Chat-Lidya (buat'!$I$4:$I$1868,I621)</f>
        <v>1</v>
      </c>
      <c r="B621" s="576">
        <v>46128.0</v>
      </c>
      <c r="C621" s="91" t="s">
        <v>83</v>
      </c>
      <c r="D621" s="91" t="s">
        <v>155</v>
      </c>
      <c r="E621" s="91" t="s">
        <v>7222</v>
      </c>
      <c r="F621" s="176">
        <v>46126.0</v>
      </c>
      <c r="G621" s="91"/>
      <c r="H621" s="91" t="s">
        <v>9376</v>
      </c>
      <c r="I621" s="91" t="s">
        <v>9378</v>
      </c>
      <c r="J621" s="97" t="s">
        <v>9380</v>
      </c>
      <c r="K621" s="97" t="s">
        <v>9383</v>
      </c>
      <c r="L621" s="313" t="s">
        <v>9383</v>
      </c>
      <c r="M621" s="91" t="s">
        <v>9386</v>
      </c>
      <c r="N621" s="91" t="s">
        <v>9387</v>
      </c>
      <c r="O621" s="183">
        <v>45344.0</v>
      </c>
      <c r="P621" s="176">
        <v>45834.0</v>
      </c>
      <c r="Q621" s="91" t="s">
        <v>98</v>
      </c>
      <c r="R621" s="91" t="s">
        <v>143</v>
      </c>
      <c r="S621" s="179" t="s">
        <v>126</v>
      </c>
      <c r="T621" s="179" t="s">
        <v>127</v>
      </c>
      <c r="U621" s="179" t="s">
        <v>101</v>
      </c>
      <c r="V621" s="91" t="s">
        <v>131</v>
      </c>
      <c r="W621" s="182"/>
      <c r="X621" s="182"/>
      <c r="Y621" s="184"/>
      <c r="Z621" s="182"/>
      <c r="AA621" s="182"/>
    </row>
    <row r="622" ht="22.5" customHeight="1">
      <c r="A622" s="72">
        <f>COUNTIF('Copy of Call &amp; Chat-Lidya (buat'!$I$4:$I$1868,I622)</f>
        <v>1</v>
      </c>
      <c r="B622" s="576">
        <v>46128.0</v>
      </c>
      <c r="C622" s="91" t="s">
        <v>83</v>
      </c>
      <c r="D622" s="91" t="s">
        <v>155</v>
      </c>
      <c r="E622" s="91" t="s">
        <v>7229</v>
      </c>
      <c r="F622" s="176">
        <v>46126.0</v>
      </c>
      <c r="G622" s="91"/>
      <c r="H622" s="91" t="s">
        <v>9395</v>
      </c>
      <c r="I622" s="91" t="s">
        <v>9397</v>
      </c>
      <c r="J622" s="97" t="s">
        <v>9398</v>
      </c>
      <c r="K622" s="97" t="s">
        <v>9399</v>
      </c>
      <c r="L622" s="313" t="s">
        <v>9399</v>
      </c>
      <c r="M622" s="91" t="s">
        <v>9400</v>
      </c>
      <c r="N622" s="91" t="s">
        <v>9400</v>
      </c>
      <c r="O622" s="183">
        <v>45346.0</v>
      </c>
      <c r="P622" s="176">
        <v>45834.0</v>
      </c>
      <c r="Q622" s="91" t="s">
        <v>95</v>
      </c>
      <c r="R622" s="91" t="s">
        <v>143</v>
      </c>
      <c r="S622" s="179" t="s">
        <v>126</v>
      </c>
      <c r="T622" s="179" t="s">
        <v>127</v>
      </c>
      <c r="U622" s="179" t="s">
        <v>101</v>
      </c>
      <c r="V622" s="91" t="s">
        <v>131</v>
      </c>
      <c r="W622" s="182"/>
      <c r="X622" s="182"/>
      <c r="Y622" s="184"/>
      <c r="Z622" s="182"/>
      <c r="AA622" s="182"/>
    </row>
    <row r="623" ht="22.5" customHeight="1">
      <c r="A623" s="72">
        <f>COUNTIF('Copy of Call &amp; Chat-Lidya (buat'!$I$4:$I$1868,I623)</f>
        <v>1</v>
      </c>
      <c r="B623" s="576">
        <v>46128.0</v>
      </c>
      <c r="C623" s="91" t="s">
        <v>83</v>
      </c>
      <c r="D623" s="91" t="s">
        <v>155</v>
      </c>
      <c r="E623" s="91" t="s">
        <v>7239</v>
      </c>
      <c r="F623" s="176">
        <v>46126.0</v>
      </c>
      <c r="G623" s="91"/>
      <c r="H623" s="91" t="s">
        <v>9406</v>
      </c>
      <c r="I623" s="91" t="s">
        <v>9407</v>
      </c>
      <c r="J623" s="97" t="s">
        <v>9409</v>
      </c>
      <c r="K623" s="97" t="s">
        <v>9412</v>
      </c>
      <c r="L623" s="313" t="s">
        <v>9412</v>
      </c>
      <c r="M623" s="91" t="s">
        <v>9415</v>
      </c>
      <c r="N623" s="91" t="s">
        <v>9417</v>
      </c>
      <c r="O623" s="183">
        <v>45346.0</v>
      </c>
      <c r="P623" s="176">
        <v>45834.0</v>
      </c>
      <c r="Q623" s="91" t="s">
        <v>124</v>
      </c>
      <c r="R623" s="91" t="s">
        <v>124</v>
      </c>
      <c r="S623" s="179" t="s">
        <v>126</v>
      </c>
      <c r="T623" s="179" t="s">
        <v>127</v>
      </c>
      <c r="U623" s="179" t="s">
        <v>128</v>
      </c>
      <c r="V623" s="91" t="s">
        <v>131</v>
      </c>
      <c r="W623" s="182"/>
      <c r="X623" s="182"/>
      <c r="Y623" s="184"/>
      <c r="Z623" s="180" t="s">
        <v>533</v>
      </c>
      <c r="AA623" s="182"/>
    </row>
    <row r="624" ht="22.5" customHeight="1">
      <c r="A624" s="72">
        <f>COUNTIF('Copy of Call &amp; Chat-Lidya (buat'!$I$4:$I$1868,I624)</f>
        <v>1</v>
      </c>
      <c r="B624" s="576">
        <v>46128.0</v>
      </c>
      <c r="C624" s="91" t="s">
        <v>83</v>
      </c>
      <c r="D624" s="91" t="s">
        <v>155</v>
      </c>
      <c r="E624" s="91" t="s">
        <v>7251</v>
      </c>
      <c r="F624" s="176">
        <v>46126.0</v>
      </c>
      <c r="G624" s="91"/>
      <c r="H624" s="91" t="s">
        <v>9423</v>
      </c>
      <c r="I624" s="91" t="s">
        <v>9424</v>
      </c>
      <c r="J624" s="97" t="s">
        <v>9425</v>
      </c>
      <c r="K624" s="97" t="s">
        <v>9427</v>
      </c>
      <c r="L624" s="313" t="s">
        <v>9427</v>
      </c>
      <c r="M624" s="91" t="s">
        <v>9428</v>
      </c>
      <c r="N624" s="91" t="s">
        <v>9429</v>
      </c>
      <c r="O624" s="183">
        <v>45346.0</v>
      </c>
      <c r="P624" s="176">
        <v>45834.0</v>
      </c>
      <c r="Q624" s="91" t="s">
        <v>835</v>
      </c>
      <c r="R624" s="91" t="s">
        <v>124</v>
      </c>
      <c r="S624" s="179" t="s">
        <v>126</v>
      </c>
      <c r="T624" s="179" t="s">
        <v>127</v>
      </c>
      <c r="U624" s="179" t="s">
        <v>128</v>
      </c>
      <c r="V624" s="91" t="s">
        <v>131</v>
      </c>
      <c r="W624" s="182"/>
      <c r="X624" s="182"/>
      <c r="Y624" s="184"/>
      <c r="Z624" s="180" t="s">
        <v>533</v>
      </c>
      <c r="AA624" s="182"/>
    </row>
    <row r="625" ht="22.5" customHeight="1">
      <c r="A625" s="72">
        <f>COUNTIF('Copy of Call &amp; Chat-Lidya (buat'!$I$4:$I$1868,I625)</f>
        <v>1</v>
      </c>
      <c r="B625" s="576">
        <v>46128.0</v>
      </c>
      <c r="C625" s="91" t="s">
        <v>83</v>
      </c>
      <c r="D625" s="91" t="s">
        <v>155</v>
      </c>
      <c r="E625" s="91" t="s">
        <v>7259</v>
      </c>
      <c r="F625" s="176">
        <v>46126.0</v>
      </c>
      <c r="G625" s="91"/>
      <c r="H625" s="91" t="s">
        <v>9436</v>
      </c>
      <c r="I625" s="767" t="s">
        <v>9437</v>
      </c>
      <c r="J625" s="113" t="s">
        <v>9438</v>
      </c>
      <c r="K625" s="113" t="s">
        <v>9439</v>
      </c>
      <c r="L625" s="768" t="s">
        <v>9439</v>
      </c>
      <c r="M625" s="91" t="s">
        <v>9441</v>
      </c>
      <c r="N625" s="182"/>
      <c r="O625" s="183">
        <v>45346.0</v>
      </c>
      <c r="P625" s="176">
        <v>45834.0</v>
      </c>
      <c r="Q625" s="91" t="s">
        <v>124</v>
      </c>
      <c r="R625" s="91" t="s">
        <v>124</v>
      </c>
      <c r="S625" s="179" t="s">
        <v>292</v>
      </c>
      <c r="T625" s="179" t="s">
        <v>292</v>
      </c>
      <c r="U625" s="179" t="s">
        <v>128</v>
      </c>
      <c r="V625" s="91" t="s">
        <v>664</v>
      </c>
      <c r="W625" s="182"/>
      <c r="X625" s="182"/>
      <c r="Y625" s="184"/>
      <c r="Z625" s="180" t="s">
        <v>9446</v>
      </c>
      <c r="AA625" s="182"/>
    </row>
    <row r="626" ht="22.5" customHeight="1">
      <c r="A626" s="72">
        <f>COUNTIF('Copy of Call &amp; Chat-Lidya (buat'!$I$4:$I$1868,I626)</f>
        <v>1</v>
      </c>
      <c r="B626" s="576">
        <v>46128.0</v>
      </c>
      <c r="C626" s="91" t="s">
        <v>83</v>
      </c>
      <c r="D626" s="91" t="s">
        <v>155</v>
      </c>
      <c r="E626" s="91" t="s">
        <v>7273</v>
      </c>
      <c r="F626" s="176">
        <v>46126.0</v>
      </c>
      <c r="G626" s="91"/>
      <c r="H626" s="91" t="s">
        <v>9453</v>
      </c>
      <c r="I626" s="91" t="s">
        <v>9454</v>
      </c>
      <c r="J626" s="97" t="s">
        <v>9455</v>
      </c>
      <c r="K626" s="97" t="s">
        <v>9456</v>
      </c>
      <c r="L626" s="313" t="s">
        <v>9456</v>
      </c>
      <c r="M626" s="91" t="s">
        <v>9457</v>
      </c>
      <c r="N626" s="91" t="s">
        <v>9457</v>
      </c>
      <c r="O626" s="183">
        <v>45349.0</v>
      </c>
      <c r="P626" s="176">
        <v>45834.0</v>
      </c>
      <c r="Q626" s="91" t="s">
        <v>143</v>
      </c>
      <c r="R626" s="91" t="s">
        <v>143</v>
      </c>
      <c r="S626" s="179" t="s">
        <v>126</v>
      </c>
      <c r="T626" s="179" t="s">
        <v>127</v>
      </c>
      <c r="U626" s="179" t="s">
        <v>101</v>
      </c>
      <c r="V626" s="91" t="s">
        <v>131</v>
      </c>
      <c r="W626" s="182"/>
      <c r="X626" s="182"/>
      <c r="Y626" s="184"/>
      <c r="Z626" s="182"/>
      <c r="AA626" s="182"/>
    </row>
    <row r="627" ht="22.5" customHeight="1">
      <c r="A627" s="72">
        <f>COUNTIF('Copy of Call &amp; Chat-Lidya (buat'!$I$4:$I$1868,I627)</f>
        <v>1</v>
      </c>
      <c r="B627" s="576">
        <v>46128.0</v>
      </c>
      <c r="C627" s="91" t="s">
        <v>83</v>
      </c>
      <c r="D627" s="91" t="s">
        <v>155</v>
      </c>
      <c r="E627" s="91" t="s">
        <v>7285</v>
      </c>
      <c r="F627" s="176">
        <v>46126.0</v>
      </c>
      <c r="G627" s="91"/>
      <c r="H627" s="91" t="s">
        <v>9466</v>
      </c>
      <c r="I627" s="91" t="s">
        <v>9467</v>
      </c>
      <c r="J627" s="97" t="s">
        <v>9468</v>
      </c>
      <c r="K627" s="97" t="s">
        <v>9469</v>
      </c>
      <c r="L627" s="313" t="s">
        <v>9469</v>
      </c>
      <c r="M627" s="91" t="s">
        <v>9470</v>
      </c>
      <c r="N627" s="91" t="s">
        <v>9470</v>
      </c>
      <c r="O627" s="183">
        <v>45352.0</v>
      </c>
      <c r="P627" s="176">
        <v>45834.0</v>
      </c>
      <c r="Q627" s="91" t="s">
        <v>124</v>
      </c>
      <c r="R627" s="91" t="s">
        <v>143</v>
      </c>
      <c r="S627" s="179" t="s">
        <v>251</v>
      </c>
      <c r="T627" s="179" t="s">
        <v>127</v>
      </c>
      <c r="U627" s="179" t="s">
        <v>101</v>
      </c>
      <c r="V627" s="91" t="s">
        <v>131</v>
      </c>
      <c r="W627" s="182"/>
      <c r="X627" s="182"/>
      <c r="Y627" s="184"/>
      <c r="Z627" s="182"/>
      <c r="AA627" s="182"/>
    </row>
    <row r="628" ht="22.5" customHeight="1">
      <c r="A628" s="72">
        <f>COUNTIF('Copy of Call &amp; Chat-Lidya (buat'!$I$4:$I$1868,I628)</f>
        <v>1</v>
      </c>
      <c r="B628" s="576">
        <v>46128.0</v>
      </c>
      <c r="C628" s="91" t="s">
        <v>83</v>
      </c>
      <c r="D628" s="91" t="s">
        <v>155</v>
      </c>
      <c r="E628" s="91" t="s">
        <v>7296</v>
      </c>
      <c r="F628" s="176">
        <v>46126.0</v>
      </c>
      <c r="G628" s="91"/>
      <c r="H628" s="91" t="s">
        <v>9481</v>
      </c>
      <c r="I628" s="91" t="s">
        <v>9482</v>
      </c>
      <c r="J628" s="97" t="s">
        <v>9483</v>
      </c>
      <c r="K628" s="97" t="s">
        <v>154</v>
      </c>
      <c r="L628" s="313" t="s">
        <v>154</v>
      </c>
      <c r="M628" s="91" t="s">
        <v>9484</v>
      </c>
      <c r="N628" s="182"/>
      <c r="O628" s="183">
        <v>45352.0</v>
      </c>
      <c r="P628" s="176">
        <v>45834.0</v>
      </c>
      <c r="Q628" s="91" t="s">
        <v>213</v>
      </c>
      <c r="R628" s="91" t="s">
        <v>143</v>
      </c>
      <c r="S628" s="179" t="s">
        <v>126</v>
      </c>
      <c r="T628" s="179" t="s">
        <v>127</v>
      </c>
      <c r="U628" s="179" t="s">
        <v>101</v>
      </c>
      <c r="V628" s="91" t="s">
        <v>131</v>
      </c>
      <c r="W628" s="182"/>
      <c r="X628" s="182"/>
      <c r="Y628" s="184"/>
      <c r="Z628" s="182"/>
      <c r="AA628" s="182"/>
    </row>
    <row r="629" ht="22.5" customHeight="1">
      <c r="A629" s="72">
        <f>COUNTIF('Copy of Call &amp; Chat-Lidya (buat'!$I$4:$I$1868,I629)</f>
        <v>1</v>
      </c>
      <c r="B629" s="576">
        <v>46128.0</v>
      </c>
      <c r="C629" s="91" t="s">
        <v>83</v>
      </c>
      <c r="D629" s="91" t="s">
        <v>155</v>
      </c>
      <c r="E629" s="91" t="s">
        <v>7307</v>
      </c>
      <c r="F629" s="176">
        <v>46126.0</v>
      </c>
      <c r="G629" s="91"/>
      <c r="H629" s="91" t="s">
        <v>9493</v>
      </c>
      <c r="I629" s="91" t="s">
        <v>9494</v>
      </c>
      <c r="J629" s="97" t="s">
        <v>9495</v>
      </c>
      <c r="K629" s="97" t="s">
        <v>9496</v>
      </c>
      <c r="L629" s="313" t="s">
        <v>9496</v>
      </c>
      <c r="M629" s="91" t="s">
        <v>9497</v>
      </c>
      <c r="N629" s="91" t="s">
        <v>9497</v>
      </c>
      <c r="O629" s="183">
        <v>45355.0</v>
      </c>
      <c r="P629" s="176">
        <v>45834.0</v>
      </c>
      <c r="Q629" s="91" t="s">
        <v>124</v>
      </c>
      <c r="R629" s="91" t="s">
        <v>143</v>
      </c>
      <c r="S629" s="179" t="s">
        <v>251</v>
      </c>
      <c r="T629" s="179" t="s">
        <v>127</v>
      </c>
      <c r="U629" s="179" t="s">
        <v>101</v>
      </c>
      <c r="V629" s="91" t="s">
        <v>131</v>
      </c>
      <c r="W629" s="182"/>
      <c r="X629" s="182"/>
      <c r="Y629" s="184"/>
      <c r="Z629" s="182"/>
      <c r="AA629" s="182"/>
    </row>
    <row r="630" ht="22.5" customHeight="1">
      <c r="A630" s="72">
        <f>COUNTIF('Copy of Call &amp; Chat-Lidya (buat'!$I$4:$I$1868,I630)</f>
        <v>1</v>
      </c>
      <c r="B630" s="576">
        <v>46128.0</v>
      </c>
      <c r="C630" s="91" t="s">
        <v>83</v>
      </c>
      <c r="D630" s="91" t="s">
        <v>155</v>
      </c>
      <c r="E630" s="91" t="s">
        <v>7341</v>
      </c>
      <c r="F630" s="176">
        <v>46126.0</v>
      </c>
      <c r="G630" s="91"/>
      <c r="H630" s="91" t="s">
        <v>9503</v>
      </c>
      <c r="I630" s="91" t="s">
        <v>9504</v>
      </c>
      <c r="J630" s="97" t="s">
        <v>9505</v>
      </c>
      <c r="K630" s="97" t="s">
        <v>9506</v>
      </c>
      <c r="L630" s="313" t="s">
        <v>9506</v>
      </c>
      <c r="M630" s="91" t="s">
        <v>9507</v>
      </c>
      <c r="N630" s="91" t="s">
        <v>9507</v>
      </c>
      <c r="O630" s="183">
        <v>45362.0</v>
      </c>
      <c r="P630" s="176">
        <v>45834.0</v>
      </c>
      <c r="Q630" s="91" t="s">
        <v>124</v>
      </c>
      <c r="R630" s="91" t="s">
        <v>143</v>
      </c>
      <c r="S630" s="179" t="s">
        <v>350</v>
      </c>
      <c r="T630" s="179" t="s">
        <v>145</v>
      </c>
      <c r="U630" s="179" t="s">
        <v>101</v>
      </c>
      <c r="V630" s="91" t="s">
        <v>283</v>
      </c>
      <c r="W630" s="182"/>
      <c r="X630" s="182"/>
      <c r="Y630" s="184"/>
      <c r="Z630" s="180" t="s">
        <v>9509</v>
      </c>
      <c r="AA630" s="182"/>
    </row>
    <row r="631" ht="22.5" customHeight="1">
      <c r="A631" s="72">
        <f>COUNTIF('Copy of Call &amp; Chat-Lidya (buat'!$I$4:$I$1868,I631)</f>
        <v>1</v>
      </c>
      <c r="B631" s="576">
        <v>46128.0</v>
      </c>
      <c r="C631" s="91" t="s">
        <v>83</v>
      </c>
      <c r="D631" s="91" t="s">
        <v>155</v>
      </c>
      <c r="E631" s="91" t="s">
        <v>7348</v>
      </c>
      <c r="F631" s="176">
        <v>46126.0</v>
      </c>
      <c r="G631" s="91"/>
      <c r="H631" s="91" t="s">
        <v>9510</v>
      </c>
      <c r="I631" s="91" t="s">
        <v>9512</v>
      </c>
      <c r="J631" s="97" t="s">
        <v>6235</v>
      </c>
      <c r="K631" s="97" t="s">
        <v>9513</v>
      </c>
      <c r="L631" s="313" t="s">
        <v>9513</v>
      </c>
      <c r="M631" s="91" t="s">
        <v>9514</v>
      </c>
      <c r="N631" s="182"/>
      <c r="O631" s="183">
        <v>45363.0</v>
      </c>
      <c r="P631" s="176">
        <v>45834.0</v>
      </c>
      <c r="Q631" s="91" t="s">
        <v>213</v>
      </c>
      <c r="R631" s="91" t="s">
        <v>143</v>
      </c>
      <c r="S631" s="179" t="s">
        <v>126</v>
      </c>
      <c r="T631" s="179" t="s">
        <v>127</v>
      </c>
      <c r="U631" s="179" t="s">
        <v>101</v>
      </c>
      <c r="V631" s="91" t="s">
        <v>131</v>
      </c>
      <c r="W631" s="182"/>
      <c r="X631" s="182"/>
      <c r="Y631" s="184"/>
      <c r="Z631" s="182"/>
      <c r="AA631" s="182"/>
    </row>
    <row r="632" ht="22.5" customHeight="1">
      <c r="A632" s="72">
        <f>COUNTIF('Copy of Call &amp; Chat-Lidya (buat'!$I$4:$I$1868,I632)</f>
        <v>1</v>
      </c>
      <c r="B632" s="576">
        <v>46128.0</v>
      </c>
      <c r="C632" s="91" t="s">
        <v>83</v>
      </c>
      <c r="D632" s="91" t="s">
        <v>155</v>
      </c>
      <c r="E632" s="91" t="s">
        <v>7362</v>
      </c>
      <c r="F632" s="176">
        <v>46126.0</v>
      </c>
      <c r="G632" s="91"/>
      <c r="H632" s="91" t="s">
        <v>9515</v>
      </c>
      <c r="I632" s="91" t="s">
        <v>9517</v>
      </c>
      <c r="J632" s="97" t="s">
        <v>9518</v>
      </c>
      <c r="K632" s="97" t="s">
        <v>9519</v>
      </c>
      <c r="L632" s="313" t="s">
        <v>9519</v>
      </c>
      <c r="M632" s="91" t="s">
        <v>9521</v>
      </c>
      <c r="N632" s="91" t="s">
        <v>9521</v>
      </c>
      <c r="O632" s="183">
        <v>45363.0</v>
      </c>
      <c r="P632" s="176">
        <v>45834.0</v>
      </c>
      <c r="Q632" s="91" t="s">
        <v>124</v>
      </c>
      <c r="R632" s="91" t="s">
        <v>143</v>
      </c>
      <c r="S632" s="179" t="s">
        <v>251</v>
      </c>
      <c r="T632" s="179" t="s">
        <v>127</v>
      </c>
      <c r="U632" s="179" t="s">
        <v>101</v>
      </c>
      <c r="V632" s="91" t="s">
        <v>131</v>
      </c>
      <c r="W632" s="182"/>
      <c r="X632" s="182"/>
      <c r="Y632" s="184"/>
      <c r="Z632" s="182"/>
      <c r="AA632" s="182"/>
    </row>
    <row r="633" ht="22.5" customHeight="1">
      <c r="A633" s="72">
        <f>COUNTIF('Copy of Call &amp; Chat-Lidya (buat'!$I$4:$I$1868,I633)</f>
        <v>1</v>
      </c>
      <c r="B633" s="576">
        <v>46128.0</v>
      </c>
      <c r="C633" s="91" t="s">
        <v>83</v>
      </c>
      <c r="D633" s="91" t="s">
        <v>155</v>
      </c>
      <c r="E633" s="91" t="s">
        <v>7368</v>
      </c>
      <c r="F633" s="176">
        <v>46126.0</v>
      </c>
      <c r="G633" s="91"/>
      <c r="H633" s="91" t="s">
        <v>9524</v>
      </c>
      <c r="I633" s="91" t="s">
        <v>9525</v>
      </c>
      <c r="J633" s="97" t="s">
        <v>9526</v>
      </c>
      <c r="K633" s="97" t="s">
        <v>9527</v>
      </c>
      <c r="L633" s="313" t="s">
        <v>9527</v>
      </c>
      <c r="M633" s="91" t="s">
        <v>9528</v>
      </c>
      <c r="N633" s="182"/>
      <c r="O633" s="183">
        <v>45366.0</v>
      </c>
      <c r="P633" s="176">
        <v>45834.0</v>
      </c>
      <c r="Q633" s="91" t="s">
        <v>124</v>
      </c>
      <c r="R633" s="91" t="s">
        <v>124</v>
      </c>
      <c r="S633" s="179" t="s">
        <v>126</v>
      </c>
      <c r="T633" s="179" t="s">
        <v>127</v>
      </c>
      <c r="U633" s="179" t="s">
        <v>128</v>
      </c>
      <c r="V633" s="91" t="s">
        <v>131</v>
      </c>
      <c r="W633" s="182"/>
      <c r="X633" s="182"/>
      <c r="Y633" s="184"/>
      <c r="Z633" s="180" t="s">
        <v>533</v>
      </c>
      <c r="AA633" s="182"/>
    </row>
    <row r="634" ht="22.5" customHeight="1">
      <c r="A634" s="72">
        <f>COUNTIF('Copy of Call &amp; Chat-Lidya (buat'!$I$4:$I$1868,I634)</f>
        <v>1</v>
      </c>
      <c r="B634" s="576">
        <v>46128.0</v>
      </c>
      <c r="C634" s="91" t="s">
        <v>83</v>
      </c>
      <c r="D634" s="91" t="s">
        <v>155</v>
      </c>
      <c r="E634" s="91" t="s">
        <v>7384</v>
      </c>
      <c r="F634" s="176">
        <v>46126.0</v>
      </c>
      <c r="G634" s="91"/>
      <c r="H634" s="91" t="s">
        <v>9534</v>
      </c>
      <c r="I634" s="91" t="s">
        <v>9535</v>
      </c>
      <c r="J634" s="97" t="s">
        <v>9536</v>
      </c>
      <c r="K634" s="97" t="s">
        <v>9537</v>
      </c>
      <c r="L634" s="313" t="s">
        <v>9537</v>
      </c>
      <c r="M634" s="91" t="s">
        <v>9538</v>
      </c>
      <c r="N634" s="91" t="s">
        <v>9539</v>
      </c>
      <c r="O634" s="183">
        <v>45375.0</v>
      </c>
      <c r="P634" s="176">
        <v>45834.0</v>
      </c>
      <c r="Q634" s="91" t="s">
        <v>8507</v>
      </c>
      <c r="R634" s="91" t="s">
        <v>143</v>
      </c>
      <c r="S634" s="179" t="s">
        <v>126</v>
      </c>
      <c r="T634" s="179" t="s">
        <v>127</v>
      </c>
      <c r="U634" s="179" t="s">
        <v>101</v>
      </c>
      <c r="V634" s="91" t="s">
        <v>131</v>
      </c>
      <c r="W634" s="182"/>
      <c r="X634" s="182"/>
      <c r="Y634" s="184"/>
      <c r="Z634" s="182"/>
      <c r="AA634" s="182"/>
    </row>
    <row r="635" ht="22.5" customHeight="1">
      <c r="A635" s="72">
        <f>COUNTIF('Copy of Call &amp; Chat-Lidya (buat'!$I$4:$I$1868,I635)</f>
        <v>1</v>
      </c>
      <c r="B635" s="576">
        <v>46128.0</v>
      </c>
      <c r="C635" s="91" t="s">
        <v>83</v>
      </c>
      <c r="D635" s="91" t="s">
        <v>155</v>
      </c>
      <c r="E635" s="91" t="s">
        <v>7394</v>
      </c>
      <c r="F635" s="176">
        <v>46126.0</v>
      </c>
      <c r="G635" s="91"/>
      <c r="H635" s="91" t="s">
        <v>9549</v>
      </c>
      <c r="I635" s="91" t="s">
        <v>9550</v>
      </c>
      <c r="J635" s="97" t="s">
        <v>9552</v>
      </c>
      <c r="K635" s="97" t="s">
        <v>9553</v>
      </c>
      <c r="L635" s="313" t="s">
        <v>9553</v>
      </c>
      <c r="M635" s="91" t="s">
        <v>9554</v>
      </c>
      <c r="N635" s="91" t="s">
        <v>9554</v>
      </c>
      <c r="O635" s="183">
        <v>45380.0</v>
      </c>
      <c r="P635" s="176">
        <v>45834.0</v>
      </c>
      <c r="Q635" s="91" t="s">
        <v>285</v>
      </c>
      <c r="R635" s="91" t="s">
        <v>143</v>
      </c>
      <c r="S635" s="179" t="s">
        <v>251</v>
      </c>
      <c r="T635" s="179" t="s">
        <v>127</v>
      </c>
      <c r="U635" s="179" t="s">
        <v>101</v>
      </c>
      <c r="V635" s="91" t="s">
        <v>131</v>
      </c>
      <c r="W635" s="182"/>
      <c r="X635" s="182"/>
      <c r="Y635" s="184"/>
      <c r="Z635" s="182"/>
      <c r="AA635" s="182"/>
    </row>
    <row r="636" ht="22.5" customHeight="1">
      <c r="A636" s="72">
        <f>COUNTIF('Copy of Call &amp; Chat-Lidya (buat'!$I$4:$I$1868,I636)</f>
        <v>1</v>
      </c>
      <c r="B636" s="576">
        <v>46128.0</v>
      </c>
      <c r="C636" s="91" t="s">
        <v>83</v>
      </c>
      <c r="D636" s="91" t="s">
        <v>155</v>
      </c>
      <c r="E636" s="91" t="s">
        <v>7408</v>
      </c>
      <c r="F636" s="176">
        <v>46126.0</v>
      </c>
      <c r="G636" s="91"/>
      <c r="H636" s="91" t="s">
        <v>9560</v>
      </c>
      <c r="I636" s="91" t="s">
        <v>9561</v>
      </c>
      <c r="J636" s="97" t="s">
        <v>9563</v>
      </c>
      <c r="K636" s="97" t="s">
        <v>7486</v>
      </c>
      <c r="L636" s="313" t="s">
        <v>7486</v>
      </c>
      <c r="M636" s="91" t="s">
        <v>9564</v>
      </c>
      <c r="N636" s="91" t="s">
        <v>9564</v>
      </c>
      <c r="O636" s="183">
        <v>45380.0</v>
      </c>
      <c r="P636" s="176">
        <v>45834.0</v>
      </c>
      <c r="Q636" s="91" t="s">
        <v>143</v>
      </c>
      <c r="R636" s="91" t="s">
        <v>143</v>
      </c>
      <c r="S636" s="179" t="s">
        <v>251</v>
      </c>
      <c r="T636" s="179" t="s">
        <v>127</v>
      </c>
      <c r="U636" s="179" t="s">
        <v>101</v>
      </c>
      <c r="V636" s="91" t="s">
        <v>131</v>
      </c>
      <c r="W636" s="182"/>
      <c r="X636" s="182"/>
      <c r="Y636" s="184"/>
      <c r="Z636" s="182"/>
      <c r="AA636" s="182"/>
    </row>
    <row r="637" ht="22.5" customHeight="1">
      <c r="A637" s="72">
        <f>COUNTIF('Copy of Call &amp; Chat-Lidya (buat'!$I$4:$I$1868,I637)</f>
        <v>1</v>
      </c>
      <c r="B637" s="576">
        <v>46128.0</v>
      </c>
      <c r="C637" s="91" t="s">
        <v>83</v>
      </c>
      <c r="D637" s="91" t="s">
        <v>155</v>
      </c>
      <c r="E637" s="91" t="s">
        <v>7425</v>
      </c>
      <c r="F637" s="176">
        <v>46126.0</v>
      </c>
      <c r="G637" s="91"/>
      <c r="H637" s="91" t="s">
        <v>9575</v>
      </c>
      <c r="I637" s="91" t="s">
        <v>9576</v>
      </c>
      <c r="J637" s="97" t="s">
        <v>9578</v>
      </c>
      <c r="K637" s="97" t="s">
        <v>9579</v>
      </c>
      <c r="L637" s="313" t="s">
        <v>9579</v>
      </c>
      <c r="M637" s="91" t="s">
        <v>9580</v>
      </c>
      <c r="N637" s="91" t="s">
        <v>9580</v>
      </c>
      <c r="O637" s="183">
        <v>45380.0</v>
      </c>
      <c r="P637" s="176">
        <v>45834.0</v>
      </c>
      <c r="Q637" s="91" t="s">
        <v>124</v>
      </c>
      <c r="R637" s="91" t="s">
        <v>143</v>
      </c>
      <c r="S637" s="179" t="s">
        <v>251</v>
      </c>
      <c r="T637" s="179" t="s">
        <v>127</v>
      </c>
      <c r="U637" s="179" t="s">
        <v>101</v>
      </c>
      <c r="V637" s="91" t="s">
        <v>131</v>
      </c>
      <c r="W637" s="182"/>
      <c r="X637" s="182"/>
      <c r="Y637" s="184"/>
      <c r="Z637" s="182"/>
      <c r="AA637" s="182"/>
    </row>
    <row r="638" ht="22.5" customHeight="1">
      <c r="A638" s="72">
        <f>COUNTIF('Copy of Call &amp; Chat-Lidya (buat'!$I$4:$I$1868,I638)</f>
        <v>1</v>
      </c>
      <c r="B638" s="576">
        <v>46128.0</v>
      </c>
      <c r="C638" s="91" t="s">
        <v>83</v>
      </c>
      <c r="D638" s="91" t="s">
        <v>155</v>
      </c>
      <c r="E638" s="91" t="s">
        <v>7447</v>
      </c>
      <c r="F638" s="176">
        <v>46126.0</v>
      </c>
      <c r="G638" s="91"/>
      <c r="H638" s="91" t="s">
        <v>9588</v>
      </c>
      <c r="I638" s="91" t="s">
        <v>9589</v>
      </c>
      <c r="J638" s="97" t="s">
        <v>9590</v>
      </c>
      <c r="K638" s="97" t="s">
        <v>9592</v>
      </c>
      <c r="L638" s="313" t="s">
        <v>9592</v>
      </c>
      <c r="M638" s="91" t="s">
        <v>9593</v>
      </c>
      <c r="N638" s="91" t="s">
        <v>9593</v>
      </c>
      <c r="O638" s="183">
        <v>45381.0</v>
      </c>
      <c r="P638" s="176">
        <v>45834.0</v>
      </c>
      <c r="Q638" s="91" t="s">
        <v>616</v>
      </c>
      <c r="R638" s="91" t="s">
        <v>143</v>
      </c>
      <c r="S638" s="179" t="s">
        <v>126</v>
      </c>
      <c r="T638" s="179" t="s">
        <v>127</v>
      </c>
      <c r="U638" s="179" t="s">
        <v>101</v>
      </c>
      <c r="V638" s="91" t="s">
        <v>131</v>
      </c>
      <c r="W638" s="182"/>
      <c r="X638" s="182"/>
      <c r="Y638" s="184"/>
      <c r="Z638" s="182"/>
      <c r="AA638" s="182"/>
    </row>
    <row r="639" ht="22.5" customHeight="1">
      <c r="A639" s="72">
        <f>COUNTIF('Copy of Call &amp; Chat-Lidya (buat'!$I$4:$I$1868,I639)</f>
        <v>1</v>
      </c>
      <c r="B639" s="576">
        <v>46128.0</v>
      </c>
      <c r="C639" s="91" t="s">
        <v>83</v>
      </c>
      <c r="D639" s="91" t="s">
        <v>155</v>
      </c>
      <c r="E639" s="91" t="s">
        <v>7454</v>
      </c>
      <c r="F639" s="176">
        <v>46126.0</v>
      </c>
      <c r="G639" s="91"/>
      <c r="H639" s="91" t="s">
        <v>9599</v>
      </c>
      <c r="I639" s="91" t="s">
        <v>9600</v>
      </c>
      <c r="J639" s="97" t="s">
        <v>5347</v>
      </c>
      <c r="K639" s="97" t="s">
        <v>5347</v>
      </c>
      <c r="L639" s="313" t="s">
        <v>9602</v>
      </c>
      <c r="M639" s="91" t="s">
        <v>9604</v>
      </c>
      <c r="N639" s="91" t="s">
        <v>9607</v>
      </c>
      <c r="O639" s="183">
        <v>45382.0</v>
      </c>
      <c r="P639" s="176">
        <v>45834.0</v>
      </c>
      <c r="Q639" s="91" t="s">
        <v>124</v>
      </c>
      <c r="R639" s="91" t="s">
        <v>124</v>
      </c>
      <c r="S639" s="179" t="s">
        <v>292</v>
      </c>
      <c r="T639" s="179" t="s">
        <v>127</v>
      </c>
      <c r="U639" s="179" t="s">
        <v>128</v>
      </c>
      <c r="V639" s="91" t="s">
        <v>664</v>
      </c>
      <c r="W639" s="182"/>
      <c r="X639" s="182"/>
      <c r="Y639" s="184"/>
      <c r="Z639" s="180" t="s">
        <v>9615</v>
      </c>
      <c r="AA639" s="182"/>
    </row>
    <row r="640" ht="22.5" customHeight="1">
      <c r="A640" s="72">
        <f>COUNTIF('Copy of Call &amp; Chat-Lidya (buat'!$I$4:$I$1868,I640)</f>
        <v>6</v>
      </c>
      <c r="B640" s="576">
        <v>46128.0</v>
      </c>
      <c r="C640" s="91" t="s">
        <v>83</v>
      </c>
      <c r="D640" s="91" t="s">
        <v>155</v>
      </c>
      <c r="E640" s="91" t="s">
        <v>2049</v>
      </c>
      <c r="F640" s="176">
        <v>46126.0</v>
      </c>
      <c r="G640" s="91"/>
      <c r="H640" s="91" t="s">
        <v>2052</v>
      </c>
      <c r="I640" s="91" t="s">
        <v>2053</v>
      </c>
      <c r="J640" s="97" t="s">
        <v>2054</v>
      </c>
      <c r="K640" s="97" t="s">
        <v>2055</v>
      </c>
      <c r="L640" s="313" t="s">
        <v>2055</v>
      </c>
      <c r="M640" s="91" t="s">
        <v>2056</v>
      </c>
      <c r="N640" s="91" t="s">
        <v>2056</v>
      </c>
      <c r="O640" s="183">
        <v>46126.0</v>
      </c>
      <c r="P640" s="176">
        <v>46140.0</v>
      </c>
      <c r="Q640" s="91" t="s">
        <v>143</v>
      </c>
      <c r="R640" s="91" t="s">
        <v>213</v>
      </c>
      <c r="S640" s="179" t="s">
        <v>251</v>
      </c>
      <c r="T640" s="179" t="s">
        <v>145</v>
      </c>
      <c r="U640" s="179" t="s">
        <v>101</v>
      </c>
      <c r="V640" s="91" t="s">
        <v>1043</v>
      </c>
      <c r="W640" s="182"/>
      <c r="X640" s="182"/>
      <c r="Y640" s="184"/>
      <c r="Z640" s="182"/>
      <c r="AA640" s="182"/>
    </row>
    <row r="641" ht="22.5" customHeight="1">
      <c r="A641" s="72">
        <f>COUNTIF('Copy of Call &amp; Chat-Lidya (buat'!$I$4:$I$1868,I641)</f>
        <v>3</v>
      </c>
      <c r="B641" s="576">
        <v>46128.0</v>
      </c>
      <c r="C641" s="91" t="s">
        <v>83</v>
      </c>
      <c r="D641" s="91" t="s">
        <v>155</v>
      </c>
      <c r="E641" s="91" t="s">
        <v>2303</v>
      </c>
      <c r="F641" s="176">
        <v>46127.0</v>
      </c>
      <c r="G641" s="91"/>
      <c r="H641" s="91" t="s">
        <v>2304</v>
      </c>
      <c r="I641" s="91" t="s">
        <v>2305</v>
      </c>
      <c r="J641" s="97" t="s">
        <v>2306</v>
      </c>
      <c r="K641" s="97" t="s">
        <v>2307</v>
      </c>
      <c r="L641" s="313" t="s">
        <v>2307</v>
      </c>
      <c r="M641" s="91" t="s">
        <v>2308</v>
      </c>
      <c r="N641" s="91" t="s">
        <v>2309</v>
      </c>
      <c r="O641" s="183">
        <v>46071.0</v>
      </c>
      <c r="P641" s="176">
        <v>46085.0</v>
      </c>
      <c r="Q641" s="91" t="s">
        <v>461</v>
      </c>
      <c r="R641" s="91" t="s">
        <v>143</v>
      </c>
      <c r="S641" s="179" t="s">
        <v>251</v>
      </c>
      <c r="T641" s="179" t="s">
        <v>145</v>
      </c>
      <c r="U641" s="179" t="s">
        <v>101</v>
      </c>
      <c r="V641" s="91" t="s">
        <v>131</v>
      </c>
      <c r="W641" s="182"/>
      <c r="X641" s="182"/>
      <c r="Y641" s="184"/>
      <c r="Z641" s="182"/>
      <c r="AA641" s="182"/>
    </row>
    <row r="642" ht="22.5" customHeight="1">
      <c r="A642" s="72">
        <f>COUNTIF('Copy of Call &amp; Chat-Lidya (buat'!$I$4:$I$1868,I642)</f>
        <v>2</v>
      </c>
      <c r="B642" s="576">
        <v>46128.0</v>
      </c>
      <c r="C642" s="91" t="s">
        <v>83</v>
      </c>
      <c r="D642" s="91" t="s">
        <v>155</v>
      </c>
      <c r="E642" s="91" t="s">
        <v>2322</v>
      </c>
      <c r="F642" s="176">
        <v>46127.0</v>
      </c>
      <c r="G642" s="91"/>
      <c r="H642" s="91" t="s">
        <v>2324</v>
      </c>
      <c r="I642" s="91" t="s">
        <v>2325</v>
      </c>
      <c r="J642" s="97" t="s">
        <v>2326</v>
      </c>
      <c r="K642" s="97" t="s">
        <v>2326</v>
      </c>
      <c r="L642" s="313" t="s">
        <v>2326</v>
      </c>
      <c r="M642" s="91" t="s">
        <v>2327</v>
      </c>
      <c r="N642" s="182"/>
      <c r="O642" s="183">
        <v>46071.0</v>
      </c>
      <c r="P642" s="176">
        <v>46085.0</v>
      </c>
      <c r="Q642" s="91" t="s">
        <v>143</v>
      </c>
      <c r="R642" s="91" t="s">
        <v>143</v>
      </c>
      <c r="S642" s="179" t="s">
        <v>126</v>
      </c>
      <c r="T642" s="179" t="s">
        <v>145</v>
      </c>
      <c r="U642" s="179" t="s">
        <v>101</v>
      </c>
      <c r="V642" s="91" t="s">
        <v>131</v>
      </c>
      <c r="W642" s="182"/>
      <c r="X642" s="182"/>
      <c r="Y642" s="184"/>
      <c r="Z642" s="182"/>
      <c r="AA642" s="182"/>
    </row>
    <row r="643" ht="22.5" customHeight="1">
      <c r="A643" s="72">
        <f>COUNTIF('Copy of Call &amp; Chat-Lidya (buat'!$I$4:$I$1868,I643)</f>
        <v>2</v>
      </c>
      <c r="B643" s="576">
        <v>46128.0</v>
      </c>
      <c r="C643" s="91" t="s">
        <v>83</v>
      </c>
      <c r="D643" s="91" t="s">
        <v>155</v>
      </c>
      <c r="E643" s="91" t="s">
        <v>2335</v>
      </c>
      <c r="F643" s="176">
        <v>46127.0</v>
      </c>
      <c r="G643" s="91"/>
      <c r="H643" s="91" t="s">
        <v>2336</v>
      </c>
      <c r="I643" s="91" t="s">
        <v>2338</v>
      </c>
      <c r="J643" s="97" t="s">
        <v>2340</v>
      </c>
      <c r="K643" s="97" t="s">
        <v>2341</v>
      </c>
      <c r="L643" s="313" t="s">
        <v>2341</v>
      </c>
      <c r="M643" s="91" t="s">
        <v>2344</v>
      </c>
      <c r="N643" s="91" t="s">
        <v>2344</v>
      </c>
      <c r="O643" s="183">
        <v>46071.0</v>
      </c>
      <c r="P643" s="176">
        <v>46085.0</v>
      </c>
      <c r="Q643" s="91" t="s">
        <v>124</v>
      </c>
      <c r="R643" s="91" t="s">
        <v>143</v>
      </c>
      <c r="S643" s="179" t="s">
        <v>350</v>
      </c>
      <c r="T643" s="179" t="s">
        <v>145</v>
      </c>
      <c r="U643" s="179" t="s">
        <v>101</v>
      </c>
      <c r="V643" s="91" t="s">
        <v>131</v>
      </c>
      <c r="W643" s="182"/>
      <c r="X643" s="182"/>
      <c r="Y643" s="184"/>
      <c r="Z643" s="180" t="s">
        <v>9668</v>
      </c>
      <c r="AA643" s="182"/>
    </row>
    <row r="644" ht="22.5" customHeight="1">
      <c r="A644" s="72">
        <f>COUNTIF('Copy of Call &amp; Chat-Lidya (buat'!$I$4:$I$1868,I644)</f>
        <v>2</v>
      </c>
      <c r="B644" s="576">
        <v>46128.0</v>
      </c>
      <c r="C644" s="91" t="s">
        <v>83</v>
      </c>
      <c r="D644" s="91" t="s">
        <v>155</v>
      </c>
      <c r="E644" s="91" t="s">
        <v>2356</v>
      </c>
      <c r="F644" s="176">
        <v>46127.0</v>
      </c>
      <c r="G644" s="91"/>
      <c r="H644" s="91" t="s">
        <v>2358</v>
      </c>
      <c r="I644" s="91" t="s">
        <v>2360</v>
      </c>
      <c r="J644" s="97" t="s">
        <v>2361</v>
      </c>
      <c r="K644" s="97" t="s">
        <v>2362</v>
      </c>
      <c r="L644" s="313" t="s">
        <v>2362</v>
      </c>
      <c r="M644" s="91" t="s">
        <v>2364</v>
      </c>
      <c r="N644" s="91" t="s">
        <v>2365</v>
      </c>
      <c r="O644" s="183">
        <v>46073.0</v>
      </c>
      <c r="P644" s="176">
        <v>46087.0</v>
      </c>
      <c r="Q644" s="91" t="s">
        <v>124</v>
      </c>
      <c r="R644" s="91" t="s">
        <v>143</v>
      </c>
      <c r="S644" s="179" t="s">
        <v>251</v>
      </c>
      <c r="T644" s="179" t="s">
        <v>145</v>
      </c>
      <c r="U644" s="179" t="s">
        <v>101</v>
      </c>
      <c r="V644" s="91" t="s">
        <v>131</v>
      </c>
      <c r="W644" s="182"/>
      <c r="X644" s="182"/>
      <c r="Y644" s="184"/>
      <c r="Z644" s="182"/>
      <c r="AA644" s="182"/>
    </row>
    <row r="645" ht="22.5" customHeight="1">
      <c r="A645" s="72">
        <f>COUNTIF('Copy of Call &amp; Chat-Lidya (buat'!$I$4:$I$1868,I645)</f>
        <v>2</v>
      </c>
      <c r="B645" s="576">
        <v>46128.0</v>
      </c>
      <c r="C645" s="91" t="s">
        <v>83</v>
      </c>
      <c r="D645" s="91" t="s">
        <v>155</v>
      </c>
      <c r="E645" s="91" t="s">
        <v>2368</v>
      </c>
      <c r="F645" s="176">
        <v>46127.0</v>
      </c>
      <c r="G645" s="91"/>
      <c r="H645" s="91" t="s">
        <v>2369</v>
      </c>
      <c r="I645" s="91" t="s">
        <v>2370</v>
      </c>
      <c r="J645" s="97" t="s">
        <v>2371</v>
      </c>
      <c r="K645" s="97" t="s">
        <v>2372</v>
      </c>
      <c r="L645" s="313" t="s">
        <v>2372</v>
      </c>
      <c r="M645" s="91" t="s">
        <v>2374</v>
      </c>
      <c r="N645" s="91" t="s">
        <v>2374</v>
      </c>
      <c r="O645" s="183">
        <v>46075.0</v>
      </c>
      <c r="P645" s="176">
        <v>46089.0</v>
      </c>
      <c r="Q645" s="91" t="s">
        <v>124</v>
      </c>
      <c r="R645" s="91" t="s">
        <v>143</v>
      </c>
      <c r="S645" s="179" t="s">
        <v>126</v>
      </c>
      <c r="T645" s="179" t="s">
        <v>145</v>
      </c>
      <c r="U645" s="179" t="s">
        <v>101</v>
      </c>
      <c r="V645" s="91" t="s">
        <v>131</v>
      </c>
      <c r="W645" s="182"/>
      <c r="X645" s="182"/>
      <c r="Y645" s="184"/>
      <c r="Z645" s="182"/>
      <c r="AA645" s="182"/>
    </row>
    <row r="646" ht="22.5" customHeight="1">
      <c r="A646" s="72">
        <f>COUNTIF('Copy of Call &amp; Chat-Lidya (buat'!$I$4:$I$1868,I646)</f>
        <v>2</v>
      </c>
      <c r="B646" s="576">
        <v>46128.0</v>
      </c>
      <c r="C646" s="91" t="s">
        <v>83</v>
      </c>
      <c r="D646" s="91" t="s">
        <v>155</v>
      </c>
      <c r="E646" s="91" t="s">
        <v>2384</v>
      </c>
      <c r="F646" s="176">
        <v>46127.0</v>
      </c>
      <c r="G646" s="91"/>
      <c r="H646" s="91" t="s">
        <v>2385</v>
      </c>
      <c r="I646" s="91" t="s">
        <v>2386</v>
      </c>
      <c r="J646" s="97" t="s">
        <v>2387</v>
      </c>
      <c r="K646" s="97" t="s">
        <v>2388</v>
      </c>
      <c r="L646" s="313" t="s">
        <v>2388</v>
      </c>
      <c r="M646" s="91" t="s">
        <v>2389</v>
      </c>
      <c r="N646" s="182"/>
      <c r="O646" s="183">
        <v>46075.0</v>
      </c>
      <c r="P646" s="176">
        <v>46089.0</v>
      </c>
      <c r="Q646" s="91" t="s">
        <v>124</v>
      </c>
      <c r="R646" s="91" t="s">
        <v>143</v>
      </c>
      <c r="S646" s="179" t="s">
        <v>126</v>
      </c>
      <c r="T646" s="179" t="s">
        <v>145</v>
      </c>
      <c r="U646" s="179" t="s">
        <v>101</v>
      </c>
      <c r="V646" s="91" t="s">
        <v>131</v>
      </c>
      <c r="W646" s="182"/>
      <c r="X646" s="182"/>
      <c r="Y646" s="184"/>
      <c r="Z646" s="182"/>
      <c r="AA646" s="182"/>
    </row>
    <row r="647" ht="22.5" customHeight="1">
      <c r="A647" s="72">
        <f>COUNTIF('Copy of Call &amp; Chat-Lidya (buat'!$I$4:$I$1868,I647)</f>
        <v>1</v>
      </c>
      <c r="B647" s="576">
        <v>46128.0</v>
      </c>
      <c r="C647" s="91" t="s">
        <v>83</v>
      </c>
      <c r="D647" s="91" t="s">
        <v>155</v>
      </c>
      <c r="E647" s="91" t="s">
        <v>9705</v>
      </c>
      <c r="F647" s="176">
        <v>46127.0</v>
      </c>
      <c r="G647" s="91"/>
      <c r="H647" s="91" t="s">
        <v>9706</v>
      </c>
      <c r="I647" s="91" t="s">
        <v>9707</v>
      </c>
      <c r="J647" s="97" t="s">
        <v>9708</v>
      </c>
      <c r="K647" s="97" t="s">
        <v>9709</v>
      </c>
      <c r="L647" s="313" t="s">
        <v>9709</v>
      </c>
      <c r="M647" s="91" t="s">
        <v>9710</v>
      </c>
      <c r="N647" s="91" t="s">
        <v>9711</v>
      </c>
      <c r="O647" s="183">
        <v>46077.0</v>
      </c>
      <c r="P647" s="176">
        <v>46091.0</v>
      </c>
      <c r="Q647" s="91" t="s">
        <v>124</v>
      </c>
      <c r="R647" s="91" t="s">
        <v>124</v>
      </c>
      <c r="S647" s="179" t="s">
        <v>126</v>
      </c>
      <c r="T647" s="179" t="s">
        <v>127</v>
      </c>
      <c r="U647" s="179" t="s">
        <v>128</v>
      </c>
      <c r="V647" s="91" t="s">
        <v>131</v>
      </c>
      <c r="W647" s="182"/>
      <c r="X647" s="182"/>
      <c r="Y647" s="184"/>
      <c r="Z647" s="180" t="s">
        <v>533</v>
      </c>
      <c r="AA647" s="182"/>
    </row>
    <row r="648" ht="22.5" customHeight="1">
      <c r="A648" s="72">
        <f>COUNTIF('Copy of Call &amp; Chat-Lidya (buat'!$I$4:$I$1868,I648)</f>
        <v>1</v>
      </c>
      <c r="B648" s="576">
        <v>46128.0</v>
      </c>
      <c r="C648" s="91" t="s">
        <v>83</v>
      </c>
      <c r="D648" s="91" t="s">
        <v>155</v>
      </c>
      <c r="E648" s="91" t="s">
        <v>9719</v>
      </c>
      <c r="F648" s="176">
        <v>46127.0</v>
      </c>
      <c r="G648" s="91"/>
      <c r="H648" s="91" t="s">
        <v>9723</v>
      </c>
      <c r="I648" s="91" t="s">
        <v>9724</v>
      </c>
      <c r="J648" s="97" t="s">
        <v>9725</v>
      </c>
      <c r="K648" s="97" t="s">
        <v>9726</v>
      </c>
      <c r="L648" s="313" t="s">
        <v>9726</v>
      </c>
      <c r="M648" s="91" t="s">
        <v>9727</v>
      </c>
      <c r="N648" s="91" t="s">
        <v>9728</v>
      </c>
      <c r="O648" s="183">
        <v>46077.0</v>
      </c>
      <c r="P648" s="176">
        <v>46091.0</v>
      </c>
      <c r="Q648" s="91" t="s">
        <v>124</v>
      </c>
      <c r="R648" s="91" t="s">
        <v>143</v>
      </c>
      <c r="S648" s="179" t="s">
        <v>126</v>
      </c>
      <c r="T648" s="179" t="s">
        <v>127</v>
      </c>
      <c r="U648" s="179" t="s">
        <v>128</v>
      </c>
      <c r="V648" s="91" t="s">
        <v>131</v>
      </c>
      <c r="W648" s="182"/>
      <c r="X648" s="182"/>
      <c r="Y648" s="184"/>
      <c r="Z648" s="180" t="s">
        <v>533</v>
      </c>
      <c r="AA648" s="182"/>
    </row>
    <row r="649" ht="22.5" customHeight="1">
      <c r="A649" s="72">
        <f>COUNTIF('Copy of Call &amp; Chat-Lidya (buat'!$I$4:$I$1868,I649)</f>
        <v>3</v>
      </c>
      <c r="B649" s="576">
        <v>46128.0</v>
      </c>
      <c r="C649" s="91" t="s">
        <v>83</v>
      </c>
      <c r="D649" s="91" t="s">
        <v>155</v>
      </c>
      <c r="E649" s="91" t="s">
        <v>3668</v>
      </c>
      <c r="F649" s="176">
        <v>46127.0</v>
      </c>
      <c r="G649" s="91"/>
      <c r="H649" s="91" t="s">
        <v>3672</v>
      </c>
      <c r="I649" s="91" t="s">
        <v>3673</v>
      </c>
      <c r="J649" s="97" t="s">
        <v>3674</v>
      </c>
      <c r="K649" s="97" t="s">
        <v>3675</v>
      </c>
      <c r="L649" s="313" t="s">
        <v>3675</v>
      </c>
      <c r="M649" s="182"/>
      <c r="N649" s="91" t="s">
        <v>3676</v>
      </c>
      <c r="O649" s="183">
        <v>46057.0</v>
      </c>
      <c r="P649" s="176">
        <v>46071.0</v>
      </c>
      <c r="Q649" s="91" t="s">
        <v>124</v>
      </c>
      <c r="R649" s="91" t="s">
        <v>143</v>
      </c>
      <c r="S649" s="179" t="s">
        <v>251</v>
      </c>
      <c r="T649" s="179" t="s">
        <v>145</v>
      </c>
      <c r="U649" s="179" t="s">
        <v>101</v>
      </c>
      <c r="V649" s="91" t="s">
        <v>131</v>
      </c>
      <c r="W649" s="182"/>
      <c r="X649" s="182"/>
      <c r="Y649" s="184"/>
      <c r="Z649" s="182"/>
      <c r="AA649" s="182"/>
    </row>
    <row r="650" ht="22.5" customHeight="1">
      <c r="A650" s="72">
        <f>COUNTIF('Copy of Call &amp; Chat-Lidya (buat'!$I$4:$I$1868,I650)</f>
        <v>3</v>
      </c>
      <c r="B650" s="576">
        <v>46128.0</v>
      </c>
      <c r="C650" s="91" t="s">
        <v>83</v>
      </c>
      <c r="D650" s="91" t="s">
        <v>155</v>
      </c>
      <c r="E650" s="91" t="s">
        <v>3682</v>
      </c>
      <c r="F650" s="176">
        <v>46127.0</v>
      </c>
      <c r="G650" s="91"/>
      <c r="H650" s="91" t="s">
        <v>3685</v>
      </c>
      <c r="I650" s="91" t="s">
        <v>3686</v>
      </c>
      <c r="J650" s="97" t="s">
        <v>3687</v>
      </c>
      <c r="K650" s="97" t="s">
        <v>3688</v>
      </c>
      <c r="L650" s="313" t="s">
        <v>3688</v>
      </c>
      <c r="M650" s="91" t="s">
        <v>3689</v>
      </c>
      <c r="N650" s="91" t="s">
        <v>3690</v>
      </c>
      <c r="O650" s="183">
        <v>46057.0</v>
      </c>
      <c r="P650" s="176">
        <v>46071.0</v>
      </c>
      <c r="Q650" s="91" t="s">
        <v>124</v>
      </c>
      <c r="R650" s="91" t="s">
        <v>143</v>
      </c>
      <c r="S650" s="179" t="s">
        <v>126</v>
      </c>
      <c r="T650" s="179" t="s">
        <v>145</v>
      </c>
      <c r="U650" s="179" t="s">
        <v>101</v>
      </c>
      <c r="V650" s="91" t="s">
        <v>131</v>
      </c>
      <c r="W650" s="182"/>
      <c r="X650" s="182"/>
      <c r="Y650" s="184"/>
      <c r="Z650" s="182"/>
      <c r="AA650" s="182"/>
    </row>
    <row r="651" ht="22.5" customHeight="1">
      <c r="A651" s="72">
        <f>COUNTIF('Copy of Call &amp; Chat-Lidya (buat'!$I$4:$I$1868,I651)</f>
        <v>3</v>
      </c>
      <c r="B651" s="576">
        <v>46128.0</v>
      </c>
      <c r="C651" s="91" t="s">
        <v>83</v>
      </c>
      <c r="D651" s="91" t="s">
        <v>155</v>
      </c>
      <c r="E651" s="91" t="s">
        <v>3693</v>
      </c>
      <c r="F651" s="176">
        <v>46127.0</v>
      </c>
      <c r="G651" s="91"/>
      <c r="H651" s="91" t="s">
        <v>3694</v>
      </c>
      <c r="I651" s="91" t="s">
        <v>3695</v>
      </c>
      <c r="J651" s="97" t="s">
        <v>3696</v>
      </c>
      <c r="K651" s="97" t="s">
        <v>3697</v>
      </c>
      <c r="L651" s="313" t="s">
        <v>3697</v>
      </c>
      <c r="M651" s="91" t="s">
        <v>3698</v>
      </c>
      <c r="N651" s="91" t="s">
        <v>3698</v>
      </c>
      <c r="O651" s="183">
        <v>46058.0</v>
      </c>
      <c r="P651" s="176">
        <v>46072.0</v>
      </c>
      <c r="Q651" s="91" t="s">
        <v>124</v>
      </c>
      <c r="R651" s="91" t="s">
        <v>143</v>
      </c>
      <c r="S651" s="179" t="s">
        <v>126</v>
      </c>
      <c r="T651" s="179" t="s">
        <v>145</v>
      </c>
      <c r="U651" s="179" t="s">
        <v>101</v>
      </c>
      <c r="V651" s="91" t="s">
        <v>131</v>
      </c>
      <c r="W651" s="182"/>
      <c r="X651" s="182"/>
      <c r="Y651" s="184"/>
      <c r="Z651" s="182"/>
      <c r="AA651" s="182"/>
    </row>
    <row r="652" ht="22.5" customHeight="1">
      <c r="A652" s="72">
        <f>COUNTIF('Copy of Call &amp; Chat-Lidya (buat'!$I$4:$I$1868,I652)</f>
        <v>3</v>
      </c>
      <c r="B652" s="576">
        <v>46128.0</v>
      </c>
      <c r="C652" s="91" t="s">
        <v>83</v>
      </c>
      <c r="D652" s="91" t="s">
        <v>155</v>
      </c>
      <c r="E652" s="91" t="s">
        <v>3699</v>
      </c>
      <c r="F652" s="176">
        <v>46127.0</v>
      </c>
      <c r="G652" s="91"/>
      <c r="H652" s="91" t="s">
        <v>3701</v>
      </c>
      <c r="I652" s="91" t="s">
        <v>3702</v>
      </c>
      <c r="J652" s="97" t="s">
        <v>3703</v>
      </c>
      <c r="K652" s="97" t="s">
        <v>3703</v>
      </c>
      <c r="L652" s="313" t="s">
        <v>3703</v>
      </c>
      <c r="M652" s="91" t="s">
        <v>3704</v>
      </c>
      <c r="N652" s="91" t="s">
        <v>3705</v>
      </c>
      <c r="O652" s="183">
        <v>46058.0</v>
      </c>
      <c r="P652" s="176">
        <v>46072.0</v>
      </c>
      <c r="Q652" s="91" t="s">
        <v>124</v>
      </c>
      <c r="R652" s="91" t="s">
        <v>143</v>
      </c>
      <c r="S652" s="179" t="s">
        <v>126</v>
      </c>
      <c r="T652" s="179" t="s">
        <v>145</v>
      </c>
      <c r="U652" s="179" t="s">
        <v>101</v>
      </c>
      <c r="V652" s="91" t="s">
        <v>131</v>
      </c>
      <c r="W652" s="182"/>
      <c r="X652" s="182"/>
      <c r="Y652" s="184"/>
      <c r="Z652" s="182"/>
      <c r="AA652" s="182"/>
    </row>
    <row r="653" ht="22.5" customHeight="1">
      <c r="A653" s="72">
        <f>COUNTIF('Copy of Call &amp; Chat-Lidya (buat'!$I$4:$I$1868,I653)</f>
        <v>3</v>
      </c>
      <c r="B653" s="576">
        <v>46128.0</v>
      </c>
      <c r="C653" s="91" t="s">
        <v>83</v>
      </c>
      <c r="D653" s="91" t="s">
        <v>155</v>
      </c>
      <c r="E653" s="91" t="s">
        <v>3708</v>
      </c>
      <c r="F653" s="176">
        <v>46127.0</v>
      </c>
      <c r="G653" s="91"/>
      <c r="H653" s="91" t="s">
        <v>3709</v>
      </c>
      <c r="I653" s="91" t="s">
        <v>3710</v>
      </c>
      <c r="J653" s="97" t="s">
        <v>3711</v>
      </c>
      <c r="K653" s="97" t="s">
        <v>3711</v>
      </c>
      <c r="L653" s="313" t="s">
        <v>3711</v>
      </c>
      <c r="M653" s="91" t="s">
        <v>3712</v>
      </c>
      <c r="N653" s="91" t="s">
        <v>3712</v>
      </c>
      <c r="O653" s="183">
        <v>46059.0</v>
      </c>
      <c r="P653" s="176">
        <v>46073.0</v>
      </c>
      <c r="Q653" s="91" t="s">
        <v>143</v>
      </c>
      <c r="R653" s="91" t="s">
        <v>143</v>
      </c>
      <c r="S653" s="179" t="s">
        <v>126</v>
      </c>
      <c r="T653" s="179" t="s">
        <v>145</v>
      </c>
      <c r="U653" s="179" t="s">
        <v>101</v>
      </c>
      <c r="V653" s="91" t="s">
        <v>131</v>
      </c>
      <c r="W653" s="182"/>
      <c r="X653" s="182"/>
      <c r="Y653" s="184"/>
      <c r="Z653" s="182"/>
      <c r="AA653" s="182"/>
    </row>
    <row r="654" ht="22.5" customHeight="1">
      <c r="A654" s="72">
        <f>COUNTIF('Copy of Call &amp; Chat-Lidya (buat'!$I$4:$I$1868,I654)</f>
        <v>3</v>
      </c>
      <c r="B654" s="576">
        <v>46128.0</v>
      </c>
      <c r="C654" s="91" t="s">
        <v>83</v>
      </c>
      <c r="D654" s="91" t="s">
        <v>155</v>
      </c>
      <c r="E654" s="91" t="s">
        <v>3718</v>
      </c>
      <c r="F654" s="176">
        <v>46127.0</v>
      </c>
      <c r="G654" s="91"/>
      <c r="H654" s="91" t="s">
        <v>3719</v>
      </c>
      <c r="I654" s="91" t="s">
        <v>3720</v>
      </c>
      <c r="J654" s="97" t="s">
        <v>3721</v>
      </c>
      <c r="K654" s="97" t="s">
        <v>3722</v>
      </c>
      <c r="L654" s="313" t="s">
        <v>3722</v>
      </c>
      <c r="M654" s="91" t="s">
        <v>3723</v>
      </c>
      <c r="N654" s="91" t="s">
        <v>3724</v>
      </c>
      <c r="O654" s="183">
        <v>46059.0</v>
      </c>
      <c r="P654" s="176">
        <v>46073.0</v>
      </c>
      <c r="Q654" s="91" t="s">
        <v>202</v>
      </c>
      <c r="R654" s="91" t="s">
        <v>143</v>
      </c>
      <c r="S654" s="179" t="s">
        <v>126</v>
      </c>
      <c r="T654" s="179" t="s">
        <v>145</v>
      </c>
      <c r="U654" s="179" t="s">
        <v>101</v>
      </c>
      <c r="V654" s="91" t="s">
        <v>131</v>
      </c>
      <c r="W654" s="182"/>
      <c r="X654" s="182"/>
      <c r="Y654" s="184"/>
      <c r="Z654" s="182"/>
      <c r="AA654" s="182"/>
    </row>
    <row r="655" ht="22.5" customHeight="1">
      <c r="A655" s="72">
        <f>COUNTIF('Copy of Call &amp; Chat-Lidya (buat'!$I$4:$I$1868,I655)</f>
        <v>3</v>
      </c>
      <c r="B655" s="576">
        <v>46128.0</v>
      </c>
      <c r="C655" s="91" t="s">
        <v>83</v>
      </c>
      <c r="D655" s="91" t="s">
        <v>155</v>
      </c>
      <c r="E655" s="91" t="s">
        <v>2403</v>
      </c>
      <c r="F655" s="176">
        <v>46127.0</v>
      </c>
      <c r="G655" s="91"/>
      <c r="H655" s="91" t="s">
        <v>2404</v>
      </c>
      <c r="I655" s="91" t="s">
        <v>2405</v>
      </c>
      <c r="J655" s="97" t="s">
        <v>2407</v>
      </c>
      <c r="K655" s="97" t="s">
        <v>2408</v>
      </c>
      <c r="L655" s="313" t="s">
        <v>2408</v>
      </c>
      <c r="M655" s="91" t="s">
        <v>2409</v>
      </c>
      <c r="N655" s="91" t="s">
        <v>2409</v>
      </c>
      <c r="O655" s="183">
        <v>46059.0</v>
      </c>
      <c r="P655" s="176">
        <v>46073.0</v>
      </c>
      <c r="Q655" s="91" t="s">
        <v>143</v>
      </c>
      <c r="R655" s="91" t="s">
        <v>143</v>
      </c>
      <c r="S655" s="179" t="s">
        <v>126</v>
      </c>
      <c r="T655" s="179" t="s">
        <v>145</v>
      </c>
      <c r="U655" s="179" t="s">
        <v>101</v>
      </c>
      <c r="V655" s="91" t="s">
        <v>131</v>
      </c>
      <c r="W655" s="182"/>
      <c r="X655" s="182"/>
      <c r="Y655" s="184"/>
      <c r="Z655" s="182"/>
      <c r="AA655" s="182"/>
    </row>
    <row r="656" ht="22.5" customHeight="1">
      <c r="A656" s="72">
        <f>COUNTIF('Copy of Call &amp; Chat-Lidya (buat'!$I$4:$I$1868,I656)</f>
        <v>3</v>
      </c>
      <c r="B656" s="576">
        <v>46128.0</v>
      </c>
      <c r="C656" s="91" t="s">
        <v>83</v>
      </c>
      <c r="D656" s="91" t="s">
        <v>155</v>
      </c>
      <c r="E656" s="91" t="s">
        <v>3728</v>
      </c>
      <c r="F656" s="176">
        <v>46127.0</v>
      </c>
      <c r="G656" s="91"/>
      <c r="H656" s="91" t="s">
        <v>3729</v>
      </c>
      <c r="I656" s="91" t="s">
        <v>3730</v>
      </c>
      <c r="J656" s="97" t="s">
        <v>3731</v>
      </c>
      <c r="K656" s="97" t="s">
        <v>3732</v>
      </c>
      <c r="L656" s="313" t="s">
        <v>3732</v>
      </c>
      <c r="M656" s="182"/>
      <c r="N656" s="91" t="s">
        <v>3733</v>
      </c>
      <c r="O656" s="183">
        <v>46059.0</v>
      </c>
      <c r="P656" s="176">
        <v>46073.0</v>
      </c>
      <c r="Q656" s="91" t="s">
        <v>124</v>
      </c>
      <c r="R656" s="91" t="s">
        <v>143</v>
      </c>
      <c r="S656" s="179" t="s">
        <v>350</v>
      </c>
      <c r="T656" s="179" t="s">
        <v>145</v>
      </c>
      <c r="U656" s="179" t="s">
        <v>101</v>
      </c>
      <c r="V656" s="91" t="s">
        <v>131</v>
      </c>
      <c r="W656" s="182"/>
      <c r="X656" s="182"/>
      <c r="Y656" s="184"/>
      <c r="Z656" s="180" t="s">
        <v>3738</v>
      </c>
      <c r="AA656" s="182"/>
    </row>
    <row r="657" ht="22.5" customHeight="1">
      <c r="A657" s="72">
        <f>COUNTIF('Copy of Call &amp; Chat-Lidya (buat'!$I$4:$I$1868,I657)</f>
        <v>3</v>
      </c>
      <c r="B657" s="576">
        <v>46128.0</v>
      </c>
      <c r="C657" s="91" t="s">
        <v>83</v>
      </c>
      <c r="D657" s="91" t="s">
        <v>155</v>
      </c>
      <c r="E657" s="91" t="s">
        <v>3740</v>
      </c>
      <c r="F657" s="176">
        <v>46127.0</v>
      </c>
      <c r="G657" s="91"/>
      <c r="H657" s="91" t="s">
        <v>3743</v>
      </c>
      <c r="I657" s="91" t="s">
        <v>3744</v>
      </c>
      <c r="J657" s="97" t="s">
        <v>3747</v>
      </c>
      <c r="K657" s="97" t="s">
        <v>3748</v>
      </c>
      <c r="L657" s="313" t="s">
        <v>3748</v>
      </c>
      <c r="M657" s="91" t="s">
        <v>3749</v>
      </c>
      <c r="N657" s="91" t="s">
        <v>3749</v>
      </c>
      <c r="O657" s="183">
        <v>46060.0</v>
      </c>
      <c r="P657" s="176">
        <v>46074.0</v>
      </c>
      <c r="Q657" s="91" t="s">
        <v>124</v>
      </c>
      <c r="R657" s="91" t="s">
        <v>143</v>
      </c>
      <c r="S657" s="179" t="s">
        <v>126</v>
      </c>
      <c r="T657" s="179" t="s">
        <v>145</v>
      </c>
      <c r="U657" s="179" t="s">
        <v>101</v>
      </c>
      <c r="V657" s="91" t="s">
        <v>131</v>
      </c>
      <c r="W657" s="182"/>
      <c r="X657" s="182"/>
      <c r="Y657" s="184"/>
      <c r="Z657" s="182"/>
      <c r="AA657" s="182"/>
    </row>
    <row r="658" ht="22.5" customHeight="1">
      <c r="A658" s="72">
        <f>COUNTIF('Copy of Call &amp; Chat-Lidya (buat'!$I$4:$I$1868,I658)</f>
        <v>4</v>
      </c>
      <c r="B658" s="576">
        <v>46128.0</v>
      </c>
      <c r="C658" s="91" t="s">
        <v>83</v>
      </c>
      <c r="D658" s="91" t="s">
        <v>155</v>
      </c>
      <c r="E658" s="91" t="s">
        <v>9806</v>
      </c>
      <c r="F658" s="176">
        <v>46127.0</v>
      </c>
      <c r="G658" s="91"/>
      <c r="H658" s="91" t="s">
        <v>9807</v>
      </c>
      <c r="I658" s="91" t="s">
        <v>3430</v>
      </c>
      <c r="J658" s="97" t="s">
        <v>9808</v>
      </c>
      <c r="K658" s="97" t="s">
        <v>3432</v>
      </c>
      <c r="L658" s="313" t="s">
        <v>3432</v>
      </c>
      <c r="M658" s="91" t="s">
        <v>3433</v>
      </c>
      <c r="N658" s="91" t="s">
        <v>3434</v>
      </c>
      <c r="O658" s="183">
        <v>46065.0</v>
      </c>
      <c r="P658" s="176">
        <v>46079.0</v>
      </c>
      <c r="Q658" s="91" t="s">
        <v>124</v>
      </c>
      <c r="R658" s="91" t="s">
        <v>124</v>
      </c>
      <c r="S658" s="179" t="s">
        <v>292</v>
      </c>
      <c r="T658" s="179" t="s">
        <v>127</v>
      </c>
      <c r="U658" s="179" t="s">
        <v>128</v>
      </c>
      <c r="V658" s="91" t="s">
        <v>1050</v>
      </c>
      <c r="W658" s="97" t="s">
        <v>694</v>
      </c>
      <c r="X658" s="182"/>
      <c r="Y658" s="184"/>
      <c r="Z658" s="180" t="s">
        <v>9814</v>
      </c>
      <c r="AA658" s="182"/>
    </row>
    <row r="659" ht="22.5" customHeight="1">
      <c r="A659" s="72">
        <f>COUNTIF('Copy of Call &amp; Chat-Lidya (buat'!$I$4:$I$1868,I659)</f>
        <v>2</v>
      </c>
      <c r="B659" s="576">
        <v>46128.0</v>
      </c>
      <c r="C659" s="91" t="s">
        <v>83</v>
      </c>
      <c r="D659" s="91" t="s">
        <v>155</v>
      </c>
      <c r="E659" s="91" t="s">
        <v>2418</v>
      </c>
      <c r="F659" s="176">
        <v>46127.0</v>
      </c>
      <c r="G659" s="91"/>
      <c r="H659" s="91" t="s">
        <v>2419</v>
      </c>
      <c r="I659" s="91" t="s">
        <v>2420</v>
      </c>
      <c r="J659" s="97" t="s">
        <v>2421</v>
      </c>
      <c r="K659" s="97" t="s">
        <v>2422</v>
      </c>
      <c r="L659" s="313" t="s">
        <v>2422</v>
      </c>
      <c r="M659" s="91" t="s">
        <v>2423</v>
      </c>
      <c r="N659" s="91" t="s">
        <v>2423</v>
      </c>
      <c r="O659" s="183">
        <v>46071.0</v>
      </c>
      <c r="P659" s="176">
        <v>46085.0</v>
      </c>
      <c r="Q659" s="91" t="s">
        <v>143</v>
      </c>
      <c r="R659" s="91" t="s">
        <v>143</v>
      </c>
      <c r="S659" s="179" t="s">
        <v>251</v>
      </c>
      <c r="T659" s="179" t="s">
        <v>145</v>
      </c>
      <c r="U659" s="179" t="s">
        <v>101</v>
      </c>
      <c r="V659" s="91" t="s">
        <v>131</v>
      </c>
      <c r="W659" s="182"/>
      <c r="X659" s="182"/>
      <c r="Y659" s="184"/>
      <c r="Z659" s="182"/>
      <c r="AA659" s="182"/>
    </row>
    <row r="660" ht="22.5" customHeight="1">
      <c r="A660" s="72">
        <f>COUNTIF('Copy of Call &amp; Chat-Lidya (buat'!$I$4:$I$1868,I660)</f>
        <v>1</v>
      </c>
      <c r="B660" s="576">
        <v>46128.0</v>
      </c>
      <c r="C660" s="91" t="s">
        <v>83</v>
      </c>
      <c r="D660" s="91" t="s">
        <v>155</v>
      </c>
      <c r="E660" s="91" t="s">
        <v>9821</v>
      </c>
      <c r="F660" s="176">
        <v>46127.0</v>
      </c>
      <c r="G660" s="91"/>
      <c r="H660" s="91" t="s">
        <v>9822</v>
      </c>
      <c r="I660" s="91" t="s">
        <v>9824</v>
      </c>
      <c r="J660" s="97" t="s">
        <v>9826</v>
      </c>
      <c r="K660" s="97" t="s">
        <v>9828</v>
      </c>
      <c r="L660" s="313" t="s">
        <v>9828</v>
      </c>
      <c r="M660" s="91" t="s">
        <v>9831</v>
      </c>
      <c r="N660" s="91" t="s">
        <v>9832</v>
      </c>
      <c r="O660" s="183">
        <v>46071.0</v>
      </c>
      <c r="P660" s="176">
        <v>46085.0</v>
      </c>
      <c r="Q660" s="91" t="s">
        <v>124</v>
      </c>
      <c r="R660" s="91" t="s">
        <v>124</v>
      </c>
      <c r="S660" s="179" t="s">
        <v>126</v>
      </c>
      <c r="T660" s="179" t="s">
        <v>127</v>
      </c>
      <c r="U660" s="179" t="s">
        <v>128</v>
      </c>
      <c r="V660" s="91" t="s">
        <v>131</v>
      </c>
      <c r="W660" s="182"/>
      <c r="X660" s="182"/>
      <c r="Y660" s="184"/>
      <c r="Z660" s="180" t="s">
        <v>533</v>
      </c>
      <c r="AA660" s="182"/>
    </row>
    <row r="661" ht="22.5" customHeight="1">
      <c r="A661" s="72">
        <f>COUNTIF('Copy of Call &amp; Chat-Lidya (buat'!$I$4:$I$1868,I661)</f>
        <v>2</v>
      </c>
      <c r="B661" s="576">
        <v>46128.0</v>
      </c>
      <c r="C661" s="91" t="s">
        <v>83</v>
      </c>
      <c r="D661" s="91" t="s">
        <v>155</v>
      </c>
      <c r="E661" s="91" t="s">
        <v>2431</v>
      </c>
      <c r="F661" s="176">
        <v>46127.0</v>
      </c>
      <c r="G661" s="91"/>
      <c r="H661" s="91" t="s">
        <v>2432</v>
      </c>
      <c r="I661" s="91" t="s">
        <v>2433</v>
      </c>
      <c r="J661" s="97" t="s">
        <v>2434</v>
      </c>
      <c r="K661" s="97" t="s">
        <v>2435</v>
      </c>
      <c r="L661" s="313" t="s">
        <v>2435</v>
      </c>
      <c r="M661" s="91" t="s">
        <v>2436</v>
      </c>
      <c r="N661" s="182"/>
      <c r="O661" s="183">
        <v>46071.0</v>
      </c>
      <c r="P661" s="176">
        <v>46085.0</v>
      </c>
      <c r="Q661" s="91" t="s">
        <v>143</v>
      </c>
      <c r="R661" s="91" t="s">
        <v>143</v>
      </c>
      <c r="S661" s="179" t="s">
        <v>251</v>
      </c>
      <c r="T661" s="179" t="s">
        <v>145</v>
      </c>
      <c r="U661" s="179" t="s">
        <v>101</v>
      </c>
      <c r="V661" s="91" t="s">
        <v>131</v>
      </c>
      <c r="W661" s="182"/>
      <c r="X661" s="182"/>
      <c r="Y661" s="184"/>
      <c r="Z661" s="182"/>
      <c r="AA661" s="182"/>
    </row>
    <row r="662" ht="22.5" customHeight="1">
      <c r="A662" s="72">
        <f>COUNTIF('Copy of Call &amp; Chat-Lidya (buat'!$I$4:$I$1868,I662)</f>
        <v>2</v>
      </c>
      <c r="B662" s="576">
        <v>46128.0</v>
      </c>
      <c r="C662" s="91" t="s">
        <v>83</v>
      </c>
      <c r="D662" s="91" t="s">
        <v>155</v>
      </c>
      <c r="E662" s="91" t="s">
        <v>2444</v>
      </c>
      <c r="F662" s="176">
        <v>46127.0</v>
      </c>
      <c r="G662" s="91"/>
      <c r="H662" s="91" t="s">
        <v>1910</v>
      </c>
      <c r="I662" s="91" t="s">
        <v>2445</v>
      </c>
      <c r="J662" s="97" t="s">
        <v>2446</v>
      </c>
      <c r="K662" s="97" t="s">
        <v>2447</v>
      </c>
      <c r="L662" s="313" t="s">
        <v>2447</v>
      </c>
      <c r="M662" s="91" t="s">
        <v>2448</v>
      </c>
      <c r="N662" s="182"/>
      <c r="O662" s="183">
        <v>46071.0</v>
      </c>
      <c r="P662" s="176">
        <v>46085.0</v>
      </c>
      <c r="Q662" s="91" t="s">
        <v>143</v>
      </c>
      <c r="R662" s="91" t="s">
        <v>143</v>
      </c>
      <c r="S662" s="179" t="s">
        <v>251</v>
      </c>
      <c r="T662" s="179" t="s">
        <v>145</v>
      </c>
      <c r="U662" s="179" t="s">
        <v>101</v>
      </c>
      <c r="V662" s="91" t="s">
        <v>131</v>
      </c>
      <c r="W662" s="182"/>
      <c r="X662" s="182"/>
      <c r="Y662" s="184"/>
      <c r="Z662" s="182"/>
      <c r="AA662" s="182"/>
    </row>
    <row r="663" ht="22.5" customHeight="1">
      <c r="A663" s="72">
        <f>COUNTIF('Copy of Call &amp; Chat-Lidya (buat'!$I$4:$I$1868,I663)</f>
        <v>1</v>
      </c>
      <c r="B663" s="576">
        <v>46128.0</v>
      </c>
      <c r="C663" s="91" t="s">
        <v>83</v>
      </c>
      <c r="D663" s="91" t="s">
        <v>155</v>
      </c>
      <c r="E663" s="91" t="s">
        <v>5682</v>
      </c>
      <c r="F663" s="176">
        <v>46127.0</v>
      </c>
      <c r="G663" s="91"/>
      <c r="H663" s="91" t="s">
        <v>9856</v>
      </c>
      <c r="I663" s="91" t="s">
        <v>9859</v>
      </c>
      <c r="J663" s="97" t="s">
        <v>9860</v>
      </c>
      <c r="K663" s="97" t="s">
        <v>9860</v>
      </c>
      <c r="L663" s="313" t="s">
        <v>9860</v>
      </c>
      <c r="M663" s="91" t="s">
        <v>9861</v>
      </c>
      <c r="N663" s="91" t="s">
        <v>9861</v>
      </c>
      <c r="O663" s="183">
        <v>46072.0</v>
      </c>
      <c r="P663" s="176">
        <v>46086.0</v>
      </c>
      <c r="Q663" s="91" t="s">
        <v>143</v>
      </c>
      <c r="R663" s="91" t="s">
        <v>143</v>
      </c>
      <c r="S663" s="179" t="s">
        <v>292</v>
      </c>
      <c r="T663" s="179" t="s">
        <v>127</v>
      </c>
      <c r="U663" s="179" t="s">
        <v>128</v>
      </c>
      <c r="V663" s="91" t="s">
        <v>664</v>
      </c>
      <c r="W663" s="97" t="s">
        <v>694</v>
      </c>
      <c r="X663" s="182"/>
      <c r="Y663" s="184"/>
      <c r="Z663" s="180" t="s">
        <v>9862</v>
      </c>
      <c r="AA663" s="182"/>
    </row>
    <row r="664" ht="22.5" customHeight="1">
      <c r="A664" s="72">
        <f>COUNTIF('Copy of Call &amp; Chat-Lidya (buat'!$I$4:$I$1868,I664)</f>
        <v>2</v>
      </c>
      <c r="B664" s="576">
        <v>46128.0</v>
      </c>
      <c r="C664" s="91" t="s">
        <v>83</v>
      </c>
      <c r="D664" s="91" t="s">
        <v>155</v>
      </c>
      <c r="E664" s="91" t="s">
        <v>2457</v>
      </c>
      <c r="F664" s="176">
        <v>46127.0</v>
      </c>
      <c r="G664" s="91"/>
      <c r="H664" s="91" t="s">
        <v>2458</v>
      </c>
      <c r="I664" s="91" t="s">
        <v>2459</v>
      </c>
      <c r="J664" s="97" t="s">
        <v>2460</v>
      </c>
      <c r="K664" s="97" t="s">
        <v>2461</v>
      </c>
      <c r="L664" s="313" t="s">
        <v>2461</v>
      </c>
      <c r="M664" s="91" t="s">
        <v>2463</v>
      </c>
      <c r="N664" s="91" t="s">
        <v>2463</v>
      </c>
      <c r="O664" s="183">
        <v>46072.0</v>
      </c>
      <c r="P664" s="176">
        <v>46086.0</v>
      </c>
      <c r="Q664" s="91" t="s">
        <v>124</v>
      </c>
      <c r="R664" s="91" t="s">
        <v>143</v>
      </c>
      <c r="S664" s="179" t="s">
        <v>126</v>
      </c>
      <c r="T664" s="179" t="s">
        <v>145</v>
      </c>
      <c r="U664" s="179" t="s">
        <v>101</v>
      </c>
      <c r="V664" s="91" t="s">
        <v>131</v>
      </c>
      <c r="W664" s="182"/>
      <c r="X664" s="182"/>
      <c r="Y664" s="184"/>
      <c r="Z664" s="182"/>
      <c r="AA664" s="182"/>
    </row>
    <row r="665" ht="22.5" customHeight="1">
      <c r="A665" s="72">
        <f>COUNTIF('Copy of Call &amp; Chat-Lidya (buat'!$I$4:$I$1868,I665)</f>
        <v>2</v>
      </c>
      <c r="B665" s="576">
        <v>46128.0</v>
      </c>
      <c r="C665" s="91" t="s">
        <v>83</v>
      </c>
      <c r="D665" s="91" t="s">
        <v>155</v>
      </c>
      <c r="E665" s="91" t="s">
        <v>2475</v>
      </c>
      <c r="F665" s="176">
        <v>46127.0</v>
      </c>
      <c r="G665" s="91"/>
      <c r="H665" s="91" t="s">
        <v>2477</v>
      </c>
      <c r="I665" s="91" t="s">
        <v>2478</v>
      </c>
      <c r="J665" s="97" t="s">
        <v>2479</v>
      </c>
      <c r="K665" s="97" t="s">
        <v>1392</v>
      </c>
      <c r="L665" s="313" t="s">
        <v>1392</v>
      </c>
      <c r="M665" s="91" t="s">
        <v>2480</v>
      </c>
      <c r="N665" s="91" t="s">
        <v>2481</v>
      </c>
      <c r="O665" s="183">
        <v>46073.0</v>
      </c>
      <c r="P665" s="176">
        <v>46087.0</v>
      </c>
      <c r="Q665" s="91" t="s">
        <v>124</v>
      </c>
      <c r="R665" s="91" t="s">
        <v>143</v>
      </c>
      <c r="S665" s="179" t="s">
        <v>126</v>
      </c>
      <c r="T665" s="179" t="s">
        <v>145</v>
      </c>
      <c r="U665" s="179" t="s">
        <v>101</v>
      </c>
      <c r="V665" s="91" t="s">
        <v>131</v>
      </c>
      <c r="W665" s="182"/>
      <c r="X665" s="182"/>
      <c r="Y665" s="184"/>
      <c r="Z665" s="182"/>
      <c r="AA665" s="182"/>
    </row>
    <row r="666" ht="22.5" customHeight="1">
      <c r="A666" s="72">
        <f>COUNTIF('Copy of Call &amp; Chat-Lidya (buat'!$I$4:$I$1868,I666)</f>
        <v>4</v>
      </c>
      <c r="B666" s="576">
        <v>46128.0</v>
      </c>
      <c r="C666" s="91" t="s">
        <v>83</v>
      </c>
      <c r="D666" s="91" t="s">
        <v>155</v>
      </c>
      <c r="E666" s="91" t="s">
        <v>3597</v>
      </c>
      <c r="F666" s="176">
        <v>46127.0</v>
      </c>
      <c r="G666" s="91"/>
      <c r="H666" s="91" t="s">
        <v>3598</v>
      </c>
      <c r="I666" s="91" t="s">
        <v>3599</v>
      </c>
      <c r="J666" s="97" t="s">
        <v>3600</v>
      </c>
      <c r="K666" s="97" t="s">
        <v>3601</v>
      </c>
      <c r="L666" s="313" t="s">
        <v>3601</v>
      </c>
      <c r="M666" s="91" t="s">
        <v>3602</v>
      </c>
      <c r="N666" s="91" t="s">
        <v>3602</v>
      </c>
      <c r="O666" s="183">
        <v>46127.0</v>
      </c>
      <c r="P666" s="176">
        <v>46141.0</v>
      </c>
      <c r="Q666" s="91" t="s">
        <v>124</v>
      </c>
      <c r="R666" s="91" t="s">
        <v>143</v>
      </c>
      <c r="S666" s="179" t="s">
        <v>126</v>
      </c>
      <c r="T666" s="179" t="s">
        <v>145</v>
      </c>
      <c r="U666" s="179" t="s">
        <v>101</v>
      </c>
      <c r="V666" s="91" t="s">
        <v>131</v>
      </c>
      <c r="W666" s="182"/>
      <c r="X666" s="182"/>
      <c r="Y666" s="184"/>
      <c r="Z666" s="182"/>
      <c r="AA666" s="182"/>
    </row>
    <row r="667" ht="22.5" customHeight="1">
      <c r="A667" s="72">
        <f>COUNTIF('Copy of Call &amp; Chat-Lidya (buat'!$I$4:$I$1868,I667)</f>
        <v>6</v>
      </c>
      <c r="B667" s="576">
        <v>46128.0</v>
      </c>
      <c r="C667" s="91" t="s">
        <v>83</v>
      </c>
      <c r="D667" s="91" t="s">
        <v>155</v>
      </c>
      <c r="E667" s="91" t="s">
        <v>1761</v>
      </c>
      <c r="F667" s="176">
        <v>46128.0</v>
      </c>
      <c r="G667" s="91"/>
      <c r="H667" s="91" t="s">
        <v>1762</v>
      </c>
      <c r="I667" s="91" t="s">
        <v>1763</v>
      </c>
      <c r="J667" s="97" t="s">
        <v>1764</v>
      </c>
      <c r="K667" s="97" t="s">
        <v>1765</v>
      </c>
      <c r="L667" s="313" t="s">
        <v>1765</v>
      </c>
      <c r="M667" s="91" t="s">
        <v>1766</v>
      </c>
      <c r="N667" s="182"/>
      <c r="O667" s="183">
        <v>46127.0</v>
      </c>
      <c r="P667" s="176">
        <v>46141.0</v>
      </c>
      <c r="Q667" s="91" t="s">
        <v>143</v>
      </c>
      <c r="R667" s="91" t="s">
        <v>213</v>
      </c>
      <c r="S667" s="179" t="s">
        <v>251</v>
      </c>
      <c r="T667" s="179" t="s">
        <v>381</v>
      </c>
      <c r="U667" s="179" t="s">
        <v>101</v>
      </c>
      <c r="V667" s="91" t="s">
        <v>341</v>
      </c>
      <c r="W667" s="182"/>
      <c r="X667" s="182"/>
      <c r="Y667" s="184"/>
      <c r="Z667" s="180" t="s">
        <v>8737</v>
      </c>
      <c r="AA667" s="182"/>
    </row>
    <row r="668" ht="22.5" customHeight="1">
      <c r="A668" s="72">
        <f>COUNTIF('Copy of Call &amp; Chat-Lidya (buat'!$I$4:$I$1868,I668)</f>
        <v>3</v>
      </c>
      <c r="B668" s="576">
        <v>46128.0</v>
      </c>
      <c r="C668" s="91" t="s">
        <v>83</v>
      </c>
      <c r="D668" s="91" t="s">
        <v>155</v>
      </c>
      <c r="E668" s="91" t="s">
        <v>3607</v>
      </c>
      <c r="F668" s="176">
        <v>46128.0</v>
      </c>
      <c r="G668" s="91"/>
      <c r="H668" s="91" t="s">
        <v>3608</v>
      </c>
      <c r="I668" s="91" t="s">
        <v>3609</v>
      </c>
      <c r="J668" s="97" t="s">
        <v>3610</v>
      </c>
      <c r="K668" s="97" t="s">
        <v>3611</v>
      </c>
      <c r="L668" s="313" t="s">
        <v>3611</v>
      </c>
      <c r="M668" s="91" t="s">
        <v>3612</v>
      </c>
      <c r="N668" s="91" t="s">
        <v>3612</v>
      </c>
      <c r="O668" s="183">
        <v>46127.0</v>
      </c>
      <c r="P668" s="176">
        <v>46141.0</v>
      </c>
      <c r="Q668" s="91" t="s">
        <v>124</v>
      </c>
      <c r="R668" s="91" t="s">
        <v>143</v>
      </c>
      <c r="S668" s="179" t="s">
        <v>251</v>
      </c>
      <c r="T668" s="179" t="s">
        <v>145</v>
      </c>
      <c r="U668" s="179" t="s">
        <v>101</v>
      </c>
      <c r="V668" s="91" t="s">
        <v>131</v>
      </c>
      <c r="W668" s="182"/>
      <c r="X668" s="182"/>
      <c r="Y668" s="184"/>
      <c r="Z668" s="182"/>
      <c r="AA668" s="182"/>
    </row>
    <row r="669" ht="22.5" customHeight="1">
      <c r="A669" s="72">
        <f>COUNTIF('Copy of Call &amp; Chat-Lidya (buat'!$I$4:$I$1868,I669)</f>
        <v>10</v>
      </c>
      <c r="B669" s="576">
        <v>46128.0</v>
      </c>
      <c r="C669" s="91" t="s">
        <v>83</v>
      </c>
      <c r="D669" s="91" t="s">
        <v>125</v>
      </c>
      <c r="E669" s="91" t="s">
        <v>1660</v>
      </c>
      <c r="F669" s="178">
        <v>46084.0</v>
      </c>
      <c r="G669" s="91"/>
      <c r="H669" s="91" t="s">
        <v>1661</v>
      </c>
      <c r="I669" s="412" t="s">
        <v>1662</v>
      </c>
      <c r="J669" s="97" t="s">
        <v>1663</v>
      </c>
      <c r="K669" s="97" t="s">
        <v>1664</v>
      </c>
      <c r="L669" s="313" t="s">
        <v>1665</v>
      </c>
      <c r="M669" s="91" t="s">
        <v>1667</v>
      </c>
      <c r="N669" s="182"/>
      <c r="O669" s="183">
        <v>46061.0</v>
      </c>
      <c r="P669" s="176">
        <v>46075.0</v>
      </c>
      <c r="Q669" s="91" t="s">
        <v>485</v>
      </c>
      <c r="R669" s="91">
        <v>2.0</v>
      </c>
      <c r="S669" s="179" t="s">
        <v>251</v>
      </c>
      <c r="T669" s="179" t="s">
        <v>145</v>
      </c>
      <c r="U669" s="179" t="s">
        <v>101</v>
      </c>
      <c r="V669" s="91" t="s">
        <v>131</v>
      </c>
      <c r="W669" s="182"/>
      <c r="X669" s="91" t="s">
        <v>1035</v>
      </c>
      <c r="Y669" s="184"/>
      <c r="Z669" s="182"/>
      <c r="AA669" s="182"/>
    </row>
    <row r="670" ht="22.5" customHeight="1">
      <c r="A670" s="72">
        <f>COUNTIF('Copy of Call &amp; Chat-Lidya (buat'!$I$4:$I$1868,I670)</f>
        <v>10</v>
      </c>
      <c r="B670" s="576">
        <v>46128.0</v>
      </c>
      <c r="C670" s="91" t="s">
        <v>83</v>
      </c>
      <c r="D670" s="91" t="s">
        <v>125</v>
      </c>
      <c r="E670" s="91" t="s">
        <v>1672</v>
      </c>
      <c r="F670" s="178">
        <v>46084.0</v>
      </c>
      <c r="G670" s="91"/>
      <c r="H670" s="91" t="s">
        <v>1673</v>
      </c>
      <c r="I670" s="412" t="s">
        <v>1674</v>
      </c>
      <c r="J670" s="97" t="s">
        <v>1675</v>
      </c>
      <c r="K670" s="97" t="s">
        <v>1676</v>
      </c>
      <c r="L670" s="313" t="s">
        <v>1676</v>
      </c>
      <c r="M670" s="91" t="s">
        <v>1677</v>
      </c>
      <c r="N670" s="91" t="s">
        <v>1678</v>
      </c>
      <c r="O670" s="183">
        <v>46078.0</v>
      </c>
      <c r="P670" s="176">
        <v>46092.0</v>
      </c>
      <c r="Q670" s="91" t="s">
        <v>858</v>
      </c>
      <c r="R670" s="91">
        <v>2.0</v>
      </c>
      <c r="S670" s="179" t="s">
        <v>251</v>
      </c>
      <c r="T670" s="179" t="s">
        <v>145</v>
      </c>
      <c r="U670" s="179" t="s">
        <v>101</v>
      </c>
      <c r="V670" s="91" t="s">
        <v>131</v>
      </c>
      <c r="W670" s="182"/>
      <c r="X670" s="182"/>
      <c r="Y670" s="184"/>
      <c r="Z670" s="182"/>
      <c r="AA670" s="182"/>
    </row>
    <row r="671" ht="22.5" customHeight="1">
      <c r="A671" s="72">
        <f>COUNTIF('Copy of Call &amp; Chat-Lidya (buat'!$I$4:$I$1868,I671)</f>
        <v>7</v>
      </c>
      <c r="B671" s="576">
        <v>46128.0</v>
      </c>
      <c r="C671" s="91" t="s">
        <v>83</v>
      </c>
      <c r="D671" s="91" t="s">
        <v>125</v>
      </c>
      <c r="E671" s="91" t="s">
        <v>1685</v>
      </c>
      <c r="F671" s="178">
        <v>46083.0</v>
      </c>
      <c r="G671" s="182"/>
      <c r="H671" s="182"/>
      <c r="I671" s="412" t="s">
        <v>1686</v>
      </c>
      <c r="J671" s="97" t="s">
        <v>1687</v>
      </c>
      <c r="K671" s="97" t="s">
        <v>1688</v>
      </c>
      <c r="L671" s="313" t="s">
        <v>1688</v>
      </c>
      <c r="M671" s="91" t="s">
        <v>1689</v>
      </c>
      <c r="N671" s="182"/>
      <c r="O671" s="183">
        <v>45315.0</v>
      </c>
      <c r="P671" s="176">
        <v>45834.0</v>
      </c>
      <c r="Q671" s="91" t="s">
        <v>124</v>
      </c>
      <c r="R671" s="91">
        <v>2.0</v>
      </c>
      <c r="S671" s="193" t="s">
        <v>251</v>
      </c>
      <c r="T671" s="193" t="s">
        <v>145</v>
      </c>
      <c r="U671" s="179" t="s">
        <v>101</v>
      </c>
      <c r="V671" s="97" t="s">
        <v>131</v>
      </c>
      <c r="W671" s="182"/>
      <c r="X671" s="182"/>
      <c r="Y671" s="182"/>
      <c r="Z671" s="182"/>
      <c r="AA671" s="182"/>
    </row>
    <row r="672" ht="22.5" customHeight="1">
      <c r="A672" s="72">
        <f>COUNTIF('Copy of Call &amp; Chat-Lidya (buat'!$I$4:$I$1868,I672)</f>
        <v>9</v>
      </c>
      <c r="B672" s="576">
        <v>46128.0</v>
      </c>
      <c r="C672" s="91" t="s">
        <v>83</v>
      </c>
      <c r="D672" s="91" t="s">
        <v>125</v>
      </c>
      <c r="E672" s="91" t="s">
        <v>1715</v>
      </c>
      <c r="F672" s="178">
        <v>46108.0</v>
      </c>
      <c r="G672" s="91"/>
      <c r="H672" s="91" t="s">
        <v>1719</v>
      </c>
      <c r="I672" s="91" t="s">
        <v>1720</v>
      </c>
      <c r="J672" s="97" t="s">
        <v>1722</v>
      </c>
      <c r="K672" s="97" t="s">
        <v>1722</v>
      </c>
      <c r="L672" s="313" t="s">
        <v>1722</v>
      </c>
      <c r="M672" s="91" t="s">
        <v>1726</v>
      </c>
      <c r="N672" s="91" t="s">
        <v>1726</v>
      </c>
      <c r="O672" s="183">
        <v>46108.0</v>
      </c>
      <c r="P672" s="337">
        <v>46122.0</v>
      </c>
      <c r="Q672" s="91" t="s">
        <v>143</v>
      </c>
      <c r="R672" s="91">
        <v>2.0</v>
      </c>
      <c r="S672" s="179" t="s">
        <v>100</v>
      </c>
      <c r="T672" s="179" t="s">
        <v>145</v>
      </c>
      <c r="U672" s="179" t="s">
        <v>101</v>
      </c>
      <c r="V672" s="91" t="s">
        <v>664</v>
      </c>
      <c r="W672" s="182"/>
      <c r="X672" s="182"/>
      <c r="Y672" s="182"/>
      <c r="Z672" s="180" t="s">
        <v>5378</v>
      </c>
      <c r="AA672" s="182"/>
    </row>
    <row r="673" ht="22.5" customHeight="1">
      <c r="A673" s="72">
        <f>COUNTIF('Copy of Call &amp; Chat-Lidya (buat'!$I$4:$I$1868,I673)</f>
        <v>26</v>
      </c>
      <c r="B673" s="576">
        <v>46128.0</v>
      </c>
      <c r="C673" s="91" t="s">
        <v>83</v>
      </c>
      <c r="D673" s="91" t="s">
        <v>155</v>
      </c>
      <c r="E673" s="91"/>
      <c r="F673" s="176"/>
      <c r="G673" s="91"/>
      <c r="H673" s="91"/>
      <c r="I673" s="76" t="s">
        <v>2116</v>
      </c>
      <c r="J673" s="88" t="s">
        <v>2117</v>
      </c>
      <c r="K673" s="88" t="s">
        <v>2117</v>
      </c>
      <c r="L673" s="76" t="s">
        <v>2116</v>
      </c>
      <c r="M673" s="91"/>
      <c r="N673" s="91"/>
      <c r="O673" s="183"/>
      <c r="P673" s="176"/>
      <c r="Q673" s="91"/>
      <c r="R673" s="76" t="s">
        <v>213</v>
      </c>
      <c r="S673" s="83" t="s">
        <v>99</v>
      </c>
      <c r="T673" s="179" t="s">
        <v>145</v>
      </c>
      <c r="U673" s="179" t="s">
        <v>101</v>
      </c>
      <c r="V673" s="91" t="s">
        <v>131</v>
      </c>
      <c r="W673" s="182"/>
      <c r="X673" s="182"/>
      <c r="Y673" s="184"/>
      <c r="Z673" s="182"/>
      <c r="AA673" s="182"/>
    </row>
    <row r="674" ht="22.5" customHeight="1">
      <c r="A674" s="72">
        <f>COUNTIF('Copy of Call &amp; Chat-Lidya (buat'!$I$4:$I$1868,I674)</f>
        <v>0</v>
      </c>
      <c r="B674" s="488">
        <v>46128.0</v>
      </c>
      <c r="C674" s="182"/>
      <c r="D674" s="182"/>
      <c r="E674" s="182"/>
      <c r="F674" s="560"/>
      <c r="G674" s="182"/>
      <c r="H674" s="182"/>
      <c r="I674" s="561"/>
      <c r="J674" s="370" t="s">
        <v>1217</v>
      </c>
      <c r="K674" s="370" t="s">
        <v>1217</v>
      </c>
      <c r="L674" s="370" t="s">
        <v>1217</v>
      </c>
      <c r="M674" s="371" t="s">
        <v>1221</v>
      </c>
      <c r="N674" s="182"/>
      <c r="O674" s="562"/>
      <c r="P674" s="336"/>
      <c r="Q674" s="182"/>
      <c r="R674" s="182"/>
      <c r="S674" s="185"/>
      <c r="T674" s="193" t="s">
        <v>145</v>
      </c>
      <c r="U674" s="179" t="s">
        <v>101</v>
      </c>
      <c r="V674" s="91" t="s">
        <v>131</v>
      </c>
      <c r="W674" s="182"/>
      <c r="X674" s="182"/>
      <c r="Y674" s="182"/>
      <c r="Z674" s="88" t="s">
        <v>9928</v>
      </c>
      <c r="AA674" s="184"/>
    </row>
    <row r="675" ht="22.5" customHeight="1">
      <c r="A675" s="72">
        <f>COUNTIF('Copy of Call &amp; Chat-Lidya (buat'!$I$4:$I$1868,I675)</f>
        <v>1</v>
      </c>
      <c r="B675" s="576">
        <v>46127.0</v>
      </c>
      <c r="C675" s="91" t="s">
        <v>83</v>
      </c>
      <c r="D675" s="91" t="s">
        <v>155</v>
      </c>
      <c r="E675" s="91" t="s">
        <v>7813</v>
      </c>
      <c r="F675" s="176">
        <v>46125.0</v>
      </c>
      <c r="G675" s="91"/>
      <c r="H675" s="91" t="s">
        <v>9929</v>
      </c>
      <c r="I675" s="91" t="s">
        <v>9930</v>
      </c>
      <c r="J675" s="97" t="s">
        <v>9931</v>
      </c>
      <c r="K675" s="97" t="s">
        <v>9932</v>
      </c>
      <c r="L675" s="313" t="s">
        <v>9932</v>
      </c>
      <c r="M675" s="91" t="s">
        <v>9933</v>
      </c>
      <c r="N675" s="91" t="s">
        <v>9933</v>
      </c>
      <c r="O675" s="183">
        <v>45290.0</v>
      </c>
      <c r="P675" s="176">
        <v>45834.0</v>
      </c>
      <c r="Q675" s="91" t="s">
        <v>124</v>
      </c>
      <c r="R675" s="91" t="s">
        <v>143</v>
      </c>
      <c r="S675" s="179" t="s">
        <v>251</v>
      </c>
      <c r="T675" s="179" t="s">
        <v>127</v>
      </c>
      <c r="U675" s="185"/>
      <c r="V675" s="91" t="s">
        <v>131</v>
      </c>
      <c r="W675" s="182"/>
      <c r="X675" s="182"/>
      <c r="Y675" s="184"/>
      <c r="Z675" s="182"/>
      <c r="AA675" s="182"/>
    </row>
    <row r="676" ht="22.5" customHeight="1">
      <c r="A676" s="72">
        <f>COUNTIF('Copy of Call &amp; Chat-Lidya (buat'!$I$4:$I$1868,I676)</f>
        <v>1</v>
      </c>
      <c r="B676" s="576">
        <v>46127.0</v>
      </c>
      <c r="C676" s="91" t="s">
        <v>83</v>
      </c>
      <c r="D676" s="91" t="s">
        <v>155</v>
      </c>
      <c r="E676" s="91" t="s">
        <v>7824</v>
      </c>
      <c r="F676" s="176">
        <v>46125.0</v>
      </c>
      <c r="G676" s="91"/>
      <c r="H676" s="91" t="s">
        <v>9935</v>
      </c>
      <c r="I676" s="91" t="s">
        <v>426</v>
      </c>
      <c r="J676" s="97" t="s">
        <v>9936</v>
      </c>
      <c r="K676" s="97" t="s">
        <v>9937</v>
      </c>
      <c r="L676" s="313" t="s">
        <v>9937</v>
      </c>
      <c r="M676" s="91" t="s">
        <v>9938</v>
      </c>
      <c r="N676" s="91" t="s">
        <v>9939</v>
      </c>
      <c r="O676" s="183">
        <v>45291.0</v>
      </c>
      <c r="P676" s="176">
        <v>45834.0</v>
      </c>
      <c r="Q676" s="91" t="s">
        <v>124</v>
      </c>
      <c r="R676" s="91" t="s">
        <v>124</v>
      </c>
      <c r="S676" s="179" t="s">
        <v>126</v>
      </c>
      <c r="T676" s="179" t="s">
        <v>127</v>
      </c>
      <c r="U676" s="179" t="s">
        <v>128</v>
      </c>
      <c r="V676" s="91" t="s">
        <v>131</v>
      </c>
      <c r="W676" s="182"/>
      <c r="X676" s="182"/>
      <c r="Y676" s="184"/>
      <c r="Z676" s="180" t="s">
        <v>533</v>
      </c>
      <c r="AA676" s="182"/>
    </row>
    <row r="677" ht="22.5" customHeight="1">
      <c r="A677" s="72">
        <f>COUNTIF('Copy of Call &amp; Chat-Lidya (buat'!$I$4:$I$1868,I677)</f>
        <v>1</v>
      </c>
      <c r="B677" s="576">
        <v>46127.0</v>
      </c>
      <c r="C677" s="91" t="s">
        <v>83</v>
      </c>
      <c r="D677" s="91" t="s">
        <v>155</v>
      </c>
      <c r="E677" s="91" t="s">
        <v>7838</v>
      </c>
      <c r="F677" s="176">
        <v>46125.0</v>
      </c>
      <c r="G677" s="91"/>
      <c r="H677" s="91" t="s">
        <v>9942</v>
      </c>
      <c r="I677" s="91" t="s">
        <v>1017</v>
      </c>
      <c r="J677" s="97" t="s">
        <v>9943</v>
      </c>
      <c r="K677" s="97" t="s">
        <v>9944</v>
      </c>
      <c r="L677" s="313" t="s">
        <v>9944</v>
      </c>
      <c r="M677" s="91" t="s">
        <v>9945</v>
      </c>
      <c r="N677" s="91" t="s">
        <v>9946</v>
      </c>
      <c r="O677" s="183">
        <v>45291.0</v>
      </c>
      <c r="P677" s="176">
        <v>45834.0</v>
      </c>
      <c r="Q677" s="91" t="s">
        <v>143</v>
      </c>
      <c r="R677" s="91" t="s">
        <v>143</v>
      </c>
      <c r="S677" s="179" t="s">
        <v>126</v>
      </c>
      <c r="T677" s="179" t="s">
        <v>127</v>
      </c>
      <c r="U677" s="185"/>
      <c r="V677" s="91" t="s">
        <v>131</v>
      </c>
      <c r="W677" s="182"/>
      <c r="X677" s="182"/>
      <c r="Y677" s="184"/>
      <c r="Z677" s="182"/>
      <c r="AA677" s="182"/>
    </row>
    <row r="678" ht="22.5" customHeight="1">
      <c r="A678" s="72">
        <f>COUNTIF('Copy of Call &amp; Chat-Lidya (buat'!$I$4:$I$1868,I678)</f>
        <v>3</v>
      </c>
      <c r="B678" s="576">
        <v>46127.0</v>
      </c>
      <c r="C678" s="91" t="s">
        <v>83</v>
      </c>
      <c r="D678" s="91" t="s">
        <v>155</v>
      </c>
      <c r="E678" s="91" t="s">
        <v>7853</v>
      </c>
      <c r="F678" s="176">
        <v>46125.0</v>
      </c>
      <c r="G678" s="91"/>
      <c r="H678" s="91" t="s">
        <v>9949</v>
      </c>
      <c r="I678" s="91" t="s">
        <v>2749</v>
      </c>
      <c r="J678" s="97" t="s">
        <v>9950</v>
      </c>
      <c r="K678" s="97" t="s">
        <v>9951</v>
      </c>
      <c r="L678" s="313" t="s">
        <v>9951</v>
      </c>
      <c r="M678" s="91" t="s">
        <v>9953</v>
      </c>
      <c r="N678" s="91" t="s">
        <v>9954</v>
      </c>
      <c r="O678" s="183">
        <v>45299.0</v>
      </c>
      <c r="P678" s="176">
        <v>45834.0</v>
      </c>
      <c r="Q678" s="91" t="s">
        <v>143</v>
      </c>
      <c r="R678" s="91" t="s">
        <v>143</v>
      </c>
      <c r="S678" s="179" t="s">
        <v>126</v>
      </c>
      <c r="T678" s="179" t="s">
        <v>127</v>
      </c>
      <c r="U678" s="185"/>
      <c r="V678" s="91" t="s">
        <v>131</v>
      </c>
      <c r="W678" s="182"/>
      <c r="X678" s="182"/>
      <c r="Y678" s="184"/>
      <c r="Z678" s="182"/>
      <c r="AA678" s="182"/>
    </row>
    <row r="679" ht="22.5" customHeight="1">
      <c r="A679" s="72">
        <f>COUNTIF('Copy of Call &amp; Chat-Lidya (buat'!$I$4:$I$1868,I679)</f>
        <v>1</v>
      </c>
      <c r="B679" s="576">
        <v>46127.0</v>
      </c>
      <c r="C679" s="91" t="s">
        <v>83</v>
      </c>
      <c r="D679" s="91" t="s">
        <v>155</v>
      </c>
      <c r="E679" s="91" t="s">
        <v>7871</v>
      </c>
      <c r="F679" s="176">
        <v>46125.0</v>
      </c>
      <c r="G679" s="91"/>
      <c r="H679" s="91" t="s">
        <v>9956</v>
      </c>
      <c r="I679" s="91" t="s">
        <v>556</v>
      </c>
      <c r="J679" s="97" t="s">
        <v>9957</v>
      </c>
      <c r="K679" s="97" t="s">
        <v>9958</v>
      </c>
      <c r="L679" s="313" t="s">
        <v>9958</v>
      </c>
      <c r="M679" s="91" t="s">
        <v>9959</v>
      </c>
      <c r="N679" s="91" t="s">
        <v>9959</v>
      </c>
      <c r="O679" s="183">
        <v>45301.0</v>
      </c>
      <c r="P679" s="176">
        <v>45834.0</v>
      </c>
      <c r="Q679" s="91" t="s">
        <v>124</v>
      </c>
      <c r="R679" s="91" t="s">
        <v>124</v>
      </c>
      <c r="S679" s="179" t="s">
        <v>126</v>
      </c>
      <c r="T679" s="179" t="s">
        <v>127</v>
      </c>
      <c r="U679" s="179" t="s">
        <v>128</v>
      </c>
      <c r="V679" s="91" t="s">
        <v>131</v>
      </c>
      <c r="W679" s="182"/>
      <c r="X679" s="182"/>
      <c r="Y679" s="184"/>
      <c r="Z679" s="180" t="s">
        <v>533</v>
      </c>
      <c r="AA679" s="182"/>
    </row>
    <row r="680" ht="22.5" customHeight="1">
      <c r="A680" s="72">
        <f>COUNTIF('Copy of Call &amp; Chat-Lidya (buat'!$I$4:$I$1868,I680)</f>
        <v>1</v>
      </c>
      <c r="B680" s="576">
        <v>46127.0</v>
      </c>
      <c r="C680" s="91" t="s">
        <v>83</v>
      </c>
      <c r="D680" s="91" t="s">
        <v>155</v>
      </c>
      <c r="E680" s="91" t="s">
        <v>7878</v>
      </c>
      <c r="F680" s="176">
        <v>46125.0</v>
      </c>
      <c r="G680" s="91"/>
      <c r="H680" s="91" t="s">
        <v>9961</v>
      </c>
      <c r="I680" s="91" t="s">
        <v>2071</v>
      </c>
      <c r="J680" s="97" t="s">
        <v>9962</v>
      </c>
      <c r="K680" s="97" t="s">
        <v>9963</v>
      </c>
      <c r="L680" s="313" t="s">
        <v>9963</v>
      </c>
      <c r="M680" s="91" t="s">
        <v>9964</v>
      </c>
      <c r="N680" s="91" t="s">
        <v>9965</v>
      </c>
      <c r="O680" s="183">
        <v>45301.0</v>
      </c>
      <c r="P680" s="176">
        <v>45834.0</v>
      </c>
      <c r="Q680" s="91" t="s">
        <v>213</v>
      </c>
      <c r="R680" s="91" t="s">
        <v>143</v>
      </c>
      <c r="S680" s="179" t="s">
        <v>126</v>
      </c>
      <c r="T680" s="179" t="s">
        <v>127</v>
      </c>
      <c r="U680" s="185"/>
      <c r="V680" s="91" t="s">
        <v>131</v>
      </c>
      <c r="W680" s="182"/>
      <c r="X680" s="182"/>
      <c r="Y680" s="184"/>
      <c r="Z680" s="182"/>
      <c r="AA680" s="182"/>
    </row>
    <row r="681" ht="22.5" customHeight="1">
      <c r="A681" s="72">
        <f>COUNTIF('Copy of Call &amp; Chat-Lidya (buat'!$I$4:$I$1868,I681)</f>
        <v>1</v>
      </c>
      <c r="B681" s="576">
        <v>46127.0</v>
      </c>
      <c r="C681" s="91" t="s">
        <v>83</v>
      </c>
      <c r="D681" s="91" t="s">
        <v>155</v>
      </c>
      <c r="E681" s="91" t="s">
        <v>7891</v>
      </c>
      <c r="F681" s="176">
        <v>46125.0</v>
      </c>
      <c r="G681" s="91"/>
      <c r="H681" s="91" t="s">
        <v>9972</v>
      </c>
      <c r="I681" s="91" t="s">
        <v>7036</v>
      </c>
      <c r="J681" s="97" t="s">
        <v>9973</v>
      </c>
      <c r="K681" s="97" t="s">
        <v>9973</v>
      </c>
      <c r="L681" s="313" t="s">
        <v>9973</v>
      </c>
      <c r="M681" s="91" t="s">
        <v>9974</v>
      </c>
      <c r="N681" s="91" t="s">
        <v>9974</v>
      </c>
      <c r="O681" s="183">
        <v>45302.0</v>
      </c>
      <c r="P681" s="176">
        <v>45834.0</v>
      </c>
      <c r="Q681" s="91" t="s">
        <v>143</v>
      </c>
      <c r="R681" s="91" t="s">
        <v>124</v>
      </c>
      <c r="S681" s="179" t="s">
        <v>126</v>
      </c>
      <c r="T681" s="179" t="s">
        <v>127</v>
      </c>
      <c r="U681" s="179" t="s">
        <v>128</v>
      </c>
      <c r="V681" s="91" t="s">
        <v>131</v>
      </c>
      <c r="W681" s="182"/>
      <c r="X681" s="182"/>
      <c r="Y681" s="184"/>
      <c r="Z681" s="180" t="s">
        <v>533</v>
      </c>
      <c r="AA681" s="182"/>
    </row>
    <row r="682" ht="22.5" customHeight="1">
      <c r="A682" s="72">
        <f>COUNTIF('Copy of Call &amp; Chat-Lidya (buat'!$I$4:$I$1868,I682)</f>
        <v>1</v>
      </c>
      <c r="B682" s="576">
        <v>46127.0</v>
      </c>
      <c r="C682" s="91" t="s">
        <v>83</v>
      </c>
      <c r="D682" s="91" t="s">
        <v>155</v>
      </c>
      <c r="E682" s="91" t="s">
        <v>3313</v>
      </c>
      <c r="F682" s="176">
        <v>46125.0</v>
      </c>
      <c r="G682" s="91"/>
      <c r="H682" s="91" t="s">
        <v>9981</v>
      </c>
      <c r="I682" s="91" t="s">
        <v>9982</v>
      </c>
      <c r="J682" s="97" t="s">
        <v>9983</v>
      </c>
      <c r="K682" s="97" t="s">
        <v>9984</v>
      </c>
      <c r="L682" s="313" t="s">
        <v>9984</v>
      </c>
      <c r="M682" s="91" t="s">
        <v>9985</v>
      </c>
      <c r="N682" s="182"/>
      <c r="O682" s="183">
        <v>45302.0</v>
      </c>
      <c r="P682" s="176">
        <v>45834.0</v>
      </c>
      <c r="Q682" s="91" t="s">
        <v>124</v>
      </c>
      <c r="R682" s="91" t="s">
        <v>143</v>
      </c>
      <c r="S682" s="179" t="s">
        <v>126</v>
      </c>
      <c r="T682" s="179" t="s">
        <v>127</v>
      </c>
      <c r="U682" s="185"/>
      <c r="V682" s="91" t="s">
        <v>131</v>
      </c>
      <c r="W682" s="182"/>
      <c r="X682" s="182"/>
      <c r="Y682" s="184"/>
      <c r="Z682" s="182"/>
      <c r="AA682" s="182"/>
    </row>
    <row r="683" ht="22.5" customHeight="1">
      <c r="A683" s="72">
        <f>COUNTIF('Copy of Call &amp; Chat-Lidya (buat'!$I$4:$I$1868,I683)</f>
        <v>1</v>
      </c>
      <c r="B683" s="576">
        <v>46127.0</v>
      </c>
      <c r="C683" s="91" t="s">
        <v>83</v>
      </c>
      <c r="D683" s="91" t="s">
        <v>155</v>
      </c>
      <c r="E683" s="91" t="s">
        <v>7913</v>
      </c>
      <c r="F683" s="176">
        <v>46125.0</v>
      </c>
      <c r="G683" s="91"/>
      <c r="H683" s="91" t="s">
        <v>9989</v>
      </c>
      <c r="I683" s="91" t="s">
        <v>990</v>
      </c>
      <c r="J683" s="97" t="s">
        <v>9990</v>
      </c>
      <c r="K683" s="97" t="s">
        <v>2342</v>
      </c>
      <c r="L683" s="313" t="s">
        <v>2342</v>
      </c>
      <c r="M683" s="91" t="s">
        <v>9991</v>
      </c>
      <c r="N683" s="91" t="s">
        <v>9991</v>
      </c>
      <c r="O683" s="183">
        <v>45302.0</v>
      </c>
      <c r="P683" s="176">
        <v>45834.0</v>
      </c>
      <c r="Q683" s="91" t="s">
        <v>124</v>
      </c>
      <c r="R683" s="91" t="s">
        <v>143</v>
      </c>
      <c r="S683" s="179" t="s">
        <v>251</v>
      </c>
      <c r="T683" s="179" t="s">
        <v>127</v>
      </c>
      <c r="U683" s="185"/>
      <c r="V683" s="91" t="s">
        <v>131</v>
      </c>
      <c r="W683" s="182"/>
      <c r="X683" s="182"/>
      <c r="Y683" s="184"/>
      <c r="Z683" s="182"/>
      <c r="AA683" s="182"/>
    </row>
    <row r="684" ht="22.5" customHeight="1">
      <c r="A684" s="72">
        <f>COUNTIF('Copy of Call &amp; Chat-Lidya (buat'!$I$4:$I$1868,I684)</f>
        <v>1</v>
      </c>
      <c r="B684" s="576">
        <v>46127.0</v>
      </c>
      <c r="C684" s="91" t="s">
        <v>83</v>
      </c>
      <c r="D684" s="91" t="s">
        <v>155</v>
      </c>
      <c r="E684" s="91" t="s">
        <v>7925</v>
      </c>
      <c r="F684" s="176">
        <v>46125.0</v>
      </c>
      <c r="G684" s="91"/>
      <c r="H684" s="91" t="s">
        <v>9996</v>
      </c>
      <c r="I684" s="91" t="s">
        <v>4706</v>
      </c>
      <c r="J684" s="97" t="s">
        <v>9997</v>
      </c>
      <c r="K684" s="97" t="s">
        <v>9998</v>
      </c>
      <c r="L684" s="313" t="s">
        <v>9998</v>
      </c>
      <c r="M684" s="91" t="s">
        <v>9999</v>
      </c>
      <c r="N684" s="91" t="s">
        <v>9999</v>
      </c>
      <c r="O684" s="183">
        <v>45302.0</v>
      </c>
      <c r="P684" s="176">
        <v>45834.0</v>
      </c>
      <c r="Q684" s="91" t="s">
        <v>124</v>
      </c>
      <c r="R684" s="91" t="s">
        <v>143</v>
      </c>
      <c r="S684" s="179" t="s">
        <v>126</v>
      </c>
      <c r="T684" s="179" t="s">
        <v>127</v>
      </c>
      <c r="U684" s="179" t="s">
        <v>128</v>
      </c>
      <c r="V684" s="91" t="s">
        <v>131</v>
      </c>
      <c r="W684" s="182"/>
      <c r="X684" s="182"/>
      <c r="Y684" s="184"/>
      <c r="Z684" s="180" t="s">
        <v>533</v>
      </c>
      <c r="AA684" s="182"/>
    </row>
    <row r="685" ht="22.5" customHeight="1">
      <c r="A685" s="72">
        <f>COUNTIF('Copy of Call &amp; Chat-Lidya (buat'!$I$4:$I$1868,I685)</f>
        <v>2</v>
      </c>
      <c r="B685" s="576">
        <v>46127.0</v>
      </c>
      <c r="C685" s="91" t="s">
        <v>83</v>
      </c>
      <c r="D685" s="91" t="s">
        <v>155</v>
      </c>
      <c r="E685" s="91" t="s">
        <v>2502</v>
      </c>
      <c r="F685" s="176">
        <v>46125.0</v>
      </c>
      <c r="G685" s="91"/>
      <c r="H685" s="91" t="s">
        <v>2505</v>
      </c>
      <c r="I685" s="91" t="s">
        <v>1174</v>
      </c>
      <c r="J685" s="97" t="s">
        <v>2507</v>
      </c>
      <c r="K685" s="97" t="s">
        <v>2508</v>
      </c>
      <c r="L685" s="313" t="s">
        <v>2508</v>
      </c>
      <c r="M685" s="91" t="s">
        <v>2511</v>
      </c>
      <c r="N685" s="91" t="s">
        <v>2511</v>
      </c>
      <c r="O685" s="183">
        <v>45311.0</v>
      </c>
      <c r="P685" s="176">
        <v>45834.0</v>
      </c>
      <c r="Q685" s="91" t="s">
        <v>86</v>
      </c>
      <c r="R685" s="91" t="s">
        <v>143</v>
      </c>
      <c r="S685" s="179" t="s">
        <v>126</v>
      </c>
      <c r="T685" s="179" t="s">
        <v>127</v>
      </c>
      <c r="U685" s="185"/>
      <c r="V685" s="91" t="s">
        <v>131</v>
      </c>
      <c r="W685" s="182"/>
      <c r="X685" s="182"/>
      <c r="Y685" s="184"/>
      <c r="Z685" s="182"/>
      <c r="AA685" s="182"/>
    </row>
    <row r="686" ht="22.5" customHeight="1">
      <c r="A686" s="72">
        <f>COUNTIF('Copy of Call &amp; Chat-Lidya (buat'!$I$4:$I$1868,I686)</f>
        <v>1</v>
      </c>
      <c r="B686" s="576">
        <v>46127.0</v>
      </c>
      <c r="C686" s="91" t="s">
        <v>83</v>
      </c>
      <c r="D686" s="91" t="s">
        <v>155</v>
      </c>
      <c r="E686" s="91" t="s">
        <v>7952</v>
      </c>
      <c r="F686" s="176">
        <v>46125.0</v>
      </c>
      <c r="G686" s="91"/>
      <c r="H686" s="91" t="s">
        <v>10004</v>
      </c>
      <c r="I686" s="91" t="s">
        <v>1228</v>
      </c>
      <c r="J686" s="97" t="s">
        <v>10005</v>
      </c>
      <c r="K686" s="97" t="s">
        <v>10006</v>
      </c>
      <c r="L686" s="313" t="s">
        <v>10006</v>
      </c>
      <c r="M686" s="91" t="s">
        <v>10007</v>
      </c>
      <c r="N686" s="182"/>
      <c r="O686" s="183">
        <v>45313.0</v>
      </c>
      <c r="P686" s="176">
        <v>45834.0</v>
      </c>
      <c r="Q686" s="91" t="s">
        <v>124</v>
      </c>
      <c r="R686" s="497" t="s">
        <v>143</v>
      </c>
      <c r="S686" s="179" t="s">
        <v>126</v>
      </c>
      <c r="T686" s="179" t="s">
        <v>127</v>
      </c>
      <c r="U686" s="185"/>
      <c r="V686" s="91" t="s">
        <v>131</v>
      </c>
      <c r="W686" s="182"/>
      <c r="X686" s="182"/>
      <c r="Y686" s="184"/>
      <c r="Z686" s="182"/>
      <c r="AA686" s="182"/>
    </row>
    <row r="687" ht="22.5" customHeight="1">
      <c r="A687" s="72">
        <f>COUNTIF('Copy of Call &amp; Chat-Lidya (buat'!$I$4:$I$1868,I687)</f>
        <v>1</v>
      </c>
      <c r="B687" s="576">
        <v>46127.0</v>
      </c>
      <c r="C687" s="91" t="s">
        <v>83</v>
      </c>
      <c r="D687" s="91" t="s">
        <v>155</v>
      </c>
      <c r="E687" s="91" t="s">
        <v>7161</v>
      </c>
      <c r="F687" s="176">
        <v>46126.0</v>
      </c>
      <c r="G687" s="91"/>
      <c r="H687" s="91" t="s">
        <v>10011</v>
      </c>
      <c r="I687" s="91" t="s">
        <v>10012</v>
      </c>
      <c r="J687" s="97" t="s">
        <v>10013</v>
      </c>
      <c r="K687" s="97" t="s">
        <v>10014</v>
      </c>
      <c r="L687" s="313" t="s">
        <v>10014</v>
      </c>
      <c r="M687" s="91" t="s">
        <v>10015</v>
      </c>
      <c r="N687" s="182"/>
      <c r="O687" s="183">
        <v>45339.0</v>
      </c>
      <c r="P687" s="176">
        <v>45834.0</v>
      </c>
      <c r="Q687" s="91" t="s">
        <v>222</v>
      </c>
      <c r="R687" s="91" t="s">
        <v>143</v>
      </c>
      <c r="S687" s="179" t="s">
        <v>251</v>
      </c>
      <c r="T687" s="179" t="s">
        <v>127</v>
      </c>
      <c r="U687" s="185"/>
      <c r="V687" s="91" t="s">
        <v>131</v>
      </c>
      <c r="W687" s="182"/>
      <c r="X687" s="182"/>
      <c r="Y687" s="184"/>
      <c r="Z687" s="182"/>
      <c r="AA687" s="182"/>
    </row>
    <row r="688" ht="22.5" customHeight="1">
      <c r="A688" s="72">
        <f>COUNTIF('Copy of Call &amp; Chat-Lidya (buat'!$I$4:$I$1868,I688)</f>
        <v>3</v>
      </c>
      <c r="B688" s="576">
        <v>46127.0</v>
      </c>
      <c r="C688" s="91" t="s">
        <v>83</v>
      </c>
      <c r="D688" s="91" t="s">
        <v>155</v>
      </c>
      <c r="E688" s="91" t="s">
        <v>7176</v>
      </c>
      <c r="F688" s="176">
        <v>46126.0</v>
      </c>
      <c r="G688" s="91"/>
      <c r="H688" s="91" t="s">
        <v>10018</v>
      </c>
      <c r="I688" s="91" t="s">
        <v>10019</v>
      </c>
      <c r="J688" s="97" t="s">
        <v>10020</v>
      </c>
      <c r="K688" s="97" t="s">
        <v>10021</v>
      </c>
      <c r="L688" s="313" t="s">
        <v>10021</v>
      </c>
      <c r="M688" s="91" t="s">
        <v>10022</v>
      </c>
      <c r="N688" s="91" t="s">
        <v>10022</v>
      </c>
      <c r="O688" s="183">
        <v>45343.0</v>
      </c>
      <c r="P688" s="176">
        <v>45834.0</v>
      </c>
      <c r="Q688" s="91" t="s">
        <v>95</v>
      </c>
      <c r="R688" s="91" t="s">
        <v>143</v>
      </c>
      <c r="S688" s="179" t="s">
        <v>251</v>
      </c>
      <c r="T688" s="179" t="s">
        <v>127</v>
      </c>
      <c r="U688" s="185"/>
      <c r="V688" s="91" t="s">
        <v>131</v>
      </c>
      <c r="W688" s="182"/>
      <c r="X688" s="182"/>
      <c r="Y688" s="184"/>
      <c r="Z688" s="182"/>
      <c r="AA688" s="182"/>
    </row>
    <row r="689" ht="22.5" customHeight="1">
      <c r="A689" s="72">
        <f>COUNTIF('Copy of Call &amp; Chat-Lidya (buat'!$I$4:$I$1868,I689)</f>
        <v>3</v>
      </c>
      <c r="B689" s="576">
        <v>46127.0</v>
      </c>
      <c r="C689" s="91" t="s">
        <v>83</v>
      </c>
      <c r="D689" s="91" t="s">
        <v>155</v>
      </c>
      <c r="E689" s="91" t="s">
        <v>7188</v>
      </c>
      <c r="F689" s="176">
        <v>46126.0</v>
      </c>
      <c r="G689" s="91"/>
      <c r="H689" s="91" t="s">
        <v>10024</v>
      </c>
      <c r="I689" s="91" t="s">
        <v>10025</v>
      </c>
      <c r="J689" s="97" t="s">
        <v>10026</v>
      </c>
      <c r="K689" s="97" t="s">
        <v>10027</v>
      </c>
      <c r="L689" s="313" t="s">
        <v>10027</v>
      </c>
      <c r="M689" s="91" t="s">
        <v>10028</v>
      </c>
      <c r="N689" s="182"/>
      <c r="O689" s="183">
        <v>45343.0</v>
      </c>
      <c r="P689" s="176">
        <v>45834.0</v>
      </c>
      <c r="Q689" s="91" t="s">
        <v>143</v>
      </c>
      <c r="R689" s="91" t="s">
        <v>143</v>
      </c>
      <c r="S689" s="179" t="s">
        <v>251</v>
      </c>
      <c r="T689" s="179" t="s">
        <v>127</v>
      </c>
      <c r="U689" s="185"/>
      <c r="V689" s="91" t="s">
        <v>131</v>
      </c>
      <c r="W689" s="182"/>
      <c r="X689" s="182"/>
      <c r="Y689" s="184"/>
      <c r="Z689" s="182"/>
      <c r="AA689" s="182"/>
    </row>
    <row r="690" ht="22.5" customHeight="1">
      <c r="A690" s="72">
        <f>COUNTIF('Copy of Call &amp; Chat-Lidya (buat'!$I$4:$I$1868,I690)</f>
        <v>3</v>
      </c>
      <c r="B690" s="576">
        <v>46127.0</v>
      </c>
      <c r="C690" s="91" t="s">
        <v>83</v>
      </c>
      <c r="D690" s="91" t="s">
        <v>155</v>
      </c>
      <c r="E690" s="91" t="s">
        <v>3809</v>
      </c>
      <c r="F690" s="176">
        <v>46126.0</v>
      </c>
      <c r="G690" s="91"/>
      <c r="H690" s="91" t="s">
        <v>10032</v>
      </c>
      <c r="I690" s="91" t="s">
        <v>10033</v>
      </c>
      <c r="J690" s="97" t="s">
        <v>10034</v>
      </c>
      <c r="K690" s="97" t="s">
        <v>10035</v>
      </c>
      <c r="L690" s="313" t="s">
        <v>10035</v>
      </c>
      <c r="M690" s="91" t="s">
        <v>10036</v>
      </c>
      <c r="N690" s="91" t="s">
        <v>10036</v>
      </c>
      <c r="O690" s="183">
        <v>45361.0</v>
      </c>
      <c r="P690" s="176">
        <v>45834.0</v>
      </c>
      <c r="Q690" s="91" t="s">
        <v>213</v>
      </c>
      <c r="R690" s="91" t="s">
        <v>143</v>
      </c>
      <c r="S690" s="179" t="s">
        <v>126</v>
      </c>
      <c r="T690" s="179" t="s">
        <v>127</v>
      </c>
      <c r="U690" s="185"/>
      <c r="V690" s="91" t="s">
        <v>131</v>
      </c>
      <c r="W690" s="182"/>
      <c r="X690" s="182"/>
      <c r="Y690" s="184"/>
      <c r="Z690" s="182"/>
      <c r="AA690" s="182"/>
    </row>
    <row r="691" ht="22.5" customHeight="1">
      <c r="A691" s="72">
        <f>COUNTIF('Copy of Call &amp; Chat-Lidya (buat'!$I$4:$I$1868,I691)</f>
        <v>2</v>
      </c>
      <c r="B691" s="576">
        <v>46127.0</v>
      </c>
      <c r="C691" s="91" t="s">
        <v>83</v>
      </c>
      <c r="D691" s="91" t="s">
        <v>155</v>
      </c>
      <c r="E691" s="91" t="s">
        <v>7321</v>
      </c>
      <c r="F691" s="176">
        <v>46126.0</v>
      </c>
      <c r="G691" s="91"/>
      <c r="H691" s="91" t="s">
        <v>10041</v>
      </c>
      <c r="I691" s="91" t="s">
        <v>10042</v>
      </c>
      <c r="J691" s="97" t="s">
        <v>10043</v>
      </c>
      <c r="K691" s="97" t="s">
        <v>10044</v>
      </c>
      <c r="L691" s="313" t="s">
        <v>10044</v>
      </c>
      <c r="M691" s="91" t="s">
        <v>10045</v>
      </c>
      <c r="N691" s="91" t="s">
        <v>10045</v>
      </c>
      <c r="O691" s="183">
        <v>45362.0</v>
      </c>
      <c r="P691" s="176">
        <v>45834.0</v>
      </c>
      <c r="Q691" s="91" t="s">
        <v>95</v>
      </c>
      <c r="R691" s="91" t="s">
        <v>143</v>
      </c>
      <c r="S691" s="179" t="s">
        <v>350</v>
      </c>
      <c r="T691" s="179" t="s">
        <v>145</v>
      </c>
      <c r="U691" s="179" t="s">
        <v>101</v>
      </c>
      <c r="V691" s="91" t="s">
        <v>131</v>
      </c>
      <c r="W691" s="182"/>
      <c r="X691" s="182"/>
      <c r="Y691" s="184"/>
      <c r="Z691" s="180" t="s">
        <v>364</v>
      </c>
      <c r="AA691" s="182"/>
    </row>
    <row r="692" ht="22.5" customHeight="1">
      <c r="A692" s="72">
        <f>COUNTIF('Copy of Call &amp; Chat-Lidya (buat'!$I$4:$I$1868,I692)</f>
        <v>2</v>
      </c>
      <c r="B692" s="576">
        <v>46127.0</v>
      </c>
      <c r="C692" s="91" t="s">
        <v>83</v>
      </c>
      <c r="D692" s="91" t="s">
        <v>155</v>
      </c>
      <c r="E692" s="91" t="s">
        <v>7327</v>
      </c>
      <c r="F692" s="176">
        <v>46126.0</v>
      </c>
      <c r="G692" s="91"/>
      <c r="H692" s="91" t="s">
        <v>10048</v>
      </c>
      <c r="I692" s="91" t="s">
        <v>10049</v>
      </c>
      <c r="J692" s="97" t="s">
        <v>10050</v>
      </c>
      <c r="K692" s="97" t="s">
        <v>10051</v>
      </c>
      <c r="L692" s="313" t="s">
        <v>10051</v>
      </c>
      <c r="M692" s="91" t="s">
        <v>10052</v>
      </c>
      <c r="N692" s="182"/>
      <c r="O692" s="183">
        <v>45362.0</v>
      </c>
      <c r="P692" s="176">
        <v>45834.0</v>
      </c>
      <c r="Q692" s="91" t="s">
        <v>143</v>
      </c>
      <c r="R692" s="91" t="s">
        <v>143</v>
      </c>
      <c r="S692" s="179" t="s">
        <v>251</v>
      </c>
      <c r="T692" s="179" t="s">
        <v>127</v>
      </c>
      <c r="U692" s="185"/>
      <c r="V692" s="91" t="s">
        <v>131</v>
      </c>
      <c r="W692" s="182"/>
      <c r="X692" s="182"/>
      <c r="Y692" s="184"/>
      <c r="Z692" s="182"/>
      <c r="AA692" s="182"/>
    </row>
    <row r="693" ht="22.5" customHeight="1">
      <c r="A693" s="72">
        <f>COUNTIF('Copy of Call &amp; Chat-Lidya (buat'!$I$4:$I$1868,I693)</f>
        <v>2</v>
      </c>
      <c r="B693" s="576">
        <v>46127.0</v>
      </c>
      <c r="C693" s="91" t="s">
        <v>83</v>
      </c>
      <c r="D693" s="91" t="s">
        <v>155</v>
      </c>
      <c r="E693" s="91" t="s">
        <v>7374</v>
      </c>
      <c r="F693" s="176">
        <v>46126.0</v>
      </c>
      <c r="G693" s="91"/>
      <c r="H693" s="91" t="s">
        <v>10053</v>
      </c>
      <c r="I693" s="91" t="s">
        <v>10054</v>
      </c>
      <c r="J693" s="97" t="s">
        <v>10055</v>
      </c>
      <c r="K693" s="97" t="s">
        <v>10056</v>
      </c>
      <c r="L693" s="313" t="s">
        <v>10056</v>
      </c>
      <c r="M693" s="91" t="s">
        <v>10057</v>
      </c>
      <c r="N693" s="91" t="s">
        <v>10057</v>
      </c>
      <c r="O693" s="183">
        <v>45368.0</v>
      </c>
      <c r="P693" s="176">
        <v>45834.0</v>
      </c>
      <c r="Q693" s="91" t="s">
        <v>124</v>
      </c>
      <c r="R693" s="91" t="s">
        <v>143</v>
      </c>
      <c r="S693" s="179" t="s">
        <v>350</v>
      </c>
      <c r="T693" s="179" t="s">
        <v>350</v>
      </c>
      <c r="U693" s="179" t="s">
        <v>101</v>
      </c>
      <c r="V693" s="91" t="s">
        <v>131</v>
      </c>
      <c r="W693" s="182"/>
      <c r="X693" s="182"/>
      <c r="Y693" s="184"/>
      <c r="Z693" s="180" t="s">
        <v>10059</v>
      </c>
      <c r="AA693" s="182"/>
    </row>
    <row r="694" ht="22.5" customHeight="1">
      <c r="A694" s="72">
        <f>COUNTIF('Copy of Call &amp; Chat-Lidya (buat'!$I$4:$I$1868,I694)</f>
        <v>3</v>
      </c>
      <c r="B694" s="576">
        <v>46127.0</v>
      </c>
      <c r="C694" s="91" t="s">
        <v>83</v>
      </c>
      <c r="D694" s="91" t="s">
        <v>155</v>
      </c>
      <c r="E694" s="91" t="s">
        <v>2489</v>
      </c>
      <c r="F694" s="176">
        <v>46127.0</v>
      </c>
      <c r="G694" s="91"/>
      <c r="H694" s="91" t="s">
        <v>2491</v>
      </c>
      <c r="I694" s="91" t="s">
        <v>2493</v>
      </c>
      <c r="J694" s="97" t="s">
        <v>2494</v>
      </c>
      <c r="K694" s="97" t="s">
        <v>2495</v>
      </c>
      <c r="L694" s="313" t="s">
        <v>2495</v>
      </c>
      <c r="M694" s="91" t="s">
        <v>2498</v>
      </c>
      <c r="N694" s="91" t="s">
        <v>2498</v>
      </c>
      <c r="O694" s="183">
        <v>46060.0</v>
      </c>
      <c r="P694" s="176">
        <v>46074.0</v>
      </c>
      <c r="Q694" s="91" t="s">
        <v>124</v>
      </c>
      <c r="R694" s="91" t="s">
        <v>143</v>
      </c>
      <c r="S694" s="179" t="s">
        <v>126</v>
      </c>
      <c r="T694" s="179" t="s">
        <v>145</v>
      </c>
      <c r="U694" s="179" t="s">
        <v>101</v>
      </c>
      <c r="V694" s="91" t="s">
        <v>131</v>
      </c>
      <c r="W694" s="182"/>
      <c r="X694" s="182"/>
      <c r="Y694" s="184"/>
      <c r="Z694" s="182"/>
      <c r="AA694" s="182"/>
    </row>
    <row r="695" ht="22.5" customHeight="1">
      <c r="A695" s="72">
        <f>COUNTIF('Copy of Call &amp; Chat-Lidya (buat'!$I$4:$I$1868,I695)</f>
        <v>4</v>
      </c>
      <c r="B695" s="576">
        <v>46127.0</v>
      </c>
      <c r="C695" s="91" t="s">
        <v>83</v>
      </c>
      <c r="D695" s="91" t="s">
        <v>155</v>
      </c>
      <c r="E695" s="91" t="s">
        <v>3754</v>
      </c>
      <c r="F695" s="176">
        <v>46127.0</v>
      </c>
      <c r="G695" s="91"/>
      <c r="H695" s="91" t="s">
        <v>3758</v>
      </c>
      <c r="I695" s="91" t="s">
        <v>3760</v>
      </c>
      <c r="J695" s="97" t="s">
        <v>3761</v>
      </c>
      <c r="K695" s="97" t="s">
        <v>3762</v>
      </c>
      <c r="L695" s="313" t="s">
        <v>3762</v>
      </c>
      <c r="M695" s="91" t="s">
        <v>3763</v>
      </c>
      <c r="N695" s="91" t="s">
        <v>3764</v>
      </c>
      <c r="O695" s="183">
        <v>46061.0</v>
      </c>
      <c r="P695" s="176">
        <v>46075.0</v>
      </c>
      <c r="Q695" s="91" t="s">
        <v>143</v>
      </c>
      <c r="R695" s="91" t="s">
        <v>143</v>
      </c>
      <c r="S695" s="179" t="s">
        <v>126</v>
      </c>
      <c r="T695" s="179" t="s">
        <v>127</v>
      </c>
      <c r="U695" s="185"/>
      <c r="V695" s="91" t="s">
        <v>131</v>
      </c>
      <c r="W695" s="182"/>
      <c r="X695" s="182"/>
      <c r="Y695" s="184"/>
      <c r="Z695" s="182"/>
      <c r="AA695" s="182"/>
    </row>
    <row r="696" ht="22.5" customHeight="1">
      <c r="A696" s="72">
        <f>COUNTIF('Copy of Call &amp; Chat-Lidya (buat'!$I$4:$I$1868,I696)</f>
        <v>3</v>
      </c>
      <c r="B696" s="576">
        <v>46127.0</v>
      </c>
      <c r="C696" s="91" t="s">
        <v>83</v>
      </c>
      <c r="D696" s="91" t="s">
        <v>155</v>
      </c>
      <c r="E696" s="91" t="s">
        <v>3770</v>
      </c>
      <c r="F696" s="176">
        <v>46127.0</v>
      </c>
      <c r="G696" s="91"/>
      <c r="H696" s="91" t="s">
        <v>3771</v>
      </c>
      <c r="I696" s="91" t="s">
        <v>3773</v>
      </c>
      <c r="J696" s="97" t="s">
        <v>3774</v>
      </c>
      <c r="K696" s="97" t="s">
        <v>154</v>
      </c>
      <c r="L696" s="313" t="s">
        <v>154</v>
      </c>
      <c r="M696" s="91" t="s">
        <v>3775</v>
      </c>
      <c r="N696" s="91" t="s">
        <v>3775</v>
      </c>
      <c r="O696" s="183">
        <v>46062.0</v>
      </c>
      <c r="P696" s="176">
        <v>46076.0</v>
      </c>
      <c r="Q696" s="91" t="s">
        <v>124</v>
      </c>
      <c r="R696" s="91" t="s">
        <v>143</v>
      </c>
      <c r="S696" s="179" t="s">
        <v>251</v>
      </c>
      <c r="T696" s="179" t="s">
        <v>127</v>
      </c>
      <c r="U696" s="185"/>
      <c r="V696" s="91" t="s">
        <v>131</v>
      </c>
      <c r="W696" s="182"/>
      <c r="X696" s="182"/>
      <c r="Y696" s="184"/>
      <c r="Z696" s="182"/>
      <c r="AA696" s="182"/>
    </row>
    <row r="697" ht="22.5" customHeight="1">
      <c r="A697" s="72">
        <f>COUNTIF('Copy of Call &amp; Chat-Lidya (buat'!$I$4:$I$1868,I697)</f>
        <v>3</v>
      </c>
      <c r="B697" s="576">
        <v>46127.0</v>
      </c>
      <c r="C697" s="91" t="s">
        <v>83</v>
      </c>
      <c r="D697" s="91" t="s">
        <v>155</v>
      </c>
      <c r="E697" s="91" t="s">
        <v>3281</v>
      </c>
      <c r="F697" s="176">
        <v>46127.0</v>
      </c>
      <c r="G697" s="91"/>
      <c r="H697" s="91" t="s">
        <v>3780</v>
      </c>
      <c r="I697" s="91" t="s">
        <v>3781</v>
      </c>
      <c r="J697" s="97" t="s">
        <v>3782</v>
      </c>
      <c r="K697" s="814" t="s">
        <v>3783</v>
      </c>
      <c r="L697" s="815" t="s">
        <v>3783</v>
      </c>
      <c r="M697" s="91" t="s">
        <v>3784</v>
      </c>
      <c r="N697" s="91" t="s">
        <v>3784</v>
      </c>
      <c r="O697" s="183">
        <v>46063.0</v>
      </c>
      <c r="P697" s="176">
        <v>46077.0</v>
      </c>
      <c r="Q697" s="91" t="s">
        <v>143</v>
      </c>
      <c r="R697" s="91" t="s">
        <v>143</v>
      </c>
      <c r="S697" s="179" t="s">
        <v>251</v>
      </c>
      <c r="T697" s="179" t="s">
        <v>127</v>
      </c>
      <c r="U697" s="185"/>
      <c r="V697" s="91" t="s">
        <v>131</v>
      </c>
      <c r="W697" s="182"/>
      <c r="X697" s="182"/>
      <c r="Y697" s="184"/>
      <c r="Z697" s="182"/>
      <c r="AA697" s="182"/>
    </row>
    <row r="698" ht="22.5" customHeight="1">
      <c r="A698" s="72">
        <f>COUNTIF('Copy of Call &amp; Chat-Lidya (buat'!$I$4:$I$1868,I698)</f>
        <v>3</v>
      </c>
      <c r="B698" s="576">
        <v>46127.0</v>
      </c>
      <c r="C698" s="91" t="s">
        <v>83</v>
      </c>
      <c r="D698" s="91" t="s">
        <v>155</v>
      </c>
      <c r="E698" s="91" t="s">
        <v>3785</v>
      </c>
      <c r="F698" s="176">
        <v>46127.0</v>
      </c>
      <c r="G698" s="91"/>
      <c r="H698" s="91" t="s">
        <v>3786</v>
      </c>
      <c r="I698" s="91" t="s">
        <v>3787</v>
      </c>
      <c r="J698" s="97" t="s">
        <v>3788</v>
      </c>
      <c r="K698" s="97" t="s">
        <v>3789</v>
      </c>
      <c r="L698" s="313" t="s">
        <v>3789</v>
      </c>
      <c r="M698" s="91" t="s">
        <v>3790</v>
      </c>
      <c r="N698" s="91" t="s">
        <v>3790</v>
      </c>
      <c r="O698" s="183">
        <v>46065.0</v>
      </c>
      <c r="P698" s="176">
        <v>46079.0</v>
      </c>
      <c r="Q698" s="91" t="s">
        <v>213</v>
      </c>
      <c r="R698" s="91" t="s">
        <v>143</v>
      </c>
      <c r="S698" s="179" t="s">
        <v>251</v>
      </c>
      <c r="T698" s="179" t="s">
        <v>127</v>
      </c>
      <c r="U698" s="185"/>
      <c r="V698" s="91" t="s">
        <v>131</v>
      </c>
      <c r="W698" s="182"/>
      <c r="X698" s="182"/>
      <c r="Y698" s="184"/>
      <c r="Z698" s="182"/>
      <c r="AA698" s="182"/>
    </row>
    <row r="699" ht="22.5" customHeight="1">
      <c r="A699" s="72">
        <f>COUNTIF('Copy of Call &amp; Chat-Lidya (buat'!$I$4:$I$1868,I699)</f>
        <v>3</v>
      </c>
      <c r="B699" s="576">
        <v>46127.0</v>
      </c>
      <c r="C699" s="91" t="s">
        <v>83</v>
      </c>
      <c r="D699" s="91" t="s">
        <v>155</v>
      </c>
      <c r="E699" s="91" t="s">
        <v>3791</v>
      </c>
      <c r="F699" s="176">
        <v>46127.0</v>
      </c>
      <c r="G699" s="91"/>
      <c r="H699" s="91" t="s">
        <v>3792</v>
      </c>
      <c r="I699" s="91" t="s">
        <v>3793</v>
      </c>
      <c r="J699" s="97" t="s">
        <v>3794</v>
      </c>
      <c r="K699" s="97" t="s">
        <v>3795</v>
      </c>
      <c r="L699" s="313" t="s">
        <v>3795</v>
      </c>
      <c r="M699" s="91" t="s">
        <v>3796</v>
      </c>
      <c r="N699" s="91" t="s">
        <v>3796</v>
      </c>
      <c r="O699" s="183">
        <v>46066.0</v>
      </c>
      <c r="P699" s="176">
        <v>46080.0</v>
      </c>
      <c r="Q699" s="91" t="s">
        <v>124</v>
      </c>
      <c r="R699" s="91" t="s">
        <v>143</v>
      </c>
      <c r="S699" s="179" t="s">
        <v>251</v>
      </c>
      <c r="T699" s="179" t="s">
        <v>127</v>
      </c>
      <c r="U699" s="185"/>
      <c r="V699" s="91" t="s">
        <v>131</v>
      </c>
      <c r="W699" s="182"/>
      <c r="X699" s="182"/>
      <c r="Y699" s="184"/>
      <c r="Z699" s="182"/>
      <c r="AA699" s="182"/>
    </row>
    <row r="700" ht="22.5" customHeight="1">
      <c r="A700" s="72">
        <f>COUNTIF('Copy of Call &amp; Chat-Lidya (buat'!$I$4:$I$1868,I700)</f>
        <v>3</v>
      </c>
      <c r="B700" s="576">
        <v>46127.0</v>
      </c>
      <c r="C700" s="91" t="s">
        <v>83</v>
      </c>
      <c r="D700" s="91" t="s">
        <v>155</v>
      </c>
      <c r="E700" s="91" t="s">
        <v>3797</v>
      </c>
      <c r="F700" s="176">
        <v>46127.0</v>
      </c>
      <c r="G700" s="91"/>
      <c r="H700" s="91" t="s">
        <v>3798</v>
      </c>
      <c r="I700" s="91" t="s">
        <v>3799</v>
      </c>
      <c r="J700" s="97" t="s">
        <v>3800</v>
      </c>
      <c r="K700" s="97" t="s">
        <v>3801</v>
      </c>
      <c r="L700" s="313" t="s">
        <v>3801</v>
      </c>
      <c r="M700" s="91" t="s">
        <v>3802</v>
      </c>
      <c r="N700" s="91" t="s">
        <v>3802</v>
      </c>
      <c r="O700" s="183">
        <v>46066.0</v>
      </c>
      <c r="P700" s="176">
        <v>46080.0</v>
      </c>
      <c r="Q700" s="91" t="s">
        <v>124</v>
      </c>
      <c r="R700" s="91" t="s">
        <v>143</v>
      </c>
      <c r="S700" s="179" t="s">
        <v>251</v>
      </c>
      <c r="T700" s="179" t="s">
        <v>127</v>
      </c>
      <c r="U700" s="185"/>
      <c r="V700" s="91" t="s">
        <v>131</v>
      </c>
      <c r="W700" s="182"/>
      <c r="X700" s="182"/>
      <c r="Y700" s="184"/>
      <c r="Z700" s="182"/>
      <c r="AA700" s="182"/>
    </row>
    <row r="701" ht="22.5" customHeight="1">
      <c r="A701" s="72">
        <f>COUNTIF('Copy of Call &amp; Chat-Lidya (buat'!$I$4:$I$1868,I701)</f>
        <v>3</v>
      </c>
      <c r="B701" s="576">
        <v>46127.0</v>
      </c>
      <c r="C701" s="91" t="s">
        <v>83</v>
      </c>
      <c r="D701" s="91" t="s">
        <v>155</v>
      </c>
      <c r="E701" s="91" t="s">
        <v>2504</v>
      </c>
      <c r="F701" s="176">
        <v>46127.0</v>
      </c>
      <c r="G701" s="91"/>
      <c r="H701" s="91" t="s">
        <v>2509</v>
      </c>
      <c r="I701" s="91" t="s">
        <v>2510</v>
      </c>
      <c r="J701" s="97" t="s">
        <v>143</v>
      </c>
      <c r="K701" s="97" t="s">
        <v>2512</v>
      </c>
      <c r="L701" s="313" t="s">
        <v>2513</v>
      </c>
      <c r="M701" s="91" t="s">
        <v>2514</v>
      </c>
      <c r="N701" s="91" t="s">
        <v>314</v>
      </c>
      <c r="O701" s="183">
        <v>46067.0</v>
      </c>
      <c r="P701" s="176">
        <v>46081.0</v>
      </c>
      <c r="Q701" s="91" t="s">
        <v>163</v>
      </c>
      <c r="R701" s="91" t="s">
        <v>143</v>
      </c>
      <c r="S701" s="179" t="s">
        <v>251</v>
      </c>
      <c r="T701" s="179" t="s">
        <v>127</v>
      </c>
      <c r="U701" s="185"/>
      <c r="V701" s="91" t="s">
        <v>131</v>
      </c>
      <c r="W701" s="182"/>
      <c r="X701" s="182"/>
      <c r="Y701" s="184"/>
      <c r="Z701" s="182"/>
      <c r="AA701" s="182"/>
    </row>
    <row r="702" ht="22.5" customHeight="1">
      <c r="A702" s="72">
        <f>COUNTIF('Copy of Call &amp; Chat-Lidya (buat'!$I$4:$I$1868,I702)</f>
        <v>7</v>
      </c>
      <c r="B702" s="576">
        <v>46127.0</v>
      </c>
      <c r="C702" s="91" t="s">
        <v>83</v>
      </c>
      <c r="D702" s="91" t="s">
        <v>155</v>
      </c>
      <c r="E702" s="91" t="s">
        <v>3320</v>
      </c>
      <c r="F702" s="176">
        <v>46127.0</v>
      </c>
      <c r="G702" s="91"/>
      <c r="H702" s="91" t="s">
        <v>3632</v>
      </c>
      <c r="I702" s="91" t="s">
        <v>2102</v>
      </c>
      <c r="J702" s="97" t="s">
        <v>2103</v>
      </c>
      <c r="K702" s="97" t="s">
        <v>2104</v>
      </c>
      <c r="L702" s="313" t="s">
        <v>2104</v>
      </c>
      <c r="M702" s="91" t="s">
        <v>2105</v>
      </c>
      <c r="N702" s="91" t="s">
        <v>3634</v>
      </c>
      <c r="O702" s="183">
        <v>46069.0</v>
      </c>
      <c r="P702" s="176">
        <v>46148.0</v>
      </c>
      <c r="Q702" s="91" t="s">
        <v>3809</v>
      </c>
      <c r="R702" s="91" t="s">
        <v>98</v>
      </c>
      <c r="S702" s="179" t="s">
        <v>350</v>
      </c>
      <c r="T702" s="179" t="s">
        <v>127</v>
      </c>
      <c r="U702" s="185"/>
      <c r="V702" s="91" t="s">
        <v>105</v>
      </c>
      <c r="W702" s="182"/>
      <c r="X702" s="182"/>
      <c r="Y702" s="184"/>
      <c r="Z702" s="588" t="s">
        <v>3810</v>
      </c>
      <c r="AA702" s="182"/>
    </row>
    <row r="703" ht="22.5" customHeight="1">
      <c r="A703" s="72">
        <f>COUNTIF('Copy of Call &amp; Chat-Lidya (buat'!$I$4:$I$1868,I703)</f>
        <v>3</v>
      </c>
      <c r="B703" s="576">
        <v>46127.0</v>
      </c>
      <c r="C703" s="91" t="s">
        <v>83</v>
      </c>
      <c r="D703" s="91" t="s">
        <v>155</v>
      </c>
      <c r="E703" s="91" t="s">
        <v>3803</v>
      </c>
      <c r="F703" s="176">
        <v>46127.0</v>
      </c>
      <c r="G703" s="91"/>
      <c r="H703" s="91" t="s">
        <v>3804</v>
      </c>
      <c r="I703" s="91" t="s">
        <v>3805</v>
      </c>
      <c r="J703" s="97" t="s">
        <v>3806</v>
      </c>
      <c r="K703" s="97" t="s">
        <v>3807</v>
      </c>
      <c r="L703" s="313" t="s">
        <v>3807</v>
      </c>
      <c r="M703" s="91" t="s">
        <v>3808</v>
      </c>
      <c r="N703" s="91" t="s">
        <v>3808</v>
      </c>
      <c r="O703" s="183">
        <v>46069.0</v>
      </c>
      <c r="P703" s="176">
        <v>46083.0</v>
      </c>
      <c r="Q703" s="91" t="s">
        <v>124</v>
      </c>
      <c r="R703" s="91" t="s">
        <v>143</v>
      </c>
      <c r="S703" s="179" t="s">
        <v>126</v>
      </c>
      <c r="T703" s="179" t="s">
        <v>127</v>
      </c>
      <c r="U703" s="185"/>
      <c r="V703" s="91" t="s">
        <v>131</v>
      </c>
      <c r="W703" s="182"/>
      <c r="X703" s="182"/>
      <c r="Y703" s="184"/>
      <c r="Z703" s="182"/>
      <c r="AA703" s="182"/>
    </row>
    <row r="704" ht="22.5" customHeight="1">
      <c r="A704" s="72">
        <f>COUNTIF('Copy of Call &amp; Chat-Lidya (buat'!$I$4:$I$1868,I704)</f>
        <v>3</v>
      </c>
      <c r="B704" s="576">
        <v>46127.0</v>
      </c>
      <c r="C704" s="91" t="s">
        <v>83</v>
      </c>
      <c r="D704" s="91" t="s">
        <v>155</v>
      </c>
      <c r="E704" s="91" t="s">
        <v>3822</v>
      </c>
      <c r="F704" s="176">
        <v>46127.0</v>
      </c>
      <c r="G704" s="91"/>
      <c r="H704" s="91" t="s">
        <v>3823</v>
      </c>
      <c r="I704" s="91" t="s">
        <v>3824</v>
      </c>
      <c r="J704" s="97" t="s">
        <v>3825</v>
      </c>
      <c r="K704" s="97" t="s">
        <v>1392</v>
      </c>
      <c r="L704" s="313" t="s">
        <v>1392</v>
      </c>
      <c r="M704" s="91" t="s">
        <v>3827</v>
      </c>
      <c r="N704" s="91" t="s">
        <v>3827</v>
      </c>
      <c r="O704" s="183">
        <v>46069.0</v>
      </c>
      <c r="P704" s="176">
        <v>46083.0</v>
      </c>
      <c r="Q704" s="91" t="s">
        <v>124</v>
      </c>
      <c r="R704" s="91" t="s">
        <v>143</v>
      </c>
      <c r="S704" s="179" t="s">
        <v>126</v>
      </c>
      <c r="T704" s="179" t="s">
        <v>127</v>
      </c>
      <c r="U704" s="185"/>
      <c r="V704" s="91" t="s">
        <v>131</v>
      </c>
      <c r="W704" s="182"/>
      <c r="X704" s="182"/>
      <c r="Y704" s="184"/>
      <c r="Z704" s="182"/>
      <c r="AA704" s="182"/>
    </row>
    <row r="705" ht="22.5" customHeight="1">
      <c r="A705" s="72">
        <f>COUNTIF('Copy of Call &amp; Chat-Lidya (buat'!$I$4:$I$1868,I705)</f>
        <v>4</v>
      </c>
      <c r="B705" s="576">
        <v>46127.0</v>
      </c>
      <c r="C705" s="91" t="s">
        <v>83</v>
      </c>
      <c r="D705" s="91" t="s">
        <v>155</v>
      </c>
      <c r="E705" s="91" t="s">
        <v>3597</v>
      </c>
      <c r="F705" s="176">
        <v>46127.0</v>
      </c>
      <c r="G705" s="91"/>
      <c r="H705" s="91" t="s">
        <v>3598</v>
      </c>
      <c r="I705" s="91" t="s">
        <v>3599</v>
      </c>
      <c r="J705" s="97" t="s">
        <v>3600</v>
      </c>
      <c r="K705" s="97" t="s">
        <v>3601</v>
      </c>
      <c r="L705" s="313" t="s">
        <v>3601</v>
      </c>
      <c r="M705" s="91" t="s">
        <v>3602</v>
      </c>
      <c r="N705" s="91" t="s">
        <v>3602</v>
      </c>
      <c r="O705" s="183">
        <v>46127.0</v>
      </c>
      <c r="P705" s="176">
        <v>46141.0</v>
      </c>
      <c r="Q705" s="91" t="s">
        <v>124</v>
      </c>
      <c r="R705" s="91" t="s">
        <v>143</v>
      </c>
      <c r="S705" s="179" t="s">
        <v>251</v>
      </c>
      <c r="T705" s="179" t="s">
        <v>145</v>
      </c>
      <c r="U705" s="179" t="s">
        <v>101</v>
      </c>
      <c r="V705" s="91" t="s">
        <v>131</v>
      </c>
      <c r="W705" s="182"/>
      <c r="X705" s="182"/>
      <c r="Y705" s="184"/>
      <c r="Z705" s="182"/>
      <c r="AA705" s="182"/>
    </row>
    <row r="706" ht="22.5" customHeight="1">
      <c r="A706" s="72">
        <f>COUNTIF('Copy of Call &amp; Chat-Lidya (buat'!$I$4:$I$1868,I706)</f>
        <v>7</v>
      </c>
      <c r="B706" s="488">
        <v>46127.0</v>
      </c>
      <c r="C706" s="94" t="s">
        <v>83</v>
      </c>
      <c r="D706" s="94" t="s">
        <v>155</v>
      </c>
      <c r="E706" s="76" t="s">
        <v>2717</v>
      </c>
      <c r="F706" s="157">
        <v>46118.0</v>
      </c>
      <c r="G706" s="75"/>
      <c r="H706" s="75" t="s">
        <v>2718</v>
      </c>
      <c r="I706" s="75" t="s">
        <v>2719</v>
      </c>
      <c r="J706" s="353" t="s">
        <v>2720</v>
      </c>
      <c r="K706" s="354" t="s">
        <v>2721</v>
      </c>
      <c r="L706" s="354" t="s">
        <v>2721</v>
      </c>
      <c r="M706" s="75" t="s">
        <v>2724</v>
      </c>
      <c r="N706" s="75" t="s">
        <v>2724</v>
      </c>
      <c r="O706" s="164">
        <v>46115.0</v>
      </c>
      <c r="P706" s="458">
        <v>46129.0</v>
      </c>
      <c r="Q706" s="75" t="s">
        <v>98</v>
      </c>
      <c r="R706" s="75" t="s">
        <v>143</v>
      </c>
      <c r="S706" s="166" t="s">
        <v>126</v>
      </c>
      <c r="T706" s="166" t="s">
        <v>350</v>
      </c>
      <c r="U706" s="166" t="s">
        <v>101</v>
      </c>
      <c r="V706" s="166" t="s">
        <v>1043</v>
      </c>
      <c r="W706" s="175"/>
      <c r="X706" s="75"/>
      <c r="Y706" s="166"/>
      <c r="Z706" s="357" t="s">
        <v>10099</v>
      </c>
      <c r="AA706" s="357"/>
    </row>
    <row r="707" ht="22.5" customHeight="1">
      <c r="A707" s="72">
        <f>COUNTIF('Copy of Call &amp; Chat-Lidya (buat'!$I$4:$I$1868,I707)</f>
        <v>4</v>
      </c>
      <c r="B707" s="488">
        <v>46127.0</v>
      </c>
      <c r="C707" s="94" t="s">
        <v>83</v>
      </c>
      <c r="D707" s="94" t="s">
        <v>155</v>
      </c>
      <c r="E707" s="76" t="s">
        <v>7803</v>
      </c>
      <c r="F707" s="157">
        <v>46122.0</v>
      </c>
      <c r="G707" s="75"/>
      <c r="H707" s="75" t="s">
        <v>8651</v>
      </c>
      <c r="I707" s="75" t="s">
        <v>8652</v>
      </c>
      <c r="J707" s="353" t="s">
        <v>8653</v>
      </c>
      <c r="K707" s="354" t="s">
        <v>8654</v>
      </c>
      <c r="L707" s="354" t="s">
        <v>8654</v>
      </c>
      <c r="M707" s="75" t="s">
        <v>8655</v>
      </c>
      <c r="N707" s="94"/>
      <c r="O707" s="164">
        <v>46121.0</v>
      </c>
      <c r="P707" s="458">
        <v>46135.0</v>
      </c>
      <c r="Q707" s="75" t="s">
        <v>143</v>
      </c>
      <c r="R707" s="773" t="s">
        <v>143</v>
      </c>
      <c r="S707" s="166" t="s">
        <v>251</v>
      </c>
      <c r="T707" s="166" t="s">
        <v>350</v>
      </c>
      <c r="U707" s="166" t="s">
        <v>101</v>
      </c>
      <c r="V707" s="166" t="s">
        <v>664</v>
      </c>
      <c r="W707" s="94"/>
      <c r="X707" s="75"/>
      <c r="Y707" s="166"/>
      <c r="Z707" s="357" t="s">
        <v>8661</v>
      </c>
      <c r="AA707" s="357"/>
    </row>
    <row r="708" ht="22.5" customHeight="1">
      <c r="A708" s="72">
        <f>COUNTIF('Copy of Call &amp; Chat-Lidya (buat'!$I$4:$I$1868,I708)</f>
        <v>4</v>
      </c>
      <c r="B708" s="488">
        <v>46127.0</v>
      </c>
      <c r="C708" s="94" t="s">
        <v>83</v>
      </c>
      <c r="D708" s="94" t="s">
        <v>155</v>
      </c>
      <c r="E708" s="76" t="s">
        <v>8461</v>
      </c>
      <c r="F708" s="157">
        <v>46119.0</v>
      </c>
      <c r="G708" s="75"/>
      <c r="H708" s="75" t="s">
        <v>8588</v>
      </c>
      <c r="I708" s="75" t="s">
        <v>8590</v>
      </c>
      <c r="J708" s="353" t="s">
        <v>8592</v>
      </c>
      <c r="K708" s="354" t="s">
        <v>8593</v>
      </c>
      <c r="L708" s="354" t="s">
        <v>8593</v>
      </c>
      <c r="M708" s="75" t="s">
        <v>8595</v>
      </c>
      <c r="N708" s="94"/>
      <c r="O708" s="164">
        <v>46119.0</v>
      </c>
      <c r="P708" s="458">
        <v>46133.0</v>
      </c>
      <c r="Q708" s="75" t="s">
        <v>124</v>
      </c>
      <c r="R708" s="75" t="s">
        <v>143</v>
      </c>
      <c r="S708" s="166" t="s">
        <v>251</v>
      </c>
      <c r="T708" s="166" t="s">
        <v>350</v>
      </c>
      <c r="U708" s="166" t="s">
        <v>101</v>
      </c>
      <c r="V708" s="166" t="s">
        <v>664</v>
      </c>
      <c r="W708" s="175"/>
      <c r="X708" s="75"/>
      <c r="Y708" s="166"/>
      <c r="Z708" s="357" t="s">
        <v>8598</v>
      </c>
      <c r="AA708" s="357"/>
    </row>
    <row r="709" ht="22.5" customHeight="1">
      <c r="A709" s="72">
        <f>COUNTIF('Copy of Call &amp; Chat-Lidya (buat'!$I$4:$I$1868,I709)</f>
        <v>4</v>
      </c>
      <c r="B709" s="488">
        <v>46127.0</v>
      </c>
      <c r="C709" s="94" t="s">
        <v>83</v>
      </c>
      <c r="D709" s="94" t="s">
        <v>155</v>
      </c>
      <c r="E709" s="76"/>
      <c r="F709" s="157"/>
      <c r="G709" s="75"/>
      <c r="H709" s="75"/>
      <c r="I709" s="91">
        <v>9174.0</v>
      </c>
      <c r="J709" s="97" t="s">
        <v>4568</v>
      </c>
      <c r="K709" s="180" t="s">
        <v>10117</v>
      </c>
      <c r="L709" s="817" t="s">
        <v>10118</v>
      </c>
      <c r="M709" s="75"/>
      <c r="N709" s="94"/>
      <c r="O709" s="164"/>
      <c r="P709" s="458"/>
      <c r="Q709" s="75"/>
      <c r="R709" s="75" t="s">
        <v>98</v>
      </c>
      <c r="S709" s="166" t="s">
        <v>99</v>
      </c>
      <c r="T709" s="166" t="s">
        <v>100</v>
      </c>
      <c r="U709" s="166" t="s">
        <v>101</v>
      </c>
      <c r="V709" s="166" t="s">
        <v>105</v>
      </c>
      <c r="W709" s="175"/>
      <c r="X709" s="75"/>
      <c r="Y709" s="166"/>
      <c r="Z709" s="180" t="s">
        <v>10120</v>
      </c>
      <c r="AA709" s="357"/>
    </row>
    <row r="710" ht="22.5" customHeight="1">
      <c r="A710" s="72">
        <f>COUNTIF('Copy of Call &amp; Chat-Lidya (buat'!$I$4:$I$1868,I710)</f>
        <v>3</v>
      </c>
      <c r="B710" s="488">
        <v>46127.0</v>
      </c>
      <c r="C710" s="94" t="s">
        <v>83</v>
      </c>
      <c r="D710" s="94" t="s">
        <v>155</v>
      </c>
      <c r="E710" s="76"/>
      <c r="F710" s="157"/>
      <c r="G710" s="75"/>
      <c r="H710" s="75"/>
      <c r="I710" s="91">
        <v>16277.0</v>
      </c>
      <c r="J710" s="97" t="s">
        <v>10124</v>
      </c>
      <c r="K710" s="180" t="s">
        <v>10125</v>
      </c>
      <c r="L710" s="558" t="s">
        <v>3148</v>
      </c>
      <c r="M710" s="75"/>
      <c r="N710" s="94"/>
      <c r="O710" s="164"/>
      <c r="P710" s="458"/>
      <c r="Q710" s="75"/>
      <c r="R710" s="75" t="s">
        <v>98</v>
      </c>
      <c r="S710" s="166" t="s">
        <v>99</v>
      </c>
      <c r="T710" s="166" t="s">
        <v>145</v>
      </c>
      <c r="U710" s="166" t="s">
        <v>101</v>
      </c>
      <c r="V710" s="166" t="s">
        <v>105</v>
      </c>
      <c r="W710" s="175"/>
      <c r="X710" s="75"/>
      <c r="Y710" s="166"/>
      <c r="Z710" s="180" t="s">
        <v>10127</v>
      </c>
      <c r="AA710" s="357"/>
    </row>
    <row r="711" ht="22.5" customHeight="1">
      <c r="A711" s="72">
        <f>COUNTIF('Copy of Call &amp; Chat-Lidya (buat'!$I$4:$I$1868,I711)</f>
        <v>4</v>
      </c>
      <c r="B711" s="488">
        <v>46127.0</v>
      </c>
      <c r="C711" s="94" t="s">
        <v>83</v>
      </c>
      <c r="D711" s="94" t="s">
        <v>155</v>
      </c>
      <c r="E711" s="76"/>
      <c r="F711" s="157"/>
      <c r="G711" s="75"/>
      <c r="H711" s="75"/>
      <c r="I711" s="91">
        <v>10394.0</v>
      </c>
      <c r="J711" s="97" t="s">
        <v>10128</v>
      </c>
      <c r="K711" s="180" t="s">
        <v>10129</v>
      </c>
      <c r="L711" s="817" t="s">
        <v>10130</v>
      </c>
      <c r="M711" s="75"/>
      <c r="N711" s="94"/>
      <c r="O711" s="164"/>
      <c r="P711" s="458"/>
      <c r="Q711" s="75"/>
      <c r="R711" s="75" t="s">
        <v>98</v>
      </c>
      <c r="S711" s="166" t="s">
        <v>99</v>
      </c>
      <c r="T711" s="166" t="s">
        <v>145</v>
      </c>
      <c r="U711" s="166" t="s">
        <v>101</v>
      </c>
      <c r="V711" s="166" t="s">
        <v>105</v>
      </c>
      <c r="W711" s="175"/>
      <c r="X711" s="75"/>
      <c r="Y711" s="166"/>
      <c r="Z711" s="180" t="s">
        <v>10133</v>
      </c>
      <c r="AA711" s="357"/>
    </row>
    <row r="712" ht="22.5" customHeight="1">
      <c r="A712" s="72">
        <f>COUNTIF('Copy of Call &amp; Chat-Lidya (buat'!$I$4:$I$1868,I712)</f>
        <v>5</v>
      </c>
      <c r="B712" s="576">
        <v>46126.0</v>
      </c>
      <c r="C712" s="91" t="s">
        <v>83</v>
      </c>
      <c r="D712" s="91" t="s">
        <v>155</v>
      </c>
      <c r="E712" s="91" t="s">
        <v>304</v>
      </c>
      <c r="F712" s="178">
        <v>46113.0</v>
      </c>
      <c r="G712" s="91"/>
      <c r="H712" s="91" t="s">
        <v>3513</v>
      </c>
      <c r="I712" s="91" t="s">
        <v>3514</v>
      </c>
      <c r="J712" s="97" t="s">
        <v>3515</v>
      </c>
      <c r="K712" s="180" t="s">
        <v>3517</v>
      </c>
      <c r="L712" s="181" t="s">
        <v>3517</v>
      </c>
      <c r="M712" s="91" t="s">
        <v>3519</v>
      </c>
      <c r="N712" s="91" t="s">
        <v>3520</v>
      </c>
      <c r="O712" s="183">
        <v>46113.0</v>
      </c>
      <c r="P712" s="176">
        <v>46127.0</v>
      </c>
      <c r="Q712" s="91" t="s">
        <v>98</v>
      </c>
      <c r="R712" s="97" t="s">
        <v>143</v>
      </c>
      <c r="S712" s="193" t="s">
        <v>126</v>
      </c>
      <c r="T712" s="193" t="s">
        <v>145</v>
      </c>
      <c r="U712" s="179" t="s">
        <v>101</v>
      </c>
      <c r="V712" s="97" t="s">
        <v>131</v>
      </c>
      <c r="W712" s="182"/>
      <c r="X712" s="182"/>
      <c r="Y712" s="184"/>
      <c r="Z712" s="182"/>
      <c r="AA712" s="182"/>
    </row>
    <row r="713" ht="22.5" customHeight="1">
      <c r="A713" s="72">
        <f>COUNTIF('Copy of Call &amp; Chat-Lidya (buat'!$I$4:$I$1868,I713)</f>
        <v>5</v>
      </c>
      <c r="B713" s="576">
        <v>46126.0</v>
      </c>
      <c r="C713" s="91" t="s">
        <v>83</v>
      </c>
      <c r="D713" s="91" t="s">
        <v>155</v>
      </c>
      <c r="E713" s="91" t="s">
        <v>308</v>
      </c>
      <c r="F713" s="178">
        <v>46113.0</v>
      </c>
      <c r="G713" s="91"/>
      <c r="H713" s="91" t="s">
        <v>6678</v>
      </c>
      <c r="I713" s="91" t="s">
        <v>6681</v>
      </c>
      <c r="J713" s="97" t="s">
        <v>6683</v>
      </c>
      <c r="K713" s="97" t="s">
        <v>6685</v>
      </c>
      <c r="L713" s="181" t="s">
        <v>6685</v>
      </c>
      <c r="M713" s="91" t="s">
        <v>6686</v>
      </c>
      <c r="N713" s="91" t="s">
        <v>6686</v>
      </c>
      <c r="O713" s="183">
        <v>46113.0</v>
      </c>
      <c r="P713" s="176">
        <v>46127.0</v>
      </c>
      <c r="Q713" s="91" t="s">
        <v>124</v>
      </c>
      <c r="R713" s="97" t="s">
        <v>143</v>
      </c>
      <c r="S713" s="193" t="s">
        <v>251</v>
      </c>
      <c r="T713" s="193" t="s">
        <v>145</v>
      </c>
      <c r="U713" s="179" t="s">
        <v>101</v>
      </c>
      <c r="V713" s="97" t="s">
        <v>131</v>
      </c>
      <c r="W713" s="182"/>
      <c r="X713" s="182"/>
      <c r="Y713" s="184"/>
      <c r="Z713" s="182"/>
      <c r="AA713" s="182"/>
    </row>
    <row r="714" ht="22.5" customHeight="1">
      <c r="A714" s="72">
        <f>COUNTIF('Copy of Call &amp; Chat-Lidya (buat'!$I$4:$I$1868,I714)</f>
        <v>5</v>
      </c>
      <c r="B714" s="576">
        <v>46126.0</v>
      </c>
      <c r="C714" s="91" t="s">
        <v>83</v>
      </c>
      <c r="D714" s="91" t="s">
        <v>155</v>
      </c>
      <c r="E714" s="91" t="s">
        <v>3525</v>
      </c>
      <c r="F714" s="176">
        <v>46118.0</v>
      </c>
      <c r="G714" s="91"/>
      <c r="H714" s="91" t="s">
        <v>3526</v>
      </c>
      <c r="I714" s="91" t="s">
        <v>3527</v>
      </c>
      <c r="J714" s="97" t="s">
        <v>3529</v>
      </c>
      <c r="K714" s="193" t="s">
        <v>3531</v>
      </c>
      <c r="L714" s="193" t="s">
        <v>3531</v>
      </c>
      <c r="M714" s="91" t="s">
        <v>3533</v>
      </c>
      <c r="N714" s="91" t="s">
        <v>3535</v>
      </c>
      <c r="O714" s="183">
        <v>46114.0</v>
      </c>
      <c r="P714" s="337">
        <v>46128.0</v>
      </c>
      <c r="Q714" s="91" t="s">
        <v>143</v>
      </c>
      <c r="R714" s="91" t="s">
        <v>143</v>
      </c>
      <c r="S714" s="179" t="s">
        <v>126</v>
      </c>
      <c r="T714" s="179" t="s">
        <v>145</v>
      </c>
      <c r="U714" s="179" t="s">
        <v>101</v>
      </c>
      <c r="V714" s="179" t="s">
        <v>131</v>
      </c>
      <c r="W714" s="182"/>
      <c r="X714" s="182"/>
      <c r="Y714" s="185"/>
      <c r="Z714" s="182"/>
      <c r="AA714" s="182"/>
    </row>
    <row r="715" ht="22.5" customHeight="1">
      <c r="A715" s="72">
        <f>COUNTIF('Copy of Call &amp; Chat-Lidya (buat'!$I$4:$I$1868,I715)</f>
        <v>7</v>
      </c>
      <c r="B715" s="576">
        <v>46126.0</v>
      </c>
      <c r="C715" s="91" t="s">
        <v>83</v>
      </c>
      <c r="D715" s="91" t="s">
        <v>155</v>
      </c>
      <c r="E715" s="91" t="s">
        <v>2717</v>
      </c>
      <c r="F715" s="176">
        <v>46118.0</v>
      </c>
      <c r="G715" s="91"/>
      <c r="H715" s="91" t="s">
        <v>2718</v>
      </c>
      <c r="I715" s="91" t="s">
        <v>2719</v>
      </c>
      <c r="J715" s="97" t="s">
        <v>2720</v>
      </c>
      <c r="K715" s="193" t="s">
        <v>2721</v>
      </c>
      <c r="L715" s="193" t="s">
        <v>2721</v>
      </c>
      <c r="M715" s="91" t="s">
        <v>2724</v>
      </c>
      <c r="N715" s="91" t="s">
        <v>2724</v>
      </c>
      <c r="O715" s="183">
        <v>46115.0</v>
      </c>
      <c r="P715" s="337">
        <v>46129.0</v>
      </c>
      <c r="Q715" s="91" t="s">
        <v>98</v>
      </c>
      <c r="R715" s="91" t="s">
        <v>143</v>
      </c>
      <c r="S715" s="179" t="s">
        <v>126</v>
      </c>
      <c r="T715" s="179" t="s">
        <v>350</v>
      </c>
      <c r="U715" s="179" t="s">
        <v>101</v>
      </c>
      <c r="V715" s="179" t="s">
        <v>283</v>
      </c>
      <c r="W715" s="182"/>
      <c r="X715" s="182"/>
      <c r="Y715" s="185"/>
      <c r="Z715" s="180" t="s">
        <v>10147</v>
      </c>
      <c r="AA715" s="182"/>
    </row>
    <row r="716" ht="22.5" customHeight="1">
      <c r="A716" s="72">
        <f>COUNTIF('Copy of Call &amp; Chat-Lidya (buat'!$I$4:$I$1868,I716)</f>
        <v>5</v>
      </c>
      <c r="B716" s="576">
        <v>46126.0</v>
      </c>
      <c r="C716" s="91" t="s">
        <v>83</v>
      </c>
      <c r="D716" s="91" t="s">
        <v>155</v>
      </c>
      <c r="E716" s="91" t="s">
        <v>3538</v>
      </c>
      <c r="F716" s="176">
        <v>46118.0</v>
      </c>
      <c r="G716" s="91"/>
      <c r="H716" s="91" t="s">
        <v>3539</v>
      </c>
      <c r="I716" s="91" t="s">
        <v>3540</v>
      </c>
      <c r="J716" s="97" t="s">
        <v>3541</v>
      </c>
      <c r="K716" s="193" t="s">
        <v>3543</v>
      </c>
      <c r="L716" s="193" t="s">
        <v>3543</v>
      </c>
      <c r="M716" s="91" t="s">
        <v>3545</v>
      </c>
      <c r="N716" s="91" t="s">
        <v>3545</v>
      </c>
      <c r="O716" s="183">
        <v>46115.0</v>
      </c>
      <c r="P716" s="337">
        <v>46129.0</v>
      </c>
      <c r="Q716" s="91" t="s">
        <v>124</v>
      </c>
      <c r="R716" s="91" t="s">
        <v>143</v>
      </c>
      <c r="S716" s="179" t="s">
        <v>251</v>
      </c>
      <c r="T716" s="179" t="s">
        <v>145</v>
      </c>
      <c r="U716" s="179" t="s">
        <v>101</v>
      </c>
      <c r="V716" s="179" t="s">
        <v>131</v>
      </c>
      <c r="W716" s="182"/>
      <c r="X716" s="182"/>
      <c r="Y716" s="185"/>
      <c r="Z716" s="182"/>
      <c r="AA716" s="182"/>
    </row>
    <row r="717" ht="22.5" customHeight="1">
      <c r="A717" s="72">
        <f>COUNTIF('Copy of Call &amp; Chat-Lidya (buat'!$I$4:$I$1868,I717)</f>
        <v>7</v>
      </c>
      <c r="B717" s="576">
        <v>46126.0</v>
      </c>
      <c r="C717" s="91" t="s">
        <v>83</v>
      </c>
      <c r="D717" s="91" t="s">
        <v>155</v>
      </c>
      <c r="E717" s="91" t="s">
        <v>1015</v>
      </c>
      <c r="F717" s="176">
        <v>46118.0</v>
      </c>
      <c r="G717" s="91"/>
      <c r="H717" s="91" t="s">
        <v>1017</v>
      </c>
      <c r="I717" s="91" t="s">
        <v>1018</v>
      </c>
      <c r="J717" s="97" t="s">
        <v>1019</v>
      </c>
      <c r="K717" s="193" t="s">
        <v>1020</v>
      </c>
      <c r="L717" s="193" t="s">
        <v>1020</v>
      </c>
      <c r="M717" s="91" t="s">
        <v>1021</v>
      </c>
      <c r="N717" s="91" t="s">
        <v>1021</v>
      </c>
      <c r="O717" s="183">
        <v>46117.0</v>
      </c>
      <c r="P717" s="337">
        <v>46131.0</v>
      </c>
      <c r="Q717" s="91" t="s">
        <v>213</v>
      </c>
      <c r="R717" s="91" t="s">
        <v>143</v>
      </c>
      <c r="S717" s="179" t="s">
        <v>251</v>
      </c>
      <c r="T717" s="179" t="s">
        <v>145</v>
      </c>
      <c r="U717" s="179" t="s">
        <v>101</v>
      </c>
      <c r="V717" s="179" t="s">
        <v>131</v>
      </c>
      <c r="W717" s="97" t="s">
        <v>694</v>
      </c>
      <c r="X717" s="182"/>
      <c r="Y717" s="185"/>
      <c r="Z717" s="182"/>
      <c r="AA717" s="182"/>
    </row>
    <row r="718" ht="22.5" customHeight="1">
      <c r="A718" s="72">
        <f>COUNTIF('Copy of Call &amp; Chat-Lidya (buat'!$I$4:$I$1868,I718)</f>
        <v>5</v>
      </c>
      <c r="B718" s="576">
        <v>46126.0</v>
      </c>
      <c r="C718" s="91" t="s">
        <v>83</v>
      </c>
      <c r="D718" s="91" t="s">
        <v>155</v>
      </c>
      <c r="E718" s="91" t="s">
        <v>6746</v>
      </c>
      <c r="F718" s="176">
        <v>46118.0</v>
      </c>
      <c r="G718" s="91"/>
      <c r="H718" s="91" t="s">
        <v>6747</v>
      </c>
      <c r="I718" s="91" t="s">
        <v>6749</v>
      </c>
      <c r="J718" s="97" t="s">
        <v>6750</v>
      </c>
      <c r="K718" s="193" t="s">
        <v>6752</v>
      </c>
      <c r="L718" s="193" t="s">
        <v>6752</v>
      </c>
      <c r="M718" s="91" t="s">
        <v>6754</v>
      </c>
      <c r="N718" s="91" t="s">
        <v>6756</v>
      </c>
      <c r="O718" s="183">
        <v>46118.0</v>
      </c>
      <c r="P718" s="337">
        <v>46132.0</v>
      </c>
      <c r="Q718" s="91" t="s">
        <v>124</v>
      </c>
      <c r="R718" s="91" t="s">
        <v>143</v>
      </c>
      <c r="S718" s="179" t="s">
        <v>99</v>
      </c>
      <c r="T718" s="179" t="s">
        <v>145</v>
      </c>
      <c r="U718" s="179" t="s">
        <v>101</v>
      </c>
      <c r="V718" s="179" t="s">
        <v>283</v>
      </c>
      <c r="W718" s="91" t="s">
        <v>509</v>
      </c>
      <c r="X718" s="182"/>
      <c r="Y718" s="185"/>
      <c r="Z718" s="180" t="s">
        <v>10150</v>
      </c>
      <c r="AA718" s="182"/>
    </row>
    <row r="719" ht="22.5" customHeight="1">
      <c r="A719" s="72">
        <f>COUNTIF('Copy of Call &amp; Chat-Lidya (buat'!$I$4:$I$1868,I719)</f>
        <v>4</v>
      </c>
      <c r="B719" s="576">
        <v>46126.0</v>
      </c>
      <c r="C719" s="91" t="s">
        <v>83</v>
      </c>
      <c r="D719" s="91" t="s">
        <v>155</v>
      </c>
      <c r="E719" s="91" t="s">
        <v>8461</v>
      </c>
      <c r="F719" s="176">
        <v>46119.0</v>
      </c>
      <c r="G719" s="91"/>
      <c r="H719" s="91" t="s">
        <v>8588</v>
      </c>
      <c r="I719" s="91" t="s">
        <v>8590</v>
      </c>
      <c r="J719" s="97" t="s">
        <v>8592</v>
      </c>
      <c r="K719" s="193" t="s">
        <v>8593</v>
      </c>
      <c r="L719" s="193" t="s">
        <v>8593</v>
      </c>
      <c r="M719" s="91" t="s">
        <v>8595</v>
      </c>
      <c r="N719" s="182"/>
      <c r="O719" s="183">
        <v>46119.0</v>
      </c>
      <c r="P719" s="337">
        <v>46133.0</v>
      </c>
      <c r="Q719" s="91" t="s">
        <v>124</v>
      </c>
      <c r="R719" s="91" t="s">
        <v>143</v>
      </c>
      <c r="S719" s="179" t="s">
        <v>251</v>
      </c>
      <c r="T719" s="83" t="s">
        <v>292</v>
      </c>
      <c r="U719" s="179" t="s">
        <v>101</v>
      </c>
      <c r="V719" s="83" t="s">
        <v>283</v>
      </c>
      <c r="W719" s="182"/>
      <c r="X719" s="182"/>
      <c r="Y719" s="185"/>
      <c r="Z719" s="88" t="s">
        <v>10153</v>
      </c>
      <c r="AA719" s="182"/>
    </row>
    <row r="720" ht="22.5" customHeight="1">
      <c r="A720" s="72">
        <f>COUNTIF('Copy of Call &amp; Chat-Lidya (buat'!$I$4:$I$1868,I720)</f>
        <v>4</v>
      </c>
      <c r="B720" s="576">
        <v>46126.0</v>
      </c>
      <c r="C720" s="91" t="s">
        <v>83</v>
      </c>
      <c r="D720" s="91" t="s">
        <v>155</v>
      </c>
      <c r="E720" s="91" t="s">
        <v>3549</v>
      </c>
      <c r="F720" s="176">
        <v>46119.0</v>
      </c>
      <c r="G720" s="91"/>
      <c r="H720" s="91" t="s">
        <v>3550</v>
      </c>
      <c r="I720" s="91" t="s">
        <v>3551</v>
      </c>
      <c r="J720" s="97" t="s">
        <v>3552</v>
      </c>
      <c r="K720" s="193" t="s">
        <v>3553</v>
      </c>
      <c r="L720" s="193" t="s">
        <v>3553</v>
      </c>
      <c r="M720" s="91" t="s">
        <v>3554</v>
      </c>
      <c r="N720" s="91" t="s">
        <v>3554</v>
      </c>
      <c r="O720" s="183">
        <v>46119.0</v>
      </c>
      <c r="P720" s="337">
        <v>46133.0</v>
      </c>
      <c r="Q720" s="91" t="s">
        <v>124</v>
      </c>
      <c r="R720" s="91" t="s">
        <v>143</v>
      </c>
      <c r="S720" s="179" t="s">
        <v>251</v>
      </c>
      <c r="T720" s="179" t="s">
        <v>145</v>
      </c>
      <c r="U720" s="179" t="s">
        <v>101</v>
      </c>
      <c r="V720" s="179" t="s">
        <v>131</v>
      </c>
      <c r="W720" s="182"/>
      <c r="X720" s="182"/>
      <c r="Y720" s="185"/>
      <c r="Z720" s="182"/>
      <c r="AA720" s="182"/>
    </row>
    <row r="721" ht="22.5" customHeight="1">
      <c r="A721" s="72">
        <f>COUNTIF('Copy of Call &amp; Chat-Lidya (buat'!$I$4:$I$1868,I721)</f>
        <v>5</v>
      </c>
      <c r="B721" s="576">
        <v>46126.0</v>
      </c>
      <c r="C721" s="91" t="s">
        <v>83</v>
      </c>
      <c r="D721" s="91" t="s">
        <v>155</v>
      </c>
      <c r="E721" s="91" t="s">
        <v>6766</v>
      </c>
      <c r="F721" s="176">
        <v>46120.0</v>
      </c>
      <c r="G721" s="91"/>
      <c r="H721" s="91" t="s">
        <v>6770</v>
      </c>
      <c r="I721" s="91" t="s">
        <v>6772</v>
      </c>
      <c r="J721" s="97" t="s">
        <v>6774</v>
      </c>
      <c r="K721" s="193" t="s">
        <v>4088</v>
      </c>
      <c r="L721" s="193" t="s">
        <v>4088</v>
      </c>
      <c r="M721" s="91" t="s">
        <v>6777</v>
      </c>
      <c r="N721" s="91" t="s">
        <v>6777</v>
      </c>
      <c r="O721" s="183">
        <v>46120.0</v>
      </c>
      <c r="P721" s="176">
        <v>46134.0</v>
      </c>
      <c r="Q721" s="91" t="s">
        <v>124</v>
      </c>
      <c r="R721" s="91" t="s">
        <v>143</v>
      </c>
      <c r="S721" s="179" t="s">
        <v>251</v>
      </c>
      <c r="T721" s="179" t="s">
        <v>350</v>
      </c>
      <c r="U721" s="179" t="s">
        <v>101</v>
      </c>
      <c r="V721" s="179" t="s">
        <v>283</v>
      </c>
      <c r="W721" s="182"/>
      <c r="X721" s="182"/>
      <c r="Y721" s="185"/>
      <c r="Z721" s="180" t="s">
        <v>6778</v>
      </c>
      <c r="AA721" s="182"/>
    </row>
    <row r="722" ht="22.5" customHeight="1">
      <c r="A722" s="72">
        <f>COUNTIF('Copy of Call &amp; Chat-Lidya (buat'!$I$4:$I$1868,I722)</f>
        <v>5</v>
      </c>
      <c r="B722" s="576">
        <v>46126.0</v>
      </c>
      <c r="C722" s="91" t="s">
        <v>83</v>
      </c>
      <c r="D722" s="91" t="s">
        <v>155</v>
      </c>
      <c r="E722" s="91" t="s">
        <v>6784</v>
      </c>
      <c r="F722" s="176">
        <v>46120.0</v>
      </c>
      <c r="G722" s="91"/>
      <c r="H722" s="91" t="s">
        <v>6786</v>
      </c>
      <c r="I722" s="91" t="s">
        <v>6790</v>
      </c>
      <c r="J722" s="97" t="s">
        <v>6792</v>
      </c>
      <c r="K722" s="193" t="s">
        <v>6794</v>
      </c>
      <c r="L722" s="193" t="s">
        <v>6794</v>
      </c>
      <c r="M722" s="91" t="s">
        <v>6796</v>
      </c>
      <c r="N722" s="91" t="s">
        <v>6796</v>
      </c>
      <c r="O722" s="183">
        <v>46120.0</v>
      </c>
      <c r="P722" s="176">
        <v>46134.0</v>
      </c>
      <c r="Q722" s="91" t="s">
        <v>124</v>
      </c>
      <c r="R722" s="91" t="s">
        <v>143</v>
      </c>
      <c r="S722" s="179" t="s">
        <v>381</v>
      </c>
      <c r="T722" s="179" t="s">
        <v>145</v>
      </c>
      <c r="U722" s="179" t="s">
        <v>101</v>
      </c>
      <c r="V722" s="179" t="s">
        <v>283</v>
      </c>
      <c r="W722" s="91" t="s">
        <v>392</v>
      </c>
      <c r="X722" s="182"/>
      <c r="Y722" s="185"/>
      <c r="Z722" s="180" t="s">
        <v>6807</v>
      </c>
      <c r="AA722" s="182"/>
    </row>
    <row r="723" ht="22.5" customHeight="1">
      <c r="A723" s="72">
        <f>COUNTIF('Copy of Call &amp; Chat-Lidya (buat'!$I$4:$I$1868,I723)</f>
        <v>4</v>
      </c>
      <c r="B723" s="576">
        <v>46126.0</v>
      </c>
      <c r="C723" s="91" t="s">
        <v>83</v>
      </c>
      <c r="D723" s="91" t="s">
        <v>155</v>
      </c>
      <c r="E723" s="91" t="s">
        <v>7762</v>
      </c>
      <c r="F723" s="176">
        <v>46120.0</v>
      </c>
      <c r="G723" s="91"/>
      <c r="H723" s="91" t="s">
        <v>8628</v>
      </c>
      <c r="I723" s="91" t="s">
        <v>8630</v>
      </c>
      <c r="J723" s="97" t="s">
        <v>8632</v>
      </c>
      <c r="K723" s="193" t="s">
        <v>8634</v>
      </c>
      <c r="L723" s="193" t="s">
        <v>8634</v>
      </c>
      <c r="M723" s="91" t="s">
        <v>8639</v>
      </c>
      <c r="N723" s="91" t="s">
        <v>8639</v>
      </c>
      <c r="O723" s="183">
        <v>46120.0</v>
      </c>
      <c r="P723" s="176">
        <v>46134.0</v>
      </c>
      <c r="Q723" s="91" t="s">
        <v>213</v>
      </c>
      <c r="R723" s="91" t="s">
        <v>124</v>
      </c>
      <c r="S723" s="179" t="s">
        <v>292</v>
      </c>
      <c r="T723" s="179" t="s">
        <v>127</v>
      </c>
      <c r="U723" s="179" t="s">
        <v>128</v>
      </c>
      <c r="V723" s="179" t="s">
        <v>873</v>
      </c>
      <c r="W723" s="97" t="s">
        <v>342</v>
      </c>
      <c r="X723" s="182"/>
      <c r="Y723" s="185"/>
      <c r="Z723" s="180" t="s">
        <v>8642</v>
      </c>
      <c r="AA723" s="182"/>
    </row>
    <row r="724" ht="22.5" customHeight="1">
      <c r="A724" s="72">
        <f>COUNTIF('Copy of Call &amp; Chat-Lidya (buat'!$I$4:$I$1868,I724)</f>
        <v>4</v>
      </c>
      <c r="B724" s="576">
        <v>46126.0</v>
      </c>
      <c r="C724" s="91" t="s">
        <v>83</v>
      </c>
      <c r="D724" s="91" t="s">
        <v>155</v>
      </c>
      <c r="E724" s="91" t="s">
        <v>3559</v>
      </c>
      <c r="F724" s="176">
        <v>46121.0</v>
      </c>
      <c r="G724" s="91"/>
      <c r="H724" s="91" t="s">
        <v>3560</v>
      </c>
      <c r="I724" s="91" t="s">
        <v>3561</v>
      </c>
      <c r="J724" s="97" t="s">
        <v>1595</v>
      </c>
      <c r="K724" s="193" t="s">
        <v>3562</v>
      </c>
      <c r="L724" s="193" t="s">
        <v>3562</v>
      </c>
      <c r="M724" s="91" t="s">
        <v>3563</v>
      </c>
      <c r="N724" s="91" t="s">
        <v>3564</v>
      </c>
      <c r="O724" s="183">
        <v>46121.0</v>
      </c>
      <c r="P724" s="176">
        <v>46135.0</v>
      </c>
      <c r="Q724" s="91" t="s">
        <v>124</v>
      </c>
      <c r="R724" s="91" t="s">
        <v>143</v>
      </c>
      <c r="S724" s="179" t="s">
        <v>251</v>
      </c>
      <c r="T724" s="179" t="s">
        <v>145</v>
      </c>
      <c r="U724" s="179" t="s">
        <v>101</v>
      </c>
      <c r="V724" s="179" t="s">
        <v>131</v>
      </c>
      <c r="W724" s="182"/>
      <c r="X724" s="182"/>
      <c r="Y724" s="185"/>
      <c r="Z724" s="182"/>
      <c r="AA724" s="182"/>
    </row>
    <row r="725" ht="22.5" customHeight="1">
      <c r="A725" s="72">
        <f>COUNTIF('Copy of Call &amp; Chat-Lidya (buat'!$I$4:$I$1868,I725)</f>
        <v>4</v>
      </c>
      <c r="B725" s="576">
        <v>46126.0</v>
      </c>
      <c r="C725" s="91" t="s">
        <v>83</v>
      </c>
      <c r="D725" s="91" t="s">
        <v>155</v>
      </c>
      <c r="E725" s="91" t="s">
        <v>7803</v>
      </c>
      <c r="F725" s="176">
        <v>46122.0</v>
      </c>
      <c r="G725" s="91"/>
      <c r="H725" s="91" t="s">
        <v>8651</v>
      </c>
      <c r="I725" s="91" t="s">
        <v>8652</v>
      </c>
      <c r="J725" s="97" t="s">
        <v>8653</v>
      </c>
      <c r="K725" s="193" t="s">
        <v>8654</v>
      </c>
      <c r="L725" s="193" t="s">
        <v>8654</v>
      </c>
      <c r="M725" s="91" t="s">
        <v>8655</v>
      </c>
      <c r="N725" s="182"/>
      <c r="O725" s="183">
        <v>46121.0</v>
      </c>
      <c r="P725" s="793">
        <v>46135.0</v>
      </c>
      <c r="Q725" s="91" t="s">
        <v>143</v>
      </c>
      <c r="R725" s="97" t="s">
        <v>143</v>
      </c>
      <c r="S725" s="179" t="s">
        <v>251</v>
      </c>
      <c r="T725" s="179" t="s">
        <v>145</v>
      </c>
      <c r="U725" s="179" t="s">
        <v>101</v>
      </c>
      <c r="V725" s="179" t="s">
        <v>131</v>
      </c>
      <c r="W725" s="182"/>
      <c r="X725" s="182"/>
      <c r="Y725" s="185"/>
      <c r="Z725" s="182"/>
      <c r="AA725" s="182"/>
    </row>
    <row r="726" ht="22.5" customHeight="1">
      <c r="A726" s="72">
        <f>COUNTIF('Copy of Call &amp; Chat-Lidya (buat'!$I$4:$I$1868,I726)</f>
        <v>5</v>
      </c>
      <c r="B726" s="576">
        <v>46126.0</v>
      </c>
      <c r="C726" s="91" t="s">
        <v>83</v>
      </c>
      <c r="D726" s="91" t="s">
        <v>155</v>
      </c>
      <c r="E726" s="91" t="s">
        <v>6841</v>
      </c>
      <c r="F726" s="176">
        <v>46122.0</v>
      </c>
      <c r="G726" s="91"/>
      <c r="H726" s="91" t="s">
        <v>6843</v>
      </c>
      <c r="I726" s="91" t="s">
        <v>6844</v>
      </c>
      <c r="J726" s="97" t="s">
        <v>6847</v>
      </c>
      <c r="K726" s="193" t="s">
        <v>6848</v>
      </c>
      <c r="L726" s="193" t="s">
        <v>6848</v>
      </c>
      <c r="M726" s="91" t="s">
        <v>6849</v>
      </c>
      <c r="N726" s="91" t="s">
        <v>6849</v>
      </c>
      <c r="O726" s="183">
        <v>46122.0</v>
      </c>
      <c r="P726" s="793">
        <v>46136.0</v>
      </c>
      <c r="Q726" s="91" t="s">
        <v>143</v>
      </c>
      <c r="R726" s="91" t="s">
        <v>213</v>
      </c>
      <c r="S726" s="179" t="s">
        <v>251</v>
      </c>
      <c r="T726" s="179" t="s">
        <v>195</v>
      </c>
      <c r="U726" s="179" t="s">
        <v>101</v>
      </c>
      <c r="V726" s="179" t="s">
        <v>131</v>
      </c>
      <c r="W726" s="182"/>
      <c r="X726" s="182"/>
      <c r="Y726" s="185"/>
      <c r="Z726" s="182"/>
      <c r="AA726" s="182"/>
    </row>
    <row r="727" ht="22.5" customHeight="1">
      <c r="A727" s="72">
        <f>COUNTIF('Copy of Call &amp; Chat-Lidya (buat'!$I$4:$I$1868,I727)</f>
        <v>4</v>
      </c>
      <c r="B727" s="576">
        <v>46126.0</v>
      </c>
      <c r="C727" s="91" t="s">
        <v>83</v>
      </c>
      <c r="D727" s="91" t="s">
        <v>155</v>
      </c>
      <c r="E727" s="91" t="s">
        <v>3574</v>
      </c>
      <c r="F727" s="176">
        <v>46122.0</v>
      </c>
      <c r="G727" s="91"/>
      <c r="H727" s="91" t="s">
        <v>3576</v>
      </c>
      <c r="I727" s="91" t="s">
        <v>3577</v>
      </c>
      <c r="J727" s="97" t="s">
        <v>3578</v>
      </c>
      <c r="K727" s="193" t="s">
        <v>3579</v>
      </c>
      <c r="L727" s="193" t="s">
        <v>3579</v>
      </c>
      <c r="M727" s="91" t="s">
        <v>3580</v>
      </c>
      <c r="N727" s="91" t="s">
        <v>3580</v>
      </c>
      <c r="O727" s="183">
        <v>46122.0</v>
      </c>
      <c r="P727" s="793">
        <v>46136.0</v>
      </c>
      <c r="Q727" s="91" t="s">
        <v>124</v>
      </c>
      <c r="R727" s="91" t="s">
        <v>143</v>
      </c>
      <c r="S727" s="179" t="s">
        <v>251</v>
      </c>
      <c r="T727" s="179" t="s">
        <v>145</v>
      </c>
      <c r="U727" s="179" t="s">
        <v>101</v>
      </c>
      <c r="V727" s="179" t="s">
        <v>131</v>
      </c>
      <c r="W727" s="182"/>
      <c r="X727" s="182"/>
      <c r="Y727" s="185"/>
      <c r="Z727" s="182"/>
      <c r="AA727" s="182"/>
    </row>
    <row r="728" ht="22.5" customHeight="1">
      <c r="A728" s="72">
        <f>COUNTIF('Copy of Call &amp; Chat-Lidya (buat'!$I$4:$I$1868,I728)</f>
        <v>4</v>
      </c>
      <c r="B728" s="576">
        <v>46126.0</v>
      </c>
      <c r="C728" s="91" t="s">
        <v>83</v>
      </c>
      <c r="D728" s="91" t="s">
        <v>155</v>
      </c>
      <c r="E728" s="91" t="s">
        <v>6881</v>
      </c>
      <c r="F728" s="176">
        <v>46123.0</v>
      </c>
      <c r="G728" s="91"/>
      <c r="H728" s="91" t="s">
        <v>1686</v>
      </c>
      <c r="I728" s="91" t="s">
        <v>6882</v>
      </c>
      <c r="J728" s="97" t="s">
        <v>6883</v>
      </c>
      <c r="K728" s="193" t="s">
        <v>863</v>
      </c>
      <c r="L728" s="193" t="s">
        <v>863</v>
      </c>
      <c r="M728" s="91" t="s">
        <v>6886</v>
      </c>
      <c r="N728" s="91" t="s">
        <v>6886</v>
      </c>
      <c r="O728" s="183">
        <v>46123.0</v>
      </c>
      <c r="P728" s="337">
        <v>46137.0</v>
      </c>
      <c r="Q728" s="91" t="s">
        <v>98</v>
      </c>
      <c r="R728" s="91" t="s">
        <v>143</v>
      </c>
      <c r="S728" s="179" t="s">
        <v>126</v>
      </c>
      <c r="T728" s="179" t="s">
        <v>145</v>
      </c>
      <c r="U728" s="179" t="s">
        <v>101</v>
      </c>
      <c r="V728" s="179" t="s">
        <v>131</v>
      </c>
      <c r="W728" s="182"/>
      <c r="X728" s="182"/>
      <c r="Y728" s="185"/>
      <c r="Z728" s="182"/>
      <c r="AA728" s="182"/>
    </row>
    <row r="729" ht="22.5" customHeight="1">
      <c r="A729" s="72">
        <f>COUNTIF('Copy of Call &amp; Chat-Lidya (buat'!$I$4:$I$1868,I729)</f>
        <v>4</v>
      </c>
      <c r="B729" s="576">
        <v>46126.0</v>
      </c>
      <c r="C729" s="91" t="s">
        <v>83</v>
      </c>
      <c r="D729" s="91" t="s">
        <v>155</v>
      </c>
      <c r="E729" s="91" t="s">
        <v>6904</v>
      </c>
      <c r="F729" s="176">
        <v>46123.0</v>
      </c>
      <c r="G729" s="91"/>
      <c r="H729" s="91" t="s">
        <v>6905</v>
      </c>
      <c r="I729" s="91" t="s">
        <v>6907</v>
      </c>
      <c r="J729" s="97" t="s">
        <v>6908</v>
      </c>
      <c r="K729" s="193" t="s">
        <v>6910</v>
      </c>
      <c r="L729" s="193" t="s">
        <v>6910</v>
      </c>
      <c r="M729" s="91" t="s">
        <v>6914</v>
      </c>
      <c r="N729" s="91" t="s">
        <v>6914</v>
      </c>
      <c r="O729" s="183">
        <v>46123.0</v>
      </c>
      <c r="P729" s="337">
        <v>46137.0</v>
      </c>
      <c r="Q729" s="91" t="s">
        <v>98</v>
      </c>
      <c r="R729" s="91" t="s">
        <v>143</v>
      </c>
      <c r="S729" s="179" t="s">
        <v>126</v>
      </c>
      <c r="T729" s="179" t="s">
        <v>350</v>
      </c>
      <c r="U729" s="179" t="s">
        <v>101</v>
      </c>
      <c r="V729" s="179" t="s">
        <v>283</v>
      </c>
      <c r="W729" s="182"/>
      <c r="X729" s="182"/>
      <c r="Y729" s="185"/>
      <c r="Z729" s="180" t="s">
        <v>6922</v>
      </c>
      <c r="AA729" s="182"/>
    </row>
    <row r="730" ht="22.5" customHeight="1">
      <c r="A730" s="72">
        <f>COUNTIF('Copy of Call &amp; Chat-Lidya (buat'!$I$4:$I$1868,I730)</f>
        <v>4</v>
      </c>
      <c r="B730" s="576">
        <v>46126.0</v>
      </c>
      <c r="C730" s="91" t="s">
        <v>83</v>
      </c>
      <c r="D730" s="91" t="s">
        <v>155</v>
      </c>
      <c r="E730" s="91" t="s">
        <v>3584</v>
      </c>
      <c r="F730" s="176">
        <v>46124.0</v>
      </c>
      <c r="G730" s="91"/>
      <c r="H730" s="91" t="s">
        <v>3585</v>
      </c>
      <c r="I730" s="91" t="s">
        <v>3586</v>
      </c>
      <c r="J730" s="97" t="s">
        <v>3588</v>
      </c>
      <c r="K730" s="193" t="s">
        <v>3589</v>
      </c>
      <c r="L730" s="193" t="s">
        <v>3589</v>
      </c>
      <c r="M730" s="91" t="s">
        <v>3590</v>
      </c>
      <c r="N730" s="91" t="s">
        <v>3592</v>
      </c>
      <c r="O730" s="183">
        <v>46124.0</v>
      </c>
      <c r="P730" s="337">
        <v>46138.0</v>
      </c>
      <c r="Q730" s="91" t="s">
        <v>124</v>
      </c>
      <c r="R730" s="91" t="s">
        <v>143</v>
      </c>
      <c r="S730" s="179" t="s">
        <v>251</v>
      </c>
      <c r="T730" s="179" t="s">
        <v>145</v>
      </c>
      <c r="U730" s="179" t="s">
        <v>101</v>
      </c>
      <c r="V730" s="179" t="s">
        <v>131</v>
      </c>
      <c r="W730" s="182"/>
      <c r="X730" s="182"/>
      <c r="Y730" s="185"/>
      <c r="Z730" s="182"/>
      <c r="AA730" s="182"/>
    </row>
    <row r="731" ht="22.5" customHeight="1">
      <c r="A731" s="72">
        <f>COUNTIF('Copy of Call &amp; Chat-Lidya (buat'!$I$4:$I$1868,I731)</f>
        <v>4</v>
      </c>
      <c r="B731" s="576">
        <v>46126.0</v>
      </c>
      <c r="C731" s="91" t="s">
        <v>83</v>
      </c>
      <c r="D731" s="91" t="s">
        <v>155</v>
      </c>
      <c r="E731" s="91" t="s">
        <v>6949</v>
      </c>
      <c r="F731" s="176">
        <v>46126.0</v>
      </c>
      <c r="G731" s="91"/>
      <c r="H731" s="91" t="s">
        <v>2964</v>
      </c>
      <c r="I731" s="91" t="s">
        <v>2965</v>
      </c>
      <c r="J731" s="97" t="s">
        <v>2966</v>
      </c>
      <c r="K731" s="193" t="s">
        <v>2967</v>
      </c>
      <c r="L731" s="193" t="s">
        <v>2967</v>
      </c>
      <c r="M731" s="91" t="s">
        <v>2968</v>
      </c>
      <c r="N731" s="91" t="s">
        <v>2968</v>
      </c>
      <c r="O731" s="183">
        <v>46125.0</v>
      </c>
      <c r="P731" s="176">
        <v>46139.0</v>
      </c>
      <c r="Q731" s="91" t="s">
        <v>124</v>
      </c>
      <c r="R731" s="91" t="s">
        <v>143</v>
      </c>
      <c r="S731" s="179" t="s">
        <v>251</v>
      </c>
      <c r="T731" s="179" t="s">
        <v>350</v>
      </c>
      <c r="U731" s="179" t="s">
        <v>101</v>
      </c>
      <c r="V731" s="179" t="s">
        <v>283</v>
      </c>
      <c r="W731" s="182"/>
      <c r="X731" s="182"/>
      <c r="Y731" s="185"/>
      <c r="Z731" s="180" t="s">
        <v>8723</v>
      </c>
      <c r="AA731" s="182"/>
    </row>
    <row r="732" ht="22.5" customHeight="1">
      <c r="A732" s="72">
        <f>COUNTIF('Copy of Call &amp; Chat-Lidya (buat'!$I$4:$I$1868,I732)</f>
        <v>6</v>
      </c>
      <c r="B732" s="576">
        <v>46126.0</v>
      </c>
      <c r="C732" s="91" t="s">
        <v>83</v>
      </c>
      <c r="D732" s="91" t="s">
        <v>155</v>
      </c>
      <c r="E732" s="91" t="s">
        <v>2049</v>
      </c>
      <c r="F732" s="176">
        <v>46126.0</v>
      </c>
      <c r="G732" s="91"/>
      <c r="H732" s="91" t="s">
        <v>2052</v>
      </c>
      <c r="I732" s="91" t="s">
        <v>2053</v>
      </c>
      <c r="J732" s="97" t="s">
        <v>2054</v>
      </c>
      <c r="K732" s="193" t="s">
        <v>2055</v>
      </c>
      <c r="L732" s="193" t="s">
        <v>2055</v>
      </c>
      <c r="M732" s="91" t="s">
        <v>2056</v>
      </c>
      <c r="N732" s="91" t="s">
        <v>2056</v>
      </c>
      <c r="O732" s="183">
        <v>46126.0</v>
      </c>
      <c r="P732" s="176">
        <v>46140.0</v>
      </c>
      <c r="Q732" s="91" t="s">
        <v>143</v>
      </c>
      <c r="R732" s="91" t="s">
        <v>213</v>
      </c>
      <c r="S732" s="179" t="s">
        <v>251</v>
      </c>
      <c r="T732" s="179" t="s">
        <v>381</v>
      </c>
      <c r="U732" s="179" t="s">
        <v>101</v>
      </c>
      <c r="V732" s="179" t="s">
        <v>1043</v>
      </c>
      <c r="W732" s="182"/>
      <c r="X732" s="182"/>
      <c r="Y732" s="185"/>
      <c r="Z732" s="180" t="s">
        <v>10185</v>
      </c>
      <c r="AA732" s="182"/>
    </row>
    <row r="733" ht="22.5" customHeight="1">
      <c r="A733" s="72">
        <f>COUNTIF('Copy of Call &amp; Chat-Lidya (buat'!$I$4:$I$1868,I733)</f>
        <v>26</v>
      </c>
      <c r="B733" s="576">
        <v>46126.0</v>
      </c>
      <c r="C733" s="91" t="s">
        <v>83</v>
      </c>
      <c r="D733" s="91" t="s">
        <v>155</v>
      </c>
      <c r="E733" s="91"/>
      <c r="F733" s="176">
        <v>46126.0</v>
      </c>
      <c r="G733" s="75"/>
      <c r="H733" s="75"/>
      <c r="I733" s="75" t="s">
        <v>2116</v>
      </c>
      <c r="J733" s="353" t="s">
        <v>10186</v>
      </c>
      <c r="K733" s="353" t="s">
        <v>10186</v>
      </c>
      <c r="L733" s="773" t="s">
        <v>2116</v>
      </c>
      <c r="M733" s="75"/>
      <c r="N733" s="75"/>
      <c r="O733" s="164"/>
      <c r="P733" s="819"/>
      <c r="Q733" s="75"/>
      <c r="R733" s="75" t="s">
        <v>124</v>
      </c>
      <c r="S733" s="166" t="s">
        <v>99</v>
      </c>
      <c r="T733" s="166" t="s">
        <v>381</v>
      </c>
      <c r="U733" s="166" t="s">
        <v>101</v>
      </c>
      <c r="V733" s="166" t="s">
        <v>105</v>
      </c>
      <c r="W733" s="353" t="s">
        <v>694</v>
      </c>
      <c r="X733" s="75"/>
      <c r="Y733" s="166"/>
      <c r="Z733" s="357" t="s">
        <v>10189</v>
      </c>
      <c r="AA733" s="357"/>
    </row>
    <row r="734" ht="22.5" customHeight="1">
      <c r="A734" s="72">
        <f>COUNTIF('Copy of Call &amp; Chat-Lidya (buat'!$I$4:$I$1868,I734)</f>
        <v>4</v>
      </c>
      <c r="B734" s="576">
        <v>46126.0</v>
      </c>
      <c r="C734" s="91" t="s">
        <v>83</v>
      </c>
      <c r="D734" s="91" t="s">
        <v>155</v>
      </c>
      <c r="E734" s="91"/>
      <c r="F734" s="176">
        <v>46126.0</v>
      </c>
      <c r="G734" s="75"/>
      <c r="H734" s="75"/>
      <c r="I734" s="91">
        <v>9174.0</v>
      </c>
      <c r="J734" s="97" t="s">
        <v>4568</v>
      </c>
      <c r="K734" s="180" t="s">
        <v>10117</v>
      </c>
      <c r="L734" s="817" t="s">
        <v>10118</v>
      </c>
      <c r="M734" s="75"/>
      <c r="N734" s="75"/>
      <c r="O734" s="164"/>
      <c r="P734" s="819"/>
      <c r="Q734" s="75"/>
      <c r="R734" s="75" t="s">
        <v>98</v>
      </c>
      <c r="S734" s="166" t="s">
        <v>251</v>
      </c>
      <c r="T734" s="166" t="s">
        <v>100</v>
      </c>
      <c r="U734" s="166" t="s">
        <v>101</v>
      </c>
      <c r="V734" s="166" t="s">
        <v>105</v>
      </c>
      <c r="W734" s="353"/>
      <c r="X734" s="75"/>
      <c r="Y734" s="166"/>
      <c r="Z734" s="89" t="s">
        <v>10192</v>
      </c>
      <c r="AA734" s="357"/>
    </row>
    <row r="735" ht="22.5" customHeight="1">
      <c r="A735" s="72">
        <f>COUNTIF('Copy of Call &amp; Chat-Lidya (buat'!$I$4:$I$1868,I735)</f>
        <v>3</v>
      </c>
      <c r="B735" s="576">
        <v>46126.0</v>
      </c>
      <c r="C735" s="91" t="s">
        <v>83</v>
      </c>
      <c r="D735" s="91" t="s">
        <v>155</v>
      </c>
      <c r="E735" s="91"/>
      <c r="F735" s="176">
        <v>46126.0</v>
      </c>
      <c r="G735" s="75"/>
      <c r="H735" s="75"/>
      <c r="I735" s="91">
        <v>15129.0</v>
      </c>
      <c r="J735" s="97" t="s">
        <v>10196</v>
      </c>
      <c r="K735" s="180" t="s">
        <v>10197</v>
      </c>
      <c r="L735" s="820" t="s">
        <v>3716</v>
      </c>
      <c r="M735" s="75"/>
      <c r="N735" s="75"/>
      <c r="O735" s="164"/>
      <c r="P735" s="819"/>
      <c r="Q735" s="75"/>
      <c r="R735" s="75" t="s">
        <v>98</v>
      </c>
      <c r="S735" s="166" t="s">
        <v>99</v>
      </c>
      <c r="T735" s="166" t="s">
        <v>350</v>
      </c>
      <c r="U735" s="166" t="s">
        <v>101</v>
      </c>
      <c r="V735" s="166" t="s">
        <v>105</v>
      </c>
      <c r="W735" s="353"/>
      <c r="X735" s="75"/>
      <c r="Y735" s="166"/>
      <c r="Z735" s="89" t="s">
        <v>10200</v>
      </c>
      <c r="AA735" s="357"/>
    </row>
    <row r="736" ht="22.5" customHeight="1">
      <c r="A736" s="72">
        <f>COUNTIF('Copy of Call &amp; Chat-Lidya (buat'!$I$4:$I$1868,I736)</f>
        <v>3</v>
      </c>
      <c r="B736" s="576">
        <v>46126.0</v>
      </c>
      <c r="C736" s="91" t="s">
        <v>83</v>
      </c>
      <c r="D736" s="91" t="s">
        <v>155</v>
      </c>
      <c r="E736" s="91"/>
      <c r="F736" s="176">
        <v>46126.0</v>
      </c>
      <c r="G736" s="75"/>
      <c r="H736" s="75"/>
      <c r="I736" s="91">
        <v>16277.0</v>
      </c>
      <c r="J736" s="97" t="s">
        <v>10124</v>
      </c>
      <c r="K736" s="180" t="s">
        <v>10125</v>
      </c>
      <c r="L736" s="91" t="s">
        <v>3148</v>
      </c>
      <c r="M736" s="75"/>
      <c r="N736" s="75"/>
      <c r="O736" s="164"/>
      <c r="P736" s="819"/>
      <c r="Q736" s="75"/>
      <c r="R736" s="75" t="s">
        <v>98</v>
      </c>
      <c r="S736" s="166" t="s">
        <v>100</v>
      </c>
      <c r="T736" s="166" t="s">
        <v>100</v>
      </c>
      <c r="U736" s="166" t="s">
        <v>101</v>
      </c>
      <c r="V736" s="166" t="s">
        <v>105</v>
      </c>
      <c r="W736" s="353"/>
      <c r="X736" s="75"/>
      <c r="Y736" s="166"/>
      <c r="Z736" s="180" t="s">
        <v>10203</v>
      </c>
      <c r="AA736" s="357"/>
    </row>
    <row r="737" ht="22.5" customHeight="1">
      <c r="A737" s="72">
        <f>COUNTIF('Copy of Call &amp; Chat-Lidya (buat'!$I$4:$I$1868,I737)</f>
        <v>3</v>
      </c>
      <c r="B737" s="576">
        <v>46126.0</v>
      </c>
      <c r="C737" s="91" t="s">
        <v>83</v>
      </c>
      <c r="D737" s="91" t="s">
        <v>155</v>
      </c>
      <c r="E737" s="91"/>
      <c r="F737" s="176">
        <v>46126.0</v>
      </c>
      <c r="G737" s="75"/>
      <c r="H737" s="75"/>
      <c r="I737" s="91">
        <v>11375.0</v>
      </c>
      <c r="J737" s="97" t="s">
        <v>3863</v>
      </c>
      <c r="K737" s="180" t="s">
        <v>10205</v>
      </c>
      <c r="L737" s="821" t="s">
        <v>3865</v>
      </c>
      <c r="M737" s="75"/>
      <c r="N737" s="75"/>
      <c r="O737" s="164"/>
      <c r="P737" s="819"/>
      <c r="Q737" s="75"/>
      <c r="R737" s="75" t="s">
        <v>98</v>
      </c>
      <c r="S737" s="166" t="s">
        <v>100</v>
      </c>
      <c r="T737" s="166" t="s">
        <v>100</v>
      </c>
      <c r="U737" s="166" t="s">
        <v>101</v>
      </c>
      <c r="V737" s="166" t="s">
        <v>105</v>
      </c>
      <c r="W737" s="353"/>
      <c r="X737" s="75"/>
      <c r="Y737" s="166"/>
      <c r="Z737" s="180" t="s">
        <v>10208</v>
      </c>
      <c r="AA737" s="357"/>
    </row>
    <row r="738" ht="22.5" customHeight="1">
      <c r="A738" s="72">
        <f>COUNTIF('Copy of Call &amp; Chat-Lidya (buat'!$I$4:$I$1868,I738)</f>
        <v>2</v>
      </c>
      <c r="B738" s="576">
        <v>46126.0</v>
      </c>
      <c r="C738" s="91" t="s">
        <v>83</v>
      </c>
      <c r="D738" s="91" t="s">
        <v>155</v>
      </c>
      <c r="E738" s="91"/>
      <c r="F738" s="176">
        <v>46126.0</v>
      </c>
      <c r="G738" s="75"/>
      <c r="H738" s="75"/>
      <c r="I738" s="91">
        <v>16575.0</v>
      </c>
      <c r="J738" s="97" t="s">
        <v>3019</v>
      </c>
      <c r="K738" s="180" t="s">
        <v>10210</v>
      </c>
      <c r="L738" s="91" t="s">
        <v>3021</v>
      </c>
      <c r="M738" s="75"/>
      <c r="N738" s="75"/>
      <c r="O738" s="164"/>
      <c r="P738" s="819"/>
      <c r="Q738" s="75"/>
      <c r="R738" s="75" t="s">
        <v>98</v>
      </c>
      <c r="S738" s="166" t="s">
        <v>251</v>
      </c>
      <c r="T738" s="166" t="s">
        <v>145</v>
      </c>
      <c r="U738" s="166" t="s">
        <v>101</v>
      </c>
      <c r="V738" s="166" t="s">
        <v>105</v>
      </c>
      <c r="W738" s="353"/>
      <c r="X738" s="75"/>
      <c r="Y738" s="166"/>
      <c r="Z738" s="180" t="s">
        <v>10211</v>
      </c>
      <c r="AA738" s="357"/>
    </row>
    <row r="739" ht="22.5" customHeight="1">
      <c r="A739" s="72">
        <f>COUNTIF('Copy of Call &amp; Chat-Lidya (buat'!$I$4:$I$1868,I739)</f>
        <v>4</v>
      </c>
      <c r="B739" s="576">
        <v>46126.0</v>
      </c>
      <c r="C739" s="91" t="s">
        <v>83</v>
      </c>
      <c r="D739" s="91" t="s">
        <v>155</v>
      </c>
      <c r="E739" s="91"/>
      <c r="F739" s="176">
        <v>46126.0</v>
      </c>
      <c r="G739" s="75"/>
      <c r="H739" s="75"/>
      <c r="I739" s="91">
        <v>10394.0</v>
      </c>
      <c r="J739" s="97" t="s">
        <v>10128</v>
      </c>
      <c r="K739" s="180" t="s">
        <v>10129</v>
      </c>
      <c r="L739" s="821" t="s">
        <v>10130</v>
      </c>
      <c r="M739" s="75"/>
      <c r="N739" s="75"/>
      <c r="O739" s="164"/>
      <c r="P739" s="819"/>
      <c r="Q739" s="75"/>
      <c r="R739" s="75" t="s">
        <v>98</v>
      </c>
      <c r="S739" s="166" t="s">
        <v>99</v>
      </c>
      <c r="T739" s="166" t="s">
        <v>100</v>
      </c>
      <c r="U739" s="166" t="s">
        <v>101</v>
      </c>
      <c r="V739" s="166" t="s">
        <v>105</v>
      </c>
      <c r="W739" s="353"/>
      <c r="X739" s="75"/>
      <c r="Y739" s="166"/>
      <c r="Z739" s="180" t="s">
        <v>10213</v>
      </c>
      <c r="AA739" s="357"/>
    </row>
    <row r="740" ht="22.5" customHeight="1">
      <c r="A740" s="72">
        <f>COUNTIF('Copy of Call &amp; Chat-Lidya (buat'!$I$4:$I$1868,I740)</f>
        <v>2</v>
      </c>
      <c r="B740" s="576">
        <v>46126.0</v>
      </c>
      <c r="C740" s="91" t="s">
        <v>83</v>
      </c>
      <c r="D740" s="91" t="s">
        <v>155</v>
      </c>
      <c r="E740" s="91"/>
      <c r="F740" s="176">
        <v>46126.0</v>
      </c>
      <c r="G740" s="75"/>
      <c r="H740" s="75"/>
      <c r="I740" s="91">
        <v>14737.0</v>
      </c>
      <c r="J740" s="97" t="s">
        <v>3852</v>
      </c>
      <c r="K740" s="180" t="s">
        <v>10215</v>
      </c>
      <c r="L740" s="550" t="s">
        <v>3854</v>
      </c>
      <c r="M740" s="75"/>
      <c r="N740" s="75"/>
      <c r="O740" s="164"/>
      <c r="P740" s="819"/>
      <c r="Q740" s="75"/>
      <c r="R740" s="75" t="s">
        <v>98</v>
      </c>
      <c r="S740" s="166" t="s">
        <v>251</v>
      </c>
      <c r="T740" s="166" t="s">
        <v>145</v>
      </c>
      <c r="U740" s="166" t="s">
        <v>101</v>
      </c>
      <c r="V740" s="166" t="s">
        <v>105</v>
      </c>
      <c r="W740" s="353"/>
      <c r="X740" s="75"/>
      <c r="Y740" s="166"/>
      <c r="Z740" s="180" t="s">
        <v>5896</v>
      </c>
      <c r="AA740" s="357"/>
    </row>
    <row r="741" ht="22.5" customHeight="1">
      <c r="A741" s="72">
        <f>COUNTIF('Copy of Call &amp; Chat-Lidya (buat'!$I$4:$I$1868,I741)</f>
        <v>2</v>
      </c>
      <c r="B741" s="576">
        <v>46126.0</v>
      </c>
      <c r="C741" s="91" t="s">
        <v>83</v>
      </c>
      <c r="D741" s="91" t="s">
        <v>155</v>
      </c>
      <c r="E741" s="91"/>
      <c r="F741" s="176">
        <v>46126.0</v>
      </c>
      <c r="G741" s="75"/>
      <c r="H741" s="75"/>
      <c r="I741" s="91">
        <v>14538.0</v>
      </c>
      <c r="J741" s="97" t="s">
        <v>10218</v>
      </c>
      <c r="K741" s="180" t="s">
        <v>10219</v>
      </c>
      <c r="L741" s="550" t="s">
        <v>3885</v>
      </c>
      <c r="M741" s="75"/>
      <c r="N741" s="75"/>
      <c r="O741" s="164"/>
      <c r="P741" s="819"/>
      <c r="Q741" s="75"/>
      <c r="R741" s="75" t="s">
        <v>98</v>
      </c>
      <c r="S741" s="166" t="s">
        <v>251</v>
      </c>
      <c r="T741" s="166" t="s">
        <v>145</v>
      </c>
      <c r="U741" s="166" t="s">
        <v>101</v>
      </c>
      <c r="V741" s="166" t="s">
        <v>105</v>
      </c>
      <c r="W741" s="353"/>
      <c r="X741" s="75"/>
      <c r="Y741" s="166"/>
      <c r="Z741" s="180" t="s">
        <v>5896</v>
      </c>
      <c r="AA741" s="357"/>
    </row>
    <row r="742" ht="22.5" customHeight="1">
      <c r="A742" s="72">
        <f>COUNTIF('Copy of Call &amp; Chat-Lidya (buat'!$I$4:$I$1868,I742)</f>
        <v>5</v>
      </c>
      <c r="B742" s="488">
        <v>46125.0</v>
      </c>
      <c r="C742" s="94" t="s">
        <v>83</v>
      </c>
      <c r="D742" s="94" t="s">
        <v>155</v>
      </c>
      <c r="E742" s="76" t="s">
        <v>6841</v>
      </c>
      <c r="F742" s="157">
        <v>46122.0</v>
      </c>
      <c r="G742" s="75"/>
      <c r="H742" s="75" t="s">
        <v>6843</v>
      </c>
      <c r="I742" s="75" t="s">
        <v>6844</v>
      </c>
      <c r="J742" s="353" t="s">
        <v>6847</v>
      </c>
      <c r="K742" s="354" t="s">
        <v>6848</v>
      </c>
      <c r="L742" s="354" t="s">
        <v>6848</v>
      </c>
      <c r="M742" s="75" t="s">
        <v>6849</v>
      </c>
      <c r="N742" s="75" t="s">
        <v>6849</v>
      </c>
      <c r="O742" s="164">
        <v>46122.0</v>
      </c>
      <c r="P742" s="458">
        <v>46136.0</v>
      </c>
      <c r="Q742" s="75" t="s">
        <v>143</v>
      </c>
      <c r="R742" s="75" t="s">
        <v>213</v>
      </c>
      <c r="S742" s="166" t="s">
        <v>381</v>
      </c>
      <c r="T742" s="166" t="s">
        <v>195</v>
      </c>
      <c r="U742" s="166" t="s">
        <v>101</v>
      </c>
      <c r="V742" s="166" t="s">
        <v>283</v>
      </c>
      <c r="W742" s="175"/>
      <c r="X742" s="75"/>
      <c r="Y742" s="166"/>
      <c r="Z742" s="357" t="s">
        <v>10225</v>
      </c>
      <c r="AA742" s="357"/>
    </row>
    <row r="743" ht="22.5" customHeight="1">
      <c r="A743" s="72">
        <f>COUNTIF('Copy of Call &amp; Chat-Lidya (buat'!$I$4:$I$1868,I743)</f>
        <v>4</v>
      </c>
      <c r="B743" s="488">
        <v>46125.0</v>
      </c>
      <c r="C743" s="94" t="s">
        <v>83</v>
      </c>
      <c r="D743" s="94" t="s">
        <v>155</v>
      </c>
      <c r="E743" s="76" t="s">
        <v>3574</v>
      </c>
      <c r="F743" s="157">
        <v>46122.0</v>
      </c>
      <c r="G743" s="75"/>
      <c r="H743" s="75" t="s">
        <v>3576</v>
      </c>
      <c r="I743" s="75" t="s">
        <v>3577</v>
      </c>
      <c r="J743" s="353" t="s">
        <v>3578</v>
      </c>
      <c r="K743" s="354" t="s">
        <v>3579</v>
      </c>
      <c r="L743" s="354" t="s">
        <v>3579</v>
      </c>
      <c r="M743" s="75" t="s">
        <v>3580</v>
      </c>
      <c r="N743" s="75" t="s">
        <v>3580</v>
      </c>
      <c r="O743" s="164">
        <v>46122.0</v>
      </c>
      <c r="P743" s="458">
        <v>46136.0</v>
      </c>
      <c r="Q743" s="75" t="s">
        <v>124</v>
      </c>
      <c r="R743" s="75" t="s">
        <v>143</v>
      </c>
      <c r="S743" s="166" t="s">
        <v>126</v>
      </c>
      <c r="T743" s="166" t="s">
        <v>145</v>
      </c>
      <c r="U743" s="166" t="s">
        <v>101</v>
      </c>
      <c r="V743" s="166" t="s">
        <v>131</v>
      </c>
      <c r="W743" s="175"/>
      <c r="X743" s="75"/>
      <c r="Y743" s="166"/>
      <c r="Z743" s="357"/>
      <c r="AA743" s="357"/>
    </row>
    <row r="744" ht="22.5" customHeight="1">
      <c r="A744" s="72">
        <f>COUNTIF('Copy of Call &amp; Chat-Lidya (buat'!$I$4:$I$1868,I744)</f>
        <v>4</v>
      </c>
      <c r="B744" s="488">
        <v>46125.0</v>
      </c>
      <c r="C744" s="94" t="s">
        <v>83</v>
      </c>
      <c r="D744" s="94" t="s">
        <v>155</v>
      </c>
      <c r="E744" s="76" t="s">
        <v>6881</v>
      </c>
      <c r="F744" s="157">
        <v>46123.0</v>
      </c>
      <c r="G744" s="75"/>
      <c r="H744" s="75" t="s">
        <v>1686</v>
      </c>
      <c r="I744" s="75" t="s">
        <v>6882</v>
      </c>
      <c r="J744" s="353" t="s">
        <v>6883</v>
      </c>
      <c r="K744" s="354" t="s">
        <v>863</v>
      </c>
      <c r="L744" s="354" t="s">
        <v>863</v>
      </c>
      <c r="M744" s="75" t="s">
        <v>6886</v>
      </c>
      <c r="N744" s="75" t="s">
        <v>6886</v>
      </c>
      <c r="O744" s="164">
        <v>46123.0</v>
      </c>
      <c r="P744" s="458">
        <v>46137.0</v>
      </c>
      <c r="Q744" s="75" t="s">
        <v>98</v>
      </c>
      <c r="R744" s="75" t="s">
        <v>143</v>
      </c>
      <c r="S744" s="166" t="s">
        <v>126</v>
      </c>
      <c r="T744" s="166" t="s">
        <v>195</v>
      </c>
      <c r="U744" s="166" t="s">
        <v>101</v>
      </c>
      <c r="V744" s="166" t="s">
        <v>131</v>
      </c>
      <c r="W744" s="175"/>
      <c r="X744" s="75"/>
      <c r="Y744" s="166"/>
      <c r="Z744" s="357"/>
      <c r="AA744" s="357"/>
    </row>
    <row r="745" ht="22.5" customHeight="1">
      <c r="A745" s="72">
        <f>COUNTIF('Copy of Call &amp; Chat-Lidya (buat'!$I$4:$I$1868,I745)</f>
        <v>4</v>
      </c>
      <c r="B745" s="488">
        <v>46125.0</v>
      </c>
      <c r="C745" s="94" t="s">
        <v>83</v>
      </c>
      <c r="D745" s="94" t="s">
        <v>155</v>
      </c>
      <c r="E745" s="76" t="s">
        <v>6904</v>
      </c>
      <c r="F745" s="157">
        <v>46123.0</v>
      </c>
      <c r="G745" s="75"/>
      <c r="H745" s="75" t="s">
        <v>6905</v>
      </c>
      <c r="I745" s="75" t="s">
        <v>6907</v>
      </c>
      <c r="J745" s="353" t="s">
        <v>6908</v>
      </c>
      <c r="K745" s="354" t="s">
        <v>6910</v>
      </c>
      <c r="L745" s="354" t="s">
        <v>6910</v>
      </c>
      <c r="M745" s="75" t="s">
        <v>6914</v>
      </c>
      <c r="N745" s="75" t="s">
        <v>6914</v>
      </c>
      <c r="O745" s="164">
        <v>46123.0</v>
      </c>
      <c r="P745" s="819">
        <v>46137.0</v>
      </c>
      <c r="Q745" s="75" t="s">
        <v>213</v>
      </c>
      <c r="R745" s="75" t="s">
        <v>143</v>
      </c>
      <c r="S745" s="166" t="s">
        <v>126</v>
      </c>
      <c r="T745" s="166" t="s">
        <v>350</v>
      </c>
      <c r="U745" s="166" t="s">
        <v>101</v>
      </c>
      <c r="V745" s="166" t="s">
        <v>283</v>
      </c>
      <c r="W745" s="175"/>
      <c r="X745" s="75"/>
      <c r="Y745" s="166"/>
      <c r="Z745" s="357" t="s">
        <v>6922</v>
      </c>
      <c r="AA745" s="357"/>
    </row>
    <row r="746" ht="22.5" customHeight="1">
      <c r="A746" s="72">
        <f>COUNTIF('Copy of Call &amp; Chat-Lidya (buat'!$I$4:$I$1868,I746)</f>
        <v>4</v>
      </c>
      <c r="B746" s="488">
        <v>46125.0</v>
      </c>
      <c r="C746" s="94" t="s">
        <v>83</v>
      </c>
      <c r="D746" s="94" t="s">
        <v>155</v>
      </c>
      <c r="E746" s="76" t="s">
        <v>3584</v>
      </c>
      <c r="F746" s="157">
        <v>46124.0</v>
      </c>
      <c r="G746" s="75"/>
      <c r="H746" s="75" t="s">
        <v>3585</v>
      </c>
      <c r="I746" s="75" t="s">
        <v>3586</v>
      </c>
      <c r="J746" s="353" t="s">
        <v>3588</v>
      </c>
      <c r="K746" s="354" t="s">
        <v>3589</v>
      </c>
      <c r="L746" s="354" t="s">
        <v>3589</v>
      </c>
      <c r="M746" s="75" t="s">
        <v>3590</v>
      </c>
      <c r="N746" s="75" t="s">
        <v>3592</v>
      </c>
      <c r="O746" s="164">
        <v>46124.0</v>
      </c>
      <c r="P746" s="819">
        <v>46138.0</v>
      </c>
      <c r="Q746" s="75" t="s">
        <v>124</v>
      </c>
      <c r="R746" s="75" t="s">
        <v>143</v>
      </c>
      <c r="S746" s="166" t="s">
        <v>251</v>
      </c>
      <c r="T746" s="166" t="s">
        <v>145</v>
      </c>
      <c r="U746" s="166" t="s">
        <v>101</v>
      </c>
      <c r="V746" s="166" t="s">
        <v>131</v>
      </c>
      <c r="W746" s="175"/>
      <c r="X746" s="75"/>
      <c r="Y746" s="166"/>
      <c r="Z746" s="357"/>
      <c r="AA746" s="357"/>
    </row>
    <row r="747" ht="22.5" customHeight="1">
      <c r="A747" s="72">
        <f>COUNTIF('Copy of Call &amp; Chat-Lidya (buat'!$I$4:$I$1868,I747)</f>
        <v>4</v>
      </c>
      <c r="B747" s="488">
        <v>46125.0</v>
      </c>
      <c r="C747" s="94" t="s">
        <v>83</v>
      </c>
      <c r="D747" s="94" t="s">
        <v>155</v>
      </c>
      <c r="E747" s="76" t="s">
        <v>6949</v>
      </c>
      <c r="F747" s="157">
        <v>46126.0</v>
      </c>
      <c r="G747" s="75"/>
      <c r="H747" s="75" t="s">
        <v>2964</v>
      </c>
      <c r="I747" s="75" t="s">
        <v>2965</v>
      </c>
      <c r="J747" s="353" t="s">
        <v>2966</v>
      </c>
      <c r="K747" s="354" t="s">
        <v>2967</v>
      </c>
      <c r="L747" s="354" t="s">
        <v>2967</v>
      </c>
      <c r="M747" s="75" t="s">
        <v>2968</v>
      </c>
      <c r="N747" s="75" t="s">
        <v>2968</v>
      </c>
      <c r="O747" s="164">
        <v>46125.0</v>
      </c>
      <c r="P747" s="74">
        <v>46139.0</v>
      </c>
      <c r="Q747" s="75" t="s">
        <v>124</v>
      </c>
      <c r="R747" s="75" t="s">
        <v>143</v>
      </c>
      <c r="S747" s="166" t="s">
        <v>251</v>
      </c>
      <c r="T747" s="166" t="s">
        <v>350</v>
      </c>
      <c r="U747" s="166" t="s">
        <v>101</v>
      </c>
      <c r="V747" s="166" t="s">
        <v>283</v>
      </c>
      <c r="W747" s="175"/>
      <c r="X747" s="75"/>
      <c r="Y747" s="166"/>
      <c r="Z747" s="357" t="s">
        <v>8723</v>
      </c>
      <c r="AA747" s="357"/>
    </row>
    <row r="748" ht="22.5" customHeight="1">
      <c r="A748" s="72">
        <f>COUNTIF('Copy of Call &amp; Chat-Lidya (buat'!$I$4:$I$1868,I748)</f>
        <v>1</v>
      </c>
      <c r="B748" s="576">
        <v>46125.0</v>
      </c>
      <c r="C748" s="91" t="s">
        <v>83</v>
      </c>
      <c r="D748" s="91" t="s">
        <v>155</v>
      </c>
      <c r="E748" s="91" t="s">
        <v>7964</v>
      </c>
      <c r="F748" s="176">
        <v>46125.0</v>
      </c>
      <c r="G748" s="91"/>
      <c r="H748" s="91" t="s">
        <v>10235</v>
      </c>
      <c r="I748" s="91" t="s">
        <v>2570</v>
      </c>
      <c r="J748" s="97" t="s">
        <v>10236</v>
      </c>
      <c r="K748" s="193" t="s">
        <v>10238</v>
      </c>
      <c r="L748" s="193" t="s">
        <v>10238</v>
      </c>
      <c r="M748" s="91" t="s">
        <v>10240</v>
      </c>
      <c r="N748" s="182"/>
      <c r="O748" s="183">
        <v>45313.0</v>
      </c>
      <c r="P748" s="559">
        <v>45834.0</v>
      </c>
      <c r="Q748" s="91" t="s">
        <v>124</v>
      </c>
      <c r="R748" s="91" t="s">
        <v>143</v>
      </c>
      <c r="S748" s="179" t="s">
        <v>350</v>
      </c>
      <c r="T748" s="179" t="s">
        <v>127</v>
      </c>
      <c r="U748" s="179" t="s">
        <v>101</v>
      </c>
      <c r="V748" s="179" t="s">
        <v>131</v>
      </c>
      <c r="W748" s="182"/>
      <c r="X748" s="182"/>
      <c r="Y748" s="185"/>
      <c r="Z748" s="180" t="s">
        <v>10242</v>
      </c>
      <c r="AA748" s="182"/>
    </row>
    <row r="749" ht="22.5" customHeight="1">
      <c r="A749" s="72">
        <f>COUNTIF('Copy of Call &amp; Chat-Lidya (buat'!$I$4:$I$1868,I749)</f>
        <v>1</v>
      </c>
      <c r="B749" s="576">
        <v>46125.0</v>
      </c>
      <c r="C749" s="91" t="s">
        <v>83</v>
      </c>
      <c r="D749" s="91" t="s">
        <v>155</v>
      </c>
      <c r="E749" s="91" t="s">
        <v>7972</v>
      </c>
      <c r="F749" s="176">
        <v>46125.0</v>
      </c>
      <c r="G749" s="91"/>
      <c r="H749" s="91" t="s">
        <v>10245</v>
      </c>
      <c r="I749" s="91" t="s">
        <v>1276</v>
      </c>
      <c r="J749" s="97" t="s">
        <v>10246</v>
      </c>
      <c r="K749" s="193" t="s">
        <v>10248</v>
      </c>
      <c r="L749" s="193" t="s">
        <v>10248</v>
      </c>
      <c r="M749" s="91" t="s">
        <v>10249</v>
      </c>
      <c r="N749" s="91" t="s">
        <v>10250</v>
      </c>
      <c r="O749" s="183">
        <v>45318.0</v>
      </c>
      <c r="P749" s="559">
        <v>45834.0</v>
      </c>
      <c r="Q749" s="91" t="s">
        <v>124</v>
      </c>
      <c r="R749" s="91" t="s">
        <v>143</v>
      </c>
      <c r="S749" s="179" t="s">
        <v>350</v>
      </c>
      <c r="T749" s="179" t="s">
        <v>127</v>
      </c>
      <c r="U749" s="179" t="s">
        <v>101</v>
      </c>
      <c r="V749" s="179" t="s">
        <v>131</v>
      </c>
      <c r="W749" s="182"/>
      <c r="X749" s="182"/>
      <c r="Y749" s="185"/>
      <c r="Z749" s="180" t="s">
        <v>10242</v>
      </c>
      <c r="AA749" s="182"/>
    </row>
    <row r="750" ht="22.5" customHeight="1">
      <c r="A750" s="72">
        <f>COUNTIF('Copy of Call &amp; Chat-Lidya (buat'!$I$4:$I$1868,I750)</f>
        <v>1</v>
      </c>
      <c r="B750" s="576">
        <v>46125.0</v>
      </c>
      <c r="C750" s="91" t="s">
        <v>83</v>
      </c>
      <c r="D750" s="91" t="s">
        <v>155</v>
      </c>
      <c r="E750" s="91" t="s">
        <v>7979</v>
      </c>
      <c r="F750" s="176">
        <v>46125.0</v>
      </c>
      <c r="G750" s="91"/>
      <c r="H750" s="91" t="s">
        <v>10255</v>
      </c>
      <c r="I750" s="91" t="s">
        <v>10257</v>
      </c>
      <c r="J750" s="97" t="s">
        <v>10258</v>
      </c>
      <c r="K750" s="193" t="s">
        <v>10259</v>
      </c>
      <c r="L750" s="193" t="s">
        <v>10259</v>
      </c>
      <c r="M750" s="91" t="s">
        <v>10260</v>
      </c>
      <c r="N750" s="91" t="s">
        <v>10260</v>
      </c>
      <c r="O750" s="183">
        <v>45319.0</v>
      </c>
      <c r="P750" s="559">
        <v>45834.0</v>
      </c>
      <c r="Q750" s="91" t="s">
        <v>124</v>
      </c>
      <c r="R750" s="182"/>
      <c r="S750" s="179" t="s">
        <v>126</v>
      </c>
      <c r="T750" s="179" t="s">
        <v>127</v>
      </c>
      <c r="U750" s="179" t="s">
        <v>101</v>
      </c>
      <c r="V750" s="179" t="s">
        <v>131</v>
      </c>
      <c r="W750" s="182"/>
      <c r="X750" s="182"/>
      <c r="Y750" s="185"/>
      <c r="Z750" s="182"/>
      <c r="AA750" s="182"/>
    </row>
    <row r="751" ht="22.5" customHeight="1">
      <c r="A751" s="72">
        <f>COUNTIF('Copy of Call &amp; Chat-Lidya (buat'!$I$4:$I$1868,I751)</f>
        <v>1</v>
      </c>
      <c r="B751" s="576">
        <v>46125.0</v>
      </c>
      <c r="C751" s="91" t="s">
        <v>83</v>
      </c>
      <c r="D751" s="91" t="s">
        <v>155</v>
      </c>
      <c r="E751" s="91" t="s">
        <v>4320</v>
      </c>
      <c r="F751" s="176">
        <v>46125.0</v>
      </c>
      <c r="G751" s="91"/>
      <c r="H751" s="91" t="s">
        <v>10268</v>
      </c>
      <c r="I751" s="91" t="s">
        <v>10269</v>
      </c>
      <c r="J751" s="97" t="s">
        <v>10270</v>
      </c>
      <c r="K751" s="193" t="s">
        <v>253</v>
      </c>
      <c r="L751" s="193" t="s">
        <v>253</v>
      </c>
      <c r="M751" s="91" t="s">
        <v>10271</v>
      </c>
      <c r="N751" s="91" t="s">
        <v>10271</v>
      </c>
      <c r="O751" s="183">
        <v>45319.0</v>
      </c>
      <c r="P751" s="559">
        <v>45834.0</v>
      </c>
      <c r="Q751" s="91" t="s">
        <v>124</v>
      </c>
      <c r="R751" s="91" t="s">
        <v>143</v>
      </c>
      <c r="S751" s="179" t="s">
        <v>126</v>
      </c>
      <c r="T751" s="179" t="s">
        <v>127</v>
      </c>
      <c r="U751" s="179" t="s">
        <v>101</v>
      </c>
      <c r="V751" s="179" t="s">
        <v>131</v>
      </c>
      <c r="W751" s="182"/>
      <c r="X751" s="182"/>
      <c r="Y751" s="185"/>
      <c r="Z751" s="182"/>
      <c r="AA751" s="182"/>
    </row>
    <row r="752" ht="22.5" customHeight="1">
      <c r="A752" s="72">
        <f>COUNTIF('Copy of Call &amp; Chat-Lidya (buat'!$I$4:$I$1868,I752)</f>
        <v>1</v>
      </c>
      <c r="B752" s="576">
        <v>46125.0</v>
      </c>
      <c r="C752" s="91" t="s">
        <v>83</v>
      </c>
      <c r="D752" s="91" t="s">
        <v>155</v>
      </c>
      <c r="E752" s="91" t="s">
        <v>4321</v>
      </c>
      <c r="F752" s="176">
        <v>46125.0</v>
      </c>
      <c r="G752" s="91"/>
      <c r="H752" s="91" t="s">
        <v>10274</v>
      </c>
      <c r="I752" s="91" t="s">
        <v>1294</v>
      </c>
      <c r="J752" s="97" t="s">
        <v>10275</v>
      </c>
      <c r="K752" s="193" t="s">
        <v>713</v>
      </c>
      <c r="L752" s="193" t="s">
        <v>713</v>
      </c>
      <c r="M752" s="91" t="s">
        <v>10276</v>
      </c>
      <c r="N752" s="91" t="s">
        <v>10276</v>
      </c>
      <c r="O752" s="183">
        <v>45319.0</v>
      </c>
      <c r="P752" s="559">
        <v>45834.0</v>
      </c>
      <c r="Q752" s="91" t="s">
        <v>98</v>
      </c>
      <c r="R752" s="91" t="s">
        <v>143</v>
      </c>
      <c r="S752" s="179" t="s">
        <v>126</v>
      </c>
      <c r="T752" s="179" t="s">
        <v>127</v>
      </c>
      <c r="U752" s="179" t="s">
        <v>101</v>
      </c>
      <c r="V752" s="179" t="s">
        <v>131</v>
      </c>
      <c r="W752" s="182"/>
      <c r="X752" s="182"/>
      <c r="Y752" s="185"/>
      <c r="Z752" s="182"/>
      <c r="AA752" s="182"/>
    </row>
    <row r="753" ht="22.5" customHeight="1">
      <c r="A753" s="72">
        <f>COUNTIF('Copy of Call &amp; Chat-Lidya (buat'!$I$4:$I$1868,I753)</f>
        <v>3</v>
      </c>
      <c r="B753" s="576">
        <v>46125.0</v>
      </c>
      <c r="C753" s="91" t="s">
        <v>83</v>
      </c>
      <c r="D753" s="91" t="s">
        <v>155</v>
      </c>
      <c r="E753" s="91" t="s">
        <v>4322</v>
      </c>
      <c r="F753" s="176">
        <v>46125.0</v>
      </c>
      <c r="G753" s="91"/>
      <c r="H753" s="91" t="s">
        <v>10281</v>
      </c>
      <c r="I753" s="91" t="s">
        <v>1403</v>
      </c>
      <c r="J753" s="97" t="s">
        <v>10284</v>
      </c>
      <c r="K753" s="193" t="s">
        <v>10287</v>
      </c>
      <c r="L753" s="193" t="s">
        <v>10287</v>
      </c>
      <c r="M753" s="91" t="s">
        <v>10290</v>
      </c>
      <c r="N753" s="91" t="s">
        <v>10291</v>
      </c>
      <c r="O753" s="183">
        <v>45322.0</v>
      </c>
      <c r="P753" s="559">
        <v>45834.0</v>
      </c>
      <c r="Q753" s="91" t="s">
        <v>124</v>
      </c>
      <c r="R753" s="91" t="s">
        <v>124</v>
      </c>
      <c r="S753" s="179" t="s">
        <v>126</v>
      </c>
      <c r="T753" s="179" t="s">
        <v>127</v>
      </c>
      <c r="U753" s="179" t="s">
        <v>128</v>
      </c>
      <c r="V753" s="179" t="s">
        <v>131</v>
      </c>
      <c r="W753" s="182"/>
      <c r="X753" s="182"/>
      <c r="Y753" s="185"/>
      <c r="Z753" s="180" t="s">
        <v>533</v>
      </c>
      <c r="AA753" s="182"/>
    </row>
    <row r="754" ht="22.5" customHeight="1">
      <c r="A754" s="72">
        <f>COUNTIF('Copy of Call &amp; Chat-Lidya (buat'!$I$4:$I$1868,I754)</f>
        <v>1</v>
      </c>
      <c r="B754" s="576">
        <v>46125.0</v>
      </c>
      <c r="C754" s="91" t="s">
        <v>83</v>
      </c>
      <c r="D754" s="91" t="s">
        <v>155</v>
      </c>
      <c r="E754" s="91" t="s">
        <v>10292</v>
      </c>
      <c r="F754" s="176">
        <v>46125.0</v>
      </c>
      <c r="G754" s="91"/>
      <c r="H754" s="91" t="s">
        <v>10293</v>
      </c>
      <c r="I754" s="91" t="s">
        <v>10294</v>
      </c>
      <c r="J754" s="97" t="s">
        <v>10233</v>
      </c>
      <c r="K754" s="193" t="s">
        <v>10234</v>
      </c>
      <c r="L754" s="193" t="s">
        <v>10234</v>
      </c>
      <c r="M754" s="91" t="s">
        <v>10295</v>
      </c>
      <c r="N754" s="182"/>
      <c r="O754" s="183">
        <v>45322.0</v>
      </c>
      <c r="P754" s="559">
        <v>45834.0</v>
      </c>
      <c r="Q754" s="91" t="s">
        <v>124</v>
      </c>
      <c r="R754" s="91" t="s">
        <v>143</v>
      </c>
      <c r="S754" s="179" t="s">
        <v>126</v>
      </c>
      <c r="T754" s="179" t="s">
        <v>127</v>
      </c>
      <c r="U754" s="179" t="s">
        <v>101</v>
      </c>
      <c r="V754" s="179" t="s">
        <v>131</v>
      </c>
      <c r="W754" s="182"/>
      <c r="X754" s="182"/>
      <c r="Y754" s="185"/>
      <c r="Z754" s="182"/>
      <c r="AA754" s="182"/>
    </row>
    <row r="755" ht="22.5" customHeight="1">
      <c r="A755" s="72">
        <f>COUNTIF('Copy of Call &amp; Chat-Lidya (buat'!$I$4:$I$1868,I755)</f>
        <v>1</v>
      </c>
      <c r="B755" s="576">
        <v>46125.0</v>
      </c>
      <c r="C755" s="91" t="s">
        <v>83</v>
      </c>
      <c r="D755" s="91" t="s">
        <v>155</v>
      </c>
      <c r="E755" s="91" t="s">
        <v>10297</v>
      </c>
      <c r="F755" s="176">
        <v>46125.0</v>
      </c>
      <c r="G755" s="91"/>
      <c r="H755" s="91" t="s">
        <v>10300</v>
      </c>
      <c r="I755" s="91" t="s">
        <v>1570</v>
      </c>
      <c r="J755" s="97" t="s">
        <v>10301</v>
      </c>
      <c r="K755" s="826" t="s">
        <v>10302</v>
      </c>
      <c r="L755" s="193" t="s">
        <v>10302</v>
      </c>
      <c r="M755" s="91" t="s">
        <v>10303</v>
      </c>
      <c r="N755" s="91" t="s">
        <v>6406</v>
      </c>
      <c r="O755" s="183">
        <v>45323.0</v>
      </c>
      <c r="P755" s="559">
        <v>45834.0</v>
      </c>
      <c r="Q755" s="91" t="s">
        <v>124</v>
      </c>
      <c r="R755" s="182"/>
      <c r="S755" s="179" t="s">
        <v>126</v>
      </c>
      <c r="T755" s="179" t="s">
        <v>127</v>
      </c>
      <c r="U755" s="179" t="s">
        <v>101</v>
      </c>
      <c r="V755" s="179" t="s">
        <v>131</v>
      </c>
      <c r="W755" s="182"/>
      <c r="X755" s="182"/>
      <c r="Y755" s="185"/>
      <c r="Z755" s="182"/>
      <c r="AA755" s="182"/>
    </row>
    <row r="756" ht="22.5" customHeight="1">
      <c r="A756" s="72">
        <f>COUNTIF('Copy of Call &amp; Chat-Lidya (buat'!$I$4:$I$1868,I756)</f>
        <v>1</v>
      </c>
      <c r="B756" s="576">
        <v>46122.0</v>
      </c>
      <c r="C756" s="91" t="s">
        <v>83</v>
      </c>
      <c r="D756" s="91" t="s">
        <v>155</v>
      </c>
      <c r="E756" s="91" t="s">
        <v>8656</v>
      </c>
      <c r="F756" s="176">
        <v>46120.0</v>
      </c>
      <c r="G756" s="91"/>
      <c r="H756" s="91" t="s">
        <v>10306</v>
      </c>
      <c r="I756" s="91" t="s">
        <v>10307</v>
      </c>
      <c r="J756" s="558" t="s">
        <v>10308</v>
      </c>
      <c r="K756" s="827" t="s">
        <v>10309</v>
      </c>
      <c r="L756" s="313" t="s">
        <v>10309</v>
      </c>
      <c r="M756" s="182"/>
      <c r="N756" s="91" t="s">
        <v>10310</v>
      </c>
      <c r="O756" s="183">
        <v>45761.0</v>
      </c>
      <c r="P756" s="559">
        <v>45834.0</v>
      </c>
      <c r="Q756" s="91" t="s">
        <v>124</v>
      </c>
      <c r="R756" s="91" t="s">
        <v>124</v>
      </c>
      <c r="S756" s="179" t="s">
        <v>126</v>
      </c>
      <c r="T756" s="179" t="s">
        <v>127</v>
      </c>
      <c r="U756" s="179" t="s">
        <v>128</v>
      </c>
      <c r="V756" s="91" t="s">
        <v>131</v>
      </c>
      <c r="W756" s="182"/>
      <c r="X756" s="182"/>
      <c r="Y756" s="184"/>
      <c r="Z756" s="180" t="s">
        <v>10319</v>
      </c>
      <c r="AA756" s="182"/>
    </row>
    <row r="757" ht="22.5" customHeight="1">
      <c r="A757" s="72">
        <f>COUNTIF('Copy of Call &amp; Chat-Lidya (buat'!$I$4:$I$1868,I757)</f>
        <v>1</v>
      </c>
      <c r="B757" s="576">
        <v>46122.0</v>
      </c>
      <c r="C757" s="91" t="s">
        <v>83</v>
      </c>
      <c r="D757" s="91" t="s">
        <v>155</v>
      </c>
      <c r="E757" s="91" t="s">
        <v>8664</v>
      </c>
      <c r="F757" s="176">
        <v>46120.0</v>
      </c>
      <c r="G757" s="91"/>
      <c r="H757" s="91" t="s">
        <v>10323</v>
      </c>
      <c r="I757" s="91" t="s">
        <v>10324</v>
      </c>
      <c r="J757" s="558" t="s">
        <v>10326</v>
      </c>
      <c r="K757" s="827" t="s">
        <v>10327</v>
      </c>
      <c r="L757" s="313" t="s">
        <v>10327</v>
      </c>
      <c r="M757" s="91" t="s">
        <v>10328</v>
      </c>
      <c r="N757" s="91" t="s">
        <v>10328</v>
      </c>
      <c r="O757" s="183">
        <v>45762.0</v>
      </c>
      <c r="P757" s="559">
        <v>45834.0</v>
      </c>
      <c r="Q757" s="91" t="s">
        <v>308</v>
      </c>
      <c r="R757" s="91" t="s">
        <v>124</v>
      </c>
      <c r="S757" s="179" t="s">
        <v>126</v>
      </c>
      <c r="T757" s="179" t="s">
        <v>127</v>
      </c>
      <c r="U757" s="179" t="s">
        <v>128</v>
      </c>
      <c r="V757" s="91" t="s">
        <v>131</v>
      </c>
      <c r="W757" s="182"/>
      <c r="X757" s="182"/>
      <c r="Y757" s="184"/>
      <c r="Z757" s="180" t="s">
        <v>10319</v>
      </c>
      <c r="AA757" s="182"/>
    </row>
    <row r="758" ht="22.5" customHeight="1">
      <c r="A758" s="72">
        <f>COUNTIF('Copy of Call &amp; Chat-Lidya (buat'!$I$4:$I$1868,I758)</f>
        <v>1</v>
      </c>
      <c r="B758" s="576">
        <v>46122.0</v>
      </c>
      <c r="C758" s="91" t="s">
        <v>83</v>
      </c>
      <c r="D758" s="91" t="s">
        <v>155</v>
      </c>
      <c r="E758" s="91" t="s">
        <v>8681</v>
      </c>
      <c r="F758" s="176">
        <v>46120.0</v>
      </c>
      <c r="G758" s="91"/>
      <c r="H758" s="91" t="s">
        <v>10336</v>
      </c>
      <c r="I758" s="91" t="s">
        <v>10337</v>
      </c>
      <c r="J758" s="558" t="s">
        <v>10338</v>
      </c>
      <c r="K758" s="827" t="s">
        <v>10338</v>
      </c>
      <c r="L758" s="313" t="s">
        <v>10338</v>
      </c>
      <c r="M758" s="91" t="s">
        <v>10339</v>
      </c>
      <c r="N758" s="91" t="s">
        <v>10339</v>
      </c>
      <c r="O758" s="183">
        <v>45762.0</v>
      </c>
      <c r="P758" s="559">
        <v>45834.0</v>
      </c>
      <c r="Q758" s="91" t="s">
        <v>86</v>
      </c>
      <c r="R758" s="182"/>
      <c r="S758" s="179" t="s">
        <v>126</v>
      </c>
      <c r="T758" s="179" t="s">
        <v>127</v>
      </c>
      <c r="U758" s="185"/>
      <c r="V758" s="91" t="s">
        <v>131</v>
      </c>
      <c r="W758" s="182"/>
      <c r="X758" s="182"/>
      <c r="Y758" s="184"/>
      <c r="Z758" s="182"/>
      <c r="AA758" s="182"/>
    </row>
    <row r="759" ht="22.5" customHeight="1">
      <c r="A759" s="72">
        <f>COUNTIF('Copy of Call &amp; Chat-Lidya (buat'!$I$4:$I$1868,I759)</f>
        <v>1</v>
      </c>
      <c r="B759" s="576">
        <v>46122.0</v>
      </c>
      <c r="C759" s="91" t="s">
        <v>83</v>
      </c>
      <c r="D759" s="91" t="s">
        <v>155</v>
      </c>
      <c r="E759" s="91" t="s">
        <v>8690</v>
      </c>
      <c r="F759" s="176">
        <v>46120.0</v>
      </c>
      <c r="G759" s="91"/>
      <c r="H759" s="91" t="s">
        <v>10344</v>
      </c>
      <c r="I759" s="91" t="s">
        <v>10346</v>
      </c>
      <c r="J759" s="558" t="s">
        <v>10347</v>
      </c>
      <c r="K759" s="827" t="s">
        <v>10348</v>
      </c>
      <c r="L759" s="313" t="s">
        <v>10348</v>
      </c>
      <c r="M759" s="91" t="s">
        <v>10349</v>
      </c>
      <c r="N759" s="91" t="s">
        <v>10349</v>
      </c>
      <c r="O759" s="183">
        <v>45763.0</v>
      </c>
      <c r="P759" s="559">
        <v>45834.0</v>
      </c>
      <c r="Q759" s="91" t="s">
        <v>124</v>
      </c>
      <c r="R759" s="182"/>
      <c r="S759" s="179" t="s">
        <v>126</v>
      </c>
      <c r="T759" s="179" t="s">
        <v>127</v>
      </c>
      <c r="U759" s="185"/>
      <c r="V759" s="91" t="s">
        <v>131</v>
      </c>
      <c r="W759" s="182"/>
      <c r="X759" s="182"/>
      <c r="Y759" s="184"/>
      <c r="Z759" s="182"/>
      <c r="AA759" s="182"/>
    </row>
    <row r="760" ht="22.5" customHeight="1">
      <c r="A760" s="72">
        <f>COUNTIF('Copy of Call &amp; Chat-Lidya (buat'!$I$4:$I$1868,I760)</f>
        <v>1</v>
      </c>
      <c r="B760" s="576">
        <v>46122.0</v>
      </c>
      <c r="C760" s="91" t="s">
        <v>83</v>
      </c>
      <c r="D760" s="91" t="s">
        <v>155</v>
      </c>
      <c r="E760" s="91" t="s">
        <v>8701</v>
      </c>
      <c r="F760" s="176">
        <v>46120.0</v>
      </c>
      <c r="G760" s="91"/>
      <c r="H760" s="91" t="s">
        <v>10360</v>
      </c>
      <c r="I760" s="91" t="s">
        <v>10362</v>
      </c>
      <c r="J760" s="558" t="s">
        <v>10365</v>
      </c>
      <c r="K760" s="827" t="s">
        <v>10366</v>
      </c>
      <c r="L760" s="313" t="s">
        <v>10366</v>
      </c>
      <c r="M760" s="91" t="s">
        <v>10367</v>
      </c>
      <c r="N760" s="91" t="s">
        <v>10368</v>
      </c>
      <c r="O760" s="183">
        <v>45763.0</v>
      </c>
      <c r="P760" s="559">
        <v>45834.0</v>
      </c>
      <c r="Q760" s="91" t="s">
        <v>213</v>
      </c>
      <c r="R760" s="182"/>
      <c r="S760" s="179" t="s">
        <v>126</v>
      </c>
      <c r="T760" s="179" t="s">
        <v>127</v>
      </c>
      <c r="U760" s="185"/>
      <c r="V760" s="91" t="s">
        <v>131</v>
      </c>
      <c r="W760" s="182"/>
      <c r="X760" s="182"/>
      <c r="Y760" s="184"/>
      <c r="Z760" s="182"/>
      <c r="AA760" s="182"/>
    </row>
    <row r="761" ht="22.5" customHeight="1">
      <c r="A761" s="72">
        <f>COUNTIF('Copy of Call &amp; Chat-Lidya (buat'!$I$4:$I$1868,I761)</f>
        <v>1</v>
      </c>
      <c r="B761" s="576">
        <v>46122.0</v>
      </c>
      <c r="C761" s="91" t="s">
        <v>83</v>
      </c>
      <c r="D761" s="91" t="s">
        <v>155</v>
      </c>
      <c r="E761" s="91" t="s">
        <v>8709</v>
      </c>
      <c r="F761" s="176">
        <v>46120.0</v>
      </c>
      <c r="G761" s="91"/>
      <c r="H761" s="91" t="s">
        <v>10376</v>
      </c>
      <c r="I761" s="91" t="s">
        <v>10377</v>
      </c>
      <c r="J761" s="558" t="s">
        <v>10378</v>
      </c>
      <c r="K761" s="827" t="s">
        <v>10379</v>
      </c>
      <c r="L761" s="313" t="s">
        <v>10379</v>
      </c>
      <c r="M761" s="182"/>
      <c r="N761" s="91" t="s">
        <v>10380</v>
      </c>
      <c r="O761" s="183">
        <v>45763.0</v>
      </c>
      <c r="P761" s="559">
        <v>45834.0</v>
      </c>
      <c r="Q761" s="91" t="s">
        <v>124</v>
      </c>
      <c r="R761" s="182"/>
      <c r="S761" s="179" t="s">
        <v>126</v>
      </c>
      <c r="T761" s="179" t="s">
        <v>127</v>
      </c>
      <c r="U761" s="185"/>
      <c r="V761" s="91" t="s">
        <v>131</v>
      </c>
      <c r="W761" s="182"/>
      <c r="X761" s="182"/>
      <c r="Y761" s="184"/>
      <c r="Z761" s="182"/>
      <c r="AA761" s="182"/>
    </row>
    <row r="762" ht="22.5" customHeight="1">
      <c r="A762" s="72">
        <f>COUNTIF('Copy of Call &amp; Chat-Lidya (buat'!$I$4:$I$1868,I762)</f>
        <v>1</v>
      </c>
      <c r="B762" s="576">
        <v>46122.0</v>
      </c>
      <c r="C762" s="91" t="s">
        <v>83</v>
      </c>
      <c r="D762" s="91" t="s">
        <v>155</v>
      </c>
      <c r="E762" s="91" t="s">
        <v>4302</v>
      </c>
      <c r="F762" s="176">
        <v>46120.0</v>
      </c>
      <c r="G762" s="91"/>
      <c r="H762" s="91" t="s">
        <v>10385</v>
      </c>
      <c r="I762" s="91" t="s">
        <v>10387</v>
      </c>
      <c r="J762" s="558" t="s">
        <v>10388</v>
      </c>
      <c r="K762" s="827" t="s">
        <v>10389</v>
      </c>
      <c r="L762" s="313" t="s">
        <v>10389</v>
      </c>
      <c r="M762" s="91" t="s">
        <v>10390</v>
      </c>
      <c r="N762" s="91" t="s">
        <v>10390</v>
      </c>
      <c r="O762" s="183">
        <v>45764.0</v>
      </c>
      <c r="P762" s="559">
        <v>45834.0</v>
      </c>
      <c r="Q762" s="91" t="s">
        <v>143</v>
      </c>
      <c r="R762" s="182"/>
      <c r="S762" s="179" t="s">
        <v>126</v>
      </c>
      <c r="T762" s="179" t="s">
        <v>127</v>
      </c>
      <c r="U762" s="185"/>
      <c r="V762" s="91" t="s">
        <v>131</v>
      </c>
      <c r="W762" s="182"/>
      <c r="X762" s="182"/>
      <c r="Y762" s="184"/>
      <c r="Z762" s="182"/>
      <c r="AA762" s="182"/>
    </row>
    <row r="763" ht="22.5" customHeight="1">
      <c r="A763" s="72">
        <f>COUNTIF('Copy of Call &amp; Chat-Lidya (buat'!$I$4:$I$1868,I763)</f>
        <v>1</v>
      </c>
      <c r="B763" s="576">
        <v>46122.0</v>
      </c>
      <c r="C763" s="91" t="s">
        <v>83</v>
      </c>
      <c r="D763" s="91" t="s">
        <v>155</v>
      </c>
      <c r="E763" s="91" t="s">
        <v>4309</v>
      </c>
      <c r="F763" s="176">
        <v>46120.0</v>
      </c>
      <c r="G763" s="91"/>
      <c r="H763" s="91" t="s">
        <v>10393</v>
      </c>
      <c r="I763" s="91" t="s">
        <v>10394</v>
      </c>
      <c r="J763" s="558" t="s">
        <v>10395</v>
      </c>
      <c r="K763" s="827" t="s">
        <v>10396</v>
      </c>
      <c r="L763" s="313" t="s">
        <v>10396</v>
      </c>
      <c r="M763" s="91" t="s">
        <v>10397</v>
      </c>
      <c r="N763" s="91" t="s">
        <v>10397</v>
      </c>
      <c r="O763" s="183">
        <v>45764.0</v>
      </c>
      <c r="P763" s="559">
        <v>45834.0</v>
      </c>
      <c r="Q763" s="91" t="s">
        <v>124</v>
      </c>
      <c r="R763" s="182"/>
      <c r="S763" s="179" t="s">
        <v>126</v>
      </c>
      <c r="T763" s="179" t="s">
        <v>127</v>
      </c>
      <c r="U763" s="185"/>
      <c r="V763" s="91" t="s">
        <v>131</v>
      </c>
      <c r="W763" s="182"/>
      <c r="X763" s="182"/>
      <c r="Y763" s="184"/>
      <c r="Z763" s="182"/>
      <c r="AA763" s="182"/>
    </row>
    <row r="764" ht="22.5" customHeight="1">
      <c r="A764" s="72">
        <f>COUNTIF('Copy of Call &amp; Chat-Lidya (buat'!$I$4:$I$1868,I764)</f>
        <v>1</v>
      </c>
      <c r="B764" s="576">
        <v>46122.0</v>
      </c>
      <c r="C764" s="91" t="s">
        <v>83</v>
      </c>
      <c r="D764" s="91" t="s">
        <v>155</v>
      </c>
      <c r="E764" s="91" t="s">
        <v>4311</v>
      </c>
      <c r="F764" s="176">
        <v>46120.0</v>
      </c>
      <c r="G764" s="91"/>
      <c r="H764" s="91" t="s">
        <v>10402</v>
      </c>
      <c r="I764" s="91" t="s">
        <v>10403</v>
      </c>
      <c r="J764" s="558" t="s">
        <v>10404</v>
      </c>
      <c r="K764" s="827" t="s">
        <v>10405</v>
      </c>
      <c r="L764" s="313" t="s">
        <v>10405</v>
      </c>
      <c r="M764" s="182"/>
      <c r="N764" s="91" t="s">
        <v>10407</v>
      </c>
      <c r="O764" s="183">
        <v>45765.0</v>
      </c>
      <c r="P764" s="559">
        <v>45834.0</v>
      </c>
      <c r="Q764" s="91" t="s">
        <v>213</v>
      </c>
      <c r="R764" s="91" t="s">
        <v>143</v>
      </c>
      <c r="S764" s="179" t="s">
        <v>350</v>
      </c>
      <c r="T764" s="179" t="s">
        <v>145</v>
      </c>
      <c r="U764" s="179" t="s">
        <v>101</v>
      </c>
      <c r="V764" s="91" t="s">
        <v>283</v>
      </c>
      <c r="W764" s="182"/>
      <c r="X764" s="182"/>
      <c r="Y764" s="184"/>
      <c r="Z764" s="180" t="s">
        <v>10412</v>
      </c>
      <c r="AA764" s="182"/>
    </row>
    <row r="765" ht="22.5" customHeight="1">
      <c r="A765" s="72">
        <f>COUNTIF('Copy of Call &amp; Chat-Lidya (buat'!$I$4:$I$1868,I765)</f>
        <v>1</v>
      </c>
      <c r="B765" s="576">
        <v>46122.0</v>
      </c>
      <c r="C765" s="91" t="s">
        <v>83</v>
      </c>
      <c r="D765" s="91" t="s">
        <v>155</v>
      </c>
      <c r="E765" s="91" t="s">
        <v>4317</v>
      </c>
      <c r="F765" s="176">
        <v>46120.0</v>
      </c>
      <c r="G765" s="91"/>
      <c r="H765" s="91" t="s">
        <v>10413</v>
      </c>
      <c r="I765" s="91" t="s">
        <v>10414</v>
      </c>
      <c r="J765" s="558" t="s">
        <v>2496</v>
      </c>
      <c r="K765" s="827" t="s">
        <v>2496</v>
      </c>
      <c r="L765" s="313" t="s">
        <v>2496</v>
      </c>
      <c r="M765" s="91" t="s">
        <v>10415</v>
      </c>
      <c r="N765" s="91" t="s">
        <v>10417</v>
      </c>
      <c r="O765" s="183">
        <v>45765.0</v>
      </c>
      <c r="P765" s="559">
        <v>45834.0</v>
      </c>
      <c r="Q765" s="91" t="s">
        <v>213</v>
      </c>
      <c r="R765" s="91" t="s">
        <v>143</v>
      </c>
      <c r="S765" s="179" t="s">
        <v>350</v>
      </c>
      <c r="T765" s="179" t="s">
        <v>145</v>
      </c>
      <c r="U765" s="179" t="s">
        <v>101</v>
      </c>
      <c r="V765" s="91" t="s">
        <v>283</v>
      </c>
      <c r="W765" s="182"/>
      <c r="X765" s="182"/>
      <c r="Y765" s="184"/>
      <c r="Z765" s="180" t="s">
        <v>10423</v>
      </c>
      <c r="AA765" s="182"/>
    </row>
    <row r="766" ht="22.5" customHeight="1">
      <c r="A766" s="72">
        <f>COUNTIF('Copy of Call &amp; Chat-Lidya (buat'!$I$4:$I$1868,I766)</f>
        <v>1</v>
      </c>
      <c r="B766" s="576">
        <v>46122.0</v>
      </c>
      <c r="C766" s="91" t="s">
        <v>83</v>
      </c>
      <c r="D766" s="91" t="s">
        <v>155</v>
      </c>
      <c r="E766" s="91" t="s">
        <v>4318</v>
      </c>
      <c r="F766" s="176">
        <v>46120.0</v>
      </c>
      <c r="G766" s="91"/>
      <c r="H766" s="91" t="s">
        <v>10425</v>
      </c>
      <c r="I766" s="91" t="s">
        <v>10427</v>
      </c>
      <c r="J766" s="558" t="s">
        <v>10428</v>
      </c>
      <c r="K766" s="827" t="s">
        <v>10431</v>
      </c>
      <c r="L766" s="313" t="s">
        <v>10431</v>
      </c>
      <c r="M766" s="91" t="s">
        <v>10433</v>
      </c>
      <c r="N766" s="91" t="s">
        <v>10433</v>
      </c>
      <c r="O766" s="183">
        <v>45765.0</v>
      </c>
      <c r="P766" s="559">
        <v>45834.0</v>
      </c>
      <c r="Q766" s="91" t="s">
        <v>124</v>
      </c>
      <c r="R766" s="182"/>
      <c r="S766" s="179" t="s">
        <v>251</v>
      </c>
      <c r="T766" s="179" t="s">
        <v>127</v>
      </c>
      <c r="U766" s="185"/>
      <c r="V766" s="91" t="s">
        <v>131</v>
      </c>
      <c r="W766" s="182"/>
      <c r="X766" s="182"/>
      <c r="Y766" s="184"/>
      <c r="Z766" s="182"/>
      <c r="AA766" s="182"/>
    </row>
    <row r="767" ht="22.5" customHeight="1">
      <c r="A767" s="72">
        <f>COUNTIF('Copy of Call &amp; Chat-Lidya (buat'!$I$4:$I$1868,I767)</f>
        <v>1</v>
      </c>
      <c r="B767" s="576">
        <v>46122.0</v>
      </c>
      <c r="C767" s="91" t="s">
        <v>83</v>
      </c>
      <c r="D767" s="91" t="s">
        <v>155</v>
      </c>
      <c r="E767" s="91" t="s">
        <v>4319</v>
      </c>
      <c r="F767" s="176">
        <v>46120.0</v>
      </c>
      <c r="G767" s="91"/>
      <c r="H767" s="91" t="s">
        <v>10444</v>
      </c>
      <c r="I767" s="91" t="s">
        <v>10445</v>
      </c>
      <c r="J767" s="558" t="s">
        <v>10446</v>
      </c>
      <c r="K767" s="827" t="s">
        <v>2658</v>
      </c>
      <c r="L767" s="313" t="s">
        <v>2658</v>
      </c>
      <c r="M767" s="91" t="s">
        <v>10447</v>
      </c>
      <c r="N767" s="91" t="s">
        <v>10448</v>
      </c>
      <c r="O767" s="183">
        <v>45769.0</v>
      </c>
      <c r="P767" s="559">
        <v>45834.0</v>
      </c>
      <c r="Q767" s="91" t="s">
        <v>124</v>
      </c>
      <c r="R767" s="182"/>
      <c r="S767" s="179" t="s">
        <v>251</v>
      </c>
      <c r="T767" s="179" t="s">
        <v>127</v>
      </c>
      <c r="U767" s="185"/>
      <c r="V767" s="91" t="s">
        <v>131</v>
      </c>
      <c r="W767" s="182"/>
      <c r="X767" s="182"/>
      <c r="Y767" s="184"/>
      <c r="Z767" s="182"/>
      <c r="AA767" s="182"/>
    </row>
    <row r="768" ht="22.5" customHeight="1">
      <c r="A768" s="72">
        <f>COUNTIF('Copy of Call &amp; Chat-Lidya (buat'!$I$4:$I$1868,I768)</f>
        <v>1</v>
      </c>
      <c r="B768" s="576">
        <v>46122.0</v>
      </c>
      <c r="C768" s="91" t="s">
        <v>83</v>
      </c>
      <c r="D768" s="91" t="s">
        <v>155</v>
      </c>
      <c r="E768" s="91" t="s">
        <v>10453</v>
      </c>
      <c r="F768" s="176">
        <v>46120.0</v>
      </c>
      <c r="G768" s="91"/>
      <c r="H768" s="91" t="s">
        <v>10454</v>
      </c>
      <c r="I768" s="91" t="s">
        <v>10455</v>
      </c>
      <c r="J768" s="558" t="s">
        <v>10456</v>
      </c>
      <c r="K768" s="827" t="s">
        <v>10457</v>
      </c>
      <c r="L768" s="313" t="s">
        <v>10457</v>
      </c>
      <c r="M768" s="91" t="s">
        <v>10458</v>
      </c>
      <c r="N768" s="91" t="s">
        <v>10458</v>
      </c>
      <c r="O768" s="183">
        <v>45769.0</v>
      </c>
      <c r="P768" s="559">
        <v>45834.0</v>
      </c>
      <c r="Q768" s="91" t="s">
        <v>124</v>
      </c>
      <c r="R768" s="182"/>
      <c r="S768" s="179" t="s">
        <v>126</v>
      </c>
      <c r="T768" s="179" t="s">
        <v>127</v>
      </c>
      <c r="U768" s="185"/>
      <c r="V768" s="91" t="s">
        <v>131</v>
      </c>
      <c r="W768" s="182"/>
      <c r="X768" s="182"/>
      <c r="Y768" s="184"/>
      <c r="Z768" s="182"/>
      <c r="AA768" s="182"/>
    </row>
    <row r="769" ht="22.5" customHeight="1">
      <c r="A769" s="72">
        <f>COUNTIF('Copy of Call &amp; Chat-Lidya (buat'!$I$4:$I$1868,I769)</f>
        <v>1</v>
      </c>
      <c r="B769" s="576">
        <v>46122.0</v>
      </c>
      <c r="C769" s="91" t="s">
        <v>83</v>
      </c>
      <c r="D769" s="91" t="s">
        <v>155</v>
      </c>
      <c r="E769" s="91" t="s">
        <v>7607</v>
      </c>
      <c r="F769" s="176">
        <v>46120.0</v>
      </c>
      <c r="G769" s="91"/>
      <c r="H769" s="91" t="s">
        <v>10465</v>
      </c>
      <c r="I769" s="91" t="s">
        <v>10466</v>
      </c>
      <c r="J769" s="558" t="s">
        <v>10467</v>
      </c>
      <c r="K769" s="827" t="s">
        <v>10468</v>
      </c>
      <c r="L769" s="313" t="s">
        <v>10468</v>
      </c>
      <c r="M769" s="182"/>
      <c r="N769" s="91" t="s">
        <v>10470</v>
      </c>
      <c r="O769" s="183">
        <v>45769.0</v>
      </c>
      <c r="P769" s="559">
        <v>45834.0</v>
      </c>
      <c r="Q769" s="91" t="s">
        <v>124</v>
      </c>
      <c r="R769" s="91" t="s">
        <v>124</v>
      </c>
      <c r="S769" s="179" t="s">
        <v>292</v>
      </c>
      <c r="T769" s="179" t="s">
        <v>127</v>
      </c>
      <c r="U769" s="179" t="s">
        <v>128</v>
      </c>
      <c r="V769" s="91" t="s">
        <v>873</v>
      </c>
      <c r="W769" s="182"/>
      <c r="X769" s="182"/>
      <c r="Y769" s="184"/>
      <c r="Z769" s="180" t="s">
        <v>10475</v>
      </c>
      <c r="AA769" s="182"/>
    </row>
    <row r="770" ht="22.5" customHeight="1">
      <c r="A770" s="72">
        <f>COUNTIF('Copy of Call &amp; Chat-Lidya (buat'!$I$4:$I$1868,I770)</f>
        <v>1</v>
      </c>
      <c r="B770" s="576">
        <v>46122.0</v>
      </c>
      <c r="C770" s="91" t="s">
        <v>83</v>
      </c>
      <c r="D770" s="91" t="s">
        <v>155</v>
      </c>
      <c r="E770" s="91" t="s">
        <v>3412</v>
      </c>
      <c r="F770" s="176">
        <v>46120.0</v>
      </c>
      <c r="G770" s="91"/>
      <c r="H770" s="91" t="s">
        <v>10478</v>
      </c>
      <c r="I770" s="91" t="s">
        <v>10479</v>
      </c>
      <c r="J770" s="558" t="s">
        <v>10481</v>
      </c>
      <c r="K770" s="827" t="s">
        <v>10483</v>
      </c>
      <c r="L770" s="313" t="s">
        <v>10483</v>
      </c>
      <c r="M770" s="182"/>
      <c r="N770" s="91" t="s">
        <v>10486</v>
      </c>
      <c r="O770" s="183">
        <v>45771.0</v>
      </c>
      <c r="P770" s="559">
        <v>45834.0</v>
      </c>
      <c r="Q770" s="91" t="s">
        <v>213</v>
      </c>
      <c r="R770" s="182"/>
      <c r="S770" s="179" t="s">
        <v>251</v>
      </c>
      <c r="T770" s="179" t="s">
        <v>127</v>
      </c>
      <c r="U770" s="185"/>
      <c r="V770" s="91" t="s">
        <v>131</v>
      </c>
      <c r="W770" s="182"/>
      <c r="X770" s="182"/>
      <c r="Y770" s="184"/>
      <c r="Z770" s="182"/>
      <c r="AA770" s="182"/>
    </row>
    <row r="771" ht="22.5" customHeight="1">
      <c r="A771" s="72">
        <f>COUNTIF('Copy of Call &amp; Chat-Lidya (buat'!$I$4:$I$1868,I771)</f>
        <v>1</v>
      </c>
      <c r="B771" s="576">
        <v>46122.0</v>
      </c>
      <c r="C771" s="91" t="s">
        <v>83</v>
      </c>
      <c r="D771" s="91" t="s">
        <v>155</v>
      </c>
      <c r="E771" s="91" t="s">
        <v>7620</v>
      </c>
      <c r="F771" s="176">
        <v>46120.0</v>
      </c>
      <c r="G771" s="91"/>
      <c r="H771" s="91" t="s">
        <v>10490</v>
      </c>
      <c r="I771" s="91" t="s">
        <v>10491</v>
      </c>
      <c r="J771" s="558" t="s">
        <v>10492</v>
      </c>
      <c r="K771" s="827" t="s">
        <v>10494</v>
      </c>
      <c r="L771" s="313" t="s">
        <v>10494</v>
      </c>
      <c r="M771" s="91" t="s">
        <v>10495</v>
      </c>
      <c r="N771" s="91" t="s">
        <v>10495</v>
      </c>
      <c r="O771" s="183">
        <v>45775.0</v>
      </c>
      <c r="P771" s="559">
        <v>45834.0</v>
      </c>
      <c r="Q771" s="91" t="s">
        <v>98</v>
      </c>
      <c r="R771" s="182"/>
      <c r="S771" s="179" t="s">
        <v>251</v>
      </c>
      <c r="T771" s="179" t="s">
        <v>127</v>
      </c>
      <c r="U771" s="185"/>
      <c r="V771" s="91" t="s">
        <v>131</v>
      </c>
      <c r="W771" s="182"/>
      <c r="X771" s="182"/>
      <c r="Y771" s="184"/>
      <c r="Z771" s="182"/>
      <c r="AA771" s="182"/>
    </row>
    <row r="772" ht="22.5" customHeight="1">
      <c r="A772" s="72">
        <f>COUNTIF('Copy of Call &amp; Chat-Lidya (buat'!$I$4:$I$1868,I772)</f>
        <v>1</v>
      </c>
      <c r="B772" s="576">
        <v>46122.0</v>
      </c>
      <c r="C772" s="91" t="s">
        <v>83</v>
      </c>
      <c r="D772" s="91" t="s">
        <v>155</v>
      </c>
      <c r="E772" s="91" t="s">
        <v>7631</v>
      </c>
      <c r="F772" s="176">
        <v>46120.0</v>
      </c>
      <c r="G772" s="91"/>
      <c r="H772" s="91" t="s">
        <v>10500</v>
      </c>
      <c r="I772" s="91" t="s">
        <v>10501</v>
      </c>
      <c r="J772" s="558" t="s">
        <v>10503</v>
      </c>
      <c r="K772" s="827" t="s">
        <v>10505</v>
      </c>
      <c r="L772" s="313" t="s">
        <v>10505</v>
      </c>
      <c r="M772" s="91" t="s">
        <v>10508</v>
      </c>
      <c r="N772" s="91" t="s">
        <v>10510</v>
      </c>
      <c r="O772" s="183">
        <v>45776.0</v>
      </c>
      <c r="P772" s="559">
        <v>45834.0</v>
      </c>
      <c r="Q772" s="91" t="s">
        <v>124</v>
      </c>
      <c r="R772" s="182"/>
      <c r="S772" s="179" t="s">
        <v>251</v>
      </c>
      <c r="T772" s="179" t="s">
        <v>127</v>
      </c>
      <c r="U772" s="185"/>
      <c r="V772" s="91" t="s">
        <v>131</v>
      </c>
      <c r="W772" s="182"/>
      <c r="X772" s="182"/>
      <c r="Y772" s="184"/>
      <c r="Z772" s="182"/>
      <c r="AA772" s="182"/>
    </row>
    <row r="773" ht="22.5" customHeight="1">
      <c r="A773" s="72">
        <f>COUNTIF('Copy of Call &amp; Chat-Lidya (buat'!$I$4:$I$1868,I773)</f>
        <v>1</v>
      </c>
      <c r="B773" s="576">
        <v>46122.0</v>
      </c>
      <c r="C773" s="91" t="s">
        <v>83</v>
      </c>
      <c r="D773" s="91" t="s">
        <v>155</v>
      </c>
      <c r="E773" s="91" t="s">
        <v>7645</v>
      </c>
      <c r="F773" s="176">
        <v>46120.0</v>
      </c>
      <c r="G773" s="91"/>
      <c r="H773" s="91" t="s">
        <v>6981</v>
      </c>
      <c r="I773" s="91" t="s">
        <v>10515</v>
      </c>
      <c r="J773" s="558" t="s">
        <v>10517</v>
      </c>
      <c r="K773" s="827" t="s">
        <v>10518</v>
      </c>
      <c r="L773" s="313" t="s">
        <v>10518</v>
      </c>
      <c r="M773" s="91" t="s">
        <v>10519</v>
      </c>
      <c r="N773" s="91" t="s">
        <v>10519</v>
      </c>
      <c r="O773" s="183">
        <v>45776.0</v>
      </c>
      <c r="P773" s="559">
        <v>45834.0</v>
      </c>
      <c r="Q773" s="91" t="s">
        <v>124</v>
      </c>
      <c r="R773" s="182"/>
      <c r="S773" s="179" t="s">
        <v>126</v>
      </c>
      <c r="T773" s="179" t="s">
        <v>127</v>
      </c>
      <c r="U773" s="185"/>
      <c r="V773" s="91" t="s">
        <v>131</v>
      </c>
      <c r="W773" s="182"/>
      <c r="X773" s="182"/>
      <c r="Y773" s="184"/>
      <c r="Z773" s="182"/>
      <c r="AA773" s="182"/>
    </row>
    <row r="774" ht="22.5" customHeight="1">
      <c r="A774" s="72">
        <f>COUNTIF('Copy of Call &amp; Chat-Lidya (buat'!$I$4:$I$1868,I774)</f>
        <v>1</v>
      </c>
      <c r="B774" s="576">
        <v>46122.0</v>
      </c>
      <c r="C774" s="91" t="s">
        <v>83</v>
      </c>
      <c r="D774" s="91" t="s">
        <v>155</v>
      </c>
      <c r="E774" s="91" t="s">
        <v>7664</v>
      </c>
      <c r="F774" s="176">
        <v>46120.0</v>
      </c>
      <c r="G774" s="91"/>
      <c r="H774" s="91" t="s">
        <v>6990</v>
      </c>
      <c r="I774" s="91" t="s">
        <v>10529</v>
      </c>
      <c r="J774" s="558" t="s">
        <v>10530</v>
      </c>
      <c r="K774" s="827" t="s">
        <v>10531</v>
      </c>
      <c r="L774" s="313" t="s">
        <v>10531</v>
      </c>
      <c r="M774" s="91" t="s">
        <v>10532</v>
      </c>
      <c r="N774" s="91" t="s">
        <v>10532</v>
      </c>
      <c r="O774" s="183">
        <v>45776.0</v>
      </c>
      <c r="P774" s="559">
        <v>45834.0</v>
      </c>
      <c r="Q774" s="91" t="s">
        <v>98</v>
      </c>
      <c r="R774" s="182"/>
      <c r="S774" s="179" t="s">
        <v>126</v>
      </c>
      <c r="T774" s="179" t="s">
        <v>127</v>
      </c>
      <c r="U774" s="185"/>
      <c r="V774" s="91" t="s">
        <v>131</v>
      </c>
      <c r="W774" s="182"/>
      <c r="X774" s="182"/>
      <c r="Y774" s="184"/>
      <c r="Z774" s="182"/>
      <c r="AA774" s="182"/>
    </row>
    <row r="775" ht="22.5" customHeight="1">
      <c r="A775" s="72">
        <f>COUNTIF('Copy of Call &amp; Chat-Lidya (buat'!$I$4:$I$1868,I775)</f>
        <v>1</v>
      </c>
      <c r="B775" s="576">
        <v>46122.0</v>
      </c>
      <c r="C775" s="91" t="s">
        <v>83</v>
      </c>
      <c r="D775" s="91" t="s">
        <v>155</v>
      </c>
      <c r="E775" s="91" t="s">
        <v>7678</v>
      </c>
      <c r="F775" s="176">
        <v>46120.0</v>
      </c>
      <c r="G775" s="91"/>
      <c r="H775" s="91" t="s">
        <v>10540</v>
      </c>
      <c r="I775" s="91" t="s">
        <v>10541</v>
      </c>
      <c r="J775" s="558" t="s">
        <v>10542</v>
      </c>
      <c r="K775" s="827" t="s">
        <v>4579</v>
      </c>
      <c r="L775" s="313" t="s">
        <v>4579</v>
      </c>
      <c r="M775" s="91" t="s">
        <v>10543</v>
      </c>
      <c r="N775" s="91" t="s">
        <v>10543</v>
      </c>
      <c r="O775" s="183">
        <v>45776.0</v>
      </c>
      <c r="P775" s="559">
        <v>45834.0</v>
      </c>
      <c r="Q775" s="91" t="s">
        <v>143</v>
      </c>
      <c r="R775" s="182"/>
      <c r="S775" s="179" t="s">
        <v>251</v>
      </c>
      <c r="T775" s="185"/>
      <c r="U775" s="185"/>
      <c r="V775" s="91" t="s">
        <v>131</v>
      </c>
      <c r="W775" s="182"/>
      <c r="X775" s="182"/>
      <c r="Y775" s="184"/>
      <c r="Z775" s="182"/>
      <c r="AA775" s="182"/>
    </row>
    <row r="776" ht="22.5" customHeight="1">
      <c r="A776" s="72">
        <f>COUNTIF('Copy of Call &amp; Chat-Lidya (buat'!$I$4:$I$1868,I776)</f>
        <v>1</v>
      </c>
      <c r="B776" s="576">
        <v>46122.0</v>
      </c>
      <c r="C776" s="91" t="s">
        <v>83</v>
      </c>
      <c r="D776" s="91" t="s">
        <v>155</v>
      </c>
      <c r="E776" s="91" t="s">
        <v>7692</v>
      </c>
      <c r="F776" s="176">
        <v>46120.0</v>
      </c>
      <c r="G776" s="91"/>
      <c r="H776" s="91" t="s">
        <v>10550</v>
      </c>
      <c r="I776" s="91" t="s">
        <v>10551</v>
      </c>
      <c r="J776" s="558" t="s">
        <v>10552</v>
      </c>
      <c r="K776" s="827" t="s">
        <v>10553</v>
      </c>
      <c r="L776" s="313" t="s">
        <v>10553</v>
      </c>
      <c r="M776" s="91" t="s">
        <v>10554</v>
      </c>
      <c r="N776" s="91" t="s">
        <v>10554</v>
      </c>
      <c r="O776" s="183">
        <v>45779.0</v>
      </c>
      <c r="P776" s="559">
        <v>45834.0</v>
      </c>
      <c r="Q776" s="91" t="s">
        <v>124</v>
      </c>
      <c r="R776" s="182"/>
      <c r="S776" s="179" t="s">
        <v>126</v>
      </c>
      <c r="T776" s="185"/>
      <c r="U776" s="185"/>
      <c r="V776" s="91" t="s">
        <v>131</v>
      </c>
      <c r="W776" s="182"/>
      <c r="X776" s="182"/>
      <c r="Y776" s="184"/>
      <c r="Z776" s="182"/>
      <c r="AA776" s="182"/>
    </row>
    <row r="777" ht="22.5" customHeight="1">
      <c r="A777" s="72">
        <f>COUNTIF('Copy of Call &amp; Chat-Lidya (buat'!$I$4:$I$1868,I777)</f>
        <v>1</v>
      </c>
      <c r="B777" s="576">
        <v>46122.0</v>
      </c>
      <c r="C777" s="91" t="s">
        <v>83</v>
      </c>
      <c r="D777" s="91" t="s">
        <v>155</v>
      </c>
      <c r="E777" s="91" t="s">
        <v>7711</v>
      </c>
      <c r="F777" s="176">
        <v>46120.0</v>
      </c>
      <c r="G777" s="91"/>
      <c r="H777" s="91" t="s">
        <v>10560</v>
      </c>
      <c r="I777" s="91" t="s">
        <v>10561</v>
      </c>
      <c r="J777" s="558" t="s">
        <v>10562</v>
      </c>
      <c r="K777" s="827" t="s">
        <v>10563</v>
      </c>
      <c r="L777" s="313" t="s">
        <v>10563</v>
      </c>
      <c r="M777" s="182"/>
      <c r="N777" s="91" t="s">
        <v>10566</v>
      </c>
      <c r="O777" s="183">
        <v>45779.0</v>
      </c>
      <c r="P777" s="559">
        <v>45834.0</v>
      </c>
      <c r="Q777" s="91" t="s">
        <v>461</v>
      </c>
      <c r="R777" s="182"/>
      <c r="S777" s="179" t="s">
        <v>251</v>
      </c>
      <c r="T777" s="185"/>
      <c r="U777" s="185"/>
      <c r="V777" s="91" t="s">
        <v>131</v>
      </c>
      <c r="W777" s="182"/>
      <c r="X777" s="182"/>
      <c r="Y777" s="184"/>
      <c r="Z777" s="182"/>
      <c r="AA777" s="182"/>
    </row>
    <row r="778" ht="22.5" customHeight="1">
      <c r="A778" s="72">
        <f>COUNTIF('Copy of Call &amp; Chat-Lidya (buat'!$I$4:$I$1868,I778)</f>
        <v>1</v>
      </c>
      <c r="B778" s="576">
        <v>46122.0</v>
      </c>
      <c r="C778" s="91" t="s">
        <v>83</v>
      </c>
      <c r="D778" s="91" t="s">
        <v>155</v>
      </c>
      <c r="E778" s="91" t="s">
        <v>7724</v>
      </c>
      <c r="F778" s="176">
        <v>46120.0</v>
      </c>
      <c r="G778" s="91"/>
      <c r="H778" s="91" t="s">
        <v>10574</v>
      </c>
      <c r="I778" s="91" t="s">
        <v>10575</v>
      </c>
      <c r="J778" s="558" t="s">
        <v>10576</v>
      </c>
      <c r="K778" s="827" t="s">
        <v>10577</v>
      </c>
      <c r="L778" s="313" t="s">
        <v>10577</v>
      </c>
      <c r="M778" s="91" t="s">
        <v>10578</v>
      </c>
      <c r="N778" s="91" t="s">
        <v>10579</v>
      </c>
      <c r="O778" s="183">
        <v>45781.0</v>
      </c>
      <c r="P778" s="559">
        <v>45834.0</v>
      </c>
      <c r="Q778" s="91" t="s">
        <v>294</v>
      </c>
      <c r="R778" s="182"/>
      <c r="S778" s="179" t="s">
        <v>251</v>
      </c>
      <c r="T778" s="185"/>
      <c r="U778" s="185"/>
      <c r="V778" s="91" t="s">
        <v>131</v>
      </c>
      <c r="W778" s="182"/>
      <c r="X778" s="182"/>
      <c r="Y778" s="184"/>
      <c r="Z778" s="182"/>
      <c r="AA778" s="182"/>
    </row>
    <row r="779" ht="22.5" customHeight="1">
      <c r="A779" s="72">
        <f>COUNTIF('Copy of Call &amp; Chat-Lidya (buat'!$I$4:$I$1868,I779)</f>
        <v>1</v>
      </c>
      <c r="B779" s="576">
        <v>46122.0</v>
      </c>
      <c r="C779" s="91" t="s">
        <v>83</v>
      </c>
      <c r="D779" s="91" t="s">
        <v>155</v>
      </c>
      <c r="E779" s="91" t="s">
        <v>7738</v>
      </c>
      <c r="F779" s="176">
        <v>46120.0</v>
      </c>
      <c r="G779" s="91"/>
      <c r="H779" s="91" t="s">
        <v>10588</v>
      </c>
      <c r="I779" s="91" t="s">
        <v>10589</v>
      </c>
      <c r="J779" s="558" t="s">
        <v>10590</v>
      </c>
      <c r="K779" s="827" t="s">
        <v>10590</v>
      </c>
      <c r="L779" s="313" t="s">
        <v>10590</v>
      </c>
      <c r="M779" s="91" t="s">
        <v>10591</v>
      </c>
      <c r="N779" s="91" t="s">
        <v>10591</v>
      </c>
      <c r="O779" s="183">
        <v>45784.0</v>
      </c>
      <c r="P779" s="559">
        <v>45834.0</v>
      </c>
      <c r="Q779" s="91" t="s">
        <v>124</v>
      </c>
      <c r="R779" s="182"/>
      <c r="S779" s="179" t="s">
        <v>251</v>
      </c>
      <c r="T779" s="185"/>
      <c r="U779" s="185"/>
      <c r="V779" s="91" t="s">
        <v>131</v>
      </c>
      <c r="W779" s="182"/>
      <c r="X779" s="182"/>
      <c r="Y779" s="184"/>
      <c r="Z779" s="182"/>
      <c r="AA779" s="182"/>
    </row>
    <row r="780" ht="22.5" customHeight="1">
      <c r="A780" s="72">
        <f>COUNTIF('Copy of Call &amp; Chat-Lidya (buat'!$I$4:$I$1868,I780)</f>
        <v>5</v>
      </c>
      <c r="B780" s="576">
        <v>46122.0</v>
      </c>
      <c r="C780" s="91" t="s">
        <v>83</v>
      </c>
      <c r="D780" s="91" t="s">
        <v>155</v>
      </c>
      <c r="E780" s="91" t="s">
        <v>6766</v>
      </c>
      <c r="F780" s="176">
        <v>46120.0</v>
      </c>
      <c r="G780" s="91"/>
      <c r="H780" s="91" t="s">
        <v>6770</v>
      </c>
      <c r="I780" s="91" t="s">
        <v>6772</v>
      </c>
      <c r="J780" s="558" t="s">
        <v>6774</v>
      </c>
      <c r="K780" s="558" t="s">
        <v>4088</v>
      </c>
      <c r="L780" s="313" t="s">
        <v>4088</v>
      </c>
      <c r="M780" s="91" t="s">
        <v>6777</v>
      </c>
      <c r="N780" s="91" t="s">
        <v>6777</v>
      </c>
      <c r="O780" s="183">
        <v>46120.0</v>
      </c>
      <c r="P780" s="176">
        <v>46134.0</v>
      </c>
      <c r="Q780" s="91" t="s">
        <v>124</v>
      </c>
      <c r="R780" s="91" t="s">
        <v>143</v>
      </c>
      <c r="S780" s="179" t="s">
        <v>251</v>
      </c>
      <c r="T780" s="179" t="s">
        <v>145</v>
      </c>
      <c r="U780" s="179" t="s">
        <v>101</v>
      </c>
      <c r="V780" s="91" t="s">
        <v>131</v>
      </c>
      <c r="W780" s="182"/>
      <c r="X780" s="182"/>
      <c r="Y780" s="184"/>
      <c r="Z780" s="182"/>
      <c r="AA780" s="182"/>
    </row>
    <row r="781" ht="22.5" customHeight="1">
      <c r="A781" s="72">
        <f>COUNTIF('Copy of Call &amp; Chat-Lidya (buat'!$I$4:$I$1868,I781)</f>
        <v>5</v>
      </c>
      <c r="B781" s="576">
        <v>46122.0</v>
      </c>
      <c r="C781" s="91" t="s">
        <v>83</v>
      </c>
      <c r="D781" s="91" t="s">
        <v>155</v>
      </c>
      <c r="E781" s="91" t="s">
        <v>6784</v>
      </c>
      <c r="F781" s="176">
        <v>46120.0</v>
      </c>
      <c r="G781" s="91"/>
      <c r="H781" s="91" t="s">
        <v>6786</v>
      </c>
      <c r="I781" s="91" t="s">
        <v>6790</v>
      </c>
      <c r="J781" s="558" t="s">
        <v>6792</v>
      </c>
      <c r="K781" s="558" t="s">
        <v>6794</v>
      </c>
      <c r="L781" s="313" t="s">
        <v>6794</v>
      </c>
      <c r="M781" s="91" t="s">
        <v>6796</v>
      </c>
      <c r="N781" s="91" t="s">
        <v>6796</v>
      </c>
      <c r="O781" s="183">
        <v>46120.0</v>
      </c>
      <c r="P781" s="176">
        <v>46134.0</v>
      </c>
      <c r="Q781" s="91" t="s">
        <v>124</v>
      </c>
      <c r="R781" s="76" t="s">
        <v>124</v>
      </c>
      <c r="S781" s="179" t="s">
        <v>126</v>
      </c>
      <c r="T781" s="179" t="s">
        <v>145</v>
      </c>
      <c r="U781" s="179" t="s">
        <v>101</v>
      </c>
      <c r="V781" s="91" t="s">
        <v>131</v>
      </c>
      <c r="W781" s="182"/>
      <c r="X781" s="182"/>
      <c r="Y781" s="184"/>
      <c r="Z781" s="182"/>
      <c r="AA781" s="182"/>
    </row>
    <row r="782" ht="22.5" customHeight="1">
      <c r="A782" s="72">
        <f>COUNTIF('Copy of Call &amp; Chat-Lidya (buat'!$I$4:$I$1868,I782)</f>
        <v>4</v>
      </c>
      <c r="B782" s="576">
        <v>46122.0</v>
      </c>
      <c r="C782" s="91" t="s">
        <v>83</v>
      </c>
      <c r="D782" s="91" t="s">
        <v>155</v>
      </c>
      <c r="E782" s="91" t="s">
        <v>7803</v>
      </c>
      <c r="F782" s="176">
        <v>46122.0</v>
      </c>
      <c r="G782" s="91"/>
      <c r="H782" s="91" t="s">
        <v>8651</v>
      </c>
      <c r="I782" s="91" t="s">
        <v>8652</v>
      </c>
      <c r="J782" s="558" t="s">
        <v>8653</v>
      </c>
      <c r="K782" s="558" t="s">
        <v>8654</v>
      </c>
      <c r="L782" s="313" t="s">
        <v>8654</v>
      </c>
      <c r="M782" s="91" t="s">
        <v>8655</v>
      </c>
      <c r="N782" s="182"/>
      <c r="O782" s="183">
        <v>46121.0</v>
      </c>
      <c r="P782" s="793">
        <v>46135.0</v>
      </c>
      <c r="Q782" s="91" t="s">
        <v>143</v>
      </c>
      <c r="R782" s="91" t="s">
        <v>143</v>
      </c>
      <c r="S782" s="179" t="s">
        <v>251</v>
      </c>
      <c r="T782" s="179" t="s">
        <v>350</v>
      </c>
      <c r="U782" s="179" t="s">
        <v>101</v>
      </c>
      <c r="V782" s="91" t="s">
        <v>283</v>
      </c>
      <c r="W782" s="182"/>
      <c r="X782" s="182"/>
      <c r="Y782" s="184"/>
      <c r="Z782" s="180" t="s">
        <v>10615</v>
      </c>
      <c r="AA782" s="182"/>
    </row>
    <row r="783" ht="22.5" customHeight="1">
      <c r="A783" s="72">
        <f>COUNTIF('Copy of Call &amp; Chat-Lidya (buat'!$I$4:$I$1868,I783)</f>
        <v>6</v>
      </c>
      <c r="B783" s="576">
        <v>46122.0</v>
      </c>
      <c r="C783" s="91" t="s">
        <v>83</v>
      </c>
      <c r="D783" s="91" t="s">
        <v>104</v>
      </c>
      <c r="E783" s="91" t="s">
        <v>1866</v>
      </c>
      <c r="F783" s="178">
        <v>46078.0</v>
      </c>
      <c r="G783" s="91"/>
      <c r="H783" s="91" t="s">
        <v>1867</v>
      </c>
      <c r="I783" s="91" t="s">
        <v>1869</v>
      </c>
      <c r="J783" s="558" t="s">
        <v>1870</v>
      </c>
      <c r="K783" s="558" t="s">
        <v>1871</v>
      </c>
      <c r="L783" s="313" t="s">
        <v>1871</v>
      </c>
      <c r="M783" s="91">
        <f>6281804786923</f>
        <v>6281804786923</v>
      </c>
      <c r="N783" s="91" t="s">
        <v>1872</v>
      </c>
      <c r="O783" s="183">
        <v>45979.0</v>
      </c>
      <c r="P783" s="176">
        <v>45993.0</v>
      </c>
      <c r="Q783" s="91" t="s">
        <v>657</v>
      </c>
      <c r="R783" s="91">
        <v>2.0</v>
      </c>
      <c r="S783" s="179" t="s">
        <v>126</v>
      </c>
      <c r="T783" s="193" t="s">
        <v>145</v>
      </c>
      <c r="U783" s="179" t="s">
        <v>101</v>
      </c>
      <c r="V783" s="91" t="s">
        <v>131</v>
      </c>
      <c r="W783" s="182"/>
      <c r="X783" s="182"/>
      <c r="Y783" s="182"/>
      <c r="Z783" s="182"/>
      <c r="AA783" s="182"/>
    </row>
    <row r="784" ht="22.5" customHeight="1">
      <c r="A784" s="72">
        <f>COUNTIF('Copy of Call &amp; Chat-Lidya (buat'!$I$4:$I$1868,I784)</f>
        <v>7</v>
      </c>
      <c r="B784" s="576">
        <v>46122.0</v>
      </c>
      <c r="C784" s="91" t="s">
        <v>83</v>
      </c>
      <c r="D784" s="91" t="s">
        <v>104</v>
      </c>
      <c r="E784" s="91" t="s">
        <v>1366</v>
      </c>
      <c r="F784" s="176">
        <v>46075.0</v>
      </c>
      <c r="G784" s="91"/>
      <c r="H784" s="91" t="s">
        <v>1878</v>
      </c>
      <c r="I784" s="91" t="s">
        <v>1879</v>
      </c>
      <c r="J784" s="558" t="s">
        <v>1880</v>
      </c>
      <c r="K784" s="558" t="s">
        <v>1881</v>
      </c>
      <c r="L784" s="313" t="s">
        <v>1881</v>
      </c>
      <c r="M784" s="91" t="s">
        <v>1882</v>
      </c>
      <c r="N784" s="91" t="s">
        <v>1882</v>
      </c>
      <c r="O784" s="183">
        <v>46075.0</v>
      </c>
      <c r="P784" s="176">
        <v>46089.0</v>
      </c>
      <c r="Q784" s="91" t="s">
        <v>98</v>
      </c>
      <c r="R784" s="91">
        <v>2.0</v>
      </c>
      <c r="S784" s="179" t="s">
        <v>126</v>
      </c>
      <c r="T784" s="179" t="s">
        <v>145</v>
      </c>
      <c r="U784" s="179" t="s">
        <v>101</v>
      </c>
      <c r="V784" s="91" t="s">
        <v>131</v>
      </c>
      <c r="W784" s="91" t="s">
        <v>509</v>
      </c>
      <c r="X784" s="91" t="s">
        <v>1035</v>
      </c>
      <c r="Y784" s="184"/>
      <c r="Z784" s="182"/>
      <c r="AA784" s="182"/>
    </row>
    <row r="785" ht="22.5" customHeight="1">
      <c r="A785" s="72">
        <f>COUNTIF('Copy of Call &amp; Chat-Lidya (buat'!$I$4:$I$1868,I785)</f>
        <v>6</v>
      </c>
      <c r="B785" s="576">
        <v>46122.0</v>
      </c>
      <c r="C785" s="91" t="s">
        <v>83</v>
      </c>
      <c r="D785" s="91" t="s">
        <v>104</v>
      </c>
      <c r="E785" s="91" t="s">
        <v>1889</v>
      </c>
      <c r="F785" s="178">
        <v>46069.0</v>
      </c>
      <c r="G785" s="91"/>
      <c r="H785" s="91" t="s">
        <v>1890</v>
      </c>
      <c r="I785" s="91" t="s">
        <v>1891</v>
      </c>
      <c r="J785" s="558" t="s">
        <v>1892</v>
      </c>
      <c r="K785" s="558" t="s">
        <v>1893</v>
      </c>
      <c r="L785" s="313" t="s">
        <v>1893</v>
      </c>
      <c r="M785" s="91" t="s">
        <v>1894</v>
      </c>
      <c r="N785" s="91" t="s">
        <v>1895</v>
      </c>
      <c r="O785" s="183">
        <v>46069.0</v>
      </c>
      <c r="P785" s="176">
        <v>46083.0</v>
      </c>
      <c r="Q785" s="91" t="s">
        <v>124</v>
      </c>
      <c r="R785" s="91">
        <v>2.0</v>
      </c>
      <c r="S785" s="179" t="s">
        <v>99</v>
      </c>
      <c r="T785" s="179" t="s">
        <v>145</v>
      </c>
      <c r="U785" s="179" t="s">
        <v>101</v>
      </c>
      <c r="V785" s="91" t="s">
        <v>131</v>
      </c>
      <c r="W785" s="91" t="s">
        <v>509</v>
      </c>
      <c r="X785" s="91" t="s">
        <v>1035</v>
      </c>
      <c r="Y785" s="184"/>
      <c r="Z785" s="182"/>
      <c r="AA785" s="182"/>
    </row>
    <row r="786" ht="22.5" customHeight="1">
      <c r="A786" s="72">
        <f>COUNTIF('Copy of Call &amp; Chat-Lidya (buat'!$I$4:$I$1868,I786)</f>
        <v>6</v>
      </c>
      <c r="B786" s="576">
        <v>46122.0</v>
      </c>
      <c r="C786" s="91" t="s">
        <v>83</v>
      </c>
      <c r="D786" s="91" t="s">
        <v>55</v>
      </c>
      <c r="E786" s="91" t="s">
        <v>5315</v>
      </c>
      <c r="F786" s="178">
        <v>46050.0</v>
      </c>
      <c r="G786" s="91"/>
      <c r="H786" s="91" t="s">
        <v>1904</v>
      </c>
      <c r="I786" s="91" t="s">
        <v>1905</v>
      </c>
      <c r="J786" s="558" t="s">
        <v>1906</v>
      </c>
      <c r="K786" s="558" t="s">
        <v>1907</v>
      </c>
      <c r="L786" s="313" t="s">
        <v>1907</v>
      </c>
      <c r="M786" s="91" t="s">
        <v>1908</v>
      </c>
      <c r="N786" s="91" t="s">
        <v>1908</v>
      </c>
      <c r="O786" s="183">
        <v>46050.0</v>
      </c>
      <c r="P786" s="176">
        <v>46064.0</v>
      </c>
      <c r="Q786" s="91" t="s">
        <v>124</v>
      </c>
      <c r="R786" s="91">
        <v>2.0</v>
      </c>
      <c r="S786" s="179" t="s">
        <v>350</v>
      </c>
      <c r="T786" s="179" t="s">
        <v>145</v>
      </c>
      <c r="U786" s="179" t="s">
        <v>128</v>
      </c>
      <c r="V786" s="91" t="s">
        <v>131</v>
      </c>
      <c r="W786" s="97" t="s">
        <v>694</v>
      </c>
      <c r="X786" s="91" t="s">
        <v>1035</v>
      </c>
      <c r="Y786" s="182"/>
      <c r="Z786" s="182"/>
      <c r="AA786" s="182"/>
    </row>
    <row r="787" ht="22.5" customHeight="1">
      <c r="A787" s="72">
        <f>COUNTIF('Copy of Call &amp; Chat-Lidya (buat'!$I$4:$I$1868,I787)</f>
        <v>7</v>
      </c>
      <c r="B787" s="576">
        <v>46122.0</v>
      </c>
      <c r="C787" s="91" t="s">
        <v>83</v>
      </c>
      <c r="D787" s="91" t="s">
        <v>55</v>
      </c>
      <c r="E787" s="91" t="s">
        <v>1366</v>
      </c>
      <c r="F787" s="178">
        <v>46027.0</v>
      </c>
      <c r="G787" s="91"/>
      <c r="H787" s="91" t="s">
        <v>1915</v>
      </c>
      <c r="I787" s="91" t="s">
        <v>1916</v>
      </c>
      <c r="J787" s="558" t="s">
        <v>1917</v>
      </c>
      <c r="K787" s="558" t="s">
        <v>1918</v>
      </c>
      <c r="L787" s="313" t="s">
        <v>1918</v>
      </c>
      <c r="M787" s="91" t="s">
        <v>1920</v>
      </c>
      <c r="N787" s="91" t="s">
        <v>1920</v>
      </c>
      <c r="O787" s="183">
        <v>46026.0</v>
      </c>
      <c r="P787" s="176">
        <v>46040.0</v>
      </c>
      <c r="Q787" s="91" t="s">
        <v>213</v>
      </c>
      <c r="R787" s="91">
        <v>2.0</v>
      </c>
      <c r="S787" s="179" t="s">
        <v>251</v>
      </c>
      <c r="T787" s="179" t="s">
        <v>145</v>
      </c>
      <c r="U787" s="179" t="s">
        <v>101</v>
      </c>
      <c r="V787" s="91" t="s">
        <v>131</v>
      </c>
      <c r="W787" s="182"/>
      <c r="X787" s="182"/>
      <c r="Y787" s="182"/>
      <c r="Z787" s="182"/>
      <c r="AA787" s="182"/>
    </row>
    <row r="788" ht="22.5" customHeight="1">
      <c r="A788" s="72">
        <f>COUNTIF('Copy of Call &amp; Chat-Lidya (buat'!$I$4:$I$1868,I788)</f>
        <v>3</v>
      </c>
      <c r="B788" s="576">
        <v>46122.0</v>
      </c>
      <c r="C788" s="91" t="s">
        <v>83</v>
      </c>
      <c r="D788" s="76" t="s">
        <v>155</v>
      </c>
      <c r="E788" s="91" t="s">
        <v>1889</v>
      </c>
      <c r="F788" s="178"/>
      <c r="G788" s="91"/>
      <c r="H788" s="91"/>
      <c r="I788" s="91">
        <v>15129.0</v>
      </c>
      <c r="J788" s="558" t="s">
        <v>10196</v>
      </c>
      <c r="K788" s="498" t="s">
        <v>10197</v>
      </c>
      <c r="L788" s="820" t="s">
        <v>3716</v>
      </c>
      <c r="M788" s="91"/>
      <c r="N788" s="91"/>
      <c r="O788" s="183"/>
      <c r="P788" s="176"/>
      <c r="Q788" s="91"/>
      <c r="R788" s="76" t="s">
        <v>98</v>
      </c>
      <c r="S788" s="83" t="s">
        <v>99</v>
      </c>
      <c r="T788" s="83" t="s">
        <v>100</v>
      </c>
      <c r="U788" s="179"/>
      <c r="V788" s="76" t="s">
        <v>105</v>
      </c>
      <c r="W788" s="378"/>
      <c r="X788" s="378"/>
      <c r="Y788" s="326"/>
      <c r="Z788" s="833" t="s">
        <v>10653</v>
      </c>
      <c r="AA788" s="378"/>
    </row>
    <row r="789" ht="22.5" customHeight="1">
      <c r="A789" s="72">
        <f>COUNTIF('Copy of Call &amp; Chat-Lidya (buat'!$I$4:$I$1868,I789)</f>
        <v>3</v>
      </c>
      <c r="B789" s="576">
        <v>46122.0</v>
      </c>
      <c r="C789" s="91" t="s">
        <v>83</v>
      </c>
      <c r="D789" s="76" t="s">
        <v>155</v>
      </c>
      <c r="E789" s="91" t="s">
        <v>5315</v>
      </c>
      <c r="F789" s="178"/>
      <c r="G789" s="91"/>
      <c r="H789" s="91"/>
      <c r="I789" s="91">
        <v>11375.0</v>
      </c>
      <c r="J789" s="558" t="s">
        <v>3863</v>
      </c>
      <c r="K789" s="498" t="s">
        <v>10205</v>
      </c>
      <c r="L789" s="817" t="s">
        <v>3865</v>
      </c>
      <c r="M789" s="91"/>
      <c r="N789" s="91"/>
      <c r="O789" s="183"/>
      <c r="P789" s="176"/>
      <c r="Q789" s="91"/>
      <c r="R789" s="76" t="s">
        <v>98</v>
      </c>
      <c r="S789" s="83" t="s">
        <v>99</v>
      </c>
      <c r="T789" s="83" t="s">
        <v>100</v>
      </c>
      <c r="U789" s="179"/>
      <c r="V789" s="76" t="s">
        <v>105</v>
      </c>
      <c r="W789" s="378"/>
      <c r="X789" s="378"/>
      <c r="Y789" s="326"/>
      <c r="Z789" s="833" t="s">
        <v>10658</v>
      </c>
      <c r="AA789" s="378"/>
    </row>
    <row r="790" ht="22.5" customHeight="1">
      <c r="A790" s="72">
        <f>COUNTIF('Copy of Call &amp; Chat-Lidya (buat'!$I$4:$I$1868,I790)</f>
        <v>4</v>
      </c>
      <c r="B790" s="576">
        <v>46122.0</v>
      </c>
      <c r="C790" s="91" t="s">
        <v>83</v>
      </c>
      <c r="D790" s="76" t="s">
        <v>155</v>
      </c>
      <c r="E790" s="91" t="s">
        <v>1366</v>
      </c>
      <c r="F790" s="178"/>
      <c r="G790" s="91"/>
      <c r="H790" s="91"/>
      <c r="I790" s="91">
        <v>10394.0</v>
      </c>
      <c r="J790" s="558" t="s">
        <v>10128</v>
      </c>
      <c r="K790" s="498" t="s">
        <v>10129</v>
      </c>
      <c r="L790" s="817" t="s">
        <v>10130</v>
      </c>
      <c r="M790" s="91"/>
      <c r="N790" s="91"/>
      <c r="O790" s="183"/>
      <c r="P790" s="176"/>
      <c r="Q790" s="91"/>
      <c r="R790" s="76" t="s">
        <v>98</v>
      </c>
      <c r="S790" s="83" t="s">
        <v>251</v>
      </c>
      <c r="T790" s="83" t="s">
        <v>100</v>
      </c>
      <c r="U790" s="179"/>
      <c r="V790" s="76" t="s">
        <v>105</v>
      </c>
      <c r="W790" s="378"/>
      <c r="X790" s="378"/>
      <c r="Y790" s="326"/>
      <c r="Z790" s="833" t="s">
        <v>10667</v>
      </c>
      <c r="AA790" s="378"/>
    </row>
    <row r="791" ht="22.5" customHeight="1">
      <c r="A791" s="72">
        <f>COUNTIF('Copy of Call &amp; Chat-Lidya (buat'!$I$4:$I$1868,I791)</f>
        <v>2</v>
      </c>
      <c r="B791" s="576">
        <v>46122.0</v>
      </c>
      <c r="C791" s="91" t="s">
        <v>83</v>
      </c>
      <c r="D791" s="76" t="s">
        <v>155</v>
      </c>
      <c r="E791" s="91" t="s">
        <v>1889</v>
      </c>
      <c r="F791" s="178"/>
      <c r="G791" s="91"/>
      <c r="H791" s="91"/>
      <c r="I791" s="91">
        <v>8565.0</v>
      </c>
      <c r="J791" s="558" t="s">
        <v>3218</v>
      </c>
      <c r="K791" s="498" t="s">
        <v>10673</v>
      </c>
      <c r="L791" s="558" t="s">
        <v>10674</v>
      </c>
      <c r="M791" s="91"/>
      <c r="N791" s="91"/>
      <c r="O791" s="183"/>
      <c r="P791" s="176"/>
      <c r="Q791" s="91"/>
      <c r="R791" s="76" t="s">
        <v>98</v>
      </c>
      <c r="S791" s="83" t="s">
        <v>251</v>
      </c>
      <c r="T791" s="83" t="s">
        <v>100</v>
      </c>
      <c r="U791" s="179"/>
      <c r="V791" s="76" t="s">
        <v>105</v>
      </c>
      <c r="W791" s="378"/>
      <c r="X791" s="378"/>
      <c r="Y791" s="326"/>
      <c r="Z791" s="834" t="s">
        <v>10675</v>
      </c>
      <c r="AA791" s="378"/>
    </row>
    <row r="792" ht="22.5" customHeight="1">
      <c r="A792" s="72">
        <f>COUNTIF('Copy of Call &amp; Chat-Lidya (buat'!$I$4:$I$1868,I792)</f>
        <v>5</v>
      </c>
      <c r="B792" s="576">
        <v>46121.0</v>
      </c>
      <c r="C792" s="91" t="s">
        <v>83</v>
      </c>
      <c r="D792" s="91" t="s">
        <v>155</v>
      </c>
      <c r="E792" s="91" t="s">
        <v>304</v>
      </c>
      <c r="F792" s="178">
        <v>46113.0</v>
      </c>
      <c r="G792" s="91"/>
      <c r="H792" s="91" t="s">
        <v>3513</v>
      </c>
      <c r="I792" s="91" t="s">
        <v>3514</v>
      </c>
      <c r="J792" s="558" t="s">
        <v>3515</v>
      </c>
      <c r="K792" s="498" t="s">
        <v>3517</v>
      </c>
      <c r="L792" s="181" t="s">
        <v>3517</v>
      </c>
      <c r="M792" s="91" t="s">
        <v>3519</v>
      </c>
      <c r="N792" s="91" t="s">
        <v>3520</v>
      </c>
      <c r="O792" s="183">
        <v>46113.0</v>
      </c>
      <c r="P792" s="176">
        <v>46127.0</v>
      </c>
      <c r="Q792" s="91" t="s">
        <v>213</v>
      </c>
      <c r="R792" s="97" t="s">
        <v>143</v>
      </c>
      <c r="S792" s="193" t="s">
        <v>126</v>
      </c>
      <c r="T792" s="193" t="s">
        <v>145</v>
      </c>
      <c r="U792" s="179" t="s">
        <v>101</v>
      </c>
      <c r="V792" s="97" t="s">
        <v>131</v>
      </c>
      <c r="W792" s="182"/>
      <c r="X792" s="182"/>
      <c r="Y792" s="184"/>
      <c r="Z792" s="182"/>
      <c r="AA792" s="182"/>
    </row>
    <row r="793" ht="22.5" customHeight="1">
      <c r="A793" s="72">
        <f>COUNTIF('Copy of Call &amp; Chat-Lidya (buat'!$I$4:$I$1868,I793)</f>
        <v>5</v>
      </c>
      <c r="B793" s="576">
        <v>46121.0</v>
      </c>
      <c r="C793" s="91" t="s">
        <v>83</v>
      </c>
      <c r="D793" s="91" t="s">
        <v>155</v>
      </c>
      <c r="E793" s="91" t="s">
        <v>308</v>
      </c>
      <c r="F793" s="178">
        <v>46113.0</v>
      </c>
      <c r="G793" s="91"/>
      <c r="H793" s="91" t="s">
        <v>6678</v>
      </c>
      <c r="I793" s="91" t="s">
        <v>6681</v>
      </c>
      <c r="J793" s="558" t="s">
        <v>6683</v>
      </c>
      <c r="K793" s="558" t="s">
        <v>6685</v>
      </c>
      <c r="L793" s="181" t="s">
        <v>6685</v>
      </c>
      <c r="M793" s="91" t="s">
        <v>6686</v>
      </c>
      <c r="N793" s="91" t="s">
        <v>6686</v>
      </c>
      <c r="O793" s="183">
        <v>46113.0</v>
      </c>
      <c r="P793" s="176">
        <v>46127.0</v>
      </c>
      <c r="Q793" s="91" t="s">
        <v>124</v>
      </c>
      <c r="R793" s="97" t="s">
        <v>143</v>
      </c>
      <c r="S793" s="193" t="s">
        <v>126</v>
      </c>
      <c r="T793" s="193" t="s">
        <v>145</v>
      </c>
      <c r="U793" s="179" t="s">
        <v>101</v>
      </c>
      <c r="V793" s="97" t="s">
        <v>131</v>
      </c>
      <c r="W793" s="182"/>
      <c r="X793" s="182"/>
      <c r="Y793" s="184"/>
      <c r="Z793" s="182"/>
      <c r="AA793" s="182"/>
    </row>
    <row r="794" ht="22.5" customHeight="1">
      <c r="A794" s="72">
        <f>COUNTIF('Copy of Call &amp; Chat-Lidya (buat'!$I$4:$I$1868,I794)</f>
        <v>5</v>
      </c>
      <c r="B794" s="576">
        <v>46121.0</v>
      </c>
      <c r="C794" s="91" t="s">
        <v>83</v>
      </c>
      <c r="D794" s="91" t="s">
        <v>155</v>
      </c>
      <c r="E794" s="91" t="s">
        <v>3525</v>
      </c>
      <c r="F794" s="176">
        <v>46118.0</v>
      </c>
      <c r="G794" s="91"/>
      <c r="H794" s="91" t="s">
        <v>3526</v>
      </c>
      <c r="I794" s="91" t="s">
        <v>3527</v>
      </c>
      <c r="J794" s="558" t="s">
        <v>3529</v>
      </c>
      <c r="K794" s="499" t="s">
        <v>3531</v>
      </c>
      <c r="L794" s="193" t="s">
        <v>3531</v>
      </c>
      <c r="M794" s="91" t="s">
        <v>3533</v>
      </c>
      <c r="N794" s="91" t="s">
        <v>3535</v>
      </c>
      <c r="O794" s="183">
        <v>46114.0</v>
      </c>
      <c r="P794" s="337">
        <v>46128.0</v>
      </c>
      <c r="Q794" s="91" t="s">
        <v>143</v>
      </c>
      <c r="R794" s="91" t="s">
        <v>143</v>
      </c>
      <c r="S794" s="179" t="s">
        <v>126</v>
      </c>
      <c r="T794" s="179" t="s">
        <v>145</v>
      </c>
      <c r="U794" s="179" t="s">
        <v>101</v>
      </c>
      <c r="V794" s="179" t="s">
        <v>131</v>
      </c>
      <c r="W794" s="182"/>
      <c r="X794" s="182"/>
      <c r="Y794" s="185"/>
      <c r="Z794" s="182"/>
      <c r="AA794" s="182"/>
    </row>
    <row r="795" ht="22.5" customHeight="1">
      <c r="A795" s="72">
        <f>COUNTIF('Copy of Call &amp; Chat-Lidya (buat'!$I$4:$I$1868,I795)</f>
        <v>7</v>
      </c>
      <c r="B795" s="576">
        <v>46121.0</v>
      </c>
      <c r="C795" s="91" t="s">
        <v>83</v>
      </c>
      <c r="D795" s="91" t="s">
        <v>155</v>
      </c>
      <c r="E795" s="91" t="s">
        <v>2717</v>
      </c>
      <c r="F795" s="176">
        <v>46118.0</v>
      </c>
      <c r="G795" s="91"/>
      <c r="H795" s="91" t="s">
        <v>2718</v>
      </c>
      <c r="I795" s="91" t="s">
        <v>2719</v>
      </c>
      <c r="J795" s="558" t="s">
        <v>2720</v>
      </c>
      <c r="K795" s="499" t="s">
        <v>2721</v>
      </c>
      <c r="L795" s="193" t="s">
        <v>2721</v>
      </c>
      <c r="M795" s="91" t="s">
        <v>2724</v>
      </c>
      <c r="N795" s="91" t="s">
        <v>2724</v>
      </c>
      <c r="O795" s="183">
        <v>46115.0</v>
      </c>
      <c r="P795" s="337">
        <v>46129.0</v>
      </c>
      <c r="Q795" s="91" t="s">
        <v>98</v>
      </c>
      <c r="R795" s="91" t="s">
        <v>143</v>
      </c>
      <c r="S795" s="179" t="s">
        <v>126</v>
      </c>
      <c r="T795" s="179" t="s">
        <v>195</v>
      </c>
      <c r="U795" s="179" t="s">
        <v>128</v>
      </c>
      <c r="V795" s="179" t="s">
        <v>131</v>
      </c>
      <c r="W795" s="182"/>
      <c r="X795" s="182"/>
      <c r="Y795" s="185"/>
      <c r="Z795" s="182"/>
      <c r="AA795" s="182"/>
    </row>
    <row r="796" ht="22.5" customHeight="1">
      <c r="A796" s="72">
        <f>COUNTIF('Copy of Call &amp; Chat-Lidya (buat'!$I$4:$I$1868,I796)</f>
        <v>5</v>
      </c>
      <c r="B796" s="576">
        <v>46121.0</v>
      </c>
      <c r="C796" s="91" t="s">
        <v>83</v>
      </c>
      <c r="D796" s="91" t="s">
        <v>155</v>
      </c>
      <c r="E796" s="91" t="s">
        <v>3538</v>
      </c>
      <c r="F796" s="176">
        <v>46118.0</v>
      </c>
      <c r="G796" s="91"/>
      <c r="H796" s="91" t="s">
        <v>3539</v>
      </c>
      <c r="I796" s="91" t="s">
        <v>3540</v>
      </c>
      <c r="J796" s="558" t="s">
        <v>3541</v>
      </c>
      <c r="K796" s="499" t="s">
        <v>3543</v>
      </c>
      <c r="L796" s="193" t="s">
        <v>3543</v>
      </c>
      <c r="M796" s="91" t="s">
        <v>3545</v>
      </c>
      <c r="N796" s="91" t="s">
        <v>3545</v>
      </c>
      <c r="O796" s="183">
        <v>46115.0</v>
      </c>
      <c r="P796" s="337">
        <v>46129.0</v>
      </c>
      <c r="Q796" s="91" t="s">
        <v>124</v>
      </c>
      <c r="R796" s="91" t="s">
        <v>143</v>
      </c>
      <c r="S796" s="179" t="s">
        <v>251</v>
      </c>
      <c r="T796" s="179" t="s">
        <v>145</v>
      </c>
      <c r="U796" s="179" t="s">
        <v>101</v>
      </c>
      <c r="V796" s="179" t="s">
        <v>131</v>
      </c>
      <c r="W796" s="182"/>
      <c r="X796" s="182"/>
      <c r="Y796" s="185"/>
      <c r="Z796" s="182"/>
      <c r="AA796" s="182"/>
    </row>
    <row r="797" ht="22.5" customHeight="1">
      <c r="A797" s="72">
        <f>COUNTIF('Copy of Call &amp; Chat-Lidya (buat'!$I$4:$I$1868,I797)</f>
        <v>7</v>
      </c>
      <c r="B797" s="576">
        <v>46121.0</v>
      </c>
      <c r="C797" s="91" t="s">
        <v>83</v>
      </c>
      <c r="D797" s="91" t="s">
        <v>155</v>
      </c>
      <c r="E797" s="91" t="s">
        <v>1015</v>
      </c>
      <c r="F797" s="176">
        <v>46118.0</v>
      </c>
      <c r="G797" s="91"/>
      <c r="H797" s="91" t="s">
        <v>1017</v>
      </c>
      <c r="I797" s="91" t="s">
        <v>1018</v>
      </c>
      <c r="J797" s="558" t="s">
        <v>1019</v>
      </c>
      <c r="K797" s="499" t="s">
        <v>1020</v>
      </c>
      <c r="L797" s="193" t="s">
        <v>1020</v>
      </c>
      <c r="M797" s="91" t="s">
        <v>1021</v>
      </c>
      <c r="N797" s="91" t="s">
        <v>1021</v>
      </c>
      <c r="O797" s="183">
        <v>46117.0</v>
      </c>
      <c r="P797" s="337">
        <v>46131.0</v>
      </c>
      <c r="Q797" s="91" t="s">
        <v>213</v>
      </c>
      <c r="R797" s="91" t="s">
        <v>143</v>
      </c>
      <c r="S797" s="179" t="s">
        <v>251</v>
      </c>
      <c r="T797" s="179" t="s">
        <v>145</v>
      </c>
      <c r="U797" s="179" t="s">
        <v>101</v>
      </c>
      <c r="V797" s="179" t="s">
        <v>131</v>
      </c>
      <c r="W797" s="97" t="s">
        <v>694</v>
      </c>
      <c r="X797" s="182"/>
      <c r="Y797" s="185"/>
      <c r="Z797" s="182"/>
      <c r="AA797" s="182"/>
    </row>
    <row r="798" ht="22.5" customHeight="1">
      <c r="A798" s="72">
        <f>COUNTIF('Copy of Call &amp; Chat-Lidya (buat'!$I$4:$I$1868,I798)</f>
        <v>5</v>
      </c>
      <c r="B798" s="576">
        <v>46121.0</v>
      </c>
      <c r="C798" s="91" t="s">
        <v>83</v>
      </c>
      <c r="D798" s="91" t="s">
        <v>155</v>
      </c>
      <c r="E798" s="91" t="s">
        <v>6746</v>
      </c>
      <c r="F798" s="176">
        <v>46118.0</v>
      </c>
      <c r="G798" s="91"/>
      <c r="H798" s="91" t="s">
        <v>6747</v>
      </c>
      <c r="I798" s="91" t="s">
        <v>6749</v>
      </c>
      <c r="J798" s="558" t="s">
        <v>6750</v>
      </c>
      <c r="K798" s="499" t="s">
        <v>6752</v>
      </c>
      <c r="L798" s="193" t="s">
        <v>6752</v>
      </c>
      <c r="M798" s="91" t="s">
        <v>6754</v>
      </c>
      <c r="N798" s="91" t="s">
        <v>6756</v>
      </c>
      <c r="O798" s="183">
        <v>46118.0</v>
      </c>
      <c r="P798" s="337">
        <v>46132.0</v>
      </c>
      <c r="Q798" s="91" t="s">
        <v>124</v>
      </c>
      <c r="R798" s="91" t="s">
        <v>143</v>
      </c>
      <c r="S798" s="179" t="s">
        <v>350</v>
      </c>
      <c r="T798" s="179" t="s">
        <v>145</v>
      </c>
      <c r="U798" s="179" t="s">
        <v>101</v>
      </c>
      <c r="V798" s="179" t="s">
        <v>283</v>
      </c>
      <c r="W798" s="91" t="s">
        <v>509</v>
      </c>
      <c r="X798" s="182"/>
      <c r="Y798" s="185"/>
      <c r="Z798" s="180" t="s">
        <v>10150</v>
      </c>
      <c r="AA798" s="182"/>
    </row>
    <row r="799" ht="22.5" customHeight="1">
      <c r="A799" s="72">
        <f>COUNTIF('Copy of Call &amp; Chat-Lidya (buat'!$I$4:$I$1868,I799)</f>
        <v>4</v>
      </c>
      <c r="B799" s="576">
        <v>46121.0</v>
      </c>
      <c r="C799" s="91" t="s">
        <v>83</v>
      </c>
      <c r="D799" s="91" t="s">
        <v>155</v>
      </c>
      <c r="E799" s="91" t="s">
        <v>8461</v>
      </c>
      <c r="F799" s="176">
        <v>46119.0</v>
      </c>
      <c r="G799" s="91"/>
      <c r="H799" s="91" t="s">
        <v>8588</v>
      </c>
      <c r="I799" s="91" t="s">
        <v>8590</v>
      </c>
      <c r="J799" s="558" t="s">
        <v>8592</v>
      </c>
      <c r="K799" s="499" t="s">
        <v>8593</v>
      </c>
      <c r="L799" s="193" t="s">
        <v>8593</v>
      </c>
      <c r="M799" s="91" t="s">
        <v>8595</v>
      </c>
      <c r="N799" s="182"/>
      <c r="O799" s="183">
        <v>46119.0</v>
      </c>
      <c r="P799" s="337">
        <v>46133.0</v>
      </c>
      <c r="Q799" s="91" t="s">
        <v>124</v>
      </c>
      <c r="R799" s="91" t="s">
        <v>143</v>
      </c>
      <c r="S799" s="179" t="s">
        <v>251</v>
      </c>
      <c r="T799" s="179" t="s">
        <v>145</v>
      </c>
      <c r="U799" s="179" t="s">
        <v>101</v>
      </c>
      <c r="V799" s="179" t="s">
        <v>131</v>
      </c>
      <c r="W799" s="182"/>
      <c r="X799" s="182"/>
      <c r="Y799" s="185"/>
      <c r="Z799" s="182"/>
      <c r="AA799" s="182"/>
    </row>
    <row r="800" ht="22.5" customHeight="1">
      <c r="A800" s="72">
        <f>COUNTIF('Copy of Call &amp; Chat-Lidya (buat'!$I$4:$I$1868,I800)</f>
        <v>4</v>
      </c>
      <c r="B800" s="576">
        <v>46121.0</v>
      </c>
      <c r="C800" s="91" t="s">
        <v>83</v>
      </c>
      <c r="D800" s="91" t="s">
        <v>155</v>
      </c>
      <c r="E800" s="91" t="s">
        <v>3549</v>
      </c>
      <c r="F800" s="176">
        <v>46119.0</v>
      </c>
      <c r="G800" s="91"/>
      <c r="H800" s="91" t="s">
        <v>3550</v>
      </c>
      <c r="I800" s="91" t="s">
        <v>3551</v>
      </c>
      <c r="J800" s="558" t="s">
        <v>3552</v>
      </c>
      <c r="K800" s="499" t="s">
        <v>3553</v>
      </c>
      <c r="L800" s="193" t="s">
        <v>3553</v>
      </c>
      <c r="M800" s="91" t="s">
        <v>3554</v>
      </c>
      <c r="N800" s="91" t="s">
        <v>3554</v>
      </c>
      <c r="O800" s="183">
        <v>46119.0</v>
      </c>
      <c r="P800" s="337">
        <v>46133.0</v>
      </c>
      <c r="Q800" s="91" t="s">
        <v>124</v>
      </c>
      <c r="R800" s="91" t="s">
        <v>143</v>
      </c>
      <c r="S800" s="179" t="s">
        <v>251</v>
      </c>
      <c r="T800" s="179" t="s">
        <v>145</v>
      </c>
      <c r="U800" s="179" t="s">
        <v>101</v>
      </c>
      <c r="V800" s="179" t="s">
        <v>131</v>
      </c>
      <c r="W800" s="182"/>
      <c r="X800" s="182"/>
      <c r="Y800" s="185"/>
      <c r="Z800" s="182"/>
      <c r="AA800" s="182"/>
    </row>
    <row r="801" ht="22.5" customHeight="1">
      <c r="A801" s="72">
        <f>COUNTIF('Copy of Call &amp; Chat-Lidya (buat'!$I$4:$I$1868,I801)</f>
        <v>2</v>
      </c>
      <c r="B801" s="576">
        <v>46121.0</v>
      </c>
      <c r="C801" s="91" t="s">
        <v>83</v>
      </c>
      <c r="D801" s="91" t="s">
        <v>155</v>
      </c>
      <c r="E801" s="91" t="s">
        <v>8480</v>
      </c>
      <c r="F801" s="176">
        <v>46120.0</v>
      </c>
      <c r="G801" s="91"/>
      <c r="H801" s="91" t="s">
        <v>10713</v>
      </c>
      <c r="I801" s="91" t="s">
        <v>10714</v>
      </c>
      <c r="J801" s="558" t="s">
        <v>10715</v>
      </c>
      <c r="K801" s="835" t="s">
        <v>10716</v>
      </c>
      <c r="L801" s="193" t="s">
        <v>10716</v>
      </c>
      <c r="M801" s="182"/>
      <c r="N801" s="91" t="s">
        <v>10718</v>
      </c>
      <c r="O801" s="183">
        <v>45722.0</v>
      </c>
      <c r="P801" s="559">
        <v>45834.0</v>
      </c>
      <c r="Q801" s="91" t="s">
        <v>124</v>
      </c>
      <c r="R801" s="91" t="s">
        <v>124</v>
      </c>
      <c r="S801" s="179" t="s">
        <v>126</v>
      </c>
      <c r="T801" s="179" t="s">
        <v>127</v>
      </c>
      <c r="U801" s="179" t="s">
        <v>128</v>
      </c>
      <c r="V801" s="179" t="s">
        <v>131</v>
      </c>
      <c r="W801" s="182"/>
      <c r="X801" s="182"/>
      <c r="Y801" s="185"/>
      <c r="Z801" s="180" t="s">
        <v>533</v>
      </c>
      <c r="AA801" s="182"/>
    </row>
    <row r="802" ht="22.5" customHeight="1">
      <c r="A802" s="72">
        <f>COUNTIF('Copy of Call &amp; Chat-Lidya (buat'!$I$4:$I$1868,I802)</f>
        <v>3</v>
      </c>
      <c r="B802" s="576">
        <v>46121.0</v>
      </c>
      <c r="C802" s="91" t="s">
        <v>83</v>
      </c>
      <c r="D802" s="91" t="s">
        <v>155</v>
      </c>
      <c r="E802" s="91" t="s">
        <v>8497</v>
      </c>
      <c r="F802" s="176">
        <v>46120.0</v>
      </c>
      <c r="G802" s="91"/>
      <c r="H802" s="91" t="s">
        <v>10720</v>
      </c>
      <c r="I802" s="91" t="s">
        <v>10721</v>
      </c>
      <c r="J802" s="558" t="s">
        <v>10722</v>
      </c>
      <c r="K802" s="835" t="s">
        <v>10723</v>
      </c>
      <c r="L802" s="193" t="s">
        <v>10723</v>
      </c>
      <c r="M802" s="91" t="s">
        <v>10724</v>
      </c>
      <c r="N802" s="91" t="s">
        <v>10724</v>
      </c>
      <c r="O802" s="183">
        <v>45731.0</v>
      </c>
      <c r="P802" s="559">
        <v>45834.0</v>
      </c>
      <c r="Q802" s="91" t="s">
        <v>143</v>
      </c>
      <c r="R802" s="91" t="s">
        <v>124</v>
      </c>
      <c r="S802" s="179" t="s">
        <v>126</v>
      </c>
      <c r="T802" s="179" t="s">
        <v>127</v>
      </c>
      <c r="U802" s="179" t="s">
        <v>128</v>
      </c>
      <c r="V802" s="179" t="s">
        <v>131</v>
      </c>
      <c r="W802" s="182"/>
      <c r="X802" s="182"/>
      <c r="Y802" s="185"/>
      <c r="Z802" s="180" t="s">
        <v>533</v>
      </c>
      <c r="AA802" s="182"/>
    </row>
    <row r="803" ht="22.5" customHeight="1">
      <c r="A803" s="72">
        <f>COUNTIF('Copy of Call &amp; Chat-Lidya (buat'!$I$4:$I$1868,I803)</f>
        <v>3</v>
      </c>
      <c r="B803" s="576">
        <v>46121.0</v>
      </c>
      <c r="C803" s="91" t="s">
        <v>83</v>
      </c>
      <c r="D803" s="91" t="s">
        <v>155</v>
      </c>
      <c r="E803" s="91" t="s">
        <v>8507</v>
      </c>
      <c r="F803" s="176">
        <v>46120.0</v>
      </c>
      <c r="G803" s="91"/>
      <c r="H803" s="91" t="s">
        <v>10728</v>
      </c>
      <c r="I803" s="91" t="s">
        <v>10729</v>
      </c>
      <c r="J803" s="558" t="s">
        <v>3548</v>
      </c>
      <c r="K803" s="835" t="s">
        <v>10732</v>
      </c>
      <c r="L803" s="193" t="s">
        <v>10732</v>
      </c>
      <c r="M803" s="182"/>
      <c r="N803" s="91" t="s">
        <v>10735</v>
      </c>
      <c r="O803" s="183">
        <v>45733.0</v>
      </c>
      <c r="P803" s="559">
        <v>45834.0</v>
      </c>
      <c r="Q803" s="91" t="s">
        <v>124</v>
      </c>
      <c r="R803" s="91" t="s">
        <v>124</v>
      </c>
      <c r="S803" s="179" t="s">
        <v>292</v>
      </c>
      <c r="T803" s="179" t="s">
        <v>127</v>
      </c>
      <c r="U803" s="179" t="s">
        <v>128</v>
      </c>
      <c r="V803" s="179" t="s">
        <v>664</v>
      </c>
      <c r="W803" s="182"/>
      <c r="X803" s="182"/>
      <c r="Y803" s="185"/>
      <c r="Z803" s="180" t="s">
        <v>10736</v>
      </c>
      <c r="AA803" s="182"/>
    </row>
    <row r="804" ht="22.5" customHeight="1">
      <c r="A804" s="72">
        <f>COUNTIF('Copy of Call &amp; Chat-Lidya (buat'!$I$4:$I$1868,I804)</f>
        <v>3</v>
      </c>
      <c r="B804" s="576">
        <v>46121.0</v>
      </c>
      <c r="C804" s="91" t="s">
        <v>83</v>
      </c>
      <c r="D804" s="91" t="s">
        <v>155</v>
      </c>
      <c r="E804" s="91" t="s">
        <v>3424</v>
      </c>
      <c r="F804" s="176">
        <v>46120.0</v>
      </c>
      <c r="G804" s="91"/>
      <c r="H804" s="91" t="s">
        <v>10737</v>
      </c>
      <c r="I804" s="91" t="s">
        <v>10738</v>
      </c>
      <c r="J804" s="558" t="s">
        <v>10739</v>
      </c>
      <c r="K804" s="835" t="s">
        <v>1584</v>
      </c>
      <c r="L804" s="193" t="s">
        <v>1584</v>
      </c>
      <c r="M804" s="91" t="s">
        <v>10740</v>
      </c>
      <c r="N804" s="91" t="s">
        <v>10740</v>
      </c>
      <c r="O804" s="183">
        <v>45733.0</v>
      </c>
      <c r="P804" s="559">
        <v>45834.0</v>
      </c>
      <c r="Q804" s="91" t="s">
        <v>124</v>
      </c>
      <c r="R804" s="91" t="s">
        <v>143</v>
      </c>
      <c r="S804" s="179" t="s">
        <v>251</v>
      </c>
      <c r="T804" s="179" t="s">
        <v>127</v>
      </c>
      <c r="U804" s="179" t="s">
        <v>101</v>
      </c>
      <c r="V804" s="179" t="s">
        <v>131</v>
      </c>
      <c r="W804" s="182"/>
      <c r="X804" s="182"/>
      <c r="Y804" s="185"/>
      <c r="Z804" s="182"/>
      <c r="AA804" s="182"/>
    </row>
    <row r="805" ht="22.5" customHeight="1">
      <c r="A805" s="72">
        <f>COUNTIF('Copy of Call &amp; Chat-Lidya (buat'!$I$4:$I$1868,I805)</f>
        <v>3</v>
      </c>
      <c r="B805" s="576">
        <v>46121.0</v>
      </c>
      <c r="C805" s="91" t="s">
        <v>83</v>
      </c>
      <c r="D805" s="91" t="s">
        <v>155</v>
      </c>
      <c r="E805" s="91" t="s">
        <v>8528</v>
      </c>
      <c r="F805" s="176">
        <v>46120.0</v>
      </c>
      <c r="G805" s="91"/>
      <c r="H805" s="91" t="s">
        <v>10741</v>
      </c>
      <c r="I805" s="91" t="s">
        <v>10742</v>
      </c>
      <c r="J805" s="558" t="s">
        <v>10743</v>
      </c>
      <c r="K805" s="835" t="s">
        <v>10743</v>
      </c>
      <c r="L805" s="193" t="s">
        <v>10743</v>
      </c>
      <c r="M805" s="91" t="s">
        <v>10744</v>
      </c>
      <c r="N805" s="91" t="s">
        <v>10744</v>
      </c>
      <c r="O805" s="183">
        <v>45734.0</v>
      </c>
      <c r="P805" s="559">
        <v>45834.0</v>
      </c>
      <c r="Q805" s="91" t="s">
        <v>143</v>
      </c>
      <c r="R805" s="91" t="s">
        <v>143</v>
      </c>
      <c r="S805" s="179" t="s">
        <v>251</v>
      </c>
      <c r="T805" s="179" t="s">
        <v>127</v>
      </c>
      <c r="U805" s="179" t="s">
        <v>101</v>
      </c>
      <c r="V805" s="179" t="s">
        <v>131</v>
      </c>
      <c r="W805" s="182"/>
      <c r="X805" s="182"/>
      <c r="Y805" s="185"/>
      <c r="Z805" s="182"/>
      <c r="AA805" s="182"/>
    </row>
    <row r="806" ht="22.5" customHeight="1">
      <c r="A806" s="72">
        <f>COUNTIF('Copy of Call &amp; Chat-Lidya (buat'!$I$4:$I$1868,I806)</f>
        <v>3</v>
      </c>
      <c r="B806" s="576">
        <v>46121.0</v>
      </c>
      <c r="C806" s="91" t="s">
        <v>83</v>
      </c>
      <c r="D806" s="91" t="s">
        <v>155</v>
      </c>
      <c r="E806" s="91" t="s">
        <v>8537</v>
      </c>
      <c r="F806" s="176">
        <v>46120.0</v>
      </c>
      <c r="G806" s="91"/>
      <c r="H806" s="91" t="s">
        <v>10745</v>
      </c>
      <c r="I806" s="91" t="s">
        <v>10746</v>
      </c>
      <c r="J806" s="558" t="s">
        <v>10747</v>
      </c>
      <c r="K806" s="835" t="s">
        <v>10748</v>
      </c>
      <c r="L806" s="193" t="s">
        <v>10748</v>
      </c>
      <c r="M806" s="91" t="s">
        <v>10749</v>
      </c>
      <c r="N806" s="91" t="s">
        <v>10750</v>
      </c>
      <c r="O806" s="183">
        <v>45737.0</v>
      </c>
      <c r="P806" s="559">
        <v>45834.0</v>
      </c>
      <c r="Q806" s="91" t="s">
        <v>143</v>
      </c>
      <c r="R806" s="91" t="s">
        <v>143</v>
      </c>
      <c r="S806" s="179" t="s">
        <v>251</v>
      </c>
      <c r="T806" s="179" t="s">
        <v>127</v>
      </c>
      <c r="U806" s="179" t="s">
        <v>101</v>
      </c>
      <c r="V806" s="179" t="s">
        <v>131</v>
      </c>
      <c r="W806" s="182"/>
      <c r="X806" s="182"/>
      <c r="Y806" s="185"/>
      <c r="Z806" s="182"/>
      <c r="AA806" s="182"/>
    </row>
    <row r="807" ht="22.5" customHeight="1">
      <c r="A807" s="72">
        <f>COUNTIF('Copy of Call &amp; Chat-Lidya (buat'!$I$4:$I$1868,I807)</f>
        <v>3</v>
      </c>
      <c r="B807" s="576">
        <v>46121.0</v>
      </c>
      <c r="C807" s="91" t="s">
        <v>83</v>
      </c>
      <c r="D807" s="91" t="s">
        <v>155</v>
      </c>
      <c r="E807" s="91" t="s">
        <v>8546</v>
      </c>
      <c r="F807" s="176">
        <v>46120.0</v>
      </c>
      <c r="G807" s="91"/>
      <c r="H807" s="91" t="s">
        <v>10751</v>
      </c>
      <c r="I807" s="91" t="s">
        <v>10752</v>
      </c>
      <c r="J807" s="558" t="s">
        <v>10753</v>
      </c>
      <c r="K807" s="835" t="s">
        <v>10754</v>
      </c>
      <c r="L807" s="193" t="s">
        <v>10754</v>
      </c>
      <c r="M807" s="91" t="s">
        <v>10755</v>
      </c>
      <c r="N807" s="91" t="s">
        <v>10755</v>
      </c>
      <c r="O807" s="183">
        <v>45737.0</v>
      </c>
      <c r="P807" s="559">
        <v>45834.0</v>
      </c>
      <c r="Q807" s="91" t="s">
        <v>124</v>
      </c>
      <c r="R807" s="91" t="s">
        <v>143</v>
      </c>
      <c r="S807" s="179" t="s">
        <v>126</v>
      </c>
      <c r="T807" s="179" t="s">
        <v>127</v>
      </c>
      <c r="U807" s="179" t="s">
        <v>128</v>
      </c>
      <c r="V807" s="179" t="s">
        <v>131</v>
      </c>
      <c r="W807" s="182"/>
      <c r="X807" s="182"/>
      <c r="Y807" s="185"/>
      <c r="Z807" s="182"/>
      <c r="AA807" s="182"/>
    </row>
    <row r="808" ht="22.5" customHeight="1">
      <c r="A808" s="72">
        <f>COUNTIF('Copy of Call &amp; Chat-Lidya (buat'!$I$4:$I$1868,I808)</f>
        <v>2</v>
      </c>
      <c r="B808" s="576">
        <v>46121.0</v>
      </c>
      <c r="C808" s="91" t="s">
        <v>83</v>
      </c>
      <c r="D808" s="91" t="s">
        <v>155</v>
      </c>
      <c r="E808" s="91" t="s">
        <v>8554</v>
      </c>
      <c r="F808" s="176">
        <v>46120.0</v>
      </c>
      <c r="G808" s="91"/>
      <c r="H808" s="91" t="s">
        <v>10756</v>
      </c>
      <c r="I808" s="91" t="s">
        <v>10757</v>
      </c>
      <c r="J808" s="558" t="s">
        <v>10758</v>
      </c>
      <c r="K808" s="835" t="s">
        <v>10759</v>
      </c>
      <c r="L808" s="193" t="s">
        <v>10759</v>
      </c>
      <c r="M808" s="91" t="s">
        <v>10760</v>
      </c>
      <c r="N808" s="91" t="s">
        <v>10760</v>
      </c>
      <c r="O808" s="183">
        <v>45737.0</v>
      </c>
      <c r="P808" s="559">
        <v>45834.0</v>
      </c>
      <c r="Q808" s="91" t="s">
        <v>143</v>
      </c>
      <c r="R808" s="91" t="s">
        <v>124</v>
      </c>
      <c r="S808" s="179" t="s">
        <v>126</v>
      </c>
      <c r="T808" s="179" t="s">
        <v>127</v>
      </c>
      <c r="U808" s="179" t="s">
        <v>128</v>
      </c>
      <c r="V808" s="179" t="s">
        <v>131</v>
      </c>
      <c r="W808" s="182"/>
      <c r="X808" s="182"/>
      <c r="Y808" s="185"/>
      <c r="Z808" s="182"/>
      <c r="AA808" s="182"/>
    </row>
    <row r="809" ht="22.5" customHeight="1">
      <c r="A809" s="72">
        <f>COUNTIF('Copy of Call &amp; Chat-Lidya (buat'!$I$4:$I$1868,I809)</f>
        <v>1</v>
      </c>
      <c r="B809" s="576">
        <v>46121.0</v>
      </c>
      <c r="C809" s="91" t="s">
        <v>83</v>
      </c>
      <c r="D809" s="91" t="s">
        <v>155</v>
      </c>
      <c r="E809" s="91" t="s">
        <v>5388</v>
      </c>
      <c r="F809" s="176">
        <v>46120.0</v>
      </c>
      <c r="G809" s="91"/>
      <c r="H809" s="91" t="s">
        <v>10761</v>
      </c>
      <c r="I809" s="91" t="s">
        <v>10762</v>
      </c>
      <c r="J809" s="558" t="s">
        <v>10763</v>
      </c>
      <c r="K809" s="835" t="s">
        <v>10764</v>
      </c>
      <c r="L809" s="193" t="s">
        <v>10764</v>
      </c>
      <c r="M809" s="91" t="s">
        <v>10765</v>
      </c>
      <c r="N809" s="91" t="s">
        <v>10765</v>
      </c>
      <c r="O809" s="183">
        <v>45740.0</v>
      </c>
      <c r="P809" s="559">
        <v>45834.0</v>
      </c>
      <c r="Q809" s="91" t="s">
        <v>124</v>
      </c>
      <c r="R809" s="91" t="s">
        <v>124</v>
      </c>
      <c r="S809" s="179" t="s">
        <v>126</v>
      </c>
      <c r="T809" s="179" t="s">
        <v>127</v>
      </c>
      <c r="U809" s="179" t="s">
        <v>101</v>
      </c>
      <c r="V809" s="179" t="s">
        <v>131</v>
      </c>
      <c r="W809" s="182"/>
      <c r="X809" s="182"/>
      <c r="Y809" s="185"/>
      <c r="Z809" s="182"/>
      <c r="AA809" s="182"/>
    </row>
    <row r="810" ht="22.5" customHeight="1">
      <c r="A810" s="72">
        <f>COUNTIF('Copy of Call &amp; Chat-Lidya (buat'!$I$4:$I$1868,I810)</f>
        <v>1</v>
      </c>
      <c r="B810" s="576">
        <v>46121.0</v>
      </c>
      <c r="C810" s="91" t="s">
        <v>83</v>
      </c>
      <c r="D810" s="91" t="s">
        <v>155</v>
      </c>
      <c r="E810" s="91" t="s">
        <v>8572</v>
      </c>
      <c r="F810" s="176">
        <v>46120.0</v>
      </c>
      <c r="G810" s="91"/>
      <c r="H810" s="91" t="s">
        <v>10766</v>
      </c>
      <c r="I810" s="91" t="s">
        <v>10767</v>
      </c>
      <c r="J810" s="558" t="s">
        <v>10768</v>
      </c>
      <c r="K810" s="835" t="s">
        <v>10769</v>
      </c>
      <c r="L810" s="193" t="s">
        <v>10769</v>
      </c>
      <c r="M810" s="91" t="s">
        <v>10770</v>
      </c>
      <c r="N810" s="91" t="s">
        <v>10770</v>
      </c>
      <c r="O810" s="183">
        <v>45741.0</v>
      </c>
      <c r="P810" s="559">
        <v>45834.0</v>
      </c>
      <c r="Q810" s="91" t="s">
        <v>124</v>
      </c>
      <c r="R810" s="91" t="s">
        <v>143</v>
      </c>
      <c r="S810" s="179" t="s">
        <v>251</v>
      </c>
      <c r="T810" s="179" t="s">
        <v>127</v>
      </c>
      <c r="U810" s="179" t="s">
        <v>101</v>
      </c>
      <c r="V810" s="179" t="s">
        <v>131</v>
      </c>
      <c r="W810" s="182"/>
      <c r="X810" s="182"/>
      <c r="Y810" s="185"/>
      <c r="Z810" s="182"/>
      <c r="AA810" s="182"/>
    </row>
    <row r="811" ht="22.5" customHeight="1">
      <c r="A811" s="72">
        <f>COUNTIF('Copy of Call &amp; Chat-Lidya (buat'!$I$4:$I$1868,I811)</f>
        <v>1</v>
      </c>
      <c r="B811" s="576">
        <v>46121.0</v>
      </c>
      <c r="C811" s="91" t="s">
        <v>83</v>
      </c>
      <c r="D811" s="91" t="s">
        <v>155</v>
      </c>
      <c r="E811" s="91" t="s">
        <v>8584</v>
      </c>
      <c r="F811" s="176">
        <v>46120.0</v>
      </c>
      <c r="G811" s="91"/>
      <c r="H811" s="91" t="s">
        <v>10771</v>
      </c>
      <c r="I811" s="91" t="s">
        <v>10772</v>
      </c>
      <c r="J811" s="558" t="s">
        <v>10773</v>
      </c>
      <c r="K811" s="835" t="s">
        <v>10774</v>
      </c>
      <c r="L811" s="193" t="s">
        <v>10774</v>
      </c>
      <c r="M811" s="91" t="s">
        <v>10775</v>
      </c>
      <c r="N811" s="91" t="s">
        <v>10775</v>
      </c>
      <c r="O811" s="183">
        <v>45742.0</v>
      </c>
      <c r="P811" s="559">
        <v>45834.0</v>
      </c>
      <c r="Q811" s="91" t="s">
        <v>213</v>
      </c>
      <c r="R811" s="91" t="s">
        <v>143</v>
      </c>
      <c r="S811" s="179" t="s">
        <v>251</v>
      </c>
      <c r="T811" s="179" t="s">
        <v>127</v>
      </c>
      <c r="U811" s="179" t="s">
        <v>101</v>
      </c>
      <c r="V811" s="179" t="s">
        <v>131</v>
      </c>
      <c r="W811" s="182"/>
      <c r="X811" s="182"/>
      <c r="Y811" s="185"/>
      <c r="Z811" s="182"/>
      <c r="AA811" s="182"/>
    </row>
    <row r="812" ht="22.5" customHeight="1">
      <c r="A812" s="72">
        <f>COUNTIF('Copy of Call &amp; Chat-Lidya (buat'!$I$4:$I$1868,I812)</f>
        <v>1</v>
      </c>
      <c r="B812" s="576">
        <v>46121.0</v>
      </c>
      <c r="C812" s="91" t="s">
        <v>83</v>
      </c>
      <c r="D812" s="91" t="s">
        <v>155</v>
      </c>
      <c r="E812" s="91" t="s">
        <v>8600</v>
      </c>
      <c r="F812" s="176">
        <v>46120.0</v>
      </c>
      <c r="G812" s="91"/>
      <c r="H812" s="91" t="s">
        <v>10780</v>
      </c>
      <c r="I812" s="91" t="s">
        <v>10781</v>
      </c>
      <c r="J812" s="558" t="s">
        <v>10782</v>
      </c>
      <c r="K812" s="835" t="s">
        <v>10783</v>
      </c>
      <c r="L812" s="193" t="s">
        <v>10783</v>
      </c>
      <c r="M812" s="91" t="s">
        <v>10784</v>
      </c>
      <c r="N812" s="91" t="s">
        <v>10785</v>
      </c>
      <c r="O812" s="183">
        <v>45742.0</v>
      </c>
      <c r="P812" s="559">
        <v>45834.0</v>
      </c>
      <c r="Q812" s="91" t="s">
        <v>124</v>
      </c>
      <c r="R812" s="91" t="s">
        <v>124</v>
      </c>
      <c r="S812" s="179" t="s">
        <v>126</v>
      </c>
      <c r="T812" s="179" t="s">
        <v>127</v>
      </c>
      <c r="U812" s="179" t="s">
        <v>101</v>
      </c>
      <c r="V812" s="179" t="s">
        <v>131</v>
      </c>
      <c r="W812" s="182"/>
      <c r="X812" s="182"/>
      <c r="Y812" s="185"/>
      <c r="Z812" s="182"/>
      <c r="AA812" s="182"/>
    </row>
    <row r="813" ht="22.5" customHeight="1">
      <c r="A813" s="72">
        <f>COUNTIF('Copy of Call &amp; Chat-Lidya (buat'!$I$4:$I$1868,I813)</f>
        <v>1</v>
      </c>
      <c r="B813" s="576">
        <v>46121.0</v>
      </c>
      <c r="C813" s="91" t="s">
        <v>83</v>
      </c>
      <c r="D813" s="91" t="s">
        <v>155</v>
      </c>
      <c r="E813" s="91" t="s">
        <v>6311</v>
      </c>
      <c r="F813" s="176">
        <v>46120.0</v>
      </c>
      <c r="G813" s="91"/>
      <c r="H813" s="91" t="s">
        <v>10787</v>
      </c>
      <c r="I813" s="91" t="s">
        <v>10789</v>
      </c>
      <c r="J813" s="558" t="s">
        <v>10790</v>
      </c>
      <c r="K813" s="835" t="s">
        <v>10791</v>
      </c>
      <c r="L813" s="193" t="s">
        <v>10791</v>
      </c>
      <c r="M813" s="182"/>
      <c r="N813" s="91" t="s">
        <v>10792</v>
      </c>
      <c r="O813" s="183">
        <v>45755.0</v>
      </c>
      <c r="P813" s="559">
        <v>45834.0</v>
      </c>
      <c r="Q813" s="91" t="s">
        <v>124</v>
      </c>
      <c r="R813" s="91" t="s">
        <v>124</v>
      </c>
      <c r="S813" s="179" t="s">
        <v>126</v>
      </c>
      <c r="T813" s="179" t="s">
        <v>127</v>
      </c>
      <c r="U813" s="185"/>
      <c r="V813" s="179" t="s">
        <v>131</v>
      </c>
      <c r="W813" s="182"/>
      <c r="X813" s="182"/>
      <c r="Y813" s="185"/>
      <c r="Z813" s="182"/>
      <c r="AA813" s="182"/>
    </row>
    <row r="814" ht="22.5" customHeight="1">
      <c r="A814" s="72">
        <f>COUNTIF('Copy of Call &amp; Chat-Lidya (buat'!$I$4:$I$1868,I814)</f>
        <v>1</v>
      </c>
      <c r="B814" s="576">
        <v>46121.0</v>
      </c>
      <c r="C814" s="91" t="s">
        <v>83</v>
      </c>
      <c r="D814" s="91" t="s">
        <v>155</v>
      </c>
      <c r="E814" s="91" t="s">
        <v>8619</v>
      </c>
      <c r="F814" s="176">
        <v>46120.0</v>
      </c>
      <c r="G814" s="91"/>
      <c r="H814" s="91" t="s">
        <v>10794</v>
      </c>
      <c r="I814" s="91" t="s">
        <v>10795</v>
      </c>
      <c r="J814" s="558" t="s">
        <v>253</v>
      </c>
      <c r="K814" s="835" t="s">
        <v>10796</v>
      </c>
      <c r="L814" s="193" t="s">
        <v>10796</v>
      </c>
      <c r="M814" s="91" t="s">
        <v>10798</v>
      </c>
      <c r="N814" s="91" t="s">
        <v>10798</v>
      </c>
      <c r="O814" s="183">
        <v>45756.0</v>
      </c>
      <c r="P814" s="559">
        <v>45834.0</v>
      </c>
      <c r="Q814" s="91" t="s">
        <v>124</v>
      </c>
      <c r="R814" s="91" t="s">
        <v>124</v>
      </c>
      <c r="S814" s="179" t="s">
        <v>126</v>
      </c>
      <c r="T814" s="179" t="s">
        <v>127</v>
      </c>
      <c r="U814" s="185"/>
      <c r="V814" s="179" t="s">
        <v>131</v>
      </c>
      <c r="W814" s="182"/>
      <c r="X814" s="182"/>
      <c r="Y814" s="185"/>
      <c r="Z814" s="182"/>
      <c r="AA814" s="182"/>
    </row>
    <row r="815" ht="22.5" customHeight="1">
      <c r="A815" s="72">
        <f>COUNTIF('Copy of Call &amp; Chat-Lidya (buat'!$I$4:$I$1868,I815)</f>
        <v>1</v>
      </c>
      <c r="B815" s="576">
        <v>46121.0</v>
      </c>
      <c r="C815" s="91" t="s">
        <v>83</v>
      </c>
      <c r="D815" s="91" t="s">
        <v>155</v>
      </c>
      <c r="E815" s="91" t="s">
        <v>8629</v>
      </c>
      <c r="F815" s="176">
        <v>46120.0</v>
      </c>
      <c r="G815" s="91"/>
      <c r="H815" s="91" t="s">
        <v>10800</v>
      </c>
      <c r="I815" s="91" t="s">
        <v>10801</v>
      </c>
      <c r="J815" s="558" t="s">
        <v>10802</v>
      </c>
      <c r="K815" s="835" t="s">
        <v>10803</v>
      </c>
      <c r="L815" s="193" t="s">
        <v>10803</v>
      </c>
      <c r="M815" s="182"/>
      <c r="N815" s="91" t="s">
        <v>10804</v>
      </c>
      <c r="O815" s="183">
        <v>45756.0</v>
      </c>
      <c r="P815" s="559">
        <v>45834.0</v>
      </c>
      <c r="Q815" s="91" t="s">
        <v>124</v>
      </c>
      <c r="R815" s="91" t="s">
        <v>124</v>
      </c>
      <c r="S815" s="179" t="s">
        <v>126</v>
      </c>
      <c r="T815" s="179" t="s">
        <v>127</v>
      </c>
      <c r="U815" s="179" t="s">
        <v>128</v>
      </c>
      <c r="V815" s="179" t="s">
        <v>131</v>
      </c>
      <c r="W815" s="182"/>
      <c r="X815" s="182"/>
      <c r="Y815" s="185"/>
      <c r="Z815" s="180" t="s">
        <v>533</v>
      </c>
      <c r="AA815" s="182"/>
    </row>
    <row r="816" ht="22.5" customHeight="1">
      <c r="A816" s="72">
        <f>COUNTIF('Copy of Call &amp; Chat-Lidya (buat'!$I$4:$I$1868,I816)</f>
        <v>1</v>
      </c>
      <c r="B816" s="576">
        <v>46121.0</v>
      </c>
      <c r="C816" s="91" t="s">
        <v>83</v>
      </c>
      <c r="D816" s="91" t="s">
        <v>155</v>
      </c>
      <c r="E816" s="91" t="s">
        <v>8643</v>
      </c>
      <c r="F816" s="176">
        <v>46120.0</v>
      </c>
      <c r="G816" s="91"/>
      <c r="H816" s="91" t="s">
        <v>10808</v>
      </c>
      <c r="I816" s="91" t="s">
        <v>10809</v>
      </c>
      <c r="J816" s="558" t="s">
        <v>10810</v>
      </c>
      <c r="K816" s="835" t="s">
        <v>10811</v>
      </c>
      <c r="L816" s="193" t="s">
        <v>10811</v>
      </c>
      <c r="M816" s="91" t="s">
        <v>10812</v>
      </c>
      <c r="N816" s="91" t="s">
        <v>10813</v>
      </c>
      <c r="O816" s="183">
        <v>45757.0</v>
      </c>
      <c r="P816" s="559">
        <v>45834.0</v>
      </c>
      <c r="Q816" s="91" t="s">
        <v>124</v>
      </c>
      <c r="R816" s="91" t="s">
        <v>124</v>
      </c>
      <c r="S816" s="179" t="s">
        <v>126</v>
      </c>
      <c r="T816" s="179" t="s">
        <v>127</v>
      </c>
      <c r="U816" s="185"/>
      <c r="V816" s="179" t="s">
        <v>131</v>
      </c>
      <c r="W816" s="182"/>
      <c r="X816" s="182"/>
      <c r="Y816" s="185"/>
      <c r="Z816" s="182"/>
      <c r="AA816" s="182"/>
    </row>
    <row r="817" ht="22.5" customHeight="1">
      <c r="A817" s="72">
        <f>COUNTIF('Copy of Call &amp; Chat-Lidya (buat'!$I$4:$I$1868,I817)</f>
        <v>4</v>
      </c>
      <c r="B817" s="576">
        <v>46121.0</v>
      </c>
      <c r="C817" s="91" t="s">
        <v>83</v>
      </c>
      <c r="D817" s="91" t="s">
        <v>155</v>
      </c>
      <c r="E817" s="91" t="s">
        <v>7762</v>
      </c>
      <c r="F817" s="176">
        <v>46120.0</v>
      </c>
      <c r="G817" s="91"/>
      <c r="H817" s="91" t="s">
        <v>8628</v>
      </c>
      <c r="I817" s="91" t="s">
        <v>8630</v>
      </c>
      <c r="J817" s="558" t="s">
        <v>8632</v>
      </c>
      <c r="K817" s="499" t="s">
        <v>8634</v>
      </c>
      <c r="L817" s="193" t="s">
        <v>8634</v>
      </c>
      <c r="M817" s="91" t="s">
        <v>8639</v>
      </c>
      <c r="N817" s="91" t="s">
        <v>8639</v>
      </c>
      <c r="O817" s="183">
        <v>46120.0</v>
      </c>
      <c r="P817" s="176">
        <v>46134.0</v>
      </c>
      <c r="Q817" s="182"/>
      <c r="R817" s="838" t="s">
        <v>124</v>
      </c>
      <c r="S817" s="179" t="s">
        <v>292</v>
      </c>
      <c r="T817" s="179" t="s">
        <v>127</v>
      </c>
      <c r="U817" s="179" t="s">
        <v>128</v>
      </c>
      <c r="V817" s="179" t="s">
        <v>873</v>
      </c>
      <c r="W817" s="97" t="s">
        <v>342</v>
      </c>
      <c r="X817" s="182"/>
      <c r="Y817" s="185"/>
      <c r="Z817" s="180" t="s">
        <v>8642</v>
      </c>
      <c r="AA817" s="182"/>
    </row>
    <row r="818" ht="22.5" customHeight="1">
      <c r="A818" s="72">
        <f>COUNTIF('Copy of Call &amp; Chat-Lidya (buat'!$I$4:$I$1868,I818)</f>
        <v>7</v>
      </c>
      <c r="B818" s="576">
        <v>46121.0</v>
      </c>
      <c r="C818" s="91" t="s">
        <v>83</v>
      </c>
      <c r="D818" s="91" t="s">
        <v>155</v>
      </c>
      <c r="E818" s="91" t="s">
        <v>3631</v>
      </c>
      <c r="F818" s="176">
        <v>46120.0</v>
      </c>
      <c r="G818" s="91"/>
      <c r="H818" s="91" t="s">
        <v>3632</v>
      </c>
      <c r="I818" s="91" t="s">
        <v>2102</v>
      </c>
      <c r="J818" s="558" t="s">
        <v>2103</v>
      </c>
      <c r="K818" s="499" t="s">
        <v>2104</v>
      </c>
      <c r="L818" s="193" t="s">
        <v>2104</v>
      </c>
      <c r="M818" s="91" t="s">
        <v>2105</v>
      </c>
      <c r="N818" s="91" t="s">
        <v>3634</v>
      </c>
      <c r="O818" s="183">
        <v>46069.0</v>
      </c>
      <c r="P818" s="336"/>
      <c r="Q818" s="182"/>
      <c r="R818" s="91" t="s">
        <v>98</v>
      </c>
      <c r="S818" s="179" t="s">
        <v>100</v>
      </c>
      <c r="T818" s="179" t="s">
        <v>381</v>
      </c>
      <c r="U818" s="179" t="s">
        <v>101</v>
      </c>
      <c r="V818" s="179" t="s">
        <v>105</v>
      </c>
      <c r="W818" s="97" t="s">
        <v>694</v>
      </c>
      <c r="X818" s="182"/>
      <c r="Y818" s="185"/>
      <c r="Z818" s="180" t="s">
        <v>3635</v>
      </c>
      <c r="AA818" s="182"/>
    </row>
    <row r="819" ht="22.5" customHeight="1">
      <c r="A819" s="72">
        <f>COUNTIF('Copy of Call &amp; Chat-Lidya (buat'!$I$4:$I$1868,I819)</f>
        <v>4</v>
      </c>
      <c r="B819" s="576">
        <v>46121.0</v>
      </c>
      <c r="C819" s="182"/>
      <c r="D819" s="182"/>
      <c r="E819" s="182"/>
      <c r="F819" s="336"/>
      <c r="G819" s="91"/>
      <c r="H819" s="91" t="s">
        <v>3560</v>
      </c>
      <c r="I819" s="91" t="s">
        <v>3561</v>
      </c>
      <c r="J819" s="558" t="s">
        <v>1595</v>
      </c>
      <c r="K819" s="499" t="s">
        <v>3562</v>
      </c>
      <c r="L819" s="193" t="s">
        <v>3562</v>
      </c>
      <c r="M819" s="91" t="s">
        <v>3563</v>
      </c>
      <c r="N819" s="91" t="s">
        <v>3564</v>
      </c>
      <c r="O819" s="183">
        <v>46121.0</v>
      </c>
      <c r="P819" s="176">
        <v>46135.0</v>
      </c>
      <c r="Q819" s="91" t="s">
        <v>124</v>
      </c>
      <c r="R819" s="88" t="s">
        <v>143</v>
      </c>
      <c r="S819" s="96" t="s">
        <v>251</v>
      </c>
      <c r="T819" s="96" t="s">
        <v>350</v>
      </c>
      <c r="U819" s="83" t="s">
        <v>101</v>
      </c>
      <c r="V819" s="96" t="s">
        <v>131</v>
      </c>
      <c r="W819" s="97"/>
      <c r="X819" s="97"/>
      <c r="Y819" s="193"/>
      <c r="Z819" s="88" t="s">
        <v>10820</v>
      </c>
      <c r="AA819" s="182"/>
    </row>
    <row r="820" ht="22.5" customHeight="1">
      <c r="A820" s="72">
        <f>COUNTIF('Copy of Call &amp; Chat-Lidya (buat'!$I$4:$I$1868,I820)</f>
        <v>4</v>
      </c>
      <c r="B820" s="576">
        <v>46121.0</v>
      </c>
      <c r="C820" s="91" t="s">
        <v>83</v>
      </c>
      <c r="D820" s="91" t="s">
        <v>125</v>
      </c>
      <c r="E820" s="91" t="s">
        <v>143</v>
      </c>
      <c r="F820" s="176">
        <v>46097.0</v>
      </c>
      <c r="G820" s="91"/>
      <c r="H820" s="91">
        <v>10853.0</v>
      </c>
      <c r="I820" s="412" t="s">
        <v>250</v>
      </c>
      <c r="J820" s="558" t="s">
        <v>252</v>
      </c>
      <c r="K820" s="499" t="s">
        <v>253</v>
      </c>
      <c r="L820" s="193" t="s">
        <v>253</v>
      </c>
      <c r="M820" s="91" t="s">
        <v>254</v>
      </c>
      <c r="N820" s="91" t="s">
        <v>254</v>
      </c>
      <c r="O820" s="183">
        <v>46097.0</v>
      </c>
      <c r="P820" s="337">
        <v>46111.0</v>
      </c>
      <c r="Q820" s="91" t="s">
        <v>124</v>
      </c>
      <c r="R820" s="91">
        <v>1.0</v>
      </c>
      <c r="S820" s="179" t="s">
        <v>251</v>
      </c>
      <c r="T820" s="179" t="s">
        <v>145</v>
      </c>
      <c r="U820" s="179" t="s">
        <v>101</v>
      </c>
      <c r="V820" s="179" t="s">
        <v>131</v>
      </c>
      <c r="W820" s="182"/>
      <c r="X820" s="182"/>
      <c r="Y820" s="185"/>
      <c r="Z820" s="182"/>
      <c r="AA820" s="182"/>
    </row>
    <row r="821" ht="22.5" customHeight="1">
      <c r="A821" s="72">
        <f>COUNTIF('Copy of Call &amp; Chat-Lidya (buat'!$I$4:$I$1868,I821)</f>
        <v>3</v>
      </c>
      <c r="B821" s="576">
        <v>46121.0</v>
      </c>
      <c r="C821" s="91" t="s">
        <v>83</v>
      </c>
      <c r="D821" s="91" t="s">
        <v>125</v>
      </c>
      <c r="E821" s="91" t="s">
        <v>213</v>
      </c>
      <c r="F821" s="176">
        <v>46094.0</v>
      </c>
      <c r="G821" s="91"/>
      <c r="H821" s="91">
        <v>10844.0</v>
      </c>
      <c r="I821" s="412" t="s">
        <v>3029</v>
      </c>
      <c r="J821" s="558" t="s">
        <v>3030</v>
      </c>
      <c r="K821" s="499" t="s">
        <v>3031</v>
      </c>
      <c r="L821" s="193" t="s">
        <v>3031</v>
      </c>
      <c r="M821" s="91" t="s">
        <v>3032</v>
      </c>
      <c r="N821" s="91" t="s">
        <v>3032</v>
      </c>
      <c r="O821" s="183">
        <v>46094.0</v>
      </c>
      <c r="P821" s="337">
        <v>46108.0</v>
      </c>
      <c r="Q821" s="91" t="s">
        <v>213</v>
      </c>
      <c r="R821" s="91">
        <v>1.0</v>
      </c>
      <c r="S821" s="179" t="s">
        <v>251</v>
      </c>
      <c r="T821" s="179" t="s">
        <v>145</v>
      </c>
      <c r="U821" s="179" t="s">
        <v>101</v>
      </c>
      <c r="V821" s="179" t="s">
        <v>131</v>
      </c>
      <c r="W821" s="182"/>
      <c r="X821" s="182"/>
      <c r="Y821" s="185"/>
      <c r="Z821" s="182"/>
      <c r="AA821" s="182"/>
    </row>
    <row r="822" ht="22.5" customHeight="1">
      <c r="A822" s="72">
        <f>COUNTIF('Copy of Call &amp; Chat-Lidya (buat'!$I$4:$I$1868,I822)</f>
        <v>4</v>
      </c>
      <c r="B822" s="576">
        <v>46121.0</v>
      </c>
      <c r="C822" s="91" t="s">
        <v>83</v>
      </c>
      <c r="D822" s="91" t="s">
        <v>125</v>
      </c>
      <c r="E822" s="91" t="s">
        <v>461</v>
      </c>
      <c r="F822" s="178">
        <v>46092.0</v>
      </c>
      <c r="G822" s="91"/>
      <c r="H822" s="91" t="s">
        <v>3037</v>
      </c>
      <c r="I822" s="412" t="s">
        <v>3038</v>
      </c>
      <c r="J822" s="558" t="s">
        <v>3039</v>
      </c>
      <c r="K822" s="558" t="s">
        <v>3040</v>
      </c>
      <c r="L822" s="313" t="s">
        <v>3040</v>
      </c>
      <c r="M822" s="91" t="s">
        <v>3041</v>
      </c>
      <c r="N822" s="91" t="s">
        <v>3041</v>
      </c>
      <c r="O822" s="183">
        <v>46084.0</v>
      </c>
      <c r="P822" s="176">
        <v>46098.0</v>
      </c>
      <c r="Q822" s="91" t="s">
        <v>213</v>
      </c>
      <c r="R822" s="91">
        <v>1.0</v>
      </c>
      <c r="S822" s="179" t="s">
        <v>126</v>
      </c>
      <c r="T822" s="179" t="s">
        <v>195</v>
      </c>
      <c r="U822" s="179" t="s">
        <v>128</v>
      </c>
      <c r="V822" s="179" t="s">
        <v>131</v>
      </c>
      <c r="W822" s="91" t="s">
        <v>694</v>
      </c>
      <c r="X822" s="182"/>
      <c r="Y822" s="182"/>
      <c r="Z822" s="182"/>
      <c r="AA822" s="182"/>
    </row>
    <row r="823" ht="22.5" customHeight="1">
      <c r="A823" s="72">
        <f>COUNTIF('Copy of Call &amp; Chat-Lidya (buat'!$I$4:$I$1868,I823)</f>
        <v>4</v>
      </c>
      <c r="B823" s="576">
        <v>46121.0</v>
      </c>
      <c r="C823" s="91" t="s">
        <v>83</v>
      </c>
      <c r="D823" s="91" t="s">
        <v>125</v>
      </c>
      <c r="E823" s="91" t="s">
        <v>115</v>
      </c>
      <c r="F823" s="178">
        <v>46092.0</v>
      </c>
      <c r="G823" s="91"/>
      <c r="H823" s="91" t="s">
        <v>2817</v>
      </c>
      <c r="I823" s="412" t="s">
        <v>3042</v>
      </c>
      <c r="J823" s="558" t="s">
        <v>3043</v>
      </c>
      <c r="K823" s="558" t="s">
        <v>3044</v>
      </c>
      <c r="L823" s="313" t="s">
        <v>3044</v>
      </c>
      <c r="M823" s="91" t="s">
        <v>3045</v>
      </c>
      <c r="N823" s="91" t="s">
        <v>3046</v>
      </c>
      <c r="O823" s="183">
        <v>46085.0</v>
      </c>
      <c r="P823" s="176">
        <v>46099.0</v>
      </c>
      <c r="Q823" s="91" t="s">
        <v>124</v>
      </c>
      <c r="R823" s="91">
        <v>1.0</v>
      </c>
      <c r="S823" s="179" t="s">
        <v>251</v>
      </c>
      <c r="T823" s="179" t="s">
        <v>145</v>
      </c>
      <c r="U823" s="179" t="s">
        <v>101</v>
      </c>
      <c r="V823" s="179" t="s">
        <v>131</v>
      </c>
      <c r="W823" s="182"/>
      <c r="X823" s="182"/>
      <c r="Y823" s="182"/>
      <c r="Z823" s="182"/>
      <c r="AA823" s="182"/>
    </row>
    <row r="824" ht="22.5" customHeight="1">
      <c r="A824" s="72">
        <f>COUNTIF('Copy of Call &amp; Chat-Lidya (buat'!$I$4:$I$1868,I824)</f>
        <v>4</v>
      </c>
      <c r="B824" s="576">
        <v>46121.0</v>
      </c>
      <c r="C824" s="91" t="s">
        <v>83</v>
      </c>
      <c r="D824" s="91" t="s">
        <v>125</v>
      </c>
      <c r="E824" s="91" t="s">
        <v>135</v>
      </c>
      <c r="F824" s="178">
        <v>46092.0</v>
      </c>
      <c r="G824" s="91"/>
      <c r="H824" s="91" t="s">
        <v>3047</v>
      </c>
      <c r="I824" s="412" t="s">
        <v>3048</v>
      </c>
      <c r="J824" s="558" t="s">
        <v>3049</v>
      </c>
      <c r="K824" s="558" t="s">
        <v>3050</v>
      </c>
      <c r="L824" s="313" t="s">
        <v>3050</v>
      </c>
      <c r="M824" s="91" t="s">
        <v>3051</v>
      </c>
      <c r="N824" s="91" t="s">
        <v>3051</v>
      </c>
      <c r="O824" s="183">
        <v>46085.0</v>
      </c>
      <c r="P824" s="176">
        <v>46099.0</v>
      </c>
      <c r="Q824" s="91" t="s">
        <v>124</v>
      </c>
      <c r="R824" s="91">
        <v>1.0</v>
      </c>
      <c r="S824" s="179" t="s">
        <v>350</v>
      </c>
      <c r="T824" s="179" t="s">
        <v>145</v>
      </c>
      <c r="U824" s="179" t="s">
        <v>101</v>
      </c>
      <c r="V824" s="179" t="s">
        <v>131</v>
      </c>
      <c r="W824" s="182"/>
      <c r="X824" s="182"/>
      <c r="Y824" s="182"/>
      <c r="Z824" s="180" t="s">
        <v>3052</v>
      </c>
      <c r="AA824" s="184"/>
    </row>
    <row r="825" ht="22.5" customHeight="1">
      <c r="A825" s="72">
        <f>COUNTIF('Copy of Call &amp; Chat-Lidya (buat'!$I$4:$I$1868,I825)</f>
        <v>4</v>
      </c>
      <c r="B825" s="576">
        <v>46121.0</v>
      </c>
      <c r="C825" s="91" t="s">
        <v>83</v>
      </c>
      <c r="D825" s="91" t="s">
        <v>125</v>
      </c>
      <c r="E825" s="91" t="s">
        <v>149</v>
      </c>
      <c r="F825" s="178">
        <v>46092.0</v>
      </c>
      <c r="G825" s="91"/>
      <c r="H825" s="91" t="s">
        <v>2831</v>
      </c>
      <c r="I825" s="412" t="s">
        <v>3056</v>
      </c>
      <c r="J825" s="558" t="s">
        <v>3057</v>
      </c>
      <c r="K825" s="558" t="s">
        <v>3058</v>
      </c>
      <c r="L825" s="313" t="s">
        <v>3058</v>
      </c>
      <c r="M825" s="91" t="s">
        <v>3059</v>
      </c>
      <c r="N825" s="91" t="s">
        <v>3059</v>
      </c>
      <c r="O825" s="183">
        <v>46086.0</v>
      </c>
      <c r="P825" s="176">
        <v>46100.0</v>
      </c>
      <c r="Q825" s="91" t="s">
        <v>124</v>
      </c>
      <c r="R825" s="91">
        <v>1.0</v>
      </c>
      <c r="S825" s="179" t="s">
        <v>126</v>
      </c>
      <c r="T825" s="179" t="s">
        <v>145</v>
      </c>
      <c r="U825" s="179" t="s">
        <v>101</v>
      </c>
      <c r="V825" s="179" t="s">
        <v>131</v>
      </c>
      <c r="W825" s="91" t="s">
        <v>694</v>
      </c>
      <c r="X825" s="182"/>
      <c r="Y825" s="182"/>
      <c r="Z825" s="182"/>
      <c r="AA825" s="184"/>
    </row>
    <row r="826" ht="22.5" customHeight="1">
      <c r="A826" s="72">
        <f>COUNTIF('Copy of Call &amp; Chat-Lidya (buat'!$I$4:$I$1868,I826)</f>
        <v>3</v>
      </c>
      <c r="B826" s="576">
        <v>46121.0</v>
      </c>
      <c r="C826" s="91" t="s">
        <v>83</v>
      </c>
      <c r="D826" s="91" t="s">
        <v>125</v>
      </c>
      <c r="E826" s="91" t="s">
        <v>163</v>
      </c>
      <c r="F826" s="178">
        <v>46092.0</v>
      </c>
      <c r="G826" s="91"/>
      <c r="H826" s="91" t="s">
        <v>10843</v>
      </c>
      <c r="I826" s="578">
        <v>18043.0</v>
      </c>
      <c r="J826" s="558" t="s">
        <v>10844</v>
      </c>
      <c r="K826" s="558" t="s">
        <v>10845</v>
      </c>
      <c r="L826" s="313" t="s">
        <v>10845</v>
      </c>
      <c r="M826" s="91" t="s">
        <v>10846</v>
      </c>
      <c r="N826" s="91" t="s">
        <v>10847</v>
      </c>
      <c r="O826" s="183">
        <v>46087.0</v>
      </c>
      <c r="P826" s="176">
        <v>46101.0</v>
      </c>
      <c r="Q826" s="91" t="s">
        <v>124</v>
      </c>
      <c r="R826" s="91">
        <v>1.0</v>
      </c>
      <c r="S826" s="179" t="s">
        <v>350</v>
      </c>
      <c r="T826" s="179" t="s">
        <v>145</v>
      </c>
      <c r="U826" s="179" t="s">
        <v>101</v>
      </c>
      <c r="V826" s="179" t="s">
        <v>283</v>
      </c>
      <c r="W826" s="182"/>
      <c r="X826" s="182"/>
      <c r="Y826" s="182"/>
      <c r="Z826" s="180" t="s">
        <v>10850</v>
      </c>
      <c r="AA826" s="182"/>
    </row>
    <row r="827" ht="22.5" customHeight="1">
      <c r="A827" s="72">
        <f>COUNTIF('Copy of Call &amp; Chat-Lidya (buat'!$I$4:$I$1868,I827)</f>
        <v>3</v>
      </c>
      <c r="B827" s="576">
        <v>46121.0</v>
      </c>
      <c r="C827" s="91" t="s">
        <v>83</v>
      </c>
      <c r="D827" s="91" t="s">
        <v>125</v>
      </c>
      <c r="E827" s="91" t="s">
        <v>175</v>
      </c>
      <c r="F827" s="178">
        <v>46092.0</v>
      </c>
      <c r="G827" s="91"/>
      <c r="H827" s="91" t="s">
        <v>10851</v>
      </c>
      <c r="I827" s="578">
        <v>18049.0</v>
      </c>
      <c r="J827" s="558" t="s">
        <v>10854</v>
      </c>
      <c r="K827" s="558" t="s">
        <v>10856</v>
      </c>
      <c r="L827" s="313" t="s">
        <v>10856</v>
      </c>
      <c r="M827" s="91" t="s">
        <v>10858</v>
      </c>
      <c r="N827" s="91" t="s">
        <v>10858</v>
      </c>
      <c r="O827" s="183">
        <v>46088.0</v>
      </c>
      <c r="P827" s="176">
        <v>46102.0</v>
      </c>
      <c r="Q827" s="91" t="s">
        <v>461</v>
      </c>
      <c r="R827" s="91" t="s">
        <v>124</v>
      </c>
      <c r="S827" s="179" t="s">
        <v>292</v>
      </c>
      <c r="T827" s="179" t="s">
        <v>145</v>
      </c>
      <c r="U827" s="179" t="s">
        <v>128</v>
      </c>
      <c r="V827" s="179" t="s">
        <v>283</v>
      </c>
      <c r="W827" s="182"/>
      <c r="X827" s="182"/>
      <c r="Y827" s="182"/>
      <c r="Z827" s="180" t="s">
        <v>10859</v>
      </c>
      <c r="AA827" s="184"/>
    </row>
    <row r="828" ht="22.5" customHeight="1">
      <c r="A828" s="72">
        <f>COUNTIF('Copy of Call &amp; Chat-Lidya (buat'!$I$4:$I$1868,I828)</f>
        <v>3</v>
      </c>
      <c r="B828" s="576">
        <v>46121.0</v>
      </c>
      <c r="C828" s="91" t="s">
        <v>83</v>
      </c>
      <c r="D828" s="91" t="s">
        <v>125</v>
      </c>
      <c r="E828" s="91" t="s">
        <v>202</v>
      </c>
      <c r="F828" s="178">
        <v>46092.0</v>
      </c>
      <c r="G828" s="91"/>
      <c r="H828" s="91" t="s">
        <v>3060</v>
      </c>
      <c r="I828" s="578">
        <v>18055.0</v>
      </c>
      <c r="J828" s="558" t="s">
        <v>3061</v>
      </c>
      <c r="K828" s="558" t="s">
        <v>3062</v>
      </c>
      <c r="L828" s="313" t="s">
        <v>3062</v>
      </c>
      <c r="M828" s="91" t="s">
        <v>3063</v>
      </c>
      <c r="N828" s="91" t="s">
        <v>3063</v>
      </c>
      <c r="O828" s="183">
        <v>46089.0</v>
      </c>
      <c r="P828" s="176">
        <v>46103.0</v>
      </c>
      <c r="Q828" s="91" t="s">
        <v>124</v>
      </c>
      <c r="R828" s="91">
        <v>1.0</v>
      </c>
      <c r="S828" s="179" t="s">
        <v>251</v>
      </c>
      <c r="T828" s="179" t="s">
        <v>145</v>
      </c>
      <c r="U828" s="179" t="s">
        <v>101</v>
      </c>
      <c r="V828" s="179" t="s">
        <v>131</v>
      </c>
      <c r="W828" s="182"/>
      <c r="X828" s="182"/>
      <c r="Y828" s="182"/>
      <c r="Z828" s="182"/>
      <c r="AA828" s="182"/>
    </row>
    <row r="829" ht="22.5" customHeight="1">
      <c r="A829" s="72">
        <f>COUNTIF('Copy of Call &amp; Chat-Lidya (buat'!$I$4:$I$1868,I829)</f>
        <v>3</v>
      </c>
      <c r="B829" s="576">
        <v>46121.0</v>
      </c>
      <c r="C829" s="91" t="s">
        <v>83</v>
      </c>
      <c r="D829" s="91" t="s">
        <v>125</v>
      </c>
      <c r="E829" s="91" t="s">
        <v>222</v>
      </c>
      <c r="F829" s="178">
        <v>46092.0</v>
      </c>
      <c r="G829" s="91"/>
      <c r="H829" s="91" t="s">
        <v>3068</v>
      </c>
      <c r="I829" s="578">
        <v>18066.0</v>
      </c>
      <c r="J829" s="558" t="s">
        <v>3069</v>
      </c>
      <c r="K829" s="558" t="s">
        <v>3070</v>
      </c>
      <c r="L829" s="313" t="s">
        <v>3070</v>
      </c>
      <c r="M829" s="91" t="s">
        <v>3071</v>
      </c>
      <c r="N829" s="91" t="s">
        <v>3071</v>
      </c>
      <c r="O829" s="183">
        <v>46090.0</v>
      </c>
      <c r="P829" s="176">
        <v>46104.0</v>
      </c>
      <c r="Q829" s="91" t="s">
        <v>124</v>
      </c>
      <c r="R829" s="91">
        <v>1.0</v>
      </c>
      <c r="S829" s="179" t="s">
        <v>251</v>
      </c>
      <c r="T829" s="179" t="s">
        <v>145</v>
      </c>
      <c r="U829" s="179" t="s">
        <v>101</v>
      </c>
      <c r="V829" s="179" t="s">
        <v>131</v>
      </c>
      <c r="W829" s="91" t="s">
        <v>694</v>
      </c>
      <c r="X829" s="182"/>
      <c r="Y829" s="182"/>
      <c r="Z829" s="182"/>
      <c r="AA829" s="184"/>
    </row>
    <row r="830" ht="22.5" customHeight="1">
      <c r="A830" s="72">
        <f>COUNTIF('Copy of Call &amp; Chat-Lidya (buat'!$I$4:$I$1868,I830)</f>
        <v>3</v>
      </c>
      <c r="B830" s="576">
        <v>46121.0</v>
      </c>
      <c r="C830" s="91" t="s">
        <v>83</v>
      </c>
      <c r="D830" s="91" t="s">
        <v>125</v>
      </c>
      <c r="E830" s="91" t="s">
        <v>241</v>
      </c>
      <c r="F830" s="178">
        <v>46092.0</v>
      </c>
      <c r="G830" s="91"/>
      <c r="H830" s="91" t="s">
        <v>10873</v>
      </c>
      <c r="I830" s="578">
        <v>18076.0</v>
      </c>
      <c r="J830" s="558" t="s">
        <v>10874</v>
      </c>
      <c r="K830" s="558" t="s">
        <v>10875</v>
      </c>
      <c r="L830" s="313" t="s">
        <v>10875</v>
      </c>
      <c r="M830" s="91" t="s">
        <v>10876</v>
      </c>
      <c r="N830" s="91" t="s">
        <v>10876</v>
      </c>
      <c r="O830" s="183">
        <v>46091.0</v>
      </c>
      <c r="P830" s="176">
        <v>46105.0</v>
      </c>
      <c r="Q830" s="91" t="s">
        <v>143</v>
      </c>
      <c r="R830" s="91" t="s">
        <v>124</v>
      </c>
      <c r="S830" s="179" t="s">
        <v>126</v>
      </c>
      <c r="T830" s="179" t="s">
        <v>195</v>
      </c>
      <c r="U830" s="179" t="s">
        <v>128</v>
      </c>
      <c r="V830" s="179" t="s">
        <v>131</v>
      </c>
      <c r="W830" s="182"/>
      <c r="X830" s="182"/>
      <c r="Y830" s="182"/>
      <c r="Z830" s="182"/>
      <c r="AA830" s="184"/>
    </row>
    <row r="831" ht="22.5" customHeight="1">
      <c r="A831" s="72">
        <f>COUNTIF('Copy of Call &amp; Chat-Lidya (buat'!$I$4:$I$1868,I831)</f>
        <v>3</v>
      </c>
      <c r="B831" s="576">
        <v>46121.0</v>
      </c>
      <c r="C831" s="91" t="s">
        <v>83</v>
      </c>
      <c r="D831" s="91" t="s">
        <v>125</v>
      </c>
      <c r="E831" s="91" t="s">
        <v>278</v>
      </c>
      <c r="F831" s="178">
        <v>46091.0</v>
      </c>
      <c r="G831" s="91"/>
      <c r="H831" s="91" t="s">
        <v>3072</v>
      </c>
      <c r="I831" s="578">
        <v>18079.0</v>
      </c>
      <c r="J831" s="558" t="s">
        <v>3073</v>
      </c>
      <c r="K831" s="558" t="s">
        <v>3074</v>
      </c>
      <c r="L831" s="313" t="s">
        <v>3074</v>
      </c>
      <c r="M831" s="91" t="s">
        <v>3075</v>
      </c>
      <c r="N831" s="91" t="s">
        <v>3075</v>
      </c>
      <c r="O831" s="183">
        <v>46091.0</v>
      </c>
      <c r="P831" s="176">
        <v>46105.0</v>
      </c>
      <c r="Q831" s="91" t="s">
        <v>143</v>
      </c>
      <c r="R831" s="91">
        <v>1.0</v>
      </c>
      <c r="S831" s="179" t="s">
        <v>126</v>
      </c>
      <c r="T831" s="179" t="s">
        <v>145</v>
      </c>
      <c r="U831" s="179" t="s">
        <v>101</v>
      </c>
      <c r="V831" s="179" t="s">
        <v>131</v>
      </c>
      <c r="W831" s="182"/>
      <c r="X831" s="182"/>
      <c r="Y831" s="182"/>
      <c r="Z831" s="182"/>
      <c r="AA831" s="182"/>
    </row>
    <row r="832" ht="22.5" customHeight="1">
      <c r="A832" s="72">
        <f>COUNTIF('Copy of Call &amp; Chat-Lidya (buat'!$I$4:$I$1868,I832)</f>
        <v>4</v>
      </c>
      <c r="B832" s="576">
        <v>46121.0</v>
      </c>
      <c r="C832" s="91" t="s">
        <v>83</v>
      </c>
      <c r="D832" s="91" t="s">
        <v>125</v>
      </c>
      <c r="E832" s="91" t="s">
        <v>6456</v>
      </c>
      <c r="F832" s="178">
        <v>46098.0</v>
      </c>
      <c r="G832" s="91"/>
      <c r="H832" s="91" t="s">
        <v>10882</v>
      </c>
      <c r="I832" s="412" t="s">
        <v>10883</v>
      </c>
      <c r="J832" s="558" t="s">
        <v>10884</v>
      </c>
      <c r="K832" s="558" t="s">
        <v>10885</v>
      </c>
      <c r="L832" s="313" t="s">
        <v>10885</v>
      </c>
      <c r="M832" s="91" t="s">
        <v>10887</v>
      </c>
      <c r="N832" s="91" t="s">
        <v>10887</v>
      </c>
      <c r="O832" s="183">
        <v>46098.0</v>
      </c>
      <c r="P832" s="337">
        <v>46112.0</v>
      </c>
      <c r="Q832" s="91" t="s">
        <v>124</v>
      </c>
      <c r="R832" s="91" t="s">
        <v>124</v>
      </c>
      <c r="S832" s="179" t="s">
        <v>126</v>
      </c>
      <c r="T832" s="179" t="s">
        <v>127</v>
      </c>
      <c r="U832" s="179" t="s">
        <v>128</v>
      </c>
      <c r="V832" s="179" t="s">
        <v>131</v>
      </c>
      <c r="W832" s="182"/>
      <c r="X832" s="182"/>
      <c r="Y832" s="182"/>
      <c r="Z832" s="182"/>
      <c r="AA832" s="182"/>
    </row>
    <row r="833" ht="22.5" customHeight="1">
      <c r="A833" s="72">
        <f>COUNTIF('Copy of Call &amp; Chat-Lidya (buat'!$I$4:$I$1868,I833)</f>
        <v>5</v>
      </c>
      <c r="B833" s="576">
        <v>46121.0</v>
      </c>
      <c r="C833" s="91" t="s">
        <v>83</v>
      </c>
      <c r="D833" s="91" t="s">
        <v>125</v>
      </c>
      <c r="E833" s="91" t="s">
        <v>2575</v>
      </c>
      <c r="F833" s="178">
        <v>46101.0</v>
      </c>
      <c r="G833" s="91"/>
      <c r="H833" s="91" t="s">
        <v>10892</v>
      </c>
      <c r="I833" s="91" t="s">
        <v>10893</v>
      </c>
      <c r="J833" s="558" t="s">
        <v>9473</v>
      </c>
      <c r="K833" s="558" t="s">
        <v>10894</v>
      </c>
      <c r="L833" s="313" t="s">
        <v>10894</v>
      </c>
      <c r="M833" s="91" t="s">
        <v>10895</v>
      </c>
      <c r="N833" s="91" t="s">
        <v>10895</v>
      </c>
      <c r="O833" s="183">
        <v>46101.0</v>
      </c>
      <c r="P833" s="337">
        <v>46115.0</v>
      </c>
      <c r="Q833" s="91" t="s">
        <v>98</v>
      </c>
      <c r="R833" s="91" t="s">
        <v>124</v>
      </c>
      <c r="S833" s="179" t="s">
        <v>126</v>
      </c>
      <c r="T833" s="179" t="s">
        <v>127</v>
      </c>
      <c r="U833" s="179" t="s">
        <v>128</v>
      </c>
      <c r="V833" s="179" t="s">
        <v>131</v>
      </c>
      <c r="W833" s="182"/>
      <c r="X833" s="182"/>
      <c r="Y833" s="182"/>
      <c r="Z833" s="180" t="s">
        <v>10899</v>
      </c>
      <c r="AA833" s="182"/>
    </row>
    <row r="834" ht="22.5" customHeight="1">
      <c r="A834" s="72">
        <f>COUNTIF('Copy of Call &amp; Chat-Lidya (buat'!$I$4:$I$1868,I834)</f>
        <v>5</v>
      </c>
      <c r="B834" s="576">
        <v>46121.0</v>
      </c>
      <c r="C834" s="91" t="s">
        <v>83</v>
      </c>
      <c r="D834" s="91" t="s">
        <v>125</v>
      </c>
      <c r="E834" s="91" t="s">
        <v>1866</v>
      </c>
      <c r="F834" s="178">
        <v>46104.0</v>
      </c>
      <c r="G834" s="91"/>
      <c r="H834" s="91" t="s">
        <v>3076</v>
      </c>
      <c r="I834" s="91" t="s">
        <v>3077</v>
      </c>
      <c r="J834" s="558" t="s">
        <v>3078</v>
      </c>
      <c r="K834" s="558" t="s">
        <v>3079</v>
      </c>
      <c r="L834" s="313" t="s">
        <v>3079</v>
      </c>
      <c r="M834" s="91" t="s">
        <v>3080</v>
      </c>
      <c r="N834" s="91" t="s">
        <v>3080</v>
      </c>
      <c r="O834" s="183">
        <v>46104.0</v>
      </c>
      <c r="P834" s="337">
        <v>46118.0</v>
      </c>
      <c r="Q834" s="91" t="s">
        <v>115</v>
      </c>
      <c r="R834" s="91">
        <v>1.0</v>
      </c>
      <c r="S834" s="179" t="s">
        <v>126</v>
      </c>
      <c r="T834" s="179" t="s">
        <v>145</v>
      </c>
      <c r="U834" s="179" t="s">
        <v>101</v>
      </c>
      <c r="V834" s="179" t="s">
        <v>131</v>
      </c>
      <c r="W834" s="182"/>
      <c r="X834" s="182"/>
      <c r="Y834" s="182"/>
      <c r="Z834" s="182"/>
      <c r="AA834" s="182"/>
    </row>
    <row r="835" ht="22.5" customHeight="1">
      <c r="A835" s="72">
        <f>COUNTIF('Copy of Call &amp; Chat-Lidya (buat'!$I$4:$I$1868,I835)</f>
        <v>4</v>
      </c>
      <c r="B835" s="576">
        <v>46121.0</v>
      </c>
      <c r="C835" s="91" t="s">
        <v>83</v>
      </c>
      <c r="D835" s="91" t="s">
        <v>125</v>
      </c>
      <c r="E835" s="91" t="s">
        <v>2584</v>
      </c>
      <c r="F835" s="178">
        <v>46105.0</v>
      </c>
      <c r="G835" s="91"/>
      <c r="H835" s="91" t="s">
        <v>10904</v>
      </c>
      <c r="I835" s="91" t="s">
        <v>10905</v>
      </c>
      <c r="J835" s="558" t="s">
        <v>10906</v>
      </c>
      <c r="K835" s="558" t="s">
        <v>10907</v>
      </c>
      <c r="L835" s="313" t="s">
        <v>10907</v>
      </c>
      <c r="M835" s="91" t="s">
        <v>10910</v>
      </c>
      <c r="N835" s="91" t="s">
        <v>10911</v>
      </c>
      <c r="O835" s="183">
        <v>46105.0</v>
      </c>
      <c r="P835" s="337">
        <v>46119.0</v>
      </c>
      <c r="Q835" s="91" t="s">
        <v>143</v>
      </c>
      <c r="R835" s="91" t="s">
        <v>124</v>
      </c>
      <c r="S835" s="179" t="s">
        <v>126</v>
      </c>
      <c r="T835" s="179" t="s">
        <v>195</v>
      </c>
      <c r="U835" s="179" t="s">
        <v>128</v>
      </c>
      <c r="V835" s="179" t="s">
        <v>131</v>
      </c>
      <c r="W835" s="182"/>
      <c r="X835" s="182"/>
      <c r="Y835" s="182"/>
      <c r="Z835" s="182"/>
      <c r="AA835" s="182"/>
    </row>
    <row r="836" ht="22.5" customHeight="1">
      <c r="A836" s="72">
        <f>COUNTIF('Copy of Call &amp; Chat-Lidya (buat'!$I$4:$I$1868,I836)</f>
        <v>9</v>
      </c>
      <c r="B836" s="576">
        <v>46121.0</v>
      </c>
      <c r="C836" s="91" t="s">
        <v>83</v>
      </c>
      <c r="D836" s="91" t="s">
        <v>125</v>
      </c>
      <c r="E836" s="91" t="s">
        <v>1715</v>
      </c>
      <c r="F836" s="178">
        <v>46108.0</v>
      </c>
      <c r="G836" s="91"/>
      <c r="H836" s="91" t="s">
        <v>1719</v>
      </c>
      <c r="I836" s="91" t="s">
        <v>1720</v>
      </c>
      <c r="J836" s="558" t="s">
        <v>1722</v>
      </c>
      <c r="K836" s="558" t="s">
        <v>1722</v>
      </c>
      <c r="L836" s="313" t="s">
        <v>1722</v>
      </c>
      <c r="M836" s="91" t="s">
        <v>1726</v>
      </c>
      <c r="N836" s="91" t="s">
        <v>1726</v>
      </c>
      <c r="O836" s="183">
        <v>46108.0</v>
      </c>
      <c r="P836" s="337">
        <v>46122.0</v>
      </c>
      <c r="Q836" s="91" t="s">
        <v>143</v>
      </c>
      <c r="R836" s="91">
        <v>2.0</v>
      </c>
      <c r="S836" s="179" t="s">
        <v>251</v>
      </c>
      <c r="T836" s="179" t="s">
        <v>145</v>
      </c>
      <c r="U836" s="179" t="s">
        <v>101</v>
      </c>
      <c r="V836" s="179" t="s">
        <v>131</v>
      </c>
      <c r="W836" s="182"/>
      <c r="X836" s="182"/>
      <c r="Y836" s="182"/>
      <c r="Z836" s="182"/>
      <c r="AA836" s="182"/>
    </row>
    <row r="837" ht="22.5" customHeight="1">
      <c r="A837" s="72">
        <f>COUNTIF('Copy of Call &amp; Chat-Lidya (buat'!$I$4:$I$1868,I837)</f>
        <v>4</v>
      </c>
      <c r="B837" s="576">
        <v>46121.0</v>
      </c>
      <c r="C837" s="91" t="s">
        <v>83</v>
      </c>
      <c r="D837" s="91" t="s">
        <v>125</v>
      </c>
      <c r="E837" s="91" t="s">
        <v>2596</v>
      </c>
      <c r="F837" s="178">
        <v>46107.0</v>
      </c>
      <c r="G837" s="91"/>
      <c r="H837" s="91" t="s">
        <v>3081</v>
      </c>
      <c r="I837" s="91" t="s">
        <v>3082</v>
      </c>
      <c r="J837" s="558" t="s">
        <v>3083</v>
      </c>
      <c r="K837" s="558" t="s">
        <v>3084</v>
      </c>
      <c r="L837" s="313" t="s">
        <v>3084</v>
      </c>
      <c r="M837" s="91" t="s">
        <v>3085</v>
      </c>
      <c r="N837" s="91" t="s">
        <v>3085</v>
      </c>
      <c r="O837" s="183">
        <v>46107.0</v>
      </c>
      <c r="P837" s="337">
        <v>46121.0</v>
      </c>
      <c r="Q837" s="91" t="s">
        <v>143</v>
      </c>
      <c r="R837" s="91">
        <v>1.0</v>
      </c>
      <c r="S837" s="179" t="s">
        <v>251</v>
      </c>
      <c r="T837" s="179" t="s">
        <v>145</v>
      </c>
      <c r="U837" s="179" t="s">
        <v>101</v>
      </c>
      <c r="V837" s="179" t="s">
        <v>131</v>
      </c>
      <c r="W837" s="182"/>
      <c r="X837" s="182"/>
      <c r="Y837" s="182"/>
      <c r="Z837" s="182"/>
      <c r="AA837" s="182"/>
    </row>
    <row r="838" ht="22.5" customHeight="1">
      <c r="A838" s="72">
        <f>COUNTIF('Copy of Call &amp; Chat-Lidya (buat'!$I$4:$I$1868,I838)</f>
        <v>3</v>
      </c>
      <c r="B838" s="576">
        <v>46121.0</v>
      </c>
      <c r="C838" s="91" t="s">
        <v>83</v>
      </c>
      <c r="D838" s="91" t="s">
        <v>125</v>
      </c>
      <c r="E838" s="91" t="s">
        <v>2603</v>
      </c>
      <c r="F838" s="178">
        <v>46108.0</v>
      </c>
      <c r="G838" s="91"/>
      <c r="H838" s="91" t="s">
        <v>3086</v>
      </c>
      <c r="I838" s="91" t="s">
        <v>3087</v>
      </c>
      <c r="J838" s="558" t="s">
        <v>3088</v>
      </c>
      <c r="K838" s="558" t="s">
        <v>3089</v>
      </c>
      <c r="L838" s="313" t="s">
        <v>3089</v>
      </c>
      <c r="M838" s="91" t="s">
        <v>3090</v>
      </c>
      <c r="N838" s="91" t="s">
        <v>3090</v>
      </c>
      <c r="O838" s="183">
        <v>46108.0</v>
      </c>
      <c r="P838" s="176">
        <v>46122.0</v>
      </c>
      <c r="Q838" s="91" t="s">
        <v>143</v>
      </c>
      <c r="R838" s="91" t="s">
        <v>143</v>
      </c>
      <c r="S838" s="179" t="s">
        <v>126</v>
      </c>
      <c r="T838" s="193" t="s">
        <v>195</v>
      </c>
      <c r="U838" s="179" t="s">
        <v>128</v>
      </c>
      <c r="V838" s="179" t="s">
        <v>131</v>
      </c>
      <c r="W838" s="182"/>
      <c r="X838" s="182"/>
      <c r="Y838" s="182"/>
      <c r="Z838" s="182"/>
      <c r="AA838" s="182"/>
    </row>
    <row r="839" ht="22.5" customHeight="1">
      <c r="A839" s="72">
        <f>COUNTIF('Copy of Call &amp; Chat-Lidya (buat'!$I$4:$I$1868,I839)</f>
        <v>3</v>
      </c>
      <c r="B839" s="576">
        <v>46121.0</v>
      </c>
      <c r="C839" s="91" t="s">
        <v>83</v>
      </c>
      <c r="D839" s="91" t="s">
        <v>125</v>
      </c>
      <c r="E839" s="91" t="s">
        <v>2611</v>
      </c>
      <c r="F839" s="178">
        <v>46111.0</v>
      </c>
      <c r="G839" s="91"/>
      <c r="H839" s="91" t="s">
        <v>3091</v>
      </c>
      <c r="I839" s="91" t="s">
        <v>3092</v>
      </c>
      <c r="J839" s="558" t="s">
        <v>3093</v>
      </c>
      <c r="K839" s="558" t="s">
        <v>3094</v>
      </c>
      <c r="L839" s="313" t="s">
        <v>3094</v>
      </c>
      <c r="M839" s="91" t="s">
        <v>3095</v>
      </c>
      <c r="N839" s="182"/>
      <c r="O839" s="183">
        <v>46111.0</v>
      </c>
      <c r="P839" s="176">
        <v>46125.0</v>
      </c>
      <c r="Q839" s="91" t="s">
        <v>143</v>
      </c>
      <c r="R839" s="91" t="s">
        <v>143</v>
      </c>
      <c r="S839" s="179" t="s">
        <v>126</v>
      </c>
      <c r="T839" s="193" t="s">
        <v>145</v>
      </c>
      <c r="U839" s="179" t="s">
        <v>101</v>
      </c>
      <c r="V839" s="179" t="s">
        <v>131</v>
      </c>
      <c r="W839" s="182"/>
      <c r="X839" s="182"/>
      <c r="Y839" s="182"/>
      <c r="Z839" s="182"/>
      <c r="AA839" s="182"/>
    </row>
    <row r="840" ht="22.5" customHeight="1">
      <c r="A840" s="72">
        <f>COUNTIF('Copy of Call &amp; Chat-Lidya (buat'!$I$4:$I$1868,I840)</f>
        <v>3</v>
      </c>
      <c r="B840" s="576">
        <v>46121.0</v>
      </c>
      <c r="C840" s="91" t="s">
        <v>83</v>
      </c>
      <c r="D840" s="91" t="s">
        <v>125</v>
      </c>
      <c r="E840" s="91" t="s">
        <v>2623</v>
      </c>
      <c r="F840" s="178">
        <v>46111.0</v>
      </c>
      <c r="G840" s="91"/>
      <c r="H840" s="91" t="s">
        <v>3097</v>
      </c>
      <c r="I840" s="91" t="s">
        <v>3098</v>
      </c>
      <c r="J840" s="558" t="s">
        <v>3099</v>
      </c>
      <c r="K840" s="558" t="s">
        <v>3100</v>
      </c>
      <c r="L840" s="313" t="s">
        <v>3100</v>
      </c>
      <c r="M840" s="91" t="s">
        <v>3101</v>
      </c>
      <c r="N840" s="91" t="s">
        <v>3101</v>
      </c>
      <c r="O840" s="183">
        <v>46111.0</v>
      </c>
      <c r="P840" s="176">
        <v>46125.0</v>
      </c>
      <c r="Q840" s="91" t="s">
        <v>124</v>
      </c>
      <c r="R840" s="91" t="s">
        <v>143</v>
      </c>
      <c r="S840" s="179" t="s">
        <v>126</v>
      </c>
      <c r="T840" s="193" t="s">
        <v>145</v>
      </c>
      <c r="U840" s="179" t="s">
        <v>101</v>
      </c>
      <c r="V840" s="179" t="s">
        <v>131</v>
      </c>
      <c r="W840" s="182"/>
      <c r="X840" s="182"/>
      <c r="Y840" s="182"/>
      <c r="Z840" s="182"/>
      <c r="AA840" s="182"/>
    </row>
    <row r="841" ht="22.5" customHeight="1">
      <c r="A841" s="72">
        <f>COUNTIF('Copy of Call &amp; Chat-Lidya (buat'!$I$4:$I$1868,I841)</f>
        <v>3</v>
      </c>
      <c r="B841" s="576">
        <v>46121.0</v>
      </c>
      <c r="C841" s="91" t="s">
        <v>83</v>
      </c>
      <c r="D841" s="91" t="s">
        <v>125</v>
      </c>
      <c r="E841" s="91" t="s">
        <v>2092</v>
      </c>
      <c r="F841" s="178">
        <v>46112.0</v>
      </c>
      <c r="G841" s="91"/>
      <c r="H841" s="91" t="s">
        <v>2517</v>
      </c>
      <c r="I841" s="91" t="s">
        <v>2518</v>
      </c>
      <c r="J841" s="558" t="s">
        <v>2519</v>
      </c>
      <c r="K841" s="558" t="s">
        <v>863</v>
      </c>
      <c r="L841" s="313" t="s">
        <v>863</v>
      </c>
      <c r="M841" s="91" t="s">
        <v>2520</v>
      </c>
      <c r="N841" s="91" t="s">
        <v>2521</v>
      </c>
      <c r="O841" s="183">
        <v>46112.0</v>
      </c>
      <c r="P841" s="176">
        <v>46126.0</v>
      </c>
      <c r="Q841" s="91" t="s">
        <v>461</v>
      </c>
      <c r="R841" s="91" t="s">
        <v>143</v>
      </c>
      <c r="S841" s="179" t="s">
        <v>251</v>
      </c>
      <c r="T841" s="193" t="s">
        <v>145</v>
      </c>
      <c r="U841" s="179" t="s">
        <v>101</v>
      </c>
      <c r="V841" s="179" t="s">
        <v>131</v>
      </c>
      <c r="W841" s="182"/>
      <c r="X841" s="182"/>
      <c r="Y841" s="182"/>
      <c r="Z841" s="182"/>
      <c r="AA841" s="182"/>
    </row>
    <row r="842" ht="22.5" customHeight="1">
      <c r="A842" s="72">
        <f>COUNTIF('Copy of Call &amp; Chat-Lidya (buat'!$I$4:$I$1868,I842)</f>
        <v>0</v>
      </c>
      <c r="B842" s="545">
        <v>46108.0</v>
      </c>
      <c r="C842" s="94"/>
      <c r="D842" s="94"/>
      <c r="E842" s="75"/>
      <c r="F842" s="429"/>
      <c r="G842" s="94"/>
      <c r="H842" s="94"/>
      <c r="I842" s="512"/>
      <c r="J842" s="840" t="s">
        <v>1217</v>
      </c>
      <c r="K842" s="840" t="s">
        <v>1217</v>
      </c>
      <c r="L842" s="370" t="s">
        <v>1217</v>
      </c>
      <c r="M842" s="371" t="s">
        <v>1221</v>
      </c>
      <c r="N842" s="94"/>
      <c r="O842" s="514"/>
      <c r="P842" s="436"/>
      <c r="Q842" s="94"/>
      <c r="R842" s="94"/>
      <c r="S842" s="166"/>
      <c r="T842" s="841" t="s">
        <v>145</v>
      </c>
      <c r="U842" s="167" t="s">
        <v>101</v>
      </c>
      <c r="V842" s="166" t="s">
        <v>131</v>
      </c>
      <c r="W842" s="175"/>
      <c r="X842" s="175"/>
      <c r="Y842" s="175"/>
      <c r="Z842" s="537"/>
      <c r="AA842" s="515"/>
    </row>
    <row r="843" ht="22.5" customHeight="1">
      <c r="A843" s="72">
        <f>COUNTIF('Copy of Call &amp; Chat-Lidya (buat'!$I$4:$I$1868,I843)</f>
        <v>5</v>
      </c>
      <c r="B843" s="488">
        <v>46120.0</v>
      </c>
      <c r="C843" s="94" t="s">
        <v>83</v>
      </c>
      <c r="D843" s="94" t="s">
        <v>155</v>
      </c>
      <c r="E843" s="76" t="s">
        <v>6766</v>
      </c>
      <c r="F843" s="157">
        <v>46120.0</v>
      </c>
      <c r="G843" s="75"/>
      <c r="H843" s="75" t="s">
        <v>6770</v>
      </c>
      <c r="I843" s="75" t="s">
        <v>6772</v>
      </c>
      <c r="J843" s="773" t="s">
        <v>6774</v>
      </c>
      <c r="K843" s="841" t="s">
        <v>4088</v>
      </c>
      <c r="L843" s="354" t="s">
        <v>4088</v>
      </c>
      <c r="M843" s="75" t="s">
        <v>6777</v>
      </c>
      <c r="N843" s="75" t="s">
        <v>6777</v>
      </c>
      <c r="O843" s="164">
        <v>46120.0</v>
      </c>
      <c r="P843" s="74">
        <v>46134.0</v>
      </c>
      <c r="Q843" s="75"/>
      <c r="R843" s="94"/>
      <c r="S843" s="166" t="s">
        <v>251</v>
      </c>
      <c r="T843" s="166" t="s">
        <v>145</v>
      </c>
      <c r="U843" s="166" t="s">
        <v>101</v>
      </c>
      <c r="V843" s="166" t="s">
        <v>131</v>
      </c>
      <c r="W843" s="175"/>
      <c r="X843" s="75"/>
      <c r="Y843" s="166"/>
      <c r="Z843" s="395"/>
      <c r="AA843" s="357"/>
    </row>
    <row r="844" ht="22.5" customHeight="1">
      <c r="A844" s="72">
        <f>COUNTIF('Copy of Call &amp; Chat-Lidya (buat'!$I$4:$I$1868,I844)</f>
        <v>5</v>
      </c>
      <c r="B844" s="488">
        <v>46120.0</v>
      </c>
      <c r="C844" s="94" t="s">
        <v>83</v>
      </c>
      <c r="D844" s="94" t="s">
        <v>155</v>
      </c>
      <c r="E844" s="76" t="s">
        <v>6784</v>
      </c>
      <c r="F844" s="157">
        <v>46120.0</v>
      </c>
      <c r="G844" s="75"/>
      <c r="H844" s="75" t="s">
        <v>6786</v>
      </c>
      <c r="I844" s="75" t="s">
        <v>6790</v>
      </c>
      <c r="J844" s="773" t="s">
        <v>6792</v>
      </c>
      <c r="K844" s="841" t="s">
        <v>6794</v>
      </c>
      <c r="L844" s="354" t="s">
        <v>6794</v>
      </c>
      <c r="M844" s="75" t="s">
        <v>6796</v>
      </c>
      <c r="N844" s="75" t="s">
        <v>6796</v>
      </c>
      <c r="O844" s="164">
        <v>46120.0</v>
      </c>
      <c r="P844" s="74">
        <v>46134.0</v>
      </c>
      <c r="Q844" s="91" t="s">
        <v>124</v>
      </c>
      <c r="R844" s="75" t="s">
        <v>124</v>
      </c>
      <c r="S844" s="166" t="s">
        <v>251</v>
      </c>
      <c r="T844" s="166" t="s">
        <v>145</v>
      </c>
      <c r="U844" s="166" t="s">
        <v>101</v>
      </c>
      <c r="V844" s="166" t="s">
        <v>131</v>
      </c>
      <c r="W844" s="175"/>
      <c r="X844" s="75"/>
      <c r="Y844" s="166"/>
      <c r="Z844" s="395"/>
      <c r="AA844" s="357"/>
    </row>
    <row r="845" ht="22.5" customHeight="1">
      <c r="A845" s="72">
        <f>COUNTIF('Copy of Call &amp; Chat-Lidya (buat'!$I$4:$I$1868,I845)</f>
        <v>4</v>
      </c>
      <c r="B845" s="488">
        <v>46120.0</v>
      </c>
      <c r="C845" s="94" t="s">
        <v>83</v>
      </c>
      <c r="D845" s="94" t="s">
        <v>155</v>
      </c>
      <c r="E845" s="76" t="s">
        <v>7762</v>
      </c>
      <c r="F845" s="157">
        <v>46120.0</v>
      </c>
      <c r="G845" s="75"/>
      <c r="H845" s="75" t="s">
        <v>8628</v>
      </c>
      <c r="I845" s="75" t="s">
        <v>8630</v>
      </c>
      <c r="J845" s="773" t="s">
        <v>8632</v>
      </c>
      <c r="K845" s="841" t="s">
        <v>8634</v>
      </c>
      <c r="L845" s="354" t="s">
        <v>8634</v>
      </c>
      <c r="M845" s="75" t="s">
        <v>8639</v>
      </c>
      <c r="N845" s="75" t="s">
        <v>8639</v>
      </c>
      <c r="O845" s="164">
        <v>46120.0</v>
      </c>
      <c r="P845" s="74">
        <v>46134.0</v>
      </c>
      <c r="Q845" s="75"/>
      <c r="R845" s="75" t="s">
        <v>124</v>
      </c>
      <c r="S845" s="166" t="s">
        <v>292</v>
      </c>
      <c r="T845" s="166" t="s">
        <v>127</v>
      </c>
      <c r="U845" s="166" t="s">
        <v>128</v>
      </c>
      <c r="V845" s="166" t="s">
        <v>873</v>
      </c>
      <c r="W845" s="353" t="s">
        <v>342</v>
      </c>
      <c r="X845" s="75"/>
      <c r="Y845" s="166"/>
      <c r="Z845" s="357" t="s">
        <v>8642</v>
      </c>
      <c r="AA845" s="357"/>
    </row>
    <row r="846" ht="22.5" customHeight="1">
      <c r="A846" s="72">
        <f>COUNTIF('Copy of Call &amp; Chat-Lidya (buat'!$I$4:$I$1868,I846)</f>
        <v>7</v>
      </c>
      <c r="B846" s="488">
        <v>46120.0</v>
      </c>
      <c r="C846" s="94" t="s">
        <v>83</v>
      </c>
      <c r="D846" s="94" t="s">
        <v>155</v>
      </c>
      <c r="E846" s="76" t="s">
        <v>3631</v>
      </c>
      <c r="F846" s="157">
        <v>46120.0</v>
      </c>
      <c r="G846" s="75"/>
      <c r="H846" s="75" t="s">
        <v>3632</v>
      </c>
      <c r="I846" s="75" t="s">
        <v>2102</v>
      </c>
      <c r="J846" s="773" t="s">
        <v>2103</v>
      </c>
      <c r="K846" s="841" t="s">
        <v>2104</v>
      </c>
      <c r="L846" s="354" t="s">
        <v>2104</v>
      </c>
      <c r="M846" s="75" t="s">
        <v>2105</v>
      </c>
      <c r="N846" s="75" t="s">
        <v>3634</v>
      </c>
      <c r="O846" s="164">
        <v>46069.0</v>
      </c>
      <c r="P846" s="74"/>
      <c r="Q846" s="75"/>
      <c r="R846" s="75" t="s">
        <v>98</v>
      </c>
      <c r="S846" s="166" t="s">
        <v>100</v>
      </c>
      <c r="T846" s="166" t="s">
        <v>381</v>
      </c>
      <c r="U846" s="166" t="s">
        <v>101</v>
      </c>
      <c r="V846" s="166" t="s">
        <v>105</v>
      </c>
      <c r="W846" s="353" t="s">
        <v>694</v>
      </c>
      <c r="X846" s="75"/>
      <c r="Y846" s="166"/>
      <c r="Z846" s="357" t="s">
        <v>3635</v>
      </c>
      <c r="AA846" s="357"/>
    </row>
    <row r="847" ht="22.5" customHeight="1">
      <c r="A847" s="72">
        <f>COUNTIF('Copy of Call &amp; Chat-Lidya (buat'!$I$4:$I$1868,I847)</f>
        <v>1</v>
      </c>
      <c r="B847" s="576">
        <v>46118.0</v>
      </c>
      <c r="C847" s="91" t="s">
        <v>83</v>
      </c>
      <c r="D847" s="91" t="s">
        <v>155</v>
      </c>
      <c r="E847" s="91" t="s">
        <v>5041</v>
      </c>
      <c r="F847" s="176">
        <v>46118.0</v>
      </c>
      <c r="G847" s="91"/>
      <c r="H847" s="91" t="s">
        <v>10944</v>
      </c>
      <c r="I847" s="91" t="s">
        <v>10945</v>
      </c>
      <c r="J847" s="558" t="s">
        <v>10946</v>
      </c>
      <c r="K847" s="558" t="s">
        <v>10947</v>
      </c>
      <c r="L847" s="313" t="s">
        <v>10947</v>
      </c>
      <c r="M847" s="91" t="s">
        <v>10948</v>
      </c>
      <c r="N847" s="91" t="s">
        <v>10949</v>
      </c>
      <c r="O847" s="183">
        <v>45962.0</v>
      </c>
      <c r="P847" s="337">
        <v>45976.0</v>
      </c>
      <c r="Q847" s="91" t="s">
        <v>454</v>
      </c>
      <c r="R847" s="91" t="s">
        <v>143</v>
      </c>
      <c r="S847" s="179" t="s">
        <v>350</v>
      </c>
      <c r="T847" s="179" t="s">
        <v>145</v>
      </c>
      <c r="U847" s="185"/>
      <c r="V847" s="179" t="s">
        <v>283</v>
      </c>
      <c r="W847" s="182"/>
      <c r="X847" s="182"/>
      <c r="Y847" s="182"/>
      <c r="Z847" s="180" t="s">
        <v>10950</v>
      </c>
      <c r="AA847" s="184"/>
    </row>
    <row r="848" ht="22.5" customHeight="1">
      <c r="A848" s="72">
        <f>COUNTIF('Copy of Call &amp; Chat-Lidya (buat'!$I$4:$I$1868,I848)</f>
        <v>1</v>
      </c>
      <c r="B848" s="576">
        <v>46118.0</v>
      </c>
      <c r="C848" s="91" t="s">
        <v>83</v>
      </c>
      <c r="D848" s="91" t="s">
        <v>155</v>
      </c>
      <c r="E848" s="91" t="s">
        <v>5049</v>
      </c>
      <c r="F848" s="176">
        <v>46118.0</v>
      </c>
      <c r="G848" s="91"/>
      <c r="H848" s="91" t="s">
        <v>10953</v>
      </c>
      <c r="I848" s="91" t="s">
        <v>10954</v>
      </c>
      <c r="J848" s="558" t="s">
        <v>10955</v>
      </c>
      <c r="K848" s="558" t="s">
        <v>10956</v>
      </c>
      <c r="L848" s="313" t="s">
        <v>10956</v>
      </c>
      <c r="M848" s="182"/>
      <c r="N848" s="91" t="s">
        <v>10957</v>
      </c>
      <c r="O848" s="183">
        <v>45964.0</v>
      </c>
      <c r="P848" s="337">
        <v>45978.0</v>
      </c>
      <c r="Q848" s="91" t="s">
        <v>124</v>
      </c>
      <c r="R848" s="91" t="s">
        <v>124</v>
      </c>
      <c r="S848" s="179" t="s">
        <v>126</v>
      </c>
      <c r="T848" s="179" t="s">
        <v>127</v>
      </c>
      <c r="U848" s="185"/>
      <c r="V848" s="179" t="s">
        <v>131</v>
      </c>
      <c r="W848" s="182"/>
      <c r="X848" s="182"/>
      <c r="Y848" s="182"/>
      <c r="Z848" s="182"/>
      <c r="AA848" s="184"/>
    </row>
    <row r="849" ht="22.5" customHeight="1">
      <c r="A849" s="72">
        <f>COUNTIF('Copy of Call &amp; Chat-Lidya (buat'!$I$4:$I$1868,I849)</f>
        <v>1</v>
      </c>
      <c r="B849" s="576">
        <v>46118.0</v>
      </c>
      <c r="C849" s="91" t="s">
        <v>83</v>
      </c>
      <c r="D849" s="91" t="s">
        <v>155</v>
      </c>
      <c r="E849" s="91" t="s">
        <v>5056</v>
      </c>
      <c r="F849" s="176">
        <v>46118.0</v>
      </c>
      <c r="G849" s="91"/>
      <c r="H849" s="91" t="s">
        <v>10964</v>
      </c>
      <c r="I849" s="91" t="s">
        <v>10965</v>
      </c>
      <c r="J849" s="558" t="s">
        <v>10214</v>
      </c>
      <c r="K849" s="558" t="s">
        <v>10214</v>
      </c>
      <c r="L849" s="313" t="s">
        <v>10214</v>
      </c>
      <c r="M849" s="91" t="s">
        <v>10966</v>
      </c>
      <c r="N849" s="91" t="s">
        <v>10966</v>
      </c>
      <c r="O849" s="183">
        <v>45966.0</v>
      </c>
      <c r="P849" s="585">
        <v>45980.0</v>
      </c>
      <c r="Q849" s="91" t="s">
        <v>124</v>
      </c>
      <c r="R849" s="91" t="s">
        <v>143</v>
      </c>
      <c r="S849" s="179" t="s">
        <v>350</v>
      </c>
      <c r="T849" s="179" t="s">
        <v>145</v>
      </c>
      <c r="U849" s="185"/>
      <c r="V849" s="179" t="s">
        <v>283</v>
      </c>
      <c r="W849" s="182"/>
      <c r="X849" s="182"/>
      <c r="Y849" s="182"/>
      <c r="Z849" s="180" t="s">
        <v>10967</v>
      </c>
      <c r="AA849" s="184"/>
    </row>
    <row r="850" ht="22.5" customHeight="1">
      <c r="A850" s="72">
        <f>COUNTIF('Copy of Call &amp; Chat-Lidya (buat'!$I$4:$I$1868,I850)</f>
        <v>1</v>
      </c>
      <c r="B850" s="576">
        <v>46118.0</v>
      </c>
      <c r="C850" s="91" t="s">
        <v>83</v>
      </c>
      <c r="D850" s="91" t="s">
        <v>155</v>
      </c>
      <c r="E850" s="91" t="s">
        <v>5062</v>
      </c>
      <c r="F850" s="176">
        <v>46118.0</v>
      </c>
      <c r="G850" s="91"/>
      <c r="H850" s="91" t="s">
        <v>10968</v>
      </c>
      <c r="I850" s="91" t="s">
        <v>10969</v>
      </c>
      <c r="J850" s="558" t="s">
        <v>10970</v>
      </c>
      <c r="K850" s="558" t="s">
        <v>5073</v>
      </c>
      <c r="L850" s="313" t="s">
        <v>5073</v>
      </c>
      <c r="M850" s="91" t="s">
        <v>10971</v>
      </c>
      <c r="N850" s="91" t="s">
        <v>10971</v>
      </c>
      <c r="O850" s="183">
        <v>45966.0</v>
      </c>
      <c r="P850" s="337">
        <v>45980.0</v>
      </c>
      <c r="Q850" s="91" t="s">
        <v>124</v>
      </c>
      <c r="R850" s="91" t="s">
        <v>124</v>
      </c>
      <c r="S850" s="179" t="s">
        <v>251</v>
      </c>
      <c r="T850" s="179" t="s">
        <v>127</v>
      </c>
      <c r="U850" s="185"/>
      <c r="V850" s="179" t="s">
        <v>131</v>
      </c>
      <c r="W850" s="182"/>
      <c r="X850" s="182"/>
      <c r="Y850" s="182"/>
      <c r="Z850" s="180" t="s">
        <v>354</v>
      </c>
      <c r="AA850" s="184"/>
    </row>
    <row r="851" ht="22.5" customHeight="1">
      <c r="A851" s="72">
        <f>COUNTIF('Copy of Call &amp; Chat-Lidya (buat'!$I$4:$I$1868,I851)</f>
        <v>1</v>
      </c>
      <c r="B851" s="576">
        <v>46118.0</v>
      </c>
      <c r="C851" s="91" t="s">
        <v>83</v>
      </c>
      <c r="D851" s="91" t="s">
        <v>155</v>
      </c>
      <c r="E851" s="91" t="s">
        <v>5068</v>
      </c>
      <c r="F851" s="176">
        <v>46118.0</v>
      </c>
      <c r="G851" s="91"/>
      <c r="H851" s="91" t="s">
        <v>10977</v>
      </c>
      <c r="I851" s="91" t="s">
        <v>10978</v>
      </c>
      <c r="J851" s="558" t="s">
        <v>10979</v>
      </c>
      <c r="K851" s="558" t="s">
        <v>10980</v>
      </c>
      <c r="L851" s="313" t="s">
        <v>10980</v>
      </c>
      <c r="M851" s="91" t="s">
        <v>10981</v>
      </c>
      <c r="N851" s="91" t="s">
        <v>10981</v>
      </c>
      <c r="O851" s="183">
        <v>45970.0</v>
      </c>
      <c r="P851" s="337">
        <v>45984.0</v>
      </c>
      <c r="Q851" s="91" t="s">
        <v>124</v>
      </c>
      <c r="R851" s="91" t="s">
        <v>124</v>
      </c>
      <c r="S851" s="179" t="s">
        <v>251</v>
      </c>
      <c r="T851" s="179" t="s">
        <v>127</v>
      </c>
      <c r="U851" s="185"/>
      <c r="V851" s="179" t="s">
        <v>131</v>
      </c>
      <c r="W851" s="182"/>
      <c r="X851" s="182"/>
      <c r="Y851" s="182"/>
      <c r="Z851" s="182"/>
      <c r="AA851" s="184"/>
    </row>
    <row r="852" ht="22.5" customHeight="1">
      <c r="A852" s="72">
        <f>COUNTIF('Copy of Call &amp; Chat-Lidya (buat'!$I$4:$I$1868,I852)</f>
        <v>1</v>
      </c>
      <c r="B852" s="576">
        <v>46118.0</v>
      </c>
      <c r="C852" s="91" t="s">
        <v>83</v>
      </c>
      <c r="D852" s="91" t="s">
        <v>155</v>
      </c>
      <c r="E852" s="91" t="s">
        <v>5075</v>
      </c>
      <c r="F852" s="176">
        <v>46118.0</v>
      </c>
      <c r="G852" s="91"/>
      <c r="H852" s="91" t="s">
        <v>10989</v>
      </c>
      <c r="I852" s="91" t="s">
        <v>10991</v>
      </c>
      <c r="J852" s="558" t="s">
        <v>10993</v>
      </c>
      <c r="K852" s="558" t="s">
        <v>10994</v>
      </c>
      <c r="L852" s="313" t="s">
        <v>10994</v>
      </c>
      <c r="M852" s="91" t="s">
        <v>10996</v>
      </c>
      <c r="N852" s="91" t="s">
        <v>10997</v>
      </c>
      <c r="O852" s="183">
        <v>45971.0</v>
      </c>
      <c r="P852" s="337">
        <v>45985.0</v>
      </c>
      <c r="Q852" s="91" t="s">
        <v>383</v>
      </c>
      <c r="R852" s="91" t="s">
        <v>124</v>
      </c>
      <c r="S852" s="179" t="s">
        <v>251</v>
      </c>
      <c r="T852" s="179" t="s">
        <v>127</v>
      </c>
      <c r="U852" s="185"/>
      <c r="V852" s="179" t="s">
        <v>131</v>
      </c>
      <c r="W852" s="182"/>
      <c r="X852" s="182"/>
      <c r="Y852" s="182"/>
      <c r="Z852" s="182"/>
      <c r="AA852" s="184"/>
    </row>
    <row r="853" ht="22.5" customHeight="1">
      <c r="A853" s="72">
        <f>COUNTIF('Copy of Call &amp; Chat-Lidya (buat'!$I$4:$I$1868,I853)</f>
        <v>1</v>
      </c>
      <c r="B853" s="576">
        <v>46118.0</v>
      </c>
      <c r="C853" s="91" t="s">
        <v>83</v>
      </c>
      <c r="D853" s="91" t="s">
        <v>155</v>
      </c>
      <c r="E853" s="91" t="s">
        <v>5088</v>
      </c>
      <c r="F853" s="176">
        <v>46118.0</v>
      </c>
      <c r="G853" s="91"/>
      <c r="H853" s="91" t="s">
        <v>11003</v>
      </c>
      <c r="I853" s="91" t="s">
        <v>11005</v>
      </c>
      <c r="J853" s="558" t="s">
        <v>11006</v>
      </c>
      <c r="K853" s="558" t="s">
        <v>11007</v>
      </c>
      <c r="L853" s="313" t="s">
        <v>11007</v>
      </c>
      <c r="M853" s="91" t="s">
        <v>11008</v>
      </c>
      <c r="N853" s="91" t="s">
        <v>11008</v>
      </c>
      <c r="O853" s="183">
        <v>45972.0</v>
      </c>
      <c r="P853" s="337">
        <v>45986.0</v>
      </c>
      <c r="Q853" s="91" t="s">
        <v>124</v>
      </c>
      <c r="R853" s="91" t="s">
        <v>124</v>
      </c>
      <c r="S853" s="179" t="s">
        <v>126</v>
      </c>
      <c r="T853" s="179" t="s">
        <v>127</v>
      </c>
      <c r="U853" s="185"/>
      <c r="V853" s="179" t="s">
        <v>131</v>
      </c>
      <c r="W853" s="182"/>
      <c r="X853" s="182"/>
      <c r="Y853" s="182"/>
      <c r="Z853" s="182"/>
      <c r="AA853" s="184"/>
    </row>
    <row r="854" ht="22.5" customHeight="1">
      <c r="A854" s="72">
        <f>COUNTIF('Copy of Call &amp; Chat-Lidya (buat'!$I$4:$I$1868,I854)</f>
        <v>1</v>
      </c>
      <c r="B854" s="576">
        <v>46118.0</v>
      </c>
      <c r="C854" s="91" t="s">
        <v>83</v>
      </c>
      <c r="D854" s="91" t="s">
        <v>155</v>
      </c>
      <c r="E854" s="91" t="s">
        <v>5093</v>
      </c>
      <c r="F854" s="176">
        <v>46118.0</v>
      </c>
      <c r="G854" s="91"/>
      <c r="H854" s="91" t="s">
        <v>11014</v>
      </c>
      <c r="I854" s="91" t="s">
        <v>11015</v>
      </c>
      <c r="J854" s="558" t="s">
        <v>11016</v>
      </c>
      <c r="K854" s="558" t="s">
        <v>11017</v>
      </c>
      <c r="L854" s="313" t="s">
        <v>11017</v>
      </c>
      <c r="M854" s="91" t="s">
        <v>11018</v>
      </c>
      <c r="N854" s="91" t="s">
        <v>11018</v>
      </c>
      <c r="O854" s="183">
        <v>45973.0</v>
      </c>
      <c r="P854" s="337">
        <v>45987.0</v>
      </c>
      <c r="Q854" s="91" t="s">
        <v>124</v>
      </c>
      <c r="R854" s="91" t="s">
        <v>124</v>
      </c>
      <c r="S854" s="179" t="s">
        <v>251</v>
      </c>
      <c r="T854" s="179" t="s">
        <v>127</v>
      </c>
      <c r="U854" s="185"/>
      <c r="V854" s="179" t="s">
        <v>131</v>
      </c>
      <c r="W854" s="182"/>
      <c r="X854" s="182"/>
      <c r="Y854" s="182"/>
      <c r="Z854" s="182"/>
      <c r="AA854" s="184"/>
    </row>
    <row r="855" ht="22.5" customHeight="1">
      <c r="A855" s="72">
        <f>COUNTIF('Copy of Call &amp; Chat-Lidya (buat'!$I$4:$I$1868,I855)</f>
        <v>1</v>
      </c>
      <c r="B855" s="576">
        <v>46118.0</v>
      </c>
      <c r="C855" s="91" t="s">
        <v>83</v>
      </c>
      <c r="D855" s="91" t="s">
        <v>155</v>
      </c>
      <c r="E855" s="91" t="s">
        <v>5099</v>
      </c>
      <c r="F855" s="176">
        <v>46118.0</v>
      </c>
      <c r="G855" s="91"/>
      <c r="H855" s="91" t="s">
        <v>11025</v>
      </c>
      <c r="I855" s="91" t="s">
        <v>11026</v>
      </c>
      <c r="J855" s="558" t="s">
        <v>11027</v>
      </c>
      <c r="K855" s="558" t="s">
        <v>9884</v>
      </c>
      <c r="L855" s="313" t="s">
        <v>9884</v>
      </c>
      <c r="M855" s="182"/>
      <c r="N855" s="91" t="s">
        <v>11028</v>
      </c>
      <c r="O855" s="183">
        <v>45973.0</v>
      </c>
      <c r="P855" s="337">
        <v>45987.0</v>
      </c>
      <c r="Q855" s="91" t="s">
        <v>124</v>
      </c>
      <c r="R855" s="91" t="s">
        <v>124</v>
      </c>
      <c r="S855" s="179" t="s">
        <v>251</v>
      </c>
      <c r="T855" s="179" t="s">
        <v>127</v>
      </c>
      <c r="U855" s="185"/>
      <c r="V855" s="179" t="s">
        <v>131</v>
      </c>
      <c r="W855" s="182"/>
      <c r="X855" s="182"/>
      <c r="Y855" s="182"/>
      <c r="Z855" s="182"/>
      <c r="AA855" s="184"/>
    </row>
    <row r="856" ht="22.5" customHeight="1">
      <c r="A856" s="72">
        <f>COUNTIF('Copy of Call &amp; Chat-Lidya (buat'!$I$4:$I$1868,I856)</f>
        <v>1</v>
      </c>
      <c r="B856" s="576">
        <v>46118.0</v>
      </c>
      <c r="C856" s="91" t="s">
        <v>83</v>
      </c>
      <c r="D856" s="91" t="s">
        <v>155</v>
      </c>
      <c r="E856" s="91" t="s">
        <v>5106</v>
      </c>
      <c r="F856" s="176">
        <v>46118.0</v>
      </c>
      <c r="G856" s="91"/>
      <c r="H856" s="91" t="s">
        <v>11035</v>
      </c>
      <c r="I856" s="91" t="s">
        <v>11037</v>
      </c>
      <c r="J856" s="558" t="s">
        <v>11038</v>
      </c>
      <c r="K856" s="558" t="s">
        <v>11039</v>
      </c>
      <c r="L856" s="313" t="s">
        <v>11039</v>
      </c>
      <c r="M856" s="91" t="s">
        <v>11042</v>
      </c>
      <c r="N856" s="91" t="s">
        <v>11043</v>
      </c>
      <c r="O856" s="183">
        <v>45974.0</v>
      </c>
      <c r="P856" s="337">
        <v>45988.0</v>
      </c>
      <c r="Q856" s="91" t="s">
        <v>124</v>
      </c>
      <c r="R856" s="91" t="s">
        <v>124</v>
      </c>
      <c r="S856" s="179" t="s">
        <v>126</v>
      </c>
      <c r="T856" s="179" t="s">
        <v>127</v>
      </c>
      <c r="U856" s="185"/>
      <c r="V856" s="179" t="s">
        <v>131</v>
      </c>
      <c r="W856" s="182"/>
      <c r="X856" s="182"/>
      <c r="Y856" s="182"/>
      <c r="Z856" s="180" t="s">
        <v>533</v>
      </c>
      <c r="AA856" s="184"/>
    </row>
    <row r="857" ht="22.5" customHeight="1">
      <c r="A857" s="72">
        <f>COUNTIF('Copy of Call &amp; Chat-Lidya (buat'!$I$4:$I$1868,I857)</f>
        <v>1</v>
      </c>
      <c r="B857" s="576">
        <v>46118.0</v>
      </c>
      <c r="C857" s="91" t="s">
        <v>83</v>
      </c>
      <c r="D857" s="91" t="s">
        <v>155</v>
      </c>
      <c r="E857" s="91" t="s">
        <v>5112</v>
      </c>
      <c r="F857" s="176">
        <v>46118.0</v>
      </c>
      <c r="G857" s="91"/>
      <c r="H857" s="91" t="s">
        <v>11049</v>
      </c>
      <c r="I857" s="91" t="s">
        <v>11050</v>
      </c>
      <c r="J857" s="558" t="s">
        <v>11051</v>
      </c>
      <c r="K857" s="558" t="s">
        <v>11052</v>
      </c>
      <c r="L857" s="313" t="s">
        <v>11052</v>
      </c>
      <c r="M857" s="91" t="s">
        <v>11053</v>
      </c>
      <c r="N857" s="91" t="s">
        <v>11053</v>
      </c>
      <c r="O857" s="183">
        <v>45976.0</v>
      </c>
      <c r="P857" s="337">
        <v>45990.0</v>
      </c>
      <c r="Q857" s="91" t="s">
        <v>124</v>
      </c>
      <c r="R857" s="91" t="s">
        <v>124</v>
      </c>
      <c r="S857" s="179" t="s">
        <v>251</v>
      </c>
      <c r="T857" s="179" t="s">
        <v>127</v>
      </c>
      <c r="U857" s="185"/>
      <c r="V857" s="179" t="s">
        <v>131</v>
      </c>
      <c r="W857" s="182"/>
      <c r="X857" s="182"/>
      <c r="Y857" s="182"/>
      <c r="Z857" s="182"/>
      <c r="AA857" s="184"/>
    </row>
    <row r="858" ht="22.5" customHeight="1">
      <c r="A858" s="72">
        <f>COUNTIF('Copy of Call &amp; Chat-Lidya (buat'!$I$4:$I$1868,I858)</f>
        <v>1</v>
      </c>
      <c r="B858" s="576">
        <v>46118.0</v>
      </c>
      <c r="C858" s="91" t="s">
        <v>83</v>
      </c>
      <c r="D858" s="91" t="s">
        <v>155</v>
      </c>
      <c r="E858" s="91" t="s">
        <v>5118</v>
      </c>
      <c r="F858" s="176">
        <v>46118.0</v>
      </c>
      <c r="G858" s="91"/>
      <c r="H858" s="91" t="s">
        <v>9645</v>
      </c>
      <c r="I858" s="91" t="s">
        <v>9646</v>
      </c>
      <c r="J858" s="558" t="s">
        <v>9647</v>
      </c>
      <c r="K858" s="558" t="s">
        <v>9648</v>
      </c>
      <c r="L858" s="313" t="s">
        <v>9648</v>
      </c>
      <c r="M858" s="91" t="s">
        <v>9649</v>
      </c>
      <c r="N858" s="91" t="s">
        <v>9649</v>
      </c>
      <c r="O858" s="183">
        <v>45981.0</v>
      </c>
      <c r="P858" s="337">
        <v>45995.0</v>
      </c>
      <c r="Q858" s="91" t="s">
        <v>124</v>
      </c>
      <c r="R858" s="91" t="s">
        <v>124</v>
      </c>
      <c r="S858" s="179" t="s">
        <v>251</v>
      </c>
      <c r="T858" s="179" t="s">
        <v>127</v>
      </c>
      <c r="U858" s="185"/>
      <c r="V858" s="179" t="s">
        <v>131</v>
      </c>
      <c r="W858" s="182"/>
      <c r="X858" s="182"/>
      <c r="Y858" s="182"/>
      <c r="Z858" s="182"/>
      <c r="AA858" s="184"/>
    </row>
    <row r="859" ht="22.5" customHeight="1">
      <c r="A859" s="72">
        <f>COUNTIF('Copy of Call &amp; Chat-Lidya (buat'!$I$4:$I$1868,I859)</f>
        <v>1</v>
      </c>
      <c r="B859" s="576">
        <v>46118.0</v>
      </c>
      <c r="C859" s="91" t="s">
        <v>83</v>
      </c>
      <c r="D859" s="91" t="s">
        <v>155</v>
      </c>
      <c r="E859" s="91" t="s">
        <v>5125</v>
      </c>
      <c r="F859" s="176">
        <v>46118.0</v>
      </c>
      <c r="G859" s="91"/>
      <c r="H859" s="91" t="s">
        <v>9650</v>
      </c>
      <c r="I859" s="91" t="s">
        <v>9651</v>
      </c>
      <c r="J859" s="558" t="s">
        <v>9652</v>
      </c>
      <c r="K859" s="558" t="s">
        <v>9653</v>
      </c>
      <c r="L859" s="313" t="s">
        <v>9653</v>
      </c>
      <c r="M859" s="91" t="s">
        <v>9656</v>
      </c>
      <c r="N859" s="91" t="s">
        <v>9658</v>
      </c>
      <c r="O859" s="183">
        <v>45982.0</v>
      </c>
      <c r="P859" s="337">
        <v>45996.0</v>
      </c>
      <c r="Q859" s="91" t="s">
        <v>124</v>
      </c>
      <c r="R859" s="91" t="s">
        <v>124</v>
      </c>
      <c r="S859" s="179" t="s">
        <v>126</v>
      </c>
      <c r="T859" s="179" t="s">
        <v>127</v>
      </c>
      <c r="U859" s="185"/>
      <c r="V859" s="179" t="s">
        <v>131</v>
      </c>
      <c r="W859" s="182"/>
      <c r="X859" s="182"/>
      <c r="Y859" s="182"/>
      <c r="Z859" s="182"/>
      <c r="AA859" s="184"/>
    </row>
    <row r="860" ht="22.5" customHeight="1">
      <c r="A860" s="72">
        <f>COUNTIF('Copy of Call &amp; Chat-Lidya (buat'!$I$4:$I$1868,I860)</f>
        <v>1</v>
      </c>
      <c r="B860" s="576">
        <v>46118.0</v>
      </c>
      <c r="C860" s="91" t="s">
        <v>83</v>
      </c>
      <c r="D860" s="91" t="s">
        <v>155</v>
      </c>
      <c r="E860" s="91" t="s">
        <v>5131</v>
      </c>
      <c r="F860" s="176">
        <v>46118.0</v>
      </c>
      <c r="G860" s="91"/>
      <c r="H860" s="91" t="s">
        <v>9661</v>
      </c>
      <c r="I860" s="91" t="s">
        <v>9662</v>
      </c>
      <c r="J860" s="558" t="s">
        <v>9664</v>
      </c>
      <c r="K860" s="558" t="s">
        <v>9665</v>
      </c>
      <c r="L860" s="313" t="s">
        <v>9665</v>
      </c>
      <c r="M860" s="91" t="s">
        <v>9666</v>
      </c>
      <c r="N860" s="91" t="s">
        <v>9666</v>
      </c>
      <c r="O860" s="183">
        <v>45982.0</v>
      </c>
      <c r="P860" s="337">
        <v>45996.0</v>
      </c>
      <c r="Q860" s="91" t="s">
        <v>213</v>
      </c>
      <c r="R860" s="91" t="s">
        <v>124</v>
      </c>
      <c r="S860" s="179" t="s">
        <v>251</v>
      </c>
      <c r="T860" s="179" t="s">
        <v>127</v>
      </c>
      <c r="U860" s="185"/>
      <c r="V860" s="179" t="s">
        <v>131</v>
      </c>
      <c r="W860" s="182"/>
      <c r="X860" s="182"/>
      <c r="Y860" s="182"/>
      <c r="Z860" s="182"/>
      <c r="AA860" s="184"/>
    </row>
    <row r="861" ht="22.5" customHeight="1">
      <c r="A861" s="72">
        <f>COUNTIF('Copy of Call &amp; Chat-Lidya (buat'!$I$4:$I$1868,I861)</f>
        <v>1</v>
      </c>
      <c r="B861" s="576">
        <v>46118.0</v>
      </c>
      <c r="C861" s="91" t="s">
        <v>83</v>
      </c>
      <c r="D861" s="91" t="s">
        <v>155</v>
      </c>
      <c r="E861" s="91" t="s">
        <v>4345</v>
      </c>
      <c r="F861" s="176">
        <v>46118.0</v>
      </c>
      <c r="G861" s="91"/>
      <c r="H861" s="91" t="s">
        <v>9669</v>
      </c>
      <c r="I861" s="91" t="s">
        <v>9670</v>
      </c>
      <c r="J861" s="558" t="s">
        <v>9671</v>
      </c>
      <c r="K861" s="558" t="s">
        <v>9672</v>
      </c>
      <c r="L861" s="313" t="s">
        <v>9672</v>
      </c>
      <c r="M861" s="91" t="s">
        <v>9673</v>
      </c>
      <c r="N861" s="91" t="s">
        <v>9673</v>
      </c>
      <c r="O861" s="183">
        <v>45983.0</v>
      </c>
      <c r="P861" s="337">
        <v>45997.0</v>
      </c>
      <c r="Q861" s="91" t="s">
        <v>124</v>
      </c>
      <c r="R861" s="91" t="s">
        <v>124</v>
      </c>
      <c r="S861" s="179" t="s">
        <v>126</v>
      </c>
      <c r="T861" s="179" t="s">
        <v>127</v>
      </c>
      <c r="U861" s="185"/>
      <c r="V861" s="179" t="s">
        <v>131</v>
      </c>
      <c r="W861" s="182"/>
      <c r="X861" s="182"/>
      <c r="Y861" s="182"/>
      <c r="Z861" s="182"/>
      <c r="AA861" s="184"/>
    </row>
    <row r="862" ht="22.5" customHeight="1">
      <c r="A862" s="72">
        <f>COUNTIF('Copy of Call &amp; Chat-Lidya (buat'!$I$4:$I$1868,I862)</f>
        <v>1</v>
      </c>
      <c r="B862" s="576">
        <v>46118.0</v>
      </c>
      <c r="C862" s="91" t="s">
        <v>83</v>
      </c>
      <c r="D862" s="91" t="s">
        <v>155</v>
      </c>
      <c r="E862" s="91" t="s">
        <v>4352</v>
      </c>
      <c r="F862" s="176">
        <v>46118.0</v>
      </c>
      <c r="G862" s="91"/>
      <c r="H862" s="91" t="s">
        <v>9681</v>
      </c>
      <c r="I862" s="91" t="s">
        <v>9682</v>
      </c>
      <c r="J862" s="558" t="s">
        <v>9683</v>
      </c>
      <c r="K862" s="558" t="s">
        <v>9684</v>
      </c>
      <c r="L862" s="313" t="s">
        <v>9684</v>
      </c>
      <c r="M862" s="91" t="s">
        <v>9685</v>
      </c>
      <c r="N862" s="91" t="s">
        <v>9685</v>
      </c>
      <c r="O862" s="183">
        <v>45987.0</v>
      </c>
      <c r="P862" s="337">
        <v>46001.0</v>
      </c>
      <c r="Q862" s="91" t="s">
        <v>124</v>
      </c>
      <c r="R862" s="91" t="s">
        <v>124</v>
      </c>
      <c r="S862" s="179" t="s">
        <v>126</v>
      </c>
      <c r="T862" s="179" t="s">
        <v>127</v>
      </c>
      <c r="U862" s="185"/>
      <c r="V862" s="179" t="s">
        <v>131</v>
      </c>
      <c r="W862" s="182"/>
      <c r="X862" s="182"/>
      <c r="Y862" s="182"/>
      <c r="Z862" s="182"/>
      <c r="AA862" s="184"/>
    </row>
    <row r="863" ht="22.5" customHeight="1">
      <c r="A863" s="72">
        <f>COUNTIF('Copy of Call &amp; Chat-Lidya (buat'!$I$4:$I$1868,I863)</f>
        <v>1</v>
      </c>
      <c r="B863" s="576">
        <v>46118.0</v>
      </c>
      <c r="C863" s="91" t="s">
        <v>83</v>
      </c>
      <c r="D863" s="91" t="s">
        <v>155</v>
      </c>
      <c r="E863" s="91" t="s">
        <v>4354</v>
      </c>
      <c r="F863" s="176">
        <v>46118.0</v>
      </c>
      <c r="G863" s="91"/>
      <c r="H863" s="91" t="s">
        <v>9712</v>
      </c>
      <c r="I863" s="91" t="s">
        <v>9713</v>
      </c>
      <c r="J863" s="558" t="s">
        <v>9714</v>
      </c>
      <c r="K863" s="558" t="s">
        <v>9715</v>
      </c>
      <c r="L863" s="313" t="s">
        <v>9715</v>
      </c>
      <c r="M863" s="182"/>
      <c r="N863" s="91" t="s">
        <v>9716</v>
      </c>
      <c r="O863" s="183">
        <v>45988.0</v>
      </c>
      <c r="P863" s="337">
        <v>46002.0</v>
      </c>
      <c r="Q863" s="91" t="s">
        <v>124</v>
      </c>
      <c r="R863" s="91" t="s">
        <v>124</v>
      </c>
      <c r="S863" s="179" t="s">
        <v>251</v>
      </c>
      <c r="T863" s="179" t="s">
        <v>127</v>
      </c>
      <c r="U863" s="185"/>
      <c r="V863" s="179" t="s">
        <v>131</v>
      </c>
      <c r="W863" s="182"/>
      <c r="X863" s="182"/>
      <c r="Y863" s="182"/>
      <c r="Z863" s="182"/>
      <c r="AA863" s="184"/>
    </row>
    <row r="864" ht="22.5" customHeight="1">
      <c r="A864" s="72">
        <f>COUNTIF('Copy of Call &amp; Chat-Lidya (buat'!$I$4:$I$1868,I864)</f>
        <v>1</v>
      </c>
      <c r="B864" s="576">
        <v>46118.0</v>
      </c>
      <c r="C864" s="91" t="s">
        <v>83</v>
      </c>
      <c r="D864" s="91" t="s">
        <v>155</v>
      </c>
      <c r="E864" s="91" t="s">
        <v>4355</v>
      </c>
      <c r="F864" s="176">
        <v>46118.0</v>
      </c>
      <c r="G864" s="91"/>
      <c r="H864" s="91" t="s">
        <v>9717</v>
      </c>
      <c r="I864" s="91" t="s">
        <v>9718</v>
      </c>
      <c r="J864" s="558" t="s">
        <v>9720</v>
      </c>
      <c r="K864" s="558" t="s">
        <v>9721</v>
      </c>
      <c r="L864" s="313" t="s">
        <v>9721</v>
      </c>
      <c r="M864" s="91" t="s">
        <v>9722</v>
      </c>
      <c r="N864" s="91" t="s">
        <v>9722</v>
      </c>
      <c r="O864" s="183">
        <v>45989.0</v>
      </c>
      <c r="P864" s="337">
        <v>46003.0</v>
      </c>
      <c r="Q864" s="91" t="s">
        <v>143</v>
      </c>
      <c r="R864" s="91" t="s">
        <v>124</v>
      </c>
      <c r="S864" s="179" t="s">
        <v>251</v>
      </c>
      <c r="T864" s="179" t="s">
        <v>127</v>
      </c>
      <c r="U864" s="185"/>
      <c r="V864" s="179" t="s">
        <v>131</v>
      </c>
      <c r="W864" s="182"/>
      <c r="X864" s="182"/>
      <c r="Y864" s="182"/>
      <c r="Z864" s="182"/>
      <c r="AA864" s="184"/>
    </row>
    <row r="865" ht="22.5" customHeight="1">
      <c r="A865" s="72">
        <f>COUNTIF('Copy of Call &amp; Chat-Lidya (buat'!$I$4:$I$1868,I865)</f>
        <v>1</v>
      </c>
      <c r="B865" s="576">
        <v>46118.0</v>
      </c>
      <c r="C865" s="91" t="s">
        <v>83</v>
      </c>
      <c r="D865" s="91" t="s">
        <v>155</v>
      </c>
      <c r="E865" s="91" t="s">
        <v>4358</v>
      </c>
      <c r="F865" s="176">
        <v>46118.0</v>
      </c>
      <c r="G865" s="91"/>
      <c r="H865" s="91" t="s">
        <v>9739</v>
      </c>
      <c r="I865" s="91" t="s">
        <v>9740</v>
      </c>
      <c r="J865" s="558" t="s">
        <v>9741</v>
      </c>
      <c r="K865" s="558" t="s">
        <v>9742</v>
      </c>
      <c r="L865" s="313" t="s">
        <v>9742</v>
      </c>
      <c r="M865" s="91" t="s">
        <v>9743</v>
      </c>
      <c r="N865" s="91" t="s">
        <v>9743</v>
      </c>
      <c r="O865" s="183">
        <v>45992.0</v>
      </c>
      <c r="P865" s="337">
        <v>46006.0</v>
      </c>
      <c r="Q865" s="91" t="s">
        <v>124</v>
      </c>
      <c r="R865" s="91" t="s">
        <v>124</v>
      </c>
      <c r="S865" s="179" t="s">
        <v>126</v>
      </c>
      <c r="T865" s="179" t="s">
        <v>127</v>
      </c>
      <c r="U865" s="185"/>
      <c r="V865" s="179" t="s">
        <v>131</v>
      </c>
      <c r="W865" s="182"/>
      <c r="X865" s="182"/>
      <c r="Y865" s="182"/>
      <c r="Z865" s="182"/>
      <c r="AA865" s="184"/>
    </row>
    <row r="866" ht="22.5" customHeight="1">
      <c r="A866" s="72">
        <f>COUNTIF('Copy of Call &amp; Chat-Lidya (buat'!$I$4:$I$1868,I866)</f>
        <v>1</v>
      </c>
      <c r="B866" s="576">
        <v>46118.0</v>
      </c>
      <c r="C866" s="91" t="s">
        <v>83</v>
      </c>
      <c r="D866" s="91" t="s">
        <v>155</v>
      </c>
      <c r="E866" s="91" t="s">
        <v>4363</v>
      </c>
      <c r="F866" s="176">
        <v>46118.0</v>
      </c>
      <c r="G866" s="91"/>
      <c r="H866" s="91" t="s">
        <v>9750</v>
      </c>
      <c r="I866" s="91" t="s">
        <v>9751</v>
      </c>
      <c r="J866" s="558" t="s">
        <v>9752</v>
      </c>
      <c r="K866" s="558" t="s">
        <v>9753</v>
      </c>
      <c r="L866" s="313" t="s">
        <v>9753</v>
      </c>
      <c r="M866" s="91" t="s">
        <v>9754</v>
      </c>
      <c r="N866" s="91" t="s">
        <v>9755</v>
      </c>
      <c r="O866" s="183">
        <v>45993.0</v>
      </c>
      <c r="P866" s="337">
        <v>46007.0</v>
      </c>
      <c r="Q866" s="91" t="s">
        <v>124</v>
      </c>
      <c r="R866" s="91" t="s">
        <v>124</v>
      </c>
      <c r="S866" s="179" t="s">
        <v>251</v>
      </c>
      <c r="T866" s="179" t="s">
        <v>127</v>
      </c>
      <c r="U866" s="185"/>
      <c r="V866" s="179" t="s">
        <v>131</v>
      </c>
      <c r="W866" s="182"/>
      <c r="X866" s="182"/>
      <c r="Y866" s="182"/>
      <c r="Z866" s="182"/>
      <c r="AA866" s="184"/>
    </row>
    <row r="867" ht="22.5" customHeight="1">
      <c r="A867" s="72">
        <f>COUNTIF('Copy of Call &amp; Chat-Lidya (buat'!$I$4:$I$1868,I867)</f>
        <v>1</v>
      </c>
      <c r="B867" s="576">
        <v>46118.0</v>
      </c>
      <c r="C867" s="91" t="s">
        <v>83</v>
      </c>
      <c r="D867" s="91" t="s">
        <v>155</v>
      </c>
      <c r="E867" s="91" t="s">
        <v>4377</v>
      </c>
      <c r="F867" s="176">
        <v>46118.0</v>
      </c>
      <c r="G867" s="91"/>
      <c r="H867" s="91" t="s">
        <v>9757</v>
      </c>
      <c r="I867" s="91" t="s">
        <v>9758</v>
      </c>
      <c r="J867" s="558" t="s">
        <v>9759</v>
      </c>
      <c r="K867" s="558" t="s">
        <v>9760</v>
      </c>
      <c r="L867" s="313" t="s">
        <v>9760</v>
      </c>
      <c r="M867" s="91" t="s">
        <v>9761</v>
      </c>
      <c r="N867" s="91" t="s">
        <v>9761</v>
      </c>
      <c r="O867" s="183">
        <v>45993.0</v>
      </c>
      <c r="P867" s="337">
        <v>46007.0</v>
      </c>
      <c r="Q867" s="91" t="s">
        <v>124</v>
      </c>
      <c r="R867" s="91" t="s">
        <v>124</v>
      </c>
      <c r="S867" s="179" t="s">
        <v>126</v>
      </c>
      <c r="T867" s="179" t="s">
        <v>127</v>
      </c>
      <c r="U867" s="185"/>
      <c r="V867" s="179" t="s">
        <v>131</v>
      </c>
      <c r="W867" s="182"/>
      <c r="X867" s="182"/>
      <c r="Y867" s="182"/>
      <c r="Z867" s="182"/>
      <c r="AA867" s="184"/>
    </row>
    <row r="868" ht="22.5" customHeight="1">
      <c r="A868" s="72">
        <f>COUNTIF('Copy of Call &amp; Chat-Lidya (buat'!$I$4:$I$1868,I868)</f>
        <v>1</v>
      </c>
      <c r="B868" s="576">
        <v>46118.0</v>
      </c>
      <c r="C868" s="91" t="s">
        <v>83</v>
      </c>
      <c r="D868" s="91" t="s">
        <v>155</v>
      </c>
      <c r="E868" s="91" t="s">
        <v>4388</v>
      </c>
      <c r="F868" s="176">
        <v>46118.0</v>
      </c>
      <c r="G868" s="91"/>
      <c r="H868" s="91" t="s">
        <v>9762</v>
      </c>
      <c r="I868" s="91" t="s">
        <v>9763</v>
      </c>
      <c r="J868" s="558" t="s">
        <v>9764</v>
      </c>
      <c r="K868" s="558" t="s">
        <v>9765</v>
      </c>
      <c r="L868" s="313" t="s">
        <v>9765</v>
      </c>
      <c r="M868" s="182"/>
      <c r="N868" s="91" t="s">
        <v>9766</v>
      </c>
      <c r="O868" s="183">
        <v>45993.0</v>
      </c>
      <c r="P868" s="337">
        <v>46007.0</v>
      </c>
      <c r="Q868" s="91" t="s">
        <v>124</v>
      </c>
      <c r="R868" s="91" t="s">
        <v>124</v>
      </c>
      <c r="S868" s="179" t="s">
        <v>251</v>
      </c>
      <c r="T868" s="179" t="s">
        <v>127</v>
      </c>
      <c r="U868" s="185"/>
      <c r="V868" s="179" t="s">
        <v>131</v>
      </c>
      <c r="W868" s="182"/>
      <c r="X868" s="182"/>
      <c r="Y868" s="182"/>
      <c r="Z868" s="180" t="s">
        <v>533</v>
      </c>
      <c r="AA868" s="184"/>
    </row>
    <row r="869" ht="22.5" customHeight="1">
      <c r="A869" s="72">
        <f>COUNTIF('Copy of Call &amp; Chat-Lidya (buat'!$I$4:$I$1868,I869)</f>
        <v>1</v>
      </c>
      <c r="B869" s="576">
        <v>46118.0</v>
      </c>
      <c r="C869" s="91" t="s">
        <v>83</v>
      </c>
      <c r="D869" s="91" t="s">
        <v>155</v>
      </c>
      <c r="E869" s="91" t="s">
        <v>4397</v>
      </c>
      <c r="F869" s="176">
        <v>46118.0</v>
      </c>
      <c r="G869" s="91"/>
      <c r="H869" s="91" t="s">
        <v>9769</v>
      </c>
      <c r="I869" s="91" t="s">
        <v>9770</v>
      </c>
      <c r="J869" s="558" t="s">
        <v>9771</v>
      </c>
      <c r="K869" s="558" t="s">
        <v>9773</v>
      </c>
      <c r="L869" s="313" t="s">
        <v>9773</v>
      </c>
      <c r="M869" s="91" t="s">
        <v>9774</v>
      </c>
      <c r="N869" s="91" t="s">
        <v>9774</v>
      </c>
      <c r="O869" s="183">
        <v>45993.0</v>
      </c>
      <c r="P869" s="337">
        <v>46007.0</v>
      </c>
      <c r="Q869" s="91" t="s">
        <v>124</v>
      </c>
      <c r="R869" s="91" t="s">
        <v>143</v>
      </c>
      <c r="S869" s="179" t="s">
        <v>350</v>
      </c>
      <c r="T869" s="179" t="s">
        <v>145</v>
      </c>
      <c r="U869" s="185"/>
      <c r="V869" s="179" t="s">
        <v>283</v>
      </c>
      <c r="W869" s="182"/>
      <c r="X869" s="182"/>
      <c r="Y869" s="182"/>
      <c r="Z869" s="180" t="s">
        <v>11118</v>
      </c>
      <c r="AA869" s="184"/>
    </row>
    <row r="870" ht="22.5" customHeight="1">
      <c r="A870" s="72">
        <f>COUNTIF('Copy of Call &amp; Chat-Lidya (buat'!$I$4:$I$1868,I870)</f>
        <v>1</v>
      </c>
      <c r="B870" s="576">
        <v>46118.0</v>
      </c>
      <c r="C870" s="91" t="s">
        <v>83</v>
      </c>
      <c r="D870" s="91" t="s">
        <v>155</v>
      </c>
      <c r="E870" s="91" t="s">
        <v>4406</v>
      </c>
      <c r="F870" s="176">
        <v>46118.0</v>
      </c>
      <c r="G870" s="91"/>
      <c r="H870" s="91" t="s">
        <v>9775</v>
      </c>
      <c r="I870" s="91" t="s">
        <v>9776</v>
      </c>
      <c r="J870" s="558" t="s">
        <v>9777</v>
      </c>
      <c r="K870" s="558" t="s">
        <v>9778</v>
      </c>
      <c r="L870" s="313" t="s">
        <v>9778</v>
      </c>
      <c r="M870" s="91" t="s">
        <v>9779</v>
      </c>
      <c r="N870" s="91" t="s">
        <v>9779</v>
      </c>
      <c r="O870" s="183">
        <v>45993.0</v>
      </c>
      <c r="P870" s="337">
        <v>46007.0</v>
      </c>
      <c r="Q870" s="91" t="s">
        <v>278</v>
      </c>
      <c r="R870" s="91" t="s">
        <v>124</v>
      </c>
      <c r="S870" s="179" t="s">
        <v>251</v>
      </c>
      <c r="T870" s="179" t="s">
        <v>127</v>
      </c>
      <c r="U870" s="185"/>
      <c r="V870" s="179" t="s">
        <v>131</v>
      </c>
      <c r="W870" s="182"/>
      <c r="X870" s="182"/>
      <c r="Y870" s="182"/>
      <c r="Z870" s="182"/>
      <c r="AA870" s="184"/>
    </row>
    <row r="871" ht="22.5" customHeight="1">
      <c r="A871" s="72">
        <f>COUNTIF('Copy of Call &amp; Chat-Lidya (buat'!$I$4:$I$1868,I871)</f>
        <v>1</v>
      </c>
      <c r="B871" s="576">
        <v>46118.0</v>
      </c>
      <c r="C871" s="91" t="s">
        <v>83</v>
      </c>
      <c r="D871" s="91" t="s">
        <v>155</v>
      </c>
      <c r="E871" s="91" t="s">
        <v>4412</v>
      </c>
      <c r="F871" s="176">
        <v>46118.0</v>
      </c>
      <c r="G871" s="91"/>
      <c r="H871" s="91" t="s">
        <v>9783</v>
      </c>
      <c r="I871" s="91" t="s">
        <v>9784</v>
      </c>
      <c r="J871" s="558" t="s">
        <v>9785</v>
      </c>
      <c r="K871" s="558" t="s">
        <v>9786</v>
      </c>
      <c r="L871" s="313" t="s">
        <v>9787</v>
      </c>
      <c r="M871" s="91" t="s">
        <v>9788</v>
      </c>
      <c r="N871" s="91" t="s">
        <v>9789</v>
      </c>
      <c r="O871" s="183">
        <v>45993.0</v>
      </c>
      <c r="P871" s="337">
        <v>46007.0</v>
      </c>
      <c r="Q871" s="91" t="s">
        <v>124</v>
      </c>
      <c r="R871" s="91" t="s">
        <v>124</v>
      </c>
      <c r="S871" s="179" t="s">
        <v>251</v>
      </c>
      <c r="T871" s="179" t="s">
        <v>127</v>
      </c>
      <c r="U871" s="185"/>
      <c r="V871" s="179" t="s">
        <v>131</v>
      </c>
      <c r="W871" s="182"/>
      <c r="X871" s="182"/>
      <c r="Y871" s="182"/>
      <c r="Z871" s="182"/>
      <c r="AA871" s="184"/>
    </row>
    <row r="872" ht="22.5" customHeight="1">
      <c r="A872" s="72">
        <f>COUNTIF('Copy of Call &amp; Chat-Lidya (buat'!$I$4:$I$1868,I872)</f>
        <v>1</v>
      </c>
      <c r="B872" s="576">
        <v>46118.0</v>
      </c>
      <c r="C872" s="91" t="s">
        <v>83</v>
      </c>
      <c r="D872" s="91" t="s">
        <v>155</v>
      </c>
      <c r="E872" s="91" t="s">
        <v>4422</v>
      </c>
      <c r="F872" s="176">
        <v>46118.0</v>
      </c>
      <c r="G872" s="91"/>
      <c r="H872" s="91" t="s">
        <v>9795</v>
      </c>
      <c r="I872" s="91" t="s">
        <v>9796</v>
      </c>
      <c r="J872" s="558" t="s">
        <v>9797</v>
      </c>
      <c r="K872" s="558" t="s">
        <v>9798</v>
      </c>
      <c r="L872" s="313" t="s">
        <v>9798</v>
      </c>
      <c r="M872" s="91" t="s">
        <v>9799</v>
      </c>
      <c r="N872" s="91" t="s">
        <v>9799</v>
      </c>
      <c r="O872" s="183">
        <v>45993.0</v>
      </c>
      <c r="P872" s="337">
        <v>46007.0</v>
      </c>
      <c r="Q872" s="91" t="s">
        <v>124</v>
      </c>
      <c r="R872" s="91" t="s">
        <v>124</v>
      </c>
      <c r="S872" s="179" t="s">
        <v>126</v>
      </c>
      <c r="T872" s="179" t="s">
        <v>127</v>
      </c>
      <c r="U872" s="185"/>
      <c r="V872" s="179" t="s">
        <v>131</v>
      </c>
      <c r="W872" s="182"/>
      <c r="X872" s="182"/>
      <c r="Y872" s="182"/>
      <c r="Z872" s="182"/>
      <c r="AA872" s="184"/>
    </row>
    <row r="873" ht="22.5" customHeight="1">
      <c r="A873" s="72">
        <f>COUNTIF('Copy of Call &amp; Chat-Lidya (buat'!$I$4:$I$1868,I873)</f>
        <v>2</v>
      </c>
      <c r="B873" s="576">
        <v>46118.0</v>
      </c>
      <c r="C873" s="91" t="s">
        <v>83</v>
      </c>
      <c r="D873" s="91" t="s">
        <v>155</v>
      </c>
      <c r="E873" s="91" t="s">
        <v>4431</v>
      </c>
      <c r="F873" s="176">
        <v>46118.0</v>
      </c>
      <c r="G873" s="91"/>
      <c r="H873" s="91" t="s">
        <v>9801</v>
      </c>
      <c r="I873" s="91" t="s">
        <v>9802</v>
      </c>
      <c r="J873" s="558" t="s">
        <v>9803</v>
      </c>
      <c r="K873" s="558" t="s">
        <v>9804</v>
      </c>
      <c r="L873" s="313" t="s">
        <v>9804</v>
      </c>
      <c r="M873" s="91" t="s">
        <v>9805</v>
      </c>
      <c r="N873" s="91" t="s">
        <v>9805</v>
      </c>
      <c r="O873" s="183">
        <v>45994.0</v>
      </c>
      <c r="P873" s="337">
        <v>46008.0</v>
      </c>
      <c r="Q873" s="91" t="s">
        <v>124</v>
      </c>
      <c r="R873" s="91" t="s">
        <v>124</v>
      </c>
      <c r="S873" s="179" t="s">
        <v>126</v>
      </c>
      <c r="T873" s="179" t="s">
        <v>127</v>
      </c>
      <c r="U873" s="185"/>
      <c r="V873" s="179" t="s">
        <v>131</v>
      </c>
      <c r="W873" s="182"/>
      <c r="X873" s="182"/>
      <c r="Y873" s="182"/>
      <c r="Z873" s="182"/>
      <c r="AA873" s="184"/>
    </row>
    <row r="874" ht="22.5" customHeight="1">
      <c r="A874" s="72">
        <f>COUNTIF('Copy of Call &amp; Chat-Lidya (buat'!$I$4:$I$1868,I874)</f>
        <v>1</v>
      </c>
      <c r="B874" s="576">
        <v>46118.0</v>
      </c>
      <c r="C874" s="91" t="s">
        <v>83</v>
      </c>
      <c r="D874" s="91" t="s">
        <v>155</v>
      </c>
      <c r="E874" s="91" t="s">
        <v>4438</v>
      </c>
      <c r="F874" s="176">
        <v>46118.0</v>
      </c>
      <c r="G874" s="91"/>
      <c r="H874" s="91" t="s">
        <v>9810</v>
      </c>
      <c r="I874" s="91" t="s">
        <v>9811</v>
      </c>
      <c r="J874" s="558" t="s">
        <v>4582</v>
      </c>
      <c r="K874" s="558" t="s">
        <v>9812</v>
      </c>
      <c r="L874" s="313" t="s">
        <v>9812</v>
      </c>
      <c r="M874" s="91" t="s">
        <v>9813</v>
      </c>
      <c r="N874" s="91" t="s">
        <v>9813</v>
      </c>
      <c r="O874" s="183">
        <v>45994.0</v>
      </c>
      <c r="P874" s="337">
        <v>46008.0</v>
      </c>
      <c r="Q874" s="91" t="s">
        <v>124</v>
      </c>
      <c r="R874" s="91" t="s">
        <v>124</v>
      </c>
      <c r="S874" s="179" t="s">
        <v>126</v>
      </c>
      <c r="T874" s="179" t="s">
        <v>127</v>
      </c>
      <c r="U874" s="185"/>
      <c r="V874" s="179" t="s">
        <v>131</v>
      </c>
      <c r="W874" s="182"/>
      <c r="X874" s="182"/>
      <c r="Y874" s="182"/>
      <c r="Z874" s="182"/>
      <c r="AA874" s="184"/>
    </row>
    <row r="875" ht="22.5" customHeight="1">
      <c r="A875" s="72">
        <f>COUNTIF('Copy of Call &amp; Chat-Lidya (buat'!$I$4:$I$1868,I875)</f>
        <v>1</v>
      </c>
      <c r="B875" s="576">
        <v>46118.0</v>
      </c>
      <c r="C875" s="91" t="s">
        <v>83</v>
      </c>
      <c r="D875" s="91" t="s">
        <v>155</v>
      </c>
      <c r="E875" s="91" t="s">
        <v>4451</v>
      </c>
      <c r="F875" s="176">
        <v>46118.0</v>
      </c>
      <c r="G875" s="91"/>
      <c r="H875" s="91" t="s">
        <v>9870</v>
      </c>
      <c r="I875" s="91" t="s">
        <v>9871</v>
      </c>
      <c r="J875" s="558" t="s">
        <v>9872</v>
      </c>
      <c r="K875" s="558" t="s">
        <v>9873</v>
      </c>
      <c r="L875" s="313" t="s">
        <v>9873</v>
      </c>
      <c r="M875" s="91" t="s">
        <v>9874</v>
      </c>
      <c r="N875" s="91" t="s">
        <v>9875</v>
      </c>
      <c r="O875" s="183">
        <v>45995.0</v>
      </c>
      <c r="P875" s="337">
        <v>46009.0</v>
      </c>
      <c r="Q875" s="91" t="s">
        <v>124</v>
      </c>
      <c r="R875" s="91" t="s">
        <v>124</v>
      </c>
      <c r="S875" s="179" t="s">
        <v>126</v>
      </c>
      <c r="T875" s="179" t="s">
        <v>127</v>
      </c>
      <c r="U875" s="185"/>
      <c r="V875" s="179" t="s">
        <v>131</v>
      </c>
      <c r="W875" s="182"/>
      <c r="X875" s="182"/>
      <c r="Y875" s="182"/>
      <c r="Z875" s="182"/>
      <c r="AA875" s="184"/>
    </row>
    <row r="876" ht="22.5" customHeight="1">
      <c r="A876" s="72">
        <f>COUNTIF('Copy of Call &amp; Chat-Lidya (buat'!$I$4:$I$1868,I876)</f>
        <v>3</v>
      </c>
      <c r="B876" s="576">
        <v>46118.0</v>
      </c>
      <c r="C876" s="91" t="s">
        <v>83</v>
      </c>
      <c r="D876" s="91" t="s">
        <v>155</v>
      </c>
      <c r="E876" s="91" t="s">
        <v>4462</v>
      </c>
      <c r="F876" s="176">
        <v>46118.0</v>
      </c>
      <c r="G876" s="91"/>
      <c r="H876" s="91" t="s">
        <v>9881</v>
      </c>
      <c r="I876" s="91" t="s">
        <v>9882</v>
      </c>
      <c r="J876" s="558" t="s">
        <v>9883</v>
      </c>
      <c r="K876" s="558" t="s">
        <v>9884</v>
      </c>
      <c r="L876" s="313" t="s">
        <v>9884</v>
      </c>
      <c r="M876" s="91" t="s">
        <v>9885</v>
      </c>
      <c r="N876" s="91" t="s">
        <v>9886</v>
      </c>
      <c r="O876" s="183">
        <v>45996.0</v>
      </c>
      <c r="P876" s="337">
        <v>46010.0</v>
      </c>
      <c r="Q876" s="91" t="s">
        <v>124</v>
      </c>
      <c r="R876" s="91" t="s">
        <v>124</v>
      </c>
      <c r="S876" s="179" t="s">
        <v>251</v>
      </c>
      <c r="T876" s="179" t="s">
        <v>127</v>
      </c>
      <c r="U876" s="185"/>
      <c r="V876" s="179" t="s">
        <v>131</v>
      </c>
      <c r="W876" s="182"/>
      <c r="X876" s="182"/>
      <c r="Y876" s="182"/>
      <c r="Z876" s="180" t="s">
        <v>11135</v>
      </c>
      <c r="AA876" s="184"/>
    </row>
    <row r="877" ht="22.5" customHeight="1">
      <c r="A877" s="72">
        <f>COUNTIF('Copy of Call &amp; Chat-Lidya (buat'!$I$4:$I$1868,I877)</f>
        <v>1</v>
      </c>
      <c r="B877" s="576">
        <v>46118.0</v>
      </c>
      <c r="C877" s="91" t="s">
        <v>83</v>
      </c>
      <c r="D877" s="91" t="s">
        <v>155</v>
      </c>
      <c r="E877" s="91" t="s">
        <v>4469</v>
      </c>
      <c r="F877" s="176">
        <v>46118.0</v>
      </c>
      <c r="G877" s="91"/>
      <c r="H877" s="91" t="s">
        <v>9893</v>
      </c>
      <c r="I877" s="91" t="s">
        <v>9894</v>
      </c>
      <c r="J877" s="558" t="s">
        <v>9895</v>
      </c>
      <c r="K877" s="558" t="s">
        <v>9896</v>
      </c>
      <c r="L877" s="313" t="s">
        <v>9896</v>
      </c>
      <c r="M877" s="91" t="s">
        <v>9897</v>
      </c>
      <c r="N877" s="91" t="s">
        <v>9897</v>
      </c>
      <c r="O877" s="183">
        <v>45997.0</v>
      </c>
      <c r="P877" s="337">
        <v>46011.0</v>
      </c>
      <c r="Q877" s="91" t="s">
        <v>143</v>
      </c>
      <c r="R877" s="91" t="s">
        <v>124</v>
      </c>
      <c r="S877" s="179" t="s">
        <v>251</v>
      </c>
      <c r="T877" s="179" t="s">
        <v>127</v>
      </c>
      <c r="U877" s="185"/>
      <c r="V877" s="179" t="s">
        <v>131</v>
      </c>
      <c r="W877" s="182"/>
      <c r="X877" s="182"/>
      <c r="Y877" s="182"/>
      <c r="Z877" s="182"/>
      <c r="AA877" s="184"/>
    </row>
    <row r="878" ht="22.5" customHeight="1">
      <c r="A878" s="72">
        <f>COUNTIF('Copy of Call &amp; Chat-Lidya (buat'!$I$4:$I$1868,I878)</f>
        <v>1</v>
      </c>
      <c r="B878" s="576">
        <v>46118.0</v>
      </c>
      <c r="C878" s="91" t="s">
        <v>83</v>
      </c>
      <c r="D878" s="91" t="s">
        <v>155</v>
      </c>
      <c r="E878" s="91" t="s">
        <v>4481</v>
      </c>
      <c r="F878" s="176">
        <v>46118.0</v>
      </c>
      <c r="G878" s="91"/>
      <c r="H878" s="91" t="s">
        <v>9905</v>
      </c>
      <c r="I878" s="91" t="s">
        <v>9906</v>
      </c>
      <c r="J878" s="558" t="s">
        <v>9907</v>
      </c>
      <c r="K878" s="558" t="s">
        <v>9908</v>
      </c>
      <c r="L878" s="313" t="s">
        <v>9908</v>
      </c>
      <c r="M878" s="182"/>
      <c r="N878" s="91" t="s">
        <v>9909</v>
      </c>
      <c r="O878" s="183">
        <v>45998.0</v>
      </c>
      <c r="P878" s="337">
        <v>46012.0</v>
      </c>
      <c r="Q878" s="91" t="s">
        <v>124</v>
      </c>
      <c r="R878" s="91" t="s">
        <v>124</v>
      </c>
      <c r="S878" s="179" t="s">
        <v>251</v>
      </c>
      <c r="T878" s="179" t="s">
        <v>127</v>
      </c>
      <c r="U878" s="185"/>
      <c r="V878" s="179" t="s">
        <v>131</v>
      </c>
      <c r="W878" s="182"/>
      <c r="X878" s="182"/>
      <c r="Y878" s="182"/>
      <c r="Z878" s="182"/>
      <c r="AA878" s="184"/>
    </row>
    <row r="879" ht="22.5" customHeight="1">
      <c r="A879" s="72">
        <f>COUNTIF('Copy of Call &amp; Chat-Lidya (buat'!$I$4:$I$1868,I879)</f>
        <v>1</v>
      </c>
      <c r="B879" s="576">
        <v>46118.0</v>
      </c>
      <c r="C879" s="91" t="s">
        <v>83</v>
      </c>
      <c r="D879" s="91" t="s">
        <v>155</v>
      </c>
      <c r="E879" s="91" t="s">
        <v>4492</v>
      </c>
      <c r="F879" s="176">
        <v>46118.0</v>
      </c>
      <c r="G879" s="91"/>
      <c r="H879" s="91" t="s">
        <v>11143</v>
      </c>
      <c r="I879" s="91" t="s">
        <v>11144</v>
      </c>
      <c r="J879" s="558" t="s">
        <v>11145</v>
      </c>
      <c r="K879" s="558" t="s">
        <v>11146</v>
      </c>
      <c r="L879" s="313" t="s">
        <v>11146</v>
      </c>
      <c r="M879" s="182"/>
      <c r="N879" s="91" t="s">
        <v>11147</v>
      </c>
      <c r="O879" s="183">
        <v>45998.0</v>
      </c>
      <c r="P879" s="337">
        <v>46012.0</v>
      </c>
      <c r="Q879" s="91" t="s">
        <v>124</v>
      </c>
      <c r="R879" s="91" t="s">
        <v>124</v>
      </c>
      <c r="S879" s="179" t="s">
        <v>126</v>
      </c>
      <c r="T879" s="179" t="s">
        <v>127</v>
      </c>
      <c r="U879" s="185"/>
      <c r="V879" s="179" t="s">
        <v>131</v>
      </c>
      <c r="W879" s="182"/>
      <c r="X879" s="182"/>
      <c r="Y879" s="182"/>
      <c r="Z879" s="182"/>
      <c r="AA879" s="184"/>
    </row>
    <row r="880" ht="22.5" customHeight="1">
      <c r="A880" s="72">
        <f>COUNTIF('Copy of Call &amp; Chat-Lidya (buat'!$I$4:$I$1868,I880)</f>
        <v>1</v>
      </c>
      <c r="B880" s="576">
        <v>46118.0</v>
      </c>
      <c r="C880" s="91" t="s">
        <v>83</v>
      </c>
      <c r="D880" s="91" t="s">
        <v>155</v>
      </c>
      <c r="E880" s="91" t="s">
        <v>4502</v>
      </c>
      <c r="F880" s="176">
        <v>46118.0</v>
      </c>
      <c r="G880" s="91"/>
      <c r="H880" s="91" t="s">
        <v>11153</v>
      </c>
      <c r="I880" s="91" t="s">
        <v>11154</v>
      </c>
      <c r="J880" s="558" t="s">
        <v>11155</v>
      </c>
      <c r="K880" s="558" t="s">
        <v>11156</v>
      </c>
      <c r="L880" s="313" t="s">
        <v>11156</v>
      </c>
      <c r="M880" s="91" t="s">
        <v>11157</v>
      </c>
      <c r="N880" s="91" t="s">
        <v>11157</v>
      </c>
      <c r="O880" s="183">
        <v>45999.0</v>
      </c>
      <c r="P880" s="337">
        <v>46013.0</v>
      </c>
      <c r="Q880" s="91" t="s">
        <v>143</v>
      </c>
      <c r="R880" s="91" t="s">
        <v>124</v>
      </c>
      <c r="S880" s="179" t="s">
        <v>350</v>
      </c>
      <c r="T880" s="179" t="s">
        <v>145</v>
      </c>
      <c r="U880" s="185"/>
      <c r="V880" s="179" t="s">
        <v>131</v>
      </c>
      <c r="W880" s="182"/>
      <c r="X880" s="182"/>
      <c r="Y880" s="182"/>
      <c r="Z880" s="180" t="s">
        <v>11158</v>
      </c>
      <c r="AA880" s="184"/>
    </row>
    <row r="881" ht="22.5" customHeight="1">
      <c r="A881" s="72">
        <f>COUNTIF('Copy of Call &amp; Chat-Lidya (buat'!$I$4:$I$1868,I881)</f>
        <v>1</v>
      </c>
      <c r="B881" s="576">
        <v>46118.0</v>
      </c>
      <c r="C881" s="91" t="s">
        <v>83</v>
      </c>
      <c r="D881" s="91" t="s">
        <v>155</v>
      </c>
      <c r="E881" s="91" t="s">
        <v>4508</v>
      </c>
      <c r="F881" s="176">
        <v>46118.0</v>
      </c>
      <c r="G881" s="91"/>
      <c r="H881" s="91" t="s">
        <v>11159</v>
      </c>
      <c r="I881" s="91" t="s">
        <v>11160</v>
      </c>
      <c r="J881" s="558" t="s">
        <v>11161</v>
      </c>
      <c r="K881" s="558" t="s">
        <v>11162</v>
      </c>
      <c r="L881" s="313" t="s">
        <v>11162</v>
      </c>
      <c r="M881" s="91" t="s">
        <v>11163</v>
      </c>
      <c r="N881" s="91" t="s">
        <v>11163</v>
      </c>
      <c r="O881" s="183">
        <v>45999.0</v>
      </c>
      <c r="P881" s="337">
        <v>46013.0</v>
      </c>
      <c r="Q881" s="91" t="s">
        <v>124</v>
      </c>
      <c r="R881" s="91" t="s">
        <v>124</v>
      </c>
      <c r="S881" s="179" t="s">
        <v>251</v>
      </c>
      <c r="T881" s="179" t="s">
        <v>127</v>
      </c>
      <c r="U881" s="185"/>
      <c r="V881" s="179" t="s">
        <v>131</v>
      </c>
      <c r="W881" s="182"/>
      <c r="X881" s="182"/>
      <c r="Y881" s="182"/>
      <c r="Z881" s="182"/>
      <c r="AA881" s="184"/>
    </row>
    <row r="882" ht="22.5" customHeight="1">
      <c r="A882" s="72">
        <f>COUNTIF('Copy of Call &amp; Chat-Lidya (buat'!$I$4:$I$1868,I882)</f>
        <v>1</v>
      </c>
      <c r="B882" s="576">
        <v>46118.0</v>
      </c>
      <c r="C882" s="91" t="s">
        <v>83</v>
      </c>
      <c r="D882" s="91" t="s">
        <v>155</v>
      </c>
      <c r="E882" s="91" t="s">
        <v>4516</v>
      </c>
      <c r="F882" s="176">
        <v>46118.0</v>
      </c>
      <c r="G882" s="91"/>
      <c r="H882" s="91" t="s">
        <v>11164</v>
      </c>
      <c r="I882" s="91" t="s">
        <v>11165</v>
      </c>
      <c r="J882" s="558" t="s">
        <v>11166</v>
      </c>
      <c r="K882" s="558" t="s">
        <v>11166</v>
      </c>
      <c r="L882" s="313" t="s">
        <v>11166</v>
      </c>
      <c r="M882" s="91" t="s">
        <v>11167</v>
      </c>
      <c r="N882" s="91" t="s">
        <v>11168</v>
      </c>
      <c r="O882" s="183">
        <v>46000.0</v>
      </c>
      <c r="P882" s="337">
        <v>46014.0</v>
      </c>
      <c r="Q882" s="91" t="s">
        <v>124</v>
      </c>
      <c r="R882" s="91" t="s">
        <v>143</v>
      </c>
      <c r="S882" s="179" t="s">
        <v>350</v>
      </c>
      <c r="T882" s="179" t="s">
        <v>145</v>
      </c>
      <c r="U882" s="185"/>
      <c r="V882" s="179" t="s">
        <v>283</v>
      </c>
      <c r="W882" s="182"/>
      <c r="X882" s="182"/>
      <c r="Y882" s="182"/>
      <c r="Z882" s="180" t="s">
        <v>11174</v>
      </c>
      <c r="AA882" s="184"/>
    </row>
    <row r="883" ht="22.5" customHeight="1">
      <c r="A883" s="72">
        <f>COUNTIF('Copy of Call &amp; Chat-Lidya (buat'!$I$4:$I$1868,I883)</f>
        <v>1</v>
      </c>
      <c r="B883" s="576">
        <v>46118.0</v>
      </c>
      <c r="C883" s="91" t="s">
        <v>83</v>
      </c>
      <c r="D883" s="91" t="s">
        <v>155</v>
      </c>
      <c r="E883" s="91" t="s">
        <v>4523</v>
      </c>
      <c r="F883" s="176">
        <v>46118.0</v>
      </c>
      <c r="G883" s="91"/>
      <c r="H883" s="91" t="s">
        <v>11175</v>
      </c>
      <c r="I883" s="91" t="s">
        <v>11176</v>
      </c>
      <c r="J883" s="558" t="s">
        <v>11177</v>
      </c>
      <c r="K883" s="558" t="s">
        <v>11178</v>
      </c>
      <c r="L883" s="313" t="s">
        <v>11178</v>
      </c>
      <c r="M883" s="91" t="s">
        <v>11179</v>
      </c>
      <c r="N883" s="91" t="s">
        <v>11180</v>
      </c>
      <c r="O883" s="183">
        <v>46000.0</v>
      </c>
      <c r="P883" s="337">
        <v>46014.0</v>
      </c>
      <c r="Q883" s="91" t="s">
        <v>124</v>
      </c>
      <c r="R883" s="91" t="s">
        <v>124</v>
      </c>
      <c r="S883" s="179" t="s">
        <v>126</v>
      </c>
      <c r="T883" s="179" t="s">
        <v>127</v>
      </c>
      <c r="U883" s="185"/>
      <c r="V883" s="179" t="s">
        <v>131</v>
      </c>
      <c r="W883" s="182"/>
      <c r="X883" s="182"/>
      <c r="Y883" s="182"/>
      <c r="Z883" s="182"/>
      <c r="AA883" s="184"/>
    </row>
    <row r="884" ht="22.5" customHeight="1">
      <c r="A884" s="72">
        <f>COUNTIF('Copy of Call &amp; Chat-Lidya (buat'!$I$4:$I$1868,I884)</f>
        <v>1</v>
      </c>
      <c r="B884" s="576">
        <v>46118.0</v>
      </c>
      <c r="C884" s="91" t="s">
        <v>83</v>
      </c>
      <c r="D884" s="91" t="s">
        <v>155</v>
      </c>
      <c r="E884" s="91" t="s">
        <v>4535</v>
      </c>
      <c r="F884" s="176">
        <v>46118.0</v>
      </c>
      <c r="G884" s="91"/>
      <c r="H884" s="91" t="s">
        <v>11185</v>
      </c>
      <c r="I884" s="91" t="s">
        <v>11186</v>
      </c>
      <c r="J884" s="558" t="s">
        <v>11187</v>
      </c>
      <c r="K884" s="558" t="s">
        <v>11188</v>
      </c>
      <c r="L884" s="313" t="s">
        <v>11188</v>
      </c>
      <c r="M884" s="91" t="s">
        <v>11189</v>
      </c>
      <c r="N884" s="91" t="s">
        <v>11189</v>
      </c>
      <c r="O884" s="183">
        <v>46001.0</v>
      </c>
      <c r="P884" s="337">
        <v>46015.0</v>
      </c>
      <c r="Q884" s="91" t="s">
        <v>124</v>
      </c>
      <c r="R884" s="91" t="s">
        <v>124</v>
      </c>
      <c r="S884" s="179" t="s">
        <v>251</v>
      </c>
      <c r="T884" s="179" t="s">
        <v>127</v>
      </c>
      <c r="U884" s="185"/>
      <c r="V884" s="179" t="s">
        <v>131</v>
      </c>
      <c r="W884" s="182"/>
      <c r="X884" s="182"/>
      <c r="Y884" s="182"/>
      <c r="Z884" s="182"/>
      <c r="AA884" s="184"/>
    </row>
    <row r="885" ht="22.5" customHeight="1">
      <c r="A885" s="72">
        <f>COUNTIF('Copy of Call &amp; Chat-Lidya (buat'!$I$4:$I$1868,I885)</f>
        <v>1</v>
      </c>
      <c r="B885" s="576">
        <v>46118.0</v>
      </c>
      <c r="C885" s="91" t="s">
        <v>83</v>
      </c>
      <c r="D885" s="91" t="s">
        <v>155</v>
      </c>
      <c r="E885" s="91" t="s">
        <v>4544</v>
      </c>
      <c r="F885" s="176">
        <v>46118.0</v>
      </c>
      <c r="G885" s="91"/>
      <c r="H885" s="91" t="s">
        <v>11193</v>
      </c>
      <c r="I885" s="91" t="s">
        <v>11195</v>
      </c>
      <c r="J885" s="558" t="s">
        <v>11196</v>
      </c>
      <c r="K885" s="558" t="s">
        <v>11197</v>
      </c>
      <c r="L885" s="313" t="s">
        <v>11197</v>
      </c>
      <c r="M885" s="91" t="s">
        <v>11198</v>
      </c>
      <c r="N885" s="91" t="s">
        <v>11198</v>
      </c>
      <c r="O885" s="183">
        <v>46001.0</v>
      </c>
      <c r="P885" s="337">
        <v>46015.0</v>
      </c>
      <c r="Q885" s="91" t="s">
        <v>124</v>
      </c>
      <c r="R885" s="91" t="s">
        <v>124</v>
      </c>
      <c r="S885" s="179" t="s">
        <v>251</v>
      </c>
      <c r="T885" s="179" t="s">
        <v>127</v>
      </c>
      <c r="U885" s="185"/>
      <c r="V885" s="179" t="s">
        <v>131</v>
      </c>
      <c r="W885" s="182"/>
      <c r="X885" s="182"/>
      <c r="Y885" s="182"/>
      <c r="Z885" s="182"/>
      <c r="AA885" s="184"/>
    </row>
    <row r="886" ht="22.5" customHeight="1">
      <c r="A886" s="72">
        <f>COUNTIF('Copy of Call &amp; Chat-Lidya (buat'!$I$4:$I$1868,I886)</f>
        <v>1</v>
      </c>
      <c r="B886" s="576">
        <v>46118.0</v>
      </c>
      <c r="C886" s="91" t="s">
        <v>83</v>
      </c>
      <c r="D886" s="91" t="s">
        <v>155</v>
      </c>
      <c r="E886" s="91" t="s">
        <v>4550</v>
      </c>
      <c r="F886" s="176">
        <v>46118.0</v>
      </c>
      <c r="G886" s="91"/>
      <c r="H886" s="91" t="s">
        <v>9915</v>
      </c>
      <c r="I886" s="91" t="s">
        <v>9916</v>
      </c>
      <c r="J886" s="558" t="s">
        <v>9917</v>
      </c>
      <c r="K886" s="558" t="s">
        <v>9918</v>
      </c>
      <c r="L886" s="313" t="s">
        <v>9918</v>
      </c>
      <c r="M886" s="91" t="s">
        <v>9919</v>
      </c>
      <c r="N886" s="91" t="s">
        <v>9919</v>
      </c>
      <c r="O886" s="183">
        <v>46002.0</v>
      </c>
      <c r="P886" s="337">
        <v>46016.0</v>
      </c>
      <c r="Q886" s="91" t="s">
        <v>135</v>
      </c>
      <c r="R886" s="91" t="s">
        <v>124</v>
      </c>
      <c r="S886" s="179" t="s">
        <v>126</v>
      </c>
      <c r="T886" s="179" t="s">
        <v>127</v>
      </c>
      <c r="U886" s="185"/>
      <c r="V886" s="179" t="s">
        <v>131</v>
      </c>
      <c r="W886" s="182"/>
      <c r="X886" s="182"/>
      <c r="Y886" s="182"/>
      <c r="Z886" s="182"/>
      <c r="AA886" s="184"/>
    </row>
    <row r="887" ht="22.5" customHeight="1">
      <c r="A887" s="72">
        <f>COUNTIF('Copy of Call &amp; Chat-Lidya (buat'!$I$4:$I$1868,I887)</f>
        <v>1</v>
      </c>
      <c r="B887" s="576">
        <v>46118.0</v>
      </c>
      <c r="C887" s="91" t="s">
        <v>83</v>
      </c>
      <c r="D887" s="91" t="s">
        <v>155</v>
      </c>
      <c r="E887" s="91" t="s">
        <v>4561</v>
      </c>
      <c r="F887" s="176">
        <v>46118.0</v>
      </c>
      <c r="G887" s="91"/>
      <c r="H887" s="91" t="s">
        <v>11203</v>
      </c>
      <c r="I887" s="91" t="s">
        <v>11204</v>
      </c>
      <c r="J887" s="558" t="s">
        <v>11205</v>
      </c>
      <c r="K887" s="558" t="s">
        <v>11206</v>
      </c>
      <c r="L887" s="313" t="s">
        <v>11206</v>
      </c>
      <c r="M887" s="91" t="s">
        <v>11208</v>
      </c>
      <c r="N887" s="91" t="s">
        <v>11208</v>
      </c>
      <c r="O887" s="183">
        <v>46002.0</v>
      </c>
      <c r="P887" s="337">
        <v>46016.0</v>
      </c>
      <c r="Q887" s="91" t="s">
        <v>135</v>
      </c>
      <c r="R887" s="91" t="s">
        <v>124</v>
      </c>
      <c r="S887" s="179" t="s">
        <v>126</v>
      </c>
      <c r="T887" s="179" t="s">
        <v>127</v>
      </c>
      <c r="U887" s="185"/>
      <c r="V887" s="179" t="s">
        <v>131</v>
      </c>
      <c r="W887" s="182"/>
      <c r="X887" s="182"/>
      <c r="Y887" s="182"/>
      <c r="Z887" s="182"/>
      <c r="AA887" s="184"/>
    </row>
    <row r="888" ht="22.5" customHeight="1">
      <c r="A888" s="72">
        <f>COUNTIF('Copy of Call &amp; Chat-Lidya (buat'!$I$4:$I$1868,I888)</f>
        <v>1</v>
      </c>
      <c r="B888" s="576">
        <v>46118.0</v>
      </c>
      <c r="C888" s="91" t="s">
        <v>83</v>
      </c>
      <c r="D888" s="91" t="s">
        <v>155</v>
      </c>
      <c r="E888" s="91" t="s">
        <v>4572</v>
      </c>
      <c r="F888" s="176">
        <v>46118.0</v>
      </c>
      <c r="G888" s="91"/>
      <c r="H888" s="91" t="s">
        <v>9920</v>
      </c>
      <c r="I888" s="91" t="s">
        <v>9921</v>
      </c>
      <c r="J888" s="558" t="s">
        <v>9922</v>
      </c>
      <c r="K888" s="558" t="s">
        <v>154</v>
      </c>
      <c r="L888" s="313" t="s">
        <v>154</v>
      </c>
      <c r="M888" s="91" t="s">
        <v>9923</v>
      </c>
      <c r="N888" s="91" t="s">
        <v>9924</v>
      </c>
      <c r="O888" s="183">
        <v>46002.0</v>
      </c>
      <c r="P888" s="337">
        <v>46016.0</v>
      </c>
      <c r="Q888" s="91" t="s">
        <v>893</v>
      </c>
      <c r="R888" s="91" t="s">
        <v>124</v>
      </c>
      <c r="S888" s="179" t="s">
        <v>251</v>
      </c>
      <c r="T888" s="179" t="s">
        <v>127</v>
      </c>
      <c r="U888" s="185"/>
      <c r="V888" s="179" t="s">
        <v>131</v>
      </c>
      <c r="W888" s="182"/>
      <c r="X888" s="182"/>
      <c r="Y888" s="182"/>
      <c r="Z888" s="182"/>
      <c r="AA888" s="184"/>
    </row>
    <row r="889" ht="22.5" customHeight="1">
      <c r="A889" s="72">
        <f>COUNTIF('Copy of Call &amp; Chat-Lidya (buat'!$I$4:$I$1868,I889)</f>
        <v>1</v>
      </c>
      <c r="B889" s="576">
        <v>46118.0</v>
      </c>
      <c r="C889" s="91" t="s">
        <v>83</v>
      </c>
      <c r="D889" s="91" t="s">
        <v>155</v>
      </c>
      <c r="E889" s="91" t="s">
        <v>4583</v>
      </c>
      <c r="F889" s="176">
        <v>46118.0</v>
      </c>
      <c r="G889" s="91"/>
      <c r="H889" s="91" t="s">
        <v>11217</v>
      </c>
      <c r="I889" s="91" t="s">
        <v>11218</v>
      </c>
      <c r="J889" s="558" t="s">
        <v>11219</v>
      </c>
      <c r="K889" s="558" t="s">
        <v>11220</v>
      </c>
      <c r="L889" s="313" t="s">
        <v>11220</v>
      </c>
      <c r="M889" s="182"/>
      <c r="N889" s="91" t="s">
        <v>11221</v>
      </c>
      <c r="O889" s="183">
        <v>46004.0</v>
      </c>
      <c r="P889" s="337">
        <v>46018.0</v>
      </c>
      <c r="Q889" s="91" t="s">
        <v>124</v>
      </c>
      <c r="R889" s="91" t="s">
        <v>124</v>
      </c>
      <c r="S889" s="179" t="s">
        <v>251</v>
      </c>
      <c r="T889" s="179" t="s">
        <v>127</v>
      </c>
      <c r="U889" s="185"/>
      <c r="V889" s="179" t="s">
        <v>131</v>
      </c>
      <c r="W889" s="182"/>
      <c r="X889" s="182"/>
      <c r="Y889" s="182"/>
      <c r="Z889" s="182"/>
      <c r="AA889" s="184"/>
    </row>
    <row r="890" ht="22.5" customHeight="1">
      <c r="A890" s="72">
        <f>COUNTIF('Copy of Call &amp; Chat-Lidya (buat'!$I$4:$I$1868,I890)</f>
        <v>1</v>
      </c>
      <c r="B890" s="576">
        <v>46118.0</v>
      </c>
      <c r="C890" s="91" t="s">
        <v>83</v>
      </c>
      <c r="D890" s="91" t="s">
        <v>155</v>
      </c>
      <c r="E890" s="91" t="s">
        <v>4594</v>
      </c>
      <c r="F890" s="176">
        <v>46118.0</v>
      </c>
      <c r="G890" s="91"/>
      <c r="H890" s="91" t="s">
        <v>9487</v>
      </c>
      <c r="I890" s="91" t="s">
        <v>9488</v>
      </c>
      <c r="J890" s="558" t="s">
        <v>9489</v>
      </c>
      <c r="K890" s="558" t="s">
        <v>9490</v>
      </c>
      <c r="L890" s="313" t="s">
        <v>9490</v>
      </c>
      <c r="M890" s="91" t="s">
        <v>9491</v>
      </c>
      <c r="N890" s="91" t="s">
        <v>9491</v>
      </c>
      <c r="O890" s="183">
        <v>45835.0</v>
      </c>
      <c r="P890" s="337">
        <v>45849.0</v>
      </c>
      <c r="Q890" s="91" t="s">
        <v>149</v>
      </c>
      <c r="R890" s="91" t="s">
        <v>124</v>
      </c>
      <c r="S890" s="179" t="s">
        <v>251</v>
      </c>
      <c r="T890" s="179" t="s">
        <v>127</v>
      </c>
      <c r="U890" s="185"/>
      <c r="V890" s="179" t="s">
        <v>131</v>
      </c>
      <c r="W890" s="182"/>
      <c r="X890" s="182"/>
      <c r="Y890" s="182"/>
      <c r="Z890" s="182"/>
      <c r="AA890" s="184"/>
    </row>
    <row r="891" ht="22.5" customHeight="1">
      <c r="A891" s="72">
        <f>COUNTIF('Copy of Call &amp; Chat-Lidya (buat'!$I$4:$I$1868,I891)</f>
        <v>1</v>
      </c>
      <c r="B891" s="576">
        <v>46118.0</v>
      </c>
      <c r="C891" s="91" t="s">
        <v>83</v>
      </c>
      <c r="D891" s="91" t="s">
        <v>155</v>
      </c>
      <c r="E891" s="91" t="s">
        <v>4604</v>
      </c>
      <c r="F891" s="176">
        <v>46118.0</v>
      </c>
      <c r="G891" s="91"/>
      <c r="H891" s="91" t="s">
        <v>11231</v>
      </c>
      <c r="I891" s="91" t="s">
        <v>7706</v>
      </c>
      <c r="J891" s="558" t="s">
        <v>7707</v>
      </c>
      <c r="K891" s="558" t="s">
        <v>7708</v>
      </c>
      <c r="L891" s="313" t="s">
        <v>7708</v>
      </c>
      <c r="M891" s="91" t="s">
        <v>11233</v>
      </c>
      <c r="N891" s="91" t="s">
        <v>7709</v>
      </c>
      <c r="O891" s="183">
        <v>45836.0</v>
      </c>
      <c r="P891" s="337">
        <v>45850.0</v>
      </c>
      <c r="Q891" s="91" t="s">
        <v>143</v>
      </c>
      <c r="R891" s="91" t="s">
        <v>124</v>
      </c>
      <c r="S891" s="179" t="s">
        <v>126</v>
      </c>
      <c r="T891" s="179" t="s">
        <v>127</v>
      </c>
      <c r="U891" s="185"/>
      <c r="V891" s="179" t="s">
        <v>131</v>
      </c>
      <c r="W891" s="182"/>
      <c r="X891" s="182"/>
      <c r="Y891" s="182"/>
      <c r="Z891" s="182"/>
      <c r="AA891" s="184"/>
    </row>
    <row r="892" ht="22.5" customHeight="1">
      <c r="A892" s="72">
        <f>COUNTIF('Copy of Call &amp; Chat-Lidya (buat'!$I$4:$I$1868,I892)</f>
        <v>5</v>
      </c>
      <c r="B892" s="576">
        <v>46118.0</v>
      </c>
      <c r="C892" s="91" t="s">
        <v>83</v>
      </c>
      <c r="D892" s="91" t="s">
        <v>155</v>
      </c>
      <c r="E892" s="91" t="s">
        <v>4594</v>
      </c>
      <c r="F892" s="176">
        <v>46118.0</v>
      </c>
      <c r="G892" s="91"/>
      <c r="H892" s="91" t="s">
        <v>3526</v>
      </c>
      <c r="I892" s="91" t="s">
        <v>3527</v>
      </c>
      <c r="J892" s="558" t="s">
        <v>3529</v>
      </c>
      <c r="K892" s="558" t="s">
        <v>3531</v>
      </c>
      <c r="L892" s="313" t="s">
        <v>3531</v>
      </c>
      <c r="M892" s="91" t="s">
        <v>3533</v>
      </c>
      <c r="N892" s="91" t="s">
        <v>3535</v>
      </c>
      <c r="O892" s="183">
        <v>46114.0</v>
      </c>
      <c r="P892" s="337">
        <v>46128.0</v>
      </c>
      <c r="Q892" s="91" t="s">
        <v>143</v>
      </c>
      <c r="R892" s="91" t="s">
        <v>143</v>
      </c>
      <c r="S892" s="179" t="s">
        <v>126</v>
      </c>
      <c r="T892" s="179" t="s">
        <v>145</v>
      </c>
      <c r="U892" s="83" t="s">
        <v>101</v>
      </c>
      <c r="V892" s="179" t="s">
        <v>131</v>
      </c>
      <c r="W892" s="182"/>
      <c r="X892" s="182"/>
      <c r="Y892" s="182"/>
      <c r="Z892" s="182"/>
      <c r="AA892" s="184"/>
    </row>
    <row r="893" ht="22.5" customHeight="1">
      <c r="A893" s="72">
        <f>COUNTIF('Copy of Call &amp; Chat-Lidya (buat'!$I$4:$I$1868,I893)</f>
        <v>7</v>
      </c>
      <c r="B893" s="576">
        <v>46118.0</v>
      </c>
      <c r="C893" s="91" t="s">
        <v>83</v>
      </c>
      <c r="D893" s="91" t="s">
        <v>155</v>
      </c>
      <c r="E893" s="91" t="s">
        <v>4604</v>
      </c>
      <c r="F893" s="176">
        <v>46118.0</v>
      </c>
      <c r="G893" s="91"/>
      <c r="H893" s="91" t="s">
        <v>2718</v>
      </c>
      <c r="I893" s="91" t="s">
        <v>2719</v>
      </c>
      <c r="J893" s="558" t="s">
        <v>2720</v>
      </c>
      <c r="K893" s="558" t="s">
        <v>2721</v>
      </c>
      <c r="L893" s="313" t="s">
        <v>2721</v>
      </c>
      <c r="M893" s="91" t="s">
        <v>2724</v>
      </c>
      <c r="N893" s="91" t="s">
        <v>2724</v>
      </c>
      <c r="O893" s="183">
        <v>46115.0</v>
      </c>
      <c r="P893" s="337">
        <v>46129.0</v>
      </c>
      <c r="Q893" s="91" t="s">
        <v>98</v>
      </c>
      <c r="R893" s="91" t="s">
        <v>143</v>
      </c>
      <c r="S893" s="179" t="s">
        <v>126</v>
      </c>
      <c r="T893" s="179" t="s">
        <v>145</v>
      </c>
      <c r="U893" s="83" t="s">
        <v>101</v>
      </c>
      <c r="V893" s="179" t="s">
        <v>131</v>
      </c>
      <c r="W893" s="182"/>
      <c r="X893" s="182"/>
      <c r="Y893" s="182"/>
      <c r="Z893" s="182"/>
      <c r="AA893" s="184"/>
    </row>
    <row r="894" ht="22.5" customHeight="1">
      <c r="A894" s="72">
        <f>COUNTIF('Copy of Call &amp; Chat-Lidya (buat'!$I$4:$I$1868,I894)</f>
        <v>5</v>
      </c>
      <c r="B894" s="576">
        <v>46118.0</v>
      </c>
      <c r="C894" s="91" t="s">
        <v>83</v>
      </c>
      <c r="D894" s="91" t="s">
        <v>155</v>
      </c>
      <c r="E894" s="91" t="s">
        <v>4616</v>
      </c>
      <c r="F894" s="176">
        <v>46118.0</v>
      </c>
      <c r="G894" s="91"/>
      <c r="H894" s="91" t="s">
        <v>3539</v>
      </c>
      <c r="I894" s="91" t="s">
        <v>3540</v>
      </c>
      <c r="J894" s="558" t="s">
        <v>3541</v>
      </c>
      <c r="K894" s="558" t="s">
        <v>3543</v>
      </c>
      <c r="L894" s="313" t="s">
        <v>3543</v>
      </c>
      <c r="M894" s="91" t="s">
        <v>3545</v>
      </c>
      <c r="N894" s="91" t="s">
        <v>3545</v>
      </c>
      <c r="O894" s="183">
        <v>46115.0</v>
      </c>
      <c r="P894" s="337">
        <v>46129.0</v>
      </c>
      <c r="Q894" s="91" t="s">
        <v>124</v>
      </c>
      <c r="R894" s="91" t="s">
        <v>143</v>
      </c>
      <c r="S894" s="179" t="s">
        <v>126</v>
      </c>
      <c r="T894" s="179" t="s">
        <v>145</v>
      </c>
      <c r="U894" s="179" t="s">
        <v>101</v>
      </c>
      <c r="V894" s="179" t="s">
        <v>131</v>
      </c>
      <c r="W894" s="182"/>
      <c r="X894" s="182"/>
      <c r="Y894" s="182"/>
      <c r="Z894" s="182"/>
      <c r="AA894" s="184"/>
    </row>
    <row r="895" ht="22.5" customHeight="1">
      <c r="A895" s="72">
        <f>COUNTIF('Copy of Call &amp; Chat-Lidya (buat'!$I$4:$I$1868,I895)</f>
        <v>7</v>
      </c>
      <c r="B895" s="576">
        <v>46118.0</v>
      </c>
      <c r="C895" s="91" t="s">
        <v>83</v>
      </c>
      <c r="D895" s="91" t="s">
        <v>155</v>
      </c>
      <c r="E895" s="91" t="s">
        <v>4627</v>
      </c>
      <c r="F895" s="176">
        <v>46118.0</v>
      </c>
      <c r="G895" s="91"/>
      <c r="H895" s="91" t="s">
        <v>1017</v>
      </c>
      <c r="I895" s="91" t="s">
        <v>1018</v>
      </c>
      <c r="J895" s="558" t="s">
        <v>1019</v>
      </c>
      <c r="K895" s="558" t="s">
        <v>1020</v>
      </c>
      <c r="L895" s="313" t="s">
        <v>1020</v>
      </c>
      <c r="M895" s="91" t="s">
        <v>1021</v>
      </c>
      <c r="N895" s="91" t="s">
        <v>1021</v>
      </c>
      <c r="O895" s="183">
        <v>46117.0</v>
      </c>
      <c r="P895" s="337">
        <v>46131.0</v>
      </c>
      <c r="Q895" s="91" t="s">
        <v>213</v>
      </c>
      <c r="R895" s="91" t="s">
        <v>143</v>
      </c>
      <c r="S895" s="179" t="s">
        <v>350</v>
      </c>
      <c r="T895" s="179" t="s">
        <v>145</v>
      </c>
      <c r="U895" s="83" t="s">
        <v>101</v>
      </c>
      <c r="V895" s="179" t="s">
        <v>283</v>
      </c>
      <c r="W895" s="97" t="s">
        <v>694</v>
      </c>
      <c r="X895" s="182"/>
      <c r="Y895" s="182"/>
      <c r="Z895" s="180" t="s">
        <v>11243</v>
      </c>
      <c r="AA895" s="184"/>
    </row>
    <row r="896" ht="22.5" customHeight="1">
      <c r="A896" s="72">
        <f>COUNTIF('Copy of Call &amp; Chat-Lidya (buat'!$I$4:$I$1868,I896)</f>
        <v>5</v>
      </c>
      <c r="B896" s="576">
        <v>46118.0</v>
      </c>
      <c r="C896" s="91" t="s">
        <v>83</v>
      </c>
      <c r="D896" s="91" t="s">
        <v>155</v>
      </c>
      <c r="E896" s="91" t="s">
        <v>4637</v>
      </c>
      <c r="F896" s="176">
        <v>46118.0</v>
      </c>
      <c r="G896" s="91"/>
      <c r="H896" s="91" t="s">
        <v>6747</v>
      </c>
      <c r="I896" s="91" t="s">
        <v>6749</v>
      </c>
      <c r="J896" s="558" t="s">
        <v>6750</v>
      </c>
      <c r="K896" s="558" t="s">
        <v>6752</v>
      </c>
      <c r="L896" s="313" t="s">
        <v>6752</v>
      </c>
      <c r="M896" s="91" t="s">
        <v>6754</v>
      </c>
      <c r="N896" s="91" t="s">
        <v>6756</v>
      </c>
      <c r="O896" s="183">
        <v>46118.0</v>
      </c>
      <c r="P896" s="337">
        <v>46132.0</v>
      </c>
      <c r="Q896" s="91" t="s">
        <v>124</v>
      </c>
      <c r="R896" s="91" t="s">
        <v>143</v>
      </c>
      <c r="S896" s="179" t="s">
        <v>350</v>
      </c>
      <c r="T896" s="179" t="s">
        <v>145</v>
      </c>
      <c r="U896" s="83" t="s">
        <v>101</v>
      </c>
      <c r="V896" s="179" t="s">
        <v>283</v>
      </c>
      <c r="W896" s="378"/>
      <c r="X896" s="182"/>
      <c r="Y896" s="182"/>
      <c r="Z896" s="180" t="s">
        <v>11244</v>
      </c>
      <c r="AA896" s="184"/>
    </row>
    <row r="897" ht="22.5" customHeight="1">
      <c r="A897" s="72">
        <f>COUNTIF('Copy of Call &amp; Chat-Lidya (buat'!$I$4:$I$1868,I897)</f>
        <v>7</v>
      </c>
      <c r="B897" s="576">
        <v>46118.0</v>
      </c>
      <c r="C897" s="94" t="s">
        <v>83</v>
      </c>
      <c r="D897" s="94" t="s">
        <v>125</v>
      </c>
      <c r="E897" s="91" t="s">
        <v>4652</v>
      </c>
      <c r="F897" s="429">
        <v>46084.0</v>
      </c>
      <c r="G897" s="94"/>
      <c r="H897" s="94">
        <v>10687.0</v>
      </c>
      <c r="I897" s="94" t="s">
        <v>2102</v>
      </c>
      <c r="J897" s="161" t="s">
        <v>2103</v>
      </c>
      <c r="K897" s="161" t="s">
        <v>2104</v>
      </c>
      <c r="L897" s="430" t="s">
        <v>2104</v>
      </c>
      <c r="M897" s="94" t="s">
        <v>2105</v>
      </c>
      <c r="N897" s="94" t="s">
        <v>3634</v>
      </c>
      <c r="O897" s="431">
        <v>46069.0</v>
      </c>
      <c r="P897" s="436">
        <v>46083.0</v>
      </c>
      <c r="Q897" s="94" t="s">
        <v>124</v>
      </c>
      <c r="R897" s="75" t="s">
        <v>98</v>
      </c>
      <c r="S897" s="166" t="s">
        <v>100</v>
      </c>
      <c r="T897" s="841" t="s">
        <v>381</v>
      </c>
      <c r="U897" s="167" t="s">
        <v>101</v>
      </c>
      <c r="V897" s="166" t="s">
        <v>105</v>
      </c>
      <c r="W897" s="175"/>
      <c r="X897" s="175"/>
      <c r="Y897" s="175"/>
      <c r="Z897" s="353" t="s">
        <v>11245</v>
      </c>
      <c r="AA897" s="175"/>
    </row>
    <row r="898" ht="22.5" customHeight="1">
      <c r="A898" s="72">
        <f>COUNTIF('Copy of Call &amp; Chat-Lidya (buat'!$I$4:$I$1868,I898)</f>
        <v>1</v>
      </c>
      <c r="B898" s="576">
        <v>46118.0</v>
      </c>
      <c r="C898" s="91" t="s">
        <v>83</v>
      </c>
      <c r="D898" s="91" t="s">
        <v>155</v>
      </c>
      <c r="E898" s="91" t="s">
        <v>4665</v>
      </c>
      <c r="F898" s="176"/>
      <c r="G898" s="91"/>
      <c r="H898" s="91"/>
      <c r="I898" s="76" t="s">
        <v>9057</v>
      </c>
      <c r="J898" s="558"/>
      <c r="K898" s="847" t="s">
        <v>1613</v>
      </c>
      <c r="L898" s="346" t="s">
        <v>1613</v>
      </c>
      <c r="M898" s="91"/>
      <c r="N898" s="91"/>
      <c r="O898" s="183"/>
      <c r="P898" s="559"/>
      <c r="Q898" s="91"/>
      <c r="R898" s="75" t="s">
        <v>98</v>
      </c>
      <c r="S898" s="83" t="s">
        <v>100</v>
      </c>
      <c r="T898" s="83" t="s">
        <v>350</v>
      </c>
      <c r="U898" s="185"/>
      <c r="V898" s="83" t="s">
        <v>105</v>
      </c>
      <c r="W898" s="182"/>
      <c r="X898" s="182"/>
      <c r="Y898" s="182"/>
      <c r="Z898" s="497" t="s">
        <v>11246</v>
      </c>
      <c r="AA898" s="184"/>
    </row>
    <row r="899" ht="22.5" customHeight="1">
      <c r="A899" s="72">
        <f>COUNTIF('Copy of Call &amp; Chat-Lidya (buat'!$I$4:$I$1868,I899)</f>
        <v>2</v>
      </c>
      <c r="B899" s="576">
        <v>46118.0</v>
      </c>
      <c r="C899" s="91" t="s">
        <v>83</v>
      </c>
      <c r="D899" s="91" t="s">
        <v>155</v>
      </c>
      <c r="E899" s="91" t="s">
        <v>3394</v>
      </c>
      <c r="F899" s="176"/>
      <c r="G899" s="91"/>
      <c r="H899" s="91"/>
      <c r="I899" s="91">
        <v>9865.0</v>
      </c>
      <c r="J899" s="558" t="s">
        <v>3395</v>
      </c>
      <c r="K899" s="498" t="s">
        <v>11247</v>
      </c>
      <c r="L899" s="180" t="s">
        <v>11247</v>
      </c>
      <c r="M899" s="91"/>
      <c r="N899" s="91"/>
      <c r="O899" s="183"/>
      <c r="P899" s="559"/>
      <c r="Q899" s="91"/>
      <c r="R899" s="75" t="s">
        <v>98</v>
      </c>
      <c r="S899" s="83" t="s">
        <v>100</v>
      </c>
      <c r="T899" s="83" t="s">
        <v>100</v>
      </c>
      <c r="U899" s="185"/>
      <c r="V899" s="83" t="s">
        <v>105</v>
      </c>
      <c r="W899" s="182"/>
      <c r="X899" s="182"/>
      <c r="Y899" s="182"/>
      <c r="Z899" s="497" t="s">
        <v>11248</v>
      </c>
      <c r="AA899" s="184"/>
    </row>
    <row r="900" ht="22.5" customHeight="1">
      <c r="A900" s="72">
        <f>COUNTIF('Copy of Call &amp; Chat-Lidya (buat'!$I$4:$I$1868,I900)</f>
        <v>4</v>
      </c>
      <c r="B900" s="576">
        <v>46118.0</v>
      </c>
      <c r="C900" s="91" t="s">
        <v>83</v>
      </c>
      <c r="D900" s="91" t="s">
        <v>155</v>
      </c>
      <c r="E900" s="91" t="s">
        <v>4692</v>
      </c>
      <c r="F900" s="176"/>
      <c r="G900" s="91"/>
      <c r="H900" s="91"/>
      <c r="I900" s="91">
        <v>9174.0</v>
      </c>
      <c r="J900" s="558" t="s">
        <v>4568</v>
      </c>
      <c r="K900" s="498" t="s">
        <v>10117</v>
      </c>
      <c r="L900" s="180" t="s">
        <v>10117</v>
      </c>
      <c r="M900" s="91"/>
      <c r="N900" s="91"/>
      <c r="O900" s="183"/>
      <c r="P900" s="559"/>
      <c r="Q900" s="91"/>
      <c r="R900" s="75" t="s">
        <v>98</v>
      </c>
      <c r="S900" s="83" t="s">
        <v>99</v>
      </c>
      <c r="T900" s="83" t="s">
        <v>350</v>
      </c>
      <c r="U900" s="185"/>
      <c r="V900" s="83" t="s">
        <v>105</v>
      </c>
      <c r="W900" s="182"/>
      <c r="X900" s="182"/>
      <c r="Y900" s="182"/>
      <c r="Z900" s="497" t="s">
        <v>11249</v>
      </c>
      <c r="AA900" s="184"/>
    </row>
    <row r="901" ht="22.5" customHeight="1">
      <c r="A901" s="72">
        <f>COUNTIF('Copy of Call &amp; Chat-Lidya (buat'!$I$4:$I$1868,I901)</f>
        <v>2</v>
      </c>
      <c r="B901" s="576">
        <v>46118.0</v>
      </c>
      <c r="C901" s="91" t="s">
        <v>83</v>
      </c>
      <c r="D901" s="91" t="s">
        <v>155</v>
      </c>
      <c r="E901" s="91" t="s">
        <v>4705</v>
      </c>
      <c r="F901" s="176"/>
      <c r="G901" s="91"/>
      <c r="H901" s="91"/>
      <c r="I901" s="91">
        <v>11517.0</v>
      </c>
      <c r="J901" s="558" t="s">
        <v>3188</v>
      </c>
      <c r="K901" s="498" t="s">
        <v>3189</v>
      </c>
      <c r="L901" s="180" t="s">
        <v>3189</v>
      </c>
      <c r="M901" s="91"/>
      <c r="N901" s="91"/>
      <c r="O901" s="183"/>
      <c r="P901" s="559"/>
      <c r="Q901" s="91"/>
      <c r="R901" s="75" t="s">
        <v>98</v>
      </c>
      <c r="S901" s="83" t="s">
        <v>100</v>
      </c>
      <c r="T901" s="83" t="s">
        <v>100</v>
      </c>
      <c r="U901" s="185"/>
      <c r="V901" s="83" t="s">
        <v>105</v>
      </c>
      <c r="W901" s="182"/>
      <c r="X901" s="182"/>
      <c r="Y901" s="182"/>
      <c r="Z901" s="497" t="s">
        <v>11252</v>
      </c>
      <c r="AA901" s="184"/>
    </row>
    <row r="902" ht="22.5" customHeight="1">
      <c r="A902" s="72">
        <f>COUNTIF('Copy of Call &amp; Chat-Lidya (buat'!$I$4:$I$1868,I902)</f>
        <v>1</v>
      </c>
      <c r="B902" s="576">
        <v>46118.0</v>
      </c>
      <c r="C902" s="91" t="s">
        <v>83</v>
      </c>
      <c r="D902" s="91" t="s">
        <v>155</v>
      </c>
      <c r="E902" s="91" t="s">
        <v>4028</v>
      </c>
      <c r="F902" s="176"/>
      <c r="G902" s="91"/>
      <c r="H902" s="91"/>
      <c r="I902" s="91">
        <v>17138.0</v>
      </c>
      <c r="J902" s="558" t="s">
        <v>5552</v>
      </c>
      <c r="K902" s="498" t="s">
        <v>11254</v>
      </c>
      <c r="L902" s="180" t="s">
        <v>11254</v>
      </c>
      <c r="M902" s="91"/>
      <c r="N902" s="91"/>
      <c r="O902" s="183"/>
      <c r="P902" s="559"/>
      <c r="Q902" s="91"/>
      <c r="R902" s="75" t="s">
        <v>98</v>
      </c>
      <c r="S902" s="83" t="s">
        <v>99</v>
      </c>
      <c r="T902" s="83" t="s">
        <v>350</v>
      </c>
      <c r="U902" s="185"/>
      <c r="V902" s="83" t="s">
        <v>105</v>
      </c>
      <c r="W902" s="182"/>
      <c r="X902" s="182"/>
      <c r="Y902" s="182"/>
      <c r="Z902" s="497" t="s">
        <v>11256</v>
      </c>
      <c r="AA902" s="184"/>
    </row>
    <row r="903" ht="22.5" customHeight="1">
      <c r="A903" s="72">
        <f>COUNTIF('Copy of Call &amp; Chat-Lidya (buat'!$I$4:$I$1868,I903)</f>
        <v>1</v>
      </c>
      <c r="B903" s="576">
        <v>46114.0</v>
      </c>
      <c r="C903" s="91" t="s">
        <v>83</v>
      </c>
      <c r="D903" s="91" t="s">
        <v>155</v>
      </c>
      <c r="E903" s="91" t="s">
        <v>3301</v>
      </c>
      <c r="F903" s="176">
        <v>46114.0</v>
      </c>
      <c r="G903" s="91"/>
      <c r="H903" s="91" t="s">
        <v>11257</v>
      </c>
      <c r="I903" s="91" t="s">
        <v>11258</v>
      </c>
      <c r="J903" s="558" t="s">
        <v>11259</v>
      </c>
      <c r="K903" s="558" t="s">
        <v>11260</v>
      </c>
      <c r="L903" s="313" t="s">
        <v>11260</v>
      </c>
      <c r="M903" s="91" t="s">
        <v>11261</v>
      </c>
      <c r="N903" s="91" t="s">
        <v>11262</v>
      </c>
      <c r="O903" s="183">
        <v>45915.0</v>
      </c>
      <c r="P903" s="793">
        <v>45929.0</v>
      </c>
      <c r="Q903" s="91" t="s">
        <v>124</v>
      </c>
      <c r="R903" s="182"/>
      <c r="S903" s="179" t="s">
        <v>251</v>
      </c>
      <c r="T903" s="179" t="s">
        <v>127</v>
      </c>
      <c r="U903" s="185"/>
      <c r="V903" s="179" t="s">
        <v>131</v>
      </c>
      <c r="W903" s="182"/>
      <c r="X903" s="182"/>
      <c r="Y903" s="182"/>
      <c r="Z903" s="182"/>
      <c r="AA903" s="184"/>
    </row>
    <row r="904" ht="22.5" customHeight="1">
      <c r="A904" s="72">
        <f>COUNTIF('Copy of Call &amp; Chat-Lidya (buat'!$I$4:$I$1868,I904)</f>
        <v>1</v>
      </c>
      <c r="B904" s="576">
        <v>46114.0</v>
      </c>
      <c r="C904" s="91" t="s">
        <v>83</v>
      </c>
      <c r="D904" s="91" t="s">
        <v>155</v>
      </c>
      <c r="E904" s="91" t="s">
        <v>5349</v>
      </c>
      <c r="F904" s="176">
        <v>46114.0</v>
      </c>
      <c r="G904" s="91"/>
      <c r="H904" s="91" t="s">
        <v>11266</v>
      </c>
      <c r="I904" s="91" t="s">
        <v>11267</v>
      </c>
      <c r="J904" s="558" t="s">
        <v>11268</v>
      </c>
      <c r="K904" s="558" t="s">
        <v>11269</v>
      </c>
      <c r="L904" s="313" t="s">
        <v>11269</v>
      </c>
      <c r="M904" s="91" t="s">
        <v>11270</v>
      </c>
      <c r="N904" s="91" t="s">
        <v>11270</v>
      </c>
      <c r="O904" s="183">
        <v>45957.0</v>
      </c>
      <c r="P904" s="793">
        <v>45971.0</v>
      </c>
      <c r="Q904" s="91" t="s">
        <v>213</v>
      </c>
      <c r="R904" s="182"/>
      <c r="S904" s="179" t="s">
        <v>251</v>
      </c>
      <c r="T904" s="179" t="s">
        <v>127</v>
      </c>
      <c r="U904" s="185"/>
      <c r="V904" s="179" t="s">
        <v>131</v>
      </c>
      <c r="W904" s="182"/>
      <c r="X904" s="182"/>
      <c r="Y904" s="182"/>
      <c r="Z904" s="182"/>
      <c r="AA904" s="184"/>
    </row>
    <row r="905" ht="22.5" customHeight="1">
      <c r="A905" s="72">
        <f>COUNTIF('Copy of Call &amp; Chat-Lidya (buat'!$I$4:$I$1868,I905)</f>
        <v>1</v>
      </c>
      <c r="B905" s="576">
        <v>46114.0</v>
      </c>
      <c r="C905" s="91" t="s">
        <v>83</v>
      </c>
      <c r="D905" s="91" t="s">
        <v>155</v>
      </c>
      <c r="E905" s="91" t="s">
        <v>3308</v>
      </c>
      <c r="F905" s="176">
        <v>46114.0</v>
      </c>
      <c r="G905" s="91"/>
      <c r="H905" s="91" t="s">
        <v>11274</v>
      </c>
      <c r="I905" s="91" t="s">
        <v>11275</v>
      </c>
      <c r="J905" s="558" t="s">
        <v>11276</v>
      </c>
      <c r="K905" s="558" t="s">
        <v>11277</v>
      </c>
      <c r="L905" s="313" t="s">
        <v>11277</v>
      </c>
      <c r="M905" s="91" t="s">
        <v>11279</v>
      </c>
      <c r="N905" s="91" t="s">
        <v>11279</v>
      </c>
      <c r="O905" s="183">
        <v>45960.0</v>
      </c>
      <c r="P905" s="793">
        <v>45974.0</v>
      </c>
      <c r="Q905" s="91" t="s">
        <v>124</v>
      </c>
      <c r="R905" s="182"/>
      <c r="S905" s="179" t="s">
        <v>126</v>
      </c>
      <c r="T905" s="179" t="s">
        <v>127</v>
      </c>
      <c r="U905" s="185"/>
      <c r="V905" s="179" t="s">
        <v>131</v>
      </c>
      <c r="W905" s="182"/>
      <c r="X905" s="182"/>
      <c r="Y905" s="182"/>
      <c r="Z905" s="182"/>
      <c r="AA905" s="184"/>
    </row>
    <row r="906" ht="22.5" customHeight="1">
      <c r="A906" s="72">
        <f>COUNTIF('Copy of Call &amp; Chat-Lidya (buat'!$I$4:$I$1868,I906)</f>
        <v>1</v>
      </c>
      <c r="B906" s="576">
        <v>46114.0</v>
      </c>
      <c r="C906" s="91" t="s">
        <v>83</v>
      </c>
      <c r="D906" s="91" t="s">
        <v>155</v>
      </c>
      <c r="E906" s="91" t="s">
        <v>3317</v>
      </c>
      <c r="F906" s="176">
        <v>46114.0</v>
      </c>
      <c r="G906" s="91"/>
      <c r="H906" s="91" t="s">
        <v>11280</v>
      </c>
      <c r="I906" s="91" t="s">
        <v>11281</v>
      </c>
      <c r="J906" s="558" t="s">
        <v>11282</v>
      </c>
      <c r="K906" s="558" t="s">
        <v>11283</v>
      </c>
      <c r="L906" s="313" t="s">
        <v>11283</v>
      </c>
      <c r="M906" s="91" t="s">
        <v>11284</v>
      </c>
      <c r="N906" s="91" t="s">
        <v>11284</v>
      </c>
      <c r="O906" s="183">
        <v>45853.0</v>
      </c>
      <c r="P906" s="793">
        <v>45867.0</v>
      </c>
      <c r="Q906" s="91" t="s">
        <v>124</v>
      </c>
      <c r="R906" s="182"/>
      <c r="S906" s="179" t="s">
        <v>251</v>
      </c>
      <c r="T906" s="179" t="s">
        <v>127</v>
      </c>
      <c r="U906" s="185"/>
      <c r="V906" s="179" t="s">
        <v>131</v>
      </c>
      <c r="W906" s="182"/>
      <c r="X906" s="182"/>
      <c r="Y906" s="182"/>
      <c r="Z906" s="182"/>
      <c r="AA906" s="184"/>
    </row>
    <row r="907" ht="22.5" customHeight="1">
      <c r="A907" s="72">
        <f>COUNTIF('Copy of Call &amp; Chat-Lidya (buat'!$I$4:$I$1868,I907)</f>
        <v>1</v>
      </c>
      <c r="B907" s="576">
        <v>46114.0</v>
      </c>
      <c r="C907" s="91" t="s">
        <v>83</v>
      </c>
      <c r="D907" s="91" t="s">
        <v>155</v>
      </c>
      <c r="E907" s="91" t="s">
        <v>5381</v>
      </c>
      <c r="F907" s="176">
        <v>46114.0</v>
      </c>
      <c r="G907" s="91"/>
      <c r="H907" s="91" t="s">
        <v>11286</v>
      </c>
      <c r="I907" s="91" t="s">
        <v>11287</v>
      </c>
      <c r="J907" s="558" t="s">
        <v>11288</v>
      </c>
      <c r="K907" s="558" t="s">
        <v>11289</v>
      </c>
      <c r="L907" s="313" t="s">
        <v>11290</v>
      </c>
      <c r="M907" s="91" t="s">
        <v>11291</v>
      </c>
      <c r="N907" s="91" t="s">
        <v>11291</v>
      </c>
      <c r="O907" s="183">
        <v>45857.0</v>
      </c>
      <c r="P907" s="793">
        <v>45871.0</v>
      </c>
      <c r="Q907" s="91" t="s">
        <v>575</v>
      </c>
      <c r="R907" s="182"/>
      <c r="S907" s="179" t="s">
        <v>251</v>
      </c>
      <c r="T907" s="179" t="s">
        <v>127</v>
      </c>
      <c r="U907" s="185"/>
      <c r="V907" s="179" t="s">
        <v>131</v>
      </c>
      <c r="W907" s="182"/>
      <c r="X907" s="182"/>
      <c r="Y907" s="182"/>
      <c r="Z907" s="182"/>
      <c r="AA907" s="184"/>
    </row>
    <row r="908" ht="22.5" customHeight="1">
      <c r="A908" s="72">
        <f>COUNTIF('Copy of Call &amp; Chat-Lidya (buat'!$I$4:$I$1868,I908)</f>
        <v>1</v>
      </c>
      <c r="B908" s="576">
        <v>46114.0</v>
      </c>
      <c r="C908" s="91" t="s">
        <v>83</v>
      </c>
      <c r="D908" s="91" t="s">
        <v>155</v>
      </c>
      <c r="E908" s="91" t="s">
        <v>5392</v>
      </c>
      <c r="F908" s="176">
        <v>46114.0</v>
      </c>
      <c r="G908" s="91"/>
      <c r="H908" s="91" t="s">
        <v>11292</v>
      </c>
      <c r="I908" s="91" t="s">
        <v>11293</v>
      </c>
      <c r="J908" s="558" t="s">
        <v>11294</v>
      </c>
      <c r="K908" s="558" t="s">
        <v>11295</v>
      </c>
      <c r="L908" s="313" t="s">
        <v>11296</v>
      </c>
      <c r="M908" s="91" t="s">
        <v>11297</v>
      </c>
      <c r="N908" s="91" t="s">
        <v>11297</v>
      </c>
      <c r="O908" s="183">
        <v>45871.0</v>
      </c>
      <c r="P908" s="793">
        <v>45885.0</v>
      </c>
      <c r="Q908" s="91" t="s">
        <v>124</v>
      </c>
      <c r="R908" s="182"/>
      <c r="S908" s="179" t="s">
        <v>126</v>
      </c>
      <c r="T908" s="179" t="s">
        <v>127</v>
      </c>
      <c r="U908" s="185"/>
      <c r="V908" s="179" t="s">
        <v>131</v>
      </c>
      <c r="W908" s="182"/>
      <c r="X908" s="182"/>
      <c r="Y908" s="182"/>
      <c r="Z908" s="182"/>
      <c r="AA908" s="184"/>
    </row>
    <row r="909" ht="22.5" customHeight="1">
      <c r="A909" s="72">
        <f>COUNTIF('Copy of Call &amp; Chat-Lidya (buat'!$I$4:$I$1868,I909)</f>
        <v>1</v>
      </c>
      <c r="B909" s="576">
        <v>46114.0</v>
      </c>
      <c r="C909" s="91" t="s">
        <v>83</v>
      </c>
      <c r="D909" s="91" t="s">
        <v>155</v>
      </c>
      <c r="E909" s="91" t="s">
        <v>3326</v>
      </c>
      <c r="F909" s="176">
        <v>46114.0</v>
      </c>
      <c r="G909" s="91"/>
      <c r="H909" s="91" t="s">
        <v>11302</v>
      </c>
      <c r="I909" s="91" t="s">
        <v>11303</v>
      </c>
      <c r="J909" s="558" t="s">
        <v>11304</v>
      </c>
      <c r="K909" s="558" t="s">
        <v>11305</v>
      </c>
      <c r="L909" s="313" t="s">
        <v>11305</v>
      </c>
      <c r="M909" s="91" t="s">
        <v>11306</v>
      </c>
      <c r="N909" s="91" t="s">
        <v>11306</v>
      </c>
      <c r="O909" s="183">
        <v>45897.0</v>
      </c>
      <c r="P909" s="793">
        <v>45911.0</v>
      </c>
      <c r="Q909" s="91" t="s">
        <v>98</v>
      </c>
      <c r="R909" s="182"/>
      <c r="S909" s="179" t="s">
        <v>251</v>
      </c>
      <c r="T909" s="179" t="s">
        <v>127</v>
      </c>
      <c r="U909" s="185"/>
      <c r="V909" s="179" t="s">
        <v>131</v>
      </c>
      <c r="W909" s="182"/>
      <c r="X909" s="182"/>
      <c r="Y909" s="182"/>
      <c r="Z909" s="182"/>
      <c r="AA909" s="184"/>
    </row>
    <row r="910" ht="22.5" customHeight="1">
      <c r="A910" s="72">
        <f>COUNTIF('Copy of Call &amp; Chat-Lidya (buat'!$I$4:$I$1868,I910)</f>
        <v>1</v>
      </c>
      <c r="B910" s="576">
        <v>46114.0</v>
      </c>
      <c r="C910" s="91" t="s">
        <v>83</v>
      </c>
      <c r="D910" s="91" t="s">
        <v>155</v>
      </c>
      <c r="E910" s="91" t="s">
        <v>3335</v>
      </c>
      <c r="F910" s="176">
        <v>46114.0</v>
      </c>
      <c r="G910" s="91"/>
      <c r="H910" s="91" t="s">
        <v>11312</v>
      </c>
      <c r="I910" s="91" t="s">
        <v>11313</v>
      </c>
      <c r="J910" s="558" t="s">
        <v>10064</v>
      </c>
      <c r="K910" s="558" t="s">
        <v>10066</v>
      </c>
      <c r="L910" s="313" t="s">
        <v>11314</v>
      </c>
      <c r="M910" s="91" t="s">
        <v>11315</v>
      </c>
      <c r="N910" s="91" t="s">
        <v>11316</v>
      </c>
      <c r="O910" s="183">
        <v>45899.0</v>
      </c>
      <c r="P910" s="793">
        <v>45913.0</v>
      </c>
      <c r="Q910" s="91" t="s">
        <v>124</v>
      </c>
      <c r="R910" s="182"/>
      <c r="S910" s="179" t="s">
        <v>126</v>
      </c>
      <c r="T910" s="179" t="s">
        <v>127</v>
      </c>
      <c r="U910" s="185"/>
      <c r="V910" s="179" t="s">
        <v>131</v>
      </c>
      <c r="W910" s="182"/>
      <c r="X910" s="182"/>
      <c r="Y910" s="182"/>
      <c r="Z910" s="182"/>
      <c r="AA910" s="184"/>
    </row>
    <row r="911" ht="22.5" customHeight="1">
      <c r="A911" s="72">
        <f>COUNTIF('Copy of Call &amp; Chat-Lidya (buat'!$I$4:$I$1868,I911)</f>
        <v>1</v>
      </c>
      <c r="B911" s="576">
        <v>46114.0</v>
      </c>
      <c r="C911" s="91" t="s">
        <v>83</v>
      </c>
      <c r="D911" s="91" t="s">
        <v>155</v>
      </c>
      <c r="E911" s="91" t="s">
        <v>3342</v>
      </c>
      <c r="F911" s="176">
        <v>46114.0</v>
      </c>
      <c r="G911" s="91"/>
      <c r="H911" s="91" t="s">
        <v>11317</v>
      </c>
      <c r="I911" s="91" t="s">
        <v>11318</v>
      </c>
      <c r="J911" s="558" t="s">
        <v>11319</v>
      </c>
      <c r="K911" s="558" t="s">
        <v>7095</v>
      </c>
      <c r="L911" s="313" t="s">
        <v>7095</v>
      </c>
      <c r="M911" s="91" t="s">
        <v>11320</v>
      </c>
      <c r="N911" s="91" t="s">
        <v>11320</v>
      </c>
      <c r="O911" s="183">
        <v>45901.0</v>
      </c>
      <c r="P911" s="793">
        <v>45915.0</v>
      </c>
      <c r="Q911" s="91" t="s">
        <v>213</v>
      </c>
      <c r="R911" s="182"/>
      <c r="S911" s="179" t="s">
        <v>251</v>
      </c>
      <c r="T911" s="179" t="s">
        <v>127</v>
      </c>
      <c r="U911" s="185"/>
      <c r="V911" s="179" t="s">
        <v>131</v>
      </c>
      <c r="W911" s="182"/>
      <c r="X911" s="182"/>
      <c r="Y911" s="182"/>
      <c r="Z911" s="182"/>
      <c r="AA911" s="184"/>
    </row>
    <row r="912" ht="22.5" customHeight="1">
      <c r="A912" s="72">
        <f>COUNTIF('Copy of Call &amp; Chat-Lidya (buat'!$I$4:$I$1868,I912)</f>
        <v>1</v>
      </c>
      <c r="B912" s="576">
        <v>46114.0</v>
      </c>
      <c r="C912" s="91" t="s">
        <v>83</v>
      </c>
      <c r="D912" s="91" t="s">
        <v>155</v>
      </c>
      <c r="E912" s="91" t="s">
        <v>3353</v>
      </c>
      <c r="F912" s="176">
        <v>46114.0</v>
      </c>
      <c r="G912" s="91"/>
      <c r="H912" s="91" t="s">
        <v>11326</v>
      </c>
      <c r="I912" s="91" t="s">
        <v>11327</v>
      </c>
      <c r="J912" s="558" t="s">
        <v>11328</v>
      </c>
      <c r="K912" s="558" t="s">
        <v>11329</v>
      </c>
      <c r="L912" s="313" t="s">
        <v>11329</v>
      </c>
      <c r="M912" s="91" t="s">
        <v>11330</v>
      </c>
      <c r="N912" s="91" t="s">
        <v>11330</v>
      </c>
      <c r="O912" s="183">
        <v>45901.0</v>
      </c>
      <c r="P912" s="793">
        <v>45915.0</v>
      </c>
      <c r="Q912" s="91" t="s">
        <v>124</v>
      </c>
      <c r="R912" s="182"/>
      <c r="S912" s="179" t="s">
        <v>251</v>
      </c>
      <c r="T912" s="179" t="s">
        <v>127</v>
      </c>
      <c r="U912" s="185"/>
      <c r="V912" s="179" t="s">
        <v>131</v>
      </c>
      <c r="W912" s="182"/>
      <c r="X912" s="182"/>
      <c r="Y912" s="182"/>
      <c r="Z912" s="182"/>
      <c r="AA912" s="184"/>
    </row>
    <row r="913" ht="22.5" customHeight="1">
      <c r="A913" s="72">
        <f>COUNTIF('Copy of Call &amp; Chat-Lidya (buat'!$I$4:$I$1868,I913)</f>
        <v>1</v>
      </c>
      <c r="B913" s="576">
        <v>46114.0</v>
      </c>
      <c r="C913" s="91" t="s">
        <v>83</v>
      </c>
      <c r="D913" s="91" t="s">
        <v>155</v>
      </c>
      <c r="E913" s="91" t="s">
        <v>5434</v>
      </c>
      <c r="F913" s="176">
        <v>46114.0</v>
      </c>
      <c r="G913" s="91"/>
      <c r="H913" s="91" t="s">
        <v>11335</v>
      </c>
      <c r="I913" s="91" t="s">
        <v>11336</v>
      </c>
      <c r="J913" s="558" t="s">
        <v>11337</v>
      </c>
      <c r="K913" s="558" t="s">
        <v>11338</v>
      </c>
      <c r="L913" s="313" t="s">
        <v>11338</v>
      </c>
      <c r="M913" s="91" t="s">
        <v>11339</v>
      </c>
      <c r="N913" s="91" t="s">
        <v>11340</v>
      </c>
      <c r="O913" s="183">
        <v>45906.0</v>
      </c>
      <c r="P913" s="793">
        <v>45920.0</v>
      </c>
      <c r="Q913" s="91" t="s">
        <v>86</v>
      </c>
      <c r="R913" s="182"/>
      <c r="S913" s="179" t="s">
        <v>251</v>
      </c>
      <c r="T913" s="179" t="s">
        <v>127</v>
      </c>
      <c r="U913" s="185"/>
      <c r="V913" s="179" t="s">
        <v>131</v>
      </c>
      <c r="W913" s="182"/>
      <c r="X913" s="182"/>
      <c r="Y913" s="182"/>
      <c r="Z913" s="182"/>
      <c r="AA913" s="184"/>
    </row>
    <row r="914" ht="22.5" customHeight="1">
      <c r="A914" s="72">
        <f>COUNTIF('Copy of Call &amp; Chat-Lidya (buat'!$I$4:$I$1868,I914)</f>
        <v>1</v>
      </c>
      <c r="B914" s="576">
        <v>46114.0</v>
      </c>
      <c r="C914" s="91" t="s">
        <v>83</v>
      </c>
      <c r="D914" s="91" t="s">
        <v>155</v>
      </c>
      <c r="E914" s="91" t="s">
        <v>5444</v>
      </c>
      <c r="F914" s="176">
        <v>46114.0</v>
      </c>
      <c r="G914" s="91"/>
      <c r="H914" s="91" t="s">
        <v>11341</v>
      </c>
      <c r="I914" s="91" t="s">
        <v>11342</v>
      </c>
      <c r="J914" s="558" t="s">
        <v>10933</v>
      </c>
      <c r="K914" s="558" t="s">
        <v>10935</v>
      </c>
      <c r="L914" s="313" t="s">
        <v>11343</v>
      </c>
      <c r="M914" s="91" t="s">
        <v>11345</v>
      </c>
      <c r="N914" s="91" t="s">
        <v>11347</v>
      </c>
      <c r="O914" s="183">
        <v>45913.0</v>
      </c>
      <c r="P914" s="793">
        <v>45927.0</v>
      </c>
      <c r="Q914" s="91" t="s">
        <v>3754</v>
      </c>
      <c r="R914" s="182"/>
      <c r="S914" s="179" t="s">
        <v>350</v>
      </c>
      <c r="T914" s="179" t="s">
        <v>127</v>
      </c>
      <c r="U914" s="185"/>
      <c r="V914" s="179" t="s">
        <v>131</v>
      </c>
      <c r="W914" s="182"/>
      <c r="X914" s="182"/>
      <c r="Y914" s="182"/>
      <c r="Z914" s="180" t="s">
        <v>11351</v>
      </c>
      <c r="AA914" s="184"/>
    </row>
    <row r="915" ht="22.5" customHeight="1">
      <c r="A915" s="72">
        <f>COUNTIF('Copy of Call &amp; Chat-Lidya (buat'!$I$4:$I$1868,I915)</f>
        <v>1</v>
      </c>
      <c r="B915" s="576">
        <v>46114.0</v>
      </c>
      <c r="C915" s="91" t="s">
        <v>83</v>
      </c>
      <c r="D915" s="91" t="s">
        <v>155</v>
      </c>
      <c r="E915" s="91" t="s">
        <v>5452</v>
      </c>
      <c r="F915" s="176">
        <v>46114.0</v>
      </c>
      <c r="G915" s="91"/>
      <c r="H915" s="91" t="s">
        <v>11352</v>
      </c>
      <c r="I915" s="91" t="s">
        <v>11353</v>
      </c>
      <c r="J915" s="558" t="s">
        <v>11354</v>
      </c>
      <c r="K915" s="558" t="s">
        <v>11355</v>
      </c>
      <c r="L915" s="313" t="s">
        <v>11355</v>
      </c>
      <c r="M915" s="91" t="s">
        <v>11356</v>
      </c>
      <c r="N915" s="91" t="s">
        <v>11356</v>
      </c>
      <c r="O915" s="183">
        <v>45914.0</v>
      </c>
      <c r="P915" s="849">
        <v>45928.0</v>
      </c>
      <c r="Q915" s="91" t="s">
        <v>143</v>
      </c>
      <c r="R915" s="182"/>
      <c r="S915" s="179" t="s">
        <v>126</v>
      </c>
      <c r="T915" s="179" t="s">
        <v>127</v>
      </c>
      <c r="U915" s="185"/>
      <c r="V915" s="179" t="s">
        <v>131</v>
      </c>
      <c r="W915" s="182"/>
      <c r="X915" s="182"/>
      <c r="Y915" s="182"/>
      <c r="Z915" s="182"/>
      <c r="AA915" s="184"/>
    </row>
    <row r="916" ht="22.5" customHeight="1">
      <c r="A916" s="72">
        <f>COUNTIF('Copy of Call &amp; Chat-Lidya (buat'!$I$4:$I$1868,I916)</f>
        <v>1</v>
      </c>
      <c r="B916" s="576">
        <v>46114.0</v>
      </c>
      <c r="C916" s="91" t="s">
        <v>83</v>
      </c>
      <c r="D916" s="91" t="s">
        <v>155</v>
      </c>
      <c r="E916" s="91" t="s">
        <v>5468</v>
      </c>
      <c r="F916" s="176">
        <v>46114.0</v>
      </c>
      <c r="G916" s="91"/>
      <c r="H916" s="91" t="s">
        <v>11362</v>
      </c>
      <c r="I916" s="91" t="s">
        <v>11363</v>
      </c>
      <c r="J916" s="558" t="s">
        <v>11364</v>
      </c>
      <c r="K916" s="558" t="s">
        <v>11365</v>
      </c>
      <c r="L916" s="313" t="s">
        <v>11365</v>
      </c>
      <c r="M916" s="91" t="s">
        <v>11366</v>
      </c>
      <c r="N916" s="91" t="s">
        <v>11367</v>
      </c>
      <c r="O916" s="183">
        <v>45917.0</v>
      </c>
      <c r="P916" s="793">
        <v>45931.0</v>
      </c>
      <c r="Q916" s="91" t="s">
        <v>143</v>
      </c>
      <c r="R916" s="182"/>
      <c r="S916" s="179" t="s">
        <v>381</v>
      </c>
      <c r="T916" s="179" t="s">
        <v>145</v>
      </c>
      <c r="U916" s="179" t="s">
        <v>101</v>
      </c>
      <c r="V916" s="179" t="s">
        <v>283</v>
      </c>
      <c r="W916" s="182"/>
      <c r="X916" s="182"/>
      <c r="Y916" s="182"/>
      <c r="Z916" s="180" t="s">
        <v>11368</v>
      </c>
      <c r="AA916" s="184"/>
    </row>
    <row r="917" ht="22.5" customHeight="1">
      <c r="A917" s="72">
        <f>COUNTIF('Copy of Call &amp; Chat-Lidya (buat'!$I$4:$I$1868,I917)</f>
        <v>1</v>
      </c>
      <c r="B917" s="576">
        <v>46114.0</v>
      </c>
      <c r="C917" s="91" t="s">
        <v>83</v>
      </c>
      <c r="D917" s="91" t="s">
        <v>155</v>
      </c>
      <c r="E917" s="91" t="s">
        <v>5485</v>
      </c>
      <c r="F917" s="176">
        <v>46114.0</v>
      </c>
      <c r="G917" s="91"/>
      <c r="H917" s="91" t="s">
        <v>11371</v>
      </c>
      <c r="I917" s="91" t="s">
        <v>11372</v>
      </c>
      <c r="J917" s="558" t="s">
        <v>11374</v>
      </c>
      <c r="K917" s="558" t="s">
        <v>1876</v>
      </c>
      <c r="L917" s="313" t="s">
        <v>1876</v>
      </c>
      <c r="M917" s="91" t="s">
        <v>11376</v>
      </c>
      <c r="N917" s="91" t="s">
        <v>11376</v>
      </c>
      <c r="O917" s="183">
        <v>45919.0</v>
      </c>
      <c r="P917" s="793">
        <v>45933.0</v>
      </c>
      <c r="Q917" s="91" t="s">
        <v>143</v>
      </c>
      <c r="R917" s="182"/>
      <c r="S917" s="179" t="s">
        <v>251</v>
      </c>
      <c r="T917" s="179" t="s">
        <v>127</v>
      </c>
      <c r="U917" s="185"/>
      <c r="V917" s="179" t="s">
        <v>131</v>
      </c>
      <c r="W917" s="182"/>
      <c r="X917" s="182"/>
      <c r="Y917" s="182"/>
      <c r="Z917" s="182"/>
      <c r="AA917" s="184"/>
    </row>
    <row r="918" ht="22.5" customHeight="1">
      <c r="A918" s="72">
        <f>COUNTIF('Copy of Call &amp; Chat-Lidya (buat'!$I$4:$I$1868,I918)</f>
        <v>1</v>
      </c>
      <c r="B918" s="576">
        <v>46114.0</v>
      </c>
      <c r="C918" s="91" t="s">
        <v>83</v>
      </c>
      <c r="D918" s="91" t="s">
        <v>155</v>
      </c>
      <c r="E918" s="91" t="s">
        <v>3359</v>
      </c>
      <c r="F918" s="176">
        <v>46114.0</v>
      </c>
      <c r="G918" s="91"/>
      <c r="H918" s="91" t="s">
        <v>11378</v>
      </c>
      <c r="I918" s="91" t="s">
        <v>11379</v>
      </c>
      <c r="J918" s="558" t="s">
        <v>11380</v>
      </c>
      <c r="K918" s="558" t="s">
        <v>11381</v>
      </c>
      <c r="L918" s="313" t="s">
        <v>11381</v>
      </c>
      <c r="M918" s="91" t="s">
        <v>11382</v>
      </c>
      <c r="N918" s="91" t="s">
        <v>11382</v>
      </c>
      <c r="O918" s="183">
        <v>45921.0</v>
      </c>
      <c r="P918" s="850">
        <v>45935.0</v>
      </c>
      <c r="Q918" s="91" t="s">
        <v>124</v>
      </c>
      <c r="R918" s="182"/>
      <c r="S918" s="179" t="s">
        <v>126</v>
      </c>
      <c r="T918" s="179" t="s">
        <v>127</v>
      </c>
      <c r="U918" s="185"/>
      <c r="V918" s="179" t="s">
        <v>131</v>
      </c>
      <c r="W918" s="182"/>
      <c r="X918" s="182"/>
      <c r="Y918" s="182"/>
      <c r="Z918" s="182"/>
      <c r="AA918" s="184"/>
    </row>
    <row r="919" ht="22.5" customHeight="1">
      <c r="A919" s="72">
        <f>COUNTIF('Copy of Call &amp; Chat-Lidya (buat'!$I$4:$I$1868,I919)</f>
        <v>1</v>
      </c>
      <c r="B919" s="576">
        <v>46114.0</v>
      </c>
      <c r="C919" s="91" t="s">
        <v>83</v>
      </c>
      <c r="D919" s="91" t="s">
        <v>155</v>
      </c>
      <c r="E919" s="91" t="s">
        <v>5509</v>
      </c>
      <c r="F919" s="176">
        <v>46114.0</v>
      </c>
      <c r="G919" s="91"/>
      <c r="H919" s="91" t="s">
        <v>11387</v>
      </c>
      <c r="I919" s="91" t="s">
        <v>11388</v>
      </c>
      <c r="J919" s="558" t="s">
        <v>11389</v>
      </c>
      <c r="K919" s="558" t="s">
        <v>11389</v>
      </c>
      <c r="L919" s="313" t="s">
        <v>11389</v>
      </c>
      <c r="M919" s="91" t="s">
        <v>11390</v>
      </c>
      <c r="N919" s="91" t="s">
        <v>11391</v>
      </c>
      <c r="O919" s="183">
        <v>45923.0</v>
      </c>
      <c r="P919" s="793">
        <v>45937.0</v>
      </c>
      <c r="Q919" s="91" t="s">
        <v>124</v>
      </c>
      <c r="R919" s="182"/>
      <c r="S919" s="179" t="s">
        <v>350</v>
      </c>
      <c r="T919" s="179" t="s">
        <v>145</v>
      </c>
      <c r="U919" s="179" t="s">
        <v>101</v>
      </c>
      <c r="V919" s="179" t="s">
        <v>283</v>
      </c>
      <c r="W919" s="182"/>
      <c r="X919" s="182"/>
      <c r="Y919" s="182"/>
      <c r="Z919" s="180" t="s">
        <v>11392</v>
      </c>
      <c r="AA919" s="184"/>
    </row>
    <row r="920" ht="22.5" customHeight="1">
      <c r="A920" s="72">
        <f>COUNTIF('Copy of Call &amp; Chat-Lidya (buat'!$I$4:$I$1868,I920)</f>
        <v>1</v>
      </c>
      <c r="B920" s="576">
        <v>46114.0</v>
      </c>
      <c r="C920" s="91" t="s">
        <v>83</v>
      </c>
      <c r="D920" s="91" t="s">
        <v>155</v>
      </c>
      <c r="E920" s="91" t="s">
        <v>4730</v>
      </c>
      <c r="F920" s="176">
        <v>46114.0</v>
      </c>
      <c r="G920" s="91"/>
      <c r="H920" s="91" t="s">
        <v>11398</v>
      </c>
      <c r="I920" s="91" t="s">
        <v>11399</v>
      </c>
      <c r="J920" s="558" t="s">
        <v>11400</v>
      </c>
      <c r="K920" s="558" t="s">
        <v>11401</v>
      </c>
      <c r="L920" s="313" t="s">
        <v>11401</v>
      </c>
      <c r="M920" s="91" t="s">
        <v>11402</v>
      </c>
      <c r="N920" s="91" t="s">
        <v>11402</v>
      </c>
      <c r="O920" s="183">
        <v>45933.0</v>
      </c>
      <c r="P920" s="793">
        <v>45947.0</v>
      </c>
      <c r="Q920" s="91" t="s">
        <v>124</v>
      </c>
      <c r="R920" s="182"/>
      <c r="S920" s="179" t="s">
        <v>350</v>
      </c>
      <c r="T920" s="179" t="s">
        <v>145</v>
      </c>
      <c r="U920" s="179" t="s">
        <v>101</v>
      </c>
      <c r="V920" s="179" t="s">
        <v>131</v>
      </c>
      <c r="W920" s="182"/>
      <c r="X920" s="182"/>
      <c r="Y920" s="182"/>
      <c r="Z920" s="180" t="s">
        <v>11403</v>
      </c>
      <c r="AA920" s="184"/>
    </row>
    <row r="921" ht="22.5" customHeight="1">
      <c r="A921" s="72">
        <f>COUNTIF('Copy of Call &amp; Chat-Lidya (buat'!$I$4:$I$1868,I921)</f>
        <v>1</v>
      </c>
      <c r="B921" s="576">
        <v>46114.0</v>
      </c>
      <c r="C921" s="91" t="s">
        <v>83</v>
      </c>
      <c r="D921" s="91" t="s">
        <v>155</v>
      </c>
      <c r="E921" s="91" t="s">
        <v>4740</v>
      </c>
      <c r="F921" s="176">
        <v>46114.0</v>
      </c>
      <c r="G921" s="91"/>
      <c r="H921" s="91" t="s">
        <v>11404</v>
      </c>
      <c r="I921" s="91" t="s">
        <v>11405</v>
      </c>
      <c r="J921" s="558" t="s">
        <v>11406</v>
      </c>
      <c r="K921" s="558" t="s">
        <v>11408</v>
      </c>
      <c r="L921" s="313" t="s">
        <v>11409</v>
      </c>
      <c r="M921" s="91" t="s">
        <v>11410</v>
      </c>
      <c r="N921" s="91" t="s">
        <v>11410</v>
      </c>
      <c r="O921" s="183">
        <v>45938.0</v>
      </c>
      <c r="P921" s="793">
        <v>45952.0</v>
      </c>
      <c r="Q921" s="91" t="s">
        <v>124</v>
      </c>
      <c r="R921" s="182"/>
      <c r="S921" s="179" t="s">
        <v>126</v>
      </c>
      <c r="T921" s="179" t="s">
        <v>127</v>
      </c>
      <c r="U921" s="185"/>
      <c r="V921" s="179" t="s">
        <v>131</v>
      </c>
      <c r="W921" s="182"/>
      <c r="X921" s="182"/>
      <c r="Y921" s="182"/>
      <c r="Z921" s="182"/>
      <c r="AA921" s="184"/>
    </row>
    <row r="922" ht="22.5" customHeight="1">
      <c r="A922" s="72">
        <f>COUNTIF('Copy of Call &amp; Chat-Lidya (buat'!$I$4:$I$1868,I922)</f>
        <v>1</v>
      </c>
      <c r="B922" s="576">
        <v>46114.0</v>
      </c>
      <c r="C922" s="91" t="s">
        <v>83</v>
      </c>
      <c r="D922" s="91" t="s">
        <v>155</v>
      </c>
      <c r="E922" s="91" t="s">
        <v>4750</v>
      </c>
      <c r="F922" s="176">
        <v>46114.0</v>
      </c>
      <c r="G922" s="91"/>
      <c r="H922" s="91" t="s">
        <v>11072</v>
      </c>
      <c r="I922" s="91" t="s">
        <v>11414</v>
      </c>
      <c r="J922" s="558" t="s">
        <v>11073</v>
      </c>
      <c r="K922" s="558" t="s">
        <v>11074</v>
      </c>
      <c r="L922" s="313" t="s">
        <v>11074</v>
      </c>
      <c r="M922" s="91" t="s">
        <v>11075</v>
      </c>
      <c r="N922" s="91" t="s">
        <v>11075</v>
      </c>
      <c r="O922" s="183">
        <v>45939.0</v>
      </c>
      <c r="P922" s="793">
        <v>45953.0</v>
      </c>
      <c r="Q922" s="91" t="s">
        <v>755</v>
      </c>
      <c r="R922" s="182"/>
      <c r="S922" s="179" t="s">
        <v>251</v>
      </c>
      <c r="T922" s="179" t="s">
        <v>127</v>
      </c>
      <c r="U922" s="185"/>
      <c r="V922" s="179" t="s">
        <v>131</v>
      </c>
      <c r="W922" s="182"/>
      <c r="X922" s="182"/>
      <c r="Y922" s="182"/>
      <c r="Z922" s="182"/>
      <c r="AA922" s="184"/>
    </row>
    <row r="923" ht="22.5" customHeight="1">
      <c r="A923" s="72">
        <f>COUNTIF('Copy of Call &amp; Chat-Lidya (buat'!$I$4:$I$1868,I923)</f>
        <v>2</v>
      </c>
      <c r="B923" s="576">
        <v>46114.0</v>
      </c>
      <c r="C923" s="91" t="s">
        <v>83</v>
      </c>
      <c r="D923" s="91" t="s">
        <v>155</v>
      </c>
      <c r="E923" s="91" t="s">
        <v>4759</v>
      </c>
      <c r="F923" s="176">
        <v>46114.0</v>
      </c>
      <c r="G923" s="91"/>
      <c r="H923" s="91" t="s">
        <v>11419</v>
      </c>
      <c r="I923" s="91" t="s">
        <v>11420</v>
      </c>
      <c r="J923" s="558" t="s">
        <v>11421</v>
      </c>
      <c r="K923" s="558" t="s">
        <v>11422</v>
      </c>
      <c r="L923" s="313" t="s">
        <v>11423</v>
      </c>
      <c r="M923" s="91" t="s">
        <v>11424</v>
      </c>
      <c r="N923" s="91" t="s">
        <v>11425</v>
      </c>
      <c r="O923" s="183">
        <v>45939.0</v>
      </c>
      <c r="P923" s="793">
        <v>45953.0</v>
      </c>
      <c r="Q923" s="91" t="s">
        <v>124</v>
      </c>
      <c r="R923" s="182"/>
      <c r="S923" s="179" t="s">
        <v>251</v>
      </c>
      <c r="T923" s="179" t="s">
        <v>127</v>
      </c>
      <c r="U923" s="185"/>
      <c r="V923" s="179" t="s">
        <v>131</v>
      </c>
      <c r="W923" s="182"/>
      <c r="X923" s="182"/>
      <c r="Y923" s="182"/>
      <c r="Z923" s="182"/>
      <c r="AA923" s="184"/>
    </row>
    <row r="924" ht="22.5" customHeight="1">
      <c r="A924" s="72">
        <f>COUNTIF('Copy of Call &amp; Chat-Lidya (buat'!$I$4:$I$1868,I924)</f>
        <v>2</v>
      </c>
      <c r="B924" s="576">
        <v>46114.0</v>
      </c>
      <c r="C924" s="91" t="s">
        <v>83</v>
      </c>
      <c r="D924" s="91" t="s">
        <v>155</v>
      </c>
      <c r="E924" s="91" t="s">
        <v>4768</v>
      </c>
      <c r="F924" s="176">
        <v>46114.0</v>
      </c>
      <c r="G924" s="91"/>
      <c r="H924" s="91" t="s">
        <v>11419</v>
      </c>
      <c r="I924" s="91" t="s">
        <v>11420</v>
      </c>
      <c r="J924" s="558" t="s">
        <v>11421</v>
      </c>
      <c r="K924" s="558" t="s">
        <v>11422</v>
      </c>
      <c r="L924" s="313" t="s">
        <v>11429</v>
      </c>
      <c r="M924" s="91" t="s">
        <v>11424</v>
      </c>
      <c r="N924" s="91" t="s">
        <v>11425</v>
      </c>
      <c r="O924" s="183">
        <v>45939.0</v>
      </c>
      <c r="P924" s="793">
        <v>45953.0</v>
      </c>
      <c r="Q924" s="91" t="s">
        <v>143</v>
      </c>
      <c r="R924" s="182"/>
      <c r="S924" s="179" t="s">
        <v>251</v>
      </c>
      <c r="T924" s="179" t="s">
        <v>127</v>
      </c>
      <c r="U924" s="185"/>
      <c r="V924" s="179" t="s">
        <v>131</v>
      </c>
      <c r="W924" s="182"/>
      <c r="X924" s="182"/>
      <c r="Y924" s="182"/>
      <c r="Z924" s="182"/>
      <c r="AA924" s="184"/>
    </row>
    <row r="925" ht="22.5" customHeight="1">
      <c r="A925" s="72">
        <f>COUNTIF('Copy of Call &amp; Chat-Lidya (buat'!$I$4:$I$1868,I925)</f>
        <v>1</v>
      </c>
      <c r="B925" s="576">
        <v>46114.0</v>
      </c>
      <c r="C925" s="91" t="s">
        <v>83</v>
      </c>
      <c r="D925" s="91" t="s">
        <v>155</v>
      </c>
      <c r="E925" s="91" t="s">
        <v>4779</v>
      </c>
      <c r="F925" s="176">
        <v>46114.0</v>
      </c>
      <c r="G925" s="91"/>
      <c r="H925" s="91" t="s">
        <v>11431</v>
      </c>
      <c r="I925" s="91" t="s">
        <v>11432</v>
      </c>
      <c r="J925" s="558" t="s">
        <v>11433</v>
      </c>
      <c r="K925" s="558" t="s">
        <v>11434</v>
      </c>
      <c r="L925" s="313" t="s">
        <v>11434</v>
      </c>
      <c r="M925" s="91" t="s">
        <v>11435</v>
      </c>
      <c r="N925" s="91" t="s">
        <v>11435</v>
      </c>
      <c r="O925" s="183">
        <v>45941.0</v>
      </c>
      <c r="P925" s="793">
        <v>45955.0</v>
      </c>
      <c r="Q925" s="91" t="s">
        <v>135</v>
      </c>
      <c r="R925" s="182"/>
      <c r="S925" s="179" t="s">
        <v>251</v>
      </c>
      <c r="T925" s="179" t="s">
        <v>127</v>
      </c>
      <c r="U925" s="185"/>
      <c r="V925" s="179" t="s">
        <v>131</v>
      </c>
      <c r="W925" s="182"/>
      <c r="X925" s="182"/>
      <c r="Y925" s="182"/>
      <c r="Z925" s="182"/>
      <c r="AA925" s="184"/>
    </row>
    <row r="926" ht="22.5" customHeight="1">
      <c r="A926" s="72">
        <f>COUNTIF('Copy of Call &amp; Chat-Lidya (buat'!$I$4:$I$1868,I926)</f>
        <v>1</v>
      </c>
      <c r="B926" s="576">
        <v>46114.0</v>
      </c>
      <c r="C926" s="91" t="s">
        <v>83</v>
      </c>
      <c r="D926" s="91" t="s">
        <v>155</v>
      </c>
      <c r="E926" s="91" t="s">
        <v>4788</v>
      </c>
      <c r="F926" s="176">
        <v>46114.0</v>
      </c>
      <c r="G926" s="91"/>
      <c r="H926" s="91" t="s">
        <v>11440</v>
      </c>
      <c r="I926" s="91" t="s">
        <v>11441</v>
      </c>
      <c r="J926" s="558" t="s">
        <v>11442</v>
      </c>
      <c r="K926" s="558" t="s">
        <v>11443</v>
      </c>
      <c r="L926" s="313" t="s">
        <v>11443</v>
      </c>
      <c r="M926" s="91" t="s">
        <v>11444</v>
      </c>
      <c r="N926" s="91" t="s">
        <v>11444</v>
      </c>
      <c r="O926" s="183">
        <v>45942.0</v>
      </c>
      <c r="P926" s="793">
        <v>45956.0</v>
      </c>
      <c r="Q926" s="91" t="s">
        <v>143</v>
      </c>
      <c r="R926" s="182"/>
      <c r="S926" s="179" t="s">
        <v>126</v>
      </c>
      <c r="T926" s="179" t="s">
        <v>127</v>
      </c>
      <c r="U926" s="185"/>
      <c r="V926" s="179" t="s">
        <v>131</v>
      </c>
      <c r="W926" s="182"/>
      <c r="X926" s="182"/>
      <c r="Y926" s="182"/>
      <c r="Z926" s="182"/>
      <c r="AA926" s="184"/>
    </row>
    <row r="927" ht="22.5" customHeight="1">
      <c r="A927" s="72">
        <f>COUNTIF('Copy of Call &amp; Chat-Lidya (buat'!$I$4:$I$1868,I927)</f>
        <v>1</v>
      </c>
      <c r="B927" s="576">
        <v>46114.0</v>
      </c>
      <c r="C927" s="91" t="s">
        <v>83</v>
      </c>
      <c r="D927" s="91" t="s">
        <v>155</v>
      </c>
      <c r="E927" s="91" t="s">
        <v>4799</v>
      </c>
      <c r="F927" s="176">
        <v>46114.0</v>
      </c>
      <c r="G927" s="91"/>
      <c r="H927" s="91" t="s">
        <v>11446</v>
      </c>
      <c r="I927" s="91" t="s">
        <v>11448</v>
      </c>
      <c r="J927" s="558" t="s">
        <v>11450</v>
      </c>
      <c r="K927" s="558" t="s">
        <v>11451</v>
      </c>
      <c r="L927" s="313" t="s">
        <v>11451</v>
      </c>
      <c r="M927" s="91" t="s">
        <v>11452</v>
      </c>
      <c r="N927" s="91" t="s">
        <v>11452</v>
      </c>
      <c r="O927" s="183">
        <v>45943.0</v>
      </c>
      <c r="P927" s="793">
        <v>45957.0</v>
      </c>
      <c r="Q927" s="91" t="s">
        <v>143</v>
      </c>
      <c r="R927" s="182"/>
      <c r="S927" s="179" t="s">
        <v>126</v>
      </c>
      <c r="T927" s="179" t="s">
        <v>127</v>
      </c>
      <c r="U927" s="185"/>
      <c r="V927" s="179" t="s">
        <v>131</v>
      </c>
      <c r="W927" s="182"/>
      <c r="X927" s="182"/>
      <c r="Y927" s="182"/>
      <c r="Z927" s="182"/>
      <c r="AA927" s="184"/>
    </row>
    <row r="928" ht="22.5" customHeight="1">
      <c r="A928" s="72">
        <f>COUNTIF('Copy of Call &amp; Chat-Lidya (buat'!$I$4:$I$1868,I928)</f>
        <v>1</v>
      </c>
      <c r="B928" s="576">
        <v>46114.0</v>
      </c>
      <c r="C928" s="91" t="s">
        <v>83</v>
      </c>
      <c r="D928" s="91" t="s">
        <v>155</v>
      </c>
      <c r="E928" s="91" t="s">
        <v>4809</v>
      </c>
      <c r="F928" s="176">
        <v>46114.0</v>
      </c>
      <c r="G928" s="91"/>
      <c r="H928" s="91" t="s">
        <v>11455</v>
      </c>
      <c r="I928" s="91" t="s">
        <v>11456</v>
      </c>
      <c r="J928" s="558" t="s">
        <v>11457</v>
      </c>
      <c r="K928" s="558" t="s">
        <v>11458</v>
      </c>
      <c r="L928" s="313" t="s">
        <v>11458</v>
      </c>
      <c r="M928" s="91" t="s">
        <v>11459</v>
      </c>
      <c r="N928" s="91" t="s">
        <v>11460</v>
      </c>
      <c r="O928" s="183">
        <v>45944.0</v>
      </c>
      <c r="P928" s="793">
        <v>45958.0</v>
      </c>
      <c r="Q928" s="91" t="s">
        <v>143</v>
      </c>
      <c r="R928" s="182"/>
      <c r="S928" s="179" t="s">
        <v>126</v>
      </c>
      <c r="T928" s="179" t="s">
        <v>127</v>
      </c>
      <c r="U928" s="185"/>
      <c r="V928" s="179" t="s">
        <v>131</v>
      </c>
      <c r="W928" s="182"/>
      <c r="X928" s="182"/>
      <c r="Y928" s="182"/>
      <c r="Z928" s="182"/>
      <c r="AA928" s="184"/>
    </row>
    <row r="929" ht="22.5" customHeight="1">
      <c r="A929" s="72">
        <f>COUNTIF('Copy of Call &amp; Chat-Lidya (buat'!$I$4:$I$1868,I929)</f>
        <v>1</v>
      </c>
      <c r="B929" s="576">
        <v>46114.0</v>
      </c>
      <c r="C929" s="91" t="s">
        <v>83</v>
      </c>
      <c r="D929" s="91" t="s">
        <v>155</v>
      </c>
      <c r="E929" s="91" t="s">
        <v>4820</v>
      </c>
      <c r="F929" s="176">
        <v>46114.0</v>
      </c>
      <c r="G929" s="91"/>
      <c r="H929" s="91" t="s">
        <v>11465</v>
      </c>
      <c r="I929" s="91" t="s">
        <v>11466</v>
      </c>
      <c r="J929" s="558" t="s">
        <v>11467</v>
      </c>
      <c r="K929" s="558" t="s">
        <v>11074</v>
      </c>
      <c r="L929" s="313" t="s">
        <v>11074</v>
      </c>
      <c r="M929" s="91" t="s">
        <v>11468</v>
      </c>
      <c r="N929" s="91" t="s">
        <v>11468</v>
      </c>
      <c r="O929" s="183">
        <v>45945.0</v>
      </c>
      <c r="P929" s="793">
        <v>45959.0</v>
      </c>
      <c r="Q929" s="91" t="s">
        <v>124</v>
      </c>
      <c r="R929" s="182"/>
      <c r="S929" s="179" t="s">
        <v>126</v>
      </c>
      <c r="T929" s="179" t="s">
        <v>127</v>
      </c>
      <c r="U929" s="185"/>
      <c r="V929" s="179" t="s">
        <v>131</v>
      </c>
      <c r="W929" s="182"/>
      <c r="X929" s="182"/>
      <c r="Y929" s="182"/>
      <c r="Z929" s="182"/>
      <c r="AA929" s="184"/>
    </row>
    <row r="930" ht="22.5" customHeight="1">
      <c r="A930" s="72">
        <f>COUNTIF('Copy of Call &amp; Chat-Lidya (buat'!$I$4:$I$1868,I930)</f>
        <v>1</v>
      </c>
      <c r="B930" s="576">
        <v>46114.0</v>
      </c>
      <c r="C930" s="91" t="s">
        <v>83</v>
      </c>
      <c r="D930" s="91" t="s">
        <v>155</v>
      </c>
      <c r="E930" s="91" t="s">
        <v>4833</v>
      </c>
      <c r="F930" s="176">
        <v>46114.0</v>
      </c>
      <c r="G930" s="91"/>
      <c r="H930" s="91" t="s">
        <v>11472</v>
      </c>
      <c r="I930" s="91" t="s">
        <v>11474</v>
      </c>
      <c r="J930" s="558" t="s">
        <v>11475</v>
      </c>
      <c r="K930" s="558" t="s">
        <v>5760</v>
      </c>
      <c r="L930" s="313" t="s">
        <v>5760</v>
      </c>
      <c r="M930" s="91" t="s">
        <v>11478</v>
      </c>
      <c r="N930" s="91" t="s">
        <v>11478</v>
      </c>
      <c r="O930" s="183">
        <v>45945.0</v>
      </c>
      <c r="P930" s="793">
        <v>45959.0</v>
      </c>
      <c r="Q930" s="91" t="s">
        <v>98</v>
      </c>
      <c r="R930" s="91" t="s">
        <v>143</v>
      </c>
      <c r="S930" s="179" t="s">
        <v>292</v>
      </c>
      <c r="T930" s="179" t="s">
        <v>145</v>
      </c>
      <c r="U930" s="179" t="s">
        <v>128</v>
      </c>
      <c r="V930" s="179" t="s">
        <v>283</v>
      </c>
      <c r="W930" s="182"/>
      <c r="X930" s="182"/>
      <c r="Y930" s="182"/>
      <c r="Z930" s="180" t="s">
        <v>11479</v>
      </c>
      <c r="AA930" s="184"/>
    </row>
    <row r="931" ht="22.5" customHeight="1">
      <c r="A931" s="72">
        <f>COUNTIF('Copy of Call &amp; Chat-Lidya (buat'!$I$4:$I$1868,I931)</f>
        <v>1</v>
      </c>
      <c r="B931" s="576">
        <v>46114.0</v>
      </c>
      <c r="C931" s="91" t="s">
        <v>83</v>
      </c>
      <c r="D931" s="91" t="s">
        <v>155</v>
      </c>
      <c r="E931" s="91" t="s">
        <v>4846</v>
      </c>
      <c r="F931" s="176">
        <v>46114.0</v>
      </c>
      <c r="G931" s="91"/>
      <c r="H931" s="91" t="s">
        <v>11480</v>
      </c>
      <c r="I931" s="91" t="s">
        <v>11481</v>
      </c>
      <c r="J931" s="558" t="s">
        <v>10017</v>
      </c>
      <c r="K931" s="558" t="s">
        <v>4812</v>
      </c>
      <c r="L931" s="313" t="s">
        <v>4812</v>
      </c>
      <c r="M931" s="91" t="s">
        <v>11482</v>
      </c>
      <c r="N931" s="91" t="s">
        <v>11482</v>
      </c>
      <c r="O931" s="183">
        <v>45947.0</v>
      </c>
      <c r="P931" s="793">
        <v>45961.0</v>
      </c>
      <c r="Q931" s="91" t="s">
        <v>124</v>
      </c>
      <c r="R931" s="182"/>
      <c r="S931" s="179" t="s">
        <v>251</v>
      </c>
      <c r="T931" s="179" t="s">
        <v>127</v>
      </c>
      <c r="U931" s="185"/>
      <c r="V931" s="179" t="s">
        <v>131</v>
      </c>
      <c r="W931" s="182"/>
      <c r="X931" s="182"/>
      <c r="Y931" s="182"/>
      <c r="Z931" s="182"/>
      <c r="AA931" s="184"/>
    </row>
    <row r="932" ht="22.5" customHeight="1">
      <c r="A932" s="72">
        <f>COUNTIF('Copy of Call &amp; Chat-Lidya (buat'!$I$4:$I$1868,I932)</f>
        <v>1</v>
      </c>
      <c r="B932" s="576">
        <v>46114.0</v>
      </c>
      <c r="C932" s="91" t="s">
        <v>83</v>
      </c>
      <c r="D932" s="91" t="s">
        <v>155</v>
      </c>
      <c r="E932" s="91" t="s">
        <v>4858</v>
      </c>
      <c r="F932" s="176">
        <v>46114.0</v>
      </c>
      <c r="G932" s="91"/>
      <c r="H932" s="91" t="s">
        <v>11487</v>
      </c>
      <c r="I932" s="91" t="s">
        <v>11488</v>
      </c>
      <c r="J932" s="558" t="s">
        <v>11489</v>
      </c>
      <c r="K932" s="558" t="s">
        <v>11490</v>
      </c>
      <c r="L932" s="313" t="s">
        <v>11490</v>
      </c>
      <c r="M932" s="91" t="s">
        <v>11491</v>
      </c>
      <c r="N932" s="91" t="s">
        <v>11491</v>
      </c>
      <c r="O932" s="183">
        <v>45948.0</v>
      </c>
      <c r="P932" s="793">
        <v>45962.0</v>
      </c>
      <c r="Q932" s="91" t="s">
        <v>124</v>
      </c>
      <c r="R932" s="182"/>
      <c r="S932" s="179" t="s">
        <v>251</v>
      </c>
      <c r="T932" s="179" t="s">
        <v>127</v>
      </c>
      <c r="U932" s="185"/>
      <c r="V932" s="179" t="s">
        <v>131</v>
      </c>
      <c r="W932" s="182"/>
      <c r="X932" s="182"/>
      <c r="Y932" s="182"/>
      <c r="Z932" s="182"/>
      <c r="AA932" s="184"/>
    </row>
    <row r="933" ht="22.5" customHeight="1">
      <c r="A933" s="72">
        <f>COUNTIF('Copy of Call &amp; Chat-Lidya (buat'!$I$4:$I$1868,I933)</f>
        <v>1</v>
      </c>
      <c r="B933" s="576">
        <v>46114.0</v>
      </c>
      <c r="C933" s="91" t="s">
        <v>83</v>
      </c>
      <c r="D933" s="91" t="s">
        <v>155</v>
      </c>
      <c r="E933" s="91" t="s">
        <v>4868</v>
      </c>
      <c r="F933" s="176">
        <v>46114.0</v>
      </c>
      <c r="G933" s="91"/>
      <c r="H933" s="91" t="s">
        <v>11496</v>
      </c>
      <c r="I933" s="91" t="s">
        <v>11498</v>
      </c>
      <c r="J933" s="558" t="s">
        <v>11499</v>
      </c>
      <c r="K933" s="558" t="s">
        <v>11500</v>
      </c>
      <c r="L933" s="313" t="s">
        <v>11500</v>
      </c>
      <c r="M933" s="91" t="s">
        <v>11501</v>
      </c>
      <c r="N933" s="91" t="s">
        <v>11502</v>
      </c>
      <c r="O933" s="183">
        <v>45949.0</v>
      </c>
      <c r="P933" s="793">
        <v>45963.0</v>
      </c>
      <c r="Q933" s="91" t="s">
        <v>124</v>
      </c>
      <c r="R933" s="182"/>
      <c r="S933" s="179" t="s">
        <v>126</v>
      </c>
      <c r="T933" s="179" t="s">
        <v>127</v>
      </c>
      <c r="U933" s="185"/>
      <c r="V933" s="179" t="s">
        <v>131</v>
      </c>
      <c r="W933" s="182"/>
      <c r="X933" s="182"/>
      <c r="Y933" s="182"/>
      <c r="Z933" s="182"/>
      <c r="AA933" s="184"/>
    </row>
    <row r="934" ht="22.5" customHeight="1">
      <c r="A934" s="72">
        <f>COUNTIF('Copy of Call &amp; Chat-Lidya (buat'!$I$4:$I$1868,I934)</f>
        <v>1</v>
      </c>
      <c r="B934" s="576">
        <v>46114.0</v>
      </c>
      <c r="C934" s="91" t="s">
        <v>83</v>
      </c>
      <c r="D934" s="91" t="s">
        <v>155</v>
      </c>
      <c r="E934" s="91" t="s">
        <v>3330</v>
      </c>
      <c r="F934" s="176">
        <v>46114.0</v>
      </c>
      <c r="G934" s="91"/>
      <c r="H934" s="91" t="s">
        <v>11504</v>
      </c>
      <c r="I934" s="91" t="s">
        <v>11505</v>
      </c>
      <c r="J934" s="558" t="s">
        <v>11506</v>
      </c>
      <c r="K934" s="558" t="s">
        <v>11507</v>
      </c>
      <c r="L934" s="313" t="s">
        <v>11507</v>
      </c>
      <c r="M934" s="91" t="s">
        <v>11508</v>
      </c>
      <c r="N934" s="91" t="s">
        <v>11508</v>
      </c>
      <c r="O934" s="183">
        <v>45950.0</v>
      </c>
      <c r="P934" s="793">
        <v>45964.0</v>
      </c>
      <c r="Q934" s="91" t="s">
        <v>124</v>
      </c>
      <c r="R934" s="182"/>
      <c r="S934" s="179" t="s">
        <v>350</v>
      </c>
      <c r="T934" s="179" t="s">
        <v>127</v>
      </c>
      <c r="U934" s="185"/>
      <c r="V934" s="179" t="s">
        <v>283</v>
      </c>
      <c r="W934" s="182"/>
      <c r="X934" s="182"/>
      <c r="Y934" s="182"/>
      <c r="Z934" s="180" t="s">
        <v>11513</v>
      </c>
      <c r="AA934" s="184"/>
    </row>
    <row r="935" ht="22.5" customHeight="1">
      <c r="A935" s="72">
        <f>COUNTIF('Copy of Call &amp; Chat-Lidya (buat'!$I$4:$I$1868,I935)</f>
        <v>2</v>
      </c>
      <c r="B935" s="576">
        <v>46114.0</v>
      </c>
      <c r="C935" s="91" t="s">
        <v>83</v>
      </c>
      <c r="D935" s="91" t="s">
        <v>155</v>
      </c>
      <c r="E935" s="91" t="s">
        <v>4886</v>
      </c>
      <c r="F935" s="176">
        <v>46114.0</v>
      </c>
      <c r="G935" s="91"/>
      <c r="H935" s="91" t="s">
        <v>11514</v>
      </c>
      <c r="I935" s="91" t="s">
        <v>11515</v>
      </c>
      <c r="J935" s="558" t="s">
        <v>11516</v>
      </c>
      <c r="K935" s="558" t="s">
        <v>11517</v>
      </c>
      <c r="L935" s="313" t="s">
        <v>11517</v>
      </c>
      <c r="M935" s="91" t="s">
        <v>11518</v>
      </c>
      <c r="N935" s="91" t="s">
        <v>11519</v>
      </c>
      <c r="O935" s="183">
        <v>45952.0</v>
      </c>
      <c r="P935" s="793">
        <v>45966.0</v>
      </c>
      <c r="Q935" s="91" t="s">
        <v>149</v>
      </c>
      <c r="R935" s="182"/>
      <c r="S935" s="179" t="s">
        <v>251</v>
      </c>
      <c r="T935" s="179" t="s">
        <v>127</v>
      </c>
      <c r="U935" s="185"/>
      <c r="V935" s="179" t="s">
        <v>131</v>
      </c>
      <c r="W935" s="182"/>
      <c r="X935" s="182"/>
      <c r="Y935" s="182"/>
      <c r="Z935" s="182"/>
      <c r="AA935" s="184"/>
    </row>
    <row r="936" ht="22.5" customHeight="1">
      <c r="A936" s="72">
        <f>COUNTIF('Copy of Call &amp; Chat-Lidya (buat'!$I$4:$I$1868,I936)</f>
        <v>1</v>
      </c>
      <c r="B936" s="576">
        <v>46114.0</v>
      </c>
      <c r="C936" s="91" t="s">
        <v>83</v>
      </c>
      <c r="D936" s="91" t="s">
        <v>155</v>
      </c>
      <c r="E936" s="91" t="s">
        <v>4896</v>
      </c>
      <c r="F936" s="176">
        <v>46114.0</v>
      </c>
      <c r="G936" s="91"/>
      <c r="H936" s="91" t="s">
        <v>11523</v>
      </c>
      <c r="I936" s="91" t="s">
        <v>11524</v>
      </c>
      <c r="J936" s="558" t="s">
        <v>11525</v>
      </c>
      <c r="K936" s="558" t="s">
        <v>11526</v>
      </c>
      <c r="L936" s="313" t="s">
        <v>11526</v>
      </c>
      <c r="M936" s="91" t="s">
        <v>11527</v>
      </c>
      <c r="N936" s="91" t="s">
        <v>11527</v>
      </c>
      <c r="O936" s="183">
        <v>45952.0</v>
      </c>
      <c r="P936" s="793">
        <v>45966.0</v>
      </c>
      <c r="Q936" s="91" t="s">
        <v>124</v>
      </c>
      <c r="R936" s="182"/>
      <c r="S936" s="179" t="s">
        <v>251</v>
      </c>
      <c r="T936" s="179" t="s">
        <v>127</v>
      </c>
      <c r="U936" s="185"/>
      <c r="V936" s="179" t="s">
        <v>131</v>
      </c>
      <c r="W936" s="182"/>
      <c r="X936" s="182"/>
      <c r="Y936" s="182"/>
      <c r="Z936" s="182"/>
      <c r="AA936" s="184"/>
    </row>
    <row r="937" ht="22.5" customHeight="1">
      <c r="A937" s="72">
        <f>COUNTIF('Copy of Call &amp; Chat-Lidya (buat'!$I$4:$I$1868,I937)</f>
        <v>1</v>
      </c>
      <c r="B937" s="576">
        <v>46114.0</v>
      </c>
      <c r="C937" s="91" t="s">
        <v>83</v>
      </c>
      <c r="D937" s="91" t="s">
        <v>155</v>
      </c>
      <c r="E937" s="91" t="s">
        <v>4905</v>
      </c>
      <c r="F937" s="176">
        <v>46114.0</v>
      </c>
      <c r="G937" s="91"/>
      <c r="H937" s="91" t="s">
        <v>11528</v>
      </c>
      <c r="I937" s="91" t="s">
        <v>11529</v>
      </c>
      <c r="J937" s="558" t="s">
        <v>10190</v>
      </c>
      <c r="K937" s="558" t="s">
        <v>3269</v>
      </c>
      <c r="L937" s="313" t="s">
        <v>3269</v>
      </c>
      <c r="M937" s="91" t="s">
        <v>11530</v>
      </c>
      <c r="N937" s="91" t="s">
        <v>11530</v>
      </c>
      <c r="O937" s="183">
        <v>45954.0</v>
      </c>
      <c r="P937" s="793">
        <v>45968.0</v>
      </c>
      <c r="Q937" s="91" t="s">
        <v>124</v>
      </c>
      <c r="R937" s="182"/>
      <c r="S937" s="179" t="s">
        <v>251</v>
      </c>
      <c r="T937" s="179" t="s">
        <v>127</v>
      </c>
      <c r="U937" s="185"/>
      <c r="V937" s="179" t="s">
        <v>131</v>
      </c>
      <c r="W937" s="182"/>
      <c r="X937" s="182"/>
      <c r="Y937" s="182"/>
      <c r="Z937" s="182"/>
      <c r="AA937" s="184"/>
    </row>
    <row r="938" ht="22.5" customHeight="1">
      <c r="A938" s="72">
        <f>COUNTIF('Copy of Call &amp; Chat-Lidya (buat'!$I$4:$I$1868,I938)</f>
        <v>1</v>
      </c>
      <c r="B938" s="576">
        <v>46114.0</v>
      </c>
      <c r="C938" s="91" t="s">
        <v>83</v>
      </c>
      <c r="D938" s="91" t="s">
        <v>155</v>
      </c>
      <c r="E938" s="91" t="s">
        <v>4914</v>
      </c>
      <c r="F938" s="176">
        <v>46114.0</v>
      </c>
      <c r="G938" s="91"/>
      <c r="H938" s="91" t="s">
        <v>11534</v>
      </c>
      <c r="I938" s="91" t="s">
        <v>11535</v>
      </c>
      <c r="J938" s="558" t="s">
        <v>11536</v>
      </c>
      <c r="K938" s="558" t="s">
        <v>11537</v>
      </c>
      <c r="L938" s="313" t="s">
        <v>11537</v>
      </c>
      <c r="M938" s="91" t="s">
        <v>11538</v>
      </c>
      <c r="N938" s="91" t="s">
        <v>11538</v>
      </c>
      <c r="O938" s="183">
        <v>45957.0</v>
      </c>
      <c r="P938" s="793">
        <v>45971.0</v>
      </c>
      <c r="Q938" s="91" t="s">
        <v>124</v>
      </c>
      <c r="R938" s="182"/>
      <c r="S938" s="179" t="s">
        <v>292</v>
      </c>
      <c r="T938" s="179" t="s">
        <v>127</v>
      </c>
      <c r="U938" s="185"/>
      <c r="V938" s="179" t="s">
        <v>283</v>
      </c>
      <c r="W938" s="182"/>
      <c r="X938" s="182"/>
      <c r="Y938" s="182"/>
      <c r="Z938" s="180" t="s">
        <v>11539</v>
      </c>
      <c r="AA938" s="184"/>
    </row>
    <row r="939" ht="22.5" customHeight="1">
      <c r="A939" s="72">
        <f>COUNTIF('Copy of Call &amp; Chat-Lidya (buat'!$I$4:$I$1868,I939)</f>
        <v>1</v>
      </c>
      <c r="B939" s="576">
        <v>46114.0</v>
      </c>
      <c r="C939" s="91" t="s">
        <v>83</v>
      </c>
      <c r="D939" s="91" t="s">
        <v>155</v>
      </c>
      <c r="E939" s="91" t="s">
        <v>4926</v>
      </c>
      <c r="F939" s="176">
        <v>46114.0</v>
      </c>
      <c r="G939" s="91"/>
      <c r="H939" s="91" t="s">
        <v>11544</v>
      </c>
      <c r="I939" s="91" t="s">
        <v>11545</v>
      </c>
      <c r="J939" s="558" t="s">
        <v>11546</v>
      </c>
      <c r="K939" s="558" t="s">
        <v>11547</v>
      </c>
      <c r="L939" s="313" t="s">
        <v>11547</v>
      </c>
      <c r="M939" s="91" t="s">
        <v>11548</v>
      </c>
      <c r="N939" s="91" t="s">
        <v>11549</v>
      </c>
      <c r="O939" s="183">
        <v>45958.0</v>
      </c>
      <c r="P939" s="793">
        <v>45972.0</v>
      </c>
      <c r="Q939" s="91" t="s">
        <v>124</v>
      </c>
      <c r="R939" s="182"/>
      <c r="S939" s="179" t="s">
        <v>251</v>
      </c>
      <c r="T939" s="179" t="s">
        <v>127</v>
      </c>
      <c r="U939" s="185"/>
      <c r="V939" s="179" t="s">
        <v>131</v>
      </c>
      <c r="W939" s="182"/>
      <c r="X939" s="182"/>
      <c r="Y939" s="182"/>
      <c r="Z939" s="182"/>
      <c r="AA939" s="184"/>
    </row>
    <row r="940" ht="22.5" customHeight="1">
      <c r="A940" s="72">
        <f>COUNTIF('Copy of Call &amp; Chat-Lidya (buat'!$I$4:$I$1868,I940)</f>
        <v>1</v>
      </c>
      <c r="B940" s="576">
        <v>46114.0</v>
      </c>
      <c r="C940" s="91" t="s">
        <v>83</v>
      </c>
      <c r="D940" s="91" t="s">
        <v>155</v>
      </c>
      <c r="E940" s="91" t="s">
        <v>4936</v>
      </c>
      <c r="F940" s="176">
        <v>46114.0</v>
      </c>
      <c r="G940" s="91"/>
      <c r="H940" s="91" t="s">
        <v>11113</v>
      </c>
      <c r="I940" s="91" t="s">
        <v>11552</v>
      </c>
      <c r="J940" s="558" t="s">
        <v>11114</v>
      </c>
      <c r="K940" s="558" t="s">
        <v>11115</v>
      </c>
      <c r="L940" s="313" t="s">
        <v>11115</v>
      </c>
      <c r="M940" s="91" t="s">
        <v>11117</v>
      </c>
      <c r="N940" s="91" t="s">
        <v>11117</v>
      </c>
      <c r="O940" s="183">
        <v>45961.0</v>
      </c>
      <c r="P940" s="793">
        <v>45975.0</v>
      </c>
      <c r="Q940" s="91" t="s">
        <v>143</v>
      </c>
      <c r="R940" s="182"/>
      <c r="S940" s="179" t="s">
        <v>251</v>
      </c>
      <c r="T940" s="179" t="s">
        <v>127</v>
      </c>
      <c r="U940" s="185"/>
      <c r="V940" s="179" t="s">
        <v>131</v>
      </c>
      <c r="W940" s="182"/>
      <c r="X940" s="182"/>
      <c r="Y940" s="182"/>
      <c r="Z940" s="182"/>
      <c r="AA940" s="184"/>
    </row>
    <row r="941" ht="22.5" customHeight="1">
      <c r="A941" s="72">
        <f>COUNTIF('Copy of Call &amp; Chat-Lidya (buat'!$I$4:$I$1868,I941)</f>
        <v>2</v>
      </c>
      <c r="B941" s="576">
        <v>46114.0</v>
      </c>
      <c r="C941" s="91" t="s">
        <v>83</v>
      </c>
      <c r="D941" s="91" t="s">
        <v>155</v>
      </c>
      <c r="E941" s="91" t="s">
        <v>4948</v>
      </c>
      <c r="F941" s="176">
        <v>46114.0</v>
      </c>
      <c r="G941" s="91"/>
      <c r="H941" s="91" t="s">
        <v>11556</v>
      </c>
      <c r="I941" s="91" t="s">
        <v>11298</v>
      </c>
      <c r="J941" s="558" t="s">
        <v>11299</v>
      </c>
      <c r="K941" s="558" t="s">
        <v>11300</v>
      </c>
      <c r="L941" s="313" t="s">
        <v>11300</v>
      </c>
      <c r="M941" s="91" t="s">
        <v>11301</v>
      </c>
      <c r="N941" s="91" t="s">
        <v>11301</v>
      </c>
      <c r="O941" s="183">
        <v>45659.0</v>
      </c>
      <c r="P941" s="793">
        <v>45834.0</v>
      </c>
      <c r="Q941" s="91" t="s">
        <v>115</v>
      </c>
      <c r="R941" s="182"/>
      <c r="S941" s="179" t="s">
        <v>251</v>
      </c>
      <c r="T941" s="179" t="s">
        <v>127</v>
      </c>
      <c r="U941" s="185"/>
      <c r="V941" s="179" t="s">
        <v>131</v>
      </c>
      <c r="W941" s="182"/>
      <c r="X941" s="182"/>
      <c r="Y941" s="182"/>
      <c r="Z941" s="182"/>
      <c r="AA941" s="184"/>
    </row>
    <row r="942" ht="22.5" customHeight="1">
      <c r="A942" s="72">
        <f>COUNTIF('Copy of Call &amp; Chat-Lidya (buat'!$I$4:$I$1868,I942)</f>
        <v>2</v>
      </c>
      <c r="B942" s="576">
        <v>46114.0</v>
      </c>
      <c r="C942" s="91" t="s">
        <v>83</v>
      </c>
      <c r="D942" s="91" t="s">
        <v>155</v>
      </c>
      <c r="E942" s="91" t="s">
        <v>4954</v>
      </c>
      <c r="F942" s="176">
        <v>46114.0</v>
      </c>
      <c r="G942" s="91"/>
      <c r="H942" s="91" t="s">
        <v>11561</v>
      </c>
      <c r="I942" s="91" t="s">
        <v>11308</v>
      </c>
      <c r="J942" s="558" t="s">
        <v>11562</v>
      </c>
      <c r="K942" s="558" t="s">
        <v>11310</v>
      </c>
      <c r="L942" s="313" t="s">
        <v>11310</v>
      </c>
      <c r="M942" s="91" t="s">
        <v>11311</v>
      </c>
      <c r="N942" s="91" t="s">
        <v>11311</v>
      </c>
      <c r="O942" s="183">
        <v>45659.0</v>
      </c>
      <c r="P942" s="793">
        <v>45834.0</v>
      </c>
      <c r="Q942" s="91" t="s">
        <v>7803</v>
      </c>
      <c r="R942" s="91" t="s">
        <v>124</v>
      </c>
      <c r="S942" s="179" t="s">
        <v>292</v>
      </c>
      <c r="T942" s="179" t="s">
        <v>127</v>
      </c>
      <c r="U942" s="185"/>
      <c r="V942" s="179" t="s">
        <v>873</v>
      </c>
      <c r="W942" s="182"/>
      <c r="X942" s="182"/>
      <c r="Y942" s="182"/>
      <c r="Z942" s="180" t="s">
        <v>11563</v>
      </c>
      <c r="AA942" s="184"/>
    </row>
    <row r="943" ht="22.5" customHeight="1">
      <c r="A943" s="72">
        <f>COUNTIF('Copy of Call &amp; Chat-Lidya (buat'!$I$4:$I$1868,I943)</f>
        <v>2</v>
      </c>
      <c r="B943" s="576">
        <v>46114.0</v>
      </c>
      <c r="C943" s="91" t="s">
        <v>83</v>
      </c>
      <c r="D943" s="91" t="s">
        <v>155</v>
      </c>
      <c r="E943" s="91" t="s">
        <v>4959</v>
      </c>
      <c r="F943" s="176">
        <v>46114.0</v>
      </c>
      <c r="G943" s="91"/>
      <c r="H943" s="91" t="s">
        <v>11568</v>
      </c>
      <c r="I943" s="91" t="s">
        <v>11332</v>
      </c>
      <c r="J943" s="558" t="s">
        <v>11570</v>
      </c>
      <c r="K943" s="558" t="s">
        <v>10827</v>
      </c>
      <c r="L943" s="313" t="s">
        <v>10827</v>
      </c>
      <c r="M943" s="91" t="s">
        <v>11334</v>
      </c>
      <c r="N943" s="91" t="s">
        <v>11334</v>
      </c>
      <c r="O943" s="183">
        <v>45671.0</v>
      </c>
      <c r="P943" s="793">
        <v>45834.0</v>
      </c>
      <c r="Q943" s="91" t="s">
        <v>143</v>
      </c>
      <c r="R943" s="182"/>
      <c r="S943" s="179" t="s">
        <v>126</v>
      </c>
      <c r="T943" s="179" t="s">
        <v>127</v>
      </c>
      <c r="U943" s="185"/>
      <c r="V943" s="179" t="s">
        <v>131</v>
      </c>
      <c r="W943" s="182"/>
      <c r="X943" s="182"/>
      <c r="Y943" s="182"/>
      <c r="Z943" s="182"/>
      <c r="AA943" s="184"/>
    </row>
    <row r="944" ht="22.5" customHeight="1">
      <c r="A944" s="72">
        <f>COUNTIF('Copy of Call &amp; Chat-Lidya (buat'!$I$4:$I$1868,I944)</f>
        <v>2</v>
      </c>
      <c r="B944" s="576">
        <v>46114.0</v>
      </c>
      <c r="C944" s="91" t="s">
        <v>83</v>
      </c>
      <c r="D944" s="91" t="s">
        <v>155</v>
      </c>
      <c r="E944" s="91" t="s">
        <v>4965</v>
      </c>
      <c r="F944" s="176">
        <v>46114.0</v>
      </c>
      <c r="G944" s="91"/>
      <c r="H944" s="91" t="s">
        <v>11574</v>
      </c>
      <c r="I944" s="91" t="s">
        <v>11426</v>
      </c>
      <c r="J944" s="558" t="s">
        <v>11427</v>
      </c>
      <c r="K944" s="558" t="s">
        <v>11428</v>
      </c>
      <c r="L944" s="313" t="s">
        <v>11428</v>
      </c>
      <c r="M944" s="91" t="s">
        <v>11430</v>
      </c>
      <c r="N944" s="91" t="s">
        <v>11430</v>
      </c>
      <c r="O944" s="183">
        <v>45688.0</v>
      </c>
      <c r="P944" s="793">
        <v>45834.0</v>
      </c>
      <c r="Q944" s="91" t="s">
        <v>143</v>
      </c>
      <c r="R944" s="182"/>
      <c r="S944" s="179" t="s">
        <v>126</v>
      </c>
      <c r="T944" s="179" t="s">
        <v>127</v>
      </c>
      <c r="U944" s="185"/>
      <c r="V944" s="179" t="s">
        <v>131</v>
      </c>
      <c r="W944" s="182"/>
      <c r="X944" s="182"/>
      <c r="Y944" s="182"/>
      <c r="Z944" s="182"/>
      <c r="AA944" s="184"/>
    </row>
    <row r="945" ht="22.5" customHeight="1">
      <c r="A945" s="72">
        <f>COUNTIF('Copy of Call &amp; Chat-Lidya (buat'!$I$4:$I$1868,I945)</f>
        <v>2</v>
      </c>
      <c r="B945" s="576">
        <v>46114.0</v>
      </c>
      <c r="C945" s="91" t="s">
        <v>83</v>
      </c>
      <c r="D945" s="91" t="s">
        <v>155</v>
      </c>
      <c r="E945" s="91" t="s">
        <v>4971</v>
      </c>
      <c r="F945" s="176">
        <v>46114.0</v>
      </c>
      <c r="G945" s="91"/>
      <c r="H945" s="91" t="s">
        <v>11580</v>
      </c>
      <c r="I945" s="91" t="s">
        <v>11436</v>
      </c>
      <c r="J945" s="558" t="s">
        <v>11437</v>
      </c>
      <c r="K945" s="558" t="s">
        <v>11438</v>
      </c>
      <c r="L945" s="313" t="s">
        <v>11438</v>
      </c>
      <c r="M945" s="91" t="s">
        <v>11439</v>
      </c>
      <c r="N945" s="91" t="s">
        <v>11439</v>
      </c>
      <c r="O945" s="183">
        <v>45689.0</v>
      </c>
      <c r="P945" s="793">
        <v>45834.0</v>
      </c>
      <c r="Q945" s="91" t="s">
        <v>124</v>
      </c>
      <c r="R945" s="182"/>
      <c r="S945" s="179" t="s">
        <v>251</v>
      </c>
      <c r="T945" s="179" t="s">
        <v>127</v>
      </c>
      <c r="U945" s="185"/>
      <c r="V945" s="179" t="s">
        <v>131</v>
      </c>
      <c r="W945" s="182"/>
      <c r="X945" s="182"/>
      <c r="Y945" s="182"/>
      <c r="Z945" s="182"/>
      <c r="AA945" s="184"/>
    </row>
    <row r="946" ht="22.5" customHeight="1">
      <c r="A946" s="72">
        <f>COUNTIF('Copy of Call &amp; Chat-Lidya (buat'!$I$4:$I$1868,I946)</f>
        <v>2</v>
      </c>
      <c r="B946" s="576">
        <v>46114.0</v>
      </c>
      <c r="C946" s="91" t="s">
        <v>83</v>
      </c>
      <c r="D946" s="91" t="s">
        <v>155</v>
      </c>
      <c r="E946" s="91" t="s">
        <v>4977</v>
      </c>
      <c r="F946" s="176">
        <v>46114.0</v>
      </c>
      <c r="G946" s="91"/>
      <c r="H946" s="91" t="s">
        <v>11588</v>
      </c>
      <c r="I946" s="91" t="s">
        <v>11445</v>
      </c>
      <c r="J946" s="558" t="s">
        <v>11447</v>
      </c>
      <c r="K946" s="558" t="s">
        <v>11449</v>
      </c>
      <c r="L946" s="313" t="s">
        <v>11449</v>
      </c>
      <c r="M946" s="91" t="s">
        <v>11453</v>
      </c>
      <c r="N946" s="91" t="s">
        <v>11454</v>
      </c>
      <c r="O946" s="183">
        <v>45689.0</v>
      </c>
      <c r="P946" s="793">
        <v>45834.0</v>
      </c>
      <c r="Q946" s="91" t="s">
        <v>124</v>
      </c>
      <c r="R946" s="182"/>
      <c r="S946" s="179" t="s">
        <v>251</v>
      </c>
      <c r="T946" s="179" t="s">
        <v>127</v>
      </c>
      <c r="U946" s="185"/>
      <c r="V946" s="179" t="s">
        <v>131</v>
      </c>
      <c r="W946" s="182"/>
      <c r="X946" s="182"/>
      <c r="Y946" s="182"/>
      <c r="Z946" s="182"/>
      <c r="AA946" s="184"/>
    </row>
    <row r="947" ht="22.5" customHeight="1">
      <c r="A947" s="72">
        <f>COUNTIF('Copy of Call &amp; Chat-Lidya (buat'!$I$4:$I$1868,I947)</f>
        <v>3</v>
      </c>
      <c r="B947" s="576">
        <v>46114.0</v>
      </c>
      <c r="C947" s="91" t="s">
        <v>83</v>
      </c>
      <c r="D947" s="91" t="s">
        <v>155</v>
      </c>
      <c r="E947" s="91" t="s">
        <v>4983</v>
      </c>
      <c r="F947" s="176">
        <v>46114.0</v>
      </c>
      <c r="G947" s="91"/>
      <c r="H947" s="91" t="s">
        <v>11589</v>
      </c>
      <c r="I947" s="91" t="s">
        <v>11461</v>
      </c>
      <c r="J947" s="558" t="s">
        <v>11462</v>
      </c>
      <c r="K947" s="558" t="s">
        <v>11463</v>
      </c>
      <c r="L947" s="313" t="s">
        <v>11463</v>
      </c>
      <c r="M947" s="91" t="s">
        <v>11464</v>
      </c>
      <c r="N947" s="91" t="s">
        <v>11464</v>
      </c>
      <c r="O947" s="183">
        <v>45689.0</v>
      </c>
      <c r="P947" s="793">
        <v>45834.0</v>
      </c>
      <c r="Q947" s="91" t="s">
        <v>124</v>
      </c>
      <c r="R947" s="182"/>
      <c r="S947" s="179" t="s">
        <v>292</v>
      </c>
      <c r="T947" s="179" t="s">
        <v>127</v>
      </c>
      <c r="U947" s="185"/>
      <c r="V947" s="179" t="s">
        <v>3435</v>
      </c>
      <c r="W947" s="182"/>
      <c r="X947" s="182"/>
      <c r="Y947" s="182"/>
      <c r="Z947" s="180" t="s">
        <v>11593</v>
      </c>
      <c r="AA947" s="184"/>
    </row>
    <row r="948" ht="22.5" customHeight="1">
      <c r="A948" s="72">
        <f>COUNTIF('Copy of Call &amp; Chat-Lidya (buat'!$I$4:$I$1868,I948)</f>
        <v>2</v>
      </c>
      <c r="B948" s="576">
        <v>46114.0</v>
      </c>
      <c r="C948" s="91" t="s">
        <v>83</v>
      </c>
      <c r="D948" s="91" t="s">
        <v>155</v>
      </c>
      <c r="E948" s="91" t="s">
        <v>4989</v>
      </c>
      <c r="F948" s="176">
        <v>46114.0</v>
      </c>
      <c r="G948" s="91"/>
      <c r="H948" s="91" t="s">
        <v>11594</v>
      </c>
      <c r="I948" s="91" t="s">
        <v>11470</v>
      </c>
      <c r="J948" s="558" t="s">
        <v>11471</v>
      </c>
      <c r="K948" s="558" t="s">
        <v>11473</v>
      </c>
      <c r="L948" s="313" t="s">
        <v>11473</v>
      </c>
      <c r="M948" s="91" t="s">
        <v>11476</v>
      </c>
      <c r="N948" s="91" t="s">
        <v>11477</v>
      </c>
      <c r="O948" s="183">
        <v>45690.0</v>
      </c>
      <c r="P948" s="793">
        <v>45834.0</v>
      </c>
      <c r="Q948" s="91" t="s">
        <v>213</v>
      </c>
      <c r="R948" s="182"/>
      <c r="S948" s="179" t="s">
        <v>251</v>
      </c>
      <c r="T948" s="179" t="s">
        <v>127</v>
      </c>
      <c r="U948" s="185"/>
      <c r="V948" s="179" t="s">
        <v>131</v>
      </c>
      <c r="W948" s="182"/>
      <c r="X948" s="182"/>
      <c r="Y948" s="182"/>
      <c r="Z948" s="182"/>
      <c r="AA948" s="184"/>
    </row>
    <row r="949" ht="22.5" customHeight="1">
      <c r="A949" s="72">
        <f>COUNTIF('Copy of Call &amp; Chat-Lidya (buat'!$I$4:$I$1868,I949)</f>
        <v>4</v>
      </c>
      <c r="B949" s="576">
        <v>46114.0</v>
      </c>
      <c r="C949" s="91" t="s">
        <v>83</v>
      </c>
      <c r="D949" s="91" t="s">
        <v>155</v>
      </c>
      <c r="E949" s="91" t="s">
        <v>4995</v>
      </c>
      <c r="F949" s="176">
        <v>46114.0</v>
      </c>
      <c r="G949" s="91"/>
      <c r="H949" s="91" t="s">
        <v>11598</v>
      </c>
      <c r="I949" s="91" t="s">
        <v>11483</v>
      </c>
      <c r="J949" s="558" t="s">
        <v>11484</v>
      </c>
      <c r="K949" s="558" t="s">
        <v>11485</v>
      </c>
      <c r="L949" s="313" t="s">
        <v>11485</v>
      </c>
      <c r="M949" s="91" t="s">
        <v>11486</v>
      </c>
      <c r="N949" s="91" t="s">
        <v>11486</v>
      </c>
      <c r="O949" s="183">
        <v>45690.0</v>
      </c>
      <c r="P949" s="793">
        <v>45834.0</v>
      </c>
      <c r="Q949" s="91" t="s">
        <v>124</v>
      </c>
      <c r="R949" s="182"/>
      <c r="S949" s="179" t="s">
        <v>350</v>
      </c>
      <c r="T949" s="179" t="s">
        <v>145</v>
      </c>
      <c r="U949" s="179" t="s">
        <v>101</v>
      </c>
      <c r="V949" s="179" t="s">
        <v>131</v>
      </c>
      <c r="W949" s="182"/>
      <c r="X949" s="182"/>
      <c r="Y949" s="182"/>
      <c r="Z949" s="180" t="s">
        <v>11600</v>
      </c>
      <c r="AA949" s="184"/>
    </row>
    <row r="950" ht="22.5" customHeight="1">
      <c r="A950" s="72">
        <f>COUNTIF('Copy of Call &amp; Chat-Lidya (buat'!$I$4:$I$1868,I950)</f>
        <v>2</v>
      </c>
      <c r="B950" s="576">
        <v>46114.0</v>
      </c>
      <c r="C950" s="91" t="s">
        <v>83</v>
      </c>
      <c r="D950" s="91" t="s">
        <v>155</v>
      </c>
      <c r="E950" s="91" t="s">
        <v>5001</v>
      </c>
      <c r="F950" s="176">
        <v>46114.0</v>
      </c>
      <c r="G950" s="91"/>
      <c r="H950" s="91" t="s">
        <v>11604</v>
      </c>
      <c r="I950" s="91" t="s">
        <v>11493</v>
      </c>
      <c r="J950" s="558" t="s">
        <v>11494</v>
      </c>
      <c r="K950" s="558" t="s">
        <v>11495</v>
      </c>
      <c r="L950" s="313" t="s">
        <v>11495</v>
      </c>
      <c r="M950" s="91" t="s">
        <v>11497</v>
      </c>
      <c r="N950" s="91" t="s">
        <v>11497</v>
      </c>
      <c r="O950" s="183">
        <v>45690.0</v>
      </c>
      <c r="P950" s="793">
        <v>45834.0</v>
      </c>
      <c r="Q950" s="91" t="s">
        <v>213</v>
      </c>
      <c r="R950" s="182"/>
      <c r="S950" s="179" t="s">
        <v>251</v>
      </c>
      <c r="T950" s="179" t="s">
        <v>127</v>
      </c>
      <c r="U950" s="185"/>
      <c r="V950" s="179" t="s">
        <v>131</v>
      </c>
      <c r="W950" s="182"/>
      <c r="X950" s="182"/>
      <c r="Y950" s="182"/>
      <c r="Z950" s="182"/>
      <c r="AA950" s="184"/>
    </row>
    <row r="951" ht="22.5" customHeight="1">
      <c r="A951" s="72">
        <f>COUNTIF('Copy of Call &amp; Chat-Lidya (buat'!$I$4:$I$1868,I951)</f>
        <v>2</v>
      </c>
      <c r="B951" s="576">
        <v>46114.0</v>
      </c>
      <c r="C951" s="91" t="s">
        <v>83</v>
      </c>
      <c r="D951" s="91" t="s">
        <v>155</v>
      </c>
      <c r="E951" s="91" t="s">
        <v>5008</v>
      </c>
      <c r="F951" s="176">
        <v>46114.0</v>
      </c>
      <c r="G951" s="91"/>
      <c r="H951" s="91" t="s">
        <v>11607</v>
      </c>
      <c r="I951" s="91" t="s">
        <v>11520</v>
      </c>
      <c r="J951" s="558" t="s">
        <v>11521</v>
      </c>
      <c r="K951" s="558" t="s">
        <v>3269</v>
      </c>
      <c r="L951" s="313" t="s">
        <v>3269</v>
      </c>
      <c r="M951" s="91" t="s">
        <v>11522</v>
      </c>
      <c r="N951" s="91" t="s">
        <v>11522</v>
      </c>
      <c r="O951" s="183">
        <v>45695.0</v>
      </c>
      <c r="P951" s="793">
        <v>45834.0</v>
      </c>
      <c r="Q951" s="91" t="s">
        <v>143</v>
      </c>
      <c r="R951" s="182"/>
      <c r="S951" s="179" t="s">
        <v>126</v>
      </c>
      <c r="T951" s="179" t="s">
        <v>127</v>
      </c>
      <c r="U951" s="185"/>
      <c r="V951" s="179" t="s">
        <v>131</v>
      </c>
      <c r="W951" s="182"/>
      <c r="X951" s="182"/>
      <c r="Y951" s="182"/>
      <c r="Z951" s="182"/>
      <c r="AA951" s="184"/>
    </row>
    <row r="952" ht="22.5" customHeight="1">
      <c r="A952" s="72">
        <f>COUNTIF('Copy of Call &amp; Chat-Lidya (buat'!$I$4:$I$1868,I952)</f>
        <v>2</v>
      </c>
      <c r="B952" s="576">
        <v>46114.0</v>
      </c>
      <c r="C952" s="91" t="s">
        <v>83</v>
      </c>
      <c r="D952" s="91" t="s">
        <v>155</v>
      </c>
      <c r="E952" s="91" t="s">
        <v>5015</v>
      </c>
      <c r="F952" s="176">
        <v>46114.0</v>
      </c>
      <c r="G952" s="91"/>
      <c r="H952" s="91" t="s">
        <v>11613</v>
      </c>
      <c r="I952" s="91" t="s">
        <v>11564</v>
      </c>
      <c r="J952" s="558" t="s">
        <v>11565</v>
      </c>
      <c r="K952" s="558" t="s">
        <v>11566</v>
      </c>
      <c r="L952" s="313" t="s">
        <v>11566</v>
      </c>
      <c r="M952" s="91" t="s">
        <v>11567</v>
      </c>
      <c r="N952" s="91" t="s">
        <v>11569</v>
      </c>
      <c r="O952" s="183">
        <v>45698.0</v>
      </c>
      <c r="P952" s="793">
        <v>45834.0</v>
      </c>
      <c r="Q952" s="91" t="s">
        <v>124</v>
      </c>
      <c r="R952" s="182"/>
      <c r="S952" s="179" t="s">
        <v>126</v>
      </c>
      <c r="T952" s="179" t="s">
        <v>127</v>
      </c>
      <c r="U952" s="185"/>
      <c r="V952" s="179" t="s">
        <v>131</v>
      </c>
      <c r="W952" s="182"/>
      <c r="X952" s="182"/>
      <c r="Y952" s="182"/>
      <c r="Z952" s="182"/>
      <c r="AA952" s="184"/>
    </row>
    <row r="953" ht="22.5" customHeight="1">
      <c r="A953" s="72">
        <f>COUNTIF('Copy of Call &amp; Chat-Lidya (buat'!$I$4:$I$1868,I953)</f>
        <v>3</v>
      </c>
      <c r="B953" s="576">
        <v>46114.0</v>
      </c>
      <c r="C953" s="91" t="s">
        <v>83</v>
      </c>
      <c r="D953" s="91" t="s">
        <v>155</v>
      </c>
      <c r="E953" s="91" t="s">
        <v>5021</v>
      </c>
      <c r="F953" s="176">
        <v>46114.0</v>
      </c>
      <c r="G953" s="91"/>
      <c r="H953" s="91" t="s">
        <v>11618</v>
      </c>
      <c r="I953" s="91" t="s">
        <v>11575</v>
      </c>
      <c r="J953" s="558" t="s">
        <v>11576</v>
      </c>
      <c r="K953" s="558" t="s">
        <v>11577</v>
      </c>
      <c r="L953" s="313" t="s">
        <v>11577</v>
      </c>
      <c r="M953" s="91" t="s">
        <v>11578</v>
      </c>
      <c r="N953" s="91" t="s">
        <v>11579</v>
      </c>
      <c r="O953" s="183">
        <v>45698.0</v>
      </c>
      <c r="P953" s="793">
        <v>45834.0</v>
      </c>
      <c r="Q953" s="91" t="s">
        <v>316</v>
      </c>
      <c r="R953" s="182"/>
      <c r="S953" s="179" t="s">
        <v>251</v>
      </c>
      <c r="T953" s="179" t="s">
        <v>127</v>
      </c>
      <c r="U953" s="185"/>
      <c r="V953" s="179" t="s">
        <v>131</v>
      </c>
      <c r="W953" s="182"/>
      <c r="X953" s="182"/>
      <c r="Y953" s="182"/>
      <c r="Z953" s="182"/>
      <c r="AA953" s="184"/>
    </row>
    <row r="954" ht="22.5" customHeight="1">
      <c r="A954" s="72">
        <f>COUNTIF('Copy of Call &amp; Chat-Lidya (buat'!$I$4:$I$1868,I954)</f>
        <v>3</v>
      </c>
      <c r="B954" s="576">
        <v>46114.0</v>
      </c>
      <c r="C954" s="91" t="s">
        <v>83</v>
      </c>
      <c r="D954" s="91" t="s">
        <v>155</v>
      </c>
      <c r="E954" s="91" t="s">
        <v>5027</v>
      </c>
      <c r="F954" s="176">
        <v>46114.0</v>
      </c>
      <c r="G954" s="91"/>
      <c r="H954" s="91" t="s">
        <v>11622</v>
      </c>
      <c r="I954" s="91" t="s">
        <v>11619</v>
      </c>
      <c r="J954" s="558" t="s">
        <v>6682</v>
      </c>
      <c r="K954" s="558" t="s">
        <v>6682</v>
      </c>
      <c r="L954" s="313" t="s">
        <v>6682</v>
      </c>
      <c r="M954" s="91" t="s">
        <v>11621</v>
      </c>
      <c r="N954" s="91" t="s">
        <v>11621</v>
      </c>
      <c r="O954" s="183">
        <v>45705.0</v>
      </c>
      <c r="P954" s="793">
        <v>45834.0</v>
      </c>
      <c r="Q954" s="91" t="s">
        <v>124</v>
      </c>
      <c r="R954" s="182"/>
      <c r="S954" s="179" t="s">
        <v>251</v>
      </c>
      <c r="T954" s="179" t="s">
        <v>127</v>
      </c>
      <c r="U954" s="185"/>
      <c r="V954" s="179" t="s">
        <v>131</v>
      </c>
      <c r="W954" s="182"/>
      <c r="X954" s="182"/>
      <c r="Y954" s="182"/>
      <c r="Z954" s="182"/>
      <c r="AA954" s="184"/>
    </row>
    <row r="955" ht="22.5" customHeight="1">
      <c r="A955" s="72">
        <f>COUNTIF('Copy of Call &amp; Chat-Lidya (buat'!$I$4:$I$1868,I955)</f>
        <v>3</v>
      </c>
      <c r="B955" s="576">
        <v>46114.0</v>
      </c>
      <c r="C955" s="91" t="s">
        <v>83</v>
      </c>
      <c r="D955" s="91" t="s">
        <v>155</v>
      </c>
      <c r="E955" s="91" t="s">
        <v>5034</v>
      </c>
      <c r="F955" s="176">
        <v>46114.0</v>
      </c>
      <c r="G955" s="91"/>
      <c r="H955" s="91" t="s">
        <v>3877</v>
      </c>
      <c r="I955" s="91" t="s">
        <v>3878</v>
      </c>
      <c r="J955" s="558" t="s">
        <v>3879</v>
      </c>
      <c r="K955" s="558" t="s">
        <v>3880</v>
      </c>
      <c r="L955" s="313" t="s">
        <v>3880</v>
      </c>
      <c r="M955" s="91" t="s">
        <v>3881</v>
      </c>
      <c r="N955" s="91" t="s">
        <v>3881</v>
      </c>
      <c r="O955" s="183">
        <v>45708.0</v>
      </c>
      <c r="P955" s="793">
        <v>45834.0</v>
      </c>
      <c r="Q955" s="91" t="s">
        <v>278</v>
      </c>
      <c r="R955" s="182"/>
      <c r="S955" s="179" t="s">
        <v>126</v>
      </c>
      <c r="T955" s="179" t="s">
        <v>127</v>
      </c>
      <c r="U955" s="185"/>
      <c r="V955" s="179" t="s">
        <v>131</v>
      </c>
      <c r="W955" s="182"/>
      <c r="X955" s="182"/>
      <c r="Y955" s="182"/>
      <c r="Z955" s="182"/>
      <c r="AA955" s="184"/>
    </row>
    <row r="956" ht="22.5" customHeight="1">
      <c r="A956" s="72">
        <f>COUNTIF('Copy of Call &amp; Chat-Lidya (buat'!$I$4:$I$1868,I956)</f>
        <v>4</v>
      </c>
      <c r="B956" s="576">
        <v>46113.0</v>
      </c>
      <c r="C956" s="91" t="s">
        <v>83</v>
      </c>
      <c r="D956" s="91" t="s">
        <v>155</v>
      </c>
      <c r="E956" s="91" t="s">
        <v>186</v>
      </c>
      <c r="F956" s="178">
        <v>46092.0</v>
      </c>
      <c r="G956" s="91"/>
      <c r="H956" s="91" t="s">
        <v>3831</v>
      </c>
      <c r="I956" s="578">
        <v>18051.0</v>
      </c>
      <c r="J956" s="558" t="s">
        <v>2082</v>
      </c>
      <c r="K956" s="558" t="s">
        <v>2085</v>
      </c>
      <c r="L956" s="313" t="s">
        <v>2085</v>
      </c>
      <c r="M956" s="91" t="s">
        <v>2088</v>
      </c>
      <c r="N956" s="91" t="s">
        <v>2088</v>
      </c>
      <c r="O956" s="331" t="s">
        <v>3104</v>
      </c>
      <c r="P956" s="176">
        <v>46103.0</v>
      </c>
      <c r="Q956" s="91" t="s">
        <v>143</v>
      </c>
      <c r="R956" s="76" t="s">
        <v>98</v>
      </c>
      <c r="S956" s="83" t="s">
        <v>100</v>
      </c>
      <c r="T956" s="179" t="s">
        <v>145</v>
      </c>
      <c r="U956" s="179" t="s">
        <v>101</v>
      </c>
      <c r="V956" s="83" t="s">
        <v>105</v>
      </c>
      <c r="W956" s="182"/>
      <c r="X956" s="76" t="s">
        <v>959</v>
      </c>
      <c r="Y956" s="76" t="s">
        <v>2173</v>
      </c>
      <c r="Z956" s="88" t="s">
        <v>3839</v>
      </c>
      <c r="AA956" s="184"/>
    </row>
    <row r="957" ht="22.5" customHeight="1">
      <c r="A957" s="72">
        <f>COUNTIF('Copy of Call &amp; Chat-Lidya (buat'!$I$4:$I$1868,I957)</f>
        <v>4</v>
      </c>
      <c r="B957" s="576">
        <v>46113.0</v>
      </c>
      <c r="C957" s="91" t="s">
        <v>83</v>
      </c>
      <c r="D957" s="91" t="s">
        <v>155</v>
      </c>
      <c r="E957" s="91" t="s">
        <v>9090</v>
      </c>
      <c r="F957" s="178">
        <v>46084.0</v>
      </c>
      <c r="G957" s="91"/>
      <c r="H957" s="91">
        <v>10664.0</v>
      </c>
      <c r="I957" s="91" t="s">
        <v>3430</v>
      </c>
      <c r="J957" s="558" t="s">
        <v>3431</v>
      </c>
      <c r="K957" s="558" t="s">
        <v>3432</v>
      </c>
      <c r="L957" s="313" t="s">
        <v>3432</v>
      </c>
      <c r="M957" s="91" t="s">
        <v>3433</v>
      </c>
      <c r="N957" s="91" t="s">
        <v>3434</v>
      </c>
      <c r="O957" s="183">
        <v>46065.0</v>
      </c>
      <c r="P957" s="176">
        <v>46079.0</v>
      </c>
      <c r="Q957" s="91" t="s">
        <v>124</v>
      </c>
      <c r="R957" s="91">
        <v>1.0</v>
      </c>
      <c r="S957" s="83" t="s">
        <v>251</v>
      </c>
      <c r="T957" s="179" t="s">
        <v>145</v>
      </c>
      <c r="U957" s="179" t="s">
        <v>101</v>
      </c>
      <c r="V957" s="83" t="s">
        <v>131</v>
      </c>
      <c r="W957" s="182"/>
      <c r="X957" s="182"/>
      <c r="Y957" s="182"/>
      <c r="Z957" s="182"/>
      <c r="AA957" s="182"/>
    </row>
    <row r="958" ht="22.5" customHeight="1">
      <c r="A958" s="72">
        <f>COUNTIF('Copy of Call &amp; Chat-Lidya (buat'!$I$4:$I$1868,I958)</f>
        <v>2</v>
      </c>
      <c r="B958" s="576">
        <v>46113.0</v>
      </c>
      <c r="C958" s="91" t="s">
        <v>83</v>
      </c>
      <c r="D958" s="91" t="s">
        <v>155</v>
      </c>
      <c r="E958" s="91" t="s">
        <v>1275</v>
      </c>
      <c r="F958" s="178">
        <v>46078.0</v>
      </c>
      <c r="G958" s="91"/>
      <c r="H958" s="91">
        <v>9161.0</v>
      </c>
      <c r="I958" s="91" t="s">
        <v>10121</v>
      </c>
      <c r="J958" s="558" t="s">
        <v>3677</v>
      </c>
      <c r="K958" s="558" t="s">
        <v>3678</v>
      </c>
      <c r="L958" s="313" t="s">
        <v>3678</v>
      </c>
      <c r="M958" s="91" t="s">
        <v>3679</v>
      </c>
      <c r="N958" s="91" t="s">
        <v>3679</v>
      </c>
      <c r="O958" s="183">
        <v>45709.0</v>
      </c>
      <c r="P958" s="176">
        <v>45834.0</v>
      </c>
      <c r="Q958" s="91" t="s">
        <v>222</v>
      </c>
      <c r="R958" s="76" t="s">
        <v>124</v>
      </c>
      <c r="S958" s="179" t="s">
        <v>126</v>
      </c>
      <c r="T958" s="83" t="s">
        <v>127</v>
      </c>
      <c r="U958" s="179" t="s">
        <v>101</v>
      </c>
      <c r="V958" s="179" t="s">
        <v>873</v>
      </c>
      <c r="W958" s="182"/>
      <c r="X958" s="182"/>
      <c r="Y958" s="182"/>
      <c r="Z958" s="88" t="s">
        <v>11634</v>
      </c>
      <c r="AA958" s="182"/>
    </row>
    <row r="959" ht="22.5" customHeight="1">
      <c r="A959" s="72">
        <f>COUNTIF('Copy of Call &amp; Chat-Lidya (buat'!$I$4:$I$1868,I959)</f>
        <v>3</v>
      </c>
      <c r="B959" s="576">
        <v>46113.0</v>
      </c>
      <c r="C959" s="91" t="s">
        <v>83</v>
      </c>
      <c r="D959" s="91" t="s">
        <v>155</v>
      </c>
      <c r="E959" s="91" t="s">
        <v>1384</v>
      </c>
      <c r="F959" s="178">
        <v>46072.0</v>
      </c>
      <c r="G959" s="91"/>
      <c r="H959" s="91" t="s">
        <v>3437</v>
      </c>
      <c r="I959" s="91" t="s">
        <v>3438</v>
      </c>
      <c r="J959" s="558" t="s">
        <v>3439</v>
      </c>
      <c r="K959" s="558" t="s">
        <v>3440</v>
      </c>
      <c r="L959" s="313" t="s">
        <v>3440</v>
      </c>
      <c r="M959" s="91" t="s">
        <v>3441</v>
      </c>
      <c r="N959" s="91" t="s">
        <v>3441</v>
      </c>
      <c r="O959" s="183">
        <v>46072.0</v>
      </c>
      <c r="P959" s="176">
        <v>46085.0</v>
      </c>
      <c r="Q959" s="91" t="s">
        <v>124</v>
      </c>
      <c r="R959" s="91">
        <v>1.0</v>
      </c>
      <c r="S959" s="83" t="s">
        <v>251</v>
      </c>
      <c r="T959" s="179" t="s">
        <v>145</v>
      </c>
      <c r="U959" s="179" t="s">
        <v>101</v>
      </c>
      <c r="V959" s="179" t="s">
        <v>1050</v>
      </c>
      <c r="W959" s="179" t="s">
        <v>694</v>
      </c>
      <c r="X959" s="91" t="s">
        <v>1035</v>
      </c>
      <c r="Y959" s="185"/>
      <c r="Z959" s="182"/>
      <c r="AA959" s="182"/>
    </row>
    <row r="960" ht="22.5" customHeight="1">
      <c r="A960" s="72">
        <f>COUNTIF('Copy of Call &amp; Chat-Lidya (buat'!$I$4:$I$1868,I960)</f>
        <v>2</v>
      </c>
      <c r="B960" s="576">
        <v>46113.0</v>
      </c>
      <c r="C960" s="91" t="s">
        <v>83</v>
      </c>
      <c r="D960" s="91" t="s">
        <v>155</v>
      </c>
      <c r="E960" s="91" t="s">
        <v>809</v>
      </c>
      <c r="F960" s="178">
        <v>46071.0</v>
      </c>
      <c r="G960" s="91"/>
      <c r="H960" s="91" t="s">
        <v>9511</v>
      </c>
      <c r="I960" s="91" t="s">
        <v>5537</v>
      </c>
      <c r="J960" s="558" t="s">
        <v>5538</v>
      </c>
      <c r="K960" s="558" t="s">
        <v>5538</v>
      </c>
      <c r="L960" s="313" t="s">
        <v>5538</v>
      </c>
      <c r="M960" s="91" t="s">
        <v>5539</v>
      </c>
      <c r="N960" s="91" t="s">
        <v>5539</v>
      </c>
      <c r="O960" s="183">
        <v>46070.0</v>
      </c>
      <c r="P960" s="176">
        <v>46084.0</v>
      </c>
      <c r="Q960" s="91" t="s">
        <v>213</v>
      </c>
      <c r="R960" s="91">
        <v>1.0</v>
      </c>
      <c r="S960" s="83" t="s">
        <v>126</v>
      </c>
      <c r="T960" s="83" t="s">
        <v>350</v>
      </c>
      <c r="U960" s="179" t="s">
        <v>128</v>
      </c>
      <c r="V960" s="83" t="s">
        <v>131</v>
      </c>
      <c r="W960" s="185"/>
      <c r="X960" s="91" t="s">
        <v>1035</v>
      </c>
      <c r="Y960" s="185"/>
      <c r="Z960" s="88" t="s">
        <v>11635</v>
      </c>
      <c r="AA960" s="180" t="s">
        <v>11636</v>
      </c>
    </row>
    <row r="961" ht="22.5" customHeight="1">
      <c r="A961" s="72">
        <f>COUNTIF('Copy of Call &amp; Chat-Lidya (buat'!$I$4:$I$1868,I961)</f>
        <v>2</v>
      </c>
      <c r="B961" s="576">
        <v>46113.0</v>
      </c>
      <c r="C961" s="91" t="s">
        <v>83</v>
      </c>
      <c r="D961" s="91" t="s">
        <v>155</v>
      </c>
      <c r="E961" s="91" t="s">
        <v>1053</v>
      </c>
      <c r="F961" s="178">
        <v>46071.0</v>
      </c>
      <c r="G961" s="91"/>
      <c r="H961" s="91" t="s">
        <v>9516</v>
      </c>
      <c r="I961" s="91" t="s">
        <v>5541</v>
      </c>
      <c r="J961" s="558" t="s">
        <v>5542</v>
      </c>
      <c r="K961" s="558" t="s">
        <v>5543</v>
      </c>
      <c r="L961" s="313" t="s">
        <v>5543</v>
      </c>
      <c r="M961" s="91" t="s">
        <v>5544</v>
      </c>
      <c r="N961" s="91" t="s">
        <v>9520</v>
      </c>
      <c r="O961" s="183">
        <v>46071.0</v>
      </c>
      <c r="P961" s="176">
        <v>46085.0</v>
      </c>
      <c r="Q961" s="91" t="s">
        <v>213</v>
      </c>
      <c r="R961" s="91">
        <v>1.0</v>
      </c>
      <c r="S961" s="179" t="s">
        <v>251</v>
      </c>
      <c r="T961" s="83" t="s">
        <v>127</v>
      </c>
      <c r="U961" s="179" t="s">
        <v>128</v>
      </c>
      <c r="V961" s="83" t="s">
        <v>131</v>
      </c>
      <c r="W961" s="185"/>
      <c r="X961" s="91" t="s">
        <v>1035</v>
      </c>
      <c r="Y961" s="185"/>
      <c r="Z961" s="182"/>
      <c r="AA961" s="182"/>
    </row>
    <row r="962" ht="22.5" customHeight="1">
      <c r="A962" s="72">
        <f>COUNTIF('Copy of Call &amp; Chat-Lidya (buat'!$I$4:$I$1868,I962)</f>
        <v>6</v>
      </c>
      <c r="B962" s="576">
        <v>46113.0</v>
      </c>
      <c r="C962" s="91" t="s">
        <v>83</v>
      </c>
      <c r="D962" s="91" t="s">
        <v>155</v>
      </c>
      <c r="E962" s="91" t="s">
        <v>5290</v>
      </c>
      <c r="F962" s="178">
        <v>46057.0</v>
      </c>
      <c r="G962" s="91"/>
      <c r="H962" s="91" t="s">
        <v>1748</v>
      </c>
      <c r="I962" s="91" t="s">
        <v>1749</v>
      </c>
      <c r="J962" s="558" t="s">
        <v>1750</v>
      </c>
      <c r="K962" s="558" t="s">
        <v>1751</v>
      </c>
      <c r="L962" s="313" t="s">
        <v>1751</v>
      </c>
      <c r="M962" s="91" t="s">
        <v>1752</v>
      </c>
      <c r="N962" s="91" t="s">
        <v>1752</v>
      </c>
      <c r="O962" s="183">
        <v>46056.0</v>
      </c>
      <c r="P962" s="176">
        <v>46070.0</v>
      </c>
      <c r="Q962" s="91" t="s">
        <v>213</v>
      </c>
      <c r="R962" s="91">
        <v>2.0</v>
      </c>
      <c r="S962" s="83" t="s">
        <v>251</v>
      </c>
      <c r="T962" s="179" t="s">
        <v>145</v>
      </c>
      <c r="U962" s="179" t="s">
        <v>101</v>
      </c>
      <c r="V962" s="179" t="s">
        <v>131</v>
      </c>
      <c r="W962" s="179" t="s">
        <v>509</v>
      </c>
      <c r="X962" s="91" t="s">
        <v>1035</v>
      </c>
      <c r="Y962" s="185"/>
      <c r="Z962" s="182"/>
      <c r="AA962" s="182"/>
    </row>
    <row r="963" ht="22.5" customHeight="1">
      <c r="A963" s="72">
        <f>COUNTIF('Copy of Call &amp; Chat-Lidya (buat'!$I$4:$I$1868,I963)</f>
        <v>5</v>
      </c>
      <c r="B963" s="576">
        <v>46113.0</v>
      </c>
      <c r="C963" s="91" t="s">
        <v>83</v>
      </c>
      <c r="D963" s="91" t="s">
        <v>155</v>
      </c>
      <c r="E963" s="91">
        <f>E962+1</f>
        <v>479</v>
      </c>
      <c r="F963" s="178">
        <v>46113.0</v>
      </c>
      <c r="G963" s="91"/>
      <c r="H963" s="91" t="s">
        <v>3513</v>
      </c>
      <c r="I963" s="91" t="s">
        <v>3514</v>
      </c>
      <c r="J963" s="558" t="s">
        <v>3515</v>
      </c>
      <c r="K963" s="498" t="s">
        <v>3517</v>
      </c>
      <c r="L963" s="181" t="s">
        <v>3517</v>
      </c>
      <c r="M963" s="91" t="s">
        <v>3519</v>
      </c>
      <c r="N963" s="91" t="s">
        <v>3520</v>
      </c>
      <c r="O963" s="183">
        <v>46113.0</v>
      </c>
      <c r="P963" s="74">
        <v>46127.0</v>
      </c>
      <c r="Q963" s="76" t="s">
        <v>213</v>
      </c>
      <c r="R963" s="97" t="s">
        <v>143</v>
      </c>
      <c r="S963" s="96" t="s">
        <v>126</v>
      </c>
      <c r="T963" s="96" t="s">
        <v>145</v>
      </c>
      <c r="U963" s="83" t="s">
        <v>101</v>
      </c>
      <c r="V963" s="88" t="s">
        <v>131</v>
      </c>
      <c r="W963" s="97"/>
      <c r="X963" s="97"/>
      <c r="Y963" s="98"/>
      <c r="Z963" s="98"/>
      <c r="AA963" s="97"/>
    </row>
    <row r="964" ht="22.5" customHeight="1">
      <c r="A964" s="72">
        <f>COUNTIF('Copy of Call &amp; Chat-Lidya (buat'!$I$4:$I$1868,I964)</f>
        <v>5</v>
      </c>
      <c r="B964" s="576">
        <v>46113.0</v>
      </c>
      <c r="C964" s="94"/>
      <c r="D964" s="94"/>
      <c r="E964" s="94"/>
      <c r="F964" s="429"/>
      <c r="G964" s="94"/>
      <c r="H964" s="94"/>
      <c r="I964" s="75" t="s">
        <v>6681</v>
      </c>
      <c r="J964" s="558" t="s">
        <v>6683</v>
      </c>
      <c r="K964" s="853" t="s">
        <v>6685</v>
      </c>
      <c r="L964" s="547"/>
      <c r="M964" s="94"/>
      <c r="N964" s="94"/>
      <c r="O964" s="183">
        <v>46113.0</v>
      </c>
      <c r="P964" s="74">
        <v>46127.0</v>
      </c>
      <c r="Q964" s="75" t="s">
        <v>124</v>
      </c>
      <c r="R964" s="353" t="s">
        <v>143</v>
      </c>
      <c r="S964" s="354" t="s">
        <v>251</v>
      </c>
      <c r="T964" s="354" t="s">
        <v>350</v>
      </c>
      <c r="U964" s="166" t="s">
        <v>101</v>
      </c>
      <c r="V964" s="353" t="s">
        <v>390</v>
      </c>
      <c r="W964" s="175"/>
      <c r="X964" s="175"/>
      <c r="Y964" s="435"/>
      <c r="Z964" s="854" t="s">
        <v>11649</v>
      </c>
      <c r="AA964" s="175"/>
    </row>
    <row r="965" ht="22.5" customHeight="1">
      <c r="A965" s="72">
        <f>COUNTIF('Copy of Call &amp; Chat-Lidya (buat'!$I$4:$I$1868,I965)</f>
        <v>1</v>
      </c>
      <c r="B965" s="576">
        <v>46113.0</v>
      </c>
      <c r="C965" s="91" t="s">
        <v>83</v>
      </c>
      <c r="D965" s="91" t="s">
        <v>155</v>
      </c>
      <c r="E965" s="91">
        <f t="shared" ref="E965:E978" si="1">E964+1</f>
        <v>1</v>
      </c>
      <c r="F965" s="178">
        <v>46113.0</v>
      </c>
      <c r="G965" s="91"/>
      <c r="H965" s="91"/>
      <c r="I965" s="91">
        <v>11741.0</v>
      </c>
      <c r="J965" s="558" t="s">
        <v>4500</v>
      </c>
      <c r="K965" s="287" t="s">
        <v>4501</v>
      </c>
      <c r="L965" s="760" t="s">
        <v>4501</v>
      </c>
      <c r="M965" s="550" t="s">
        <v>11650</v>
      </c>
      <c r="N965" s="550" t="s">
        <v>11650</v>
      </c>
      <c r="O965" s="183"/>
      <c r="P965" s="337"/>
      <c r="Q965" s="91"/>
      <c r="R965" s="76" t="s">
        <v>98</v>
      </c>
      <c r="S965" s="83" t="s">
        <v>99</v>
      </c>
      <c r="T965" s="83" t="s">
        <v>100</v>
      </c>
      <c r="U965" s="354" t="s">
        <v>101</v>
      </c>
      <c r="V965" s="83" t="s">
        <v>105</v>
      </c>
      <c r="W965" s="182"/>
      <c r="X965" s="182"/>
      <c r="Y965" s="182"/>
      <c r="Z965" s="88" t="s">
        <v>11655</v>
      </c>
      <c r="AA965" s="184"/>
    </row>
    <row r="966" ht="22.5" customHeight="1">
      <c r="A966" s="72">
        <f>COUNTIF('Copy of Call &amp; Chat-Lidya (buat'!$I$4:$I$1868,I966)</f>
        <v>1</v>
      </c>
      <c r="B966" s="576">
        <v>46113.0</v>
      </c>
      <c r="C966" s="91" t="s">
        <v>83</v>
      </c>
      <c r="D966" s="91" t="s">
        <v>155</v>
      </c>
      <c r="E966" s="91">
        <f t="shared" si="1"/>
        <v>2</v>
      </c>
      <c r="F966" s="178">
        <v>46113.0</v>
      </c>
      <c r="G966" s="91"/>
      <c r="H966" s="91"/>
      <c r="I966" s="91">
        <v>16459.0</v>
      </c>
      <c r="J966" s="558" t="s">
        <v>3014</v>
      </c>
      <c r="K966" s="287" t="s">
        <v>154</v>
      </c>
      <c r="L966" s="287" t="s">
        <v>154</v>
      </c>
      <c r="M966" s="91" t="s">
        <v>3015</v>
      </c>
      <c r="N966" s="91" t="s">
        <v>3015</v>
      </c>
      <c r="O966" s="183"/>
      <c r="P966" s="337"/>
      <c r="Q966" s="91"/>
      <c r="R966" s="76" t="s">
        <v>98</v>
      </c>
      <c r="S966" s="83" t="s">
        <v>99</v>
      </c>
      <c r="T966" s="179" t="s">
        <v>145</v>
      </c>
      <c r="U966" s="354" t="s">
        <v>101</v>
      </c>
      <c r="V966" s="83" t="s">
        <v>105</v>
      </c>
      <c r="W966" s="182"/>
      <c r="X966" s="182"/>
      <c r="Y966" s="182"/>
      <c r="Z966" s="182"/>
      <c r="AA966" s="184"/>
    </row>
    <row r="967" ht="22.5" customHeight="1">
      <c r="A967" s="72">
        <f>COUNTIF('Copy of Call &amp; Chat-Lidya (buat'!$I$4:$I$1868,I967)</f>
        <v>2</v>
      </c>
      <c r="B967" s="576">
        <v>46113.0</v>
      </c>
      <c r="C967" s="91" t="s">
        <v>83</v>
      </c>
      <c r="D967" s="91" t="s">
        <v>155</v>
      </c>
      <c r="E967" s="91">
        <f t="shared" si="1"/>
        <v>3</v>
      </c>
      <c r="F967" s="178">
        <v>46113.0</v>
      </c>
      <c r="G967" s="91"/>
      <c r="H967" s="91"/>
      <c r="I967" s="91">
        <v>9865.0</v>
      </c>
      <c r="J967" s="558" t="s">
        <v>3395</v>
      </c>
      <c r="K967" s="287" t="s">
        <v>3395</v>
      </c>
      <c r="L967" s="287" t="s">
        <v>11657</v>
      </c>
      <c r="M967" s="588" t="s">
        <v>11658</v>
      </c>
      <c r="N967" s="588" t="s">
        <v>11658</v>
      </c>
      <c r="O967" s="183"/>
      <c r="P967" s="337"/>
      <c r="Q967" s="91"/>
      <c r="R967" s="76" t="s">
        <v>98</v>
      </c>
      <c r="S967" s="83" t="s">
        <v>99</v>
      </c>
      <c r="T967" s="83" t="s">
        <v>100</v>
      </c>
      <c r="U967" s="354" t="s">
        <v>101</v>
      </c>
      <c r="V967" s="83" t="s">
        <v>105</v>
      </c>
      <c r="W967" s="182"/>
      <c r="X967" s="182"/>
      <c r="Y967" s="182"/>
      <c r="Z967" s="88" t="s">
        <v>11659</v>
      </c>
      <c r="AA967" s="184"/>
    </row>
    <row r="968" ht="22.5" customHeight="1">
      <c r="A968" s="72">
        <f>COUNTIF('Copy of Call &amp; Chat-Lidya (buat'!$I$4:$I$1868,I968)</f>
        <v>1</v>
      </c>
      <c r="B968" s="576">
        <v>46113.0</v>
      </c>
      <c r="C968" s="91" t="s">
        <v>83</v>
      </c>
      <c r="D968" s="91" t="s">
        <v>155</v>
      </c>
      <c r="E968" s="91">
        <f t="shared" si="1"/>
        <v>4</v>
      </c>
      <c r="F968" s="178">
        <v>46113.0</v>
      </c>
      <c r="G968" s="91"/>
      <c r="H968" s="91"/>
      <c r="I968" s="588">
        <v>4323.0</v>
      </c>
      <c r="J968" s="498" t="s">
        <v>5141</v>
      </c>
      <c r="K968" s="287" t="s">
        <v>1584</v>
      </c>
      <c r="L968" s="287" t="s">
        <v>11660</v>
      </c>
      <c r="M968" s="588" t="s">
        <v>11661</v>
      </c>
      <c r="N968" s="588" t="s">
        <v>11661</v>
      </c>
      <c r="O968" s="183"/>
      <c r="P968" s="337"/>
      <c r="Q968" s="91"/>
      <c r="R968" s="76" t="s">
        <v>98</v>
      </c>
      <c r="S968" s="83" t="s">
        <v>99</v>
      </c>
      <c r="T968" s="83" t="s">
        <v>100</v>
      </c>
      <c r="U968" s="354" t="s">
        <v>101</v>
      </c>
      <c r="V968" s="83" t="s">
        <v>105</v>
      </c>
      <c r="W968" s="182"/>
      <c r="X968" s="182"/>
      <c r="Y968" s="182"/>
      <c r="Z968" s="88" t="s">
        <v>11662</v>
      </c>
      <c r="AA968" s="184"/>
    </row>
    <row r="969" ht="22.5" customHeight="1">
      <c r="A969" s="72">
        <f>COUNTIF('Copy of Call &amp; Chat-Lidya (buat'!$I$4:$I$1868,I969)</f>
        <v>4</v>
      </c>
      <c r="B969" s="576">
        <v>46113.0</v>
      </c>
      <c r="C969" s="91" t="s">
        <v>83</v>
      </c>
      <c r="D969" s="91" t="s">
        <v>155</v>
      </c>
      <c r="E969" s="91">
        <f t="shared" si="1"/>
        <v>5</v>
      </c>
      <c r="F969" s="178">
        <v>46113.0</v>
      </c>
      <c r="G969" s="91"/>
      <c r="H969" s="91"/>
      <c r="I969" s="91">
        <v>9174.0</v>
      </c>
      <c r="J969" s="558" t="s">
        <v>4568</v>
      </c>
      <c r="K969" s="287" t="s">
        <v>11664</v>
      </c>
      <c r="L969" s="287" t="s">
        <v>11664</v>
      </c>
      <c r="M969" s="821" t="s">
        <v>10118</v>
      </c>
      <c r="N969" s="821" t="s">
        <v>10118</v>
      </c>
      <c r="O969" s="183"/>
      <c r="P969" s="337"/>
      <c r="Q969" s="91"/>
      <c r="R969" s="76" t="s">
        <v>98</v>
      </c>
      <c r="S969" s="83" t="s">
        <v>99</v>
      </c>
      <c r="T969" s="179" t="s">
        <v>145</v>
      </c>
      <c r="U969" s="354" t="s">
        <v>101</v>
      </c>
      <c r="V969" s="83" t="s">
        <v>105</v>
      </c>
      <c r="W969" s="182"/>
      <c r="X969" s="182"/>
      <c r="Y969" s="182"/>
      <c r="Z969" s="182"/>
      <c r="AA969" s="184"/>
    </row>
    <row r="970" ht="22.5" customHeight="1">
      <c r="A970" s="72">
        <f>COUNTIF('Copy of Call &amp; Chat-Lidya (buat'!$I$4:$I$1868,I970)</f>
        <v>3</v>
      </c>
      <c r="B970" s="576">
        <v>46113.0</v>
      </c>
      <c r="C970" s="91" t="s">
        <v>83</v>
      </c>
      <c r="D970" s="91" t="s">
        <v>155</v>
      </c>
      <c r="E970" s="91">
        <f t="shared" si="1"/>
        <v>6</v>
      </c>
      <c r="F970" s="178">
        <v>46113.0</v>
      </c>
      <c r="G970" s="91"/>
      <c r="H970" s="91"/>
      <c r="I970" s="91">
        <v>15129.0</v>
      </c>
      <c r="J970" s="558" t="s">
        <v>10196</v>
      </c>
      <c r="K970" s="287" t="s">
        <v>3715</v>
      </c>
      <c r="L970" s="287" t="s">
        <v>3715</v>
      </c>
      <c r="M970" s="550" t="s">
        <v>3716</v>
      </c>
      <c r="N970" s="550" t="s">
        <v>3716</v>
      </c>
      <c r="O970" s="183"/>
      <c r="P970" s="337"/>
      <c r="Q970" s="91"/>
      <c r="R970" s="76" t="s">
        <v>98</v>
      </c>
      <c r="S970" s="83" t="s">
        <v>99</v>
      </c>
      <c r="T970" s="179" t="s">
        <v>145</v>
      </c>
      <c r="U970" s="354" t="s">
        <v>101</v>
      </c>
      <c r="V970" s="83" t="s">
        <v>105</v>
      </c>
      <c r="W970" s="182"/>
      <c r="X970" s="182"/>
      <c r="Y970" s="182"/>
      <c r="Z970" s="182"/>
      <c r="AA970" s="184"/>
    </row>
    <row r="971" ht="22.5" customHeight="1">
      <c r="A971" s="72">
        <f>COUNTIF('Copy of Call &amp; Chat-Lidya (buat'!$I$4:$I$1868,I971)</f>
        <v>3</v>
      </c>
      <c r="B971" s="576">
        <v>46113.0</v>
      </c>
      <c r="C971" s="91" t="s">
        <v>83</v>
      </c>
      <c r="D971" s="91" t="s">
        <v>155</v>
      </c>
      <c r="E971" s="91">
        <f t="shared" si="1"/>
        <v>7</v>
      </c>
      <c r="F971" s="178">
        <v>46113.0</v>
      </c>
      <c r="G971" s="91"/>
      <c r="H971" s="91"/>
      <c r="I971" s="91">
        <v>16277.0</v>
      </c>
      <c r="J971" s="558" t="s">
        <v>10124</v>
      </c>
      <c r="K971" s="287" t="s">
        <v>3147</v>
      </c>
      <c r="L971" s="287" t="s">
        <v>3147</v>
      </c>
      <c r="M971" s="91" t="s">
        <v>3148</v>
      </c>
      <c r="N971" s="91" t="s">
        <v>3148</v>
      </c>
      <c r="O971" s="183"/>
      <c r="P971" s="337"/>
      <c r="Q971" s="91"/>
      <c r="R971" s="76" t="s">
        <v>98</v>
      </c>
      <c r="S971" s="83" t="s">
        <v>99</v>
      </c>
      <c r="T971" s="179" t="s">
        <v>145</v>
      </c>
      <c r="U971" s="354" t="s">
        <v>101</v>
      </c>
      <c r="V971" s="83" t="s">
        <v>105</v>
      </c>
      <c r="W971" s="182"/>
      <c r="X971" s="182"/>
      <c r="Y971" s="182"/>
      <c r="Z971" s="182"/>
      <c r="AA971" s="184"/>
    </row>
    <row r="972" ht="22.5" customHeight="1">
      <c r="A972" s="72">
        <f>COUNTIF('Copy of Call &amp; Chat-Lidya (buat'!$I$4:$I$1868,I972)</f>
        <v>1</v>
      </c>
      <c r="B972" s="576">
        <v>46113.0</v>
      </c>
      <c r="C972" s="91" t="s">
        <v>83</v>
      </c>
      <c r="D972" s="91" t="s">
        <v>155</v>
      </c>
      <c r="E972" s="91">
        <f t="shared" si="1"/>
        <v>8</v>
      </c>
      <c r="F972" s="178">
        <v>46113.0</v>
      </c>
      <c r="G972" s="91"/>
      <c r="H972" s="91"/>
      <c r="I972" s="91">
        <v>4816.0</v>
      </c>
      <c r="J972" s="498" t="s">
        <v>3322</v>
      </c>
      <c r="K972" s="287" t="s">
        <v>11665</v>
      </c>
      <c r="L972" s="287" t="s">
        <v>11666</v>
      </c>
      <c r="M972" s="588" t="s">
        <v>11667</v>
      </c>
      <c r="N972" s="588" t="s">
        <v>11667</v>
      </c>
      <c r="O972" s="183"/>
      <c r="P972" s="337"/>
      <c r="Q972" s="91"/>
      <c r="R972" s="76" t="s">
        <v>98</v>
      </c>
      <c r="S972" s="83" t="s">
        <v>99</v>
      </c>
      <c r="T972" s="179" t="s">
        <v>145</v>
      </c>
      <c r="U972" s="354" t="s">
        <v>101</v>
      </c>
      <c r="V972" s="83" t="s">
        <v>105</v>
      </c>
      <c r="W972" s="182"/>
      <c r="X972" s="182"/>
      <c r="Y972" s="182"/>
      <c r="Z972" s="182"/>
      <c r="AA972" s="184"/>
    </row>
    <row r="973" ht="22.5" customHeight="1">
      <c r="A973" s="72">
        <f>COUNTIF('Copy of Call &amp; Chat-Lidya (buat'!$I$4:$I$1868,I973)</f>
        <v>3</v>
      </c>
      <c r="B973" s="576">
        <v>46113.0</v>
      </c>
      <c r="C973" s="91" t="s">
        <v>83</v>
      </c>
      <c r="D973" s="91" t="s">
        <v>155</v>
      </c>
      <c r="E973" s="91">
        <f t="shared" si="1"/>
        <v>9</v>
      </c>
      <c r="F973" s="178">
        <v>46113.0</v>
      </c>
      <c r="G973" s="91"/>
      <c r="H973" s="91"/>
      <c r="I973" s="91">
        <v>11375.0</v>
      </c>
      <c r="J973" s="558" t="s">
        <v>3863</v>
      </c>
      <c r="K973" s="287" t="s">
        <v>11668</v>
      </c>
      <c r="L973" s="287" t="s">
        <v>11669</v>
      </c>
      <c r="M973" s="821" t="s">
        <v>3865</v>
      </c>
      <c r="N973" s="821" t="s">
        <v>3865</v>
      </c>
      <c r="O973" s="183"/>
      <c r="P973" s="337"/>
      <c r="Q973" s="91"/>
      <c r="R973" s="76" t="s">
        <v>98</v>
      </c>
      <c r="S973" s="83" t="s">
        <v>99</v>
      </c>
      <c r="T973" s="179" t="s">
        <v>145</v>
      </c>
      <c r="U973" s="354" t="s">
        <v>101</v>
      </c>
      <c r="V973" s="83" t="s">
        <v>105</v>
      </c>
      <c r="W973" s="182"/>
      <c r="X973" s="182"/>
      <c r="Y973" s="182"/>
      <c r="Z973" s="182"/>
      <c r="AA973" s="184"/>
    </row>
    <row r="974" ht="22.5" customHeight="1">
      <c r="A974" s="72">
        <f>COUNTIF('Copy of Call &amp; Chat-Lidya (buat'!$I$4:$I$1868,I974)</f>
        <v>1</v>
      </c>
      <c r="B974" s="576">
        <v>46113.0</v>
      </c>
      <c r="C974" s="91" t="s">
        <v>83</v>
      </c>
      <c r="D974" s="91" t="s">
        <v>155</v>
      </c>
      <c r="E974" s="91">
        <f t="shared" si="1"/>
        <v>10</v>
      </c>
      <c r="F974" s="178">
        <v>46113.0</v>
      </c>
      <c r="G974" s="91"/>
      <c r="H974" s="91"/>
      <c r="I974" s="91">
        <v>11903.0</v>
      </c>
      <c r="J974" s="558" t="s">
        <v>4777</v>
      </c>
      <c r="K974" s="287" t="s">
        <v>4778</v>
      </c>
      <c r="L974" s="287" t="s">
        <v>4778</v>
      </c>
      <c r="M974" s="550" t="s">
        <v>11670</v>
      </c>
      <c r="N974" s="550" t="s">
        <v>11670</v>
      </c>
      <c r="O974" s="183"/>
      <c r="P974" s="337"/>
      <c r="Q974" s="91"/>
      <c r="R974" s="76" t="s">
        <v>98</v>
      </c>
      <c r="S974" s="83" t="s">
        <v>99</v>
      </c>
      <c r="T974" s="179" t="s">
        <v>145</v>
      </c>
      <c r="U974" s="354" t="s">
        <v>101</v>
      </c>
      <c r="V974" s="83" t="s">
        <v>105</v>
      </c>
      <c r="W974" s="182"/>
      <c r="X974" s="182"/>
      <c r="Y974" s="182"/>
      <c r="Z974" s="182"/>
      <c r="AA974" s="184"/>
    </row>
    <row r="975" ht="22.5" customHeight="1">
      <c r="A975" s="72">
        <f>COUNTIF('Copy of Call &amp; Chat-Lidya (buat'!$I$4:$I$1868,I975)</f>
        <v>2</v>
      </c>
      <c r="B975" s="576">
        <v>46113.0</v>
      </c>
      <c r="C975" s="91" t="s">
        <v>83</v>
      </c>
      <c r="D975" s="91" t="s">
        <v>155</v>
      </c>
      <c r="E975" s="91">
        <f t="shared" si="1"/>
        <v>11</v>
      </c>
      <c r="F975" s="178">
        <v>46113.0</v>
      </c>
      <c r="G975" s="91"/>
      <c r="H975" s="91"/>
      <c r="I975" s="91">
        <v>16575.0</v>
      </c>
      <c r="J975" s="558" t="s">
        <v>3019</v>
      </c>
      <c r="K975" s="287" t="s">
        <v>3020</v>
      </c>
      <c r="L975" s="287" t="s">
        <v>3020</v>
      </c>
      <c r="M975" s="91" t="s">
        <v>3021</v>
      </c>
      <c r="N975" s="91" t="s">
        <v>3021</v>
      </c>
      <c r="O975" s="183"/>
      <c r="P975" s="337"/>
      <c r="Q975" s="91"/>
      <c r="R975" s="76" t="s">
        <v>98</v>
      </c>
      <c r="S975" s="83" t="s">
        <v>99</v>
      </c>
      <c r="T975" s="179" t="s">
        <v>145</v>
      </c>
      <c r="U975" s="354" t="s">
        <v>101</v>
      </c>
      <c r="V975" s="83" t="s">
        <v>105</v>
      </c>
      <c r="W975" s="182"/>
      <c r="X975" s="182"/>
      <c r="Y975" s="182"/>
      <c r="Z975" s="182"/>
      <c r="AA975" s="184"/>
    </row>
    <row r="976" ht="22.5" customHeight="1">
      <c r="A976" s="72">
        <f>COUNTIF('Copy of Call &amp; Chat-Lidya (buat'!$I$4:$I$1868,I976)</f>
        <v>4</v>
      </c>
      <c r="B976" s="576">
        <v>46113.0</v>
      </c>
      <c r="C976" s="91" t="s">
        <v>83</v>
      </c>
      <c r="D976" s="91" t="s">
        <v>155</v>
      </c>
      <c r="E976" s="91">
        <f t="shared" si="1"/>
        <v>12</v>
      </c>
      <c r="F976" s="178">
        <v>46113.0</v>
      </c>
      <c r="G976" s="91"/>
      <c r="H976" s="91"/>
      <c r="I976" s="91">
        <v>10394.0</v>
      </c>
      <c r="J976" s="558" t="s">
        <v>10128</v>
      </c>
      <c r="K976" s="287" t="s">
        <v>11675</v>
      </c>
      <c r="L976" s="287" t="s">
        <v>11675</v>
      </c>
      <c r="M976" s="821" t="s">
        <v>10130</v>
      </c>
      <c r="N976" s="821" t="s">
        <v>10130</v>
      </c>
      <c r="O976" s="183"/>
      <c r="P976" s="337"/>
      <c r="Q976" s="91"/>
      <c r="R976" s="76" t="s">
        <v>98</v>
      </c>
      <c r="S976" s="83" t="s">
        <v>99</v>
      </c>
      <c r="T976" s="83" t="s">
        <v>100</v>
      </c>
      <c r="U976" s="354" t="s">
        <v>101</v>
      </c>
      <c r="V976" s="83" t="s">
        <v>105</v>
      </c>
      <c r="W976" s="182"/>
      <c r="X976" s="182"/>
      <c r="Y976" s="182"/>
      <c r="Z976" s="88" t="s">
        <v>11677</v>
      </c>
      <c r="AA976" s="184"/>
    </row>
    <row r="977" ht="22.5" customHeight="1">
      <c r="A977" s="72">
        <f>COUNTIF('Copy of Call &amp; Chat-Lidya (buat'!$I$4:$I$1868,I977)</f>
        <v>2</v>
      </c>
      <c r="B977" s="576">
        <v>46113.0</v>
      </c>
      <c r="C977" s="91" t="s">
        <v>83</v>
      </c>
      <c r="D977" s="91" t="s">
        <v>155</v>
      </c>
      <c r="E977" s="91">
        <f t="shared" si="1"/>
        <v>13</v>
      </c>
      <c r="F977" s="178">
        <v>46113.0</v>
      </c>
      <c r="G977" s="91"/>
      <c r="H977" s="91"/>
      <c r="I977" s="91">
        <v>14737.0</v>
      </c>
      <c r="J977" s="558" t="s">
        <v>3852</v>
      </c>
      <c r="K977" s="287" t="s">
        <v>3853</v>
      </c>
      <c r="L977" s="287" t="s">
        <v>3853</v>
      </c>
      <c r="M977" s="550" t="s">
        <v>3854</v>
      </c>
      <c r="N977" s="550" t="s">
        <v>3854</v>
      </c>
      <c r="O977" s="183"/>
      <c r="P977" s="337"/>
      <c r="Q977" s="91"/>
      <c r="R977" s="76" t="s">
        <v>98</v>
      </c>
      <c r="S977" s="83" t="s">
        <v>99</v>
      </c>
      <c r="T977" s="179" t="s">
        <v>145</v>
      </c>
      <c r="U977" s="354" t="s">
        <v>101</v>
      </c>
      <c r="V977" s="83" t="s">
        <v>105</v>
      </c>
      <c r="W977" s="182"/>
      <c r="X977" s="182"/>
      <c r="Y977" s="182"/>
      <c r="Z977" s="182"/>
      <c r="AA977" s="184"/>
    </row>
    <row r="978" ht="22.5" customHeight="1">
      <c r="A978" s="72">
        <f>COUNTIF('Copy of Call &amp; Chat-Lidya (buat'!$I$4:$I$1868,I978)</f>
        <v>2</v>
      </c>
      <c r="B978" s="576">
        <v>46113.0</v>
      </c>
      <c r="C978" s="91" t="s">
        <v>83</v>
      </c>
      <c r="D978" s="91" t="s">
        <v>155</v>
      </c>
      <c r="E978" s="91">
        <f t="shared" si="1"/>
        <v>14</v>
      </c>
      <c r="F978" s="178">
        <v>46113.0</v>
      </c>
      <c r="G978" s="91"/>
      <c r="H978" s="91"/>
      <c r="I978" s="91">
        <v>14538.0</v>
      </c>
      <c r="J978" s="558" t="s">
        <v>10218</v>
      </c>
      <c r="K978" s="287" t="s">
        <v>3884</v>
      </c>
      <c r="L978" s="287" t="s">
        <v>3884</v>
      </c>
      <c r="M978" s="550" t="s">
        <v>3885</v>
      </c>
      <c r="N978" s="550" t="s">
        <v>3885</v>
      </c>
      <c r="O978" s="183"/>
      <c r="P978" s="337"/>
      <c r="Q978" s="91"/>
      <c r="R978" s="76" t="s">
        <v>98</v>
      </c>
      <c r="S978" s="83" t="s">
        <v>99</v>
      </c>
      <c r="T978" s="179" t="s">
        <v>145</v>
      </c>
      <c r="U978" s="354" t="s">
        <v>101</v>
      </c>
      <c r="V978" s="83" t="s">
        <v>105</v>
      </c>
      <c r="W978" s="182"/>
      <c r="X978" s="182"/>
      <c r="Y978" s="182"/>
      <c r="Z978" s="182"/>
      <c r="AA978" s="184"/>
    </row>
    <row r="979" ht="22.5" customHeight="1">
      <c r="A979" s="72">
        <f>COUNTIF('Copy of Call &amp; Chat-Lidya (buat'!$I$4:$I$1868,I979)</f>
        <v>4</v>
      </c>
      <c r="B979" s="576">
        <v>46112.0</v>
      </c>
      <c r="C979" s="91" t="s">
        <v>83</v>
      </c>
      <c r="D979" s="91" t="s">
        <v>125</v>
      </c>
      <c r="E979" s="91" t="s">
        <v>143</v>
      </c>
      <c r="F979" s="176">
        <v>46097.0</v>
      </c>
      <c r="G979" s="91"/>
      <c r="H979" s="91">
        <v>10853.0</v>
      </c>
      <c r="I979" s="412" t="s">
        <v>250</v>
      </c>
      <c r="J979" s="558" t="s">
        <v>252</v>
      </c>
      <c r="K979" s="558" t="s">
        <v>253</v>
      </c>
      <c r="L979" s="313" t="s">
        <v>253</v>
      </c>
      <c r="M979" s="91" t="s">
        <v>254</v>
      </c>
      <c r="N979" s="91" t="s">
        <v>254</v>
      </c>
      <c r="O979" s="183">
        <v>46097.0</v>
      </c>
      <c r="P979" s="337">
        <v>46111.0</v>
      </c>
      <c r="Q979" s="91" t="s">
        <v>124</v>
      </c>
      <c r="R979" s="91">
        <v>1.0</v>
      </c>
      <c r="S979" s="179" t="s">
        <v>251</v>
      </c>
      <c r="T979" s="179" t="s">
        <v>145</v>
      </c>
      <c r="U979" s="179" t="s">
        <v>101</v>
      </c>
      <c r="V979" s="179" t="s">
        <v>131</v>
      </c>
      <c r="W979" s="182"/>
      <c r="X979" s="182"/>
      <c r="Y979" s="182"/>
      <c r="Z979" s="182"/>
      <c r="AA979" s="184"/>
    </row>
    <row r="980" ht="22.5" customHeight="1">
      <c r="A980" s="72">
        <f>COUNTIF('Copy of Call &amp; Chat-Lidya (buat'!$I$4:$I$1868,I980)</f>
        <v>3</v>
      </c>
      <c r="B980" s="576">
        <v>46112.0</v>
      </c>
      <c r="C980" s="91" t="s">
        <v>83</v>
      </c>
      <c r="D980" s="91" t="s">
        <v>125</v>
      </c>
      <c r="E980" s="91" t="s">
        <v>213</v>
      </c>
      <c r="F980" s="176">
        <v>46094.0</v>
      </c>
      <c r="G980" s="91"/>
      <c r="H980" s="91">
        <v>10844.0</v>
      </c>
      <c r="I980" s="412" t="s">
        <v>3029</v>
      </c>
      <c r="J980" s="558" t="s">
        <v>3030</v>
      </c>
      <c r="K980" s="558" t="s">
        <v>3031</v>
      </c>
      <c r="L980" s="313" t="s">
        <v>3031</v>
      </c>
      <c r="M980" s="91" t="s">
        <v>3032</v>
      </c>
      <c r="N980" s="91" t="s">
        <v>3032</v>
      </c>
      <c r="O980" s="183">
        <v>46094.0</v>
      </c>
      <c r="P980" s="337">
        <v>46108.0</v>
      </c>
      <c r="Q980" s="91" t="s">
        <v>143</v>
      </c>
      <c r="R980" s="91">
        <v>1.0</v>
      </c>
      <c r="S980" s="179" t="s">
        <v>251</v>
      </c>
      <c r="T980" s="179" t="s">
        <v>145</v>
      </c>
      <c r="U980" s="179" t="s">
        <v>101</v>
      </c>
      <c r="V980" s="179" t="s">
        <v>131</v>
      </c>
      <c r="W980" s="182"/>
      <c r="X980" s="182"/>
      <c r="Y980" s="182"/>
      <c r="Z980" s="182"/>
      <c r="AA980" s="184"/>
    </row>
    <row r="981" ht="22.5" customHeight="1">
      <c r="A981" s="72">
        <f>COUNTIF('Copy of Call &amp; Chat-Lidya (buat'!$I$4:$I$1868,I981)</f>
        <v>2</v>
      </c>
      <c r="B981" s="576">
        <v>46112.0</v>
      </c>
      <c r="C981" s="91" t="s">
        <v>83</v>
      </c>
      <c r="D981" s="91" t="s">
        <v>125</v>
      </c>
      <c r="E981" s="91" t="s">
        <v>98</v>
      </c>
      <c r="F981" s="178">
        <v>46093.0</v>
      </c>
      <c r="G981" s="91"/>
      <c r="H981" s="91" t="s">
        <v>11685</v>
      </c>
      <c r="I981" s="578">
        <v>18093.0</v>
      </c>
      <c r="J981" s="558" t="s">
        <v>11686</v>
      </c>
      <c r="K981" s="558" t="s">
        <v>11687</v>
      </c>
      <c r="L981" s="313" t="s">
        <v>11687</v>
      </c>
      <c r="M981" s="91" t="s">
        <v>11688</v>
      </c>
      <c r="N981" s="91" t="s">
        <v>11688</v>
      </c>
      <c r="O981" s="331" t="s">
        <v>11690</v>
      </c>
      <c r="P981" s="176">
        <v>46107.0</v>
      </c>
      <c r="Q981" s="91" t="s">
        <v>213</v>
      </c>
      <c r="R981" s="91" t="s">
        <v>124</v>
      </c>
      <c r="S981" s="179" t="s">
        <v>292</v>
      </c>
      <c r="T981" s="179" t="s">
        <v>145</v>
      </c>
      <c r="U981" s="179" t="s">
        <v>101</v>
      </c>
      <c r="V981" s="179" t="s">
        <v>664</v>
      </c>
      <c r="W981" s="91" t="s">
        <v>392</v>
      </c>
      <c r="X981" s="182"/>
      <c r="Y981" s="182"/>
      <c r="Z981" s="180" t="s">
        <v>11694</v>
      </c>
      <c r="AA981" s="184"/>
    </row>
    <row r="982" ht="22.5" customHeight="1">
      <c r="A982" s="72">
        <f>COUNTIF('Copy of Call &amp; Chat-Lidya (buat'!$I$4:$I$1868,I982)</f>
        <v>2</v>
      </c>
      <c r="B982" s="576">
        <v>46112.0</v>
      </c>
      <c r="C982" s="91" t="s">
        <v>83</v>
      </c>
      <c r="D982" s="91" t="s">
        <v>125</v>
      </c>
      <c r="E982" s="91" t="s">
        <v>95</v>
      </c>
      <c r="F982" s="178">
        <v>46092.0</v>
      </c>
      <c r="G982" s="91"/>
      <c r="H982" s="91" t="s">
        <v>11695</v>
      </c>
      <c r="I982" s="578">
        <v>18083.0</v>
      </c>
      <c r="J982" s="558" t="s">
        <v>11696</v>
      </c>
      <c r="K982" s="558" t="s">
        <v>11697</v>
      </c>
      <c r="L982" s="313" t="s">
        <v>11697</v>
      </c>
      <c r="M982" s="91" t="s">
        <v>11698</v>
      </c>
      <c r="N982" s="91" t="s">
        <v>11698</v>
      </c>
      <c r="O982" s="331" t="s">
        <v>11699</v>
      </c>
      <c r="P982" s="176">
        <v>46106.0</v>
      </c>
      <c r="Q982" s="91" t="s">
        <v>143</v>
      </c>
      <c r="R982" s="91" t="s">
        <v>124</v>
      </c>
      <c r="S982" s="179" t="s">
        <v>251</v>
      </c>
      <c r="T982" s="179" t="s">
        <v>195</v>
      </c>
      <c r="U982" s="179" t="s">
        <v>128</v>
      </c>
      <c r="V982" s="179" t="s">
        <v>873</v>
      </c>
      <c r="W982" s="182"/>
      <c r="X982" s="182"/>
      <c r="Y982" s="182"/>
      <c r="Z982" s="180" t="s">
        <v>11701</v>
      </c>
      <c r="AA982" s="184"/>
    </row>
    <row r="983" ht="22.5" customHeight="1">
      <c r="A983" s="72">
        <f>COUNTIF('Copy of Call &amp; Chat-Lidya (buat'!$I$4:$I$1868,I983)</f>
        <v>4</v>
      </c>
      <c r="B983" s="576">
        <v>46112.0</v>
      </c>
      <c r="C983" s="91" t="s">
        <v>83</v>
      </c>
      <c r="D983" s="91" t="s">
        <v>125</v>
      </c>
      <c r="E983" s="91" t="s">
        <v>461</v>
      </c>
      <c r="F983" s="178">
        <v>46092.0</v>
      </c>
      <c r="G983" s="91"/>
      <c r="H983" s="91" t="s">
        <v>3037</v>
      </c>
      <c r="I983" s="412" t="s">
        <v>3038</v>
      </c>
      <c r="J983" s="558" t="s">
        <v>3039</v>
      </c>
      <c r="K983" s="558" t="s">
        <v>3040</v>
      </c>
      <c r="L983" s="313" t="s">
        <v>3040</v>
      </c>
      <c r="M983" s="91" t="s">
        <v>3041</v>
      </c>
      <c r="N983" s="91" t="s">
        <v>3041</v>
      </c>
      <c r="O983" s="183">
        <v>46084.0</v>
      </c>
      <c r="P983" s="176">
        <v>46098.0</v>
      </c>
      <c r="Q983" s="91" t="s">
        <v>213</v>
      </c>
      <c r="R983" s="91">
        <v>1.0</v>
      </c>
      <c r="S983" s="179" t="s">
        <v>126</v>
      </c>
      <c r="T983" s="179" t="s">
        <v>195</v>
      </c>
      <c r="U983" s="179" t="s">
        <v>101</v>
      </c>
      <c r="V983" s="179" t="s">
        <v>131</v>
      </c>
      <c r="W983" s="91" t="s">
        <v>694</v>
      </c>
      <c r="X983" s="182"/>
      <c r="Y983" s="182"/>
      <c r="Z983" s="182"/>
      <c r="AA983" s="184"/>
    </row>
    <row r="984" ht="22.5" customHeight="1">
      <c r="A984" s="72">
        <f>COUNTIF('Copy of Call &amp; Chat-Lidya (buat'!$I$4:$I$1868,I984)</f>
        <v>3</v>
      </c>
      <c r="B984" s="576">
        <v>46112.0</v>
      </c>
      <c r="C984" s="91" t="s">
        <v>83</v>
      </c>
      <c r="D984" s="91" t="s">
        <v>125</v>
      </c>
      <c r="E984" s="91" t="s">
        <v>86</v>
      </c>
      <c r="F984" s="178">
        <v>46092.0</v>
      </c>
      <c r="G984" s="91"/>
      <c r="H984" s="91" t="s">
        <v>2522</v>
      </c>
      <c r="I984" s="412" t="s">
        <v>11702</v>
      </c>
      <c r="J984" s="558" t="s">
        <v>11704</v>
      </c>
      <c r="K984" s="558" t="s">
        <v>11705</v>
      </c>
      <c r="L984" s="313" t="s">
        <v>11705</v>
      </c>
      <c r="M984" s="91" t="s">
        <v>11708</v>
      </c>
      <c r="N984" s="91" t="s">
        <v>11709</v>
      </c>
      <c r="O984" s="183">
        <v>46085.0</v>
      </c>
      <c r="P984" s="176">
        <v>46099.0</v>
      </c>
      <c r="Q984" s="91" t="s">
        <v>124</v>
      </c>
      <c r="R984" s="91">
        <v>1.0</v>
      </c>
      <c r="S984" s="179" t="s">
        <v>251</v>
      </c>
      <c r="T984" s="179" t="s">
        <v>145</v>
      </c>
      <c r="U984" s="179" t="s">
        <v>128</v>
      </c>
      <c r="V984" s="179" t="s">
        <v>302</v>
      </c>
      <c r="W984" s="91" t="s">
        <v>392</v>
      </c>
      <c r="X984" s="182"/>
      <c r="Y984" s="182"/>
      <c r="Z984" s="180"/>
      <c r="AA984" s="184"/>
    </row>
    <row r="985" ht="22.5" customHeight="1">
      <c r="A985" s="72">
        <f>COUNTIF('Copy of Call &amp; Chat-Lidya (buat'!$I$4:$I$1868,I985)</f>
        <v>4</v>
      </c>
      <c r="B985" s="576">
        <v>46112.0</v>
      </c>
      <c r="C985" s="91" t="s">
        <v>83</v>
      </c>
      <c r="D985" s="91" t="s">
        <v>125</v>
      </c>
      <c r="E985" s="91" t="s">
        <v>115</v>
      </c>
      <c r="F985" s="178">
        <v>46092.0</v>
      </c>
      <c r="G985" s="91"/>
      <c r="H985" s="91" t="s">
        <v>2817</v>
      </c>
      <c r="I985" s="412" t="s">
        <v>3042</v>
      </c>
      <c r="J985" s="558" t="s">
        <v>3043</v>
      </c>
      <c r="K985" s="558" t="s">
        <v>3044</v>
      </c>
      <c r="L985" s="313" t="s">
        <v>3044</v>
      </c>
      <c r="M985" s="91" t="s">
        <v>3045</v>
      </c>
      <c r="N985" s="91" t="s">
        <v>3046</v>
      </c>
      <c r="O985" s="183">
        <v>46085.0</v>
      </c>
      <c r="P985" s="176">
        <v>46099.0</v>
      </c>
      <c r="Q985" s="91" t="s">
        <v>124</v>
      </c>
      <c r="R985" s="91">
        <v>1.0</v>
      </c>
      <c r="S985" s="179" t="s">
        <v>251</v>
      </c>
      <c r="T985" s="179" t="s">
        <v>145</v>
      </c>
      <c r="U985" s="179" t="s">
        <v>101</v>
      </c>
      <c r="V985" s="179" t="s">
        <v>131</v>
      </c>
      <c r="W985" s="182"/>
      <c r="X985" s="182"/>
      <c r="Y985" s="182"/>
      <c r="Z985" s="182"/>
      <c r="AA985" s="184"/>
    </row>
    <row r="986" ht="22.5" customHeight="1">
      <c r="A986" s="72">
        <f>COUNTIF('Copy of Call &amp; Chat-Lidya (buat'!$I$4:$I$1868,I986)</f>
        <v>4</v>
      </c>
      <c r="B986" s="576">
        <v>46112.0</v>
      </c>
      <c r="C986" s="91" t="s">
        <v>83</v>
      </c>
      <c r="D986" s="91" t="s">
        <v>125</v>
      </c>
      <c r="E986" s="91" t="s">
        <v>135</v>
      </c>
      <c r="F986" s="178">
        <v>46092.0</v>
      </c>
      <c r="G986" s="91"/>
      <c r="H986" s="91" t="s">
        <v>3047</v>
      </c>
      <c r="I986" s="412" t="s">
        <v>3048</v>
      </c>
      <c r="J986" s="558" t="s">
        <v>3049</v>
      </c>
      <c r="K986" s="558" t="s">
        <v>3050</v>
      </c>
      <c r="L986" s="313" t="s">
        <v>3050</v>
      </c>
      <c r="M986" s="91" t="s">
        <v>3051</v>
      </c>
      <c r="N986" s="91" t="s">
        <v>3051</v>
      </c>
      <c r="O986" s="183">
        <v>46085.0</v>
      </c>
      <c r="P986" s="176">
        <v>46099.0</v>
      </c>
      <c r="Q986" s="91" t="s">
        <v>124</v>
      </c>
      <c r="R986" s="91">
        <v>1.0</v>
      </c>
      <c r="S986" s="179" t="s">
        <v>350</v>
      </c>
      <c r="T986" s="179" t="s">
        <v>127</v>
      </c>
      <c r="U986" s="179" t="s">
        <v>128</v>
      </c>
      <c r="V986" s="179" t="s">
        <v>131</v>
      </c>
      <c r="W986" s="182"/>
      <c r="X986" s="182"/>
      <c r="Y986" s="182"/>
      <c r="Z986" s="180" t="s">
        <v>3052</v>
      </c>
      <c r="AA986" s="184"/>
    </row>
    <row r="987" ht="22.5" customHeight="1">
      <c r="A987" s="72">
        <f>COUNTIF('Copy of Call &amp; Chat-Lidya (buat'!$I$4:$I$1868,I987)</f>
        <v>4</v>
      </c>
      <c r="B987" s="576">
        <v>46112.0</v>
      </c>
      <c r="C987" s="91" t="s">
        <v>83</v>
      </c>
      <c r="D987" s="91" t="s">
        <v>125</v>
      </c>
      <c r="E987" s="91" t="s">
        <v>149</v>
      </c>
      <c r="F987" s="178">
        <v>46092.0</v>
      </c>
      <c r="G987" s="91"/>
      <c r="H987" s="91" t="s">
        <v>2831</v>
      </c>
      <c r="I987" s="412" t="s">
        <v>3056</v>
      </c>
      <c r="J987" s="558" t="s">
        <v>3057</v>
      </c>
      <c r="K987" s="558" t="s">
        <v>3058</v>
      </c>
      <c r="L987" s="313" t="s">
        <v>3058</v>
      </c>
      <c r="M987" s="91" t="s">
        <v>3059</v>
      </c>
      <c r="N987" s="91" t="s">
        <v>3059</v>
      </c>
      <c r="O987" s="183">
        <v>46086.0</v>
      </c>
      <c r="P987" s="176">
        <v>46100.0</v>
      </c>
      <c r="Q987" s="91" t="s">
        <v>124</v>
      </c>
      <c r="R987" s="91">
        <v>1.0</v>
      </c>
      <c r="S987" s="83" t="s">
        <v>350</v>
      </c>
      <c r="T987" s="179" t="s">
        <v>127</v>
      </c>
      <c r="U987" s="179" t="s">
        <v>101</v>
      </c>
      <c r="V987" s="179" t="s">
        <v>131</v>
      </c>
      <c r="W987" s="91" t="s">
        <v>694</v>
      </c>
      <c r="X987" s="182"/>
      <c r="Y987" s="182"/>
      <c r="Z987" s="180" t="s">
        <v>6513</v>
      </c>
      <c r="AA987" s="184"/>
    </row>
    <row r="988" ht="22.5" customHeight="1">
      <c r="A988" s="72">
        <f>COUNTIF('Copy of Call &amp; Chat-Lidya (buat'!$I$4:$I$1868,I988)</f>
        <v>3</v>
      </c>
      <c r="B988" s="576">
        <v>46112.0</v>
      </c>
      <c r="C988" s="91" t="s">
        <v>83</v>
      </c>
      <c r="D988" s="91" t="s">
        <v>125</v>
      </c>
      <c r="E988" s="91" t="s">
        <v>163</v>
      </c>
      <c r="F988" s="178">
        <v>46092.0</v>
      </c>
      <c r="G988" s="91"/>
      <c r="H988" s="91" t="s">
        <v>10843</v>
      </c>
      <c r="I988" s="578">
        <v>18043.0</v>
      </c>
      <c r="J988" s="558" t="s">
        <v>10844</v>
      </c>
      <c r="K988" s="558" t="s">
        <v>10845</v>
      </c>
      <c r="L988" s="313" t="s">
        <v>10845</v>
      </c>
      <c r="M988" s="91" t="s">
        <v>10846</v>
      </c>
      <c r="N988" s="91" t="s">
        <v>10847</v>
      </c>
      <c r="O988" s="331" t="s">
        <v>11718</v>
      </c>
      <c r="P988" s="176">
        <v>46101.0</v>
      </c>
      <c r="Q988" s="91" t="s">
        <v>124</v>
      </c>
      <c r="R988" s="91">
        <v>1.0</v>
      </c>
      <c r="S988" s="179" t="s">
        <v>251</v>
      </c>
      <c r="T988" s="179" t="s">
        <v>127</v>
      </c>
      <c r="U988" s="179" t="s">
        <v>101</v>
      </c>
      <c r="V988" s="179" t="s">
        <v>131</v>
      </c>
      <c r="W988" s="182"/>
      <c r="X988" s="182"/>
      <c r="Y988" s="182"/>
      <c r="Z988" s="182"/>
      <c r="AA988" s="184"/>
    </row>
    <row r="989" ht="22.5" customHeight="1">
      <c r="A989" s="72">
        <f>COUNTIF('Copy of Call &amp; Chat-Lidya (buat'!$I$4:$I$1868,I989)</f>
        <v>3</v>
      </c>
      <c r="B989" s="576">
        <v>46112.0</v>
      </c>
      <c r="C989" s="91" t="s">
        <v>83</v>
      </c>
      <c r="D989" s="91" t="s">
        <v>125</v>
      </c>
      <c r="E989" s="91" t="s">
        <v>175</v>
      </c>
      <c r="F989" s="178">
        <v>46092.0</v>
      </c>
      <c r="G989" s="91"/>
      <c r="H989" s="91" t="s">
        <v>10851</v>
      </c>
      <c r="I989" s="578">
        <v>18049.0</v>
      </c>
      <c r="J989" s="558" t="s">
        <v>10854</v>
      </c>
      <c r="K989" s="558" t="s">
        <v>10856</v>
      </c>
      <c r="L989" s="313" t="s">
        <v>10856</v>
      </c>
      <c r="M989" s="91" t="s">
        <v>10858</v>
      </c>
      <c r="N989" s="91" t="s">
        <v>10858</v>
      </c>
      <c r="O989" s="331" t="s">
        <v>11723</v>
      </c>
      <c r="P989" s="176">
        <v>46102.0</v>
      </c>
      <c r="Q989" s="91" t="s">
        <v>461</v>
      </c>
      <c r="R989" s="91">
        <v>1.0</v>
      </c>
      <c r="S989" s="179" t="s">
        <v>350</v>
      </c>
      <c r="T989" s="179" t="s">
        <v>145</v>
      </c>
      <c r="U989" s="179" t="s">
        <v>101</v>
      </c>
      <c r="V989" s="179" t="s">
        <v>131</v>
      </c>
      <c r="W989" s="182"/>
      <c r="X989" s="182"/>
      <c r="Y989" s="182"/>
      <c r="Z989" s="180" t="s">
        <v>11724</v>
      </c>
      <c r="AA989" s="184"/>
    </row>
    <row r="990" ht="22.5" customHeight="1">
      <c r="A990" s="72">
        <f>COUNTIF('Copy of Call &amp; Chat-Lidya (buat'!$I$4:$I$1868,I990)</f>
        <v>4</v>
      </c>
      <c r="B990" s="576">
        <v>46112.0</v>
      </c>
      <c r="C990" s="91" t="s">
        <v>83</v>
      </c>
      <c r="D990" s="91" t="s">
        <v>125</v>
      </c>
      <c r="E990" s="91" t="s">
        <v>186</v>
      </c>
      <c r="F990" s="178">
        <v>46092.0</v>
      </c>
      <c r="G990" s="91"/>
      <c r="H990" s="91" t="s">
        <v>3831</v>
      </c>
      <c r="I990" s="578">
        <v>18051.0</v>
      </c>
      <c r="J990" s="558" t="s">
        <v>2082</v>
      </c>
      <c r="K990" s="827" t="s">
        <v>2085</v>
      </c>
      <c r="L990" s="313" t="s">
        <v>2085</v>
      </c>
      <c r="M990" s="91" t="s">
        <v>2088</v>
      </c>
      <c r="N990" s="91" t="s">
        <v>2088</v>
      </c>
      <c r="O990" s="331" t="s">
        <v>3104</v>
      </c>
      <c r="P990" s="176">
        <v>46103.0</v>
      </c>
      <c r="Q990" s="91" t="s">
        <v>143</v>
      </c>
      <c r="R990" s="91" t="s">
        <v>213</v>
      </c>
      <c r="S990" s="179" t="s">
        <v>99</v>
      </c>
      <c r="T990" s="179" t="s">
        <v>145</v>
      </c>
      <c r="U990" s="179" t="s">
        <v>101</v>
      </c>
      <c r="V990" s="179" t="s">
        <v>131</v>
      </c>
      <c r="W990" s="182"/>
      <c r="X990" s="182"/>
      <c r="Y990" s="182"/>
      <c r="Z990" s="182"/>
      <c r="AA990" s="184"/>
    </row>
    <row r="991" ht="22.5" customHeight="1">
      <c r="A991" s="72">
        <f>COUNTIF('Copy of Call &amp; Chat-Lidya (buat'!$I$4:$I$1868,I991)</f>
        <v>3</v>
      </c>
      <c r="B991" s="576">
        <v>46112.0</v>
      </c>
      <c r="C991" s="91" t="s">
        <v>83</v>
      </c>
      <c r="D991" s="91" t="s">
        <v>125</v>
      </c>
      <c r="E991" s="91" t="s">
        <v>202</v>
      </c>
      <c r="F991" s="178">
        <v>46092.0</v>
      </c>
      <c r="G991" s="91"/>
      <c r="H991" s="91" t="s">
        <v>3060</v>
      </c>
      <c r="I991" s="578">
        <v>18055.0</v>
      </c>
      <c r="J991" s="558" t="s">
        <v>3061</v>
      </c>
      <c r="K991" s="558" t="s">
        <v>3062</v>
      </c>
      <c r="L991" s="313" t="s">
        <v>3062</v>
      </c>
      <c r="M991" s="91" t="s">
        <v>3063</v>
      </c>
      <c r="N991" s="91" t="s">
        <v>3063</v>
      </c>
      <c r="O991" s="331" t="s">
        <v>3104</v>
      </c>
      <c r="P991" s="176">
        <v>46103.0</v>
      </c>
      <c r="Q991" s="91" t="s">
        <v>124</v>
      </c>
      <c r="R991" s="91">
        <v>1.0</v>
      </c>
      <c r="S991" s="179" t="s">
        <v>350</v>
      </c>
      <c r="T991" s="179" t="s">
        <v>145</v>
      </c>
      <c r="U991" s="179" t="s">
        <v>101</v>
      </c>
      <c r="V991" s="179" t="s">
        <v>131</v>
      </c>
      <c r="W991" s="182"/>
      <c r="X991" s="182"/>
      <c r="Y991" s="182"/>
      <c r="Z991" s="182"/>
      <c r="AA991" s="184"/>
    </row>
    <row r="992" ht="22.5" customHeight="1">
      <c r="A992" s="72">
        <f>COUNTIF('Copy of Call &amp; Chat-Lidya (buat'!$I$4:$I$1868,I992)</f>
        <v>3</v>
      </c>
      <c r="B992" s="576">
        <v>46112.0</v>
      </c>
      <c r="C992" s="91" t="s">
        <v>83</v>
      </c>
      <c r="D992" s="91" t="s">
        <v>125</v>
      </c>
      <c r="E992" s="91" t="s">
        <v>222</v>
      </c>
      <c r="F992" s="178">
        <v>46092.0</v>
      </c>
      <c r="G992" s="91"/>
      <c r="H992" s="91" t="s">
        <v>3068</v>
      </c>
      <c r="I992" s="578">
        <v>18066.0</v>
      </c>
      <c r="J992" s="558" t="s">
        <v>3069</v>
      </c>
      <c r="K992" s="558" t="s">
        <v>3070</v>
      </c>
      <c r="L992" s="313" t="s">
        <v>3070</v>
      </c>
      <c r="M992" s="91" t="s">
        <v>3071</v>
      </c>
      <c r="N992" s="91" t="s">
        <v>3071</v>
      </c>
      <c r="O992" s="331" t="s">
        <v>11729</v>
      </c>
      <c r="P992" s="176">
        <v>46104.0</v>
      </c>
      <c r="Q992" s="91" t="s">
        <v>124</v>
      </c>
      <c r="R992" s="91">
        <v>1.0</v>
      </c>
      <c r="S992" s="179" t="s">
        <v>251</v>
      </c>
      <c r="T992" s="179" t="s">
        <v>145</v>
      </c>
      <c r="U992" s="179" t="s">
        <v>101</v>
      </c>
      <c r="V992" s="179" t="s">
        <v>131</v>
      </c>
      <c r="W992" s="91" t="s">
        <v>694</v>
      </c>
      <c r="X992" s="182"/>
      <c r="Y992" s="182"/>
      <c r="Z992" s="182"/>
      <c r="AA992" s="184"/>
    </row>
    <row r="993" ht="22.5" customHeight="1">
      <c r="A993" s="72">
        <f>COUNTIF('Copy of Call &amp; Chat-Lidya (buat'!$I$4:$I$1868,I993)</f>
        <v>3</v>
      </c>
      <c r="B993" s="576">
        <v>46112.0</v>
      </c>
      <c r="C993" s="91" t="s">
        <v>83</v>
      </c>
      <c r="D993" s="91" t="s">
        <v>125</v>
      </c>
      <c r="E993" s="91" t="s">
        <v>241</v>
      </c>
      <c r="F993" s="178">
        <v>46092.0</v>
      </c>
      <c r="G993" s="91"/>
      <c r="H993" s="91" t="s">
        <v>10873</v>
      </c>
      <c r="I993" s="578">
        <v>18076.0</v>
      </c>
      <c r="J993" s="558" t="s">
        <v>10874</v>
      </c>
      <c r="K993" s="558" t="s">
        <v>10875</v>
      </c>
      <c r="L993" s="313" t="s">
        <v>10875</v>
      </c>
      <c r="M993" s="91" t="s">
        <v>10876</v>
      </c>
      <c r="N993" s="91" t="s">
        <v>10876</v>
      </c>
      <c r="O993" s="331" t="s">
        <v>11735</v>
      </c>
      <c r="P993" s="176">
        <v>46105.0</v>
      </c>
      <c r="Q993" s="91" t="s">
        <v>143</v>
      </c>
      <c r="R993" s="91">
        <v>1.0</v>
      </c>
      <c r="S993" s="179" t="s">
        <v>251</v>
      </c>
      <c r="T993" s="179" t="s">
        <v>195</v>
      </c>
      <c r="U993" s="179" t="s">
        <v>128</v>
      </c>
      <c r="V993" s="179" t="s">
        <v>131</v>
      </c>
      <c r="W993" s="182"/>
      <c r="X993" s="182"/>
      <c r="Y993" s="182"/>
      <c r="Z993" s="182"/>
      <c r="AA993" s="184"/>
    </row>
    <row r="994" ht="22.5" customHeight="1">
      <c r="A994" s="72">
        <f>COUNTIF('Copy of Call &amp; Chat-Lidya (buat'!$I$4:$I$1868,I994)</f>
        <v>2</v>
      </c>
      <c r="B994" s="576">
        <v>46112.0</v>
      </c>
      <c r="C994" s="91" t="s">
        <v>83</v>
      </c>
      <c r="D994" s="91" t="s">
        <v>125</v>
      </c>
      <c r="E994" s="91" t="s">
        <v>256</v>
      </c>
      <c r="F994" s="178">
        <v>46092.0</v>
      </c>
      <c r="G994" s="91"/>
      <c r="H994" s="91" t="s">
        <v>11736</v>
      </c>
      <c r="I994" s="578">
        <v>18087.0</v>
      </c>
      <c r="J994" s="558" t="s">
        <v>11737</v>
      </c>
      <c r="K994" s="558" t="s">
        <v>11738</v>
      </c>
      <c r="L994" s="313" t="s">
        <v>11738</v>
      </c>
      <c r="M994" s="91" t="s">
        <v>11739</v>
      </c>
      <c r="N994" s="91" t="s">
        <v>11740</v>
      </c>
      <c r="O994" s="331" t="s">
        <v>11699</v>
      </c>
      <c r="P994" s="176">
        <v>46106.0</v>
      </c>
      <c r="Q994" s="91" t="s">
        <v>124</v>
      </c>
      <c r="R994" s="91">
        <v>1.0</v>
      </c>
      <c r="S994" s="179" t="s">
        <v>251</v>
      </c>
      <c r="T994" s="179" t="s">
        <v>145</v>
      </c>
      <c r="U994" s="179" t="s">
        <v>101</v>
      </c>
      <c r="V994" s="179" t="s">
        <v>873</v>
      </c>
      <c r="W994" s="182"/>
      <c r="X994" s="182"/>
      <c r="Y994" s="182"/>
      <c r="Z994" s="182"/>
      <c r="AA994" s="184"/>
    </row>
    <row r="995" ht="22.5" customHeight="1">
      <c r="A995" s="72">
        <f>COUNTIF('Copy of Call &amp; Chat-Lidya (buat'!$I$4:$I$1868,I995)</f>
        <v>3</v>
      </c>
      <c r="B995" s="576">
        <v>46112.0</v>
      </c>
      <c r="C995" s="91" t="s">
        <v>83</v>
      </c>
      <c r="D995" s="91" t="s">
        <v>125</v>
      </c>
      <c r="E995" s="91" t="s">
        <v>278</v>
      </c>
      <c r="F995" s="178">
        <v>46091.0</v>
      </c>
      <c r="G995" s="91"/>
      <c r="H995" s="91" t="s">
        <v>3072</v>
      </c>
      <c r="I995" s="578">
        <v>18079.0</v>
      </c>
      <c r="J995" s="558" t="s">
        <v>3073</v>
      </c>
      <c r="K995" s="558" t="s">
        <v>3074</v>
      </c>
      <c r="L995" s="313" t="s">
        <v>3074</v>
      </c>
      <c r="M995" s="91" t="s">
        <v>3075</v>
      </c>
      <c r="N995" s="91" t="s">
        <v>3075</v>
      </c>
      <c r="O995" s="331" t="s">
        <v>11735</v>
      </c>
      <c r="P995" s="176">
        <v>46105.0</v>
      </c>
      <c r="Q995" s="91" t="s">
        <v>143</v>
      </c>
      <c r="R995" s="91">
        <v>1.0</v>
      </c>
      <c r="S995" s="179" t="s">
        <v>251</v>
      </c>
      <c r="T995" s="179" t="s">
        <v>145</v>
      </c>
      <c r="U995" s="179" t="s">
        <v>101</v>
      </c>
      <c r="V995" s="179" t="s">
        <v>131</v>
      </c>
      <c r="W995" s="182"/>
      <c r="X995" s="182"/>
      <c r="Y995" s="182"/>
      <c r="Z995" s="182"/>
      <c r="AA995" s="184"/>
    </row>
    <row r="996" ht="22.5" customHeight="1">
      <c r="A996" s="72">
        <f>COUNTIF('Copy of Call &amp; Chat-Lidya (buat'!$I$4:$I$1868,I996)</f>
        <v>3</v>
      </c>
      <c r="B996" s="576">
        <v>46112.0</v>
      </c>
      <c r="C996" s="91" t="s">
        <v>83</v>
      </c>
      <c r="D996" s="91" t="s">
        <v>125</v>
      </c>
      <c r="E996" s="91" t="s">
        <v>4024</v>
      </c>
      <c r="F996" s="178">
        <v>46087.0</v>
      </c>
      <c r="G996" s="91"/>
      <c r="H996" s="91" t="s">
        <v>11743</v>
      </c>
      <c r="I996" s="330">
        <v>18032.0</v>
      </c>
      <c r="J996" s="558" t="s">
        <v>11744</v>
      </c>
      <c r="K996" s="558" t="s">
        <v>11745</v>
      </c>
      <c r="L996" s="313" t="s">
        <v>11745</v>
      </c>
      <c r="M996" s="91" t="s">
        <v>11747</v>
      </c>
      <c r="N996" s="91" t="s">
        <v>11747</v>
      </c>
      <c r="O996" s="848">
        <v>46087.0</v>
      </c>
      <c r="P996" s="176">
        <v>46101.0</v>
      </c>
      <c r="Q996" s="91" t="s">
        <v>124</v>
      </c>
      <c r="R996" s="91">
        <v>1.0</v>
      </c>
      <c r="S996" s="179" t="s">
        <v>251</v>
      </c>
      <c r="T996" s="179" t="s">
        <v>145</v>
      </c>
      <c r="U996" s="179" t="s">
        <v>101</v>
      </c>
      <c r="V996" s="179" t="s">
        <v>131</v>
      </c>
      <c r="W996" s="182"/>
      <c r="X996" s="182"/>
      <c r="Y996" s="182"/>
      <c r="Z996" s="182"/>
      <c r="AA996" s="184"/>
    </row>
    <row r="997" ht="22.5" customHeight="1">
      <c r="A997" s="72">
        <f>COUNTIF('Copy of Call &amp; Chat-Lidya (buat'!$I$4:$I$1868,I997)</f>
        <v>3</v>
      </c>
      <c r="B997" s="576">
        <v>46112.0</v>
      </c>
      <c r="C997" s="91" t="s">
        <v>83</v>
      </c>
      <c r="D997" s="91" t="s">
        <v>125</v>
      </c>
      <c r="E997" s="91" t="s">
        <v>3525</v>
      </c>
      <c r="F997" s="178">
        <v>46087.0</v>
      </c>
      <c r="G997" s="91"/>
      <c r="H997" s="91" t="s">
        <v>11748</v>
      </c>
      <c r="I997" s="330">
        <v>18036.0</v>
      </c>
      <c r="J997" s="558" t="s">
        <v>11749</v>
      </c>
      <c r="K997" s="558" t="s">
        <v>11750</v>
      </c>
      <c r="L997" s="313" t="s">
        <v>11750</v>
      </c>
      <c r="M997" s="91" t="s">
        <v>11751</v>
      </c>
      <c r="N997" s="91" t="s">
        <v>11751</v>
      </c>
      <c r="O997" s="848">
        <v>46087.0</v>
      </c>
      <c r="P997" s="176">
        <v>46101.0</v>
      </c>
      <c r="Q997" s="91" t="s">
        <v>124</v>
      </c>
      <c r="R997" s="91">
        <v>1.0</v>
      </c>
      <c r="S997" s="179" t="s">
        <v>126</v>
      </c>
      <c r="T997" s="179" t="s">
        <v>145</v>
      </c>
      <c r="U997" s="179" t="s">
        <v>101</v>
      </c>
      <c r="V997" s="179" t="s">
        <v>131</v>
      </c>
      <c r="W997" s="182"/>
      <c r="X997" s="182"/>
      <c r="Y997" s="182"/>
      <c r="Z997" s="182"/>
      <c r="AA997" s="184"/>
    </row>
    <row r="998" ht="22.5" customHeight="1">
      <c r="A998" s="72">
        <f>COUNTIF('Copy of Call &amp; Chat-Lidya (buat'!$I$4:$I$1868,I998)</f>
        <v>3</v>
      </c>
      <c r="B998" s="576">
        <v>46112.0</v>
      </c>
      <c r="C998" s="91" t="s">
        <v>83</v>
      </c>
      <c r="D998" s="91" t="s">
        <v>125</v>
      </c>
      <c r="E998" s="91" t="s">
        <v>2717</v>
      </c>
      <c r="F998" s="178">
        <v>46087.0</v>
      </c>
      <c r="G998" s="91"/>
      <c r="H998" s="91" t="s">
        <v>11752</v>
      </c>
      <c r="I998" s="330">
        <v>18040.0</v>
      </c>
      <c r="J998" s="558" t="s">
        <v>11753</v>
      </c>
      <c r="K998" s="558" t="s">
        <v>11754</v>
      </c>
      <c r="L998" s="313" t="s">
        <v>11754</v>
      </c>
      <c r="M998" s="182"/>
      <c r="N998" s="91" t="s">
        <v>11755</v>
      </c>
      <c r="O998" s="848">
        <v>46087.0</v>
      </c>
      <c r="P998" s="176">
        <v>46101.0</v>
      </c>
      <c r="Q998" s="91" t="s">
        <v>124</v>
      </c>
      <c r="R998" s="91">
        <v>1.0</v>
      </c>
      <c r="S998" s="179" t="s">
        <v>126</v>
      </c>
      <c r="T998" s="179" t="s">
        <v>145</v>
      </c>
      <c r="U998" s="179" t="s">
        <v>101</v>
      </c>
      <c r="V998" s="179" t="s">
        <v>131</v>
      </c>
      <c r="W998" s="182"/>
      <c r="X998" s="182"/>
      <c r="Y998" s="182"/>
      <c r="Z998" s="182"/>
      <c r="AA998" s="184"/>
    </row>
    <row r="999" ht="22.5" customHeight="1">
      <c r="A999" s="72">
        <f>COUNTIF('Copy of Call &amp; Chat-Lidya (buat'!$I$4:$I$1868,I999)</f>
        <v>2</v>
      </c>
      <c r="B999" s="576">
        <v>46112.0</v>
      </c>
      <c r="C999" s="91" t="s">
        <v>83</v>
      </c>
      <c r="D999" s="91" t="s">
        <v>125</v>
      </c>
      <c r="E999" s="91" t="s">
        <v>6904</v>
      </c>
      <c r="F999" s="178">
        <v>46086.0</v>
      </c>
      <c r="G999" s="91"/>
      <c r="H999" s="91" t="s">
        <v>11756</v>
      </c>
      <c r="I999" s="330">
        <v>18027.0</v>
      </c>
      <c r="J999" s="558" t="s">
        <v>11757</v>
      </c>
      <c r="K999" s="558" t="s">
        <v>2174</v>
      </c>
      <c r="L999" s="313" t="s">
        <v>2174</v>
      </c>
      <c r="M999" s="91" t="s">
        <v>11758</v>
      </c>
      <c r="N999" s="91" t="s">
        <v>11758</v>
      </c>
      <c r="O999" s="848">
        <v>46086.0</v>
      </c>
      <c r="P999" s="176">
        <v>46100.0</v>
      </c>
      <c r="Q999" s="91" t="s">
        <v>124</v>
      </c>
      <c r="R999" s="91">
        <v>1.0</v>
      </c>
      <c r="S999" s="179" t="s">
        <v>126</v>
      </c>
      <c r="T999" s="179" t="s">
        <v>145</v>
      </c>
      <c r="U999" s="179" t="s">
        <v>101</v>
      </c>
      <c r="V999" s="179" t="s">
        <v>131</v>
      </c>
      <c r="W999" s="182"/>
      <c r="X999" s="182"/>
      <c r="Y999" s="182"/>
      <c r="Z999" s="182"/>
      <c r="AA999" s="184"/>
    </row>
    <row r="1000" ht="22.5" customHeight="1">
      <c r="A1000" s="72">
        <f>COUNTIF('Copy of Call &amp; Chat-Lidya (buat'!$I$4:$I$1868,I1000)</f>
        <v>5</v>
      </c>
      <c r="B1000" s="576">
        <v>46112.0</v>
      </c>
      <c r="C1000" s="91" t="s">
        <v>83</v>
      </c>
      <c r="D1000" s="91" t="s">
        <v>125</v>
      </c>
      <c r="E1000" s="91" t="s">
        <v>1022</v>
      </c>
      <c r="F1000" s="178">
        <v>46084.0</v>
      </c>
      <c r="G1000" s="91"/>
      <c r="H1000" s="91">
        <v>10679.0</v>
      </c>
      <c r="I1000" s="91" t="s">
        <v>1024</v>
      </c>
      <c r="J1000" s="558" t="s">
        <v>1025</v>
      </c>
      <c r="K1000" s="558" t="s">
        <v>1026</v>
      </c>
      <c r="L1000" s="313" t="s">
        <v>1026</v>
      </c>
      <c r="M1000" s="91" t="s">
        <v>1027</v>
      </c>
      <c r="N1000" s="91" t="s">
        <v>1027</v>
      </c>
      <c r="O1000" s="183">
        <v>46067.0</v>
      </c>
      <c r="P1000" s="176">
        <v>46081.0</v>
      </c>
      <c r="Q1000" s="91" t="s">
        <v>124</v>
      </c>
      <c r="R1000" s="91">
        <v>1.0</v>
      </c>
      <c r="S1000" s="179" t="s">
        <v>251</v>
      </c>
      <c r="T1000" s="179" t="s">
        <v>145</v>
      </c>
      <c r="U1000" s="179" t="s">
        <v>101</v>
      </c>
      <c r="V1000" s="179" t="s">
        <v>1043</v>
      </c>
      <c r="W1000" s="91" t="s">
        <v>694</v>
      </c>
      <c r="X1000" s="182"/>
      <c r="Y1000" s="182"/>
      <c r="Z1000" s="182"/>
      <c r="AA1000" s="184"/>
    </row>
    <row r="1001" ht="22.5" customHeight="1">
      <c r="A1001" s="72">
        <f>COUNTIF('Copy of Call &amp; Chat-Lidya (buat'!$I$4:$I$1868,I1001)</f>
        <v>10</v>
      </c>
      <c r="B1001" s="576">
        <v>46112.0</v>
      </c>
      <c r="C1001" s="91" t="s">
        <v>83</v>
      </c>
      <c r="D1001" s="91" t="s">
        <v>125</v>
      </c>
      <c r="E1001" s="91" t="s">
        <v>1660</v>
      </c>
      <c r="F1001" s="178">
        <v>46084.0</v>
      </c>
      <c r="G1001" s="91"/>
      <c r="H1001" s="91" t="s">
        <v>1661</v>
      </c>
      <c r="I1001" s="412" t="s">
        <v>1662</v>
      </c>
      <c r="J1001" s="558" t="s">
        <v>1663</v>
      </c>
      <c r="K1001" s="558" t="s">
        <v>1664</v>
      </c>
      <c r="L1001" s="313" t="s">
        <v>1665</v>
      </c>
      <c r="M1001" s="91" t="s">
        <v>1667</v>
      </c>
      <c r="N1001" s="182"/>
      <c r="O1001" s="183">
        <v>46061.0</v>
      </c>
      <c r="P1001" s="176">
        <v>46075.0</v>
      </c>
      <c r="Q1001" s="91" t="s">
        <v>485</v>
      </c>
      <c r="R1001" s="91">
        <v>2.0</v>
      </c>
      <c r="S1001" s="179" t="s">
        <v>251</v>
      </c>
      <c r="T1001" s="179" t="s">
        <v>145</v>
      </c>
      <c r="U1001" s="179" t="s">
        <v>101</v>
      </c>
      <c r="V1001" s="179" t="s">
        <v>131</v>
      </c>
      <c r="W1001" s="182"/>
      <c r="X1001" s="91" t="s">
        <v>1035</v>
      </c>
      <c r="Y1001" s="182"/>
      <c r="Z1001" s="182"/>
      <c r="AA1001" s="184"/>
    </row>
    <row r="1002" ht="22.5" customHeight="1">
      <c r="A1002" s="72">
        <f>COUNTIF('Copy of Call &amp; Chat-Lidya (buat'!$I$4:$I$1868,I1002)</f>
        <v>10</v>
      </c>
      <c r="B1002" s="576">
        <v>46112.0</v>
      </c>
      <c r="C1002" s="91" t="s">
        <v>83</v>
      </c>
      <c r="D1002" s="91" t="s">
        <v>125</v>
      </c>
      <c r="E1002" s="91" t="s">
        <v>1672</v>
      </c>
      <c r="F1002" s="178">
        <v>46084.0</v>
      </c>
      <c r="G1002" s="91"/>
      <c r="H1002" s="91" t="s">
        <v>1673</v>
      </c>
      <c r="I1002" s="412" t="s">
        <v>1674</v>
      </c>
      <c r="J1002" s="558" t="s">
        <v>1675</v>
      </c>
      <c r="K1002" s="558" t="s">
        <v>1676</v>
      </c>
      <c r="L1002" s="313" t="s">
        <v>1676</v>
      </c>
      <c r="M1002" s="91" t="s">
        <v>1677</v>
      </c>
      <c r="N1002" s="91" t="s">
        <v>1678</v>
      </c>
      <c r="O1002" s="183">
        <v>46078.0</v>
      </c>
      <c r="P1002" s="176">
        <v>46092.0</v>
      </c>
      <c r="Q1002" s="91" t="s">
        <v>858</v>
      </c>
      <c r="R1002" s="91">
        <v>2.0</v>
      </c>
      <c r="S1002" s="179" t="s">
        <v>126</v>
      </c>
      <c r="T1002" s="179" t="s">
        <v>145</v>
      </c>
      <c r="U1002" s="179" t="s">
        <v>101</v>
      </c>
      <c r="V1002" s="179" t="s">
        <v>131</v>
      </c>
      <c r="W1002" s="182"/>
      <c r="X1002" s="182"/>
      <c r="Y1002" s="184"/>
      <c r="Z1002" s="182"/>
      <c r="AA1002" s="184"/>
    </row>
    <row r="1003" ht="22.5" customHeight="1">
      <c r="A1003" s="72">
        <f>COUNTIF('Copy of Call &amp; Chat-Lidya (buat'!$I$4:$I$1868,I1003)</f>
        <v>5</v>
      </c>
      <c r="B1003" s="576">
        <v>46112.0</v>
      </c>
      <c r="C1003" s="91" t="s">
        <v>83</v>
      </c>
      <c r="D1003" s="91" t="s">
        <v>125</v>
      </c>
      <c r="E1003" s="91" t="s">
        <v>7033</v>
      </c>
      <c r="F1003" s="178">
        <v>46084.0</v>
      </c>
      <c r="G1003" s="91"/>
      <c r="H1003" s="91" t="s">
        <v>10296</v>
      </c>
      <c r="I1003" s="412" t="s">
        <v>2352</v>
      </c>
      <c r="J1003" s="558" t="s">
        <v>2353</v>
      </c>
      <c r="K1003" s="558" t="s">
        <v>2354</v>
      </c>
      <c r="L1003" s="313" t="s">
        <v>2354</v>
      </c>
      <c r="M1003" s="91" t="s">
        <v>2355</v>
      </c>
      <c r="N1003" s="91" t="s">
        <v>2355</v>
      </c>
      <c r="O1003" s="183">
        <v>46081.0</v>
      </c>
      <c r="P1003" s="176">
        <v>46095.0</v>
      </c>
      <c r="Q1003" s="91" t="s">
        <v>124</v>
      </c>
      <c r="R1003" s="91" t="s">
        <v>124</v>
      </c>
      <c r="S1003" s="179" t="s">
        <v>292</v>
      </c>
      <c r="T1003" s="179" t="s">
        <v>145</v>
      </c>
      <c r="U1003" s="179" t="s">
        <v>101</v>
      </c>
      <c r="V1003" s="179" t="s">
        <v>664</v>
      </c>
      <c r="W1003" s="91" t="s">
        <v>509</v>
      </c>
      <c r="X1003" s="182"/>
      <c r="Y1003" s="182"/>
      <c r="Z1003" s="97" t="s">
        <v>11773</v>
      </c>
      <c r="AA1003" s="184"/>
    </row>
    <row r="1004" ht="22.5" customHeight="1">
      <c r="A1004" s="72">
        <f>COUNTIF('Copy of Call &amp; Chat-Lidya (buat'!$I$4:$I$1868,I1004)</f>
        <v>7</v>
      </c>
      <c r="B1004" s="576">
        <v>46112.0</v>
      </c>
      <c r="C1004" s="91" t="s">
        <v>83</v>
      </c>
      <c r="D1004" s="91" t="s">
        <v>125</v>
      </c>
      <c r="E1004" s="91" t="s">
        <v>1685</v>
      </c>
      <c r="F1004" s="178">
        <v>46083.0</v>
      </c>
      <c r="G1004" s="182"/>
      <c r="H1004" s="182"/>
      <c r="I1004" s="412" t="s">
        <v>1686</v>
      </c>
      <c r="J1004" s="558" t="s">
        <v>1687</v>
      </c>
      <c r="K1004" s="558" t="s">
        <v>1688</v>
      </c>
      <c r="L1004" s="313" t="s">
        <v>1688</v>
      </c>
      <c r="M1004" s="91" t="s">
        <v>1689</v>
      </c>
      <c r="N1004" s="182"/>
      <c r="O1004" s="183">
        <v>45315.0</v>
      </c>
      <c r="P1004" s="176">
        <v>45834.0</v>
      </c>
      <c r="Q1004" s="91" t="s">
        <v>124</v>
      </c>
      <c r="R1004" s="91">
        <v>2.0</v>
      </c>
      <c r="S1004" s="193" t="s">
        <v>99</v>
      </c>
      <c r="T1004" s="193" t="s">
        <v>145</v>
      </c>
      <c r="U1004" s="179" t="s">
        <v>101</v>
      </c>
      <c r="V1004" s="193" t="s">
        <v>131</v>
      </c>
      <c r="W1004" s="182"/>
      <c r="X1004" s="182"/>
      <c r="Y1004" s="182"/>
      <c r="Z1004" s="182"/>
      <c r="AA1004" s="184"/>
    </row>
    <row r="1005" ht="22.5" customHeight="1">
      <c r="A1005" s="72">
        <f>COUNTIF('Copy of Call &amp; Chat-Lidya (buat'!$I$4:$I$1868,I1005)</f>
        <v>26</v>
      </c>
      <c r="B1005" s="576">
        <v>46112.0</v>
      </c>
      <c r="C1005" s="91" t="s">
        <v>83</v>
      </c>
      <c r="D1005" s="91" t="s">
        <v>125</v>
      </c>
      <c r="E1005" s="91" t="s">
        <v>2541</v>
      </c>
      <c r="F1005" s="178">
        <v>46083.0</v>
      </c>
      <c r="G1005" s="182"/>
      <c r="H1005" s="182"/>
      <c r="I1005" s="731" t="s">
        <v>2116</v>
      </c>
      <c r="J1005" s="558" t="s">
        <v>3141</v>
      </c>
      <c r="K1005" s="558" t="s">
        <v>3141</v>
      </c>
      <c r="L1005" s="97" t="s">
        <v>2116</v>
      </c>
      <c r="M1005" s="91" t="s">
        <v>2116</v>
      </c>
      <c r="N1005" s="91" t="s">
        <v>2116</v>
      </c>
      <c r="O1005" s="331" t="s">
        <v>2116</v>
      </c>
      <c r="P1005" s="91" t="s">
        <v>2116</v>
      </c>
      <c r="Q1005" s="91" t="s">
        <v>124</v>
      </c>
      <c r="R1005" s="91">
        <v>2.0</v>
      </c>
      <c r="S1005" s="179" t="s">
        <v>99</v>
      </c>
      <c r="T1005" s="179" t="s">
        <v>145</v>
      </c>
      <c r="U1005" s="179" t="s">
        <v>101</v>
      </c>
      <c r="V1005" s="179" t="s">
        <v>131</v>
      </c>
      <c r="W1005" s="91" t="s">
        <v>509</v>
      </c>
      <c r="X1005" s="182"/>
      <c r="Y1005" s="182"/>
      <c r="Z1005" s="182"/>
      <c r="AA1005" s="184"/>
    </row>
    <row r="1006" ht="22.5" customHeight="1">
      <c r="A1006" s="72">
        <f>COUNTIF('Copy of Call &amp; Chat-Lidya (buat'!$I$4:$I$1868,I1006)</f>
        <v>4</v>
      </c>
      <c r="B1006" s="576">
        <v>46112.0</v>
      </c>
      <c r="C1006" s="91" t="s">
        <v>83</v>
      </c>
      <c r="D1006" s="91" t="s">
        <v>125</v>
      </c>
      <c r="E1006" s="91" t="s">
        <v>6456</v>
      </c>
      <c r="F1006" s="178">
        <v>46098.0</v>
      </c>
      <c r="G1006" s="91"/>
      <c r="H1006" s="91" t="s">
        <v>10882</v>
      </c>
      <c r="I1006" s="412" t="s">
        <v>10883</v>
      </c>
      <c r="J1006" s="558" t="s">
        <v>10884</v>
      </c>
      <c r="K1006" s="558" t="s">
        <v>10885</v>
      </c>
      <c r="L1006" s="313" t="s">
        <v>10885</v>
      </c>
      <c r="M1006" s="91" t="s">
        <v>10887</v>
      </c>
      <c r="N1006" s="91" t="s">
        <v>10887</v>
      </c>
      <c r="O1006" s="183">
        <v>46098.0</v>
      </c>
      <c r="P1006" s="337">
        <v>46112.0</v>
      </c>
      <c r="Q1006" s="91" t="s">
        <v>124</v>
      </c>
      <c r="R1006" s="91">
        <v>1.0</v>
      </c>
      <c r="S1006" s="179" t="s">
        <v>251</v>
      </c>
      <c r="T1006" s="179" t="s">
        <v>145</v>
      </c>
      <c r="U1006" s="179" t="s">
        <v>101</v>
      </c>
      <c r="V1006" s="179" t="s">
        <v>131</v>
      </c>
      <c r="W1006" s="182"/>
      <c r="X1006" s="182"/>
      <c r="Y1006" s="182"/>
      <c r="Z1006" s="182"/>
      <c r="AA1006" s="184"/>
    </row>
    <row r="1007" ht="22.5" customHeight="1">
      <c r="A1007" s="72">
        <f>COUNTIF('Copy of Call &amp; Chat-Lidya (buat'!$I$4:$I$1868,I1007)</f>
        <v>5</v>
      </c>
      <c r="B1007" s="576">
        <v>46112.0</v>
      </c>
      <c r="C1007" s="91" t="s">
        <v>83</v>
      </c>
      <c r="D1007" s="91" t="s">
        <v>125</v>
      </c>
      <c r="E1007" s="91" t="s">
        <v>2575</v>
      </c>
      <c r="F1007" s="178">
        <v>46101.0</v>
      </c>
      <c r="G1007" s="91"/>
      <c r="H1007" s="91" t="s">
        <v>10892</v>
      </c>
      <c r="I1007" s="91" t="s">
        <v>10893</v>
      </c>
      <c r="J1007" s="558" t="s">
        <v>9473</v>
      </c>
      <c r="K1007" s="827" t="s">
        <v>10894</v>
      </c>
      <c r="L1007" s="313" t="s">
        <v>10894</v>
      </c>
      <c r="M1007" s="91" t="s">
        <v>10895</v>
      </c>
      <c r="N1007" s="91" t="s">
        <v>10895</v>
      </c>
      <c r="O1007" s="183">
        <v>46101.0</v>
      </c>
      <c r="P1007" s="337">
        <v>46115.0</v>
      </c>
      <c r="Q1007" s="91" t="s">
        <v>98</v>
      </c>
      <c r="R1007" s="91">
        <v>1.0</v>
      </c>
      <c r="S1007" s="179" t="s">
        <v>126</v>
      </c>
      <c r="T1007" s="179" t="s">
        <v>145</v>
      </c>
      <c r="U1007" s="179" t="s">
        <v>101</v>
      </c>
      <c r="V1007" s="179" t="s">
        <v>131</v>
      </c>
      <c r="W1007" s="182"/>
      <c r="X1007" s="182"/>
      <c r="Y1007" s="182"/>
      <c r="Z1007" s="182"/>
      <c r="AA1007" s="184"/>
    </row>
    <row r="1008" ht="22.5" customHeight="1">
      <c r="A1008" s="72">
        <f>COUNTIF('Copy of Call &amp; Chat-Lidya (buat'!$I$4:$I$1868,I1008)</f>
        <v>5</v>
      </c>
      <c r="B1008" s="576">
        <v>46112.0</v>
      </c>
      <c r="C1008" s="91" t="s">
        <v>83</v>
      </c>
      <c r="D1008" s="91" t="s">
        <v>125</v>
      </c>
      <c r="E1008" s="91" t="s">
        <v>1866</v>
      </c>
      <c r="F1008" s="178">
        <v>46104.0</v>
      </c>
      <c r="G1008" s="91"/>
      <c r="H1008" s="91" t="s">
        <v>3076</v>
      </c>
      <c r="I1008" s="91" t="s">
        <v>3077</v>
      </c>
      <c r="J1008" s="558" t="s">
        <v>3078</v>
      </c>
      <c r="K1008" s="827" t="s">
        <v>3079</v>
      </c>
      <c r="L1008" s="313" t="s">
        <v>3079</v>
      </c>
      <c r="M1008" s="91" t="s">
        <v>3080</v>
      </c>
      <c r="N1008" s="91" t="s">
        <v>3080</v>
      </c>
      <c r="O1008" s="183">
        <v>46104.0</v>
      </c>
      <c r="P1008" s="337">
        <v>46118.0</v>
      </c>
      <c r="Q1008" s="91" t="s">
        <v>124</v>
      </c>
      <c r="R1008" s="91">
        <v>1.0</v>
      </c>
      <c r="S1008" s="179" t="s">
        <v>126</v>
      </c>
      <c r="T1008" s="179" t="s">
        <v>145</v>
      </c>
      <c r="U1008" s="179" t="s">
        <v>101</v>
      </c>
      <c r="V1008" s="179" t="s">
        <v>131</v>
      </c>
      <c r="W1008" s="182"/>
      <c r="X1008" s="182"/>
      <c r="Y1008" s="182"/>
      <c r="Z1008" s="182"/>
      <c r="AA1008" s="184"/>
    </row>
    <row r="1009" ht="22.5" customHeight="1">
      <c r="A1009" s="72">
        <f>COUNTIF('Copy of Call &amp; Chat-Lidya (buat'!$I$4:$I$1868,I1009)</f>
        <v>4</v>
      </c>
      <c r="B1009" s="576">
        <v>46112.0</v>
      </c>
      <c r="C1009" s="91" t="s">
        <v>83</v>
      </c>
      <c r="D1009" s="91" t="s">
        <v>125</v>
      </c>
      <c r="E1009" s="91" t="s">
        <v>2584</v>
      </c>
      <c r="F1009" s="178">
        <v>46105.0</v>
      </c>
      <c r="G1009" s="91"/>
      <c r="H1009" s="91" t="s">
        <v>10904</v>
      </c>
      <c r="I1009" s="91" t="s">
        <v>10905</v>
      </c>
      <c r="J1009" s="558" t="s">
        <v>10906</v>
      </c>
      <c r="K1009" s="558" t="s">
        <v>10907</v>
      </c>
      <c r="L1009" s="313" t="s">
        <v>10907</v>
      </c>
      <c r="M1009" s="91" t="s">
        <v>10910</v>
      </c>
      <c r="N1009" s="91" t="s">
        <v>10911</v>
      </c>
      <c r="O1009" s="183">
        <v>46105.0</v>
      </c>
      <c r="P1009" s="337">
        <v>46119.0</v>
      </c>
      <c r="Q1009" s="91" t="s">
        <v>143</v>
      </c>
      <c r="R1009" s="91">
        <v>1.0</v>
      </c>
      <c r="S1009" s="179" t="s">
        <v>350</v>
      </c>
      <c r="T1009" s="179" t="s">
        <v>145</v>
      </c>
      <c r="U1009" s="179" t="s">
        <v>101</v>
      </c>
      <c r="V1009" s="179" t="s">
        <v>131</v>
      </c>
      <c r="W1009" s="182"/>
      <c r="X1009" s="182"/>
      <c r="Y1009" s="182"/>
      <c r="Z1009" s="180" t="s">
        <v>1734</v>
      </c>
      <c r="AA1009" s="184"/>
    </row>
    <row r="1010" ht="22.5" customHeight="1">
      <c r="A1010" s="72">
        <f>COUNTIF('Copy of Call &amp; Chat-Lidya (buat'!$I$4:$I$1868,I1010)</f>
        <v>9</v>
      </c>
      <c r="B1010" s="576">
        <v>46112.0</v>
      </c>
      <c r="C1010" s="91" t="s">
        <v>83</v>
      </c>
      <c r="D1010" s="91" t="s">
        <v>125</v>
      </c>
      <c r="E1010" s="91" t="s">
        <v>1715</v>
      </c>
      <c r="F1010" s="178">
        <v>46108.0</v>
      </c>
      <c r="G1010" s="91"/>
      <c r="H1010" s="91" t="s">
        <v>1719</v>
      </c>
      <c r="I1010" s="91" t="s">
        <v>1720</v>
      </c>
      <c r="J1010" s="558" t="s">
        <v>1722</v>
      </c>
      <c r="K1010" s="558" t="s">
        <v>1722</v>
      </c>
      <c r="L1010" s="313" t="s">
        <v>1722</v>
      </c>
      <c r="M1010" s="91" t="s">
        <v>1726</v>
      </c>
      <c r="N1010" s="91" t="s">
        <v>1726</v>
      </c>
      <c r="O1010" s="183">
        <v>46108.0</v>
      </c>
      <c r="P1010" s="337">
        <v>46122.0</v>
      </c>
      <c r="Q1010" s="91" t="s">
        <v>143</v>
      </c>
      <c r="R1010" s="91">
        <v>2.0</v>
      </c>
      <c r="S1010" s="179" t="s">
        <v>251</v>
      </c>
      <c r="T1010" s="179" t="s">
        <v>145</v>
      </c>
      <c r="U1010" s="179" t="s">
        <v>101</v>
      </c>
      <c r="V1010" s="179" t="s">
        <v>131</v>
      </c>
      <c r="W1010" s="182"/>
      <c r="X1010" s="182"/>
      <c r="Y1010" s="182"/>
      <c r="Z1010" s="182"/>
      <c r="AA1010" s="184"/>
    </row>
    <row r="1011" ht="22.5" customHeight="1">
      <c r="A1011" s="72">
        <f>COUNTIF('Copy of Call &amp; Chat-Lidya (buat'!$I$4:$I$1868,I1011)</f>
        <v>4</v>
      </c>
      <c r="B1011" s="576">
        <v>46112.0</v>
      </c>
      <c r="C1011" s="91" t="s">
        <v>83</v>
      </c>
      <c r="D1011" s="91" t="s">
        <v>125</v>
      </c>
      <c r="E1011" s="91" t="s">
        <v>2596</v>
      </c>
      <c r="F1011" s="178">
        <v>46107.0</v>
      </c>
      <c r="G1011" s="91"/>
      <c r="H1011" s="91" t="s">
        <v>3081</v>
      </c>
      <c r="I1011" s="91" t="s">
        <v>3082</v>
      </c>
      <c r="J1011" s="558" t="s">
        <v>3083</v>
      </c>
      <c r="K1011" s="558" t="s">
        <v>3084</v>
      </c>
      <c r="L1011" s="313" t="s">
        <v>3084</v>
      </c>
      <c r="M1011" s="91" t="s">
        <v>3085</v>
      </c>
      <c r="N1011" s="91" t="s">
        <v>3085</v>
      </c>
      <c r="O1011" s="183">
        <v>46107.0</v>
      </c>
      <c r="P1011" s="337">
        <v>46121.0</v>
      </c>
      <c r="Q1011" s="91" t="s">
        <v>143</v>
      </c>
      <c r="R1011" s="91">
        <v>1.0</v>
      </c>
      <c r="S1011" s="179" t="s">
        <v>251</v>
      </c>
      <c r="T1011" s="179" t="s">
        <v>127</v>
      </c>
      <c r="U1011" s="179" t="s">
        <v>101</v>
      </c>
      <c r="V1011" s="179" t="s">
        <v>131</v>
      </c>
      <c r="W1011" s="182"/>
      <c r="X1011" s="182"/>
      <c r="Y1011" s="182"/>
      <c r="Z1011" s="182"/>
      <c r="AA1011" s="184"/>
    </row>
    <row r="1012" ht="22.5" customHeight="1">
      <c r="A1012" s="72">
        <f>COUNTIF('Copy of Call &amp; Chat-Lidya (buat'!$I$4:$I$1868,I1012)</f>
        <v>3</v>
      </c>
      <c r="B1012" s="576">
        <v>46112.0</v>
      </c>
      <c r="C1012" s="91" t="s">
        <v>83</v>
      </c>
      <c r="D1012" s="91" t="s">
        <v>125</v>
      </c>
      <c r="E1012" s="91" t="s">
        <v>2603</v>
      </c>
      <c r="F1012" s="178">
        <v>46108.0</v>
      </c>
      <c r="G1012" s="91"/>
      <c r="H1012" s="91" t="s">
        <v>3086</v>
      </c>
      <c r="I1012" s="91" t="s">
        <v>3087</v>
      </c>
      <c r="J1012" s="558" t="s">
        <v>3088</v>
      </c>
      <c r="K1012" s="558" t="s">
        <v>3089</v>
      </c>
      <c r="L1012" s="313" t="s">
        <v>3089</v>
      </c>
      <c r="M1012" s="91" t="s">
        <v>3090</v>
      </c>
      <c r="N1012" s="91" t="s">
        <v>3090</v>
      </c>
      <c r="O1012" s="183">
        <v>46108.0</v>
      </c>
      <c r="P1012" s="176">
        <v>46122.0</v>
      </c>
      <c r="Q1012" s="91" t="s">
        <v>143</v>
      </c>
      <c r="R1012" s="91">
        <v>1.0</v>
      </c>
      <c r="S1012" s="179" t="s">
        <v>126</v>
      </c>
      <c r="T1012" s="193" t="s">
        <v>127</v>
      </c>
      <c r="U1012" s="179" t="s">
        <v>128</v>
      </c>
      <c r="V1012" s="179" t="s">
        <v>131</v>
      </c>
      <c r="W1012" s="182"/>
      <c r="X1012" s="182"/>
      <c r="Y1012" s="182"/>
      <c r="Z1012" s="182"/>
      <c r="AA1012" s="184"/>
    </row>
    <row r="1013" ht="22.5" customHeight="1">
      <c r="A1013" s="72">
        <f>COUNTIF('Copy of Call &amp; Chat-Lidya (buat'!$I$4:$I$1868,I1013)</f>
        <v>3</v>
      </c>
      <c r="B1013" s="576">
        <v>46112.0</v>
      </c>
      <c r="C1013" s="91" t="s">
        <v>83</v>
      </c>
      <c r="D1013" s="91" t="s">
        <v>125</v>
      </c>
      <c r="E1013" s="91" t="s">
        <v>2611</v>
      </c>
      <c r="F1013" s="178">
        <v>46111.0</v>
      </c>
      <c r="G1013" s="91"/>
      <c r="H1013" s="91" t="s">
        <v>3091</v>
      </c>
      <c r="I1013" s="91" t="s">
        <v>3092</v>
      </c>
      <c r="J1013" s="558" t="s">
        <v>3093</v>
      </c>
      <c r="K1013" s="558" t="s">
        <v>3094</v>
      </c>
      <c r="L1013" s="313" t="s">
        <v>3094</v>
      </c>
      <c r="M1013" s="91" t="s">
        <v>3095</v>
      </c>
      <c r="N1013" s="182"/>
      <c r="O1013" s="183">
        <v>46111.0</v>
      </c>
      <c r="P1013" s="176">
        <v>46125.0</v>
      </c>
      <c r="Q1013" s="91" t="s">
        <v>124</v>
      </c>
      <c r="R1013" s="91">
        <v>1.0</v>
      </c>
      <c r="S1013" s="179" t="s">
        <v>126</v>
      </c>
      <c r="T1013" s="193" t="s">
        <v>127</v>
      </c>
      <c r="U1013" s="179" t="s">
        <v>101</v>
      </c>
      <c r="V1013" s="179" t="s">
        <v>283</v>
      </c>
      <c r="W1013" s="182"/>
      <c r="X1013" s="182"/>
      <c r="Y1013" s="182"/>
      <c r="Z1013" s="97" t="s">
        <v>11805</v>
      </c>
      <c r="AA1013" s="184"/>
    </row>
    <row r="1014" ht="22.5" customHeight="1">
      <c r="A1014" s="72">
        <f>COUNTIF('Copy of Call &amp; Chat-Lidya (buat'!$I$4:$I$1868,I1014)</f>
        <v>3</v>
      </c>
      <c r="B1014" s="576">
        <v>46112.0</v>
      </c>
      <c r="C1014" s="91" t="s">
        <v>83</v>
      </c>
      <c r="D1014" s="91" t="s">
        <v>125</v>
      </c>
      <c r="E1014" s="91" t="s">
        <v>2623</v>
      </c>
      <c r="F1014" s="178">
        <v>46111.0</v>
      </c>
      <c r="G1014" s="91"/>
      <c r="H1014" s="91" t="s">
        <v>3097</v>
      </c>
      <c r="I1014" s="91" t="s">
        <v>3098</v>
      </c>
      <c r="J1014" s="558" t="s">
        <v>3099</v>
      </c>
      <c r="K1014" s="558" t="s">
        <v>3100</v>
      </c>
      <c r="L1014" s="313" t="s">
        <v>3100</v>
      </c>
      <c r="M1014" s="91" t="s">
        <v>3101</v>
      </c>
      <c r="N1014" s="91" t="s">
        <v>3101</v>
      </c>
      <c r="O1014" s="183">
        <v>46111.0</v>
      </c>
      <c r="P1014" s="176">
        <v>46125.0</v>
      </c>
      <c r="Q1014" s="91" t="s">
        <v>124</v>
      </c>
      <c r="R1014" s="91">
        <v>1.0</v>
      </c>
      <c r="S1014" s="179" t="s">
        <v>126</v>
      </c>
      <c r="T1014" s="193" t="s">
        <v>127</v>
      </c>
      <c r="U1014" s="179" t="s">
        <v>101</v>
      </c>
      <c r="V1014" s="179" t="s">
        <v>283</v>
      </c>
      <c r="W1014" s="182"/>
      <c r="X1014" s="182"/>
      <c r="Y1014" s="182"/>
      <c r="Z1014" s="97" t="s">
        <v>11809</v>
      </c>
      <c r="AA1014" s="184"/>
    </row>
    <row r="1015" ht="22.5" customHeight="1">
      <c r="A1015" s="72">
        <f>COUNTIF('Copy of Call &amp; Chat-Lidya (buat'!$I$4:$I$1868,I1015)</f>
        <v>3</v>
      </c>
      <c r="B1015" s="576">
        <v>46112.0</v>
      </c>
      <c r="C1015" s="91" t="s">
        <v>83</v>
      </c>
      <c r="D1015" s="91" t="s">
        <v>125</v>
      </c>
      <c r="E1015" s="91" t="s">
        <v>2092</v>
      </c>
      <c r="F1015" s="178">
        <v>46112.0</v>
      </c>
      <c r="G1015" s="91"/>
      <c r="H1015" s="91" t="s">
        <v>2517</v>
      </c>
      <c r="I1015" s="91" t="s">
        <v>2518</v>
      </c>
      <c r="J1015" s="558" t="s">
        <v>2519</v>
      </c>
      <c r="K1015" s="558" t="s">
        <v>863</v>
      </c>
      <c r="L1015" s="313" t="s">
        <v>863</v>
      </c>
      <c r="M1015" s="91" t="s">
        <v>2520</v>
      </c>
      <c r="N1015" s="91" t="s">
        <v>2521</v>
      </c>
      <c r="O1015" s="183">
        <v>46112.0</v>
      </c>
      <c r="P1015" s="176">
        <v>46126.0</v>
      </c>
      <c r="Q1015" s="91" t="s">
        <v>124</v>
      </c>
      <c r="R1015" s="91">
        <v>1.0</v>
      </c>
      <c r="S1015" s="179" t="s">
        <v>126</v>
      </c>
      <c r="T1015" s="193" t="s">
        <v>145</v>
      </c>
      <c r="U1015" s="179" t="s">
        <v>101</v>
      </c>
      <c r="V1015" s="179" t="s">
        <v>131</v>
      </c>
      <c r="W1015" s="182"/>
      <c r="X1015" s="182"/>
      <c r="Y1015" s="182"/>
      <c r="Z1015" s="182"/>
      <c r="AA1015" s="184"/>
    </row>
    <row r="1016" ht="22.5" customHeight="1">
      <c r="A1016" s="72">
        <f>COUNTIF('Copy of Call &amp; Chat-Lidya (buat'!$I$4:$I$1868,I1016)</f>
        <v>26</v>
      </c>
      <c r="B1016" s="576">
        <v>46112.0</v>
      </c>
      <c r="C1016" s="91" t="s">
        <v>83</v>
      </c>
      <c r="D1016" s="91" t="s">
        <v>104</v>
      </c>
      <c r="E1016" s="91" t="s">
        <v>3143</v>
      </c>
      <c r="F1016" s="178">
        <v>46078.0</v>
      </c>
      <c r="G1016" s="182"/>
      <c r="H1016" s="182"/>
      <c r="I1016" s="731" t="s">
        <v>2116</v>
      </c>
      <c r="J1016" s="558" t="s">
        <v>3150</v>
      </c>
      <c r="K1016" s="558" t="s">
        <v>2116</v>
      </c>
      <c r="L1016" s="97" t="s">
        <v>2116</v>
      </c>
      <c r="M1016" s="91" t="s">
        <v>2116</v>
      </c>
      <c r="N1016" s="91" t="s">
        <v>2116</v>
      </c>
      <c r="O1016" s="562"/>
      <c r="P1016" s="182"/>
      <c r="Q1016" s="91" t="s">
        <v>124</v>
      </c>
      <c r="R1016" s="91">
        <v>2.0</v>
      </c>
      <c r="S1016" s="179" t="s">
        <v>99</v>
      </c>
      <c r="T1016" s="179" t="s">
        <v>145</v>
      </c>
      <c r="U1016" s="179" t="s">
        <v>101</v>
      </c>
      <c r="V1016" s="179" t="s">
        <v>131</v>
      </c>
      <c r="W1016" s="182"/>
      <c r="X1016" s="182"/>
      <c r="Y1016" s="182"/>
      <c r="Z1016" s="182"/>
      <c r="AA1016" s="184"/>
    </row>
    <row r="1017" ht="22.5" customHeight="1">
      <c r="A1017" s="72">
        <f>COUNTIF('Copy of Call &amp; Chat-Lidya (buat'!$I$4:$I$1868,I1017)</f>
        <v>26</v>
      </c>
      <c r="B1017" s="576">
        <v>46112.0</v>
      </c>
      <c r="C1017" s="91" t="s">
        <v>83</v>
      </c>
      <c r="D1017" s="91" t="s">
        <v>104</v>
      </c>
      <c r="E1017" s="91" t="s">
        <v>2575</v>
      </c>
      <c r="F1017" s="178">
        <v>46078.0</v>
      </c>
      <c r="G1017" s="182"/>
      <c r="H1017" s="182"/>
      <c r="I1017" s="731" t="s">
        <v>2116</v>
      </c>
      <c r="J1017" s="558" t="s">
        <v>3155</v>
      </c>
      <c r="K1017" s="558" t="s">
        <v>3155</v>
      </c>
      <c r="L1017" s="97" t="s">
        <v>2116</v>
      </c>
      <c r="M1017" s="91" t="s">
        <v>2116</v>
      </c>
      <c r="N1017" s="91" t="s">
        <v>2116</v>
      </c>
      <c r="O1017" s="562"/>
      <c r="P1017" s="182"/>
      <c r="Q1017" s="91" t="s">
        <v>124</v>
      </c>
      <c r="R1017" s="91">
        <v>2.0</v>
      </c>
      <c r="S1017" s="83" t="s">
        <v>350</v>
      </c>
      <c r="T1017" s="179" t="s">
        <v>145</v>
      </c>
      <c r="U1017" s="179" t="s">
        <v>101</v>
      </c>
      <c r="V1017" s="179" t="s">
        <v>283</v>
      </c>
      <c r="W1017" s="182"/>
      <c r="X1017" s="182"/>
      <c r="Y1017" s="182"/>
      <c r="Z1017" s="97" t="s">
        <v>3161</v>
      </c>
      <c r="AA1017" s="184"/>
    </row>
    <row r="1018" ht="22.5" customHeight="1">
      <c r="A1018" s="72">
        <f>COUNTIF('Copy of Call &amp; Chat-Lidya (buat'!$I$4:$I$1868,I1018)</f>
        <v>7</v>
      </c>
      <c r="B1018" s="576">
        <v>46112.0</v>
      </c>
      <c r="C1018" s="91" t="s">
        <v>83</v>
      </c>
      <c r="D1018" s="91" t="s">
        <v>104</v>
      </c>
      <c r="E1018" s="91" t="s">
        <v>1366</v>
      </c>
      <c r="F1018" s="176">
        <v>46075.0</v>
      </c>
      <c r="G1018" s="91"/>
      <c r="H1018" s="91" t="s">
        <v>1878</v>
      </c>
      <c r="I1018" s="91" t="s">
        <v>1879</v>
      </c>
      <c r="J1018" s="558" t="s">
        <v>1880</v>
      </c>
      <c r="K1018" s="558" t="s">
        <v>1881</v>
      </c>
      <c r="L1018" s="313" t="s">
        <v>1881</v>
      </c>
      <c r="M1018" s="91" t="s">
        <v>1882</v>
      </c>
      <c r="N1018" s="91" t="s">
        <v>1882</v>
      </c>
      <c r="O1018" s="183">
        <v>46075.0</v>
      </c>
      <c r="P1018" s="176">
        <v>46089.0</v>
      </c>
      <c r="Q1018" s="91" t="s">
        <v>98</v>
      </c>
      <c r="R1018" s="91">
        <v>2.0</v>
      </c>
      <c r="S1018" s="179" t="s">
        <v>99</v>
      </c>
      <c r="T1018" s="179" t="s">
        <v>100</v>
      </c>
      <c r="U1018" s="179" t="s">
        <v>101</v>
      </c>
      <c r="V1018" s="179" t="s">
        <v>1050</v>
      </c>
      <c r="W1018" s="91" t="s">
        <v>509</v>
      </c>
      <c r="X1018" s="91" t="s">
        <v>1035</v>
      </c>
      <c r="Y1018" s="182"/>
      <c r="Z1018" s="182"/>
      <c r="AA1018" s="184"/>
    </row>
    <row r="1019" ht="22.5" customHeight="1">
      <c r="A1019" s="72">
        <f>COUNTIF('Copy of Call &amp; Chat-Lidya (buat'!$I$4:$I$1868,I1019)</f>
        <v>4</v>
      </c>
      <c r="B1019" s="576">
        <v>46112.0</v>
      </c>
      <c r="C1019" s="91" t="s">
        <v>83</v>
      </c>
      <c r="D1019" s="91" t="s">
        <v>104</v>
      </c>
      <c r="E1019" s="91" t="s">
        <v>1028</v>
      </c>
      <c r="F1019" s="178">
        <v>46073.0</v>
      </c>
      <c r="G1019" s="91"/>
      <c r="H1019" s="91" t="s">
        <v>1029</v>
      </c>
      <c r="I1019" s="91" t="s">
        <v>1030</v>
      </c>
      <c r="J1019" s="558" t="s">
        <v>1031</v>
      </c>
      <c r="K1019" s="558" t="s">
        <v>1032</v>
      </c>
      <c r="L1019" s="313" t="s">
        <v>1032</v>
      </c>
      <c r="M1019" s="91" t="s">
        <v>1033</v>
      </c>
      <c r="N1019" s="91" t="s">
        <v>1033</v>
      </c>
      <c r="O1019" s="183">
        <v>46073.0</v>
      </c>
      <c r="P1019" s="176">
        <v>46087.0</v>
      </c>
      <c r="Q1019" s="91" t="s">
        <v>143</v>
      </c>
      <c r="R1019" s="91">
        <v>1.0</v>
      </c>
      <c r="S1019" s="179" t="s">
        <v>251</v>
      </c>
      <c r="T1019" s="179" t="s">
        <v>145</v>
      </c>
      <c r="U1019" s="179" t="s">
        <v>101</v>
      </c>
      <c r="V1019" s="179" t="s">
        <v>1043</v>
      </c>
      <c r="W1019" s="91" t="s">
        <v>342</v>
      </c>
      <c r="X1019" s="91" t="s">
        <v>1035</v>
      </c>
      <c r="Y1019" s="182"/>
      <c r="Z1019" s="182"/>
      <c r="AA1019" s="184"/>
    </row>
    <row r="1020" ht="22.5" customHeight="1">
      <c r="A1020" s="72">
        <f>COUNTIF('Copy of Call &amp; Chat-Lidya (buat'!$I$4:$I$1868,I1020)</f>
        <v>6</v>
      </c>
      <c r="B1020" s="576">
        <v>46112.0</v>
      </c>
      <c r="C1020" s="91" t="s">
        <v>83</v>
      </c>
      <c r="D1020" s="91" t="s">
        <v>104</v>
      </c>
      <c r="E1020" s="91" t="s">
        <v>1889</v>
      </c>
      <c r="F1020" s="178">
        <v>46069.0</v>
      </c>
      <c r="G1020" s="91"/>
      <c r="H1020" s="91" t="s">
        <v>1890</v>
      </c>
      <c r="I1020" s="91" t="s">
        <v>1891</v>
      </c>
      <c r="J1020" s="558" t="s">
        <v>1892</v>
      </c>
      <c r="K1020" s="558" t="s">
        <v>1893</v>
      </c>
      <c r="L1020" s="313" t="s">
        <v>1893</v>
      </c>
      <c r="M1020" s="91" t="s">
        <v>1894</v>
      </c>
      <c r="N1020" s="91" t="s">
        <v>1895</v>
      </c>
      <c r="O1020" s="183">
        <v>46069.0</v>
      </c>
      <c r="P1020" s="176">
        <v>46083.0</v>
      </c>
      <c r="Q1020" s="91" t="s">
        <v>124</v>
      </c>
      <c r="R1020" s="91">
        <v>2.0</v>
      </c>
      <c r="S1020" s="179" t="s">
        <v>99</v>
      </c>
      <c r="T1020" s="179" t="s">
        <v>145</v>
      </c>
      <c r="U1020" s="179" t="s">
        <v>101</v>
      </c>
      <c r="V1020" s="179" t="s">
        <v>283</v>
      </c>
      <c r="W1020" s="91" t="s">
        <v>509</v>
      </c>
      <c r="X1020" s="91" t="s">
        <v>1035</v>
      </c>
      <c r="Y1020" s="182"/>
      <c r="Z1020" s="182"/>
      <c r="AA1020" s="184"/>
    </row>
    <row r="1021" ht="22.5" customHeight="1">
      <c r="A1021" s="72">
        <f>COUNTIF('Copy of Call &amp; Chat-Lidya (buat'!$I$4:$I$1868,I1021)</f>
        <v>5</v>
      </c>
      <c r="B1021" s="576">
        <v>46112.0</v>
      </c>
      <c r="C1021" s="91" t="s">
        <v>83</v>
      </c>
      <c r="D1021" s="91" t="s">
        <v>104</v>
      </c>
      <c r="E1021" s="91" t="s">
        <v>1037</v>
      </c>
      <c r="F1021" s="178">
        <v>46062.0</v>
      </c>
      <c r="G1021" s="91"/>
      <c r="H1021" s="91" t="s">
        <v>1038</v>
      </c>
      <c r="I1021" s="91" t="s">
        <v>1039</v>
      </c>
      <c r="J1021" s="558" t="s">
        <v>1040</v>
      </c>
      <c r="K1021" s="558" t="s">
        <v>1041</v>
      </c>
      <c r="L1021" s="313" t="s">
        <v>1041</v>
      </c>
      <c r="M1021" s="91" t="s">
        <v>1042</v>
      </c>
      <c r="N1021" s="91" t="s">
        <v>1042</v>
      </c>
      <c r="O1021" s="183">
        <v>46061.0</v>
      </c>
      <c r="P1021" s="176">
        <v>46075.0</v>
      </c>
      <c r="Q1021" s="91" t="s">
        <v>124</v>
      </c>
      <c r="R1021" s="91">
        <v>1.0</v>
      </c>
      <c r="S1021" s="179" t="s">
        <v>350</v>
      </c>
      <c r="T1021" s="179" t="s">
        <v>145</v>
      </c>
      <c r="U1021" s="179" t="s">
        <v>101</v>
      </c>
      <c r="V1021" s="179" t="s">
        <v>1043</v>
      </c>
      <c r="W1021" s="91" t="s">
        <v>694</v>
      </c>
      <c r="X1021" s="91" t="s">
        <v>1035</v>
      </c>
      <c r="Y1021" s="182"/>
      <c r="Z1021" s="97" t="s">
        <v>5496</v>
      </c>
      <c r="AA1021" s="184"/>
    </row>
    <row r="1022" ht="22.5" customHeight="1">
      <c r="A1022" s="72">
        <f>COUNTIF('Copy of Call &amp; Chat-Lidya (buat'!$I$4:$I$1868,I1022)</f>
        <v>6</v>
      </c>
      <c r="B1022" s="576">
        <v>46112.0</v>
      </c>
      <c r="C1022" s="91" t="s">
        <v>83</v>
      </c>
      <c r="D1022" s="91" t="s">
        <v>55</v>
      </c>
      <c r="E1022" s="91" t="s">
        <v>5315</v>
      </c>
      <c r="F1022" s="178">
        <v>46050.0</v>
      </c>
      <c r="G1022" s="91"/>
      <c r="H1022" s="91" t="s">
        <v>1904</v>
      </c>
      <c r="I1022" s="91" t="s">
        <v>1905</v>
      </c>
      <c r="J1022" s="558" t="s">
        <v>1906</v>
      </c>
      <c r="K1022" s="558" t="s">
        <v>1907</v>
      </c>
      <c r="L1022" s="313" t="s">
        <v>1907</v>
      </c>
      <c r="M1022" s="91" t="s">
        <v>1908</v>
      </c>
      <c r="N1022" s="91" t="s">
        <v>1908</v>
      </c>
      <c r="O1022" s="183">
        <v>46050.0</v>
      </c>
      <c r="P1022" s="176">
        <v>46064.0</v>
      </c>
      <c r="Q1022" s="91" t="s">
        <v>124</v>
      </c>
      <c r="R1022" s="91">
        <v>2.0</v>
      </c>
      <c r="S1022" s="179" t="s">
        <v>350</v>
      </c>
      <c r="T1022" s="179" t="s">
        <v>145</v>
      </c>
      <c r="U1022" s="179" t="s">
        <v>128</v>
      </c>
      <c r="V1022" s="179" t="s">
        <v>283</v>
      </c>
      <c r="W1022" s="97" t="s">
        <v>694</v>
      </c>
      <c r="X1022" s="91" t="s">
        <v>1035</v>
      </c>
      <c r="Y1022" s="182"/>
      <c r="Z1022" s="97" t="s">
        <v>11841</v>
      </c>
      <c r="AA1022" s="184"/>
    </row>
    <row r="1023" ht="22.5" customHeight="1">
      <c r="A1023" s="72">
        <f>COUNTIF('Copy of Call &amp; Chat-Lidya (buat'!$I$4:$I$1868,I1023)</f>
        <v>7</v>
      </c>
      <c r="B1023" s="576">
        <v>46112.0</v>
      </c>
      <c r="C1023" s="91" t="s">
        <v>83</v>
      </c>
      <c r="D1023" s="91" t="s">
        <v>55</v>
      </c>
      <c r="E1023" s="91" t="s">
        <v>5392</v>
      </c>
      <c r="F1023" s="178">
        <v>46027.0</v>
      </c>
      <c r="G1023" s="91"/>
      <c r="H1023" s="91" t="s">
        <v>1915</v>
      </c>
      <c r="I1023" s="91" t="s">
        <v>1916</v>
      </c>
      <c r="J1023" s="558" t="s">
        <v>1917</v>
      </c>
      <c r="K1023" s="558" t="s">
        <v>1918</v>
      </c>
      <c r="L1023" s="313" t="s">
        <v>1918</v>
      </c>
      <c r="M1023" s="91" t="s">
        <v>1920</v>
      </c>
      <c r="N1023" s="91" t="s">
        <v>1920</v>
      </c>
      <c r="O1023" s="183">
        <v>46026.0</v>
      </c>
      <c r="P1023" s="176">
        <v>46040.0</v>
      </c>
      <c r="Q1023" s="91" t="s">
        <v>213</v>
      </c>
      <c r="R1023" s="91">
        <v>2.0</v>
      </c>
      <c r="S1023" s="179" t="s">
        <v>251</v>
      </c>
      <c r="T1023" s="179" t="s">
        <v>145</v>
      </c>
      <c r="U1023" s="179" t="s">
        <v>101</v>
      </c>
      <c r="V1023" s="179" t="s">
        <v>131</v>
      </c>
      <c r="W1023" s="182"/>
      <c r="X1023" s="182"/>
      <c r="Y1023" s="182"/>
      <c r="Z1023" s="182"/>
      <c r="AA1023" s="184"/>
    </row>
    <row r="1024" ht="22.5" customHeight="1">
      <c r="A1024" s="72">
        <f>COUNTIF('Copy of Call &amp; Chat-Lidya (buat'!$I$4:$I$1868,I1024)</f>
        <v>4</v>
      </c>
      <c r="B1024" s="576">
        <v>46111.0</v>
      </c>
      <c r="C1024" s="91" t="s">
        <v>83</v>
      </c>
      <c r="D1024" s="91" t="s">
        <v>125</v>
      </c>
      <c r="E1024" s="91" t="s">
        <v>186</v>
      </c>
      <c r="F1024" s="178">
        <v>46092.0</v>
      </c>
      <c r="G1024" s="91"/>
      <c r="H1024" s="91" t="s">
        <v>3831</v>
      </c>
      <c r="I1024" s="578">
        <v>18051.0</v>
      </c>
      <c r="J1024" s="558" t="s">
        <v>2082</v>
      </c>
      <c r="K1024" s="827" t="s">
        <v>2085</v>
      </c>
      <c r="L1024" s="313" t="s">
        <v>2085</v>
      </c>
      <c r="M1024" s="91" t="s">
        <v>2088</v>
      </c>
      <c r="N1024" s="91" t="s">
        <v>2088</v>
      </c>
      <c r="O1024" s="331" t="s">
        <v>3104</v>
      </c>
      <c r="P1024" s="176">
        <v>46103.0</v>
      </c>
      <c r="Q1024" s="91" t="s">
        <v>143</v>
      </c>
      <c r="R1024" s="91" t="s">
        <v>213</v>
      </c>
      <c r="S1024" s="179" t="s">
        <v>99</v>
      </c>
      <c r="T1024" s="179" t="s">
        <v>145</v>
      </c>
      <c r="U1024" s="179" t="s">
        <v>101</v>
      </c>
      <c r="V1024" s="179" t="s">
        <v>131</v>
      </c>
      <c r="W1024" s="182"/>
      <c r="X1024" s="182"/>
      <c r="Y1024" s="182"/>
      <c r="Z1024" s="182"/>
      <c r="AA1024" s="184"/>
    </row>
    <row r="1025" ht="22.5" customHeight="1">
      <c r="A1025" s="72">
        <f>COUNTIF('Copy of Call &amp; Chat-Lidya (buat'!$I$4:$I$1868,I1025)</f>
        <v>1</v>
      </c>
      <c r="B1025" s="576">
        <v>46111.0</v>
      </c>
      <c r="C1025" s="91" t="s">
        <v>83</v>
      </c>
      <c r="D1025" s="91" t="s">
        <v>125</v>
      </c>
      <c r="E1025" s="91" t="s">
        <v>3102</v>
      </c>
      <c r="F1025" s="178">
        <v>46089.0</v>
      </c>
      <c r="G1025" s="91"/>
      <c r="H1025" s="91" t="s">
        <v>3103</v>
      </c>
      <c r="I1025" s="578">
        <v>18052.0</v>
      </c>
      <c r="J1025" s="498" t="s">
        <v>2293</v>
      </c>
      <c r="K1025" s="558" t="s">
        <v>2295</v>
      </c>
      <c r="L1025" s="313" t="s">
        <v>2295</v>
      </c>
      <c r="M1025" s="91" t="s">
        <v>2296</v>
      </c>
      <c r="N1025" s="91" t="s">
        <v>2296</v>
      </c>
      <c r="O1025" s="331" t="s">
        <v>3104</v>
      </c>
      <c r="P1025" s="176">
        <v>46463.0</v>
      </c>
      <c r="Q1025" s="91" t="s">
        <v>124</v>
      </c>
      <c r="R1025" s="91">
        <v>3.0</v>
      </c>
      <c r="S1025" s="179" t="s">
        <v>99</v>
      </c>
      <c r="T1025" s="179" t="s">
        <v>350</v>
      </c>
      <c r="U1025" s="179" t="s">
        <v>101</v>
      </c>
      <c r="V1025" s="179" t="s">
        <v>105</v>
      </c>
      <c r="W1025" s="91" t="s">
        <v>509</v>
      </c>
      <c r="X1025" s="91" t="s">
        <v>107</v>
      </c>
      <c r="Y1025" s="182"/>
      <c r="Z1025" s="97" t="s">
        <v>3109</v>
      </c>
      <c r="AA1025" s="182"/>
    </row>
    <row r="1026" ht="22.5" customHeight="1">
      <c r="A1026" s="72">
        <f>COUNTIF('Copy of Call &amp; Chat-Lidya (buat'!$I$4:$I$1868,I1026)</f>
        <v>2</v>
      </c>
      <c r="B1026" s="576">
        <v>46111.0</v>
      </c>
      <c r="C1026" s="91" t="s">
        <v>83</v>
      </c>
      <c r="D1026" s="91" t="s">
        <v>125</v>
      </c>
      <c r="E1026" s="91" t="s">
        <v>3754</v>
      </c>
      <c r="F1026" s="178">
        <v>46085.0</v>
      </c>
      <c r="G1026" s="91"/>
      <c r="H1026" s="91">
        <v>9169.0</v>
      </c>
      <c r="I1026" s="412" t="s">
        <v>7428</v>
      </c>
      <c r="J1026" s="558" t="s">
        <v>7429</v>
      </c>
      <c r="K1026" s="558" t="s">
        <v>7430</v>
      </c>
      <c r="L1026" s="313" t="s">
        <v>7430</v>
      </c>
      <c r="M1026" s="91" t="s">
        <v>7433</v>
      </c>
      <c r="N1026" s="91" t="s">
        <v>7433</v>
      </c>
      <c r="O1026" s="183">
        <v>45711.0</v>
      </c>
      <c r="P1026" s="176">
        <v>45834.0</v>
      </c>
      <c r="Q1026" s="91" t="s">
        <v>213</v>
      </c>
      <c r="R1026" s="91">
        <v>1.0</v>
      </c>
      <c r="S1026" s="179" t="s">
        <v>251</v>
      </c>
      <c r="T1026" s="179" t="s">
        <v>127</v>
      </c>
      <c r="U1026" s="179" t="s">
        <v>101</v>
      </c>
      <c r="V1026" s="179" t="s">
        <v>131</v>
      </c>
      <c r="W1026" s="182"/>
      <c r="X1026" s="182"/>
      <c r="Y1026" s="182"/>
      <c r="Z1026" s="182"/>
      <c r="AA1026" s="182"/>
    </row>
    <row r="1027" ht="22.5" customHeight="1">
      <c r="A1027" s="72">
        <f>COUNTIF('Copy of Call &amp; Chat-Lidya (buat'!$I$4:$I$1868,I1027)</f>
        <v>2</v>
      </c>
      <c r="B1027" s="576">
        <v>46111.0</v>
      </c>
      <c r="C1027" s="91" t="s">
        <v>83</v>
      </c>
      <c r="D1027" s="91" t="s">
        <v>125</v>
      </c>
      <c r="E1027" s="91" t="s">
        <v>3770</v>
      </c>
      <c r="F1027" s="178">
        <v>46085.0</v>
      </c>
      <c r="G1027" s="91"/>
      <c r="H1027" s="91">
        <v>9170.0</v>
      </c>
      <c r="I1027" s="412" t="s">
        <v>7449</v>
      </c>
      <c r="J1027" s="558" t="s">
        <v>11663</v>
      </c>
      <c r="K1027" s="558" t="s">
        <v>7451</v>
      </c>
      <c r="L1027" s="313" t="s">
        <v>7451</v>
      </c>
      <c r="M1027" s="91" t="s">
        <v>7452</v>
      </c>
      <c r="N1027" s="91" t="s">
        <v>7452</v>
      </c>
      <c r="O1027" s="183">
        <v>45711.0</v>
      </c>
      <c r="P1027" s="176">
        <v>45834.0</v>
      </c>
      <c r="Q1027" s="91" t="s">
        <v>143</v>
      </c>
      <c r="R1027" s="91">
        <v>1.0</v>
      </c>
      <c r="S1027" s="179" t="s">
        <v>251</v>
      </c>
      <c r="T1027" s="179" t="s">
        <v>127</v>
      </c>
      <c r="U1027" s="179" t="s">
        <v>101</v>
      </c>
      <c r="V1027" s="179" t="s">
        <v>131</v>
      </c>
      <c r="W1027" s="182"/>
      <c r="X1027" s="182"/>
      <c r="Y1027" s="182"/>
      <c r="Z1027" s="182"/>
      <c r="AA1027" s="182"/>
    </row>
    <row r="1028" ht="22.5" customHeight="1">
      <c r="A1028" s="72">
        <f>COUNTIF('Copy of Call &amp; Chat-Lidya (buat'!$I$4:$I$1868,I1028)</f>
        <v>2</v>
      </c>
      <c r="B1028" s="576">
        <v>46111.0</v>
      </c>
      <c r="C1028" s="91" t="s">
        <v>83</v>
      </c>
      <c r="D1028" s="91" t="s">
        <v>125</v>
      </c>
      <c r="E1028" s="91" t="s">
        <v>3281</v>
      </c>
      <c r="F1028" s="178">
        <v>46085.0</v>
      </c>
      <c r="G1028" s="91"/>
      <c r="H1028" s="91">
        <v>9171.0</v>
      </c>
      <c r="I1028" s="412" t="s">
        <v>7460</v>
      </c>
      <c r="J1028" s="558" t="s">
        <v>7461</v>
      </c>
      <c r="K1028" s="558" t="s">
        <v>7095</v>
      </c>
      <c r="L1028" s="313" t="s">
        <v>7095</v>
      </c>
      <c r="M1028" s="91" t="s">
        <v>7464</v>
      </c>
      <c r="N1028" s="91" t="s">
        <v>7465</v>
      </c>
      <c r="O1028" s="183">
        <v>45711.0</v>
      </c>
      <c r="P1028" s="176">
        <v>45834.0</v>
      </c>
      <c r="Q1028" s="91" t="s">
        <v>124</v>
      </c>
      <c r="R1028" s="91">
        <v>1.0</v>
      </c>
      <c r="S1028" s="179" t="s">
        <v>126</v>
      </c>
      <c r="T1028" s="179" t="s">
        <v>127</v>
      </c>
      <c r="U1028" s="179" t="s">
        <v>101</v>
      </c>
      <c r="V1028" s="179" t="s">
        <v>131</v>
      </c>
      <c r="W1028" s="182"/>
      <c r="X1028" s="182"/>
      <c r="Y1028" s="182"/>
      <c r="Z1028" s="182"/>
      <c r="AA1028" s="182"/>
    </row>
    <row r="1029" ht="22.5" customHeight="1">
      <c r="A1029" s="72">
        <f>COUNTIF('Copy of Call &amp; Chat-Lidya (buat'!$I$4:$I$1868,I1029)</f>
        <v>2</v>
      </c>
      <c r="B1029" s="576">
        <v>46111.0</v>
      </c>
      <c r="C1029" s="91" t="s">
        <v>83</v>
      </c>
      <c r="D1029" s="91" t="s">
        <v>125</v>
      </c>
      <c r="E1029" s="91" t="s">
        <v>3785</v>
      </c>
      <c r="F1029" s="178">
        <v>46085.0</v>
      </c>
      <c r="G1029" s="91"/>
      <c r="H1029" s="91">
        <v>9177.0</v>
      </c>
      <c r="I1029" s="412" t="s">
        <v>7505</v>
      </c>
      <c r="J1029" s="558" t="s">
        <v>7506</v>
      </c>
      <c r="K1029" s="558" t="s">
        <v>7507</v>
      </c>
      <c r="L1029" s="313" t="s">
        <v>7507</v>
      </c>
      <c r="M1029" s="91" t="s">
        <v>7508</v>
      </c>
      <c r="N1029" s="91" t="s">
        <v>7508</v>
      </c>
      <c r="O1029" s="183">
        <v>45712.0</v>
      </c>
      <c r="P1029" s="176">
        <v>45834.0</v>
      </c>
      <c r="Q1029" s="91" t="s">
        <v>213</v>
      </c>
      <c r="R1029" s="91">
        <v>1.0</v>
      </c>
      <c r="S1029" s="179" t="s">
        <v>126</v>
      </c>
      <c r="T1029" s="179" t="s">
        <v>127</v>
      </c>
      <c r="U1029" s="179" t="s">
        <v>101</v>
      </c>
      <c r="V1029" s="179" t="s">
        <v>131</v>
      </c>
      <c r="W1029" s="182"/>
      <c r="X1029" s="182"/>
      <c r="Y1029" s="182"/>
      <c r="Z1029" s="182"/>
      <c r="AA1029" s="182"/>
    </row>
    <row r="1030" ht="22.5" customHeight="1">
      <c r="A1030" s="72">
        <f>COUNTIF('Copy of Call &amp; Chat-Lidya (buat'!$I$4:$I$1868,I1030)</f>
        <v>2</v>
      </c>
      <c r="B1030" s="576">
        <v>46111.0</v>
      </c>
      <c r="C1030" s="91" t="s">
        <v>83</v>
      </c>
      <c r="D1030" s="91" t="s">
        <v>125</v>
      </c>
      <c r="E1030" s="91" t="s">
        <v>3791</v>
      </c>
      <c r="F1030" s="178">
        <v>46085.0</v>
      </c>
      <c r="G1030" s="91"/>
      <c r="H1030" s="91">
        <v>9196.0</v>
      </c>
      <c r="I1030" s="412" t="s">
        <v>11680</v>
      </c>
      <c r="J1030" s="558" t="s">
        <v>11681</v>
      </c>
      <c r="K1030" s="558" t="s">
        <v>11682</v>
      </c>
      <c r="L1030" s="313" t="s">
        <v>11682</v>
      </c>
      <c r="M1030" s="91" t="s">
        <v>11683</v>
      </c>
      <c r="N1030" s="182"/>
      <c r="O1030" s="183">
        <v>45717.0</v>
      </c>
      <c r="P1030" s="176">
        <v>45834.0</v>
      </c>
      <c r="Q1030" s="91" t="s">
        <v>11684</v>
      </c>
      <c r="R1030" s="91">
        <v>1.0</v>
      </c>
      <c r="S1030" s="179" t="s">
        <v>251</v>
      </c>
      <c r="T1030" s="179" t="s">
        <v>127</v>
      </c>
      <c r="U1030" s="179" t="s">
        <v>101</v>
      </c>
      <c r="V1030" s="179" t="s">
        <v>131</v>
      </c>
      <c r="W1030" s="182"/>
      <c r="X1030" s="182"/>
      <c r="Y1030" s="182"/>
      <c r="Z1030" s="182"/>
      <c r="AA1030" s="182"/>
    </row>
    <row r="1031" ht="22.5" customHeight="1">
      <c r="A1031" s="72">
        <f>COUNTIF('Copy of Call &amp; Chat-Lidya (buat'!$I$4:$I$1868,I1031)</f>
        <v>2</v>
      </c>
      <c r="B1031" s="576">
        <v>46111.0</v>
      </c>
      <c r="C1031" s="91" t="s">
        <v>83</v>
      </c>
      <c r="D1031" s="91" t="s">
        <v>125</v>
      </c>
      <c r="E1031" s="91" t="s">
        <v>3797</v>
      </c>
      <c r="F1031" s="178">
        <v>46085.0</v>
      </c>
      <c r="G1031" s="91"/>
      <c r="H1031" s="91">
        <v>9201.0</v>
      </c>
      <c r="I1031" s="412" t="s">
        <v>11689</v>
      </c>
      <c r="J1031" s="558" t="s">
        <v>11691</v>
      </c>
      <c r="K1031" s="558" t="s">
        <v>11692</v>
      </c>
      <c r="L1031" s="313" t="s">
        <v>11692</v>
      </c>
      <c r="M1031" s="182"/>
      <c r="N1031" s="91" t="s">
        <v>11693</v>
      </c>
      <c r="O1031" s="183">
        <v>45720.0</v>
      </c>
      <c r="P1031" s="176">
        <v>45834.0</v>
      </c>
      <c r="Q1031" s="91" t="s">
        <v>124</v>
      </c>
      <c r="R1031" s="91" t="s">
        <v>124</v>
      </c>
      <c r="S1031" s="179" t="s">
        <v>292</v>
      </c>
      <c r="T1031" s="179" t="s">
        <v>127</v>
      </c>
      <c r="U1031" s="179" t="s">
        <v>101</v>
      </c>
      <c r="V1031" s="179" t="s">
        <v>664</v>
      </c>
      <c r="W1031" s="182"/>
      <c r="X1031" s="182"/>
      <c r="Y1031" s="182"/>
      <c r="Z1031" s="97" t="s">
        <v>11864</v>
      </c>
      <c r="AA1031" s="182"/>
    </row>
    <row r="1032" ht="22.5" customHeight="1">
      <c r="A1032" s="72">
        <f>COUNTIF('Copy of Call &amp; Chat-Lidya (buat'!$I$4:$I$1868,I1032)</f>
        <v>2</v>
      </c>
      <c r="B1032" s="576">
        <v>46111.0</v>
      </c>
      <c r="C1032" s="91" t="s">
        <v>83</v>
      </c>
      <c r="D1032" s="91" t="s">
        <v>125</v>
      </c>
      <c r="E1032" s="91" t="s">
        <v>3803</v>
      </c>
      <c r="F1032" s="178">
        <v>46085.0</v>
      </c>
      <c r="G1032" s="91"/>
      <c r="H1032" s="91">
        <v>9219.0</v>
      </c>
      <c r="I1032" s="412" t="s">
        <v>11715</v>
      </c>
      <c r="J1032" s="558" t="s">
        <v>11716</v>
      </c>
      <c r="K1032" s="558" t="s">
        <v>154</v>
      </c>
      <c r="L1032" s="313" t="s">
        <v>154</v>
      </c>
      <c r="M1032" s="91" t="s">
        <v>11717</v>
      </c>
      <c r="N1032" s="91" t="s">
        <v>11717</v>
      </c>
      <c r="O1032" s="183">
        <v>45727.0</v>
      </c>
      <c r="P1032" s="176">
        <v>45834.0</v>
      </c>
      <c r="Q1032" s="91" t="s">
        <v>124</v>
      </c>
      <c r="R1032" s="91">
        <v>1.0</v>
      </c>
      <c r="S1032" s="179" t="s">
        <v>251</v>
      </c>
      <c r="T1032" s="179" t="s">
        <v>127</v>
      </c>
      <c r="U1032" s="179" t="s">
        <v>101</v>
      </c>
      <c r="V1032" s="179" t="s">
        <v>131</v>
      </c>
      <c r="W1032" s="182"/>
      <c r="X1032" s="182"/>
      <c r="Y1032" s="182"/>
      <c r="Z1032" s="182"/>
      <c r="AA1032" s="182"/>
    </row>
    <row r="1033" ht="22.5" customHeight="1">
      <c r="A1033" s="72">
        <f>COUNTIF('Copy of Call &amp; Chat-Lidya (buat'!$I$4:$I$1868,I1033)</f>
        <v>2</v>
      </c>
      <c r="B1033" s="576">
        <v>46111.0</v>
      </c>
      <c r="C1033" s="91" t="s">
        <v>83</v>
      </c>
      <c r="D1033" s="91" t="s">
        <v>125</v>
      </c>
      <c r="E1033" s="91" t="s">
        <v>3822</v>
      </c>
      <c r="F1033" s="178">
        <v>46085.0</v>
      </c>
      <c r="G1033" s="91"/>
      <c r="H1033" s="91">
        <v>9228.0</v>
      </c>
      <c r="I1033" s="412" t="s">
        <v>11725</v>
      </c>
      <c r="J1033" s="558" t="s">
        <v>7554</v>
      </c>
      <c r="K1033" s="558" t="s">
        <v>11726</v>
      </c>
      <c r="L1033" s="313" t="s">
        <v>11726</v>
      </c>
      <c r="M1033" s="91" t="s">
        <v>11727</v>
      </c>
      <c r="N1033" s="91" t="s">
        <v>11728</v>
      </c>
      <c r="O1033" s="183">
        <v>45730.0</v>
      </c>
      <c r="P1033" s="176">
        <v>45834.0</v>
      </c>
      <c r="Q1033" s="91" t="s">
        <v>124</v>
      </c>
      <c r="R1033" s="91">
        <v>1.0</v>
      </c>
      <c r="S1033" s="179" t="s">
        <v>251</v>
      </c>
      <c r="T1033" s="179" t="s">
        <v>127</v>
      </c>
      <c r="U1033" s="179" t="s">
        <v>101</v>
      </c>
      <c r="V1033" s="179" t="s">
        <v>131</v>
      </c>
      <c r="W1033" s="182"/>
      <c r="X1033" s="182"/>
      <c r="Y1033" s="182"/>
      <c r="Z1033" s="182"/>
      <c r="AA1033" s="182"/>
    </row>
    <row r="1034" ht="22.5" customHeight="1">
      <c r="A1034" s="72">
        <f>COUNTIF('Copy of Call &amp; Chat-Lidya (buat'!$I$4:$I$1868,I1034)</f>
        <v>2</v>
      </c>
      <c r="B1034" s="576">
        <v>46111.0</v>
      </c>
      <c r="C1034" s="91" t="s">
        <v>83</v>
      </c>
      <c r="D1034" s="91" t="s">
        <v>125</v>
      </c>
      <c r="E1034" s="91" t="s">
        <v>2303</v>
      </c>
      <c r="F1034" s="178">
        <v>46085.0</v>
      </c>
      <c r="G1034" s="91"/>
      <c r="H1034" s="91">
        <v>9230.0</v>
      </c>
      <c r="I1034" s="412" t="s">
        <v>3837</v>
      </c>
      <c r="J1034" s="558" t="s">
        <v>3838</v>
      </c>
      <c r="K1034" s="558" t="s">
        <v>3840</v>
      </c>
      <c r="L1034" s="313" t="s">
        <v>3840</v>
      </c>
      <c r="M1034" s="91" t="s">
        <v>3841</v>
      </c>
      <c r="N1034" s="91" t="s">
        <v>3841</v>
      </c>
      <c r="O1034" s="183">
        <v>45731.0</v>
      </c>
      <c r="P1034" s="176">
        <v>45834.0</v>
      </c>
      <c r="Q1034" s="91" t="s">
        <v>135</v>
      </c>
      <c r="R1034" s="91">
        <v>1.0</v>
      </c>
      <c r="S1034" s="179" t="s">
        <v>126</v>
      </c>
      <c r="T1034" s="179" t="s">
        <v>127</v>
      </c>
      <c r="U1034" s="179" t="s">
        <v>101</v>
      </c>
      <c r="V1034" s="179" t="s">
        <v>131</v>
      </c>
      <c r="W1034" s="182"/>
      <c r="X1034" s="182"/>
      <c r="Y1034" s="182"/>
      <c r="Z1034" s="182"/>
      <c r="AA1034" s="182"/>
    </row>
    <row r="1035" ht="22.5" customHeight="1">
      <c r="A1035" s="72">
        <f>COUNTIF('Copy of Call &amp; Chat-Lidya (buat'!$I$4:$I$1868,I1035)</f>
        <v>3</v>
      </c>
      <c r="B1035" s="576">
        <v>46111.0</v>
      </c>
      <c r="C1035" s="91" t="s">
        <v>83</v>
      </c>
      <c r="D1035" s="91" t="s">
        <v>125</v>
      </c>
      <c r="E1035" s="91" t="s">
        <v>2322</v>
      </c>
      <c r="F1035" s="178">
        <v>46085.0</v>
      </c>
      <c r="G1035" s="91"/>
      <c r="H1035" s="91">
        <v>9236.0</v>
      </c>
      <c r="I1035" s="412" t="s">
        <v>10729</v>
      </c>
      <c r="J1035" s="558" t="s">
        <v>3548</v>
      </c>
      <c r="K1035" s="558" t="s">
        <v>10732</v>
      </c>
      <c r="L1035" s="313" t="s">
        <v>10732</v>
      </c>
      <c r="M1035" s="182"/>
      <c r="N1035" s="91" t="s">
        <v>10735</v>
      </c>
      <c r="O1035" s="183">
        <v>45733.0</v>
      </c>
      <c r="P1035" s="176">
        <v>45834.0</v>
      </c>
      <c r="Q1035" s="91" t="s">
        <v>124</v>
      </c>
      <c r="R1035" s="91">
        <v>1.0</v>
      </c>
      <c r="S1035" s="179" t="s">
        <v>251</v>
      </c>
      <c r="T1035" s="179" t="s">
        <v>127</v>
      </c>
      <c r="U1035" s="179" t="s">
        <v>101</v>
      </c>
      <c r="V1035" s="179" t="s">
        <v>131</v>
      </c>
      <c r="W1035" s="182"/>
      <c r="X1035" s="182"/>
      <c r="Y1035" s="182"/>
      <c r="Z1035" s="182"/>
      <c r="AA1035" s="182"/>
    </row>
    <row r="1036" ht="22.5" customHeight="1">
      <c r="A1036" s="72">
        <f>COUNTIF('Copy of Call &amp; Chat-Lidya (buat'!$I$4:$I$1868,I1036)</f>
        <v>3</v>
      </c>
      <c r="B1036" s="576">
        <v>46111.0</v>
      </c>
      <c r="C1036" s="91" t="s">
        <v>83</v>
      </c>
      <c r="D1036" s="91" t="s">
        <v>125</v>
      </c>
      <c r="E1036" s="91" t="s">
        <v>2335</v>
      </c>
      <c r="F1036" s="178">
        <v>46085.0</v>
      </c>
      <c r="G1036" s="91"/>
      <c r="H1036" s="91">
        <v>9237.0</v>
      </c>
      <c r="I1036" s="412" t="s">
        <v>10738</v>
      </c>
      <c r="J1036" s="558" t="s">
        <v>10739</v>
      </c>
      <c r="K1036" s="558" t="s">
        <v>1584</v>
      </c>
      <c r="L1036" s="313" t="s">
        <v>1584</v>
      </c>
      <c r="M1036" s="91" t="s">
        <v>10740</v>
      </c>
      <c r="N1036" s="91" t="s">
        <v>10740</v>
      </c>
      <c r="O1036" s="183">
        <v>45733.0</v>
      </c>
      <c r="P1036" s="176">
        <v>45834.0</v>
      </c>
      <c r="Q1036" s="91" t="s">
        <v>124</v>
      </c>
      <c r="R1036" s="91">
        <v>1.0</v>
      </c>
      <c r="S1036" s="179" t="s">
        <v>251</v>
      </c>
      <c r="T1036" s="179" t="s">
        <v>127</v>
      </c>
      <c r="U1036" s="179" t="s">
        <v>101</v>
      </c>
      <c r="V1036" s="179" t="s">
        <v>131</v>
      </c>
      <c r="W1036" s="182"/>
      <c r="X1036" s="182"/>
      <c r="Y1036" s="182"/>
      <c r="Z1036" s="182"/>
      <c r="AA1036" s="182"/>
    </row>
    <row r="1037" ht="22.5" customHeight="1">
      <c r="A1037" s="72">
        <f>COUNTIF('Copy of Call &amp; Chat-Lidya (buat'!$I$4:$I$1868,I1037)</f>
        <v>3</v>
      </c>
      <c r="B1037" s="576">
        <v>46111.0</v>
      </c>
      <c r="C1037" s="91" t="s">
        <v>83</v>
      </c>
      <c r="D1037" s="91" t="s">
        <v>125</v>
      </c>
      <c r="E1037" s="91" t="s">
        <v>2356</v>
      </c>
      <c r="F1037" s="178">
        <v>46085.0</v>
      </c>
      <c r="G1037" s="91"/>
      <c r="H1037" s="91">
        <v>9240.0</v>
      </c>
      <c r="I1037" s="412" t="s">
        <v>10742</v>
      </c>
      <c r="J1037" s="558" t="s">
        <v>10743</v>
      </c>
      <c r="K1037" s="558" t="s">
        <v>10743</v>
      </c>
      <c r="L1037" s="313" t="s">
        <v>10743</v>
      </c>
      <c r="M1037" s="91" t="s">
        <v>10744</v>
      </c>
      <c r="N1037" s="91" t="s">
        <v>10744</v>
      </c>
      <c r="O1037" s="183">
        <v>45734.0</v>
      </c>
      <c r="P1037" s="176">
        <v>45834.0</v>
      </c>
      <c r="Q1037" s="91" t="s">
        <v>143</v>
      </c>
      <c r="R1037" s="91">
        <v>1.0</v>
      </c>
      <c r="S1037" s="179" t="s">
        <v>126</v>
      </c>
      <c r="T1037" s="179" t="s">
        <v>127</v>
      </c>
      <c r="U1037" s="179" t="s">
        <v>101</v>
      </c>
      <c r="V1037" s="179" t="s">
        <v>131</v>
      </c>
      <c r="W1037" s="182"/>
      <c r="X1037" s="182"/>
      <c r="Y1037" s="182"/>
      <c r="Z1037" s="182"/>
      <c r="AA1037" s="182"/>
    </row>
    <row r="1038" ht="22.5" customHeight="1">
      <c r="A1038" s="72">
        <f>COUNTIF('Copy of Call &amp; Chat-Lidya (buat'!$I$4:$I$1868,I1038)</f>
        <v>2</v>
      </c>
      <c r="B1038" s="576">
        <v>46111.0</v>
      </c>
      <c r="C1038" s="91" t="s">
        <v>83</v>
      </c>
      <c r="D1038" s="91" t="s">
        <v>125</v>
      </c>
      <c r="E1038" s="91" t="s">
        <v>2368</v>
      </c>
      <c r="F1038" s="178">
        <v>46085.0</v>
      </c>
      <c r="G1038" s="91"/>
      <c r="H1038" s="91">
        <v>9242.0</v>
      </c>
      <c r="I1038" s="412" t="s">
        <v>11759</v>
      </c>
      <c r="J1038" s="558" t="s">
        <v>11760</v>
      </c>
      <c r="K1038" s="558" t="s">
        <v>11761</v>
      </c>
      <c r="L1038" s="313" t="s">
        <v>11761</v>
      </c>
      <c r="M1038" s="91" t="s">
        <v>11762</v>
      </c>
      <c r="N1038" s="91" t="s">
        <v>11762</v>
      </c>
      <c r="O1038" s="183">
        <v>45734.0</v>
      </c>
      <c r="P1038" s="176">
        <v>45834.0</v>
      </c>
      <c r="Q1038" s="91" t="s">
        <v>124</v>
      </c>
      <c r="R1038" s="91">
        <v>1.0</v>
      </c>
      <c r="S1038" s="179" t="s">
        <v>126</v>
      </c>
      <c r="T1038" s="179" t="s">
        <v>127</v>
      </c>
      <c r="U1038" s="179" t="s">
        <v>101</v>
      </c>
      <c r="V1038" s="179" t="s">
        <v>131</v>
      </c>
      <c r="W1038" s="182"/>
      <c r="X1038" s="182"/>
      <c r="Y1038" s="182"/>
      <c r="Z1038" s="182"/>
      <c r="AA1038" s="180" t="s">
        <v>10972</v>
      </c>
    </row>
    <row r="1039" ht="22.5" customHeight="1">
      <c r="A1039" s="72">
        <f>COUNTIF('Copy of Call &amp; Chat-Lidya (buat'!$I$4:$I$1868,I1039)</f>
        <v>2</v>
      </c>
      <c r="B1039" s="576">
        <v>46111.0</v>
      </c>
      <c r="C1039" s="91" t="s">
        <v>83</v>
      </c>
      <c r="D1039" s="91" t="s">
        <v>125</v>
      </c>
      <c r="E1039" s="91" t="s">
        <v>2384</v>
      </c>
      <c r="F1039" s="178">
        <v>46085.0</v>
      </c>
      <c r="G1039" s="91"/>
      <c r="H1039" s="91">
        <v>9243.0</v>
      </c>
      <c r="I1039" s="412" t="s">
        <v>11763</v>
      </c>
      <c r="J1039" s="558" t="s">
        <v>11764</v>
      </c>
      <c r="K1039" s="558" t="s">
        <v>11766</v>
      </c>
      <c r="L1039" s="313" t="s">
        <v>11766</v>
      </c>
      <c r="M1039" s="91" t="s">
        <v>10712</v>
      </c>
      <c r="N1039" s="91" t="s">
        <v>10712</v>
      </c>
      <c r="O1039" s="183">
        <v>45735.0</v>
      </c>
      <c r="P1039" s="176">
        <v>45834.0</v>
      </c>
      <c r="Q1039" s="91" t="s">
        <v>9821</v>
      </c>
      <c r="R1039" s="91">
        <v>1.0</v>
      </c>
      <c r="S1039" s="179" t="s">
        <v>251</v>
      </c>
      <c r="T1039" s="179" t="s">
        <v>127</v>
      </c>
      <c r="U1039" s="179" t="s">
        <v>101</v>
      </c>
      <c r="V1039" s="179" t="s">
        <v>131</v>
      </c>
      <c r="W1039" s="182"/>
      <c r="X1039" s="182"/>
      <c r="Y1039" s="182"/>
      <c r="Z1039" s="182"/>
      <c r="AA1039" s="180" t="s">
        <v>10982</v>
      </c>
    </row>
    <row r="1040" ht="22.5" customHeight="1">
      <c r="A1040" s="72">
        <f>COUNTIF('Copy of Call &amp; Chat-Lidya (buat'!$I$4:$I$1868,I1040)</f>
        <v>2</v>
      </c>
      <c r="B1040" s="576">
        <v>46111.0</v>
      </c>
      <c r="C1040" s="91" t="s">
        <v>83</v>
      </c>
      <c r="D1040" s="91" t="s">
        <v>125</v>
      </c>
      <c r="E1040" s="91" t="s">
        <v>9705</v>
      </c>
      <c r="F1040" s="178">
        <v>46085.0</v>
      </c>
      <c r="G1040" s="91"/>
      <c r="H1040" s="91">
        <v>9244.0</v>
      </c>
      <c r="I1040" s="412" t="s">
        <v>11769</v>
      </c>
      <c r="J1040" s="558" t="s">
        <v>11770</v>
      </c>
      <c r="K1040" s="558" t="s">
        <v>11771</v>
      </c>
      <c r="L1040" s="313" t="s">
        <v>11771</v>
      </c>
      <c r="M1040" s="91" t="s">
        <v>11772</v>
      </c>
      <c r="N1040" s="91" t="s">
        <v>11772</v>
      </c>
      <c r="O1040" s="183">
        <v>45735.0</v>
      </c>
      <c r="P1040" s="176">
        <v>45834.0</v>
      </c>
      <c r="Q1040" s="91" t="s">
        <v>124</v>
      </c>
      <c r="R1040" s="91">
        <v>1.0</v>
      </c>
      <c r="S1040" s="179" t="s">
        <v>126</v>
      </c>
      <c r="T1040" s="179" t="s">
        <v>127</v>
      </c>
      <c r="U1040" s="179" t="s">
        <v>101</v>
      </c>
      <c r="V1040" s="179" t="s">
        <v>131</v>
      </c>
      <c r="W1040" s="182"/>
      <c r="X1040" s="182"/>
      <c r="Y1040" s="182"/>
      <c r="Z1040" s="182"/>
      <c r="AA1040" s="180" t="s">
        <v>11002</v>
      </c>
    </row>
    <row r="1041" ht="22.5" customHeight="1">
      <c r="A1041" s="72">
        <f>COUNTIF('Copy of Call &amp; Chat-Lidya (buat'!$I$4:$I$1868,I1041)</f>
        <v>2</v>
      </c>
      <c r="B1041" s="576">
        <v>46111.0</v>
      </c>
      <c r="C1041" s="91" t="s">
        <v>83</v>
      </c>
      <c r="D1041" s="91" t="s">
        <v>125</v>
      </c>
      <c r="E1041" s="91" t="s">
        <v>3668</v>
      </c>
      <c r="F1041" s="178">
        <v>46085.0</v>
      </c>
      <c r="G1041" s="91"/>
      <c r="H1041" s="91">
        <v>9247.0</v>
      </c>
      <c r="I1041" s="412" t="s">
        <v>11780</v>
      </c>
      <c r="J1041" s="558" t="s">
        <v>11781</v>
      </c>
      <c r="K1041" s="558" t="s">
        <v>253</v>
      </c>
      <c r="L1041" s="313" t="s">
        <v>253</v>
      </c>
      <c r="M1041" s="91" t="s">
        <v>11782</v>
      </c>
      <c r="N1041" s="91" t="s">
        <v>11782</v>
      </c>
      <c r="O1041" s="183">
        <v>45735.0</v>
      </c>
      <c r="P1041" s="176">
        <v>45834.0</v>
      </c>
      <c r="Q1041" s="91" t="s">
        <v>124</v>
      </c>
      <c r="R1041" s="91">
        <v>1.0</v>
      </c>
      <c r="S1041" s="179" t="s">
        <v>126</v>
      </c>
      <c r="T1041" s="179" t="s">
        <v>127</v>
      </c>
      <c r="U1041" s="179" t="s">
        <v>101</v>
      </c>
      <c r="V1041" s="179" t="s">
        <v>131</v>
      </c>
      <c r="W1041" s="182"/>
      <c r="X1041" s="182"/>
      <c r="Y1041" s="182"/>
      <c r="Z1041" s="182"/>
      <c r="AA1041" s="182"/>
    </row>
    <row r="1042" ht="22.5" customHeight="1">
      <c r="A1042" s="72">
        <f>COUNTIF('Copy of Call &amp; Chat-Lidya (buat'!$I$4:$I$1868,I1042)</f>
        <v>2</v>
      </c>
      <c r="B1042" s="576">
        <v>46111.0</v>
      </c>
      <c r="C1042" s="91" t="s">
        <v>83</v>
      </c>
      <c r="D1042" s="91" t="s">
        <v>125</v>
      </c>
      <c r="E1042" s="91" t="s">
        <v>3682</v>
      </c>
      <c r="F1042" s="178">
        <v>46085.0</v>
      </c>
      <c r="G1042" s="91"/>
      <c r="H1042" s="91">
        <v>9248.0</v>
      </c>
      <c r="I1042" s="412" t="s">
        <v>11787</v>
      </c>
      <c r="J1042" s="558" t="s">
        <v>11788</v>
      </c>
      <c r="K1042" s="558" t="s">
        <v>11789</v>
      </c>
      <c r="L1042" s="313" t="s">
        <v>11789</v>
      </c>
      <c r="M1042" s="91" t="s">
        <v>11790</v>
      </c>
      <c r="N1042" s="91" t="s">
        <v>11790</v>
      </c>
      <c r="O1042" s="183">
        <v>45735.0</v>
      </c>
      <c r="P1042" s="176">
        <v>45834.0</v>
      </c>
      <c r="Q1042" s="91" t="s">
        <v>124</v>
      </c>
      <c r="R1042" s="91">
        <v>1.0</v>
      </c>
      <c r="S1042" s="179" t="s">
        <v>251</v>
      </c>
      <c r="T1042" s="179" t="s">
        <v>127</v>
      </c>
      <c r="U1042" s="179" t="s">
        <v>101</v>
      </c>
      <c r="V1042" s="179" t="s">
        <v>131</v>
      </c>
      <c r="W1042" s="182"/>
      <c r="X1042" s="182"/>
      <c r="Y1042" s="182"/>
      <c r="Z1042" s="182"/>
      <c r="AA1042" s="182"/>
    </row>
    <row r="1043" ht="22.5" customHeight="1">
      <c r="A1043" s="72">
        <f>COUNTIF('Copy of Call &amp; Chat-Lidya (buat'!$I$4:$I$1868,I1043)</f>
        <v>3</v>
      </c>
      <c r="B1043" s="576">
        <v>46111.0</v>
      </c>
      <c r="C1043" s="91" t="s">
        <v>83</v>
      </c>
      <c r="D1043" s="91" t="s">
        <v>125</v>
      </c>
      <c r="E1043" s="91" t="s">
        <v>3693</v>
      </c>
      <c r="F1043" s="178">
        <v>46085.0</v>
      </c>
      <c r="G1043" s="91"/>
      <c r="H1043" s="91">
        <v>9150.0</v>
      </c>
      <c r="I1043" s="412" t="s">
        <v>3878</v>
      </c>
      <c r="J1043" s="558" t="s">
        <v>3891</v>
      </c>
      <c r="K1043" s="558" t="s">
        <v>3880</v>
      </c>
      <c r="L1043" s="313" t="s">
        <v>3880</v>
      </c>
      <c r="M1043" s="91" t="s">
        <v>3881</v>
      </c>
      <c r="N1043" s="91" t="s">
        <v>3881</v>
      </c>
      <c r="O1043" s="183">
        <v>45708.0</v>
      </c>
      <c r="P1043" s="176">
        <v>45834.0</v>
      </c>
      <c r="Q1043" s="91" t="s">
        <v>278</v>
      </c>
      <c r="R1043" s="91">
        <v>1.0</v>
      </c>
      <c r="S1043" s="179" t="s">
        <v>251</v>
      </c>
      <c r="T1043" s="179" t="s">
        <v>127</v>
      </c>
      <c r="U1043" s="179" t="s">
        <v>101</v>
      </c>
      <c r="V1043" s="179" t="s">
        <v>131</v>
      </c>
      <c r="W1043" s="182"/>
      <c r="X1043" s="182"/>
      <c r="Y1043" s="182"/>
      <c r="Z1043" s="182"/>
      <c r="AA1043" s="182"/>
    </row>
    <row r="1044" ht="22.5" customHeight="1">
      <c r="A1044" s="72">
        <f>COUNTIF('Copy of Call &amp; Chat-Lidya (buat'!$I$4:$I$1868,I1044)</f>
        <v>2</v>
      </c>
      <c r="B1044" s="576">
        <v>46111.0</v>
      </c>
      <c r="C1044" s="91" t="s">
        <v>83</v>
      </c>
      <c r="D1044" s="91" t="s">
        <v>125</v>
      </c>
      <c r="E1044" s="91" t="s">
        <v>3699</v>
      </c>
      <c r="F1044" s="178">
        <v>46085.0</v>
      </c>
      <c r="G1044" s="91"/>
      <c r="H1044" s="91">
        <v>9151.0</v>
      </c>
      <c r="I1044" s="412" t="s">
        <v>7386</v>
      </c>
      <c r="J1044" s="558" t="s">
        <v>7387</v>
      </c>
      <c r="K1044" s="558" t="s">
        <v>7388</v>
      </c>
      <c r="L1044" s="313" t="s">
        <v>7388</v>
      </c>
      <c r="M1044" s="91" t="s">
        <v>7389</v>
      </c>
      <c r="N1044" s="91" t="s">
        <v>7390</v>
      </c>
      <c r="O1044" s="183">
        <v>45708.0</v>
      </c>
      <c r="P1044" s="176">
        <v>45834.0</v>
      </c>
      <c r="Q1044" s="91" t="s">
        <v>124</v>
      </c>
      <c r="R1044" s="91">
        <v>1.0</v>
      </c>
      <c r="S1044" s="179" t="s">
        <v>126</v>
      </c>
      <c r="T1044" s="179" t="s">
        <v>127</v>
      </c>
      <c r="U1044" s="179" t="s">
        <v>101</v>
      </c>
      <c r="V1044" s="179" t="s">
        <v>131</v>
      </c>
      <c r="W1044" s="182"/>
      <c r="X1044" s="182"/>
      <c r="Y1044" s="182"/>
      <c r="Z1044" s="182"/>
      <c r="AA1044" s="184"/>
    </row>
    <row r="1045" ht="22.5" customHeight="1">
      <c r="A1045" s="72">
        <f>COUNTIF('Copy of Call &amp; Chat-Lidya (buat'!$I$4:$I$1868,I1045)</f>
        <v>2</v>
      </c>
      <c r="B1045" s="576">
        <v>46111.0</v>
      </c>
      <c r="C1045" s="91" t="s">
        <v>83</v>
      </c>
      <c r="D1045" s="91" t="s">
        <v>125</v>
      </c>
      <c r="E1045" s="91" t="s">
        <v>3718</v>
      </c>
      <c r="F1045" s="178">
        <v>46085.0</v>
      </c>
      <c r="G1045" s="91"/>
      <c r="H1045" s="91">
        <v>9160.0</v>
      </c>
      <c r="I1045" s="412" t="s">
        <v>11637</v>
      </c>
      <c r="J1045" s="558" t="s">
        <v>11638</v>
      </c>
      <c r="K1045" s="558" t="s">
        <v>4185</v>
      </c>
      <c r="L1045" s="313" t="s">
        <v>4185</v>
      </c>
      <c r="M1045" s="91" t="s">
        <v>11639</v>
      </c>
      <c r="N1045" s="91" t="s">
        <v>11640</v>
      </c>
      <c r="O1045" s="183">
        <v>45709.0</v>
      </c>
      <c r="P1045" s="176">
        <v>45834.0</v>
      </c>
      <c r="Q1045" s="91" t="s">
        <v>625</v>
      </c>
      <c r="R1045" s="91">
        <v>1.0</v>
      </c>
      <c r="S1045" s="179" t="s">
        <v>126</v>
      </c>
      <c r="T1045" s="179" t="s">
        <v>127</v>
      </c>
      <c r="U1045" s="179" t="s">
        <v>128</v>
      </c>
      <c r="V1045" s="179" t="s">
        <v>131</v>
      </c>
      <c r="W1045" s="182"/>
      <c r="X1045" s="182"/>
      <c r="Y1045" s="182"/>
      <c r="Z1045" s="182"/>
      <c r="AA1045" s="184"/>
    </row>
    <row r="1046" ht="22.5" customHeight="1">
      <c r="A1046" s="72">
        <f>COUNTIF('Copy of Call &amp; Chat-Lidya (buat'!$I$4:$I$1868,I1046)</f>
        <v>3</v>
      </c>
      <c r="B1046" s="576">
        <v>46111.0</v>
      </c>
      <c r="C1046" s="91" t="s">
        <v>83</v>
      </c>
      <c r="D1046" s="91" t="s">
        <v>125</v>
      </c>
      <c r="E1046" s="91" t="s">
        <v>2403</v>
      </c>
      <c r="F1046" s="178">
        <v>46085.0</v>
      </c>
      <c r="G1046" s="91"/>
      <c r="H1046" s="91">
        <v>9162.0</v>
      </c>
      <c r="I1046" s="412" t="s">
        <v>11641</v>
      </c>
      <c r="J1046" s="558" t="s">
        <v>11642</v>
      </c>
      <c r="K1046" s="558" t="s">
        <v>11643</v>
      </c>
      <c r="L1046" s="313" t="s">
        <v>11643</v>
      </c>
      <c r="M1046" s="91" t="s">
        <v>11644</v>
      </c>
      <c r="N1046" s="91" t="s">
        <v>11644</v>
      </c>
      <c r="O1046" s="183">
        <v>45709.0</v>
      </c>
      <c r="P1046" s="176">
        <v>45834.0</v>
      </c>
      <c r="Q1046" s="91" t="s">
        <v>213</v>
      </c>
      <c r="R1046" s="91">
        <v>1.0</v>
      </c>
      <c r="S1046" s="179" t="s">
        <v>126</v>
      </c>
      <c r="T1046" s="179" t="s">
        <v>127</v>
      </c>
      <c r="U1046" s="179" t="s">
        <v>101</v>
      </c>
      <c r="V1046" s="179" t="s">
        <v>131</v>
      </c>
      <c r="W1046" s="182"/>
      <c r="X1046" s="182"/>
      <c r="Y1046" s="182"/>
      <c r="Z1046" s="182"/>
      <c r="AA1046" s="184"/>
    </row>
    <row r="1047" ht="22.5" customHeight="1">
      <c r="A1047" s="72">
        <f>COUNTIF('Copy of Call &amp; Chat-Lidya (buat'!$I$4:$I$1868,I1047)</f>
        <v>7</v>
      </c>
      <c r="B1047" s="576">
        <v>46111.0</v>
      </c>
      <c r="C1047" s="91" t="s">
        <v>83</v>
      </c>
      <c r="D1047" s="91" t="s">
        <v>125</v>
      </c>
      <c r="E1047" s="91" t="s">
        <v>6998</v>
      </c>
      <c r="F1047" s="178">
        <v>46084.0</v>
      </c>
      <c r="G1047" s="91"/>
      <c r="H1047" s="91" t="s">
        <v>9663</v>
      </c>
      <c r="I1047" s="412" t="s">
        <v>2337</v>
      </c>
      <c r="J1047" s="558" t="s">
        <v>2339</v>
      </c>
      <c r="K1047" s="558" t="s">
        <v>2342</v>
      </c>
      <c r="L1047" s="313" t="s">
        <v>2342</v>
      </c>
      <c r="M1047" s="91" t="s">
        <v>2343</v>
      </c>
      <c r="N1047" s="91" t="s">
        <v>2343</v>
      </c>
      <c r="O1047" s="183">
        <v>46076.0</v>
      </c>
      <c r="P1047" s="176">
        <v>46090.0</v>
      </c>
      <c r="Q1047" s="91" t="s">
        <v>3631</v>
      </c>
      <c r="R1047" s="91">
        <v>2.0</v>
      </c>
      <c r="S1047" s="83" t="s">
        <v>292</v>
      </c>
      <c r="T1047" s="179" t="s">
        <v>145</v>
      </c>
      <c r="U1047" s="179" t="s">
        <v>101</v>
      </c>
      <c r="V1047" s="83" t="s">
        <v>664</v>
      </c>
      <c r="W1047" s="91" t="s">
        <v>509</v>
      </c>
      <c r="X1047" s="91" t="s">
        <v>1035</v>
      </c>
      <c r="Y1047" s="182"/>
      <c r="Z1047" s="97" t="s">
        <v>11889</v>
      </c>
      <c r="AA1047" s="182"/>
    </row>
    <row r="1048" ht="22.5" customHeight="1">
      <c r="A1048" s="72">
        <f>COUNTIF('Copy of Call &amp; Chat-Lidya (buat'!$I$4:$I$1868,I1048)</f>
        <v>2</v>
      </c>
      <c r="B1048" s="576">
        <v>46111.0</v>
      </c>
      <c r="C1048" s="91" t="s">
        <v>83</v>
      </c>
      <c r="D1048" s="91" t="s">
        <v>125</v>
      </c>
      <c r="E1048" s="91" t="s">
        <v>2328</v>
      </c>
      <c r="F1048" s="178">
        <v>46083.0</v>
      </c>
      <c r="G1048" s="91"/>
      <c r="H1048" s="91">
        <v>9529.0</v>
      </c>
      <c r="I1048" s="412" t="s">
        <v>10332</v>
      </c>
      <c r="J1048" s="558" t="s">
        <v>10333</v>
      </c>
      <c r="K1048" s="558" t="s">
        <v>10334</v>
      </c>
      <c r="L1048" s="313" t="s">
        <v>10334</v>
      </c>
      <c r="M1048" s="91" t="s">
        <v>10335</v>
      </c>
      <c r="N1048" s="91" t="s">
        <v>10335</v>
      </c>
      <c r="O1048" s="183">
        <v>45805.0</v>
      </c>
      <c r="P1048" s="176">
        <v>45819.0</v>
      </c>
      <c r="Q1048" s="91" t="s">
        <v>124</v>
      </c>
      <c r="R1048" s="91">
        <v>1.0</v>
      </c>
      <c r="S1048" s="179" t="s">
        <v>251</v>
      </c>
      <c r="T1048" s="179" t="s">
        <v>127</v>
      </c>
      <c r="U1048" s="179" t="s">
        <v>101</v>
      </c>
      <c r="V1048" s="179" t="s">
        <v>131</v>
      </c>
      <c r="W1048" s="182"/>
      <c r="X1048" s="182"/>
      <c r="Y1048" s="182"/>
      <c r="Z1048" s="182"/>
      <c r="AA1048" s="180" t="s">
        <v>11823</v>
      </c>
    </row>
    <row r="1049" ht="22.5" customHeight="1">
      <c r="A1049" s="72">
        <f>COUNTIF('Copy of Call &amp; Chat-Lidya (buat'!$I$4:$I$1868,I1049)</f>
        <v>2</v>
      </c>
      <c r="B1049" s="576">
        <v>46111.0</v>
      </c>
      <c r="C1049" s="91" t="s">
        <v>83</v>
      </c>
      <c r="D1049" s="91" t="s">
        <v>125</v>
      </c>
      <c r="E1049" s="91" t="s">
        <v>1738</v>
      </c>
      <c r="F1049" s="178">
        <v>46083.0</v>
      </c>
      <c r="G1049" s="91"/>
      <c r="H1049" s="91">
        <v>9537.0</v>
      </c>
      <c r="I1049" s="412" t="s">
        <v>10350</v>
      </c>
      <c r="J1049" s="558" t="s">
        <v>10351</v>
      </c>
      <c r="K1049" s="558" t="s">
        <v>10352</v>
      </c>
      <c r="L1049" s="313" t="s">
        <v>10352</v>
      </c>
      <c r="M1049" s="91" t="s">
        <v>10353</v>
      </c>
      <c r="N1049" s="91" t="s">
        <v>10354</v>
      </c>
      <c r="O1049" s="183">
        <v>45807.0</v>
      </c>
      <c r="P1049" s="176">
        <v>45821.0</v>
      </c>
      <c r="Q1049" s="91" t="s">
        <v>124</v>
      </c>
      <c r="R1049" s="91">
        <v>1.0</v>
      </c>
      <c r="S1049" s="179" t="s">
        <v>251</v>
      </c>
      <c r="T1049" s="179" t="s">
        <v>127</v>
      </c>
      <c r="U1049" s="179" t="s">
        <v>128</v>
      </c>
      <c r="V1049" s="179" t="s">
        <v>131</v>
      </c>
      <c r="W1049" s="182"/>
      <c r="X1049" s="182"/>
      <c r="Y1049" s="182"/>
      <c r="Z1049" s="182"/>
      <c r="AA1049" s="180" t="s">
        <v>11839</v>
      </c>
    </row>
    <row r="1050" ht="22.5" customHeight="1">
      <c r="A1050" s="72">
        <f>COUNTIF('Copy of Call &amp; Chat-Lidya (buat'!$I$4:$I$1868,I1050)</f>
        <v>2</v>
      </c>
      <c r="B1050" s="576">
        <v>46111.0</v>
      </c>
      <c r="C1050" s="91" t="s">
        <v>83</v>
      </c>
      <c r="D1050" s="91" t="s">
        <v>125</v>
      </c>
      <c r="E1050" s="91" t="s">
        <v>1706</v>
      </c>
      <c r="F1050" s="178">
        <v>46083.0</v>
      </c>
      <c r="G1050" s="91"/>
      <c r="H1050" s="91">
        <v>9512.0</v>
      </c>
      <c r="I1050" s="412" t="s">
        <v>10372</v>
      </c>
      <c r="J1050" s="558" t="s">
        <v>10373</v>
      </c>
      <c r="K1050" s="558" t="s">
        <v>10374</v>
      </c>
      <c r="L1050" s="313" t="s">
        <v>10374</v>
      </c>
      <c r="M1050" s="91" t="s">
        <v>10375</v>
      </c>
      <c r="N1050" s="91" t="s">
        <v>10375</v>
      </c>
      <c r="O1050" s="183">
        <v>45821.0</v>
      </c>
      <c r="P1050" s="176">
        <v>45835.0</v>
      </c>
      <c r="Q1050" s="91" t="s">
        <v>270</v>
      </c>
      <c r="R1050" s="91">
        <v>1.0</v>
      </c>
      <c r="S1050" s="179" t="s">
        <v>126</v>
      </c>
      <c r="T1050" s="179" t="s">
        <v>127</v>
      </c>
      <c r="U1050" s="185"/>
      <c r="V1050" s="179" t="s">
        <v>131</v>
      </c>
      <c r="W1050" s="182"/>
      <c r="X1050" s="182"/>
      <c r="Y1050" s="182"/>
      <c r="Z1050" s="182"/>
      <c r="AA1050" s="182"/>
    </row>
    <row r="1051" ht="22.5" customHeight="1">
      <c r="A1051" s="72">
        <f>COUNTIF('Copy of Call &amp; Chat-Lidya (buat'!$I$4:$I$1868,I1051)</f>
        <v>2</v>
      </c>
      <c r="B1051" s="576">
        <v>46111.0</v>
      </c>
      <c r="C1051" s="91" t="s">
        <v>83</v>
      </c>
      <c r="D1051" s="91" t="s">
        <v>125</v>
      </c>
      <c r="E1051" s="91" t="s">
        <v>2816</v>
      </c>
      <c r="F1051" s="178">
        <v>46083.0</v>
      </c>
      <c r="G1051" s="91"/>
      <c r="H1051" s="91">
        <v>9543.0</v>
      </c>
      <c r="I1051" s="412" t="s">
        <v>10408</v>
      </c>
      <c r="J1051" s="558" t="s">
        <v>10409</v>
      </c>
      <c r="K1051" s="558" t="s">
        <v>10410</v>
      </c>
      <c r="L1051" s="313" t="s">
        <v>10410</v>
      </c>
      <c r="M1051" s="91" t="s">
        <v>10411</v>
      </c>
      <c r="N1051" s="91" t="s">
        <v>10411</v>
      </c>
      <c r="O1051" s="183">
        <v>45829.0</v>
      </c>
      <c r="P1051" s="176">
        <v>45843.0</v>
      </c>
      <c r="Q1051" s="91" t="s">
        <v>124</v>
      </c>
      <c r="R1051" s="91">
        <v>0.0</v>
      </c>
      <c r="S1051" s="179" t="s">
        <v>292</v>
      </c>
      <c r="T1051" s="179" t="s">
        <v>127</v>
      </c>
      <c r="U1051" s="179" t="s">
        <v>101</v>
      </c>
      <c r="V1051" s="179" t="s">
        <v>873</v>
      </c>
      <c r="W1051" s="182"/>
      <c r="X1051" s="182"/>
      <c r="Y1051" s="182"/>
      <c r="Z1051" s="97" t="s">
        <v>11899</v>
      </c>
      <c r="AA1051" s="182"/>
    </row>
    <row r="1052" ht="22.5" customHeight="1">
      <c r="A1052" s="72">
        <f>COUNTIF('Copy of Call &amp; Chat-Lidya (buat'!$I$4:$I$1868,I1052)</f>
        <v>26</v>
      </c>
      <c r="B1052" s="576">
        <v>46111.0</v>
      </c>
      <c r="C1052" s="91" t="s">
        <v>83</v>
      </c>
      <c r="D1052" s="91" t="s">
        <v>125</v>
      </c>
      <c r="E1052" s="91" t="s">
        <v>2541</v>
      </c>
      <c r="F1052" s="178">
        <v>46083.0</v>
      </c>
      <c r="G1052" s="182"/>
      <c r="H1052" s="182"/>
      <c r="I1052" s="731" t="s">
        <v>2116</v>
      </c>
      <c r="J1052" s="558" t="s">
        <v>3141</v>
      </c>
      <c r="K1052" s="558" t="s">
        <v>3141</v>
      </c>
      <c r="L1052" s="97" t="s">
        <v>2116</v>
      </c>
      <c r="M1052" s="91" t="s">
        <v>2116</v>
      </c>
      <c r="N1052" s="91" t="s">
        <v>2116</v>
      </c>
      <c r="O1052" s="331" t="s">
        <v>2116</v>
      </c>
      <c r="P1052" s="91" t="s">
        <v>2116</v>
      </c>
      <c r="Q1052" s="91" t="s">
        <v>124</v>
      </c>
      <c r="R1052" s="91">
        <v>2.0</v>
      </c>
      <c r="S1052" s="179" t="s">
        <v>99</v>
      </c>
      <c r="T1052" s="179" t="s">
        <v>145</v>
      </c>
      <c r="U1052" s="179" t="s">
        <v>101</v>
      </c>
      <c r="V1052" s="179" t="s">
        <v>341</v>
      </c>
      <c r="W1052" s="91" t="s">
        <v>509</v>
      </c>
      <c r="X1052" s="182"/>
      <c r="Y1052" s="182"/>
      <c r="Z1052" s="182"/>
      <c r="AA1052" s="182"/>
    </row>
    <row r="1053" ht="22.5" customHeight="1">
      <c r="A1053" s="72">
        <f>COUNTIF('Copy of Call &amp; Chat-Lidya (buat'!$I$4:$I$1868,I1053)</f>
        <v>4</v>
      </c>
      <c r="B1053" s="818">
        <v>46111.0</v>
      </c>
      <c r="C1053" s="91" t="s">
        <v>83</v>
      </c>
      <c r="D1053" s="91" t="s">
        <v>125</v>
      </c>
      <c r="E1053" s="91" t="s">
        <v>6456</v>
      </c>
      <c r="F1053" s="178">
        <v>46098.0</v>
      </c>
      <c r="G1053" s="91"/>
      <c r="H1053" s="91" t="s">
        <v>10882</v>
      </c>
      <c r="I1053" s="412" t="s">
        <v>10883</v>
      </c>
      <c r="J1053" s="558" t="s">
        <v>10884</v>
      </c>
      <c r="K1053" s="558" t="s">
        <v>10885</v>
      </c>
      <c r="L1053" s="313" t="s">
        <v>10885</v>
      </c>
      <c r="M1053" s="91" t="s">
        <v>10887</v>
      </c>
      <c r="N1053" s="91" t="s">
        <v>10887</v>
      </c>
      <c r="O1053" s="183">
        <v>46098.0</v>
      </c>
      <c r="P1053" s="337">
        <v>46112.0</v>
      </c>
      <c r="Q1053" s="91" t="s">
        <v>124</v>
      </c>
      <c r="R1053" s="91">
        <v>1.0</v>
      </c>
      <c r="S1053" s="179" t="s">
        <v>251</v>
      </c>
      <c r="T1053" s="179" t="s">
        <v>145</v>
      </c>
      <c r="U1053" s="179" t="s">
        <v>101</v>
      </c>
      <c r="V1053" s="179" t="s">
        <v>131</v>
      </c>
      <c r="W1053" s="182"/>
      <c r="X1053" s="182"/>
      <c r="Y1053" s="182"/>
      <c r="Z1053" s="182"/>
      <c r="AA1053" s="182"/>
    </row>
    <row r="1054" ht="22.5" customHeight="1">
      <c r="A1054" s="72">
        <f>COUNTIF('Copy of Call &amp; Chat-Lidya (buat'!$I$4:$I$1868,I1054)</f>
        <v>3</v>
      </c>
      <c r="B1054" s="818">
        <v>46111.0</v>
      </c>
      <c r="C1054" s="91" t="s">
        <v>83</v>
      </c>
      <c r="D1054" s="91" t="s">
        <v>125</v>
      </c>
      <c r="E1054" s="91" t="s">
        <v>3110</v>
      </c>
      <c r="F1054" s="178">
        <v>46098.0</v>
      </c>
      <c r="G1054" s="91"/>
      <c r="H1054" s="91" t="s">
        <v>3111</v>
      </c>
      <c r="I1054" s="412" t="s">
        <v>2310</v>
      </c>
      <c r="J1054" s="558" t="s">
        <v>2312</v>
      </c>
      <c r="K1054" s="558" t="s">
        <v>3112</v>
      </c>
      <c r="L1054" s="313" t="s">
        <v>3112</v>
      </c>
      <c r="M1054" s="91" t="s">
        <v>2315</v>
      </c>
      <c r="N1054" s="91" t="s">
        <v>2315</v>
      </c>
      <c r="O1054" s="183">
        <v>46098.0</v>
      </c>
      <c r="P1054" s="337">
        <v>46112.0</v>
      </c>
      <c r="Q1054" s="91" t="s">
        <v>124</v>
      </c>
      <c r="R1054" s="91" t="s">
        <v>98</v>
      </c>
      <c r="S1054" s="83" t="s">
        <v>100</v>
      </c>
      <c r="T1054" s="179" t="s">
        <v>145</v>
      </c>
      <c r="U1054" s="179" t="s">
        <v>101</v>
      </c>
      <c r="V1054" s="179" t="s">
        <v>105</v>
      </c>
      <c r="W1054" s="182"/>
      <c r="X1054" s="182"/>
      <c r="Y1054" s="182"/>
      <c r="Z1054" s="180" t="s">
        <v>3117</v>
      </c>
      <c r="AA1054" s="182"/>
    </row>
    <row r="1055" ht="22.5" customHeight="1">
      <c r="A1055" s="72">
        <f>COUNTIF('Copy of Call &amp; Chat-Lidya (buat'!$I$4:$I$1868,I1055)</f>
        <v>3</v>
      </c>
      <c r="B1055" s="818">
        <v>46111.0</v>
      </c>
      <c r="C1055" s="91" t="s">
        <v>83</v>
      </c>
      <c r="D1055" s="91" t="s">
        <v>125</v>
      </c>
      <c r="E1055" s="91" t="s">
        <v>3143</v>
      </c>
      <c r="F1055" s="178">
        <v>46098.0</v>
      </c>
      <c r="G1055" s="91"/>
      <c r="H1055" s="91" t="s">
        <v>11907</v>
      </c>
      <c r="I1055" s="412" t="s">
        <v>11908</v>
      </c>
      <c r="J1055" s="558" t="s">
        <v>11909</v>
      </c>
      <c r="K1055" s="558" t="s">
        <v>11559</v>
      </c>
      <c r="L1055" s="313" t="s">
        <v>11559</v>
      </c>
      <c r="M1055" s="91" t="s">
        <v>11910</v>
      </c>
      <c r="N1055" s="91" t="s">
        <v>11910</v>
      </c>
      <c r="O1055" s="183">
        <v>46098.0</v>
      </c>
      <c r="P1055" s="337">
        <v>46112.0</v>
      </c>
      <c r="Q1055" s="91" t="s">
        <v>143</v>
      </c>
      <c r="R1055" s="91" t="s">
        <v>124</v>
      </c>
      <c r="S1055" s="179" t="s">
        <v>350</v>
      </c>
      <c r="T1055" s="179" t="s">
        <v>292</v>
      </c>
      <c r="U1055" s="179" t="s">
        <v>101</v>
      </c>
      <c r="V1055" s="179" t="s">
        <v>283</v>
      </c>
      <c r="W1055" s="182"/>
      <c r="X1055" s="182"/>
      <c r="Y1055" s="182"/>
      <c r="Z1055" s="88" t="s">
        <v>11911</v>
      </c>
      <c r="AA1055" s="182"/>
    </row>
    <row r="1056" ht="22.5" customHeight="1">
      <c r="A1056" s="72">
        <f>COUNTIF('Copy of Call &amp; Chat-Lidya (buat'!$I$4:$I$1868,I1056)</f>
        <v>5</v>
      </c>
      <c r="B1056" s="818">
        <v>46111.0</v>
      </c>
      <c r="C1056" s="91" t="s">
        <v>83</v>
      </c>
      <c r="D1056" s="91" t="s">
        <v>125</v>
      </c>
      <c r="E1056" s="91" t="s">
        <v>2575</v>
      </c>
      <c r="F1056" s="178">
        <v>46101.0</v>
      </c>
      <c r="G1056" s="91"/>
      <c r="H1056" s="91" t="s">
        <v>10892</v>
      </c>
      <c r="I1056" s="412" t="s">
        <v>10893</v>
      </c>
      <c r="J1056" s="558" t="s">
        <v>9473</v>
      </c>
      <c r="K1056" s="558" t="s">
        <v>10894</v>
      </c>
      <c r="L1056" s="313" t="s">
        <v>10894</v>
      </c>
      <c r="M1056" s="91" t="s">
        <v>10895</v>
      </c>
      <c r="N1056" s="91" t="s">
        <v>10895</v>
      </c>
      <c r="O1056" s="183">
        <v>46101.0</v>
      </c>
      <c r="P1056" s="337">
        <v>46115.0</v>
      </c>
      <c r="Q1056" s="91" t="s">
        <v>98</v>
      </c>
      <c r="R1056" s="91">
        <v>1.0</v>
      </c>
      <c r="S1056" s="179" t="s">
        <v>126</v>
      </c>
      <c r="T1056" s="179" t="s">
        <v>145</v>
      </c>
      <c r="U1056" s="179" t="s">
        <v>101</v>
      </c>
      <c r="V1056" s="179" t="s">
        <v>131</v>
      </c>
      <c r="W1056" s="182"/>
      <c r="X1056" s="182"/>
      <c r="Y1056" s="182"/>
      <c r="Z1056" s="182"/>
      <c r="AA1056" s="182"/>
    </row>
    <row r="1057" ht="22.5" customHeight="1">
      <c r="A1057" s="72">
        <f>COUNTIF('Copy of Call &amp; Chat-Lidya (buat'!$I$4:$I$1868,I1057)</f>
        <v>5</v>
      </c>
      <c r="B1057" s="818">
        <v>46111.0</v>
      </c>
      <c r="C1057" s="91" t="s">
        <v>83</v>
      </c>
      <c r="D1057" s="91" t="s">
        <v>125</v>
      </c>
      <c r="E1057" s="91" t="s">
        <v>1866</v>
      </c>
      <c r="F1057" s="178">
        <v>46104.0</v>
      </c>
      <c r="G1057" s="91"/>
      <c r="H1057" s="91" t="s">
        <v>3076</v>
      </c>
      <c r="I1057" s="412" t="s">
        <v>3077</v>
      </c>
      <c r="J1057" s="558" t="s">
        <v>3078</v>
      </c>
      <c r="K1057" s="558" t="s">
        <v>3079</v>
      </c>
      <c r="L1057" s="313" t="s">
        <v>3079</v>
      </c>
      <c r="M1057" s="91" t="s">
        <v>3080</v>
      </c>
      <c r="N1057" s="91" t="s">
        <v>3080</v>
      </c>
      <c r="O1057" s="183">
        <v>46104.0</v>
      </c>
      <c r="P1057" s="337">
        <v>46118.0</v>
      </c>
      <c r="Q1057" s="91" t="s">
        <v>124</v>
      </c>
      <c r="R1057" s="91">
        <v>1.0</v>
      </c>
      <c r="S1057" s="179" t="s">
        <v>99</v>
      </c>
      <c r="T1057" s="179" t="s">
        <v>145</v>
      </c>
      <c r="U1057" s="179" t="s">
        <v>101</v>
      </c>
      <c r="V1057" s="179" t="s">
        <v>131</v>
      </c>
      <c r="W1057" s="182"/>
      <c r="X1057" s="182"/>
      <c r="Y1057" s="182"/>
      <c r="Z1057" s="182"/>
      <c r="AA1057" s="182"/>
    </row>
    <row r="1058" ht="22.5" customHeight="1">
      <c r="A1058" s="72">
        <f>COUNTIF('Copy of Call &amp; Chat-Lidya (buat'!$I$4:$I$1868,I1058)</f>
        <v>4</v>
      </c>
      <c r="B1058" s="818">
        <v>46111.0</v>
      </c>
      <c r="C1058" s="91" t="s">
        <v>83</v>
      </c>
      <c r="D1058" s="91" t="s">
        <v>125</v>
      </c>
      <c r="E1058" s="91" t="s">
        <v>2584</v>
      </c>
      <c r="F1058" s="178">
        <v>46105.0</v>
      </c>
      <c r="G1058" s="91"/>
      <c r="H1058" s="91" t="s">
        <v>10904</v>
      </c>
      <c r="I1058" s="412" t="s">
        <v>10905</v>
      </c>
      <c r="J1058" s="558" t="s">
        <v>10906</v>
      </c>
      <c r="K1058" s="558" t="s">
        <v>10907</v>
      </c>
      <c r="L1058" s="313" t="s">
        <v>10907</v>
      </c>
      <c r="M1058" s="91" t="s">
        <v>10910</v>
      </c>
      <c r="N1058" s="91" t="s">
        <v>10911</v>
      </c>
      <c r="O1058" s="183">
        <v>46105.0</v>
      </c>
      <c r="P1058" s="337">
        <v>46119.0</v>
      </c>
      <c r="Q1058" s="91" t="s">
        <v>143</v>
      </c>
      <c r="R1058" s="91">
        <v>1.0</v>
      </c>
      <c r="S1058" s="179" t="s">
        <v>99</v>
      </c>
      <c r="T1058" s="179" t="s">
        <v>145</v>
      </c>
      <c r="U1058" s="179" t="s">
        <v>101</v>
      </c>
      <c r="V1058" s="179" t="s">
        <v>131</v>
      </c>
      <c r="W1058" s="182"/>
      <c r="X1058" s="182"/>
      <c r="Y1058" s="182"/>
      <c r="Z1058" s="182"/>
      <c r="AA1058" s="182"/>
    </row>
    <row r="1059" ht="22.5" customHeight="1">
      <c r="A1059" s="72">
        <f>COUNTIF('Copy of Call &amp; Chat-Lidya (buat'!$I$4:$I$1868,I1059)</f>
        <v>9</v>
      </c>
      <c r="B1059" s="818">
        <v>46111.0</v>
      </c>
      <c r="C1059" s="91" t="s">
        <v>83</v>
      </c>
      <c r="D1059" s="91" t="s">
        <v>125</v>
      </c>
      <c r="E1059" s="91" t="s">
        <v>1715</v>
      </c>
      <c r="F1059" s="178">
        <v>46108.0</v>
      </c>
      <c r="G1059" s="91"/>
      <c r="H1059" s="91" t="s">
        <v>1719</v>
      </c>
      <c r="I1059" s="412" t="s">
        <v>1720</v>
      </c>
      <c r="J1059" s="558" t="s">
        <v>1722</v>
      </c>
      <c r="K1059" s="558" t="s">
        <v>1722</v>
      </c>
      <c r="L1059" s="313" t="s">
        <v>1722</v>
      </c>
      <c r="M1059" s="91" t="s">
        <v>1726</v>
      </c>
      <c r="N1059" s="91" t="s">
        <v>1726</v>
      </c>
      <c r="O1059" s="183">
        <v>46108.0</v>
      </c>
      <c r="P1059" s="337">
        <v>46122.0</v>
      </c>
      <c r="Q1059" s="91" t="s">
        <v>143</v>
      </c>
      <c r="R1059" s="91">
        <v>2.0</v>
      </c>
      <c r="S1059" s="179" t="s">
        <v>251</v>
      </c>
      <c r="T1059" s="179" t="s">
        <v>145</v>
      </c>
      <c r="U1059" s="179" t="s">
        <v>101</v>
      </c>
      <c r="V1059" s="179" t="s">
        <v>131</v>
      </c>
      <c r="W1059" s="182"/>
      <c r="X1059" s="182"/>
      <c r="Y1059" s="182"/>
      <c r="Z1059" s="182"/>
      <c r="AA1059" s="182"/>
    </row>
    <row r="1060" ht="22.5" customHeight="1">
      <c r="A1060" s="72">
        <f>COUNTIF('Copy of Call &amp; Chat-Lidya (buat'!$I$4:$I$1868,I1060)</f>
        <v>4</v>
      </c>
      <c r="B1060" s="818">
        <v>46111.0</v>
      </c>
      <c r="C1060" s="91" t="s">
        <v>83</v>
      </c>
      <c r="D1060" s="91" t="s">
        <v>125</v>
      </c>
      <c r="E1060" s="91" t="s">
        <v>2596</v>
      </c>
      <c r="F1060" s="178">
        <v>46107.0</v>
      </c>
      <c r="G1060" s="91"/>
      <c r="H1060" s="91" t="s">
        <v>3081</v>
      </c>
      <c r="I1060" s="412" t="s">
        <v>3082</v>
      </c>
      <c r="J1060" s="558" t="s">
        <v>3083</v>
      </c>
      <c r="K1060" s="558" t="s">
        <v>3084</v>
      </c>
      <c r="L1060" s="313" t="s">
        <v>3084</v>
      </c>
      <c r="M1060" s="91" t="s">
        <v>3085</v>
      </c>
      <c r="N1060" s="91" t="s">
        <v>3085</v>
      </c>
      <c r="O1060" s="183">
        <v>46107.0</v>
      </c>
      <c r="P1060" s="337">
        <v>46121.0</v>
      </c>
      <c r="Q1060" s="91" t="s">
        <v>143</v>
      </c>
      <c r="R1060" s="91">
        <v>1.0</v>
      </c>
      <c r="S1060" s="179" t="s">
        <v>251</v>
      </c>
      <c r="T1060" s="179" t="s">
        <v>145</v>
      </c>
      <c r="U1060" s="179" t="s">
        <v>101</v>
      </c>
      <c r="V1060" s="179" t="s">
        <v>131</v>
      </c>
      <c r="W1060" s="182"/>
      <c r="X1060" s="182"/>
      <c r="Y1060" s="182"/>
      <c r="Z1060" s="182"/>
      <c r="AA1060" s="182"/>
    </row>
    <row r="1061" ht="22.5" customHeight="1">
      <c r="A1061" s="72">
        <f>COUNTIF('Copy of Call &amp; Chat-Lidya (buat'!$I$4:$I$1868,I1061)</f>
        <v>3</v>
      </c>
      <c r="B1061" s="576">
        <v>46111.0</v>
      </c>
      <c r="C1061" s="91" t="s">
        <v>83</v>
      </c>
      <c r="D1061" s="91" t="s">
        <v>125</v>
      </c>
      <c r="E1061" s="91" t="s">
        <v>2603</v>
      </c>
      <c r="F1061" s="178">
        <v>46108.0</v>
      </c>
      <c r="G1061" s="91"/>
      <c r="H1061" s="91" t="s">
        <v>3086</v>
      </c>
      <c r="I1061" s="412" t="s">
        <v>3087</v>
      </c>
      <c r="J1061" s="558" t="s">
        <v>3088</v>
      </c>
      <c r="K1061" s="558" t="s">
        <v>3089</v>
      </c>
      <c r="L1061" s="313" t="s">
        <v>3089</v>
      </c>
      <c r="M1061" s="91" t="s">
        <v>3090</v>
      </c>
      <c r="N1061" s="91" t="s">
        <v>3090</v>
      </c>
      <c r="O1061" s="183">
        <v>46108.0</v>
      </c>
      <c r="P1061" s="176">
        <v>46122.0</v>
      </c>
      <c r="Q1061" s="91" t="s">
        <v>143</v>
      </c>
      <c r="R1061" s="91">
        <v>1.0</v>
      </c>
      <c r="S1061" s="179" t="s">
        <v>126</v>
      </c>
      <c r="T1061" s="179" t="s">
        <v>195</v>
      </c>
      <c r="U1061" s="179" t="s">
        <v>128</v>
      </c>
      <c r="V1061" s="179" t="s">
        <v>131</v>
      </c>
      <c r="W1061" s="182"/>
      <c r="X1061" s="182"/>
      <c r="Y1061" s="182"/>
      <c r="Z1061" s="182"/>
      <c r="AA1061" s="182"/>
    </row>
    <row r="1062" ht="22.5" customHeight="1">
      <c r="A1062" s="72">
        <f>COUNTIF('Copy of Call &amp; Chat-Lidya (buat'!$I$4:$I$1868,I1062)</f>
        <v>3</v>
      </c>
      <c r="B1062" s="576">
        <v>46111.0</v>
      </c>
      <c r="C1062" s="91" t="s">
        <v>83</v>
      </c>
      <c r="D1062" s="91" t="s">
        <v>125</v>
      </c>
      <c r="E1062" s="91" t="s">
        <v>2611</v>
      </c>
      <c r="F1062" s="178">
        <v>46111.0</v>
      </c>
      <c r="G1062" s="91"/>
      <c r="H1062" s="91" t="s">
        <v>3091</v>
      </c>
      <c r="I1062" s="412" t="s">
        <v>3092</v>
      </c>
      <c r="J1062" s="558" t="s">
        <v>3093</v>
      </c>
      <c r="K1062" s="558" t="s">
        <v>3094</v>
      </c>
      <c r="L1062" s="313" t="s">
        <v>3094</v>
      </c>
      <c r="M1062" s="91" t="s">
        <v>3095</v>
      </c>
      <c r="N1062" s="182"/>
      <c r="O1062" s="183">
        <v>46111.0</v>
      </c>
      <c r="P1062" s="176">
        <v>46125.0</v>
      </c>
      <c r="Q1062" s="91" t="s">
        <v>124</v>
      </c>
      <c r="R1062" s="91">
        <v>1.0</v>
      </c>
      <c r="S1062" s="179" t="s">
        <v>251</v>
      </c>
      <c r="T1062" s="179" t="s">
        <v>381</v>
      </c>
      <c r="U1062" s="179" t="s">
        <v>101</v>
      </c>
      <c r="V1062" s="179" t="s">
        <v>283</v>
      </c>
      <c r="W1062" s="182"/>
      <c r="X1062" s="182"/>
      <c r="Y1062" s="182"/>
      <c r="Z1062" s="97" t="s">
        <v>11805</v>
      </c>
      <c r="AA1062" s="182"/>
    </row>
    <row r="1063" ht="22.5" customHeight="1">
      <c r="A1063" s="72">
        <f>COUNTIF('Copy of Call &amp; Chat-Lidya (buat'!$I$4:$I$1868,I1063)</f>
        <v>3</v>
      </c>
      <c r="B1063" s="576">
        <v>46111.0</v>
      </c>
      <c r="C1063" s="91" t="s">
        <v>83</v>
      </c>
      <c r="D1063" s="91" t="s">
        <v>125</v>
      </c>
      <c r="E1063" s="91" t="s">
        <v>2623</v>
      </c>
      <c r="F1063" s="178">
        <v>46111.0</v>
      </c>
      <c r="G1063" s="91"/>
      <c r="H1063" s="91" t="s">
        <v>3097</v>
      </c>
      <c r="I1063" s="412" t="s">
        <v>3098</v>
      </c>
      <c r="J1063" s="558" t="s">
        <v>3099</v>
      </c>
      <c r="K1063" s="558" t="s">
        <v>3100</v>
      </c>
      <c r="L1063" s="313" t="s">
        <v>3100</v>
      </c>
      <c r="M1063" s="91" t="s">
        <v>3101</v>
      </c>
      <c r="N1063" s="91" t="s">
        <v>3101</v>
      </c>
      <c r="O1063" s="183">
        <v>46111.0</v>
      </c>
      <c r="P1063" s="176">
        <v>46125.0</v>
      </c>
      <c r="Q1063" s="91" t="s">
        <v>124</v>
      </c>
      <c r="R1063" s="91">
        <v>1.0</v>
      </c>
      <c r="S1063" s="179" t="s">
        <v>251</v>
      </c>
      <c r="T1063" s="179" t="s">
        <v>350</v>
      </c>
      <c r="U1063" s="179" t="s">
        <v>101</v>
      </c>
      <c r="V1063" s="179" t="s">
        <v>283</v>
      </c>
      <c r="W1063" s="182"/>
      <c r="X1063" s="182"/>
      <c r="Y1063" s="182"/>
      <c r="Z1063" s="97" t="s">
        <v>11809</v>
      </c>
      <c r="AA1063" s="182"/>
    </row>
    <row r="1064" ht="22.5" customHeight="1">
      <c r="A1064" s="72">
        <f>COUNTIF('Copy of Call &amp; Chat-Lidya (buat'!$I$4:$I$1868,I1064)</f>
        <v>26</v>
      </c>
      <c r="B1064" s="576">
        <v>46111.0</v>
      </c>
      <c r="C1064" s="91" t="s">
        <v>83</v>
      </c>
      <c r="D1064" s="91" t="s">
        <v>104</v>
      </c>
      <c r="E1064" s="91" t="s">
        <v>3143</v>
      </c>
      <c r="F1064" s="178">
        <v>46078.0</v>
      </c>
      <c r="G1064" s="182"/>
      <c r="H1064" s="182"/>
      <c r="I1064" s="412" t="s">
        <v>2116</v>
      </c>
      <c r="J1064" s="558" t="s">
        <v>3150</v>
      </c>
      <c r="K1064" s="558" t="s">
        <v>2116</v>
      </c>
      <c r="L1064" s="97" t="s">
        <v>2116</v>
      </c>
      <c r="M1064" s="91" t="s">
        <v>2116</v>
      </c>
      <c r="N1064" s="91" t="s">
        <v>2116</v>
      </c>
      <c r="O1064" s="331" t="s">
        <v>2116</v>
      </c>
      <c r="P1064" s="91" t="s">
        <v>2116</v>
      </c>
      <c r="Q1064" s="91" t="s">
        <v>124</v>
      </c>
      <c r="R1064" s="91">
        <v>2.0</v>
      </c>
      <c r="S1064" s="179" t="s">
        <v>251</v>
      </c>
      <c r="T1064" s="179" t="s">
        <v>145</v>
      </c>
      <c r="U1064" s="179" t="s">
        <v>101</v>
      </c>
      <c r="V1064" s="179" t="s">
        <v>131</v>
      </c>
      <c r="W1064" s="182"/>
      <c r="X1064" s="182"/>
      <c r="Y1064" s="182"/>
      <c r="Z1064" s="182"/>
      <c r="AA1064" s="180" t="s">
        <v>3152</v>
      </c>
    </row>
    <row r="1065" ht="22.5" customHeight="1">
      <c r="A1065" s="72">
        <f>COUNTIF('Copy of Call &amp; Chat-Lidya (buat'!$I$4:$I$1868,I1065)</f>
        <v>26</v>
      </c>
      <c r="B1065" s="576">
        <v>46111.0</v>
      </c>
      <c r="C1065" s="91" t="s">
        <v>83</v>
      </c>
      <c r="D1065" s="91" t="s">
        <v>104</v>
      </c>
      <c r="E1065" s="91" t="s">
        <v>2575</v>
      </c>
      <c r="F1065" s="178">
        <v>46078.0</v>
      </c>
      <c r="G1065" s="182"/>
      <c r="H1065" s="182"/>
      <c r="I1065" s="412" t="s">
        <v>2116</v>
      </c>
      <c r="J1065" s="558" t="s">
        <v>3155</v>
      </c>
      <c r="K1065" s="558" t="s">
        <v>2116</v>
      </c>
      <c r="L1065" s="97" t="s">
        <v>2116</v>
      </c>
      <c r="M1065" s="91" t="s">
        <v>2116</v>
      </c>
      <c r="N1065" s="91" t="s">
        <v>2116</v>
      </c>
      <c r="O1065" s="331" t="s">
        <v>2116</v>
      </c>
      <c r="P1065" s="91" t="s">
        <v>2116</v>
      </c>
      <c r="Q1065" s="91" t="s">
        <v>124</v>
      </c>
      <c r="R1065" s="91">
        <v>2.0</v>
      </c>
      <c r="S1065" s="179" t="s">
        <v>350</v>
      </c>
      <c r="T1065" s="179" t="s">
        <v>145</v>
      </c>
      <c r="U1065" s="179" t="s">
        <v>101</v>
      </c>
      <c r="V1065" s="179" t="s">
        <v>283</v>
      </c>
      <c r="W1065" s="182"/>
      <c r="X1065" s="182"/>
      <c r="Y1065" s="182"/>
      <c r="Z1065" s="97" t="s">
        <v>3161</v>
      </c>
      <c r="AA1065" s="180" t="s">
        <v>3162</v>
      </c>
    </row>
    <row r="1066" ht="22.5" customHeight="1">
      <c r="A1066" s="72">
        <f>COUNTIF('Copy of Call &amp; Chat-Lidya (buat'!$I$4:$I$1868,I1066)</f>
        <v>26</v>
      </c>
      <c r="B1066" s="576">
        <v>46111.0</v>
      </c>
      <c r="C1066" s="91" t="s">
        <v>83</v>
      </c>
      <c r="D1066" s="91" t="s">
        <v>104</v>
      </c>
      <c r="E1066" s="91" t="s">
        <v>2584</v>
      </c>
      <c r="F1066" s="178">
        <v>46078.0</v>
      </c>
      <c r="G1066" s="182"/>
      <c r="H1066" s="182"/>
      <c r="I1066" s="412" t="s">
        <v>2116</v>
      </c>
      <c r="J1066" s="558" t="s">
        <v>2582</v>
      </c>
      <c r="K1066" s="558" t="s">
        <v>2116</v>
      </c>
      <c r="L1066" s="97" t="s">
        <v>2116</v>
      </c>
      <c r="M1066" s="91" t="s">
        <v>2116</v>
      </c>
      <c r="N1066" s="91" t="s">
        <v>2116</v>
      </c>
      <c r="O1066" s="331" t="s">
        <v>2116</v>
      </c>
      <c r="P1066" s="91" t="s">
        <v>2116</v>
      </c>
      <c r="Q1066" s="91" t="s">
        <v>124</v>
      </c>
      <c r="R1066" s="91" t="s">
        <v>98</v>
      </c>
      <c r="S1066" s="83" t="s">
        <v>350</v>
      </c>
      <c r="T1066" s="179" t="s">
        <v>145</v>
      </c>
      <c r="U1066" s="179" t="s">
        <v>101</v>
      </c>
      <c r="V1066" s="179" t="s">
        <v>105</v>
      </c>
      <c r="W1066" s="182"/>
      <c r="X1066" s="182"/>
      <c r="Y1066" s="182"/>
      <c r="Z1066" s="97" t="s">
        <v>3384</v>
      </c>
      <c r="AA1066" s="182"/>
    </row>
    <row r="1067" ht="22.5" customHeight="1">
      <c r="A1067" s="72">
        <f>COUNTIF('Copy of Call &amp; Chat-Lidya (buat'!$I$4:$I$1868,I1067)</f>
        <v>2</v>
      </c>
      <c r="B1067" s="576">
        <v>46111.0</v>
      </c>
      <c r="C1067" s="91" t="s">
        <v>83</v>
      </c>
      <c r="D1067" s="91" t="s">
        <v>104</v>
      </c>
      <c r="E1067" s="91" t="s">
        <v>2603</v>
      </c>
      <c r="F1067" s="178">
        <v>46078.0</v>
      </c>
      <c r="G1067" s="91"/>
      <c r="H1067" s="91">
        <v>8906.0</v>
      </c>
      <c r="I1067" s="412" t="s">
        <v>9546</v>
      </c>
      <c r="J1067" s="558" t="s">
        <v>9947</v>
      </c>
      <c r="K1067" s="558" t="s">
        <v>9548</v>
      </c>
      <c r="L1067" s="313" t="s">
        <v>9548</v>
      </c>
      <c r="M1067" s="91" t="s">
        <v>9551</v>
      </c>
      <c r="N1067" s="550" t="s">
        <v>9551</v>
      </c>
      <c r="O1067" s="183">
        <v>45658.0</v>
      </c>
      <c r="P1067" s="176">
        <v>45834.0</v>
      </c>
      <c r="Q1067" s="91" t="s">
        <v>124</v>
      </c>
      <c r="R1067" s="91">
        <v>1.0</v>
      </c>
      <c r="S1067" s="179" t="s">
        <v>126</v>
      </c>
      <c r="T1067" s="179" t="s">
        <v>127</v>
      </c>
      <c r="U1067" s="179" t="s">
        <v>128</v>
      </c>
      <c r="V1067" s="179" t="s">
        <v>131</v>
      </c>
      <c r="W1067" s="182"/>
      <c r="X1067" s="182"/>
      <c r="Y1067" s="182"/>
      <c r="Z1067" s="182"/>
      <c r="AA1067" s="182"/>
    </row>
    <row r="1068" ht="22.5" customHeight="1">
      <c r="A1068" s="72">
        <f>COUNTIF('Copy of Call &amp; Chat-Lidya (buat'!$I$4:$I$1868,I1068)</f>
        <v>2</v>
      </c>
      <c r="B1068" s="576">
        <v>46111.0</v>
      </c>
      <c r="C1068" s="91" t="s">
        <v>83</v>
      </c>
      <c r="D1068" s="91" t="s">
        <v>104</v>
      </c>
      <c r="E1068" s="91" t="s">
        <v>2611</v>
      </c>
      <c r="F1068" s="178">
        <v>46078.0</v>
      </c>
      <c r="G1068" s="91"/>
      <c r="H1068" s="91">
        <v>8907.0</v>
      </c>
      <c r="I1068" s="412" t="s">
        <v>9556</v>
      </c>
      <c r="J1068" s="558" t="s">
        <v>9557</v>
      </c>
      <c r="K1068" s="558" t="s">
        <v>9558</v>
      </c>
      <c r="L1068" s="313" t="s">
        <v>9558</v>
      </c>
      <c r="M1068" s="91" t="s">
        <v>9559</v>
      </c>
      <c r="N1068" s="550" t="s">
        <v>9559</v>
      </c>
      <c r="O1068" s="183">
        <v>45658.0</v>
      </c>
      <c r="P1068" s="176">
        <v>45834.0</v>
      </c>
      <c r="Q1068" s="91" t="s">
        <v>124</v>
      </c>
      <c r="R1068" s="91">
        <v>1.0</v>
      </c>
      <c r="S1068" s="179" t="s">
        <v>126</v>
      </c>
      <c r="T1068" s="179" t="s">
        <v>127</v>
      </c>
      <c r="U1068" s="179" t="s">
        <v>101</v>
      </c>
      <c r="V1068" s="179" t="s">
        <v>131</v>
      </c>
      <c r="W1068" s="182"/>
      <c r="X1068" s="182"/>
      <c r="Y1068" s="182"/>
      <c r="Z1068" s="182"/>
      <c r="AA1068" s="182"/>
    </row>
    <row r="1069" ht="22.5" customHeight="1">
      <c r="A1069" s="72">
        <f>COUNTIF('Copy of Call &amp; Chat-Lidya (buat'!$I$4:$I$1868,I1069)</f>
        <v>2</v>
      </c>
      <c r="B1069" s="576">
        <v>46111.0</v>
      </c>
      <c r="C1069" s="91" t="s">
        <v>83</v>
      </c>
      <c r="D1069" s="91" t="s">
        <v>104</v>
      </c>
      <c r="E1069" s="91" t="s">
        <v>2623</v>
      </c>
      <c r="F1069" s="178">
        <v>46078.0</v>
      </c>
      <c r="G1069" s="91"/>
      <c r="H1069" s="91">
        <v>8909.0</v>
      </c>
      <c r="I1069" s="412" t="s">
        <v>9566</v>
      </c>
      <c r="J1069" s="558" t="s">
        <v>9567</v>
      </c>
      <c r="K1069" s="558" t="s">
        <v>9568</v>
      </c>
      <c r="L1069" s="313" t="s">
        <v>9568</v>
      </c>
      <c r="M1069" s="91" t="s">
        <v>9569</v>
      </c>
      <c r="N1069" s="550" t="s">
        <v>9570</v>
      </c>
      <c r="O1069" s="183">
        <v>45658.0</v>
      </c>
      <c r="P1069" s="176">
        <v>45834.0</v>
      </c>
      <c r="Q1069" s="91" t="s">
        <v>124</v>
      </c>
      <c r="R1069" s="91">
        <v>1.0</v>
      </c>
      <c r="S1069" s="179" t="s">
        <v>126</v>
      </c>
      <c r="T1069" s="179" t="s">
        <v>127</v>
      </c>
      <c r="U1069" s="179" t="s">
        <v>128</v>
      </c>
      <c r="V1069" s="179" t="s">
        <v>131</v>
      </c>
      <c r="W1069" s="182"/>
      <c r="X1069" s="182"/>
      <c r="Y1069" s="182"/>
      <c r="Z1069" s="182"/>
      <c r="AA1069" s="180" t="s">
        <v>11939</v>
      </c>
    </row>
    <row r="1070" ht="22.5" customHeight="1">
      <c r="A1070" s="72">
        <f>COUNTIF('Copy of Call &amp; Chat-Lidya (buat'!$I$4:$I$1868,I1070)</f>
        <v>2</v>
      </c>
      <c r="B1070" s="576">
        <v>46111.0</v>
      </c>
      <c r="C1070" s="91" t="s">
        <v>83</v>
      </c>
      <c r="D1070" s="91" t="s">
        <v>104</v>
      </c>
      <c r="E1070" s="91" t="s">
        <v>2092</v>
      </c>
      <c r="F1070" s="178">
        <v>46078.0</v>
      </c>
      <c r="G1070" s="91"/>
      <c r="H1070" s="91">
        <v>8910.0</v>
      </c>
      <c r="I1070" s="412" t="s">
        <v>9966</v>
      </c>
      <c r="J1070" s="558" t="s">
        <v>9967</v>
      </c>
      <c r="K1070" s="558" t="s">
        <v>9968</v>
      </c>
      <c r="L1070" s="313" t="s">
        <v>9968</v>
      </c>
      <c r="M1070" s="91" t="s">
        <v>9969</v>
      </c>
      <c r="N1070" s="550" t="s">
        <v>9969</v>
      </c>
      <c r="O1070" s="183">
        <v>45658.0</v>
      </c>
      <c r="P1070" s="176">
        <v>45834.0</v>
      </c>
      <c r="Q1070" s="91" t="s">
        <v>124</v>
      </c>
      <c r="R1070" s="91" t="s">
        <v>124</v>
      </c>
      <c r="S1070" s="179" t="s">
        <v>292</v>
      </c>
      <c r="T1070" s="179" t="s">
        <v>127</v>
      </c>
      <c r="U1070" s="179" t="s">
        <v>101</v>
      </c>
      <c r="V1070" s="179" t="s">
        <v>131</v>
      </c>
      <c r="W1070" s="182"/>
      <c r="X1070" s="182"/>
      <c r="Y1070" s="182"/>
      <c r="Z1070" s="97" t="s">
        <v>6513</v>
      </c>
      <c r="AA1070" s="182"/>
    </row>
    <row r="1071" ht="22.5" customHeight="1">
      <c r="A1071" s="72">
        <f>COUNTIF('Copy of Call &amp; Chat-Lidya (buat'!$I$4:$I$1868,I1071)</f>
        <v>2</v>
      </c>
      <c r="B1071" s="576">
        <v>46111.0</v>
      </c>
      <c r="C1071" s="91" t="s">
        <v>83</v>
      </c>
      <c r="D1071" s="91" t="s">
        <v>104</v>
      </c>
      <c r="E1071" s="91" t="s">
        <v>2629</v>
      </c>
      <c r="F1071" s="178">
        <v>46078.0</v>
      </c>
      <c r="G1071" s="91"/>
      <c r="H1071" s="91">
        <v>8923.0</v>
      </c>
      <c r="I1071" s="412" t="s">
        <v>9976</v>
      </c>
      <c r="J1071" s="558" t="s">
        <v>9977</v>
      </c>
      <c r="K1071" s="558" t="s">
        <v>9978</v>
      </c>
      <c r="L1071" s="313" t="s">
        <v>9978</v>
      </c>
      <c r="M1071" s="182"/>
      <c r="N1071" s="550" t="s">
        <v>9980</v>
      </c>
      <c r="O1071" s="183">
        <v>45660.0</v>
      </c>
      <c r="P1071" s="176">
        <v>45834.0</v>
      </c>
      <c r="Q1071" s="91" t="s">
        <v>124</v>
      </c>
      <c r="R1071" s="91">
        <v>0.0</v>
      </c>
      <c r="S1071" s="179" t="s">
        <v>292</v>
      </c>
      <c r="T1071" s="179" t="s">
        <v>127</v>
      </c>
      <c r="U1071" s="179" t="s">
        <v>128</v>
      </c>
      <c r="V1071" s="179" t="s">
        <v>664</v>
      </c>
      <c r="W1071" s="182"/>
      <c r="X1071" s="182"/>
      <c r="Y1071" s="182"/>
      <c r="Z1071" s="182"/>
      <c r="AA1071" s="182"/>
    </row>
    <row r="1072" ht="22.5" customHeight="1">
      <c r="A1072" s="72">
        <f>COUNTIF('Copy of Call &amp; Chat-Lidya (buat'!$I$4:$I$1868,I1072)</f>
        <v>2</v>
      </c>
      <c r="B1072" s="576">
        <v>46111.0</v>
      </c>
      <c r="C1072" s="91" t="s">
        <v>83</v>
      </c>
      <c r="D1072" s="91" t="s">
        <v>104</v>
      </c>
      <c r="E1072" s="91" t="s">
        <v>6611</v>
      </c>
      <c r="F1072" s="178">
        <v>46078.0</v>
      </c>
      <c r="G1072" s="91"/>
      <c r="H1072" s="91">
        <v>8930.0</v>
      </c>
      <c r="I1072" s="412" t="s">
        <v>9222</v>
      </c>
      <c r="J1072" s="558" t="s">
        <v>9988</v>
      </c>
      <c r="K1072" s="558" t="s">
        <v>9224</v>
      </c>
      <c r="L1072" s="313" t="s">
        <v>9224</v>
      </c>
      <c r="M1072" s="91" t="s">
        <v>9225</v>
      </c>
      <c r="N1072" s="550" t="s">
        <v>9225</v>
      </c>
      <c r="O1072" s="183">
        <v>45661.0</v>
      </c>
      <c r="P1072" s="176">
        <v>45834.0</v>
      </c>
      <c r="Q1072" s="91" t="s">
        <v>124</v>
      </c>
      <c r="R1072" s="91">
        <v>1.0</v>
      </c>
      <c r="S1072" s="179" t="s">
        <v>251</v>
      </c>
      <c r="T1072" s="179" t="s">
        <v>127</v>
      </c>
      <c r="U1072" s="179" t="s">
        <v>101</v>
      </c>
      <c r="V1072" s="179" t="s">
        <v>131</v>
      </c>
      <c r="W1072" s="182"/>
      <c r="X1072" s="182"/>
      <c r="Y1072" s="182"/>
      <c r="Z1072" s="182"/>
      <c r="AA1072" s="182"/>
    </row>
    <row r="1073" ht="22.5" customHeight="1">
      <c r="A1073" s="72">
        <f>COUNTIF('Copy of Call &amp; Chat-Lidya (buat'!$I$4:$I$1868,I1073)</f>
        <v>2</v>
      </c>
      <c r="B1073" s="576">
        <v>46111.0</v>
      </c>
      <c r="C1073" s="91" t="s">
        <v>83</v>
      </c>
      <c r="D1073" s="91" t="s">
        <v>104</v>
      </c>
      <c r="E1073" s="91" t="s">
        <v>6629</v>
      </c>
      <c r="F1073" s="178">
        <v>46078.0</v>
      </c>
      <c r="G1073" s="91"/>
      <c r="H1073" s="91">
        <v>8931.0</v>
      </c>
      <c r="I1073" s="412" t="s">
        <v>9993</v>
      </c>
      <c r="J1073" s="558" t="s">
        <v>3988</v>
      </c>
      <c r="K1073" s="558" t="s">
        <v>3989</v>
      </c>
      <c r="L1073" s="313" t="s">
        <v>3989</v>
      </c>
      <c r="M1073" s="91" t="s">
        <v>3990</v>
      </c>
      <c r="N1073" s="550" t="s">
        <v>3990</v>
      </c>
      <c r="O1073" s="183">
        <v>45661.0</v>
      </c>
      <c r="P1073" s="176">
        <v>45834.0</v>
      </c>
      <c r="Q1073" s="91" t="s">
        <v>8139</v>
      </c>
      <c r="R1073" s="91">
        <v>1.0</v>
      </c>
      <c r="S1073" s="179" t="s">
        <v>126</v>
      </c>
      <c r="T1073" s="179" t="s">
        <v>127</v>
      </c>
      <c r="U1073" s="179" t="s">
        <v>101</v>
      </c>
      <c r="V1073" s="179" t="s">
        <v>131</v>
      </c>
      <c r="W1073" s="182"/>
      <c r="X1073" s="182"/>
      <c r="Y1073" s="182"/>
      <c r="Z1073" s="182"/>
      <c r="AA1073" s="182"/>
    </row>
    <row r="1074" ht="22.5" customHeight="1">
      <c r="A1074" s="72">
        <f>COUNTIF('Copy of Call &amp; Chat-Lidya (buat'!$I$4:$I$1868,I1074)</f>
        <v>2</v>
      </c>
      <c r="B1074" s="576">
        <v>46111.0</v>
      </c>
      <c r="C1074" s="91" t="s">
        <v>83</v>
      </c>
      <c r="D1074" s="91" t="s">
        <v>104</v>
      </c>
      <c r="E1074" s="91" t="s">
        <v>6648</v>
      </c>
      <c r="F1074" s="178">
        <v>46078.0</v>
      </c>
      <c r="G1074" s="91"/>
      <c r="H1074" s="91">
        <v>8944.0</v>
      </c>
      <c r="I1074" s="412" t="s">
        <v>9232</v>
      </c>
      <c r="J1074" s="558" t="s">
        <v>10000</v>
      </c>
      <c r="K1074" s="558" t="s">
        <v>9234</v>
      </c>
      <c r="L1074" s="313" t="s">
        <v>9234</v>
      </c>
      <c r="M1074" s="182"/>
      <c r="N1074" s="550" t="s">
        <v>9235</v>
      </c>
      <c r="O1074" s="183">
        <v>45664.0</v>
      </c>
      <c r="P1074" s="176">
        <v>45834.0</v>
      </c>
      <c r="Q1074" s="91" t="s">
        <v>124</v>
      </c>
      <c r="R1074" s="91">
        <v>1.0</v>
      </c>
      <c r="S1074" s="179" t="s">
        <v>126</v>
      </c>
      <c r="T1074" s="179" t="s">
        <v>127</v>
      </c>
      <c r="U1074" s="179" t="s">
        <v>101</v>
      </c>
      <c r="V1074" s="179" t="s">
        <v>131</v>
      </c>
      <c r="W1074" s="182"/>
      <c r="X1074" s="182"/>
      <c r="Y1074" s="182"/>
      <c r="Z1074" s="182"/>
      <c r="AA1074" s="182"/>
    </row>
    <row r="1075" ht="22.5" customHeight="1">
      <c r="A1075" s="72">
        <f>COUNTIF('Copy of Call &amp; Chat-Lidya (buat'!$I$4:$I$1868,I1075)</f>
        <v>2</v>
      </c>
      <c r="B1075" s="576">
        <v>46111.0</v>
      </c>
      <c r="C1075" s="91" t="s">
        <v>83</v>
      </c>
      <c r="D1075" s="91" t="s">
        <v>104</v>
      </c>
      <c r="E1075" s="91" t="s">
        <v>2041</v>
      </c>
      <c r="F1075" s="178">
        <v>46078.0</v>
      </c>
      <c r="G1075" s="91"/>
      <c r="H1075" s="91">
        <v>8946.0</v>
      </c>
      <c r="I1075" s="412" t="s">
        <v>10002</v>
      </c>
      <c r="J1075" s="558" t="s">
        <v>3943</v>
      </c>
      <c r="K1075" s="558" t="s">
        <v>154</v>
      </c>
      <c r="L1075" s="313" t="s">
        <v>154</v>
      </c>
      <c r="M1075" s="91" t="s">
        <v>10003</v>
      </c>
      <c r="N1075" s="550" t="s">
        <v>3944</v>
      </c>
      <c r="O1075" s="183">
        <v>45664.0</v>
      </c>
      <c r="P1075" s="176">
        <v>45834.0</v>
      </c>
      <c r="Q1075" s="91" t="s">
        <v>175</v>
      </c>
      <c r="R1075" s="91">
        <v>1.0</v>
      </c>
      <c r="S1075" s="179" t="s">
        <v>126</v>
      </c>
      <c r="T1075" s="179" t="s">
        <v>127</v>
      </c>
      <c r="U1075" s="179" t="s">
        <v>101</v>
      </c>
      <c r="V1075" s="179" t="s">
        <v>131</v>
      </c>
      <c r="W1075" s="182"/>
      <c r="X1075" s="182"/>
      <c r="Y1075" s="182"/>
      <c r="Z1075" s="182"/>
      <c r="AA1075" s="180" t="s">
        <v>11959</v>
      </c>
    </row>
    <row r="1076" ht="22.5" customHeight="1">
      <c r="A1076" s="72">
        <f>COUNTIF('Copy of Call &amp; Chat-Lidya (buat'!$I$4:$I$1868,I1076)</f>
        <v>2</v>
      </c>
      <c r="B1076" s="576">
        <v>46111.0</v>
      </c>
      <c r="C1076" s="91" t="s">
        <v>83</v>
      </c>
      <c r="D1076" s="91" t="s">
        <v>104</v>
      </c>
      <c r="E1076" s="91" t="s">
        <v>2642</v>
      </c>
      <c r="F1076" s="178">
        <v>46078.0</v>
      </c>
      <c r="G1076" s="91"/>
      <c r="H1076" s="91">
        <v>8947.0</v>
      </c>
      <c r="I1076" s="412" t="s">
        <v>9237</v>
      </c>
      <c r="J1076" s="558" t="s">
        <v>10010</v>
      </c>
      <c r="K1076" s="558" t="s">
        <v>9239</v>
      </c>
      <c r="L1076" s="313" t="s">
        <v>9239</v>
      </c>
      <c r="M1076" s="91" t="s">
        <v>9240</v>
      </c>
      <c r="N1076" s="550" t="s">
        <v>9240</v>
      </c>
      <c r="O1076" s="183">
        <v>45664.0</v>
      </c>
      <c r="P1076" s="176">
        <v>45834.0</v>
      </c>
      <c r="Q1076" s="91" t="s">
        <v>175</v>
      </c>
      <c r="R1076" s="91">
        <v>1.0</v>
      </c>
      <c r="S1076" s="179" t="s">
        <v>126</v>
      </c>
      <c r="T1076" s="179" t="s">
        <v>127</v>
      </c>
      <c r="U1076" s="179" t="s">
        <v>128</v>
      </c>
      <c r="V1076" s="179" t="s">
        <v>131</v>
      </c>
      <c r="W1076" s="182"/>
      <c r="X1076" s="182"/>
      <c r="Y1076" s="182"/>
      <c r="Z1076" s="182"/>
      <c r="AA1076" s="180" t="s">
        <v>11351</v>
      </c>
    </row>
    <row r="1077" ht="22.5" customHeight="1">
      <c r="A1077" s="72">
        <f>COUNTIF('Copy of Call &amp; Chat-Lidya (buat'!$I$4:$I$1868,I1077)</f>
        <v>2</v>
      </c>
      <c r="B1077" s="576">
        <v>46111.0</v>
      </c>
      <c r="C1077" s="91" t="s">
        <v>83</v>
      </c>
      <c r="D1077" s="91" t="s">
        <v>104</v>
      </c>
      <c r="E1077" s="91" t="s">
        <v>2652</v>
      </c>
      <c r="F1077" s="178">
        <v>46078.0</v>
      </c>
      <c r="G1077" s="91"/>
      <c r="H1077" s="91">
        <v>8948.0</v>
      </c>
      <c r="I1077" s="412" t="s">
        <v>9243</v>
      </c>
      <c r="J1077" s="558" t="s">
        <v>10016</v>
      </c>
      <c r="K1077" s="558" t="s">
        <v>9245</v>
      </c>
      <c r="L1077" s="313" t="s">
        <v>9245</v>
      </c>
      <c r="M1077" s="91" t="s">
        <v>9246</v>
      </c>
      <c r="N1077" s="550" t="s">
        <v>9246</v>
      </c>
      <c r="O1077" s="183">
        <v>45664.0</v>
      </c>
      <c r="P1077" s="176">
        <v>45834.0</v>
      </c>
      <c r="Q1077" s="91" t="s">
        <v>124</v>
      </c>
      <c r="R1077" s="91">
        <v>1.0</v>
      </c>
      <c r="S1077" s="179" t="s">
        <v>126</v>
      </c>
      <c r="T1077" s="179" t="s">
        <v>127</v>
      </c>
      <c r="U1077" s="179" t="s">
        <v>101</v>
      </c>
      <c r="V1077" s="179" t="s">
        <v>131</v>
      </c>
      <c r="W1077" s="182"/>
      <c r="X1077" s="182"/>
      <c r="Y1077" s="182"/>
      <c r="Z1077" s="182"/>
      <c r="AA1077" s="182"/>
    </row>
    <row r="1078" ht="22.5" customHeight="1">
      <c r="A1078" s="72">
        <f>COUNTIF('Copy of Call &amp; Chat-Lidya (buat'!$I$4:$I$1868,I1078)</f>
        <v>2</v>
      </c>
      <c r="B1078" s="576">
        <v>46111.0</v>
      </c>
      <c r="C1078" s="91" t="s">
        <v>83</v>
      </c>
      <c r="D1078" s="91" t="s">
        <v>104</v>
      </c>
      <c r="E1078" s="91" t="s">
        <v>6714</v>
      </c>
      <c r="F1078" s="178">
        <v>46078.0</v>
      </c>
      <c r="G1078" s="91"/>
      <c r="H1078" s="91">
        <v>8968.0</v>
      </c>
      <c r="I1078" s="412" t="s">
        <v>9250</v>
      </c>
      <c r="J1078" s="558" t="s">
        <v>10023</v>
      </c>
      <c r="K1078" s="558" t="s">
        <v>9252</v>
      </c>
      <c r="L1078" s="313" t="s">
        <v>9252</v>
      </c>
      <c r="M1078" s="91" t="s">
        <v>9253</v>
      </c>
      <c r="N1078" s="550" t="s">
        <v>9253</v>
      </c>
      <c r="O1078" s="183">
        <v>45668.0</v>
      </c>
      <c r="P1078" s="176">
        <v>45834.0</v>
      </c>
      <c r="Q1078" s="91" t="s">
        <v>143</v>
      </c>
      <c r="R1078" s="91">
        <v>1.0</v>
      </c>
      <c r="S1078" s="179" t="s">
        <v>251</v>
      </c>
      <c r="T1078" s="179" t="s">
        <v>127</v>
      </c>
      <c r="U1078" s="179" t="s">
        <v>101</v>
      </c>
      <c r="V1078" s="179" t="s">
        <v>131</v>
      </c>
      <c r="W1078" s="182"/>
      <c r="X1078" s="182"/>
      <c r="Y1078" s="182"/>
      <c r="Z1078" s="182"/>
      <c r="AA1078" s="182"/>
    </row>
    <row r="1079" ht="22.5" customHeight="1">
      <c r="A1079" s="72">
        <f>COUNTIF('Copy of Call &amp; Chat-Lidya (buat'!$I$4:$I$1868,I1079)</f>
        <v>2</v>
      </c>
      <c r="B1079" s="576">
        <v>46111.0</v>
      </c>
      <c r="C1079" s="91" t="s">
        <v>83</v>
      </c>
      <c r="D1079" s="91" t="s">
        <v>104</v>
      </c>
      <c r="E1079" s="91" t="s">
        <v>6728</v>
      </c>
      <c r="F1079" s="178">
        <v>46078.0</v>
      </c>
      <c r="G1079" s="91"/>
      <c r="H1079" s="91">
        <v>8969.0</v>
      </c>
      <c r="I1079" s="412" t="s">
        <v>9256</v>
      </c>
      <c r="J1079" s="558" t="s">
        <v>10031</v>
      </c>
      <c r="K1079" s="558" t="s">
        <v>9258</v>
      </c>
      <c r="L1079" s="313" t="s">
        <v>9258</v>
      </c>
      <c r="M1079" s="91" t="s">
        <v>9260</v>
      </c>
      <c r="N1079" s="550" t="s">
        <v>9260</v>
      </c>
      <c r="O1079" s="183">
        <v>45668.0</v>
      </c>
      <c r="P1079" s="176">
        <v>45834.0</v>
      </c>
      <c r="Q1079" s="91" t="s">
        <v>124</v>
      </c>
      <c r="R1079" s="91">
        <v>1.0</v>
      </c>
      <c r="S1079" s="179" t="s">
        <v>126</v>
      </c>
      <c r="T1079" s="179" t="s">
        <v>127</v>
      </c>
      <c r="U1079" s="179" t="s">
        <v>101</v>
      </c>
      <c r="V1079" s="179" t="s">
        <v>131</v>
      </c>
      <c r="W1079" s="91" t="s">
        <v>694</v>
      </c>
      <c r="X1079" s="182"/>
      <c r="Y1079" s="182"/>
      <c r="Z1079" s="182"/>
      <c r="AA1079" s="180" t="s">
        <v>11969</v>
      </c>
    </row>
    <row r="1080" ht="22.5" customHeight="1">
      <c r="A1080" s="72">
        <f>COUNTIF('Copy of Call &amp; Chat-Lidya (buat'!$I$4:$I$1868,I1080)</f>
        <v>2</v>
      </c>
      <c r="B1080" s="576">
        <v>46111.0</v>
      </c>
      <c r="C1080" s="91" t="s">
        <v>83</v>
      </c>
      <c r="D1080" s="91" t="s">
        <v>104</v>
      </c>
      <c r="E1080" s="91" t="s">
        <v>3617</v>
      </c>
      <c r="F1080" s="178">
        <v>46078.0</v>
      </c>
      <c r="G1080" s="91"/>
      <c r="H1080" s="91">
        <v>8984.0</v>
      </c>
      <c r="I1080" s="412" t="s">
        <v>9279</v>
      </c>
      <c r="J1080" s="558" t="s">
        <v>10038</v>
      </c>
      <c r="K1080" s="558" t="s">
        <v>9281</v>
      </c>
      <c r="L1080" s="313" t="s">
        <v>9281</v>
      </c>
      <c r="M1080" s="91" t="s">
        <v>9282</v>
      </c>
      <c r="N1080" s="550" t="s">
        <v>9282</v>
      </c>
      <c r="O1080" s="183">
        <v>45671.0</v>
      </c>
      <c r="P1080" s="176">
        <v>45834.0</v>
      </c>
      <c r="Q1080" s="91" t="s">
        <v>410</v>
      </c>
      <c r="R1080" s="91">
        <v>1.0</v>
      </c>
      <c r="S1080" s="179" t="s">
        <v>126</v>
      </c>
      <c r="T1080" s="179" t="s">
        <v>127</v>
      </c>
      <c r="U1080" s="179" t="s">
        <v>128</v>
      </c>
      <c r="V1080" s="179" t="s">
        <v>131</v>
      </c>
      <c r="W1080" s="182"/>
      <c r="X1080" s="182"/>
      <c r="Y1080" s="182"/>
      <c r="Z1080" s="182"/>
      <c r="AA1080" s="180" t="s">
        <v>11351</v>
      </c>
    </row>
    <row r="1081" ht="22.5" customHeight="1">
      <c r="A1081" s="72">
        <f>COUNTIF('Copy of Call &amp; Chat-Lidya (buat'!$I$4:$I$1868,I1081)</f>
        <v>2</v>
      </c>
      <c r="B1081" s="576">
        <v>46111.0</v>
      </c>
      <c r="C1081" s="91" t="s">
        <v>83</v>
      </c>
      <c r="D1081" s="91" t="s">
        <v>104</v>
      </c>
      <c r="E1081" s="91" t="s">
        <v>6748</v>
      </c>
      <c r="F1081" s="178">
        <v>46078.0</v>
      </c>
      <c r="G1081" s="91"/>
      <c r="H1081" s="91">
        <v>8985.0</v>
      </c>
      <c r="I1081" s="412" t="s">
        <v>9285</v>
      </c>
      <c r="J1081" s="558" t="s">
        <v>10046</v>
      </c>
      <c r="K1081" s="558" t="s">
        <v>9287</v>
      </c>
      <c r="L1081" s="313" t="s">
        <v>9287</v>
      </c>
      <c r="M1081" s="182"/>
      <c r="N1081" s="550" t="s">
        <v>9288</v>
      </c>
      <c r="O1081" s="183">
        <v>45671.0</v>
      </c>
      <c r="P1081" s="176">
        <v>45834.0</v>
      </c>
      <c r="Q1081" s="91" t="s">
        <v>124</v>
      </c>
      <c r="R1081" s="91">
        <v>1.0</v>
      </c>
      <c r="S1081" s="179" t="s">
        <v>126</v>
      </c>
      <c r="T1081" s="179" t="s">
        <v>127</v>
      </c>
      <c r="U1081" s="179" t="s">
        <v>101</v>
      </c>
      <c r="V1081" s="179" t="s">
        <v>131</v>
      </c>
      <c r="W1081" s="182"/>
      <c r="X1081" s="182"/>
      <c r="Y1081" s="182"/>
      <c r="Z1081" s="182"/>
      <c r="AA1081" s="182"/>
    </row>
    <row r="1082" ht="22.5" customHeight="1">
      <c r="A1082" s="72">
        <f>COUNTIF('Copy of Call &amp; Chat-Lidya (buat'!$I$4:$I$1868,I1082)</f>
        <v>2</v>
      </c>
      <c r="B1082" s="576">
        <v>46111.0</v>
      </c>
      <c r="C1082" s="91" t="s">
        <v>83</v>
      </c>
      <c r="D1082" s="91" t="s">
        <v>104</v>
      </c>
      <c r="E1082" s="91" t="s">
        <v>6758</v>
      </c>
      <c r="F1082" s="178">
        <v>46078.0</v>
      </c>
      <c r="G1082" s="91"/>
      <c r="H1082" s="91">
        <v>8987.0</v>
      </c>
      <c r="I1082" s="412" t="s">
        <v>9291</v>
      </c>
      <c r="J1082" s="558" t="s">
        <v>9292</v>
      </c>
      <c r="K1082" s="558" t="s">
        <v>9293</v>
      </c>
      <c r="L1082" s="313" t="s">
        <v>9293</v>
      </c>
      <c r="M1082" s="91" t="s">
        <v>9294</v>
      </c>
      <c r="N1082" s="550" t="s">
        <v>9294</v>
      </c>
      <c r="O1082" s="183">
        <v>45671.0</v>
      </c>
      <c r="P1082" s="176">
        <v>45834.0</v>
      </c>
      <c r="Q1082" s="91" t="s">
        <v>143</v>
      </c>
      <c r="R1082" s="91">
        <v>1.0</v>
      </c>
      <c r="S1082" s="179" t="s">
        <v>126</v>
      </c>
      <c r="T1082" s="179" t="s">
        <v>127</v>
      </c>
      <c r="U1082" s="179" t="s">
        <v>101</v>
      </c>
      <c r="V1082" s="179" t="s">
        <v>131</v>
      </c>
      <c r="W1082" s="182"/>
      <c r="X1082" s="182"/>
      <c r="Y1082" s="182"/>
      <c r="Z1082" s="182"/>
      <c r="AA1082" s="180" t="s">
        <v>10319</v>
      </c>
    </row>
    <row r="1083" ht="22.5" customHeight="1">
      <c r="A1083" s="72">
        <f>COUNTIF('Copy of Call &amp; Chat-Lidya (buat'!$I$4:$I$1868,I1083)</f>
        <v>2</v>
      </c>
      <c r="B1083" s="576">
        <v>46111.0</v>
      </c>
      <c r="C1083" s="91" t="s">
        <v>83</v>
      </c>
      <c r="D1083" s="91" t="s">
        <v>104</v>
      </c>
      <c r="E1083" s="91" t="s">
        <v>6767</v>
      </c>
      <c r="F1083" s="178">
        <v>46078.0</v>
      </c>
      <c r="G1083" s="91"/>
      <c r="H1083" s="91">
        <v>8995.0</v>
      </c>
      <c r="I1083" s="412" t="s">
        <v>9297</v>
      </c>
      <c r="J1083" s="558" t="s">
        <v>10058</v>
      </c>
      <c r="K1083" s="558" t="s">
        <v>9300</v>
      </c>
      <c r="L1083" s="313" t="s">
        <v>9300</v>
      </c>
      <c r="M1083" s="91" t="s">
        <v>9301</v>
      </c>
      <c r="N1083" s="550" t="s">
        <v>9302</v>
      </c>
      <c r="O1083" s="183">
        <v>45674.0</v>
      </c>
      <c r="P1083" s="176">
        <v>45834.0</v>
      </c>
      <c r="Q1083" s="91" t="s">
        <v>213</v>
      </c>
      <c r="R1083" s="91">
        <v>1.0</v>
      </c>
      <c r="S1083" s="179" t="s">
        <v>251</v>
      </c>
      <c r="T1083" s="179" t="s">
        <v>127</v>
      </c>
      <c r="U1083" s="179" t="s">
        <v>101</v>
      </c>
      <c r="V1083" s="179" t="s">
        <v>131</v>
      </c>
      <c r="W1083" s="182"/>
      <c r="X1083" s="182"/>
      <c r="Y1083" s="182"/>
      <c r="Z1083" s="182"/>
      <c r="AA1083" s="180" t="s">
        <v>11351</v>
      </c>
    </row>
    <row r="1084" ht="22.5" customHeight="1">
      <c r="A1084" s="72">
        <f>COUNTIF('Copy of Call &amp; Chat-Lidya (buat'!$I$4:$I$1868,I1084)</f>
        <v>2</v>
      </c>
      <c r="B1084" s="576">
        <v>46111.0</v>
      </c>
      <c r="C1084" s="91" t="s">
        <v>83</v>
      </c>
      <c r="D1084" s="91" t="s">
        <v>104</v>
      </c>
      <c r="E1084" s="91" t="s">
        <v>4343</v>
      </c>
      <c r="F1084" s="178">
        <v>46078.0</v>
      </c>
      <c r="G1084" s="91"/>
      <c r="H1084" s="91">
        <v>8998.0</v>
      </c>
      <c r="I1084" s="412" t="s">
        <v>9304</v>
      </c>
      <c r="J1084" s="558" t="s">
        <v>10062</v>
      </c>
      <c r="K1084" s="558" t="s">
        <v>9306</v>
      </c>
      <c r="L1084" s="313" t="s">
        <v>9306</v>
      </c>
      <c r="M1084" s="91" t="s">
        <v>9307</v>
      </c>
      <c r="N1084" s="550" t="s">
        <v>9307</v>
      </c>
      <c r="O1084" s="183">
        <v>45674.0</v>
      </c>
      <c r="P1084" s="176">
        <v>45834.0</v>
      </c>
      <c r="Q1084" s="91" t="s">
        <v>124</v>
      </c>
      <c r="R1084" s="91">
        <v>1.0</v>
      </c>
      <c r="S1084" s="179" t="s">
        <v>251</v>
      </c>
      <c r="T1084" s="179" t="s">
        <v>127</v>
      </c>
      <c r="U1084" s="179" t="s">
        <v>101</v>
      </c>
      <c r="V1084" s="179" t="s">
        <v>131</v>
      </c>
      <c r="W1084" s="182"/>
      <c r="X1084" s="182"/>
      <c r="Y1084" s="182"/>
      <c r="Z1084" s="182"/>
      <c r="AA1084" s="182"/>
    </row>
    <row r="1085" ht="22.5" customHeight="1">
      <c r="A1085" s="72">
        <f>COUNTIF('Copy of Call &amp; Chat-Lidya (buat'!$I$4:$I$1868,I1085)</f>
        <v>10</v>
      </c>
      <c r="B1085" s="488">
        <v>46111.0</v>
      </c>
      <c r="C1085" s="91" t="s">
        <v>83</v>
      </c>
      <c r="D1085" s="91" t="s">
        <v>125</v>
      </c>
      <c r="E1085" s="91" t="s">
        <v>1672</v>
      </c>
      <c r="F1085" s="178">
        <v>46084.0</v>
      </c>
      <c r="G1085" s="91"/>
      <c r="H1085" s="91" t="s">
        <v>1673</v>
      </c>
      <c r="I1085" s="412" t="s">
        <v>1674</v>
      </c>
      <c r="J1085" s="558" t="s">
        <v>1675</v>
      </c>
      <c r="K1085" s="558" t="s">
        <v>1676</v>
      </c>
      <c r="L1085" s="313" t="s">
        <v>1676</v>
      </c>
      <c r="M1085" s="91" t="s">
        <v>1677</v>
      </c>
      <c r="N1085" s="91" t="s">
        <v>1678</v>
      </c>
      <c r="O1085" s="183">
        <v>46078.0</v>
      </c>
      <c r="P1085" s="176">
        <v>46092.0</v>
      </c>
      <c r="Q1085" s="91" t="s">
        <v>858</v>
      </c>
      <c r="R1085" s="91">
        <v>2.0</v>
      </c>
      <c r="S1085" s="179" t="s">
        <v>350</v>
      </c>
      <c r="T1085" s="179" t="s">
        <v>145</v>
      </c>
      <c r="U1085" s="179" t="s">
        <v>101</v>
      </c>
      <c r="V1085" s="179" t="s">
        <v>283</v>
      </c>
      <c r="W1085" s="182"/>
      <c r="X1085" s="182"/>
      <c r="Y1085" s="184"/>
      <c r="Z1085" s="98" t="s">
        <v>11989</v>
      </c>
      <c r="AA1085" s="182"/>
    </row>
    <row r="1086" ht="22.5" customHeight="1">
      <c r="A1086" s="72">
        <f>COUNTIF('Copy of Call &amp; Chat-Lidya (buat'!$I$4:$I$1868,I1086)</f>
        <v>5</v>
      </c>
      <c r="B1086" s="488">
        <v>46111.0</v>
      </c>
      <c r="C1086" s="91" t="s">
        <v>83</v>
      </c>
      <c r="D1086" s="91" t="s">
        <v>125</v>
      </c>
      <c r="E1086" s="91" t="s">
        <v>7033</v>
      </c>
      <c r="F1086" s="178">
        <v>46084.0</v>
      </c>
      <c r="G1086" s="91"/>
      <c r="H1086" s="91" t="s">
        <v>10296</v>
      </c>
      <c r="I1086" s="412" t="s">
        <v>2352</v>
      </c>
      <c r="J1086" s="558" t="s">
        <v>2353</v>
      </c>
      <c r="K1086" s="558" t="s">
        <v>2354</v>
      </c>
      <c r="L1086" s="313" t="s">
        <v>2354</v>
      </c>
      <c r="M1086" s="91" t="s">
        <v>2355</v>
      </c>
      <c r="N1086" s="91" t="s">
        <v>2355</v>
      </c>
      <c r="O1086" s="183">
        <v>46081.0</v>
      </c>
      <c r="P1086" s="176">
        <v>46095.0</v>
      </c>
      <c r="Q1086" s="91" t="s">
        <v>124</v>
      </c>
      <c r="R1086" s="91">
        <v>2.0</v>
      </c>
      <c r="S1086" s="179" t="s">
        <v>126</v>
      </c>
      <c r="T1086" s="179" t="s">
        <v>145</v>
      </c>
      <c r="U1086" s="179" t="s">
        <v>101</v>
      </c>
      <c r="V1086" s="179" t="s">
        <v>341</v>
      </c>
      <c r="W1086" s="91" t="s">
        <v>509</v>
      </c>
      <c r="X1086" s="182"/>
      <c r="Y1086" s="182"/>
      <c r="Z1086" s="182"/>
      <c r="AA1086" s="182"/>
    </row>
    <row r="1087" ht="22.5" customHeight="1">
      <c r="A1087" s="72">
        <f>COUNTIF('Copy of Call &amp; Chat-Lidya (buat'!$I$4:$I$1868,I1087)</f>
        <v>0</v>
      </c>
      <c r="B1087" s="576">
        <v>46111.0</v>
      </c>
      <c r="C1087" s="94"/>
      <c r="D1087" s="94"/>
      <c r="E1087" s="75"/>
      <c r="F1087" s="429"/>
      <c r="G1087" s="94"/>
      <c r="H1087" s="94"/>
      <c r="I1087" s="538"/>
      <c r="J1087" s="840" t="s">
        <v>1217</v>
      </c>
      <c r="K1087" s="840" t="s">
        <v>1217</v>
      </c>
      <c r="L1087" s="370" t="s">
        <v>1217</v>
      </c>
      <c r="M1087" s="371" t="s">
        <v>1221</v>
      </c>
      <c r="N1087" s="94"/>
      <c r="O1087" s="514"/>
      <c r="P1087" s="436"/>
      <c r="Q1087" s="94"/>
      <c r="R1087" s="94"/>
      <c r="S1087" s="166"/>
      <c r="T1087" s="166" t="s">
        <v>145</v>
      </c>
      <c r="U1087" s="167" t="s">
        <v>101</v>
      </c>
      <c r="V1087" s="166" t="s">
        <v>131</v>
      </c>
      <c r="W1087" s="175"/>
      <c r="X1087" s="175"/>
      <c r="Y1087" s="175"/>
      <c r="Z1087" s="537" t="s">
        <v>11995</v>
      </c>
      <c r="AA1087" s="515"/>
    </row>
    <row r="1088" ht="22.5" customHeight="1">
      <c r="A1088" s="72">
        <f>COUNTIF('Copy of Call &amp; Chat-Lidya (buat'!$I$4:$I$1868,I1088)</f>
        <v>3</v>
      </c>
      <c r="B1088" s="545">
        <v>46108.0</v>
      </c>
      <c r="C1088" s="94" t="s">
        <v>83</v>
      </c>
      <c r="D1088" s="94" t="s">
        <v>125</v>
      </c>
      <c r="E1088" s="75" t="s">
        <v>7341</v>
      </c>
      <c r="F1088" s="429">
        <v>46085.0</v>
      </c>
      <c r="G1088" s="94"/>
      <c r="H1088" s="94">
        <v>9095.0</v>
      </c>
      <c r="I1088" s="160" t="s">
        <v>11575</v>
      </c>
      <c r="J1088" s="161" t="s">
        <v>11576</v>
      </c>
      <c r="K1088" s="161" t="s">
        <v>11577</v>
      </c>
      <c r="L1088" s="430" t="s">
        <v>11577</v>
      </c>
      <c r="M1088" s="94" t="s">
        <v>11578</v>
      </c>
      <c r="N1088" s="94" t="s">
        <v>11579</v>
      </c>
      <c r="O1088" s="431">
        <v>45698.0</v>
      </c>
      <c r="P1088" s="436">
        <v>45834.0</v>
      </c>
      <c r="Q1088" s="94" t="s">
        <v>316</v>
      </c>
      <c r="R1088" s="94">
        <v>1.0</v>
      </c>
      <c r="S1088" s="166" t="s">
        <v>251</v>
      </c>
      <c r="T1088" s="841" t="s">
        <v>127</v>
      </c>
      <c r="U1088" s="167" t="s">
        <v>101</v>
      </c>
      <c r="V1088" s="167" t="s">
        <v>131</v>
      </c>
      <c r="W1088" s="175"/>
      <c r="X1088" s="175"/>
      <c r="Y1088" s="175"/>
      <c r="Z1088" s="175"/>
      <c r="AA1088" s="357"/>
    </row>
    <row r="1089" ht="22.5" customHeight="1">
      <c r="A1089" s="72">
        <f>COUNTIF('Copy of Call &amp; Chat-Lidya (buat'!$I$4:$I$1868,I1089)</f>
        <v>2</v>
      </c>
      <c r="B1089" s="545">
        <v>46108.0</v>
      </c>
      <c r="C1089" s="94" t="s">
        <v>83</v>
      </c>
      <c r="D1089" s="94" t="s">
        <v>125</v>
      </c>
      <c r="E1089" s="75" t="s">
        <v>7348</v>
      </c>
      <c r="F1089" s="429">
        <v>46085.0</v>
      </c>
      <c r="G1089" s="94"/>
      <c r="H1089" s="94">
        <v>9107.0</v>
      </c>
      <c r="I1089" s="160" t="s">
        <v>11583</v>
      </c>
      <c r="J1089" s="161" t="s">
        <v>11584</v>
      </c>
      <c r="K1089" s="161" t="s">
        <v>11585</v>
      </c>
      <c r="L1089" s="430" t="s">
        <v>11585</v>
      </c>
      <c r="M1089" s="94" t="s">
        <v>11586</v>
      </c>
      <c r="N1089" s="94" t="s">
        <v>11587</v>
      </c>
      <c r="O1089" s="431">
        <v>45700.0</v>
      </c>
      <c r="P1089" s="436">
        <v>45834.0</v>
      </c>
      <c r="Q1089" s="94" t="s">
        <v>4319</v>
      </c>
      <c r="R1089" s="94">
        <v>1.0</v>
      </c>
      <c r="S1089" s="167" t="s">
        <v>126</v>
      </c>
      <c r="T1089" s="841" t="s">
        <v>127</v>
      </c>
      <c r="U1089" s="167" t="s">
        <v>101</v>
      </c>
      <c r="V1089" s="167" t="s">
        <v>131</v>
      </c>
      <c r="W1089" s="175"/>
      <c r="X1089" s="175"/>
      <c r="Y1089" s="175"/>
      <c r="Z1089" s="175"/>
      <c r="AA1089" s="357"/>
    </row>
    <row r="1090" ht="22.5" customHeight="1">
      <c r="A1090" s="72">
        <f>COUNTIF('Copy of Call &amp; Chat-Lidya (buat'!$I$4:$I$1868,I1090)</f>
        <v>2</v>
      </c>
      <c r="B1090" s="545">
        <v>46108.0</v>
      </c>
      <c r="C1090" s="94" t="s">
        <v>83</v>
      </c>
      <c r="D1090" s="94" t="s">
        <v>125</v>
      </c>
      <c r="E1090" s="75" t="s">
        <v>7362</v>
      </c>
      <c r="F1090" s="429">
        <v>46085.0</v>
      </c>
      <c r="G1090" s="94"/>
      <c r="H1090" s="94">
        <v>9108.0</v>
      </c>
      <c r="I1090" s="160" t="s">
        <v>11590</v>
      </c>
      <c r="J1090" s="161" t="s">
        <v>11591</v>
      </c>
      <c r="K1090" s="161" t="s">
        <v>8208</v>
      </c>
      <c r="L1090" s="430" t="s">
        <v>8208</v>
      </c>
      <c r="M1090" s="94" t="s">
        <v>11592</v>
      </c>
      <c r="N1090" s="94" t="s">
        <v>11592</v>
      </c>
      <c r="O1090" s="431">
        <v>45700.0</v>
      </c>
      <c r="P1090" s="436">
        <v>45834.0</v>
      </c>
      <c r="Q1090" s="94" t="s">
        <v>143</v>
      </c>
      <c r="R1090" s="94">
        <v>1.0</v>
      </c>
      <c r="S1090" s="167" t="s">
        <v>126</v>
      </c>
      <c r="T1090" s="841" t="s">
        <v>127</v>
      </c>
      <c r="U1090" s="167" t="s">
        <v>101</v>
      </c>
      <c r="V1090" s="167" t="s">
        <v>131</v>
      </c>
      <c r="W1090" s="175"/>
      <c r="X1090" s="175"/>
      <c r="Y1090" s="175"/>
      <c r="Z1090" s="175"/>
      <c r="AA1090" s="357"/>
    </row>
    <row r="1091" ht="22.5" customHeight="1">
      <c r="A1091" s="72">
        <f>COUNTIF('Copy of Call &amp; Chat-Lidya (buat'!$I$4:$I$1868,I1091)</f>
        <v>2</v>
      </c>
      <c r="B1091" s="545">
        <v>46108.0</v>
      </c>
      <c r="C1091" s="94" t="s">
        <v>83</v>
      </c>
      <c r="D1091" s="94" t="s">
        <v>125</v>
      </c>
      <c r="E1091" s="75" t="s">
        <v>7374</v>
      </c>
      <c r="F1091" s="429">
        <v>46085.0</v>
      </c>
      <c r="G1091" s="94"/>
      <c r="H1091" s="94">
        <v>9117.0</v>
      </c>
      <c r="I1091" s="160" t="s">
        <v>11601</v>
      </c>
      <c r="J1091" s="161" t="s">
        <v>11602</v>
      </c>
      <c r="K1091" s="161" t="s">
        <v>11603</v>
      </c>
      <c r="L1091" s="430" t="s">
        <v>11603</v>
      </c>
      <c r="M1091" s="94" t="s">
        <v>11605</v>
      </c>
      <c r="N1091" s="94" t="s">
        <v>11606</v>
      </c>
      <c r="O1091" s="431">
        <v>45702.0</v>
      </c>
      <c r="P1091" s="436">
        <v>45834.0</v>
      </c>
      <c r="Q1091" s="94" t="s">
        <v>143</v>
      </c>
      <c r="R1091" s="94">
        <v>1.0</v>
      </c>
      <c r="S1091" s="166" t="s">
        <v>126</v>
      </c>
      <c r="T1091" s="841" t="s">
        <v>127</v>
      </c>
      <c r="U1091" s="167" t="s">
        <v>128</v>
      </c>
      <c r="V1091" s="167" t="s">
        <v>131</v>
      </c>
      <c r="W1091" s="175"/>
      <c r="X1091" s="175"/>
      <c r="Y1091" s="175"/>
      <c r="Z1091" s="175"/>
      <c r="AA1091" s="357" t="s">
        <v>10819</v>
      </c>
    </row>
    <row r="1092" ht="22.5" customHeight="1">
      <c r="A1092" s="72">
        <f>COUNTIF('Copy of Call &amp; Chat-Lidya (buat'!$I$4:$I$1868,I1092)</f>
        <v>3</v>
      </c>
      <c r="B1092" s="545">
        <v>46108.0</v>
      </c>
      <c r="C1092" s="94" t="s">
        <v>83</v>
      </c>
      <c r="D1092" s="94" t="s">
        <v>125</v>
      </c>
      <c r="E1092" s="75" t="s">
        <v>7384</v>
      </c>
      <c r="F1092" s="429">
        <v>46085.0</v>
      </c>
      <c r="G1092" s="94"/>
      <c r="H1092" s="94">
        <v>9131.0</v>
      </c>
      <c r="I1092" s="160" t="s">
        <v>11619</v>
      </c>
      <c r="J1092" s="161" t="s">
        <v>11620</v>
      </c>
      <c r="K1092" s="161" t="s">
        <v>11620</v>
      </c>
      <c r="L1092" s="430" t="s">
        <v>11620</v>
      </c>
      <c r="M1092" s="94" t="s">
        <v>11621</v>
      </c>
      <c r="N1092" s="94" t="s">
        <v>11621</v>
      </c>
      <c r="O1092" s="431">
        <v>45705.0</v>
      </c>
      <c r="P1092" s="436">
        <v>45834.0</v>
      </c>
      <c r="Q1092" s="94" t="s">
        <v>124</v>
      </c>
      <c r="R1092" s="94">
        <v>1.0</v>
      </c>
      <c r="S1092" s="167" t="s">
        <v>126</v>
      </c>
      <c r="T1092" s="841" t="s">
        <v>127</v>
      </c>
      <c r="U1092" s="167" t="s">
        <v>101</v>
      </c>
      <c r="V1092" s="167" t="s">
        <v>131</v>
      </c>
      <c r="W1092" s="175"/>
      <c r="X1092" s="175"/>
      <c r="Y1092" s="175"/>
      <c r="Z1092" s="175"/>
      <c r="AA1092" s="357"/>
    </row>
    <row r="1093" ht="22.5" customHeight="1">
      <c r="A1093" s="72">
        <f>COUNTIF('Copy of Call &amp; Chat-Lidya (buat'!$I$4:$I$1868,I1093)</f>
        <v>2</v>
      </c>
      <c r="B1093" s="545">
        <v>46108.0</v>
      </c>
      <c r="C1093" s="94" t="s">
        <v>83</v>
      </c>
      <c r="D1093" s="94" t="s">
        <v>125</v>
      </c>
      <c r="E1093" s="75" t="s">
        <v>7394</v>
      </c>
      <c r="F1093" s="429">
        <v>46085.0</v>
      </c>
      <c r="G1093" s="94"/>
      <c r="H1093" s="94">
        <v>9135.0</v>
      </c>
      <c r="I1093" s="160" t="s">
        <v>11623</v>
      </c>
      <c r="J1093" s="161" t="s">
        <v>11624</v>
      </c>
      <c r="K1093" s="161" t="s">
        <v>11625</v>
      </c>
      <c r="L1093" s="430" t="s">
        <v>11625</v>
      </c>
      <c r="M1093" s="94" t="s">
        <v>11626</v>
      </c>
      <c r="N1093" s="94" t="s">
        <v>11627</v>
      </c>
      <c r="O1093" s="431">
        <v>45705.0</v>
      </c>
      <c r="P1093" s="436">
        <v>45834.0</v>
      </c>
      <c r="Q1093" s="94" t="s">
        <v>657</v>
      </c>
      <c r="R1093" s="94">
        <v>1.0</v>
      </c>
      <c r="S1093" s="166" t="s">
        <v>251</v>
      </c>
      <c r="T1093" s="841" t="s">
        <v>127</v>
      </c>
      <c r="U1093" s="167" t="s">
        <v>101</v>
      </c>
      <c r="V1093" s="167" t="s">
        <v>131</v>
      </c>
      <c r="W1093" s="175"/>
      <c r="X1093" s="175"/>
      <c r="Y1093" s="175"/>
      <c r="Z1093" s="175"/>
      <c r="AA1093" s="357"/>
    </row>
    <row r="1094" ht="22.5" customHeight="1">
      <c r="A1094" s="72">
        <f>COUNTIF('Copy of Call &amp; Chat-Lidya (buat'!$I$4:$I$1868,I1094)</f>
        <v>2</v>
      </c>
      <c r="B1094" s="545">
        <v>46108.0</v>
      </c>
      <c r="C1094" s="94" t="s">
        <v>83</v>
      </c>
      <c r="D1094" s="94" t="s">
        <v>125</v>
      </c>
      <c r="E1094" s="75" t="s">
        <v>7408</v>
      </c>
      <c r="F1094" s="429">
        <v>46085.0</v>
      </c>
      <c r="G1094" s="94"/>
      <c r="H1094" s="94">
        <v>9138.0</v>
      </c>
      <c r="I1094" s="160" t="s">
        <v>11628</v>
      </c>
      <c r="J1094" s="161" t="s">
        <v>11629</v>
      </c>
      <c r="K1094" s="161" t="s">
        <v>11630</v>
      </c>
      <c r="L1094" s="430" t="s">
        <v>11630</v>
      </c>
      <c r="M1094" s="175"/>
      <c r="N1094" s="94" t="s">
        <v>11631</v>
      </c>
      <c r="O1094" s="431">
        <v>45706.0</v>
      </c>
      <c r="P1094" s="436">
        <v>45834.0</v>
      </c>
      <c r="Q1094" s="94" t="s">
        <v>461</v>
      </c>
      <c r="R1094" s="94">
        <v>1.0</v>
      </c>
      <c r="S1094" s="166" t="s">
        <v>251</v>
      </c>
      <c r="T1094" s="841" t="s">
        <v>127</v>
      </c>
      <c r="U1094" s="167" t="s">
        <v>128</v>
      </c>
      <c r="V1094" s="167" t="s">
        <v>302</v>
      </c>
      <c r="W1094" s="175"/>
      <c r="X1094" s="175"/>
      <c r="Y1094" s="175"/>
      <c r="Z1094" s="175"/>
      <c r="AA1094" s="357" t="s">
        <v>10831</v>
      </c>
    </row>
    <row r="1095" ht="22.5" customHeight="1">
      <c r="A1095" s="72">
        <f>COUNTIF('Copy of Call &amp; Chat-Lidya (buat'!$I$4:$I$1868,I1095)</f>
        <v>3</v>
      </c>
      <c r="B1095" s="545">
        <v>46108.0</v>
      </c>
      <c r="C1095" s="94" t="s">
        <v>83</v>
      </c>
      <c r="D1095" s="94" t="s">
        <v>125</v>
      </c>
      <c r="E1095" s="75" t="s">
        <v>7447</v>
      </c>
      <c r="F1095" s="429">
        <v>46085.0</v>
      </c>
      <c r="G1095" s="94"/>
      <c r="H1095" s="94">
        <v>9162.0</v>
      </c>
      <c r="I1095" s="160" t="s">
        <v>11641</v>
      </c>
      <c r="J1095" s="161" t="s">
        <v>11642</v>
      </c>
      <c r="K1095" s="161" t="s">
        <v>11643</v>
      </c>
      <c r="L1095" s="430" t="s">
        <v>11643</v>
      </c>
      <c r="M1095" s="94" t="s">
        <v>11644</v>
      </c>
      <c r="N1095" s="94" t="s">
        <v>11644</v>
      </c>
      <c r="O1095" s="431">
        <v>45709.0</v>
      </c>
      <c r="P1095" s="436">
        <v>45834.0</v>
      </c>
      <c r="Q1095" s="94" t="s">
        <v>213</v>
      </c>
      <c r="R1095" s="94">
        <v>1.0</v>
      </c>
      <c r="S1095" s="166" t="s">
        <v>126</v>
      </c>
      <c r="T1095" s="841" t="s">
        <v>127</v>
      </c>
      <c r="U1095" s="163"/>
      <c r="V1095" s="354" t="s">
        <v>131</v>
      </c>
      <c r="W1095" s="175"/>
      <c r="X1095" s="175"/>
      <c r="Y1095" s="175"/>
      <c r="Z1095" s="175"/>
      <c r="AA1095" s="357"/>
    </row>
    <row r="1096" ht="22.5" customHeight="1">
      <c r="A1096" s="72">
        <f>COUNTIF('Copy of Call &amp; Chat-Lidya (buat'!$I$4:$I$1868,I1096)</f>
        <v>2</v>
      </c>
      <c r="B1096" s="545">
        <v>46108.0</v>
      </c>
      <c r="C1096" s="94" t="s">
        <v>83</v>
      </c>
      <c r="D1096" s="94" t="s">
        <v>125</v>
      </c>
      <c r="E1096" s="75" t="s">
        <v>7454</v>
      </c>
      <c r="F1096" s="429">
        <v>46085.0</v>
      </c>
      <c r="G1096" s="94"/>
      <c r="H1096" s="94">
        <v>9165.0</v>
      </c>
      <c r="I1096" s="160" t="s">
        <v>11645</v>
      </c>
      <c r="J1096" s="161" t="s">
        <v>11646</v>
      </c>
      <c r="K1096" s="161" t="s">
        <v>11647</v>
      </c>
      <c r="L1096" s="430" t="s">
        <v>11647</v>
      </c>
      <c r="M1096" s="94" t="s">
        <v>11648</v>
      </c>
      <c r="N1096" s="94" t="s">
        <v>11648</v>
      </c>
      <c r="O1096" s="431">
        <v>45710.0</v>
      </c>
      <c r="P1096" s="436">
        <v>45834.0</v>
      </c>
      <c r="Q1096" s="94" t="s">
        <v>124</v>
      </c>
      <c r="R1096" s="94">
        <v>1.0</v>
      </c>
      <c r="S1096" s="166" t="s">
        <v>126</v>
      </c>
      <c r="T1096" s="841" t="s">
        <v>127</v>
      </c>
      <c r="U1096" s="167" t="s">
        <v>101</v>
      </c>
      <c r="V1096" s="167" t="s">
        <v>131</v>
      </c>
      <c r="W1096" s="175"/>
      <c r="X1096" s="175"/>
      <c r="Y1096" s="175"/>
      <c r="Z1096" s="175"/>
      <c r="AA1096" s="357"/>
    </row>
    <row r="1097" ht="22.5" customHeight="1">
      <c r="A1097" s="72">
        <f>COUNTIF('Copy of Call &amp; Chat-Lidya (buat'!$I$4:$I$1868,I1097)</f>
        <v>2</v>
      </c>
      <c r="B1097" s="545">
        <v>46108.0</v>
      </c>
      <c r="C1097" s="94" t="s">
        <v>83</v>
      </c>
      <c r="D1097" s="94" t="s">
        <v>125</v>
      </c>
      <c r="E1097" s="75" t="s">
        <v>2049</v>
      </c>
      <c r="F1097" s="429">
        <v>46085.0</v>
      </c>
      <c r="G1097" s="94"/>
      <c r="H1097" s="94">
        <v>9166.0</v>
      </c>
      <c r="I1097" s="160" t="s">
        <v>11651</v>
      </c>
      <c r="J1097" s="161" t="s">
        <v>11652</v>
      </c>
      <c r="K1097" s="161" t="s">
        <v>11653</v>
      </c>
      <c r="L1097" s="430" t="s">
        <v>11653</v>
      </c>
      <c r="M1097" s="94" t="s">
        <v>11654</v>
      </c>
      <c r="N1097" s="94" t="s">
        <v>11654</v>
      </c>
      <c r="O1097" s="431">
        <v>45711.0</v>
      </c>
      <c r="P1097" s="436">
        <v>45834.0</v>
      </c>
      <c r="Q1097" s="94" t="s">
        <v>124</v>
      </c>
      <c r="R1097" s="94">
        <v>1.0</v>
      </c>
      <c r="S1097" s="166" t="s">
        <v>126</v>
      </c>
      <c r="T1097" s="841" t="s">
        <v>127</v>
      </c>
      <c r="U1097" s="167" t="s">
        <v>101</v>
      </c>
      <c r="V1097" s="167" t="s">
        <v>131</v>
      </c>
      <c r="W1097" s="175"/>
      <c r="X1097" s="175"/>
      <c r="Y1097" s="175"/>
      <c r="Z1097" s="175"/>
      <c r="AA1097" s="357"/>
    </row>
    <row r="1098" ht="22.5" customHeight="1">
      <c r="A1098" s="72">
        <f>COUNTIF('Copy of Call &amp; Chat-Lidya (buat'!$I$4:$I$1868,I1098)</f>
        <v>2</v>
      </c>
      <c r="B1098" s="545">
        <v>46108.0</v>
      </c>
      <c r="C1098" s="94" t="s">
        <v>83</v>
      </c>
      <c r="D1098" s="94" t="s">
        <v>125</v>
      </c>
      <c r="E1098" s="75" t="s">
        <v>2489</v>
      </c>
      <c r="F1098" s="429">
        <v>46085.0</v>
      </c>
      <c r="G1098" s="94"/>
      <c r="H1098" s="94">
        <v>9168.0</v>
      </c>
      <c r="I1098" s="160" t="s">
        <v>7411</v>
      </c>
      <c r="J1098" s="161" t="s">
        <v>11656</v>
      </c>
      <c r="K1098" s="161" t="s">
        <v>7413</v>
      </c>
      <c r="L1098" s="430" t="s">
        <v>7413</v>
      </c>
      <c r="M1098" s="175"/>
      <c r="N1098" s="94" t="s">
        <v>7414</v>
      </c>
      <c r="O1098" s="431">
        <v>45711.0</v>
      </c>
      <c r="P1098" s="436">
        <v>45834.0</v>
      </c>
      <c r="Q1098" s="94" t="s">
        <v>124</v>
      </c>
      <c r="R1098" s="94">
        <v>1.0</v>
      </c>
      <c r="S1098" s="166" t="s">
        <v>126</v>
      </c>
      <c r="T1098" s="841" t="s">
        <v>127</v>
      </c>
      <c r="U1098" s="167" t="s">
        <v>101</v>
      </c>
      <c r="V1098" s="167" t="s">
        <v>131</v>
      </c>
      <c r="W1098" s="175"/>
      <c r="X1098" s="175"/>
      <c r="Y1098" s="175"/>
      <c r="Z1098" s="175"/>
      <c r="AA1098" s="357"/>
    </row>
    <row r="1099" ht="22.5" customHeight="1">
      <c r="A1099" s="72">
        <f>COUNTIF('Copy of Call &amp; Chat-Lidya (buat'!$I$4:$I$1868,I1099)</f>
        <v>2</v>
      </c>
      <c r="B1099" s="545">
        <v>46108.0</v>
      </c>
      <c r="C1099" s="94" t="s">
        <v>83</v>
      </c>
      <c r="D1099" s="94" t="s">
        <v>125</v>
      </c>
      <c r="E1099" s="75" t="s">
        <v>2830</v>
      </c>
      <c r="F1099" s="429">
        <v>46083.0</v>
      </c>
      <c r="G1099" s="94"/>
      <c r="H1099" s="94">
        <v>9581.0</v>
      </c>
      <c r="I1099" s="160" t="s">
        <v>10419</v>
      </c>
      <c r="J1099" s="161" t="s">
        <v>10420</v>
      </c>
      <c r="K1099" s="161" t="s">
        <v>9399</v>
      </c>
      <c r="L1099" s="430" t="s">
        <v>10421</v>
      </c>
      <c r="M1099" s="94" t="s">
        <v>10422</v>
      </c>
      <c r="N1099" s="94" t="s">
        <v>10422</v>
      </c>
      <c r="O1099" s="431">
        <v>45837.0</v>
      </c>
      <c r="P1099" s="436">
        <v>45851.0</v>
      </c>
      <c r="Q1099" s="94" t="s">
        <v>98</v>
      </c>
      <c r="R1099" s="94">
        <v>1.0</v>
      </c>
      <c r="S1099" s="166" t="s">
        <v>126</v>
      </c>
      <c r="T1099" s="841" t="s">
        <v>127</v>
      </c>
      <c r="U1099" s="163"/>
      <c r="V1099" s="167" t="s">
        <v>131</v>
      </c>
      <c r="W1099" s="175"/>
      <c r="X1099" s="175"/>
      <c r="Y1099" s="175"/>
      <c r="Z1099" s="175"/>
      <c r="AA1099" s="357"/>
    </row>
    <row r="1100" ht="22.5" customHeight="1">
      <c r="A1100" s="72">
        <f>COUNTIF('Copy of Call &amp; Chat-Lidya (buat'!$I$4:$I$1868,I1100)</f>
        <v>2</v>
      </c>
      <c r="B1100" s="545">
        <v>46108.0</v>
      </c>
      <c r="C1100" s="94" t="s">
        <v>83</v>
      </c>
      <c r="D1100" s="94" t="s">
        <v>125</v>
      </c>
      <c r="E1100" s="75" t="s">
        <v>761</v>
      </c>
      <c r="F1100" s="429">
        <v>46083.0</v>
      </c>
      <c r="G1100" s="94"/>
      <c r="H1100" s="94">
        <v>9584.0</v>
      </c>
      <c r="I1100" s="160" t="s">
        <v>10429</v>
      </c>
      <c r="J1100" s="161" t="s">
        <v>10430</v>
      </c>
      <c r="K1100" s="161" t="s">
        <v>10432</v>
      </c>
      <c r="L1100" s="430" t="s">
        <v>10432</v>
      </c>
      <c r="M1100" s="94" t="s">
        <v>10434</v>
      </c>
      <c r="N1100" s="94" t="s">
        <v>10434</v>
      </c>
      <c r="O1100" s="431">
        <v>45837.0</v>
      </c>
      <c r="P1100" s="436">
        <v>45851.0</v>
      </c>
      <c r="Q1100" s="94" t="s">
        <v>149</v>
      </c>
      <c r="R1100" s="94">
        <v>1.0</v>
      </c>
      <c r="S1100" s="166" t="s">
        <v>126</v>
      </c>
      <c r="T1100" s="841" t="s">
        <v>127</v>
      </c>
      <c r="U1100" s="163"/>
      <c r="V1100" s="167" t="s">
        <v>131</v>
      </c>
      <c r="W1100" s="175"/>
      <c r="X1100" s="175"/>
      <c r="Y1100" s="175"/>
      <c r="Z1100" s="175"/>
      <c r="AA1100" s="357"/>
    </row>
    <row r="1101" ht="22.5" customHeight="1">
      <c r="A1101" s="72">
        <f>COUNTIF('Copy of Call &amp; Chat-Lidya (buat'!$I$4:$I$1868,I1101)</f>
        <v>2</v>
      </c>
      <c r="B1101" s="545">
        <v>46108.0</v>
      </c>
      <c r="C1101" s="94" t="s">
        <v>83</v>
      </c>
      <c r="D1101" s="94" t="s">
        <v>125</v>
      </c>
      <c r="E1101" s="75" t="s">
        <v>2390</v>
      </c>
      <c r="F1101" s="429">
        <v>46083.0</v>
      </c>
      <c r="G1101" s="94"/>
      <c r="H1101" s="94">
        <v>9585.0</v>
      </c>
      <c r="I1101" s="160" t="s">
        <v>10438</v>
      </c>
      <c r="J1101" s="161" t="s">
        <v>10440</v>
      </c>
      <c r="K1101" s="161" t="s">
        <v>10441</v>
      </c>
      <c r="L1101" s="430" t="s">
        <v>10442</v>
      </c>
      <c r="M1101" s="94" t="s">
        <v>10443</v>
      </c>
      <c r="N1101" s="94" t="s">
        <v>10443</v>
      </c>
      <c r="O1101" s="431">
        <v>45837.0</v>
      </c>
      <c r="P1101" s="436">
        <v>45851.0</v>
      </c>
      <c r="Q1101" s="94" t="s">
        <v>124</v>
      </c>
      <c r="R1101" s="94">
        <v>1.0</v>
      </c>
      <c r="S1101" s="354" t="s">
        <v>350</v>
      </c>
      <c r="T1101" s="841" t="s">
        <v>145</v>
      </c>
      <c r="U1101" s="354" t="s">
        <v>101</v>
      </c>
      <c r="V1101" s="166" t="s">
        <v>283</v>
      </c>
      <c r="W1101" s="175"/>
      <c r="X1101" s="175"/>
      <c r="Y1101" s="175"/>
      <c r="Z1101" s="353" t="s">
        <v>12038</v>
      </c>
      <c r="AA1101" s="357"/>
    </row>
    <row r="1102" ht="22.5" customHeight="1">
      <c r="A1102" s="72">
        <f>COUNTIF('Copy of Call &amp; Chat-Lidya (buat'!$I$4:$I$1868,I1102)</f>
        <v>2</v>
      </c>
      <c r="B1102" s="545">
        <v>46108.0</v>
      </c>
      <c r="C1102" s="94" t="s">
        <v>83</v>
      </c>
      <c r="D1102" s="94" t="s">
        <v>125</v>
      </c>
      <c r="E1102" s="75" t="s">
        <v>2857</v>
      </c>
      <c r="F1102" s="429">
        <v>46083.0</v>
      </c>
      <c r="G1102" s="94"/>
      <c r="H1102" s="94">
        <v>9587.0</v>
      </c>
      <c r="I1102" s="160" t="s">
        <v>10449</v>
      </c>
      <c r="J1102" s="161" t="s">
        <v>10450</v>
      </c>
      <c r="K1102" s="161" t="s">
        <v>5180</v>
      </c>
      <c r="L1102" s="430" t="s">
        <v>5180</v>
      </c>
      <c r="M1102" s="94" t="s">
        <v>10451</v>
      </c>
      <c r="N1102" s="94" t="s">
        <v>10452</v>
      </c>
      <c r="O1102" s="431">
        <v>45838.0</v>
      </c>
      <c r="P1102" s="436">
        <v>45852.0</v>
      </c>
      <c r="Q1102" s="94" t="s">
        <v>8461</v>
      </c>
      <c r="R1102" s="94">
        <v>1.0</v>
      </c>
      <c r="S1102" s="354" t="s">
        <v>251</v>
      </c>
      <c r="T1102" s="841" t="s">
        <v>127</v>
      </c>
      <c r="U1102" s="163"/>
      <c r="V1102" s="167" t="s">
        <v>131</v>
      </c>
      <c r="W1102" s="175"/>
      <c r="X1102" s="175"/>
      <c r="Y1102" s="175"/>
      <c r="Z1102" s="175"/>
      <c r="AA1102" s="357"/>
    </row>
    <row r="1103" ht="22.5" customHeight="1">
      <c r="A1103" s="72">
        <f>COUNTIF('Copy of Call &amp; Chat-Lidya (buat'!$I$4:$I$1868,I1103)</f>
        <v>2</v>
      </c>
      <c r="B1103" s="545">
        <v>46108.0</v>
      </c>
      <c r="C1103" s="94" t="s">
        <v>83</v>
      </c>
      <c r="D1103" s="94" t="s">
        <v>125</v>
      </c>
      <c r="E1103" s="75" t="s">
        <v>2406</v>
      </c>
      <c r="F1103" s="429">
        <v>46083.0</v>
      </c>
      <c r="G1103" s="94"/>
      <c r="H1103" s="94">
        <v>9629.0</v>
      </c>
      <c r="I1103" s="160" t="s">
        <v>10459</v>
      </c>
      <c r="J1103" s="161" t="s">
        <v>10460</v>
      </c>
      <c r="K1103" s="161" t="s">
        <v>10461</v>
      </c>
      <c r="L1103" s="430" t="s">
        <v>10461</v>
      </c>
      <c r="M1103" s="94" t="s">
        <v>10462</v>
      </c>
      <c r="N1103" s="94" t="s">
        <v>10462</v>
      </c>
      <c r="O1103" s="431">
        <v>45851.0</v>
      </c>
      <c r="P1103" s="436">
        <v>45865.0</v>
      </c>
      <c r="Q1103" s="94" t="s">
        <v>95</v>
      </c>
      <c r="R1103" s="94">
        <v>1.0</v>
      </c>
      <c r="S1103" s="354" t="s">
        <v>251</v>
      </c>
      <c r="T1103" s="841" t="s">
        <v>127</v>
      </c>
      <c r="U1103" s="163"/>
      <c r="V1103" s="167" t="s">
        <v>131</v>
      </c>
      <c r="W1103" s="175"/>
      <c r="X1103" s="175"/>
      <c r="Y1103" s="175"/>
      <c r="Z1103" s="175"/>
      <c r="AA1103" s="357"/>
    </row>
    <row r="1104" ht="22.5" customHeight="1">
      <c r="A1104" s="72">
        <f>COUNTIF('Copy of Call &amp; Chat-Lidya (buat'!$I$4:$I$1868,I1104)</f>
        <v>2</v>
      </c>
      <c r="B1104" s="545">
        <v>46108.0</v>
      </c>
      <c r="C1104" s="94" t="s">
        <v>83</v>
      </c>
      <c r="D1104" s="94" t="s">
        <v>125</v>
      </c>
      <c r="E1104" s="75" t="s">
        <v>2424</v>
      </c>
      <c r="F1104" s="429">
        <v>46083.0</v>
      </c>
      <c r="G1104" s="94"/>
      <c r="H1104" s="94">
        <v>9631.0</v>
      </c>
      <c r="I1104" s="160" t="s">
        <v>10469</v>
      </c>
      <c r="J1104" s="161" t="s">
        <v>10471</v>
      </c>
      <c r="K1104" s="161" t="s">
        <v>10473</v>
      </c>
      <c r="L1104" s="430" t="s">
        <v>10473</v>
      </c>
      <c r="M1104" s="94" t="s">
        <v>10474</v>
      </c>
      <c r="N1104" s="94" t="s">
        <v>10474</v>
      </c>
      <c r="O1104" s="431">
        <v>45852.0</v>
      </c>
      <c r="P1104" s="436">
        <v>45866.0</v>
      </c>
      <c r="Q1104" s="94" t="s">
        <v>98</v>
      </c>
      <c r="R1104" s="94">
        <v>1.0</v>
      </c>
      <c r="S1104" s="354" t="s">
        <v>126</v>
      </c>
      <c r="T1104" s="841" t="s">
        <v>127</v>
      </c>
      <c r="U1104" s="163"/>
      <c r="V1104" s="167" t="s">
        <v>131</v>
      </c>
      <c r="W1104" s="175"/>
      <c r="X1104" s="175"/>
      <c r="Y1104" s="175"/>
      <c r="Z1104" s="175"/>
      <c r="AA1104" s="357"/>
    </row>
    <row r="1105" ht="22.5" customHeight="1">
      <c r="A1105" s="72">
        <f>COUNTIF('Copy of Call &amp; Chat-Lidya (buat'!$I$4:$I$1868,I1105)</f>
        <v>2</v>
      </c>
      <c r="B1105" s="545">
        <v>46108.0</v>
      </c>
      <c r="C1105" s="94" t="s">
        <v>83</v>
      </c>
      <c r="D1105" s="94" t="s">
        <v>125</v>
      </c>
      <c r="E1105" s="75" t="s">
        <v>1528</v>
      </c>
      <c r="F1105" s="429">
        <v>46083.0</v>
      </c>
      <c r="G1105" s="94"/>
      <c r="H1105" s="94">
        <v>9642.0</v>
      </c>
      <c r="I1105" s="160" t="s">
        <v>10480</v>
      </c>
      <c r="J1105" s="161" t="s">
        <v>10482</v>
      </c>
      <c r="K1105" s="161" t="s">
        <v>10484</v>
      </c>
      <c r="L1105" s="430" t="s">
        <v>10485</v>
      </c>
      <c r="M1105" s="94" t="s">
        <v>10487</v>
      </c>
      <c r="N1105" s="94" t="s">
        <v>10488</v>
      </c>
      <c r="O1105" s="431">
        <v>45854.0</v>
      </c>
      <c r="P1105" s="436">
        <v>45868.0</v>
      </c>
      <c r="Q1105" s="94" t="s">
        <v>95</v>
      </c>
      <c r="R1105" s="94">
        <v>1.0</v>
      </c>
      <c r="S1105" s="354" t="s">
        <v>251</v>
      </c>
      <c r="T1105" s="841" t="s">
        <v>127</v>
      </c>
      <c r="U1105" s="163"/>
      <c r="V1105" s="167" t="s">
        <v>131</v>
      </c>
      <c r="W1105" s="175"/>
      <c r="X1105" s="175"/>
      <c r="Y1105" s="175"/>
      <c r="Z1105" s="175"/>
      <c r="AA1105" s="357"/>
    </row>
    <row r="1106" ht="22.5" customHeight="1">
      <c r="A1106" s="72">
        <f>COUNTIF('Copy of Call &amp; Chat-Lidya (buat'!$I$4:$I$1868,I1106)</f>
        <v>2</v>
      </c>
      <c r="B1106" s="545">
        <v>46108.0</v>
      </c>
      <c r="C1106" s="94" t="s">
        <v>83</v>
      </c>
      <c r="D1106" s="94" t="s">
        <v>125</v>
      </c>
      <c r="E1106" s="75" t="s">
        <v>2438</v>
      </c>
      <c r="F1106" s="429">
        <v>46083.0</v>
      </c>
      <c r="G1106" s="94"/>
      <c r="H1106" s="94">
        <v>9665.0</v>
      </c>
      <c r="I1106" s="160" t="s">
        <v>10493</v>
      </c>
      <c r="J1106" s="161" t="s">
        <v>10177</v>
      </c>
      <c r="K1106" s="161" t="s">
        <v>10178</v>
      </c>
      <c r="L1106" s="430" t="s">
        <v>10496</v>
      </c>
      <c r="M1106" s="94" t="s">
        <v>10497</v>
      </c>
      <c r="N1106" s="94" t="s">
        <v>10498</v>
      </c>
      <c r="O1106" s="431">
        <v>45861.0</v>
      </c>
      <c r="P1106" s="436">
        <v>45875.0</v>
      </c>
      <c r="Q1106" s="94" t="s">
        <v>98</v>
      </c>
      <c r="R1106" s="94">
        <v>1.0</v>
      </c>
      <c r="S1106" s="354" t="s">
        <v>251</v>
      </c>
      <c r="T1106" s="841" t="s">
        <v>127</v>
      </c>
      <c r="U1106" s="163"/>
      <c r="V1106" s="167" t="s">
        <v>131</v>
      </c>
      <c r="W1106" s="175"/>
      <c r="X1106" s="175"/>
      <c r="Y1106" s="175"/>
      <c r="Z1106" s="175"/>
      <c r="AA1106" s="357"/>
    </row>
    <row r="1107" ht="22.5" customHeight="1">
      <c r="A1107" s="72">
        <f>COUNTIF('Copy of Call &amp; Chat-Lidya (buat'!$I$4:$I$1868,I1107)</f>
        <v>2</v>
      </c>
      <c r="B1107" s="545">
        <v>46108.0</v>
      </c>
      <c r="C1107" s="94" t="s">
        <v>83</v>
      </c>
      <c r="D1107" s="94" t="s">
        <v>125</v>
      </c>
      <c r="E1107" s="75" t="s">
        <v>2902</v>
      </c>
      <c r="F1107" s="429">
        <v>46083.0</v>
      </c>
      <c r="G1107" s="94"/>
      <c r="H1107" s="94">
        <v>9682.0</v>
      </c>
      <c r="I1107" s="160" t="s">
        <v>10502</v>
      </c>
      <c r="J1107" s="161" t="s">
        <v>10504</v>
      </c>
      <c r="K1107" s="161" t="s">
        <v>10506</v>
      </c>
      <c r="L1107" s="430" t="s">
        <v>10507</v>
      </c>
      <c r="M1107" s="94" t="s">
        <v>10509</v>
      </c>
      <c r="N1107" s="94" t="s">
        <v>10509</v>
      </c>
      <c r="O1107" s="431">
        <v>45863.0</v>
      </c>
      <c r="P1107" s="436">
        <v>45877.0</v>
      </c>
      <c r="Q1107" s="94" t="s">
        <v>95</v>
      </c>
      <c r="R1107" s="94">
        <v>1.0</v>
      </c>
      <c r="S1107" s="354" t="s">
        <v>251</v>
      </c>
      <c r="T1107" s="841" t="s">
        <v>127</v>
      </c>
      <c r="U1107" s="163"/>
      <c r="V1107" s="167" t="s">
        <v>131</v>
      </c>
      <c r="W1107" s="175"/>
      <c r="X1107" s="175"/>
      <c r="Y1107" s="175"/>
      <c r="Z1107" s="175"/>
      <c r="AA1107" s="357"/>
    </row>
    <row r="1108" ht="22.5" customHeight="1">
      <c r="A1108" s="72">
        <f>COUNTIF('Copy of Call &amp; Chat-Lidya (buat'!$I$4:$I$1868,I1108)</f>
        <v>2</v>
      </c>
      <c r="B1108" s="545">
        <v>46108.0</v>
      </c>
      <c r="C1108" s="94" t="s">
        <v>83</v>
      </c>
      <c r="D1108" s="94" t="s">
        <v>125</v>
      </c>
      <c r="E1108" s="75" t="s">
        <v>2452</v>
      </c>
      <c r="F1108" s="429">
        <v>46083.0</v>
      </c>
      <c r="G1108" s="94"/>
      <c r="H1108" s="94">
        <v>9694.0</v>
      </c>
      <c r="I1108" s="160" t="s">
        <v>10511</v>
      </c>
      <c r="J1108" s="161" t="s">
        <v>10512</v>
      </c>
      <c r="K1108" s="161" t="s">
        <v>10513</v>
      </c>
      <c r="L1108" s="430" t="s">
        <v>10514</v>
      </c>
      <c r="M1108" s="94" t="s">
        <v>10516</v>
      </c>
      <c r="N1108" s="94" t="s">
        <v>10516</v>
      </c>
      <c r="O1108" s="431">
        <v>45867.0</v>
      </c>
      <c r="P1108" s="436">
        <v>45912.0</v>
      </c>
      <c r="Q1108" s="94" t="s">
        <v>124</v>
      </c>
      <c r="R1108" s="353" t="s">
        <v>124</v>
      </c>
      <c r="S1108" s="354" t="s">
        <v>99</v>
      </c>
      <c r="T1108" s="841" t="s">
        <v>127</v>
      </c>
      <c r="U1108" s="163"/>
      <c r="V1108" s="167" t="s">
        <v>131</v>
      </c>
      <c r="W1108" s="175"/>
      <c r="X1108" s="175"/>
      <c r="Y1108" s="175"/>
      <c r="Z1108" s="353" t="s">
        <v>12049</v>
      </c>
      <c r="AA1108" s="357"/>
    </row>
    <row r="1109" ht="22.5" customHeight="1">
      <c r="A1109" s="72">
        <f>COUNTIF('Copy of Call &amp; Chat-Lidya (buat'!$I$4:$I$1868,I1109)</f>
        <v>2</v>
      </c>
      <c r="B1109" s="545">
        <v>46108.0</v>
      </c>
      <c r="C1109" s="94" t="s">
        <v>83</v>
      </c>
      <c r="D1109" s="94" t="s">
        <v>125</v>
      </c>
      <c r="E1109" s="75" t="s">
        <v>2028</v>
      </c>
      <c r="F1109" s="429">
        <v>46083.0</v>
      </c>
      <c r="G1109" s="94"/>
      <c r="H1109" s="94">
        <v>9724.0</v>
      </c>
      <c r="I1109" s="160" t="s">
        <v>10523</v>
      </c>
      <c r="J1109" s="161" t="s">
        <v>10524</v>
      </c>
      <c r="K1109" s="161" t="s">
        <v>10525</v>
      </c>
      <c r="L1109" s="430" t="s">
        <v>10526</v>
      </c>
      <c r="M1109" s="94" t="s">
        <v>10527</v>
      </c>
      <c r="N1109" s="94" t="s">
        <v>10528</v>
      </c>
      <c r="O1109" s="431">
        <v>45875.0</v>
      </c>
      <c r="P1109" s="436">
        <v>45889.0</v>
      </c>
      <c r="Q1109" s="94" t="s">
        <v>124</v>
      </c>
      <c r="R1109" s="353" t="s">
        <v>143</v>
      </c>
      <c r="S1109" s="354" t="s">
        <v>126</v>
      </c>
      <c r="T1109" s="841" t="s">
        <v>127</v>
      </c>
      <c r="U1109" s="163"/>
      <c r="V1109" s="167" t="s">
        <v>131</v>
      </c>
      <c r="W1109" s="175"/>
      <c r="X1109" s="175"/>
      <c r="Y1109" s="175"/>
      <c r="Z1109" s="175"/>
      <c r="AA1109" s="357"/>
    </row>
    <row r="1110" ht="22.5" customHeight="1">
      <c r="A1110" s="72">
        <f>COUNTIF('Copy of Call &amp; Chat-Lidya (buat'!$I$4:$I$1868,I1110)</f>
        <v>2</v>
      </c>
      <c r="B1110" s="545">
        <v>46108.0</v>
      </c>
      <c r="C1110" s="94" t="s">
        <v>83</v>
      </c>
      <c r="D1110" s="94" t="s">
        <v>125</v>
      </c>
      <c r="E1110" s="75" t="s">
        <v>1768</v>
      </c>
      <c r="F1110" s="429">
        <v>46083.0</v>
      </c>
      <c r="G1110" s="94"/>
      <c r="H1110" s="94">
        <v>9742.0</v>
      </c>
      <c r="I1110" s="160" t="s">
        <v>10535</v>
      </c>
      <c r="J1110" s="161" t="s">
        <v>10536</v>
      </c>
      <c r="K1110" s="161" t="s">
        <v>10537</v>
      </c>
      <c r="L1110" s="430" t="s">
        <v>10537</v>
      </c>
      <c r="M1110" s="94" t="s">
        <v>10538</v>
      </c>
      <c r="N1110" s="94" t="s">
        <v>10539</v>
      </c>
      <c r="O1110" s="431">
        <v>45881.0</v>
      </c>
      <c r="P1110" s="436">
        <v>45895.0</v>
      </c>
      <c r="Q1110" s="94" t="s">
        <v>143</v>
      </c>
      <c r="R1110" s="353" t="s">
        <v>124</v>
      </c>
      <c r="S1110" s="354" t="s">
        <v>292</v>
      </c>
      <c r="T1110" s="841" t="s">
        <v>127</v>
      </c>
      <c r="U1110" s="163"/>
      <c r="V1110" s="354" t="s">
        <v>664</v>
      </c>
      <c r="W1110" s="175"/>
      <c r="X1110" s="175"/>
      <c r="Y1110" s="175"/>
      <c r="Z1110" s="353" t="s">
        <v>12054</v>
      </c>
      <c r="AA1110" s="357"/>
    </row>
    <row r="1111" ht="22.5" customHeight="1">
      <c r="A1111" s="72">
        <f>COUNTIF('Copy of Call &amp; Chat-Lidya (buat'!$I$4:$I$1868,I1111)</f>
        <v>2</v>
      </c>
      <c r="B1111" s="545">
        <v>46108.0</v>
      </c>
      <c r="C1111" s="94" t="s">
        <v>83</v>
      </c>
      <c r="D1111" s="94" t="s">
        <v>125</v>
      </c>
      <c r="E1111" s="75" t="s">
        <v>1783</v>
      </c>
      <c r="F1111" s="429">
        <v>46083.0</v>
      </c>
      <c r="G1111" s="94"/>
      <c r="H1111" s="94">
        <v>9757.0</v>
      </c>
      <c r="I1111" s="160" t="s">
        <v>10546</v>
      </c>
      <c r="J1111" s="161" t="s">
        <v>10547</v>
      </c>
      <c r="K1111" s="161" t="s">
        <v>10548</v>
      </c>
      <c r="L1111" s="430" t="s">
        <v>10548</v>
      </c>
      <c r="M1111" s="94" t="s">
        <v>8370</v>
      </c>
      <c r="N1111" s="94" t="s">
        <v>10549</v>
      </c>
      <c r="O1111" s="431">
        <v>45888.0</v>
      </c>
      <c r="P1111" s="436">
        <v>45902.0</v>
      </c>
      <c r="Q1111" s="94" t="s">
        <v>95</v>
      </c>
      <c r="R1111" s="353" t="s">
        <v>143</v>
      </c>
      <c r="S1111" s="354" t="s">
        <v>251</v>
      </c>
      <c r="T1111" s="841" t="s">
        <v>127</v>
      </c>
      <c r="U1111" s="163"/>
      <c r="V1111" s="354" t="s">
        <v>131</v>
      </c>
      <c r="W1111" s="175"/>
      <c r="X1111" s="175"/>
      <c r="Y1111" s="175"/>
      <c r="Z1111" s="175"/>
      <c r="AA1111" s="357"/>
    </row>
    <row r="1112" ht="22.5" customHeight="1">
      <c r="A1112" s="72">
        <f>COUNTIF('Copy of Call &amp; Chat-Lidya (buat'!$I$4:$I$1868,I1112)</f>
        <v>2</v>
      </c>
      <c r="B1112" s="545">
        <v>46108.0</v>
      </c>
      <c r="C1112" s="94" t="s">
        <v>83</v>
      </c>
      <c r="D1112" s="94" t="s">
        <v>125</v>
      </c>
      <c r="E1112" s="75" t="s">
        <v>1797</v>
      </c>
      <c r="F1112" s="429">
        <v>46083.0</v>
      </c>
      <c r="G1112" s="94"/>
      <c r="H1112" s="94">
        <v>9814.0</v>
      </c>
      <c r="I1112" s="160" t="s">
        <v>10567</v>
      </c>
      <c r="J1112" s="161" t="s">
        <v>10568</v>
      </c>
      <c r="K1112" s="161" t="s">
        <v>10569</v>
      </c>
      <c r="L1112" s="430" t="s">
        <v>10569</v>
      </c>
      <c r="M1112" s="94" t="s">
        <v>10570</v>
      </c>
      <c r="N1112" s="94" t="s">
        <v>10571</v>
      </c>
      <c r="O1112" s="431">
        <v>45902.0</v>
      </c>
      <c r="P1112" s="436">
        <v>45916.0</v>
      </c>
      <c r="Q1112" s="94" t="s">
        <v>86</v>
      </c>
      <c r="R1112" s="353" t="s">
        <v>143</v>
      </c>
      <c r="S1112" s="354" t="s">
        <v>126</v>
      </c>
      <c r="T1112" s="841" t="s">
        <v>127</v>
      </c>
      <c r="U1112" s="163"/>
      <c r="V1112" s="354" t="s">
        <v>131</v>
      </c>
      <c r="W1112" s="175"/>
      <c r="X1112" s="175"/>
      <c r="Y1112" s="175"/>
      <c r="Z1112" s="175"/>
      <c r="AA1112" s="357"/>
    </row>
    <row r="1113" ht="22.5" customHeight="1">
      <c r="A1113" s="72">
        <f>COUNTIF('Copy of Call &amp; Chat-Lidya (buat'!$I$4:$I$1868,I1113)</f>
        <v>2</v>
      </c>
      <c r="B1113" s="545">
        <v>46108.0</v>
      </c>
      <c r="C1113" s="94" t="s">
        <v>83</v>
      </c>
      <c r="D1113" s="94" t="s">
        <v>125</v>
      </c>
      <c r="E1113" s="75" t="s">
        <v>4331</v>
      </c>
      <c r="F1113" s="429">
        <v>46083.0</v>
      </c>
      <c r="G1113" s="94"/>
      <c r="H1113" s="94">
        <v>9820.0</v>
      </c>
      <c r="I1113" s="160" t="s">
        <v>10581</v>
      </c>
      <c r="J1113" s="161" t="s">
        <v>10582</v>
      </c>
      <c r="K1113" s="161" t="s">
        <v>10583</v>
      </c>
      <c r="L1113" s="430" t="s">
        <v>10583</v>
      </c>
      <c r="M1113" s="94" t="s">
        <v>10584</v>
      </c>
      <c r="N1113" s="94" t="s">
        <v>10585</v>
      </c>
      <c r="O1113" s="431">
        <v>45904.0</v>
      </c>
      <c r="P1113" s="436">
        <v>45979.0</v>
      </c>
      <c r="Q1113" s="94" t="s">
        <v>143</v>
      </c>
      <c r="R1113" s="353" t="s">
        <v>143</v>
      </c>
      <c r="S1113" s="354" t="s">
        <v>126</v>
      </c>
      <c r="T1113" s="841" t="s">
        <v>127</v>
      </c>
      <c r="U1113" s="163"/>
      <c r="V1113" s="354" t="s">
        <v>131</v>
      </c>
      <c r="W1113" s="175"/>
      <c r="X1113" s="175"/>
      <c r="Y1113" s="175"/>
      <c r="Z1113" s="175"/>
      <c r="AA1113" s="357"/>
    </row>
    <row r="1114" ht="22.5" customHeight="1">
      <c r="A1114" s="72">
        <f>COUNTIF('Copy of Call &amp; Chat-Lidya (buat'!$I$4:$I$1868,I1114)</f>
        <v>2</v>
      </c>
      <c r="B1114" s="545">
        <v>46108.0</v>
      </c>
      <c r="C1114" s="94" t="s">
        <v>83</v>
      </c>
      <c r="D1114" s="94" t="s">
        <v>125</v>
      </c>
      <c r="E1114" s="75" t="s">
        <v>4333</v>
      </c>
      <c r="F1114" s="429">
        <v>46083.0</v>
      </c>
      <c r="G1114" s="94"/>
      <c r="H1114" s="94">
        <v>9832.0</v>
      </c>
      <c r="I1114" s="160" t="s">
        <v>10593</v>
      </c>
      <c r="J1114" s="161" t="s">
        <v>10595</v>
      </c>
      <c r="K1114" s="161" t="s">
        <v>10596</v>
      </c>
      <c r="L1114" s="430" t="s">
        <v>10596</v>
      </c>
      <c r="M1114" s="94" t="s">
        <v>10597</v>
      </c>
      <c r="N1114" s="94" t="s">
        <v>10597</v>
      </c>
      <c r="O1114" s="431">
        <v>45907.0</v>
      </c>
      <c r="P1114" s="436">
        <v>45921.0</v>
      </c>
      <c r="Q1114" s="94" t="s">
        <v>900</v>
      </c>
      <c r="R1114" s="353" t="s">
        <v>143</v>
      </c>
      <c r="S1114" s="354" t="s">
        <v>251</v>
      </c>
      <c r="T1114" s="841" t="s">
        <v>127</v>
      </c>
      <c r="U1114" s="163"/>
      <c r="V1114" s="354" t="s">
        <v>131</v>
      </c>
      <c r="W1114" s="175"/>
      <c r="X1114" s="175"/>
      <c r="Y1114" s="175"/>
      <c r="Z1114" s="175"/>
      <c r="AA1114" s="357"/>
    </row>
    <row r="1115" ht="22.5" customHeight="1">
      <c r="A1115" s="72">
        <f>COUNTIF('Copy of Call &amp; Chat-Lidya (buat'!$I$4:$I$1868,I1115)</f>
        <v>2</v>
      </c>
      <c r="B1115" s="545">
        <v>46108.0</v>
      </c>
      <c r="C1115" s="94" t="s">
        <v>83</v>
      </c>
      <c r="D1115" s="94" t="s">
        <v>125</v>
      </c>
      <c r="E1115" s="75" t="s">
        <v>4341</v>
      </c>
      <c r="F1115" s="429">
        <v>46083.0</v>
      </c>
      <c r="G1115" s="94"/>
      <c r="H1115" s="94">
        <v>9833.0</v>
      </c>
      <c r="I1115" s="160" t="s">
        <v>10599</v>
      </c>
      <c r="J1115" s="161" t="s">
        <v>10601</v>
      </c>
      <c r="K1115" s="161" t="s">
        <v>10602</v>
      </c>
      <c r="L1115" s="430" t="s">
        <v>10602</v>
      </c>
      <c r="M1115" s="94" t="s">
        <v>10603</v>
      </c>
      <c r="N1115" s="94" t="s">
        <v>10603</v>
      </c>
      <c r="O1115" s="431">
        <v>45907.0</v>
      </c>
      <c r="P1115" s="436">
        <v>45921.0</v>
      </c>
      <c r="Q1115" s="94" t="s">
        <v>304</v>
      </c>
      <c r="R1115" s="353" t="s">
        <v>143</v>
      </c>
      <c r="S1115" s="354" t="s">
        <v>126</v>
      </c>
      <c r="T1115" s="841" t="s">
        <v>127</v>
      </c>
      <c r="U1115" s="163"/>
      <c r="V1115" s="354" t="s">
        <v>131</v>
      </c>
      <c r="W1115" s="175"/>
      <c r="X1115" s="175"/>
      <c r="Y1115" s="175"/>
      <c r="Z1115" s="175"/>
      <c r="AA1115" s="357"/>
    </row>
    <row r="1116" ht="22.5" customHeight="1">
      <c r="A1116" s="72">
        <f>COUNTIF('Copy of Call &amp; Chat-Lidya (buat'!$I$4:$I$1868,I1116)</f>
        <v>2</v>
      </c>
      <c r="B1116" s="545">
        <v>46108.0</v>
      </c>
      <c r="C1116" s="94" t="s">
        <v>83</v>
      </c>
      <c r="D1116" s="94" t="s">
        <v>125</v>
      </c>
      <c r="E1116" s="75" t="s">
        <v>3636</v>
      </c>
      <c r="F1116" s="429">
        <v>46083.0</v>
      </c>
      <c r="G1116" s="94"/>
      <c r="H1116" s="94">
        <v>9840.0</v>
      </c>
      <c r="I1116" s="160" t="s">
        <v>10604</v>
      </c>
      <c r="J1116" s="161" t="s">
        <v>10605</v>
      </c>
      <c r="K1116" s="161" t="s">
        <v>10606</v>
      </c>
      <c r="L1116" s="430" t="s">
        <v>10606</v>
      </c>
      <c r="M1116" s="94" t="s">
        <v>10607</v>
      </c>
      <c r="N1116" s="94" t="s">
        <v>10607</v>
      </c>
      <c r="O1116" s="431">
        <v>45908.0</v>
      </c>
      <c r="P1116" s="436">
        <v>45922.0</v>
      </c>
      <c r="Q1116" s="94" t="s">
        <v>8153</v>
      </c>
      <c r="R1116" s="353" t="s">
        <v>143</v>
      </c>
      <c r="S1116" s="354" t="s">
        <v>126</v>
      </c>
      <c r="T1116" s="841" t="s">
        <v>127</v>
      </c>
      <c r="U1116" s="163"/>
      <c r="V1116" s="354" t="s">
        <v>131</v>
      </c>
      <c r="W1116" s="175"/>
      <c r="X1116" s="175"/>
      <c r="Y1116" s="175"/>
      <c r="Z1116" s="175"/>
      <c r="AA1116" s="357" t="s">
        <v>11900</v>
      </c>
    </row>
    <row r="1117" ht="22.5" customHeight="1">
      <c r="A1117" s="72">
        <f>COUNTIF('Copy of Call &amp; Chat-Lidya (buat'!$I$4:$I$1868,I1117)</f>
        <v>2</v>
      </c>
      <c r="B1117" s="545">
        <v>46108.0</v>
      </c>
      <c r="C1117" s="94" t="s">
        <v>83</v>
      </c>
      <c r="D1117" s="94" t="s">
        <v>125</v>
      </c>
      <c r="E1117" s="75" t="s">
        <v>4342</v>
      </c>
      <c r="F1117" s="429">
        <v>46083.0</v>
      </c>
      <c r="G1117" s="94"/>
      <c r="H1117" s="94">
        <v>9853.0</v>
      </c>
      <c r="I1117" s="160" t="s">
        <v>10609</v>
      </c>
      <c r="J1117" s="161" t="s">
        <v>10610</v>
      </c>
      <c r="K1117" s="161" t="s">
        <v>10611</v>
      </c>
      <c r="L1117" s="430" t="s">
        <v>10611</v>
      </c>
      <c r="M1117" s="94" t="s">
        <v>10612</v>
      </c>
      <c r="N1117" s="94" t="s">
        <v>10613</v>
      </c>
      <c r="O1117" s="431">
        <v>45913.0</v>
      </c>
      <c r="P1117" s="436">
        <v>45927.0</v>
      </c>
      <c r="Q1117" s="94" t="s">
        <v>7866</v>
      </c>
      <c r="R1117" s="353" t="s">
        <v>143</v>
      </c>
      <c r="S1117" s="354" t="s">
        <v>126</v>
      </c>
      <c r="T1117" s="841" t="s">
        <v>127</v>
      </c>
      <c r="U1117" s="163"/>
      <c r="V1117" s="354" t="s">
        <v>131</v>
      </c>
      <c r="W1117" s="175"/>
      <c r="X1117" s="175"/>
      <c r="Y1117" s="175"/>
      <c r="Z1117" s="175"/>
      <c r="AA1117" s="357"/>
    </row>
    <row r="1118" ht="22.5" customHeight="1">
      <c r="A1118" s="72">
        <f>COUNTIF('Copy of Call &amp; Chat-Lidya (buat'!$I$4:$I$1868,I1118)</f>
        <v>2</v>
      </c>
      <c r="B1118" s="545">
        <v>46108.0</v>
      </c>
      <c r="C1118" s="94" t="s">
        <v>83</v>
      </c>
      <c r="D1118" s="94" t="s">
        <v>125</v>
      </c>
      <c r="E1118" s="75" t="s">
        <v>3647</v>
      </c>
      <c r="F1118" s="429">
        <v>46083.0</v>
      </c>
      <c r="G1118" s="94"/>
      <c r="H1118" s="94">
        <v>9929.0</v>
      </c>
      <c r="I1118" s="160" t="s">
        <v>10616</v>
      </c>
      <c r="J1118" s="161" t="s">
        <v>10617</v>
      </c>
      <c r="K1118" s="161" t="s">
        <v>10618</v>
      </c>
      <c r="L1118" s="430" t="s">
        <v>10618</v>
      </c>
      <c r="M1118" s="94" t="s">
        <v>10619</v>
      </c>
      <c r="N1118" s="94" t="s">
        <v>10619</v>
      </c>
      <c r="O1118" s="431">
        <v>45933.0</v>
      </c>
      <c r="P1118" s="436">
        <v>45947.0</v>
      </c>
      <c r="Q1118" s="94" t="s">
        <v>124</v>
      </c>
      <c r="R1118" s="353" t="s">
        <v>143</v>
      </c>
      <c r="S1118" s="354" t="s">
        <v>126</v>
      </c>
      <c r="T1118" s="841" t="s">
        <v>127</v>
      </c>
      <c r="U1118" s="163"/>
      <c r="V1118" s="354" t="s">
        <v>131</v>
      </c>
      <c r="W1118" s="175"/>
      <c r="X1118" s="175"/>
      <c r="Y1118" s="175"/>
      <c r="Z1118" s="175"/>
      <c r="AA1118" s="357"/>
    </row>
    <row r="1119" ht="22.5" customHeight="1">
      <c r="A1119" s="72">
        <f>COUNTIF('Copy of Call &amp; Chat-Lidya (buat'!$I$4:$I$1868,I1119)</f>
        <v>2</v>
      </c>
      <c r="B1119" s="545">
        <v>46108.0</v>
      </c>
      <c r="C1119" s="94" t="s">
        <v>83</v>
      </c>
      <c r="D1119" s="94" t="s">
        <v>125</v>
      </c>
      <c r="E1119" s="75" t="s">
        <v>2247</v>
      </c>
      <c r="F1119" s="429">
        <v>46083.0</v>
      </c>
      <c r="G1119" s="94"/>
      <c r="H1119" s="94">
        <v>9957.0</v>
      </c>
      <c r="I1119" s="160" t="s">
        <v>10622</v>
      </c>
      <c r="J1119" s="161" t="s">
        <v>10623</v>
      </c>
      <c r="K1119" s="161" t="s">
        <v>10624</v>
      </c>
      <c r="L1119" s="430" t="s">
        <v>10624</v>
      </c>
      <c r="M1119" s="175"/>
      <c r="N1119" s="94" t="s">
        <v>10625</v>
      </c>
      <c r="O1119" s="431">
        <v>45942.0</v>
      </c>
      <c r="P1119" s="436">
        <v>45956.0</v>
      </c>
      <c r="Q1119" s="94" t="s">
        <v>124</v>
      </c>
      <c r="R1119" s="353" t="s">
        <v>143</v>
      </c>
      <c r="S1119" s="354" t="s">
        <v>292</v>
      </c>
      <c r="T1119" s="841" t="s">
        <v>145</v>
      </c>
      <c r="U1119" s="163"/>
      <c r="V1119" s="354" t="s">
        <v>131</v>
      </c>
      <c r="W1119" s="175"/>
      <c r="X1119" s="175"/>
      <c r="Y1119" s="175"/>
      <c r="Z1119" s="353" t="s">
        <v>12096</v>
      </c>
      <c r="AA1119" s="357"/>
    </row>
    <row r="1120" ht="22.5" customHeight="1">
      <c r="A1120" s="72">
        <f>COUNTIF('Copy of Call &amp; Chat-Lidya (buat'!$I$4:$I$1868,I1120)</f>
        <v>2</v>
      </c>
      <c r="B1120" s="545">
        <v>46108.0</v>
      </c>
      <c r="C1120" s="94" t="s">
        <v>83</v>
      </c>
      <c r="D1120" s="94" t="s">
        <v>125</v>
      </c>
      <c r="E1120" s="75" t="s">
        <v>3654</v>
      </c>
      <c r="F1120" s="429">
        <v>46083.0</v>
      </c>
      <c r="G1120" s="94"/>
      <c r="H1120" s="94">
        <v>9976.0</v>
      </c>
      <c r="I1120" s="160" t="s">
        <v>10629</v>
      </c>
      <c r="J1120" s="161" t="s">
        <v>10631</v>
      </c>
      <c r="K1120" s="161" t="s">
        <v>10632</v>
      </c>
      <c r="L1120" s="430" t="s">
        <v>10632</v>
      </c>
      <c r="M1120" s="94" t="s">
        <v>10289</v>
      </c>
      <c r="N1120" s="94" t="s">
        <v>10289</v>
      </c>
      <c r="O1120" s="431">
        <v>45947.0</v>
      </c>
      <c r="P1120" s="436">
        <v>45961.0</v>
      </c>
      <c r="Q1120" s="94" t="s">
        <v>479</v>
      </c>
      <c r="R1120" s="353" t="s">
        <v>124</v>
      </c>
      <c r="S1120" s="354" t="s">
        <v>292</v>
      </c>
      <c r="T1120" s="841" t="s">
        <v>127</v>
      </c>
      <c r="U1120" s="163"/>
      <c r="V1120" s="354" t="s">
        <v>283</v>
      </c>
      <c r="W1120" s="175"/>
      <c r="X1120" s="175"/>
      <c r="Y1120" s="175"/>
      <c r="Z1120" s="353" t="s">
        <v>12101</v>
      </c>
      <c r="AA1120" s="357" t="s">
        <v>533</v>
      </c>
    </row>
    <row r="1121" ht="22.5" customHeight="1">
      <c r="A1121" s="72">
        <f>COUNTIF('Copy of Call &amp; Chat-Lidya (buat'!$I$4:$I$1868,I1121)</f>
        <v>2</v>
      </c>
      <c r="B1121" s="545">
        <v>46108.0</v>
      </c>
      <c r="C1121" s="94" t="s">
        <v>83</v>
      </c>
      <c r="D1121" s="94" t="s">
        <v>125</v>
      </c>
      <c r="E1121" s="75" t="s">
        <v>3660</v>
      </c>
      <c r="F1121" s="429">
        <v>46083.0</v>
      </c>
      <c r="G1121" s="94"/>
      <c r="H1121" s="94">
        <v>10004.0</v>
      </c>
      <c r="I1121" s="160" t="s">
        <v>10639</v>
      </c>
      <c r="J1121" s="161" t="s">
        <v>10170</v>
      </c>
      <c r="K1121" s="161" t="s">
        <v>10171</v>
      </c>
      <c r="L1121" s="430" t="s">
        <v>10171</v>
      </c>
      <c r="M1121" s="94" t="s">
        <v>10640</v>
      </c>
      <c r="N1121" s="94" t="s">
        <v>10640</v>
      </c>
      <c r="O1121" s="431">
        <v>45953.0</v>
      </c>
      <c r="P1121" s="436">
        <v>45967.0</v>
      </c>
      <c r="Q1121" s="94" t="s">
        <v>829</v>
      </c>
      <c r="R1121" s="353" t="s">
        <v>143</v>
      </c>
      <c r="S1121" s="354" t="s">
        <v>251</v>
      </c>
      <c r="T1121" s="841" t="s">
        <v>127</v>
      </c>
      <c r="U1121" s="163"/>
      <c r="V1121" s="354" t="s">
        <v>131</v>
      </c>
      <c r="W1121" s="175"/>
      <c r="X1121" s="175"/>
      <c r="Y1121" s="175"/>
      <c r="Z1121" s="175"/>
      <c r="AA1121" s="357" t="s">
        <v>533</v>
      </c>
    </row>
    <row r="1122" ht="22.5" customHeight="1">
      <c r="A1122" s="72">
        <f>COUNTIF('Copy of Call &amp; Chat-Lidya (buat'!$I$4:$I$1868,I1122)</f>
        <v>2</v>
      </c>
      <c r="B1122" s="545">
        <v>46108.0</v>
      </c>
      <c r="C1122" s="94" t="s">
        <v>83</v>
      </c>
      <c r="D1122" s="94" t="s">
        <v>125</v>
      </c>
      <c r="E1122" s="75" t="s">
        <v>6298</v>
      </c>
      <c r="F1122" s="429">
        <v>46083.0</v>
      </c>
      <c r="G1122" s="94"/>
      <c r="H1122" s="94">
        <v>10016.0</v>
      </c>
      <c r="I1122" s="160" t="s">
        <v>10644</v>
      </c>
      <c r="J1122" s="161" t="s">
        <v>10060</v>
      </c>
      <c r="K1122" s="161" t="s">
        <v>10061</v>
      </c>
      <c r="L1122" s="430" t="s">
        <v>10060</v>
      </c>
      <c r="M1122" s="94" t="s">
        <v>10645</v>
      </c>
      <c r="N1122" s="94" t="s">
        <v>10646</v>
      </c>
      <c r="O1122" s="431">
        <v>45955.0</v>
      </c>
      <c r="P1122" s="436">
        <v>45969.0</v>
      </c>
      <c r="Q1122" s="94" t="s">
        <v>8292</v>
      </c>
      <c r="R1122" s="353" t="s">
        <v>143</v>
      </c>
      <c r="S1122" s="354" t="s">
        <v>126</v>
      </c>
      <c r="T1122" s="841" t="s">
        <v>127</v>
      </c>
      <c r="U1122" s="163"/>
      <c r="V1122" s="354" t="s">
        <v>131</v>
      </c>
      <c r="W1122" s="175"/>
      <c r="X1122" s="175"/>
      <c r="Y1122" s="175"/>
      <c r="Z1122" s="175"/>
      <c r="AA1122" s="357"/>
    </row>
    <row r="1123" ht="22.5" customHeight="1">
      <c r="A1123" s="72">
        <f>COUNTIF('Copy of Call &amp; Chat-Lidya (buat'!$I$4:$I$1868,I1123)</f>
        <v>2</v>
      </c>
      <c r="B1123" s="545">
        <v>46108.0</v>
      </c>
      <c r="C1123" s="94" t="s">
        <v>83</v>
      </c>
      <c r="D1123" s="94" t="s">
        <v>125</v>
      </c>
      <c r="E1123" s="75" t="s">
        <v>6306</v>
      </c>
      <c r="F1123" s="429">
        <v>46083.0</v>
      </c>
      <c r="G1123" s="94"/>
      <c r="H1123" s="94">
        <v>10043.0</v>
      </c>
      <c r="I1123" s="160" t="s">
        <v>10647</v>
      </c>
      <c r="J1123" s="161" t="s">
        <v>10648</v>
      </c>
      <c r="K1123" s="161" t="s">
        <v>10649</v>
      </c>
      <c r="L1123" s="430" t="s">
        <v>10649</v>
      </c>
      <c r="M1123" s="94" t="s">
        <v>10650</v>
      </c>
      <c r="N1123" s="175"/>
      <c r="O1123" s="431">
        <v>45959.0</v>
      </c>
      <c r="P1123" s="436">
        <v>45973.0</v>
      </c>
      <c r="Q1123" s="94" t="s">
        <v>124</v>
      </c>
      <c r="R1123" s="353" t="s">
        <v>143</v>
      </c>
      <c r="S1123" s="354" t="s">
        <v>381</v>
      </c>
      <c r="T1123" s="841" t="s">
        <v>145</v>
      </c>
      <c r="U1123" s="354" t="s">
        <v>101</v>
      </c>
      <c r="V1123" s="354" t="s">
        <v>131</v>
      </c>
      <c r="W1123" s="175"/>
      <c r="X1123" s="175"/>
      <c r="Y1123" s="175"/>
      <c r="Z1123" s="353" t="s">
        <v>12111</v>
      </c>
      <c r="AA1123" s="357"/>
    </row>
    <row r="1124" ht="22.5" customHeight="1">
      <c r="A1124" s="72">
        <f>COUNTIF('Copy of Call &amp; Chat-Lidya (buat'!$I$4:$I$1868,I1124)</f>
        <v>2</v>
      </c>
      <c r="B1124" s="545">
        <v>46108.0</v>
      </c>
      <c r="C1124" s="94" t="s">
        <v>83</v>
      </c>
      <c r="D1124" s="94" t="s">
        <v>125</v>
      </c>
      <c r="E1124" s="75" t="s">
        <v>2148</v>
      </c>
      <c r="F1124" s="429">
        <v>46083.0</v>
      </c>
      <c r="G1124" s="94"/>
      <c r="H1124" s="94">
        <v>10069.0</v>
      </c>
      <c r="I1124" s="160" t="s">
        <v>10654</v>
      </c>
      <c r="J1124" s="161" t="s">
        <v>10131</v>
      </c>
      <c r="K1124" s="161" t="s">
        <v>10132</v>
      </c>
      <c r="L1124" s="430" t="s">
        <v>10655</v>
      </c>
      <c r="M1124" s="94" t="s">
        <v>10656</v>
      </c>
      <c r="N1124" s="94" t="s">
        <v>10657</v>
      </c>
      <c r="O1124" s="431">
        <v>45964.0</v>
      </c>
      <c r="P1124" s="436">
        <v>45978.0</v>
      </c>
      <c r="Q1124" s="94" t="s">
        <v>124</v>
      </c>
      <c r="R1124" s="353" t="s">
        <v>143</v>
      </c>
      <c r="S1124" s="354" t="s">
        <v>251</v>
      </c>
      <c r="T1124" s="841" t="s">
        <v>127</v>
      </c>
      <c r="U1124" s="163"/>
      <c r="V1124" s="354" t="s">
        <v>131</v>
      </c>
      <c r="W1124" s="175"/>
      <c r="X1124" s="175"/>
      <c r="Y1124" s="175"/>
      <c r="Z1124" s="175"/>
      <c r="AA1124" s="357" t="s">
        <v>11921</v>
      </c>
    </row>
    <row r="1125" ht="22.5" customHeight="1">
      <c r="A1125" s="72">
        <f>COUNTIF('Copy of Call &amp; Chat-Lidya (buat'!$I$4:$I$1868,I1125)</f>
        <v>2</v>
      </c>
      <c r="B1125" s="545">
        <v>46108.0</v>
      </c>
      <c r="C1125" s="94" t="s">
        <v>83</v>
      </c>
      <c r="D1125" s="94" t="s">
        <v>125</v>
      </c>
      <c r="E1125" s="75" t="s">
        <v>2162</v>
      </c>
      <c r="F1125" s="429">
        <v>46083.0</v>
      </c>
      <c r="G1125" s="94"/>
      <c r="H1125" s="94">
        <v>10092.0</v>
      </c>
      <c r="I1125" s="160" t="s">
        <v>10660</v>
      </c>
      <c r="J1125" s="161" t="s">
        <v>10661</v>
      </c>
      <c r="K1125" s="161" t="s">
        <v>10662</v>
      </c>
      <c r="L1125" s="430" t="s">
        <v>10663</v>
      </c>
      <c r="M1125" s="94" t="s">
        <v>10664</v>
      </c>
      <c r="N1125" s="94" t="s">
        <v>10664</v>
      </c>
      <c r="O1125" s="431">
        <v>45971.0</v>
      </c>
      <c r="P1125" s="436">
        <v>45985.0</v>
      </c>
      <c r="Q1125" s="94" t="s">
        <v>143</v>
      </c>
      <c r="R1125" s="353" t="s">
        <v>143</v>
      </c>
      <c r="S1125" s="354" t="s">
        <v>251</v>
      </c>
      <c r="T1125" s="841" t="s">
        <v>127</v>
      </c>
      <c r="U1125" s="163"/>
      <c r="V1125" s="354" t="s">
        <v>131</v>
      </c>
      <c r="W1125" s="175"/>
      <c r="X1125" s="175"/>
      <c r="Y1125" s="175"/>
      <c r="Z1125" s="175"/>
      <c r="AA1125" s="357"/>
    </row>
    <row r="1126" ht="22.5" customHeight="1">
      <c r="A1126" s="72">
        <f>COUNTIF('Copy of Call &amp; Chat-Lidya (buat'!$I$4:$I$1868,I1126)</f>
        <v>2</v>
      </c>
      <c r="B1126" s="545">
        <v>46108.0</v>
      </c>
      <c r="C1126" s="94" t="s">
        <v>83</v>
      </c>
      <c r="D1126" s="94" t="s">
        <v>125</v>
      </c>
      <c r="E1126" s="75" t="s">
        <v>2079</v>
      </c>
      <c r="F1126" s="429">
        <v>46083.0</v>
      </c>
      <c r="G1126" s="94"/>
      <c r="H1126" s="94">
        <v>10108.0</v>
      </c>
      <c r="I1126" s="160" t="s">
        <v>10668</v>
      </c>
      <c r="J1126" s="161" t="s">
        <v>10669</v>
      </c>
      <c r="K1126" s="161" t="s">
        <v>10670</v>
      </c>
      <c r="L1126" s="430" t="s">
        <v>10670</v>
      </c>
      <c r="M1126" s="94" t="s">
        <v>10671</v>
      </c>
      <c r="N1126" s="94" t="s">
        <v>10671</v>
      </c>
      <c r="O1126" s="431">
        <v>45974.0</v>
      </c>
      <c r="P1126" s="436">
        <v>45988.0</v>
      </c>
      <c r="Q1126" s="94" t="s">
        <v>143</v>
      </c>
      <c r="R1126" s="353" t="s">
        <v>143</v>
      </c>
      <c r="S1126" s="354" t="s">
        <v>126</v>
      </c>
      <c r="T1126" s="841" t="s">
        <v>127</v>
      </c>
      <c r="U1126" s="163"/>
      <c r="V1126" s="354" t="s">
        <v>131</v>
      </c>
      <c r="W1126" s="175"/>
      <c r="X1126" s="175"/>
      <c r="Y1126" s="175"/>
      <c r="Z1126" s="175"/>
      <c r="AA1126" s="357"/>
    </row>
    <row r="1127" ht="22.5" customHeight="1">
      <c r="A1127" s="72">
        <f>COUNTIF('Copy of Call &amp; Chat-Lidya (buat'!$I$4:$I$1868,I1127)</f>
        <v>2</v>
      </c>
      <c r="B1127" s="545">
        <v>46108.0</v>
      </c>
      <c r="C1127" s="94" t="s">
        <v>83</v>
      </c>
      <c r="D1127" s="94" t="s">
        <v>125</v>
      </c>
      <c r="E1127" s="75" t="s">
        <v>2121</v>
      </c>
      <c r="F1127" s="429">
        <v>46083.0</v>
      </c>
      <c r="G1127" s="94"/>
      <c r="H1127" s="94">
        <v>10119.0</v>
      </c>
      <c r="I1127" s="160" t="s">
        <v>10676</v>
      </c>
      <c r="J1127" s="161" t="s">
        <v>10677</v>
      </c>
      <c r="K1127" s="161" t="s">
        <v>10677</v>
      </c>
      <c r="L1127" s="430" t="s">
        <v>10677</v>
      </c>
      <c r="M1127" s="94" t="s">
        <v>10678</v>
      </c>
      <c r="N1127" s="94" t="s">
        <v>10678</v>
      </c>
      <c r="O1127" s="431">
        <v>45977.0</v>
      </c>
      <c r="P1127" s="436">
        <v>45991.0</v>
      </c>
      <c r="Q1127" s="94" t="s">
        <v>461</v>
      </c>
      <c r="R1127" s="353" t="s">
        <v>143</v>
      </c>
      <c r="S1127" s="354" t="s">
        <v>126</v>
      </c>
      <c r="T1127" s="841" t="s">
        <v>127</v>
      </c>
      <c r="U1127" s="163"/>
      <c r="V1127" s="354" t="s">
        <v>131</v>
      </c>
      <c r="W1127" s="175"/>
      <c r="X1127" s="175"/>
      <c r="Y1127" s="175"/>
      <c r="Z1127" s="175"/>
      <c r="AA1127" s="357"/>
    </row>
    <row r="1128" ht="22.5" customHeight="1">
      <c r="A1128" s="72">
        <f>COUNTIF('Copy of Call &amp; Chat-Lidya (buat'!$I$4:$I$1868,I1128)</f>
        <v>2</v>
      </c>
      <c r="B1128" s="545">
        <v>46108.0</v>
      </c>
      <c r="C1128" s="94" t="s">
        <v>83</v>
      </c>
      <c r="D1128" s="94" t="s">
        <v>125</v>
      </c>
      <c r="E1128" s="75" t="s">
        <v>1077</v>
      </c>
      <c r="F1128" s="429">
        <v>46083.0</v>
      </c>
      <c r="G1128" s="94"/>
      <c r="H1128" s="94">
        <v>10126.0</v>
      </c>
      <c r="I1128" s="160" t="s">
        <v>10680</v>
      </c>
      <c r="J1128" s="161" t="s">
        <v>10681</v>
      </c>
      <c r="K1128" s="161" t="s">
        <v>10682</v>
      </c>
      <c r="L1128" s="430" t="s">
        <v>10682</v>
      </c>
      <c r="M1128" s="94" t="s">
        <v>10684</v>
      </c>
      <c r="N1128" s="94" t="s">
        <v>10684</v>
      </c>
      <c r="O1128" s="431">
        <v>45978.0</v>
      </c>
      <c r="P1128" s="436">
        <v>45992.0</v>
      </c>
      <c r="Q1128" s="94" t="s">
        <v>86</v>
      </c>
      <c r="R1128" s="353" t="s">
        <v>143</v>
      </c>
      <c r="S1128" s="354" t="s">
        <v>126</v>
      </c>
      <c r="T1128" s="841" t="s">
        <v>127</v>
      </c>
      <c r="U1128" s="163"/>
      <c r="V1128" s="354" t="s">
        <v>131</v>
      </c>
      <c r="W1128" s="175"/>
      <c r="X1128" s="175"/>
      <c r="Y1128" s="175"/>
      <c r="Z1128" s="175"/>
      <c r="AA1128" s="357" t="s">
        <v>11927</v>
      </c>
    </row>
    <row r="1129" ht="22.5" customHeight="1">
      <c r="A1129" s="72">
        <f>COUNTIF('Copy of Call &amp; Chat-Lidya (buat'!$I$4:$I$1868,I1129)</f>
        <v>2</v>
      </c>
      <c r="B1129" s="545">
        <v>46108.0</v>
      </c>
      <c r="C1129" s="94" t="s">
        <v>83</v>
      </c>
      <c r="D1129" s="94" t="s">
        <v>125</v>
      </c>
      <c r="E1129" s="75" t="s">
        <v>1060</v>
      </c>
      <c r="F1129" s="429">
        <v>46083.0</v>
      </c>
      <c r="G1129" s="94"/>
      <c r="H1129" s="94">
        <v>10129.0</v>
      </c>
      <c r="I1129" s="160" t="s">
        <v>10687</v>
      </c>
      <c r="J1129" s="161" t="s">
        <v>10614</v>
      </c>
      <c r="K1129" s="161" t="s">
        <v>10614</v>
      </c>
      <c r="L1129" s="430" t="s">
        <v>10614</v>
      </c>
      <c r="M1129" s="94" t="s">
        <v>10689</v>
      </c>
      <c r="N1129" s="94" t="s">
        <v>10691</v>
      </c>
      <c r="O1129" s="431">
        <v>45979.0</v>
      </c>
      <c r="P1129" s="436">
        <v>45993.0</v>
      </c>
      <c r="Q1129" s="94" t="s">
        <v>98</v>
      </c>
      <c r="R1129" s="353" t="s">
        <v>143</v>
      </c>
      <c r="S1129" s="354" t="s">
        <v>251</v>
      </c>
      <c r="T1129" s="841" t="s">
        <v>127</v>
      </c>
      <c r="U1129" s="163"/>
      <c r="V1129" s="354" t="s">
        <v>131</v>
      </c>
      <c r="W1129" s="175"/>
      <c r="X1129" s="175"/>
      <c r="Y1129" s="175"/>
      <c r="Z1129" s="175"/>
      <c r="AA1129" s="357"/>
    </row>
    <row r="1130" ht="22.5" customHeight="1">
      <c r="A1130" s="72">
        <f>COUNTIF('Copy of Call &amp; Chat-Lidya (buat'!$I$4:$I$1868,I1130)</f>
        <v>2</v>
      </c>
      <c r="B1130" s="545">
        <v>46108.0</v>
      </c>
      <c r="C1130" s="94" t="s">
        <v>83</v>
      </c>
      <c r="D1130" s="94" t="s">
        <v>125</v>
      </c>
      <c r="E1130" s="75" t="s">
        <v>6357</v>
      </c>
      <c r="F1130" s="429">
        <v>46083.0</v>
      </c>
      <c r="G1130" s="94"/>
      <c r="H1130" s="94">
        <v>10151.0</v>
      </c>
      <c r="I1130" s="160" t="s">
        <v>10692</v>
      </c>
      <c r="J1130" s="161" t="s">
        <v>10695</v>
      </c>
      <c r="K1130" s="161" t="s">
        <v>3269</v>
      </c>
      <c r="L1130" s="430" t="s">
        <v>3269</v>
      </c>
      <c r="M1130" s="175"/>
      <c r="N1130" s="94" t="s">
        <v>10696</v>
      </c>
      <c r="O1130" s="431">
        <v>45984.0</v>
      </c>
      <c r="P1130" s="436">
        <v>46018.0</v>
      </c>
      <c r="Q1130" s="94" t="s">
        <v>7209</v>
      </c>
      <c r="R1130" s="353" t="s">
        <v>143</v>
      </c>
      <c r="S1130" s="354" t="s">
        <v>126</v>
      </c>
      <c r="T1130" s="841" t="s">
        <v>127</v>
      </c>
      <c r="U1130" s="163"/>
      <c r="V1130" s="354" t="s">
        <v>131</v>
      </c>
      <c r="W1130" s="175"/>
      <c r="X1130" s="175"/>
      <c r="Y1130" s="175"/>
      <c r="Z1130" s="175"/>
      <c r="AA1130" s="357"/>
    </row>
    <row r="1131" ht="22.5" customHeight="1">
      <c r="A1131" s="72">
        <f>COUNTIF('Copy of Call &amp; Chat-Lidya (buat'!$I$4:$I$1868,I1131)</f>
        <v>2</v>
      </c>
      <c r="B1131" s="545">
        <v>46108.0</v>
      </c>
      <c r="C1131" s="94" t="s">
        <v>83</v>
      </c>
      <c r="D1131" s="94" t="s">
        <v>125</v>
      </c>
      <c r="E1131" s="75" t="s">
        <v>2126</v>
      </c>
      <c r="F1131" s="429">
        <v>46083.0</v>
      </c>
      <c r="G1131" s="94"/>
      <c r="H1131" s="94">
        <v>10152.0</v>
      </c>
      <c r="I1131" s="160" t="s">
        <v>10698</v>
      </c>
      <c r="J1131" s="161" t="s">
        <v>10699</v>
      </c>
      <c r="K1131" s="161" t="s">
        <v>9382</v>
      </c>
      <c r="L1131" s="430" t="s">
        <v>3269</v>
      </c>
      <c r="M1131" s="175"/>
      <c r="N1131" s="94" t="s">
        <v>10700</v>
      </c>
      <c r="O1131" s="431">
        <v>45984.0</v>
      </c>
      <c r="P1131" s="436">
        <v>45998.0</v>
      </c>
      <c r="Q1131" s="94" t="s">
        <v>562</v>
      </c>
      <c r="R1131" s="353" t="s">
        <v>143</v>
      </c>
      <c r="S1131" s="354" t="s">
        <v>126</v>
      </c>
      <c r="T1131" s="841" t="s">
        <v>127</v>
      </c>
      <c r="U1131" s="163"/>
      <c r="V1131" s="354" t="s">
        <v>131</v>
      </c>
      <c r="W1131" s="175"/>
      <c r="X1131" s="175"/>
      <c r="Y1131" s="175"/>
      <c r="Z1131" s="175"/>
      <c r="AA1131" s="357"/>
    </row>
    <row r="1132" ht="22.5" customHeight="1">
      <c r="A1132" s="72">
        <f>COUNTIF('Copy of Call &amp; Chat-Lidya (buat'!$I$4:$I$1868,I1132)</f>
        <v>2</v>
      </c>
      <c r="B1132" s="545">
        <v>46108.0</v>
      </c>
      <c r="C1132" s="94" t="s">
        <v>83</v>
      </c>
      <c r="D1132" s="94" t="s">
        <v>125</v>
      </c>
      <c r="E1132" s="75" t="s">
        <v>2516</v>
      </c>
      <c r="F1132" s="429">
        <v>46083.0</v>
      </c>
      <c r="G1132" s="94"/>
      <c r="H1132" s="94">
        <v>10308.0</v>
      </c>
      <c r="I1132" s="160" t="s">
        <v>10705</v>
      </c>
      <c r="J1132" s="161" t="s">
        <v>10706</v>
      </c>
      <c r="K1132" s="161" t="s">
        <v>10707</v>
      </c>
      <c r="L1132" s="430" t="s">
        <v>10707</v>
      </c>
      <c r="M1132" s="94" t="s">
        <v>10708</v>
      </c>
      <c r="N1132" s="94" t="s">
        <v>10708</v>
      </c>
      <c r="O1132" s="431">
        <v>46004.0</v>
      </c>
      <c r="P1132" s="436">
        <v>46018.0</v>
      </c>
      <c r="Q1132" s="94" t="s">
        <v>124</v>
      </c>
      <c r="R1132" s="353" t="s">
        <v>143</v>
      </c>
      <c r="S1132" s="354" t="s">
        <v>251</v>
      </c>
      <c r="T1132" s="841" t="s">
        <v>127</v>
      </c>
      <c r="U1132" s="163"/>
      <c r="V1132" s="354" t="s">
        <v>131</v>
      </c>
      <c r="W1132" s="175"/>
      <c r="X1132" s="175"/>
      <c r="Y1132" s="175"/>
      <c r="Z1132" s="175"/>
      <c r="AA1132" s="357"/>
    </row>
    <row r="1133" ht="22.5" customHeight="1">
      <c r="A1133" s="72">
        <f>COUNTIF('Copy of Call &amp; Chat-Lidya (buat'!$I$4:$I$1868,I1133)</f>
        <v>3</v>
      </c>
      <c r="B1133" s="542">
        <v>46108.0</v>
      </c>
      <c r="C1133" s="75" t="s">
        <v>83</v>
      </c>
      <c r="D1133" s="94" t="s">
        <v>125</v>
      </c>
      <c r="E1133" s="75" t="s">
        <v>3110</v>
      </c>
      <c r="F1133" s="419">
        <v>46098.0</v>
      </c>
      <c r="G1133" s="75"/>
      <c r="H1133" s="75" t="s">
        <v>3111</v>
      </c>
      <c r="I1133" s="543" t="s">
        <v>2310</v>
      </c>
      <c r="J1133" s="773" t="s">
        <v>2312</v>
      </c>
      <c r="K1133" s="773" t="s">
        <v>3112</v>
      </c>
      <c r="L1133" s="420" t="s">
        <v>3112</v>
      </c>
      <c r="M1133" s="75" t="s">
        <v>2315</v>
      </c>
      <c r="N1133" s="75" t="s">
        <v>2315</v>
      </c>
      <c r="O1133" s="164">
        <v>46098.0</v>
      </c>
      <c r="P1133" s="458">
        <v>46112.0</v>
      </c>
      <c r="Q1133" s="75" t="s">
        <v>124</v>
      </c>
      <c r="R1133" s="75" t="s">
        <v>213</v>
      </c>
      <c r="S1133" s="166" t="s">
        <v>251</v>
      </c>
      <c r="T1133" s="166" t="s">
        <v>145</v>
      </c>
      <c r="U1133" s="166" t="s">
        <v>101</v>
      </c>
      <c r="V1133" s="166" t="s">
        <v>341</v>
      </c>
      <c r="W1133" s="175"/>
      <c r="X1133" s="175"/>
      <c r="Y1133" s="175"/>
      <c r="Z1133" s="537" t="s">
        <v>12162</v>
      </c>
      <c r="AA1133" s="357"/>
    </row>
    <row r="1134" ht="22.5" customHeight="1">
      <c r="A1134" s="72">
        <f>COUNTIF('Copy of Call &amp; Chat-Lidya (buat'!$I$4:$I$1868,I1134)</f>
        <v>5</v>
      </c>
      <c r="B1134" s="542">
        <v>46108.0</v>
      </c>
      <c r="C1134" s="75" t="s">
        <v>83</v>
      </c>
      <c r="D1134" s="94" t="s">
        <v>125</v>
      </c>
      <c r="E1134" s="75" t="s">
        <v>1866</v>
      </c>
      <c r="F1134" s="419">
        <v>46104.0</v>
      </c>
      <c r="G1134" s="75"/>
      <c r="H1134" s="75" t="s">
        <v>3076</v>
      </c>
      <c r="I1134" s="543" t="s">
        <v>3077</v>
      </c>
      <c r="J1134" s="773" t="s">
        <v>3078</v>
      </c>
      <c r="K1134" s="773" t="s">
        <v>3079</v>
      </c>
      <c r="L1134" s="420" t="s">
        <v>3079</v>
      </c>
      <c r="M1134" s="75" t="s">
        <v>3080</v>
      </c>
      <c r="N1134" s="75" t="s">
        <v>3080</v>
      </c>
      <c r="O1134" s="164">
        <v>46104.0</v>
      </c>
      <c r="P1134" s="458">
        <v>46118.0</v>
      </c>
      <c r="Q1134" s="75" t="s">
        <v>124</v>
      </c>
      <c r="R1134" s="75" t="s">
        <v>143</v>
      </c>
      <c r="S1134" s="166" t="s">
        <v>99</v>
      </c>
      <c r="T1134" s="166" t="s">
        <v>145</v>
      </c>
      <c r="U1134" s="166" t="s">
        <v>101</v>
      </c>
      <c r="V1134" s="166" t="s">
        <v>131</v>
      </c>
      <c r="W1134" s="175"/>
      <c r="X1134" s="175"/>
      <c r="Y1134" s="175"/>
      <c r="Z1134" s="537" t="s">
        <v>12168</v>
      </c>
      <c r="AA1134" s="357"/>
    </row>
    <row r="1135" ht="22.5" customHeight="1">
      <c r="A1135" s="72">
        <f>COUNTIF('Copy of Call &amp; Chat-Lidya (buat'!$I$4:$I$1868,I1135)</f>
        <v>4</v>
      </c>
      <c r="B1135" s="542">
        <v>46108.0</v>
      </c>
      <c r="C1135" s="75" t="s">
        <v>83</v>
      </c>
      <c r="D1135" s="94" t="s">
        <v>125</v>
      </c>
      <c r="E1135" s="75" t="s">
        <v>2584</v>
      </c>
      <c r="F1135" s="419">
        <v>46105.0</v>
      </c>
      <c r="G1135" s="75"/>
      <c r="H1135" s="75" t="s">
        <v>10904</v>
      </c>
      <c r="I1135" s="543" t="s">
        <v>10905</v>
      </c>
      <c r="J1135" s="773" t="s">
        <v>10906</v>
      </c>
      <c r="K1135" s="773" t="s">
        <v>10907</v>
      </c>
      <c r="L1135" s="420" t="s">
        <v>10907</v>
      </c>
      <c r="M1135" s="75" t="s">
        <v>10910</v>
      </c>
      <c r="N1135" s="75" t="s">
        <v>10911</v>
      </c>
      <c r="O1135" s="164">
        <v>46105.0</v>
      </c>
      <c r="P1135" s="458">
        <v>46119.0</v>
      </c>
      <c r="Q1135" s="75" t="s">
        <v>143</v>
      </c>
      <c r="R1135" s="75" t="s">
        <v>143</v>
      </c>
      <c r="S1135" s="166" t="s">
        <v>99</v>
      </c>
      <c r="T1135" s="166" t="s">
        <v>145</v>
      </c>
      <c r="U1135" s="166" t="s">
        <v>101</v>
      </c>
      <c r="V1135" s="166" t="s">
        <v>131</v>
      </c>
      <c r="W1135" s="175"/>
      <c r="X1135" s="175"/>
      <c r="Y1135" s="175"/>
      <c r="Z1135" s="537"/>
      <c r="AA1135" s="357"/>
    </row>
    <row r="1136" ht="22.5" customHeight="1">
      <c r="A1136" s="72">
        <f>COUNTIF('Copy of Call &amp; Chat-Lidya (buat'!$I$4:$I$1868,I1136)</f>
        <v>9</v>
      </c>
      <c r="B1136" s="542">
        <v>46108.0</v>
      </c>
      <c r="C1136" s="75" t="s">
        <v>83</v>
      </c>
      <c r="D1136" s="94" t="s">
        <v>125</v>
      </c>
      <c r="E1136" s="75" t="s">
        <v>1715</v>
      </c>
      <c r="F1136" s="419">
        <v>46108.0</v>
      </c>
      <c r="G1136" s="75"/>
      <c r="H1136" s="75" t="s">
        <v>1719</v>
      </c>
      <c r="I1136" s="543" t="s">
        <v>1720</v>
      </c>
      <c r="J1136" s="773" t="s">
        <v>1722</v>
      </c>
      <c r="K1136" s="773" t="s">
        <v>1722</v>
      </c>
      <c r="L1136" s="420" t="s">
        <v>1722</v>
      </c>
      <c r="M1136" s="75" t="s">
        <v>1726</v>
      </c>
      <c r="N1136" s="75" t="s">
        <v>1726</v>
      </c>
      <c r="O1136" s="164">
        <v>46108.0</v>
      </c>
      <c r="P1136" s="458">
        <v>46122.0</v>
      </c>
      <c r="Q1136" s="75" t="s">
        <v>143</v>
      </c>
      <c r="R1136" s="75" t="s">
        <v>213</v>
      </c>
      <c r="S1136" s="166" t="s">
        <v>381</v>
      </c>
      <c r="T1136" s="166" t="s">
        <v>350</v>
      </c>
      <c r="U1136" s="166" t="s">
        <v>101</v>
      </c>
      <c r="V1136" s="166" t="s">
        <v>283</v>
      </c>
      <c r="W1136" s="175"/>
      <c r="X1136" s="175"/>
      <c r="Y1136" s="175"/>
      <c r="Z1136" s="537" t="s">
        <v>12180</v>
      </c>
      <c r="AA1136" s="357"/>
    </row>
    <row r="1137" ht="22.5" customHeight="1">
      <c r="A1137" s="72">
        <f>COUNTIF('Copy of Call &amp; Chat-Lidya (buat'!$I$4:$I$1868,I1137)</f>
        <v>4</v>
      </c>
      <c r="B1137" s="542">
        <v>46108.0</v>
      </c>
      <c r="C1137" s="75" t="s">
        <v>83</v>
      </c>
      <c r="D1137" s="94" t="s">
        <v>125</v>
      </c>
      <c r="E1137" s="75" t="s">
        <v>2596</v>
      </c>
      <c r="F1137" s="419">
        <v>46107.0</v>
      </c>
      <c r="G1137" s="75"/>
      <c r="H1137" s="75" t="s">
        <v>3081</v>
      </c>
      <c r="I1137" s="543" t="s">
        <v>3082</v>
      </c>
      <c r="J1137" s="773" t="s">
        <v>3083</v>
      </c>
      <c r="K1137" s="773" t="s">
        <v>3084</v>
      </c>
      <c r="L1137" s="420" t="s">
        <v>3084</v>
      </c>
      <c r="M1137" s="75" t="s">
        <v>3085</v>
      </c>
      <c r="N1137" s="75" t="s">
        <v>3085</v>
      </c>
      <c r="O1137" s="164">
        <v>46107.0</v>
      </c>
      <c r="P1137" s="458">
        <v>46121.0</v>
      </c>
      <c r="Q1137" s="75" t="s">
        <v>143</v>
      </c>
      <c r="R1137" s="75" t="s">
        <v>143</v>
      </c>
      <c r="S1137" s="166" t="s">
        <v>251</v>
      </c>
      <c r="T1137" s="166" t="s">
        <v>145</v>
      </c>
      <c r="U1137" s="166" t="s">
        <v>101</v>
      </c>
      <c r="V1137" s="166" t="s">
        <v>131</v>
      </c>
      <c r="W1137" s="175"/>
      <c r="X1137" s="175"/>
      <c r="Y1137" s="175"/>
      <c r="Z1137" s="537"/>
      <c r="AA1137" s="357"/>
    </row>
    <row r="1138" ht="22.5" customHeight="1">
      <c r="A1138" s="72">
        <f>COUNTIF('Copy of Call &amp; Chat-Lidya (buat'!$I$4:$I$1868,I1138)</f>
        <v>3</v>
      </c>
      <c r="B1138" s="545">
        <v>46108.0</v>
      </c>
      <c r="C1138" s="94" t="s">
        <v>83</v>
      </c>
      <c r="D1138" s="94" t="s">
        <v>104</v>
      </c>
      <c r="E1138" s="75" t="s">
        <v>6456</v>
      </c>
      <c r="F1138" s="429">
        <v>46081.0</v>
      </c>
      <c r="G1138" s="94"/>
      <c r="H1138" s="94" t="s">
        <v>2738</v>
      </c>
      <c r="I1138" s="160" t="s">
        <v>10304</v>
      </c>
      <c r="J1138" s="161" t="s">
        <v>1943</v>
      </c>
      <c r="K1138" s="161" t="s">
        <v>1944</v>
      </c>
      <c r="L1138" s="430" t="s">
        <v>1944</v>
      </c>
      <c r="M1138" s="94" t="s">
        <v>1945</v>
      </c>
      <c r="N1138" s="94" t="s">
        <v>1945</v>
      </c>
      <c r="O1138" s="431">
        <v>46081.0</v>
      </c>
      <c r="P1138" s="436">
        <v>46095.0</v>
      </c>
      <c r="Q1138" s="94" t="s">
        <v>143</v>
      </c>
      <c r="R1138" s="94">
        <v>1.0</v>
      </c>
      <c r="S1138" s="166" t="s">
        <v>251</v>
      </c>
      <c r="T1138" s="841" t="s">
        <v>127</v>
      </c>
      <c r="U1138" s="167" t="s">
        <v>101</v>
      </c>
      <c r="V1138" s="167" t="s">
        <v>131</v>
      </c>
      <c r="W1138" s="175"/>
      <c r="X1138" s="175"/>
      <c r="Y1138" s="175"/>
      <c r="Z1138" s="175"/>
      <c r="AA1138" s="357"/>
    </row>
    <row r="1139" ht="22.5" customHeight="1">
      <c r="A1139" s="72">
        <f>COUNTIF('Copy of Call &amp; Chat-Lidya (buat'!$I$4:$I$1868,I1139)</f>
        <v>2</v>
      </c>
      <c r="B1139" s="545">
        <v>46108.0</v>
      </c>
      <c r="C1139" s="94" t="s">
        <v>83</v>
      </c>
      <c r="D1139" s="94" t="s">
        <v>104</v>
      </c>
      <c r="E1139" s="75" t="s">
        <v>3110</v>
      </c>
      <c r="F1139" s="436">
        <v>46080.0</v>
      </c>
      <c r="G1139" s="94"/>
      <c r="H1139" s="94" t="s">
        <v>9686</v>
      </c>
      <c r="I1139" s="160" t="s">
        <v>9687</v>
      </c>
      <c r="J1139" s="161" t="s">
        <v>9688</v>
      </c>
      <c r="K1139" s="161" t="s">
        <v>9689</v>
      </c>
      <c r="L1139" s="430" t="s">
        <v>9689</v>
      </c>
      <c r="M1139" s="94" t="s">
        <v>9690</v>
      </c>
      <c r="N1139" s="94" t="s">
        <v>9690</v>
      </c>
      <c r="O1139" s="431">
        <v>46079.0</v>
      </c>
      <c r="P1139" s="436">
        <v>46093.0</v>
      </c>
      <c r="Q1139" s="94" t="s">
        <v>143</v>
      </c>
      <c r="R1139" s="94">
        <v>1.0</v>
      </c>
      <c r="S1139" s="167" t="s">
        <v>251</v>
      </c>
      <c r="T1139" s="841" t="s">
        <v>127</v>
      </c>
      <c r="U1139" s="167" t="s">
        <v>101</v>
      </c>
      <c r="V1139" s="167" t="s">
        <v>131</v>
      </c>
      <c r="W1139" s="163"/>
      <c r="X1139" s="175"/>
      <c r="Y1139" s="435"/>
      <c r="Z1139" s="435"/>
      <c r="AA1139" s="357" t="s">
        <v>12090</v>
      </c>
    </row>
    <row r="1140" ht="22.5" customHeight="1">
      <c r="A1140" s="72">
        <f>COUNTIF('Copy of Call &amp; Chat-Lidya (buat'!$I$4:$I$1868,I1140)</f>
        <v>6</v>
      </c>
      <c r="B1140" s="545">
        <v>46108.0</v>
      </c>
      <c r="C1140" s="94" t="s">
        <v>83</v>
      </c>
      <c r="D1140" s="94" t="s">
        <v>104</v>
      </c>
      <c r="E1140" s="75" t="s">
        <v>1866</v>
      </c>
      <c r="F1140" s="429">
        <v>46078.0</v>
      </c>
      <c r="G1140" s="94"/>
      <c r="H1140" s="94" t="s">
        <v>1867</v>
      </c>
      <c r="I1140" s="160" t="s">
        <v>1869</v>
      </c>
      <c r="J1140" s="161" t="s">
        <v>1870</v>
      </c>
      <c r="K1140" s="161" t="s">
        <v>1871</v>
      </c>
      <c r="L1140" s="430" t="s">
        <v>1871</v>
      </c>
      <c r="M1140" s="94">
        <f>6281804786923</f>
        <v>6281804786923</v>
      </c>
      <c r="N1140" s="94" t="s">
        <v>1872</v>
      </c>
      <c r="O1140" s="431">
        <v>45979.0</v>
      </c>
      <c r="P1140" s="436">
        <v>45993.0</v>
      </c>
      <c r="Q1140" s="94" t="s">
        <v>657</v>
      </c>
      <c r="R1140" s="94">
        <v>2.0</v>
      </c>
      <c r="S1140" s="167" t="s">
        <v>251</v>
      </c>
      <c r="T1140" s="841" t="s">
        <v>127</v>
      </c>
      <c r="U1140" s="167" t="s">
        <v>101</v>
      </c>
      <c r="V1140" s="167" t="s">
        <v>131</v>
      </c>
      <c r="W1140" s="175"/>
      <c r="X1140" s="175"/>
      <c r="Y1140" s="175"/>
      <c r="Z1140" s="175"/>
      <c r="AA1140" s="357"/>
    </row>
    <row r="1141" ht="22.5" customHeight="1">
      <c r="A1141" s="72">
        <f>COUNTIF('Copy of Call &amp; Chat-Lidya (buat'!$I$4:$I$1868,I1141)</f>
        <v>2</v>
      </c>
      <c r="B1141" s="545">
        <v>46108.0</v>
      </c>
      <c r="C1141" s="94" t="s">
        <v>83</v>
      </c>
      <c r="D1141" s="94" t="s">
        <v>104</v>
      </c>
      <c r="E1141" s="75" t="s">
        <v>1715</v>
      </c>
      <c r="F1141" s="429">
        <v>46078.0</v>
      </c>
      <c r="G1141" s="175"/>
      <c r="H1141" s="175"/>
      <c r="I1141" s="160" t="s">
        <v>6526</v>
      </c>
      <c r="J1141" s="161" t="s">
        <v>9926</v>
      </c>
      <c r="K1141" s="161" t="s">
        <v>6527</v>
      </c>
      <c r="L1141" s="430" t="s">
        <v>6527</v>
      </c>
      <c r="M1141" s="94" t="s">
        <v>6528</v>
      </c>
      <c r="N1141" s="94" t="s">
        <v>6528</v>
      </c>
      <c r="O1141" s="431">
        <v>46036.0</v>
      </c>
      <c r="P1141" s="436">
        <v>46050.0</v>
      </c>
      <c r="Q1141" s="94" t="s">
        <v>472</v>
      </c>
      <c r="R1141" s="94">
        <v>1.0</v>
      </c>
      <c r="S1141" s="167" t="s">
        <v>251</v>
      </c>
      <c r="T1141" s="841" t="s">
        <v>127</v>
      </c>
      <c r="U1141" s="167" t="s">
        <v>101</v>
      </c>
      <c r="V1141" s="167" t="s">
        <v>131</v>
      </c>
      <c r="W1141" s="175"/>
      <c r="X1141" s="175"/>
      <c r="Y1141" s="175"/>
      <c r="Z1141" s="175"/>
      <c r="AA1141" s="357"/>
    </row>
    <row r="1142" ht="22.5" customHeight="1">
      <c r="A1142" s="72">
        <f>COUNTIF('Copy of Call &amp; Chat-Lidya (buat'!$I$4:$I$1868,I1142)</f>
        <v>2</v>
      </c>
      <c r="B1142" s="545">
        <v>46108.0</v>
      </c>
      <c r="C1142" s="94" t="s">
        <v>83</v>
      </c>
      <c r="D1142" s="94" t="s">
        <v>104</v>
      </c>
      <c r="E1142" s="75" t="s">
        <v>2596</v>
      </c>
      <c r="F1142" s="429">
        <v>46078.0</v>
      </c>
      <c r="G1142" s="175"/>
      <c r="H1142" s="175"/>
      <c r="I1142" s="160" t="s">
        <v>5813</v>
      </c>
      <c r="J1142" s="161" t="s">
        <v>9927</v>
      </c>
      <c r="K1142" s="161" t="s">
        <v>5815</v>
      </c>
      <c r="L1142" s="430" t="s">
        <v>5815</v>
      </c>
      <c r="M1142" s="94" t="s">
        <v>5816</v>
      </c>
      <c r="N1142" s="175"/>
      <c r="O1142" s="431">
        <v>46060.0</v>
      </c>
      <c r="P1142" s="436">
        <v>46074.0</v>
      </c>
      <c r="Q1142" s="94" t="s">
        <v>616</v>
      </c>
      <c r="R1142" s="94">
        <v>1.0</v>
      </c>
      <c r="S1142" s="166" t="s">
        <v>126</v>
      </c>
      <c r="T1142" s="841" t="s">
        <v>127</v>
      </c>
      <c r="U1142" s="167" t="s">
        <v>101</v>
      </c>
      <c r="V1142" s="167" t="s">
        <v>131</v>
      </c>
      <c r="W1142" s="175"/>
      <c r="X1142" s="175"/>
      <c r="Y1142" s="175"/>
      <c r="Z1142" s="175"/>
      <c r="AA1142" s="357"/>
    </row>
    <row r="1143" ht="22.5" customHeight="1">
      <c r="A1143" s="72">
        <f>COUNTIF('Copy of Call &amp; Chat-Lidya (buat'!$I$4:$I$1868,I1143)</f>
        <v>0</v>
      </c>
      <c r="B1143" s="545">
        <v>46108.0</v>
      </c>
      <c r="C1143" s="94"/>
      <c r="D1143" s="94"/>
      <c r="E1143" s="75"/>
      <c r="F1143" s="429"/>
      <c r="G1143" s="94"/>
      <c r="H1143" s="94"/>
      <c r="I1143" s="512"/>
      <c r="J1143" s="840" t="s">
        <v>1217</v>
      </c>
      <c r="K1143" s="840" t="s">
        <v>1217</v>
      </c>
      <c r="L1143" s="370" t="s">
        <v>1217</v>
      </c>
      <c r="M1143" s="371" t="s">
        <v>1221</v>
      </c>
      <c r="N1143" s="94"/>
      <c r="O1143" s="514"/>
      <c r="P1143" s="436"/>
      <c r="Q1143" s="94"/>
      <c r="R1143" s="94"/>
      <c r="S1143" s="166"/>
      <c r="T1143" s="841" t="s">
        <v>145</v>
      </c>
      <c r="U1143" s="167" t="s">
        <v>101</v>
      </c>
      <c r="V1143" s="166" t="s">
        <v>131</v>
      </c>
      <c r="W1143" s="175"/>
      <c r="X1143" s="175"/>
      <c r="Y1143" s="175"/>
      <c r="Z1143" s="537"/>
      <c r="AA1143" s="515"/>
    </row>
    <row r="1144" ht="22.5" customHeight="1">
      <c r="A1144" s="72">
        <f>COUNTIF('Copy of Call &amp; Chat-Lidya (buat'!$I$4:$I$1868,I1144)</f>
        <v>0</v>
      </c>
      <c r="B1144" s="545">
        <v>46108.0</v>
      </c>
      <c r="C1144" s="94"/>
      <c r="D1144" s="94"/>
      <c r="E1144" s="75"/>
      <c r="F1144" s="429"/>
      <c r="G1144" s="94"/>
      <c r="H1144" s="94"/>
      <c r="I1144" s="512"/>
      <c r="J1144" s="383" t="s">
        <v>1239</v>
      </c>
      <c r="K1144" s="513" t="s">
        <v>1240</v>
      </c>
      <c r="L1144" s="377" t="s">
        <v>1240</v>
      </c>
      <c r="M1144" s="379" t="s">
        <v>1247</v>
      </c>
      <c r="N1144" s="94"/>
      <c r="O1144" s="514"/>
      <c r="P1144" s="436"/>
      <c r="Q1144" s="94"/>
      <c r="R1144" s="94"/>
      <c r="S1144" s="166"/>
      <c r="T1144" s="841" t="s">
        <v>350</v>
      </c>
      <c r="U1144" s="167" t="s">
        <v>101</v>
      </c>
      <c r="V1144" s="166" t="s">
        <v>341</v>
      </c>
      <c r="W1144" s="175"/>
      <c r="X1144" s="175"/>
      <c r="Y1144" s="175"/>
      <c r="Z1144" s="537" t="s">
        <v>12215</v>
      </c>
      <c r="AA1144" s="515"/>
    </row>
    <row r="1145" ht="22.5" customHeight="1">
      <c r="A1145" s="72">
        <f>COUNTIF('Copy of Call &amp; Chat-Lidya (buat'!$I$4:$I$1868,I1145)</f>
        <v>0</v>
      </c>
      <c r="B1145" s="545">
        <v>46108.0</v>
      </c>
      <c r="C1145" s="94"/>
      <c r="D1145" s="94"/>
      <c r="E1145" s="75"/>
      <c r="F1145" s="429"/>
      <c r="G1145" s="94"/>
      <c r="H1145" s="94"/>
      <c r="I1145" s="512"/>
      <c r="J1145" s="878" t="s">
        <v>12216</v>
      </c>
      <c r="K1145" s="878" t="s">
        <v>12216</v>
      </c>
      <c r="L1145" s="879"/>
      <c r="M1145" s="91"/>
      <c r="N1145" s="94"/>
      <c r="O1145" s="514"/>
      <c r="P1145" s="436"/>
      <c r="Q1145" s="94"/>
      <c r="R1145" s="94"/>
      <c r="S1145" s="166"/>
      <c r="T1145" s="841" t="s">
        <v>350</v>
      </c>
      <c r="U1145" s="166" t="s">
        <v>101</v>
      </c>
      <c r="V1145" s="166" t="s">
        <v>341</v>
      </c>
      <c r="W1145" s="353" t="s">
        <v>694</v>
      </c>
      <c r="X1145" s="175"/>
      <c r="Y1145" s="175"/>
      <c r="Z1145" s="537" t="s">
        <v>12219</v>
      </c>
      <c r="AA1145" s="515"/>
    </row>
    <row r="1146" ht="22.5" customHeight="1">
      <c r="A1146" s="72">
        <f>COUNTIF('Copy of Call &amp; Chat-Lidya (buat'!$I$4:$I$1868,I1146)</f>
        <v>4</v>
      </c>
      <c r="B1146" s="545">
        <v>46105.0</v>
      </c>
      <c r="C1146" s="94" t="s">
        <v>83</v>
      </c>
      <c r="D1146" s="94" t="s">
        <v>125</v>
      </c>
      <c r="E1146" s="75" t="s">
        <v>186</v>
      </c>
      <c r="F1146" s="429">
        <v>46092.0</v>
      </c>
      <c r="G1146" s="94"/>
      <c r="H1146" s="94" t="s">
        <v>3831</v>
      </c>
      <c r="I1146" s="538">
        <v>18051.0</v>
      </c>
      <c r="J1146" s="161" t="s">
        <v>2082</v>
      </c>
      <c r="K1146" s="161" t="s">
        <v>2085</v>
      </c>
      <c r="L1146" s="430" t="s">
        <v>2085</v>
      </c>
      <c r="M1146" s="94" t="s">
        <v>2088</v>
      </c>
      <c r="N1146" s="94" t="s">
        <v>2088</v>
      </c>
      <c r="O1146" s="514" t="s">
        <v>3104</v>
      </c>
      <c r="P1146" s="436">
        <v>46103.0</v>
      </c>
      <c r="Q1146" s="94" t="s">
        <v>143</v>
      </c>
      <c r="R1146" s="94">
        <v>1.0</v>
      </c>
      <c r="S1146" s="166" t="s">
        <v>99</v>
      </c>
      <c r="T1146" s="166" t="s">
        <v>350</v>
      </c>
      <c r="U1146" s="167" t="s">
        <v>101</v>
      </c>
      <c r="V1146" s="166" t="s">
        <v>1043</v>
      </c>
      <c r="W1146" s="175"/>
      <c r="X1146" s="175"/>
      <c r="Y1146" s="175"/>
      <c r="Z1146" s="537" t="s">
        <v>12220</v>
      </c>
      <c r="AA1146" s="515"/>
    </row>
    <row r="1147" ht="22.5" customHeight="1">
      <c r="A1147" s="72">
        <f>COUNTIF('Copy of Call &amp; Chat-Lidya (buat'!$I$4:$I$1868,I1147)</f>
        <v>3</v>
      </c>
      <c r="B1147" s="545">
        <v>46105.0</v>
      </c>
      <c r="C1147" s="94" t="s">
        <v>83</v>
      </c>
      <c r="D1147" s="94" t="s">
        <v>125</v>
      </c>
      <c r="E1147" s="75" t="s">
        <v>604</v>
      </c>
      <c r="F1147" s="429">
        <v>46090.0</v>
      </c>
      <c r="G1147" s="94"/>
      <c r="H1147" s="94">
        <v>9254.0</v>
      </c>
      <c r="I1147" s="512">
        <v>14959.0</v>
      </c>
      <c r="J1147" s="161" t="s">
        <v>10139</v>
      </c>
      <c r="K1147" s="161" t="s">
        <v>10140</v>
      </c>
      <c r="L1147" s="430" t="s">
        <v>10140</v>
      </c>
      <c r="M1147" s="175"/>
      <c r="N1147" s="94">
        <v>8.95339136313E11</v>
      </c>
      <c r="O1147" s="880">
        <v>45737.0</v>
      </c>
      <c r="P1147" s="436">
        <v>45834.0</v>
      </c>
      <c r="Q1147" s="94" t="s">
        <v>143</v>
      </c>
      <c r="R1147" s="94">
        <v>1.0</v>
      </c>
      <c r="S1147" s="166" t="s">
        <v>126</v>
      </c>
      <c r="T1147" s="841" t="s">
        <v>145</v>
      </c>
      <c r="U1147" s="166" t="s">
        <v>101</v>
      </c>
      <c r="V1147" s="166" t="s">
        <v>131</v>
      </c>
      <c r="W1147" s="175"/>
      <c r="X1147" s="175"/>
      <c r="Y1147" s="175"/>
      <c r="Z1147" s="175"/>
      <c r="AA1147" s="395"/>
    </row>
    <row r="1148" ht="22.5" customHeight="1">
      <c r="A1148" s="72">
        <f>COUNTIF('Copy of Call &amp; Chat-Lidya (buat'!$I$4:$I$1868,I1148)</f>
        <v>3</v>
      </c>
      <c r="B1148" s="545">
        <v>46105.0</v>
      </c>
      <c r="C1148" s="94" t="s">
        <v>83</v>
      </c>
      <c r="D1148" s="94" t="s">
        <v>125</v>
      </c>
      <c r="E1148" s="75" t="s">
        <v>682</v>
      </c>
      <c r="F1148" s="429">
        <v>46090.0</v>
      </c>
      <c r="G1148" s="94"/>
      <c r="H1148" s="94">
        <v>9231.0</v>
      </c>
      <c r="I1148" s="538">
        <v>14923.0</v>
      </c>
      <c r="J1148" s="161" t="s">
        <v>11731</v>
      </c>
      <c r="K1148" s="161" t="s">
        <v>11732</v>
      </c>
      <c r="L1148" s="430" t="s">
        <v>11732</v>
      </c>
      <c r="M1148" s="94">
        <v>8.3877424999E10</v>
      </c>
      <c r="N1148" s="94">
        <v>8.3813848831E10</v>
      </c>
      <c r="O1148" s="880">
        <v>45731.0</v>
      </c>
      <c r="P1148" s="436">
        <v>45834.0</v>
      </c>
      <c r="Q1148" s="94" t="s">
        <v>143</v>
      </c>
      <c r="R1148" s="75" t="s">
        <v>124</v>
      </c>
      <c r="S1148" s="166" t="s">
        <v>292</v>
      </c>
      <c r="T1148" s="841" t="s">
        <v>127</v>
      </c>
      <c r="U1148" s="167" t="s">
        <v>101</v>
      </c>
      <c r="V1148" s="166" t="s">
        <v>873</v>
      </c>
      <c r="W1148" s="353" t="s">
        <v>694</v>
      </c>
      <c r="X1148" s="175"/>
      <c r="Y1148" s="175"/>
      <c r="Z1148" s="353" t="s">
        <v>12224</v>
      </c>
      <c r="AA1148" s="395"/>
    </row>
    <row r="1149" ht="22.5" customHeight="1">
      <c r="A1149" s="72">
        <f>COUNTIF('Copy of Call &amp; Chat-Lidya (buat'!$I$4:$I$1868,I1149)</f>
        <v>3</v>
      </c>
      <c r="B1149" s="545">
        <v>46105.0</v>
      </c>
      <c r="C1149" s="94" t="s">
        <v>83</v>
      </c>
      <c r="D1149" s="94" t="s">
        <v>125</v>
      </c>
      <c r="E1149" s="75" t="s">
        <v>696</v>
      </c>
      <c r="F1149" s="429">
        <v>46090.0</v>
      </c>
      <c r="G1149" s="94"/>
      <c r="H1149" s="94">
        <v>9229.0</v>
      </c>
      <c r="I1149" s="512">
        <v>14918.0</v>
      </c>
      <c r="J1149" s="161" t="s">
        <v>3833</v>
      </c>
      <c r="K1149" s="161" t="s">
        <v>3834</v>
      </c>
      <c r="L1149" s="430" t="s">
        <v>3834</v>
      </c>
      <c r="M1149" s="94">
        <v>8.5107274699E10</v>
      </c>
      <c r="N1149" s="94">
        <v>8.1708721E9</v>
      </c>
      <c r="O1149" s="880">
        <v>45730.0</v>
      </c>
      <c r="P1149" s="436">
        <v>45834.0</v>
      </c>
      <c r="Q1149" s="94" t="s">
        <v>213</v>
      </c>
      <c r="R1149" s="94">
        <v>1.0</v>
      </c>
      <c r="S1149" s="166" t="s">
        <v>126</v>
      </c>
      <c r="T1149" s="162" t="s">
        <v>145</v>
      </c>
      <c r="U1149" s="167" t="s">
        <v>101</v>
      </c>
      <c r="V1149" s="167" t="s">
        <v>131</v>
      </c>
      <c r="W1149" s="175"/>
      <c r="X1149" s="175"/>
      <c r="Y1149" s="175"/>
      <c r="Z1149" s="175"/>
      <c r="AA1149" s="395"/>
    </row>
    <row r="1150" ht="22.5" customHeight="1">
      <c r="A1150" s="72">
        <f>COUNTIF('Copy of Call &amp; Chat-Lidya (buat'!$I$4:$I$1868,I1150)</f>
        <v>3</v>
      </c>
      <c r="B1150" s="545">
        <v>46105.0</v>
      </c>
      <c r="C1150" s="94" t="s">
        <v>83</v>
      </c>
      <c r="D1150" s="94" t="s">
        <v>125</v>
      </c>
      <c r="E1150" s="75" t="s">
        <v>710</v>
      </c>
      <c r="F1150" s="429">
        <v>46090.0</v>
      </c>
      <c r="G1150" s="94"/>
      <c r="H1150" s="94">
        <v>9044.0</v>
      </c>
      <c r="I1150" s="512">
        <v>14531.0</v>
      </c>
      <c r="J1150" s="161" t="s">
        <v>11370</v>
      </c>
      <c r="K1150" s="161" t="s">
        <v>11373</v>
      </c>
      <c r="L1150" s="430" t="s">
        <v>11373</v>
      </c>
      <c r="M1150" s="94">
        <v>55555.0</v>
      </c>
      <c r="N1150" s="94">
        <v>8.988269173E9</v>
      </c>
      <c r="O1150" s="880">
        <v>45685.0</v>
      </c>
      <c r="P1150" s="436">
        <v>45834.0</v>
      </c>
      <c r="Q1150" s="94" t="s">
        <v>213</v>
      </c>
      <c r="R1150" s="94">
        <v>1.0</v>
      </c>
      <c r="S1150" s="166" t="s">
        <v>251</v>
      </c>
      <c r="T1150" s="162" t="s">
        <v>145</v>
      </c>
      <c r="U1150" s="167" t="s">
        <v>101</v>
      </c>
      <c r="V1150" s="167" t="s">
        <v>131</v>
      </c>
      <c r="W1150" s="175"/>
      <c r="X1150" s="175"/>
      <c r="Y1150" s="175"/>
      <c r="Z1150" s="175"/>
      <c r="AA1150" s="395"/>
    </row>
    <row r="1151" ht="22.5" customHeight="1">
      <c r="A1151" s="72">
        <f>COUNTIF('Copy of Call &amp; Chat-Lidya (buat'!$I$4:$I$1868,I1151)</f>
        <v>3</v>
      </c>
      <c r="B1151" s="545">
        <v>46105.0</v>
      </c>
      <c r="C1151" s="94" t="s">
        <v>83</v>
      </c>
      <c r="D1151" s="94" t="s">
        <v>125</v>
      </c>
      <c r="E1151" s="75" t="s">
        <v>332</v>
      </c>
      <c r="F1151" s="429">
        <v>46090.0</v>
      </c>
      <c r="G1151" s="94"/>
      <c r="H1151" s="94">
        <v>9045.0</v>
      </c>
      <c r="I1151" s="512">
        <v>14534.0</v>
      </c>
      <c r="J1151" s="161" t="s">
        <v>12198</v>
      </c>
      <c r="K1151" s="161" t="s">
        <v>11385</v>
      </c>
      <c r="L1151" s="430" t="s">
        <v>11385</v>
      </c>
      <c r="M1151" s="175"/>
      <c r="N1151" s="94">
        <v>8.1280260675E10</v>
      </c>
      <c r="O1151" s="880">
        <v>45686.0</v>
      </c>
      <c r="P1151" s="436">
        <v>45834.0</v>
      </c>
      <c r="Q1151" s="94" t="s">
        <v>143</v>
      </c>
      <c r="R1151" s="94">
        <v>1.0</v>
      </c>
      <c r="S1151" s="167" t="s">
        <v>126</v>
      </c>
      <c r="T1151" s="162" t="s">
        <v>145</v>
      </c>
      <c r="U1151" s="167" t="s">
        <v>101</v>
      </c>
      <c r="V1151" s="167" t="s">
        <v>131</v>
      </c>
      <c r="W1151" s="175"/>
      <c r="X1151" s="175"/>
      <c r="Y1151" s="175"/>
      <c r="Z1151" s="175"/>
      <c r="AA1151" s="395"/>
    </row>
    <row r="1152" ht="22.5" customHeight="1">
      <c r="A1152" s="72">
        <f>COUNTIF('Copy of Call &amp; Chat-Lidya (buat'!$I$4:$I$1868,I1152)</f>
        <v>4</v>
      </c>
      <c r="B1152" s="545">
        <v>46105.0</v>
      </c>
      <c r="C1152" s="94" t="s">
        <v>83</v>
      </c>
      <c r="D1152" s="94" t="s">
        <v>125</v>
      </c>
      <c r="E1152" s="75" t="s">
        <v>351</v>
      </c>
      <c r="F1152" s="429">
        <v>46090.0</v>
      </c>
      <c r="G1152" s="94"/>
      <c r="H1152" s="94">
        <v>9066.0</v>
      </c>
      <c r="I1152" s="512">
        <v>14580.0</v>
      </c>
      <c r="J1152" s="161" t="s">
        <v>11484</v>
      </c>
      <c r="K1152" s="161" t="s">
        <v>11485</v>
      </c>
      <c r="L1152" s="430" t="s">
        <v>11485</v>
      </c>
      <c r="M1152" s="94">
        <v>8.971578302E9</v>
      </c>
      <c r="N1152" s="94">
        <v>8.971578302E9</v>
      </c>
      <c r="O1152" s="880">
        <v>45690.0</v>
      </c>
      <c r="P1152" s="436">
        <v>45834.0</v>
      </c>
      <c r="Q1152" s="94" t="s">
        <v>124</v>
      </c>
      <c r="R1152" s="94">
        <v>1.0</v>
      </c>
      <c r="S1152" s="167" t="s">
        <v>251</v>
      </c>
      <c r="T1152" s="162" t="s">
        <v>145</v>
      </c>
      <c r="U1152" s="167" t="s">
        <v>101</v>
      </c>
      <c r="V1152" s="167" t="s">
        <v>131</v>
      </c>
      <c r="W1152" s="175"/>
      <c r="X1152" s="175"/>
      <c r="Y1152" s="175"/>
      <c r="Z1152" s="175"/>
      <c r="AA1152" s="395"/>
    </row>
    <row r="1153" ht="22.5" customHeight="1">
      <c r="A1153" s="72">
        <f>COUNTIF('Copy of Call &amp; Chat-Lidya (buat'!$I$4:$I$1868,I1153)</f>
        <v>3</v>
      </c>
      <c r="B1153" s="545">
        <v>46105.0</v>
      </c>
      <c r="C1153" s="94" t="s">
        <v>83</v>
      </c>
      <c r="D1153" s="94" t="s">
        <v>125</v>
      </c>
      <c r="E1153" s="75" t="s">
        <v>479</v>
      </c>
      <c r="F1153" s="429">
        <v>46090.0</v>
      </c>
      <c r="G1153" s="94"/>
      <c r="H1153" s="94">
        <v>6948.0</v>
      </c>
      <c r="I1153" s="512">
        <v>10333.0</v>
      </c>
      <c r="J1153" s="161" t="s">
        <v>12228</v>
      </c>
      <c r="K1153" s="161" t="s">
        <v>5719</v>
      </c>
      <c r="L1153" s="430" t="s">
        <v>5719</v>
      </c>
      <c r="M1153" s="94">
        <v>8.128627671E10</v>
      </c>
      <c r="N1153" s="94">
        <v>8.128627671E10</v>
      </c>
      <c r="O1153" s="880">
        <v>45203.0</v>
      </c>
      <c r="P1153" s="436">
        <v>45834.0</v>
      </c>
      <c r="Q1153" s="94" t="s">
        <v>124</v>
      </c>
      <c r="R1153" s="94">
        <v>1.0</v>
      </c>
      <c r="S1153" s="167" t="s">
        <v>126</v>
      </c>
      <c r="T1153" s="162" t="s">
        <v>145</v>
      </c>
      <c r="U1153" s="167" t="s">
        <v>101</v>
      </c>
      <c r="V1153" s="167" t="s">
        <v>131</v>
      </c>
      <c r="W1153" s="175"/>
      <c r="X1153" s="175"/>
      <c r="Y1153" s="175"/>
      <c r="Z1153" s="175"/>
      <c r="AA1153" s="395"/>
    </row>
    <row r="1154" ht="22.5" customHeight="1">
      <c r="A1154" s="72">
        <f>COUNTIF('Copy of Call &amp; Chat-Lidya (buat'!$I$4:$I$1868,I1154)</f>
        <v>2</v>
      </c>
      <c r="B1154" s="545">
        <v>46105.0</v>
      </c>
      <c r="C1154" s="94" t="s">
        <v>83</v>
      </c>
      <c r="D1154" s="94" t="s">
        <v>125</v>
      </c>
      <c r="E1154" s="75" t="s">
        <v>755</v>
      </c>
      <c r="F1154" s="429">
        <v>46090.0</v>
      </c>
      <c r="G1154" s="94"/>
      <c r="H1154" s="94">
        <v>8735.0</v>
      </c>
      <c r="I1154" s="512">
        <v>13884.0</v>
      </c>
      <c r="J1154" s="161" t="s">
        <v>12231</v>
      </c>
      <c r="K1154" s="161" t="s">
        <v>12232</v>
      </c>
      <c r="L1154" s="430" t="s">
        <v>12232</v>
      </c>
      <c r="M1154" s="94">
        <v>8.129862303E10</v>
      </c>
      <c r="N1154" s="94">
        <v>8.1212130726E10</v>
      </c>
      <c r="O1154" s="880">
        <v>45612.0</v>
      </c>
      <c r="P1154" s="436">
        <v>45834.0</v>
      </c>
      <c r="Q1154" s="75" t="s">
        <v>143</v>
      </c>
      <c r="R1154" s="94">
        <v>1.0</v>
      </c>
      <c r="S1154" s="166" t="s">
        <v>350</v>
      </c>
      <c r="T1154" s="162" t="s">
        <v>145</v>
      </c>
      <c r="U1154" s="167" t="s">
        <v>101</v>
      </c>
      <c r="V1154" s="166" t="s">
        <v>283</v>
      </c>
      <c r="W1154" s="175"/>
      <c r="X1154" s="163"/>
      <c r="Y1154" s="175"/>
      <c r="Z1154" s="353" t="s">
        <v>12235</v>
      </c>
      <c r="AA1154" s="515"/>
    </row>
    <row r="1155" ht="22.5" customHeight="1">
      <c r="A1155" s="72">
        <f>COUNTIF('Copy of Call &amp; Chat-Lidya (buat'!$I$4:$I$1868,I1155)</f>
        <v>3</v>
      </c>
      <c r="B1155" s="545">
        <v>46105.0</v>
      </c>
      <c r="C1155" s="94" t="s">
        <v>83</v>
      </c>
      <c r="D1155" s="94" t="s">
        <v>125</v>
      </c>
      <c r="E1155" s="75" t="s">
        <v>8124</v>
      </c>
      <c r="F1155" s="429">
        <v>46090.0</v>
      </c>
      <c r="G1155" s="94"/>
      <c r="H1155" s="94">
        <v>7507.0</v>
      </c>
      <c r="I1155" s="512">
        <v>11405.0</v>
      </c>
      <c r="J1155" s="161" t="s">
        <v>10020</v>
      </c>
      <c r="K1155" s="161" t="s">
        <v>10021</v>
      </c>
      <c r="L1155" s="430" t="s">
        <v>10021</v>
      </c>
      <c r="M1155" s="94">
        <v>8.1310444081E10</v>
      </c>
      <c r="N1155" s="94">
        <v>8.1310444081E10</v>
      </c>
      <c r="O1155" s="880">
        <v>45343.0</v>
      </c>
      <c r="P1155" s="436">
        <v>45834.0</v>
      </c>
      <c r="Q1155" s="75" t="s">
        <v>95</v>
      </c>
      <c r="R1155" s="94">
        <v>1.0</v>
      </c>
      <c r="S1155" s="166" t="s">
        <v>251</v>
      </c>
      <c r="T1155" s="162" t="s">
        <v>145</v>
      </c>
      <c r="U1155" s="167" t="s">
        <v>101</v>
      </c>
      <c r="V1155" s="167" t="s">
        <v>131</v>
      </c>
      <c r="W1155" s="175"/>
      <c r="X1155" s="163"/>
      <c r="Y1155" s="175"/>
      <c r="Z1155" s="175"/>
      <c r="AA1155" s="448"/>
    </row>
    <row r="1156" ht="22.5" customHeight="1">
      <c r="A1156" s="72">
        <f>COUNTIF('Copy of Call &amp; Chat-Lidya (buat'!$I$4:$I$1868,I1156)</f>
        <v>2</v>
      </c>
      <c r="B1156" s="545">
        <v>46105.0</v>
      </c>
      <c r="C1156" s="94" t="s">
        <v>83</v>
      </c>
      <c r="D1156" s="94" t="s">
        <v>125</v>
      </c>
      <c r="E1156" s="75" t="s">
        <v>8139</v>
      </c>
      <c r="F1156" s="429">
        <v>46090.0</v>
      </c>
      <c r="G1156" s="94"/>
      <c r="H1156" s="94">
        <v>8105.0</v>
      </c>
      <c r="I1156" s="512">
        <v>12539.0</v>
      </c>
      <c r="J1156" s="161" t="s">
        <v>12238</v>
      </c>
      <c r="K1156" s="161" t="s">
        <v>5347</v>
      </c>
      <c r="L1156" s="430" t="s">
        <v>5347</v>
      </c>
      <c r="M1156" s="94">
        <v>8.1310565954E10</v>
      </c>
      <c r="N1156" s="94">
        <v>8.5143491014E10</v>
      </c>
      <c r="O1156" s="880">
        <v>45467.0</v>
      </c>
      <c r="P1156" s="436">
        <v>45834.0</v>
      </c>
      <c r="Q1156" s="75" t="s">
        <v>222</v>
      </c>
      <c r="R1156" s="75" t="s">
        <v>124</v>
      </c>
      <c r="S1156" s="166" t="s">
        <v>292</v>
      </c>
      <c r="T1156" s="162" t="s">
        <v>145</v>
      </c>
      <c r="U1156" s="167" t="s">
        <v>101</v>
      </c>
      <c r="V1156" s="166" t="s">
        <v>3435</v>
      </c>
      <c r="W1156" s="353" t="s">
        <v>509</v>
      </c>
      <c r="X1156" s="163"/>
      <c r="Y1156" s="175"/>
      <c r="Z1156" s="353" t="s">
        <v>12241</v>
      </c>
      <c r="AA1156" s="448"/>
    </row>
    <row r="1157" ht="22.5" customHeight="1">
      <c r="A1157" s="72">
        <f>COUNTIF('Copy of Call &amp; Chat-Lidya (buat'!$I$4:$I$1868,I1157)</f>
        <v>2</v>
      </c>
      <c r="B1157" s="545">
        <v>46105.0</v>
      </c>
      <c r="C1157" s="94" t="s">
        <v>83</v>
      </c>
      <c r="D1157" s="94" t="s">
        <v>125</v>
      </c>
      <c r="E1157" s="75" t="s">
        <v>8153</v>
      </c>
      <c r="F1157" s="429">
        <v>46090.0</v>
      </c>
      <c r="G1157" s="94"/>
      <c r="H1157" s="94">
        <v>7945.0</v>
      </c>
      <c r="I1157" s="512">
        <v>12256.0</v>
      </c>
      <c r="J1157" s="161" t="s">
        <v>5411</v>
      </c>
      <c r="K1157" s="161" t="s">
        <v>5412</v>
      </c>
      <c r="L1157" s="430" t="s">
        <v>5412</v>
      </c>
      <c r="M1157" s="94">
        <v>8.131130804E10</v>
      </c>
      <c r="N1157" s="94">
        <v>8.131130804E10</v>
      </c>
      <c r="O1157" s="880">
        <v>45439.0</v>
      </c>
      <c r="P1157" s="436">
        <v>45834.0</v>
      </c>
      <c r="Q1157" s="75" t="s">
        <v>95</v>
      </c>
      <c r="R1157" s="94">
        <v>1.0</v>
      </c>
      <c r="S1157" s="166" t="s">
        <v>251</v>
      </c>
      <c r="T1157" s="162" t="s">
        <v>145</v>
      </c>
      <c r="U1157" s="167" t="s">
        <v>101</v>
      </c>
      <c r="V1157" s="167" t="s">
        <v>131</v>
      </c>
      <c r="W1157" s="175"/>
      <c r="X1157" s="163"/>
      <c r="Y1157" s="175"/>
      <c r="Z1157" s="175"/>
      <c r="AA1157" s="448"/>
    </row>
    <row r="1158" ht="22.5" customHeight="1">
      <c r="A1158" s="72">
        <f>COUNTIF('Copy of Call &amp; Chat-Lidya (buat'!$I$4:$I$1868,I1158)</f>
        <v>3</v>
      </c>
      <c r="B1158" s="545">
        <v>46105.0</v>
      </c>
      <c r="C1158" s="94" t="s">
        <v>83</v>
      </c>
      <c r="D1158" s="94" t="s">
        <v>125</v>
      </c>
      <c r="E1158" s="75" t="s">
        <v>8167</v>
      </c>
      <c r="F1158" s="429">
        <v>46090.0</v>
      </c>
      <c r="G1158" s="94"/>
      <c r="H1158" s="94">
        <v>7592.0</v>
      </c>
      <c r="I1158" s="512">
        <v>11573.0</v>
      </c>
      <c r="J1158" s="161" t="s">
        <v>10034</v>
      </c>
      <c r="K1158" s="161" t="s">
        <v>10035</v>
      </c>
      <c r="L1158" s="430" t="s">
        <v>10035</v>
      </c>
      <c r="M1158" s="94">
        <v>8.1311331263E10</v>
      </c>
      <c r="N1158" s="94">
        <v>8.1311331263E10</v>
      </c>
      <c r="O1158" s="880">
        <v>45361.0</v>
      </c>
      <c r="P1158" s="436">
        <v>45834.0</v>
      </c>
      <c r="Q1158" s="75" t="s">
        <v>213</v>
      </c>
      <c r="R1158" s="94">
        <v>1.0</v>
      </c>
      <c r="S1158" s="166" t="s">
        <v>251</v>
      </c>
      <c r="T1158" s="162" t="s">
        <v>145</v>
      </c>
      <c r="U1158" s="167" t="s">
        <v>101</v>
      </c>
      <c r="V1158" s="167" t="s">
        <v>131</v>
      </c>
      <c r="W1158" s="175"/>
      <c r="X1158" s="163"/>
      <c r="Y1158" s="175"/>
      <c r="Z1158" s="175"/>
      <c r="AA1158" s="448"/>
    </row>
    <row r="1159" ht="22.5" customHeight="1">
      <c r="A1159" s="72">
        <f>COUNTIF('Copy of Call &amp; Chat-Lidya (buat'!$I$4:$I$1868,I1159)</f>
        <v>2</v>
      </c>
      <c r="B1159" s="545">
        <v>46105.0</v>
      </c>
      <c r="C1159" s="94" t="s">
        <v>83</v>
      </c>
      <c r="D1159" s="94" t="s">
        <v>125</v>
      </c>
      <c r="E1159" s="75" t="s">
        <v>8176</v>
      </c>
      <c r="F1159" s="429">
        <v>46090.0</v>
      </c>
      <c r="G1159" s="94"/>
      <c r="H1159" s="94">
        <v>7371.0</v>
      </c>
      <c r="I1159" s="538">
        <v>11132.0</v>
      </c>
      <c r="J1159" s="161" t="s">
        <v>12247</v>
      </c>
      <c r="K1159" s="161" t="s">
        <v>12248</v>
      </c>
      <c r="L1159" s="430" t="s">
        <v>12248</v>
      </c>
      <c r="M1159" s="94">
        <v>8.1311578883E10</v>
      </c>
      <c r="N1159" s="94">
        <v>8.1295223398E10</v>
      </c>
      <c r="O1159" s="880">
        <v>45313.0</v>
      </c>
      <c r="P1159" s="436">
        <v>45834.0</v>
      </c>
      <c r="Q1159" s="75" t="s">
        <v>7878</v>
      </c>
      <c r="R1159" s="94">
        <v>1.0</v>
      </c>
      <c r="S1159" s="166" t="s">
        <v>126</v>
      </c>
      <c r="T1159" s="841" t="s">
        <v>127</v>
      </c>
      <c r="U1159" s="166" t="s">
        <v>128</v>
      </c>
      <c r="V1159" s="167" t="s">
        <v>131</v>
      </c>
      <c r="W1159" s="175"/>
      <c r="X1159" s="163"/>
      <c r="Y1159" s="175"/>
      <c r="Z1159" s="353" t="s">
        <v>533</v>
      </c>
      <c r="AA1159" s="448"/>
    </row>
    <row r="1160" ht="22.5" customHeight="1">
      <c r="A1160" s="72">
        <f>COUNTIF('Copy of Call &amp; Chat-Lidya (buat'!$I$4:$I$1868,I1160)</f>
        <v>2</v>
      </c>
      <c r="B1160" s="545">
        <v>46105.0</v>
      </c>
      <c r="C1160" s="94" t="s">
        <v>83</v>
      </c>
      <c r="D1160" s="94" t="s">
        <v>125</v>
      </c>
      <c r="E1160" s="75" t="s">
        <v>8191</v>
      </c>
      <c r="F1160" s="429">
        <v>46090.0</v>
      </c>
      <c r="G1160" s="94"/>
      <c r="H1160" s="94">
        <v>7144.0</v>
      </c>
      <c r="I1160" s="512">
        <v>10679.0</v>
      </c>
      <c r="J1160" s="161" t="s">
        <v>12250</v>
      </c>
      <c r="K1160" s="161" t="s">
        <v>12251</v>
      </c>
      <c r="L1160" s="430" t="s">
        <v>12252</v>
      </c>
      <c r="M1160" s="94">
        <v>8.1311642509E10</v>
      </c>
      <c r="N1160" s="94">
        <v>8.1311642509E10</v>
      </c>
      <c r="O1160" s="880">
        <v>45250.0</v>
      </c>
      <c r="P1160" s="436">
        <v>45834.0</v>
      </c>
      <c r="Q1160" s="75" t="s">
        <v>163</v>
      </c>
      <c r="R1160" s="94">
        <v>1.0</v>
      </c>
      <c r="S1160" s="166" t="s">
        <v>251</v>
      </c>
      <c r="T1160" s="162" t="s">
        <v>145</v>
      </c>
      <c r="U1160" s="167" t="s">
        <v>101</v>
      </c>
      <c r="V1160" s="167" t="s">
        <v>131</v>
      </c>
      <c r="W1160" s="175"/>
      <c r="X1160" s="163"/>
      <c r="Y1160" s="175"/>
      <c r="Z1160" s="175"/>
      <c r="AA1160" s="448"/>
    </row>
    <row r="1161" ht="22.5" customHeight="1">
      <c r="A1161" s="72">
        <f>COUNTIF('Copy of Call &amp; Chat-Lidya (buat'!$I$4:$I$1868,I1161)</f>
        <v>2</v>
      </c>
      <c r="B1161" s="545">
        <v>46105.0</v>
      </c>
      <c r="C1161" s="94" t="s">
        <v>83</v>
      </c>
      <c r="D1161" s="94" t="s">
        <v>125</v>
      </c>
      <c r="E1161" s="75" t="s">
        <v>8200</v>
      </c>
      <c r="F1161" s="429">
        <v>46090.0</v>
      </c>
      <c r="G1161" s="94"/>
      <c r="H1161" s="94">
        <v>7618.0</v>
      </c>
      <c r="I1161" s="512">
        <v>11637.0</v>
      </c>
      <c r="J1161" s="161" t="s">
        <v>10055</v>
      </c>
      <c r="K1161" s="161" t="s">
        <v>10056</v>
      </c>
      <c r="L1161" s="430" t="s">
        <v>10056</v>
      </c>
      <c r="M1161" s="94">
        <v>8.1311963341E10</v>
      </c>
      <c r="N1161" s="94">
        <v>8.1311963341E10</v>
      </c>
      <c r="O1161" s="880">
        <v>45368.0</v>
      </c>
      <c r="P1161" s="436">
        <v>45834.0</v>
      </c>
      <c r="Q1161" s="75" t="s">
        <v>124</v>
      </c>
      <c r="R1161" s="94">
        <v>1.0</v>
      </c>
      <c r="S1161" s="166" t="s">
        <v>251</v>
      </c>
      <c r="T1161" s="162" t="s">
        <v>145</v>
      </c>
      <c r="U1161" s="167" t="s">
        <v>101</v>
      </c>
      <c r="V1161" s="167" t="s">
        <v>131</v>
      </c>
      <c r="W1161" s="175"/>
      <c r="X1161" s="163"/>
      <c r="Y1161" s="175"/>
      <c r="Z1161" s="175"/>
      <c r="AA1161" s="448"/>
    </row>
    <row r="1162" ht="22.5" customHeight="1">
      <c r="A1162" s="72">
        <f>COUNTIF('Copy of Call &amp; Chat-Lidya (buat'!$I$4:$I$1868,I1162)</f>
        <v>1</v>
      </c>
      <c r="B1162" s="545">
        <v>46105.0</v>
      </c>
      <c r="C1162" s="94" t="s">
        <v>83</v>
      </c>
      <c r="D1162" s="94" t="s">
        <v>125</v>
      </c>
      <c r="E1162" s="75" t="s">
        <v>8210</v>
      </c>
      <c r="F1162" s="429">
        <v>46090.0</v>
      </c>
      <c r="G1162" s="94"/>
      <c r="H1162" s="94">
        <v>7322.0</v>
      </c>
      <c r="I1162" s="512">
        <v>11036.0</v>
      </c>
      <c r="J1162" s="161" t="s">
        <v>12259</v>
      </c>
      <c r="K1162" s="161" t="s">
        <v>12260</v>
      </c>
      <c r="L1162" s="430" t="s">
        <v>12260</v>
      </c>
      <c r="M1162" s="94">
        <v>8.1312312401E10</v>
      </c>
      <c r="N1162" s="94">
        <v>8.1312312401E10</v>
      </c>
      <c r="O1162" s="880">
        <v>45303.0</v>
      </c>
      <c r="P1162" s="436"/>
      <c r="Q1162" s="94"/>
      <c r="R1162" s="94">
        <v>1.0</v>
      </c>
      <c r="S1162" s="167" t="s">
        <v>99</v>
      </c>
      <c r="T1162" s="162" t="s">
        <v>145</v>
      </c>
      <c r="U1162" s="167" t="s">
        <v>101</v>
      </c>
      <c r="V1162" s="167" t="s">
        <v>131</v>
      </c>
      <c r="W1162" s="175"/>
      <c r="X1162" s="163"/>
      <c r="Y1162" s="175"/>
      <c r="Z1162" s="175"/>
      <c r="AA1162" s="448"/>
    </row>
    <row r="1163" ht="22.5" customHeight="1">
      <c r="A1163" s="72">
        <f>COUNTIF('Copy of Call &amp; Chat-Lidya (buat'!$I$4:$I$1868,I1163)</f>
        <v>2</v>
      </c>
      <c r="B1163" s="545">
        <v>46105.0</v>
      </c>
      <c r="C1163" s="94" t="s">
        <v>83</v>
      </c>
      <c r="D1163" s="94" t="s">
        <v>125</v>
      </c>
      <c r="E1163" s="75" t="s">
        <v>8227</v>
      </c>
      <c r="F1163" s="429">
        <v>46090.0</v>
      </c>
      <c r="G1163" s="94"/>
      <c r="H1163" s="94">
        <v>10293.0</v>
      </c>
      <c r="I1163" s="512">
        <v>17111.0</v>
      </c>
      <c r="J1163" s="161" t="s">
        <v>10703</v>
      </c>
      <c r="K1163" s="161" t="s">
        <v>10703</v>
      </c>
      <c r="L1163" s="430" t="s">
        <v>10703</v>
      </c>
      <c r="M1163" s="94">
        <v>8.1313020557E10</v>
      </c>
      <c r="N1163" s="94">
        <v>8.1313020557E10</v>
      </c>
      <c r="O1163" s="880">
        <v>46001.0</v>
      </c>
      <c r="P1163" s="436"/>
      <c r="Q1163" s="175"/>
      <c r="R1163" s="94">
        <v>1.0</v>
      </c>
      <c r="S1163" s="167" t="s">
        <v>99</v>
      </c>
      <c r="T1163" s="162" t="s">
        <v>145</v>
      </c>
      <c r="U1163" s="167" t="s">
        <v>101</v>
      </c>
      <c r="V1163" s="167" t="s">
        <v>131</v>
      </c>
      <c r="W1163" s="175"/>
      <c r="X1163" s="163"/>
      <c r="Y1163" s="175"/>
      <c r="Z1163" s="175"/>
      <c r="AA1163" s="448"/>
    </row>
    <row r="1164" ht="22.5" customHeight="1">
      <c r="A1164" s="72">
        <f>COUNTIF('Copy of Call &amp; Chat-Lidya (buat'!$I$4:$I$1868,I1164)</f>
        <v>3</v>
      </c>
      <c r="B1164" s="545">
        <v>46105.0</v>
      </c>
      <c r="C1164" s="94" t="s">
        <v>83</v>
      </c>
      <c r="D1164" s="94" t="s">
        <v>125</v>
      </c>
      <c r="E1164" s="75" t="s">
        <v>508</v>
      </c>
      <c r="F1164" s="429">
        <v>46090.0</v>
      </c>
      <c r="G1164" s="94"/>
      <c r="H1164" s="94">
        <v>10675.0</v>
      </c>
      <c r="I1164" s="512">
        <v>17836.0</v>
      </c>
      <c r="J1164" s="161" t="s">
        <v>3800</v>
      </c>
      <c r="K1164" s="161" t="s">
        <v>3801</v>
      </c>
      <c r="L1164" s="430" t="s">
        <v>3801</v>
      </c>
      <c r="M1164" s="94">
        <v>8.1313133405E10</v>
      </c>
      <c r="N1164" s="94">
        <v>8.1313133405E10</v>
      </c>
      <c r="O1164" s="880">
        <v>46066.0</v>
      </c>
      <c r="P1164" s="436"/>
      <c r="Q1164" s="175"/>
      <c r="R1164" s="94">
        <v>1.0</v>
      </c>
      <c r="S1164" s="167" t="s">
        <v>99</v>
      </c>
      <c r="T1164" s="162" t="s">
        <v>145</v>
      </c>
      <c r="U1164" s="167" t="s">
        <v>101</v>
      </c>
      <c r="V1164" s="167" t="s">
        <v>131</v>
      </c>
      <c r="W1164" s="175"/>
      <c r="X1164" s="163"/>
      <c r="Y1164" s="175"/>
      <c r="Z1164" s="175"/>
      <c r="AA1164" s="448"/>
    </row>
    <row r="1165" ht="22.5" customHeight="1">
      <c r="A1165" s="72">
        <f>COUNTIF('Copy of Call &amp; Chat-Lidya (buat'!$I$4:$I$1868,I1165)</f>
        <v>1</v>
      </c>
      <c r="B1165" s="545">
        <v>46105.0</v>
      </c>
      <c r="C1165" s="94" t="s">
        <v>83</v>
      </c>
      <c r="D1165" s="94" t="s">
        <v>125</v>
      </c>
      <c r="E1165" s="75" t="s">
        <v>306</v>
      </c>
      <c r="F1165" s="429">
        <v>46090.0</v>
      </c>
      <c r="G1165" s="94"/>
      <c r="H1165" s="94">
        <v>9683.0</v>
      </c>
      <c r="I1165" s="512">
        <v>15990.0</v>
      </c>
      <c r="J1165" s="161" t="s">
        <v>8636</v>
      </c>
      <c r="K1165" s="161" t="s">
        <v>8637</v>
      </c>
      <c r="L1165" s="430" t="s">
        <v>8637</v>
      </c>
      <c r="M1165" s="94">
        <v>8.1314112287E10</v>
      </c>
      <c r="N1165" s="94">
        <v>8.1314112287E10</v>
      </c>
      <c r="O1165" s="880">
        <v>45864.0</v>
      </c>
      <c r="P1165" s="436"/>
      <c r="Q1165" s="175"/>
      <c r="R1165" s="94">
        <v>1.0</v>
      </c>
      <c r="S1165" s="167" t="s">
        <v>99</v>
      </c>
      <c r="T1165" s="162" t="s">
        <v>145</v>
      </c>
      <c r="U1165" s="167" t="s">
        <v>101</v>
      </c>
      <c r="V1165" s="167" t="s">
        <v>131</v>
      </c>
      <c r="W1165" s="175"/>
      <c r="X1165" s="163"/>
      <c r="Y1165" s="175"/>
      <c r="Z1165" s="175"/>
      <c r="AA1165" s="448"/>
    </row>
    <row r="1166" ht="22.5" customHeight="1">
      <c r="A1166" s="72">
        <f>COUNTIF('Copy of Call &amp; Chat-Lidya (buat'!$I$4:$I$1868,I1166)</f>
        <v>1</v>
      </c>
      <c r="B1166" s="545">
        <v>46105.0</v>
      </c>
      <c r="C1166" s="94" t="s">
        <v>83</v>
      </c>
      <c r="D1166" s="94" t="s">
        <v>125</v>
      </c>
      <c r="E1166" s="75" t="s">
        <v>8280</v>
      </c>
      <c r="F1166" s="429">
        <v>46090.0</v>
      </c>
      <c r="G1166" s="94"/>
      <c r="H1166" s="94">
        <v>670.0</v>
      </c>
      <c r="I1166" s="512">
        <v>894.0</v>
      </c>
      <c r="J1166" s="161" t="s">
        <v>12272</v>
      </c>
      <c r="K1166" s="161" t="s">
        <v>12274</v>
      </c>
      <c r="L1166" s="430" t="s">
        <v>12274</v>
      </c>
      <c r="M1166" s="94">
        <v>8.1314633384E10</v>
      </c>
      <c r="N1166" s="94">
        <v>8.1314633384E10</v>
      </c>
      <c r="O1166" s="880">
        <v>44337.0</v>
      </c>
      <c r="P1166" s="436"/>
      <c r="Q1166" s="175"/>
      <c r="R1166" s="94">
        <v>1.0</v>
      </c>
      <c r="S1166" s="167" t="s">
        <v>99</v>
      </c>
      <c r="T1166" s="162" t="s">
        <v>145</v>
      </c>
      <c r="U1166" s="167" t="s">
        <v>101</v>
      </c>
      <c r="V1166" s="167" t="s">
        <v>131</v>
      </c>
      <c r="W1166" s="175"/>
      <c r="X1166" s="163"/>
      <c r="Y1166" s="175"/>
      <c r="Z1166" s="175"/>
      <c r="AA1166" s="448"/>
    </row>
    <row r="1167" ht="22.5" customHeight="1">
      <c r="A1167" s="72">
        <f>COUNTIF('Copy of Call &amp; Chat-Lidya (buat'!$I$4:$I$1868,I1167)</f>
        <v>2</v>
      </c>
      <c r="B1167" s="545">
        <v>46105.0</v>
      </c>
      <c r="C1167" s="94" t="s">
        <v>83</v>
      </c>
      <c r="D1167" s="94" t="s">
        <v>125</v>
      </c>
      <c r="E1167" s="75" t="s">
        <v>8292</v>
      </c>
      <c r="F1167" s="429">
        <v>46090.0</v>
      </c>
      <c r="G1167" s="94"/>
      <c r="H1167" s="94">
        <v>9998.0</v>
      </c>
      <c r="I1167" s="512">
        <v>16648.0</v>
      </c>
      <c r="J1167" s="161" t="s">
        <v>11516</v>
      </c>
      <c r="K1167" s="161" t="s">
        <v>11517</v>
      </c>
      <c r="L1167" s="430" t="s">
        <v>11517</v>
      </c>
      <c r="M1167" s="94">
        <v>8.1315002231E10</v>
      </c>
      <c r="N1167" s="94">
        <v>8.127649E9</v>
      </c>
      <c r="O1167" s="880">
        <v>45952.0</v>
      </c>
      <c r="P1167" s="436"/>
      <c r="Q1167" s="175"/>
      <c r="R1167" s="94">
        <v>1.0</v>
      </c>
      <c r="S1167" s="167" t="s">
        <v>99</v>
      </c>
      <c r="T1167" s="162" t="s">
        <v>145</v>
      </c>
      <c r="U1167" s="167" t="s">
        <v>101</v>
      </c>
      <c r="V1167" s="167" t="s">
        <v>131</v>
      </c>
      <c r="W1167" s="175"/>
      <c r="X1167" s="163"/>
      <c r="Y1167" s="175"/>
      <c r="Z1167" s="175"/>
      <c r="AA1167" s="448"/>
    </row>
    <row r="1168" ht="22.5" customHeight="1">
      <c r="A1168" s="72">
        <f>COUNTIF('Copy of Call &amp; Chat-Lidya (buat'!$I$4:$I$1868,I1168)</f>
        <v>1</v>
      </c>
      <c r="B1168" s="545">
        <v>46105.0</v>
      </c>
      <c r="C1168" s="94" t="s">
        <v>83</v>
      </c>
      <c r="D1168" s="94" t="s">
        <v>125</v>
      </c>
      <c r="E1168" s="75" t="s">
        <v>8298</v>
      </c>
      <c r="F1168" s="429">
        <v>46090.0</v>
      </c>
      <c r="G1168" s="94"/>
      <c r="H1168" s="94">
        <v>6964.0</v>
      </c>
      <c r="I1168" s="512">
        <v>10357.0</v>
      </c>
      <c r="J1168" s="161" t="s">
        <v>12277</v>
      </c>
      <c r="K1168" s="161" t="s">
        <v>11664</v>
      </c>
      <c r="L1168" s="430" t="s">
        <v>11664</v>
      </c>
      <c r="M1168" s="94">
        <v>8.1315116812E10</v>
      </c>
      <c r="N1168" s="94">
        <v>8.1315116812E10</v>
      </c>
      <c r="O1168" s="880">
        <v>45207.0</v>
      </c>
      <c r="P1168" s="436"/>
      <c r="Q1168" s="175"/>
      <c r="R1168" s="94">
        <v>1.0</v>
      </c>
      <c r="S1168" s="167" t="s">
        <v>99</v>
      </c>
      <c r="T1168" s="162" t="s">
        <v>145</v>
      </c>
      <c r="U1168" s="167" t="s">
        <v>101</v>
      </c>
      <c r="V1168" s="167" t="s">
        <v>131</v>
      </c>
      <c r="W1168" s="175"/>
      <c r="X1168" s="163"/>
      <c r="Y1168" s="175"/>
      <c r="Z1168" s="175"/>
      <c r="AA1168" s="448"/>
    </row>
    <row r="1169" ht="22.5" customHeight="1">
      <c r="A1169" s="72">
        <f>COUNTIF('Copy of Call &amp; Chat-Lidya (buat'!$I$4:$I$1868,I1169)</f>
        <v>2</v>
      </c>
      <c r="B1169" s="545">
        <v>46105.0</v>
      </c>
      <c r="C1169" s="94" t="s">
        <v>83</v>
      </c>
      <c r="D1169" s="94" t="s">
        <v>125</v>
      </c>
      <c r="E1169" s="75" t="s">
        <v>8306</v>
      </c>
      <c r="F1169" s="429">
        <v>46090.0</v>
      </c>
      <c r="G1169" s="94"/>
      <c r="H1169" s="94">
        <v>9760.0</v>
      </c>
      <c r="I1169" s="512">
        <v>16177.0</v>
      </c>
      <c r="J1169" s="161" t="s">
        <v>10556</v>
      </c>
      <c r="K1169" s="161" t="s">
        <v>10557</v>
      </c>
      <c r="L1169" s="430" t="s">
        <v>10557</v>
      </c>
      <c r="M1169" s="94">
        <v>8.1315159296E10</v>
      </c>
      <c r="N1169" s="94">
        <v>8.1315159296E10</v>
      </c>
      <c r="O1169" s="880">
        <v>45889.0</v>
      </c>
      <c r="P1169" s="436"/>
      <c r="Q1169" s="175"/>
      <c r="R1169" s="94">
        <v>1.0</v>
      </c>
      <c r="S1169" s="167" t="s">
        <v>99</v>
      </c>
      <c r="T1169" s="162" t="s">
        <v>145</v>
      </c>
      <c r="U1169" s="167" t="s">
        <v>101</v>
      </c>
      <c r="V1169" s="167" t="s">
        <v>131</v>
      </c>
      <c r="W1169" s="175"/>
      <c r="X1169" s="163"/>
      <c r="Y1169" s="175"/>
      <c r="Z1169" s="175"/>
      <c r="AA1169" s="448"/>
    </row>
    <row r="1170" ht="22.5" customHeight="1">
      <c r="A1170" s="72">
        <f>COUNTIF('Copy of Call &amp; Chat-Lidya (buat'!$I$4:$I$1868,I1170)</f>
        <v>2</v>
      </c>
      <c r="B1170" s="545">
        <v>46105.0</v>
      </c>
      <c r="C1170" s="94" t="s">
        <v>83</v>
      </c>
      <c r="D1170" s="94" t="s">
        <v>125</v>
      </c>
      <c r="E1170" s="75" t="s">
        <v>8313</v>
      </c>
      <c r="F1170" s="429">
        <v>46090.0</v>
      </c>
      <c r="G1170" s="94"/>
      <c r="H1170" s="94">
        <v>10618.0</v>
      </c>
      <c r="I1170" s="512">
        <v>17748.0</v>
      </c>
      <c r="J1170" s="161" t="s">
        <v>5493</v>
      </c>
      <c r="K1170" s="161" t="s">
        <v>5494</v>
      </c>
      <c r="L1170" s="430" t="s">
        <v>5494</v>
      </c>
      <c r="M1170" s="94">
        <v>8.1315180909E10</v>
      </c>
      <c r="N1170" s="94">
        <v>8.18266604E8</v>
      </c>
      <c r="O1170" s="880">
        <v>46058.0</v>
      </c>
      <c r="P1170" s="436"/>
      <c r="Q1170" s="175"/>
      <c r="R1170" s="94">
        <v>1.0</v>
      </c>
      <c r="S1170" s="167" t="s">
        <v>99</v>
      </c>
      <c r="T1170" s="162" t="s">
        <v>145</v>
      </c>
      <c r="U1170" s="167" t="s">
        <v>101</v>
      </c>
      <c r="V1170" s="167" t="s">
        <v>131</v>
      </c>
      <c r="W1170" s="175"/>
      <c r="X1170" s="163"/>
      <c r="Y1170" s="175"/>
      <c r="Z1170" s="175"/>
      <c r="AA1170" s="448"/>
    </row>
    <row r="1171" ht="22.5" customHeight="1">
      <c r="A1171" s="72">
        <f>COUNTIF('Copy of Call &amp; Chat-Lidya (buat'!$I$4:$I$1868,I1171)</f>
        <v>2</v>
      </c>
      <c r="B1171" s="545">
        <v>46105.0</v>
      </c>
      <c r="C1171" s="94" t="s">
        <v>83</v>
      </c>
      <c r="D1171" s="94" t="s">
        <v>125</v>
      </c>
      <c r="E1171" s="75" t="s">
        <v>8322</v>
      </c>
      <c r="F1171" s="429">
        <v>46090.0</v>
      </c>
      <c r="G1171" s="94"/>
      <c r="H1171" s="94">
        <v>10228.0</v>
      </c>
      <c r="I1171" s="512">
        <v>17024.0</v>
      </c>
      <c r="J1171" s="161" t="s">
        <v>9803</v>
      </c>
      <c r="K1171" s="161" t="s">
        <v>9804</v>
      </c>
      <c r="L1171" s="430" t="s">
        <v>9804</v>
      </c>
      <c r="M1171" s="94">
        <v>8.1315191215E10</v>
      </c>
      <c r="N1171" s="94">
        <v>8.1315191215E10</v>
      </c>
      <c r="O1171" s="880">
        <v>45994.0</v>
      </c>
      <c r="P1171" s="436"/>
      <c r="Q1171" s="175"/>
      <c r="R1171" s="94">
        <v>1.0</v>
      </c>
      <c r="S1171" s="167" t="s">
        <v>99</v>
      </c>
      <c r="T1171" s="162" t="s">
        <v>145</v>
      </c>
      <c r="U1171" s="167" t="s">
        <v>101</v>
      </c>
      <c r="V1171" s="167" t="s">
        <v>131</v>
      </c>
      <c r="W1171" s="175"/>
      <c r="X1171" s="163"/>
      <c r="Y1171" s="175"/>
      <c r="Z1171" s="175"/>
      <c r="AA1171" s="448"/>
    </row>
    <row r="1172" ht="22.5" customHeight="1">
      <c r="A1172" s="72">
        <f>COUNTIF('Copy of Call &amp; Chat-Lidya (buat'!$I$4:$I$1868,I1172)</f>
        <v>3</v>
      </c>
      <c r="B1172" s="545">
        <v>46105.0</v>
      </c>
      <c r="C1172" s="94" t="s">
        <v>83</v>
      </c>
      <c r="D1172" s="94" t="s">
        <v>125</v>
      </c>
      <c r="E1172" s="75" t="s">
        <v>4024</v>
      </c>
      <c r="F1172" s="429">
        <v>46087.0</v>
      </c>
      <c r="G1172" s="94"/>
      <c r="H1172" s="94" t="s">
        <v>11743</v>
      </c>
      <c r="I1172" s="512">
        <v>18032.0</v>
      </c>
      <c r="J1172" s="161" t="s">
        <v>11744</v>
      </c>
      <c r="K1172" s="161" t="s">
        <v>11745</v>
      </c>
      <c r="L1172" s="430" t="s">
        <v>11745</v>
      </c>
      <c r="M1172" s="94" t="s">
        <v>11747</v>
      </c>
      <c r="N1172" s="94" t="s">
        <v>11747</v>
      </c>
      <c r="O1172" s="880">
        <v>46087.0</v>
      </c>
      <c r="P1172" s="436">
        <v>46101.0</v>
      </c>
      <c r="Q1172" s="94" t="s">
        <v>124</v>
      </c>
      <c r="R1172" s="94">
        <v>1.0</v>
      </c>
      <c r="S1172" s="167" t="s">
        <v>126</v>
      </c>
      <c r="T1172" s="162" t="s">
        <v>145</v>
      </c>
      <c r="U1172" s="167" t="s">
        <v>101</v>
      </c>
      <c r="V1172" s="167" t="s">
        <v>131</v>
      </c>
      <c r="W1172" s="175"/>
      <c r="X1172" s="175"/>
      <c r="Y1172" s="175"/>
      <c r="Z1172" s="175"/>
      <c r="AA1172" s="395"/>
    </row>
    <row r="1173" ht="22.5" customHeight="1">
      <c r="A1173" s="72">
        <f>COUNTIF('Copy of Call &amp; Chat-Lidya (buat'!$I$4:$I$1868,I1173)</f>
        <v>3</v>
      </c>
      <c r="B1173" s="545">
        <v>46105.0</v>
      </c>
      <c r="C1173" s="94" t="s">
        <v>83</v>
      </c>
      <c r="D1173" s="94" t="s">
        <v>125</v>
      </c>
      <c r="E1173" s="75" t="s">
        <v>3525</v>
      </c>
      <c r="F1173" s="429">
        <v>46087.0</v>
      </c>
      <c r="G1173" s="94"/>
      <c r="H1173" s="94" t="s">
        <v>11748</v>
      </c>
      <c r="I1173" s="512">
        <v>18036.0</v>
      </c>
      <c r="J1173" s="161" t="s">
        <v>11749</v>
      </c>
      <c r="K1173" s="161" t="s">
        <v>11750</v>
      </c>
      <c r="L1173" s="430" t="s">
        <v>11750</v>
      </c>
      <c r="M1173" s="94" t="s">
        <v>11751</v>
      </c>
      <c r="N1173" s="94" t="s">
        <v>11751</v>
      </c>
      <c r="O1173" s="880">
        <v>46087.0</v>
      </c>
      <c r="P1173" s="436">
        <v>46101.0</v>
      </c>
      <c r="Q1173" s="94" t="s">
        <v>124</v>
      </c>
      <c r="R1173" s="94">
        <v>1.0</v>
      </c>
      <c r="S1173" s="167" t="s">
        <v>126</v>
      </c>
      <c r="T1173" s="162" t="s">
        <v>145</v>
      </c>
      <c r="U1173" s="167" t="s">
        <v>101</v>
      </c>
      <c r="V1173" s="167" t="s">
        <v>131</v>
      </c>
      <c r="W1173" s="175"/>
      <c r="X1173" s="175"/>
      <c r="Y1173" s="175"/>
      <c r="Z1173" s="175"/>
      <c r="AA1173" s="395"/>
    </row>
    <row r="1174" ht="22.5" customHeight="1">
      <c r="A1174" s="72">
        <f>COUNTIF('Copy of Call &amp; Chat-Lidya (buat'!$I$4:$I$1868,I1174)</f>
        <v>3</v>
      </c>
      <c r="B1174" s="545">
        <v>46105.0</v>
      </c>
      <c r="C1174" s="94" t="s">
        <v>83</v>
      </c>
      <c r="D1174" s="94" t="s">
        <v>125</v>
      </c>
      <c r="E1174" s="75" t="s">
        <v>2717</v>
      </c>
      <c r="F1174" s="429">
        <v>46087.0</v>
      </c>
      <c r="G1174" s="94"/>
      <c r="H1174" s="94" t="s">
        <v>11752</v>
      </c>
      <c r="I1174" s="512">
        <v>18040.0</v>
      </c>
      <c r="J1174" s="161" t="s">
        <v>11753</v>
      </c>
      <c r="K1174" s="161" t="s">
        <v>11754</v>
      </c>
      <c r="L1174" s="430" t="s">
        <v>11754</v>
      </c>
      <c r="M1174" s="175"/>
      <c r="N1174" s="94" t="s">
        <v>11755</v>
      </c>
      <c r="O1174" s="880">
        <v>46087.0</v>
      </c>
      <c r="P1174" s="436">
        <v>46101.0</v>
      </c>
      <c r="Q1174" s="94" t="s">
        <v>124</v>
      </c>
      <c r="R1174" s="94">
        <v>1.0</v>
      </c>
      <c r="S1174" s="167" t="s">
        <v>126</v>
      </c>
      <c r="T1174" s="162" t="s">
        <v>145</v>
      </c>
      <c r="U1174" s="167" t="s">
        <v>101</v>
      </c>
      <c r="V1174" s="167" t="s">
        <v>131</v>
      </c>
      <c r="W1174" s="175"/>
      <c r="X1174" s="163"/>
      <c r="Y1174" s="175"/>
      <c r="Z1174" s="175"/>
      <c r="AA1174" s="515"/>
    </row>
    <row r="1175" ht="22.5" customHeight="1">
      <c r="A1175" s="72">
        <f>COUNTIF('Copy of Call &amp; Chat-Lidya (buat'!$I$4:$I$1868,I1175)</f>
        <v>4</v>
      </c>
      <c r="B1175" s="545">
        <v>46105.0</v>
      </c>
      <c r="C1175" s="94" t="s">
        <v>83</v>
      </c>
      <c r="D1175" s="94" t="s">
        <v>125</v>
      </c>
      <c r="E1175" s="75" t="s">
        <v>1015</v>
      </c>
      <c r="F1175" s="429">
        <v>46086.0</v>
      </c>
      <c r="G1175" s="94"/>
      <c r="H1175" s="94">
        <v>10632.0</v>
      </c>
      <c r="I1175" s="512">
        <v>17770.0</v>
      </c>
      <c r="J1175" s="161" t="s">
        <v>3761</v>
      </c>
      <c r="K1175" s="161" t="s">
        <v>3762</v>
      </c>
      <c r="L1175" s="430" t="s">
        <v>3762</v>
      </c>
      <c r="M1175" s="94">
        <v>0.0</v>
      </c>
      <c r="N1175" s="94">
        <v>8.961672938E10</v>
      </c>
      <c r="O1175" s="880">
        <v>46061.0</v>
      </c>
      <c r="P1175" s="436">
        <v>46075.0</v>
      </c>
      <c r="Q1175" s="94" t="s">
        <v>143</v>
      </c>
      <c r="R1175" s="94">
        <v>1.0</v>
      </c>
      <c r="S1175" s="167" t="s">
        <v>126</v>
      </c>
      <c r="T1175" s="162" t="s">
        <v>145</v>
      </c>
      <c r="U1175" s="167" t="s">
        <v>101</v>
      </c>
      <c r="V1175" s="167" t="s">
        <v>131</v>
      </c>
      <c r="W1175" s="175"/>
      <c r="X1175" s="175"/>
      <c r="Y1175" s="175"/>
      <c r="Z1175" s="175"/>
      <c r="AA1175" s="357" t="s">
        <v>11083</v>
      </c>
    </row>
    <row r="1176" ht="22.5" customHeight="1">
      <c r="A1176" s="72">
        <f>COUNTIF('Copy of Call &amp; Chat-Lidya (buat'!$I$4:$I$1868,I1176)</f>
        <v>3</v>
      </c>
      <c r="B1176" s="545">
        <v>46105.0</v>
      </c>
      <c r="C1176" s="94" t="s">
        <v>83</v>
      </c>
      <c r="D1176" s="94" t="s">
        <v>125</v>
      </c>
      <c r="E1176" s="75" t="s">
        <v>8461</v>
      </c>
      <c r="F1176" s="429">
        <v>46086.0</v>
      </c>
      <c r="G1176" s="94"/>
      <c r="H1176" s="94">
        <v>10257.0</v>
      </c>
      <c r="I1176" s="512">
        <v>17059.0</v>
      </c>
      <c r="J1176" s="161" t="s">
        <v>9883</v>
      </c>
      <c r="K1176" s="161" t="s">
        <v>9884</v>
      </c>
      <c r="L1176" s="430" t="s">
        <v>9884</v>
      </c>
      <c r="M1176" s="94">
        <v>984.0</v>
      </c>
      <c r="N1176" s="94">
        <v>8.21976552E10</v>
      </c>
      <c r="O1176" s="880">
        <v>45996.0</v>
      </c>
      <c r="P1176" s="436">
        <v>46010.0</v>
      </c>
      <c r="Q1176" s="94" t="s">
        <v>124</v>
      </c>
      <c r="R1176" s="94">
        <v>1.0</v>
      </c>
      <c r="S1176" s="167" t="s">
        <v>126</v>
      </c>
      <c r="T1176" s="162" t="s">
        <v>195</v>
      </c>
      <c r="U1176" s="167" t="s">
        <v>128</v>
      </c>
      <c r="V1176" s="167" t="s">
        <v>131</v>
      </c>
      <c r="W1176" s="175"/>
      <c r="X1176" s="175"/>
      <c r="Y1176" s="175"/>
      <c r="Z1176" s="175"/>
      <c r="AA1176" s="395"/>
    </row>
    <row r="1177" ht="22.5" customHeight="1">
      <c r="A1177" s="72">
        <f>COUNTIF('Copy of Call &amp; Chat-Lidya (buat'!$I$4:$I$1868,I1177)</f>
        <v>2</v>
      </c>
      <c r="B1177" s="545">
        <v>46105.0</v>
      </c>
      <c r="C1177" s="94" t="s">
        <v>83</v>
      </c>
      <c r="D1177" s="94" t="s">
        <v>125</v>
      </c>
      <c r="E1177" s="75" t="s">
        <v>8507</v>
      </c>
      <c r="F1177" s="429">
        <v>46086.0</v>
      </c>
      <c r="G1177" s="94"/>
      <c r="H1177" s="94">
        <v>657.0</v>
      </c>
      <c r="I1177" s="881" t="s">
        <v>12291</v>
      </c>
      <c r="J1177" s="161" t="s">
        <v>11857</v>
      </c>
      <c r="K1177" s="161" t="s">
        <v>11858</v>
      </c>
      <c r="L1177" s="430" t="s">
        <v>11858</v>
      </c>
      <c r="M1177" s="94">
        <v>8.4545244E7</v>
      </c>
      <c r="N1177" s="94">
        <v>7.87575754E8</v>
      </c>
      <c r="O1177" s="880">
        <v>44337.0</v>
      </c>
      <c r="P1177" s="436">
        <v>45834.0</v>
      </c>
      <c r="Q1177" s="94" t="s">
        <v>124</v>
      </c>
      <c r="R1177" s="94">
        <v>0.0</v>
      </c>
      <c r="S1177" s="167" t="s">
        <v>251</v>
      </c>
      <c r="T1177" s="162" t="s">
        <v>127</v>
      </c>
      <c r="U1177" s="167" t="s">
        <v>128</v>
      </c>
      <c r="V1177" s="167" t="s">
        <v>131</v>
      </c>
      <c r="W1177" s="175"/>
      <c r="X1177" s="175"/>
      <c r="Y1177" s="175"/>
      <c r="Z1177" s="175"/>
      <c r="AA1177" s="395"/>
    </row>
    <row r="1178" ht="22.5" customHeight="1">
      <c r="A1178" s="72">
        <f>COUNTIF('Copy of Call &amp; Chat-Lidya (buat'!$I$4:$I$1868,I1178)</f>
        <v>2</v>
      </c>
      <c r="B1178" s="545">
        <v>46105.0</v>
      </c>
      <c r="C1178" s="94" t="s">
        <v>83</v>
      </c>
      <c r="D1178" s="94" t="s">
        <v>125</v>
      </c>
      <c r="E1178" s="75" t="s">
        <v>3424</v>
      </c>
      <c r="F1178" s="429">
        <v>46086.0</v>
      </c>
      <c r="G1178" s="94"/>
      <c r="H1178" s="94">
        <v>9965.0</v>
      </c>
      <c r="I1178" s="512">
        <v>16594.0</v>
      </c>
      <c r="J1178" s="161" t="s">
        <v>7765</v>
      </c>
      <c r="K1178" s="161" t="s">
        <v>6460</v>
      </c>
      <c r="L1178" s="430" t="s">
        <v>6460</v>
      </c>
      <c r="M1178" s="94">
        <v>8.5104452E7</v>
      </c>
      <c r="N1178" s="94">
        <v>8.7742241144E10</v>
      </c>
      <c r="O1178" s="880">
        <v>45944.0</v>
      </c>
      <c r="P1178" s="436">
        <v>45958.0</v>
      </c>
      <c r="Q1178" s="94" t="s">
        <v>213</v>
      </c>
      <c r="R1178" s="94">
        <v>1.0</v>
      </c>
      <c r="S1178" s="167" t="s">
        <v>126</v>
      </c>
      <c r="T1178" s="162" t="s">
        <v>145</v>
      </c>
      <c r="U1178" s="167" t="s">
        <v>101</v>
      </c>
      <c r="V1178" s="167" t="s">
        <v>131</v>
      </c>
      <c r="W1178" s="175"/>
      <c r="X1178" s="175"/>
      <c r="Y1178" s="175"/>
      <c r="Z1178" s="175"/>
      <c r="AA1178" s="395"/>
    </row>
    <row r="1179" ht="22.5" customHeight="1">
      <c r="A1179" s="72">
        <f>COUNTIF('Copy of Call &amp; Chat-Lidya (buat'!$I$4:$I$1868,I1179)</f>
        <v>2</v>
      </c>
      <c r="B1179" s="545">
        <v>46105.0</v>
      </c>
      <c r="C1179" s="94" t="s">
        <v>83</v>
      </c>
      <c r="D1179" s="94" t="s">
        <v>125</v>
      </c>
      <c r="E1179" s="75" t="s">
        <v>8528</v>
      </c>
      <c r="F1179" s="429">
        <v>46086.0</v>
      </c>
      <c r="G1179" s="94"/>
      <c r="H1179" s="94">
        <v>539.0</v>
      </c>
      <c r="I1179" s="538">
        <v>727.0</v>
      </c>
      <c r="J1179" s="161" t="s">
        <v>11865</v>
      </c>
      <c r="K1179" s="161" t="s">
        <v>11866</v>
      </c>
      <c r="L1179" s="430" t="s">
        <v>11866</v>
      </c>
      <c r="M1179" s="94">
        <v>1.54649655E8</v>
      </c>
      <c r="N1179" s="94">
        <v>8.4664845E7</v>
      </c>
      <c r="O1179" s="880">
        <v>44331.0</v>
      </c>
      <c r="P1179" s="436"/>
      <c r="Q1179" s="94" t="s">
        <v>124</v>
      </c>
      <c r="R1179" s="94">
        <v>0.0</v>
      </c>
      <c r="S1179" s="167" t="s">
        <v>251</v>
      </c>
      <c r="T1179" s="162" t="s">
        <v>127</v>
      </c>
      <c r="U1179" s="167" t="s">
        <v>128</v>
      </c>
      <c r="V1179" s="167" t="s">
        <v>131</v>
      </c>
      <c r="W1179" s="175"/>
      <c r="X1179" s="163"/>
      <c r="Y1179" s="175"/>
      <c r="Z1179" s="175"/>
      <c r="AA1179" s="448"/>
    </row>
    <row r="1180" ht="22.5" customHeight="1">
      <c r="A1180" s="72">
        <f>COUNTIF('Copy of Call &amp; Chat-Lidya (buat'!$I$4:$I$1868,I1180)</f>
        <v>2</v>
      </c>
      <c r="B1180" s="545">
        <v>46105.0</v>
      </c>
      <c r="C1180" s="94" t="s">
        <v>83</v>
      </c>
      <c r="D1180" s="94" t="s">
        <v>125</v>
      </c>
      <c r="E1180" s="75" t="s">
        <v>8537</v>
      </c>
      <c r="F1180" s="429">
        <v>46086.0</v>
      </c>
      <c r="G1180" s="94"/>
      <c r="H1180" s="94">
        <v>8818.0</v>
      </c>
      <c r="I1180" s="512">
        <v>14040.0</v>
      </c>
      <c r="J1180" s="161" t="s">
        <v>11868</v>
      </c>
      <c r="K1180" s="161" t="s">
        <v>11869</v>
      </c>
      <c r="L1180" s="430" t="s">
        <v>11869</v>
      </c>
      <c r="M1180" s="94">
        <v>8.11123178E8</v>
      </c>
      <c r="N1180" s="94">
        <v>8.11123178E9</v>
      </c>
      <c r="O1180" s="880">
        <v>45632.0</v>
      </c>
      <c r="P1180" s="436">
        <v>45834.0</v>
      </c>
      <c r="Q1180" s="94" t="s">
        <v>124</v>
      </c>
      <c r="R1180" s="94">
        <v>1.0</v>
      </c>
      <c r="S1180" s="166" t="s">
        <v>99</v>
      </c>
      <c r="T1180" s="162" t="s">
        <v>145</v>
      </c>
      <c r="U1180" s="167" t="s">
        <v>101</v>
      </c>
      <c r="V1180" s="167" t="s">
        <v>131</v>
      </c>
      <c r="W1180" s="175"/>
      <c r="X1180" s="163"/>
      <c r="Y1180" s="175"/>
      <c r="Z1180" s="175"/>
      <c r="AA1180" s="515"/>
    </row>
    <row r="1181" ht="22.5" customHeight="1">
      <c r="A1181" s="72">
        <f>COUNTIF('Copy of Call &amp; Chat-Lidya (buat'!$I$4:$I$1868,I1181)</f>
        <v>2</v>
      </c>
      <c r="B1181" s="545">
        <v>46105.0</v>
      </c>
      <c r="C1181" s="94" t="s">
        <v>83</v>
      </c>
      <c r="D1181" s="94" t="s">
        <v>125</v>
      </c>
      <c r="E1181" s="75" t="s">
        <v>8546</v>
      </c>
      <c r="F1181" s="429">
        <v>46086.0</v>
      </c>
      <c r="G1181" s="94"/>
      <c r="H1181" s="94">
        <v>8010.0</v>
      </c>
      <c r="I1181" s="538">
        <v>12367.0</v>
      </c>
      <c r="J1181" s="161" t="s">
        <v>11870</v>
      </c>
      <c r="K1181" s="161" t="s">
        <v>11870</v>
      </c>
      <c r="L1181" s="430" t="s">
        <v>11870</v>
      </c>
      <c r="M1181" s="94">
        <v>8.11185165E8</v>
      </c>
      <c r="N1181" s="175"/>
      <c r="O1181" s="880">
        <v>45450.0</v>
      </c>
      <c r="P1181" s="436">
        <v>45834.0</v>
      </c>
      <c r="Q1181" s="94" t="s">
        <v>143</v>
      </c>
      <c r="R1181" s="94">
        <v>0.0</v>
      </c>
      <c r="S1181" s="166" t="s">
        <v>99</v>
      </c>
      <c r="T1181" s="162" t="s">
        <v>127</v>
      </c>
      <c r="U1181" s="167" t="s">
        <v>128</v>
      </c>
      <c r="V1181" s="167" t="s">
        <v>131</v>
      </c>
      <c r="W1181" s="175"/>
      <c r="X1181" s="163"/>
      <c r="Y1181" s="175"/>
      <c r="Z1181" s="175"/>
      <c r="AA1181" s="448"/>
    </row>
    <row r="1182" ht="22.5" customHeight="1">
      <c r="A1182" s="72">
        <f>COUNTIF('Copy of Call &amp; Chat-Lidya (buat'!$I$4:$I$1868,I1182)</f>
        <v>2</v>
      </c>
      <c r="B1182" s="545">
        <v>46105.0</v>
      </c>
      <c r="C1182" s="94" t="s">
        <v>83</v>
      </c>
      <c r="D1182" s="94" t="s">
        <v>125</v>
      </c>
      <c r="E1182" s="75" t="s">
        <v>8554</v>
      </c>
      <c r="F1182" s="429">
        <v>46086.0</v>
      </c>
      <c r="G1182" s="94"/>
      <c r="H1182" s="94">
        <v>7986.0</v>
      </c>
      <c r="I1182" s="512">
        <v>12324.0</v>
      </c>
      <c r="J1182" s="161" t="s">
        <v>11871</v>
      </c>
      <c r="K1182" s="161" t="s">
        <v>11872</v>
      </c>
      <c r="L1182" s="430" t="s">
        <v>11872</v>
      </c>
      <c r="M1182" s="94">
        <v>8.11269327E8</v>
      </c>
      <c r="N1182" s="175"/>
      <c r="O1182" s="880">
        <v>45446.0</v>
      </c>
      <c r="P1182" s="436">
        <v>45834.0</v>
      </c>
      <c r="Q1182" s="94" t="s">
        <v>124</v>
      </c>
      <c r="R1182" s="94">
        <v>1.0</v>
      </c>
      <c r="S1182" s="166" t="s">
        <v>99</v>
      </c>
      <c r="T1182" s="162" t="s">
        <v>145</v>
      </c>
      <c r="U1182" s="167" t="s">
        <v>101</v>
      </c>
      <c r="V1182" s="167" t="s">
        <v>131</v>
      </c>
      <c r="W1182" s="175"/>
      <c r="X1182" s="163"/>
      <c r="Y1182" s="175"/>
      <c r="Z1182" s="175"/>
      <c r="AA1182" s="743" t="s">
        <v>3124</v>
      </c>
    </row>
    <row r="1183" ht="22.5" customHeight="1">
      <c r="A1183" s="72">
        <f>COUNTIF('Copy of Call &amp; Chat-Lidya (buat'!$I$4:$I$1868,I1183)</f>
        <v>2</v>
      </c>
      <c r="B1183" s="545">
        <v>46105.0</v>
      </c>
      <c r="C1183" s="94" t="s">
        <v>83</v>
      </c>
      <c r="D1183" s="94" t="s">
        <v>125</v>
      </c>
      <c r="E1183" s="75" t="s">
        <v>5388</v>
      </c>
      <c r="F1183" s="429">
        <v>46086.0</v>
      </c>
      <c r="G1183" s="94"/>
      <c r="H1183" s="94">
        <v>7025.0</v>
      </c>
      <c r="I1183" s="512">
        <v>10471.0</v>
      </c>
      <c r="J1183" s="161" t="s">
        <v>11873</v>
      </c>
      <c r="K1183" s="161" t="s">
        <v>11874</v>
      </c>
      <c r="L1183" s="430" t="s">
        <v>11874</v>
      </c>
      <c r="M1183" s="94">
        <v>8.11400215E8</v>
      </c>
      <c r="N1183" s="94">
        <v>8.2262697556E10</v>
      </c>
      <c r="O1183" s="880">
        <v>45223.0</v>
      </c>
      <c r="P1183" s="436" t="s">
        <v>11875</v>
      </c>
      <c r="Q1183" s="94" t="s">
        <v>143</v>
      </c>
      <c r="R1183" s="94">
        <v>1.0</v>
      </c>
      <c r="S1183" s="166" t="s">
        <v>99</v>
      </c>
      <c r="T1183" s="162" t="s">
        <v>145</v>
      </c>
      <c r="U1183" s="167" t="s">
        <v>101</v>
      </c>
      <c r="V1183" s="167" t="s">
        <v>131</v>
      </c>
      <c r="W1183" s="175"/>
      <c r="X1183" s="175"/>
      <c r="Y1183" s="175"/>
      <c r="Z1183" s="175"/>
      <c r="AA1183" s="357" t="s">
        <v>3137</v>
      </c>
    </row>
    <row r="1184" ht="22.5" customHeight="1">
      <c r="A1184" s="72">
        <f>COUNTIF('Copy of Call &amp; Chat-Lidya (buat'!$I$4:$I$1868,I1184)</f>
        <v>2</v>
      </c>
      <c r="B1184" s="545">
        <v>46105.0</v>
      </c>
      <c r="C1184" s="94" t="s">
        <v>83</v>
      </c>
      <c r="D1184" s="94" t="s">
        <v>125</v>
      </c>
      <c r="E1184" s="75" t="s">
        <v>8572</v>
      </c>
      <c r="F1184" s="429">
        <v>46086.0</v>
      </c>
      <c r="G1184" s="94"/>
      <c r="H1184" s="94">
        <v>6951.0</v>
      </c>
      <c r="I1184" s="512">
        <v>10340.0</v>
      </c>
      <c r="J1184" s="161" t="s">
        <v>11877</v>
      </c>
      <c r="K1184" s="161" t="s">
        <v>11878</v>
      </c>
      <c r="L1184" s="430" t="s">
        <v>11878</v>
      </c>
      <c r="M1184" s="94">
        <v>8.11524689E8</v>
      </c>
      <c r="N1184" s="94">
        <v>8.11524689E8</v>
      </c>
      <c r="O1184" s="880">
        <v>45203.0</v>
      </c>
      <c r="P1184" s="436">
        <v>45834.0</v>
      </c>
      <c r="Q1184" s="94" t="s">
        <v>124</v>
      </c>
      <c r="R1184" s="94">
        <v>1.0</v>
      </c>
      <c r="S1184" s="166" t="s">
        <v>99</v>
      </c>
      <c r="T1184" s="162" t="s">
        <v>145</v>
      </c>
      <c r="U1184" s="167" t="s">
        <v>101</v>
      </c>
      <c r="V1184" s="167" t="s">
        <v>131</v>
      </c>
      <c r="W1184" s="175"/>
      <c r="X1184" s="175"/>
      <c r="Y1184" s="175"/>
      <c r="Z1184" s="175"/>
      <c r="AA1184" s="395"/>
    </row>
    <row r="1185" ht="22.5" customHeight="1">
      <c r="A1185" s="72">
        <f>COUNTIF('Copy of Call &amp; Chat-Lidya (buat'!$I$4:$I$1868,I1185)</f>
        <v>2</v>
      </c>
      <c r="B1185" s="545">
        <v>46105.0</v>
      </c>
      <c r="C1185" s="94" t="s">
        <v>83</v>
      </c>
      <c r="D1185" s="94" t="s">
        <v>125</v>
      </c>
      <c r="E1185" s="75" t="s">
        <v>8584</v>
      </c>
      <c r="F1185" s="429">
        <v>46086.0</v>
      </c>
      <c r="G1185" s="94"/>
      <c r="H1185" s="94">
        <v>8284.0</v>
      </c>
      <c r="I1185" s="538">
        <v>12941.0</v>
      </c>
      <c r="J1185" s="161" t="s">
        <v>11879</v>
      </c>
      <c r="K1185" s="161" t="s">
        <v>11880</v>
      </c>
      <c r="L1185" s="430" t="s">
        <v>11880</v>
      </c>
      <c r="M1185" s="94">
        <v>8.11706333E8</v>
      </c>
      <c r="N1185" s="94">
        <v>8.11706333E8</v>
      </c>
      <c r="O1185" s="880">
        <v>45506.0</v>
      </c>
      <c r="P1185" s="436">
        <v>45834.0</v>
      </c>
      <c r="Q1185" s="94" t="s">
        <v>143</v>
      </c>
      <c r="R1185" s="94">
        <v>0.0</v>
      </c>
      <c r="S1185" s="166" t="s">
        <v>99</v>
      </c>
      <c r="T1185" s="162" t="s">
        <v>127</v>
      </c>
      <c r="U1185" s="167" t="s">
        <v>128</v>
      </c>
      <c r="V1185" s="167" t="s">
        <v>131</v>
      </c>
      <c r="W1185" s="175"/>
      <c r="X1185" s="163"/>
      <c r="Y1185" s="175"/>
      <c r="Z1185" s="175"/>
      <c r="AA1185" s="515"/>
    </row>
    <row r="1186" ht="22.5" customHeight="1">
      <c r="A1186" s="72">
        <f>COUNTIF('Copy of Call &amp; Chat-Lidya (buat'!$I$4:$I$1868,I1186)</f>
        <v>2</v>
      </c>
      <c r="B1186" s="545">
        <v>46105.0</v>
      </c>
      <c r="C1186" s="94" t="s">
        <v>83</v>
      </c>
      <c r="D1186" s="94" t="s">
        <v>125</v>
      </c>
      <c r="E1186" s="75" t="s">
        <v>8600</v>
      </c>
      <c r="F1186" s="429">
        <v>46086.0</v>
      </c>
      <c r="G1186" s="94"/>
      <c r="H1186" s="94">
        <v>7560.0</v>
      </c>
      <c r="I1186" s="512">
        <v>11506.0</v>
      </c>
      <c r="J1186" s="161" t="s">
        <v>5851</v>
      </c>
      <c r="K1186" s="161" t="s">
        <v>5852</v>
      </c>
      <c r="L1186" s="430" t="s">
        <v>5852</v>
      </c>
      <c r="M1186" s="94">
        <v>8.11832527E8</v>
      </c>
      <c r="N1186" s="175"/>
      <c r="O1186" s="880">
        <v>45355.0</v>
      </c>
      <c r="P1186" s="436">
        <v>45834.0</v>
      </c>
      <c r="Q1186" s="94" t="s">
        <v>213</v>
      </c>
      <c r="R1186" s="94">
        <v>1.0</v>
      </c>
      <c r="S1186" s="166" t="s">
        <v>99</v>
      </c>
      <c r="T1186" s="162" t="s">
        <v>145</v>
      </c>
      <c r="U1186" s="167" t="s">
        <v>101</v>
      </c>
      <c r="V1186" s="167" t="s">
        <v>131</v>
      </c>
      <c r="W1186" s="175"/>
      <c r="X1186" s="163"/>
      <c r="Y1186" s="175"/>
      <c r="Z1186" s="175"/>
      <c r="AA1186" s="882" t="s">
        <v>3153</v>
      </c>
    </row>
    <row r="1187" ht="22.5" customHeight="1">
      <c r="A1187" s="72">
        <f>COUNTIF('Copy of Call &amp; Chat-Lidya (buat'!$I$4:$I$1868,I1187)</f>
        <v>2</v>
      </c>
      <c r="B1187" s="545">
        <v>46105.0</v>
      </c>
      <c r="C1187" s="94" t="s">
        <v>83</v>
      </c>
      <c r="D1187" s="94" t="s">
        <v>125</v>
      </c>
      <c r="E1187" s="75" t="s">
        <v>6311</v>
      </c>
      <c r="F1187" s="429">
        <v>46086.0</v>
      </c>
      <c r="G1187" s="94"/>
      <c r="H1187" s="94">
        <v>8488.0</v>
      </c>
      <c r="I1187" s="512">
        <v>13364.0</v>
      </c>
      <c r="J1187" s="161" t="s">
        <v>11881</v>
      </c>
      <c r="K1187" s="883" t="s">
        <v>11882</v>
      </c>
      <c r="L1187" s="547" t="s">
        <v>11882</v>
      </c>
      <c r="M1187" s="94">
        <v>8.11982888E8</v>
      </c>
      <c r="N1187" s="94">
        <v>8.989080888E9</v>
      </c>
      <c r="O1187" s="880">
        <v>45556.0</v>
      </c>
      <c r="P1187" s="436">
        <v>45834.0</v>
      </c>
      <c r="Q1187" s="94" t="s">
        <v>124</v>
      </c>
      <c r="R1187" s="94">
        <v>1.0</v>
      </c>
      <c r="S1187" s="166" t="s">
        <v>99</v>
      </c>
      <c r="T1187" s="162" t="s">
        <v>145</v>
      </c>
      <c r="U1187" s="167" t="s">
        <v>101</v>
      </c>
      <c r="V1187" s="167" t="s">
        <v>131</v>
      </c>
      <c r="W1187" s="175"/>
      <c r="X1187" s="175"/>
      <c r="Y1187" s="175"/>
      <c r="Z1187" s="175"/>
      <c r="AA1187" s="357" t="s">
        <v>3163</v>
      </c>
    </row>
    <row r="1188" ht="22.5" customHeight="1">
      <c r="A1188" s="72">
        <f>COUNTIF('Copy of Call &amp; Chat-Lidya (buat'!$I$4:$I$1868,I1188)</f>
        <v>2</v>
      </c>
      <c r="B1188" s="545">
        <v>46105.0</v>
      </c>
      <c r="C1188" s="94" t="s">
        <v>83</v>
      </c>
      <c r="D1188" s="94" t="s">
        <v>125</v>
      </c>
      <c r="E1188" s="75" t="s">
        <v>8619</v>
      </c>
      <c r="F1188" s="429">
        <v>46086.0</v>
      </c>
      <c r="G1188" s="94"/>
      <c r="H1188" s="94">
        <v>9867.0</v>
      </c>
      <c r="I1188" s="512">
        <v>16405.0</v>
      </c>
      <c r="J1188" s="161" t="s">
        <v>11883</v>
      </c>
      <c r="K1188" s="161" t="s">
        <v>11884</v>
      </c>
      <c r="L1188" s="547" t="s">
        <v>11884</v>
      </c>
      <c r="M1188" s="94">
        <v>8.16307218E8</v>
      </c>
      <c r="N1188" s="94">
        <v>8.5782578981E10</v>
      </c>
      <c r="O1188" s="880">
        <v>45917.0</v>
      </c>
      <c r="P1188" s="436">
        <v>45931.0</v>
      </c>
      <c r="Q1188" s="94" t="s">
        <v>213</v>
      </c>
      <c r="R1188" s="94">
        <v>1.0</v>
      </c>
      <c r="S1188" s="166" t="s">
        <v>99</v>
      </c>
      <c r="T1188" s="162" t="s">
        <v>145</v>
      </c>
      <c r="U1188" s="167" t="s">
        <v>101</v>
      </c>
      <c r="V1188" s="167" t="s">
        <v>131</v>
      </c>
      <c r="W1188" s="175"/>
      <c r="X1188" s="175"/>
      <c r="Y1188" s="175"/>
      <c r="Z1188" s="175"/>
      <c r="AA1188" s="395"/>
    </row>
    <row r="1189" ht="22.5" customHeight="1">
      <c r="A1189" s="72">
        <f>COUNTIF('Copy of Call &amp; Chat-Lidya (buat'!$I$4:$I$1868,I1189)</f>
        <v>2</v>
      </c>
      <c r="B1189" s="545">
        <v>46105.0</v>
      </c>
      <c r="C1189" s="94" t="s">
        <v>83</v>
      </c>
      <c r="D1189" s="94" t="s">
        <v>125</v>
      </c>
      <c r="E1189" s="75" t="s">
        <v>8629</v>
      </c>
      <c r="F1189" s="429">
        <v>46086.0</v>
      </c>
      <c r="G1189" s="94"/>
      <c r="H1189" s="94">
        <v>8051.0</v>
      </c>
      <c r="I1189" s="512">
        <v>12452.0</v>
      </c>
      <c r="J1189" s="161" t="s">
        <v>4861</v>
      </c>
      <c r="K1189" s="161" t="s">
        <v>4861</v>
      </c>
      <c r="L1189" s="547" t="s">
        <v>4862</v>
      </c>
      <c r="M1189" s="94">
        <v>8.16331016E8</v>
      </c>
      <c r="N1189" s="94">
        <v>8.16331016E8</v>
      </c>
      <c r="O1189" s="880">
        <v>45456.0</v>
      </c>
      <c r="P1189" s="436">
        <v>45834.0</v>
      </c>
      <c r="Q1189" s="94" t="s">
        <v>143</v>
      </c>
      <c r="R1189" s="94">
        <v>1.0</v>
      </c>
      <c r="S1189" s="166" t="s">
        <v>99</v>
      </c>
      <c r="T1189" s="162" t="s">
        <v>145</v>
      </c>
      <c r="U1189" s="167" t="s">
        <v>101</v>
      </c>
      <c r="V1189" s="167" t="s">
        <v>131</v>
      </c>
      <c r="W1189" s="175"/>
      <c r="X1189" s="175"/>
      <c r="Y1189" s="175"/>
      <c r="Z1189" s="175"/>
      <c r="AA1189" s="395"/>
    </row>
    <row r="1190" ht="22.5" customHeight="1">
      <c r="A1190" s="72">
        <f>COUNTIF('Copy of Call &amp; Chat-Lidya (buat'!$I$4:$I$1868,I1190)</f>
        <v>2</v>
      </c>
      <c r="B1190" s="545">
        <v>46105.0</v>
      </c>
      <c r="C1190" s="94" t="s">
        <v>83</v>
      </c>
      <c r="D1190" s="94" t="s">
        <v>125</v>
      </c>
      <c r="E1190" s="75" t="s">
        <v>8643</v>
      </c>
      <c r="F1190" s="429">
        <v>46086.0</v>
      </c>
      <c r="G1190" s="94"/>
      <c r="H1190" s="94">
        <v>7747.0</v>
      </c>
      <c r="I1190" s="512">
        <v>11921.0</v>
      </c>
      <c r="J1190" s="161" t="s">
        <v>11887</v>
      </c>
      <c r="K1190" s="161" t="s">
        <v>11888</v>
      </c>
      <c r="L1190" s="430" t="s">
        <v>11888</v>
      </c>
      <c r="M1190" s="94">
        <v>8.16402621E8</v>
      </c>
      <c r="N1190" s="94">
        <v>8.16402621E8</v>
      </c>
      <c r="O1190" s="880">
        <v>45404.0</v>
      </c>
      <c r="P1190" s="436">
        <v>45834.0</v>
      </c>
      <c r="Q1190" s="94" t="s">
        <v>124</v>
      </c>
      <c r="R1190" s="94">
        <v>1.0</v>
      </c>
      <c r="S1190" s="166" t="s">
        <v>99</v>
      </c>
      <c r="T1190" s="162" t="s">
        <v>145</v>
      </c>
      <c r="U1190" s="167" t="s">
        <v>101</v>
      </c>
      <c r="V1190" s="167" t="s">
        <v>131</v>
      </c>
      <c r="W1190" s="175"/>
      <c r="X1190" s="175"/>
      <c r="Y1190" s="175"/>
      <c r="Z1190" s="175"/>
      <c r="AA1190" s="395"/>
    </row>
    <row r="1191" ht="22.5" customHeight="1">
      <c r="A1191" s="72">
        <f>COUNTIF('Copy of Call &amp; Chat-Lidya (buat'!$I$4:$I$1868,I1191)</f>
        <v>2</v>
      </c>
      <c r="B1191" s="545">
        <v>46105.0</v>
      </c>
      <c r="C1191" s="94" t="s">
        <v>83</v>
      </c>
      <c r="D1191" s="94" t="s">
        <v>125</v>
      </c>
      <c r="E1191" s="75" t="s">
        <v>8656</v>
      </c>
      <c r="F1191" s="429">
        <v>46086.0</v>
      </c>
      <c r="G1191" s="94"/>
      <c r="H1191" s="94">
        <v>7907.0</v>
      </c>
      <c r="I1191" s="512">
        <v>12198.0</v>
      </c>
      <c r="J1191" s="161" t="s">
        <v>5311</v>
      </c>
      <c r="K1191" s="161" t="s">
        <v>5312</v>
      </c>
      <c r="L1191" s="430" t="s">
        <v>5312</v>
      </c>
      <c r="M1191" s="94">
        <v>8.16506663E8</v>
      </c>
      <c r="N1191" s="94">
        <v>8.16665605E8</v>
      </c>
      <c r="O1191" s="880">
        <v>45430.0</v>
      </c>
      <c r="P1191" s="436">
        <v>45834.0</v>
      </c>
      <c r="Q1191" s="94" t="s">
        <v>124</v>
      </c>
      <c r="R1191" s="94">
        <v>1.0</v>
      </c>
      <c r="S1191" s="166" t="s">
        <v>99</v>
      </c>
      <c r="T1191" s="162" t="s">
        <v>145</v>
      </c>
      <c r="U1191" s="167" t="s">
        <v>101</v>
      </c>
      <c r="V1191" s="167" t="s">
        <v>131</v>
      </c>
      <c r="W1191" s="175"/>
      <c r="X1191" s="175"/>
      <c r="Y1191" s="175"/>
      <c r="Z1191" s="175"/>
      <c r="AA1191" s="395"/>
    </row>
    <row r="1192" ht="22.5" customHeight="1">
      <c r="A1192" s="72">
        <f>COUNTIF('Copy of Call &amp; Chat-Lidya (buat'!$I$4:$I$1868,I1192)</f>
        <v>2</v>
      </c>
      <c r="B1192" s="545">
        <v>46105.0</v>
      </c>
      <c r="C1192" s="94" t="s">
        <v>83</v>
      </c>
      <c r="D1192" s="94" t="s">
        <v>125</v>
      </c>
      <c r="E1192" s="75" t="s">
        <v>8664</v>
      </c>
      <c r="F1192" s="429">
        <v>46086.0</v>
      </c>
      <c r="G1192" s="94"/>
      <c r="H1192" s="94">
        <v>8822.0</v>
      </c>
      <c r="I1192" s="512">
        <v>14048.0</v>
      </c>
      <c r="J1192" s="161" t="s">
        <v>11890</v>
      </c>
      <c r="K1192" s="161" t="s">
        <v>11891</v>
      </c>
      <c r="L1192" s="430" t="s">
        <v>11891</v>
      </c>
      <c r="M1192" s="94">
        <v>8.16880359E8</v>
      </c>
      <c r="N1192" s="94">
        <v>8.16880359E8</v>
      </c>
      <c r="O1192" s="880">
        <v>45633.0</v>
      </c>
      <c r="P1192" s="436">
        <v>45834.0</v>
      </c>
      <c r="Q1192" s="94" t="s">
        <v>143</v>
      </c>
      <c r="R1192" s="94">
        <v>1.0</v>
      </c>
      <c r="S1192" s="166" t="s">
        <v>99</v>
      </c>
      <c r="T1192" s="162" t="s">
        <v>145</v>
      </c>
      <c r="U1192" s="167" t="s">
        <v>101</v>
      </c>
      <c r="V1192" s="167" t="s">
        <v>131</v>
      </c>
      <c r="W1192" s="175"/>
      <c r="X1192" s="175"/>
      <c r="Y1192" s="175"/>
      <c r="Z1192" s="175"/>
      <c r="AA1192" s="395"/>
    </row>
    <row r="1193" ht="22.5" customHeight="1">
      <c r="A1193" s="72">
        <f>COUNTIF('Copy of Call &amp; Chat-Lidya (buat'!$I$4:$I$1868,I1193)</f>
        <v>2</v>
      </c>
      <c r="B1193" s="545">
        <v>46105.0</v>
      </c>
      <c r="C1193" s="94" t="s">
        <v>83</v>
      </c>
      <c r="D1193" s="94" t="s">
        <v>125</v>
      </c>
      <c r="E1193" s="75" t="s">
        <v>8681</v>
      </c>
      <c r="F1193" s="429">
        <v>46086.0</v>
      </c>
      <c r="G1193" s="94"/>
      <c r="H1193" s="94">
        <v>8009.0</v>
      </c>
      <c r="I1193" s="512">
        <v>12364.0</v>
      </c>
      <c r="J1193" s="161" t="s">
        <v>11892</v>
      </c>
      <c r="K1193" s="161" t="s">
        <v>11893</v>
      </c>
      <c r="L1193" s="430" t="s">
        <v>11893</v>
      </c>
      <c r="M1193" s="94">
        <v>8.17312552E8</v>
      </c>
      <c r="N1193" s="94">
        <v>8.3108973032E10</v>
      </c>
      <c r="O1193" s="880">
        <v>45450.0</v>
      </c>
      <c r="P1193" s="436">
        <v>45834.0</v>
      </c>
      <c r="Q1193" s="94" t="s">
        <v>143</v>
      </c>
      <c r="R1193" s="94">
        <v>1.0</v>
      </c>
      <c r="S1193" s="166" t="s">
        <v>99</v>
      </c>
      <c r="T1193" s="162" t="s">
        <v>145</v>
      </c>
      <c r="U1193" s="167" t="s">
        <v>101</v>
      </c>
      <c r="V1193" s="167" t="s">
        <v>131</v>
      </c>
      <c r="W1193" s="175"/>
      <c r="X1193" s="175"/>
      <c r="Y1193" s="175"/>
      <c r="Z1193" s="175"/>
      <c r="AA1193" s="395"/>
    </row>
    <row r="1194" ht="22.5" customHeight="1">
      <c r="A1194" s="72">
        <f>COUNTIF('Copy of Call &amp; Chat-Lidya (buat'!$I$4:$I$1868,I1194)</f>
        <v>2</v>
      </c>
      <c r="B1194" s="545">
        <v>46105.0</v>
      </c>
      <c r="C1194" s="94" t="s">
        <v>83</v>
      </c>
      <c r="D1194" s="94" t="s">
        <v>125</v>
      </c>
      <c r="E1194" s="75" t="s">
        <v>8690</v>
      </c>
      <c r="F1194" s="429">
        <v>46086.0</v>
      </c>
      <c r="G1194" s="94"/>
      <c r="H1194" s="94">
        <v>7198.0</v>
      </c>
      <c r="I1194" s="512">
        <v>10807.0</v>
      </c>
      <c r="J1194" s="161" t="s">
        <v>11896</v>
      </c>
      <c r="K1194" s="161" t="s">
        <v>11897</v>
      </c>
      <c r="L1194" s="430" t="s">
        <v>11897</v>
      </c>
      <c r="M1194" s="94">
        <v>8.17433815E8</v>
      </c>
      <c r="N1194" s="94">
        <v>8.17433815E8</v>
      </c>
      <c r="O1194" s="880">
        <v>45271.0</v>
      </c>
      <c r="P1194" s="436">
        <v>45834.0</v>
      </c>
      <c r="Q1194" s="94" t="s">
        <v>143</v>
      </c>
      <c r="R1194" s="94">
        <v>1.0</v>
      </c>
      <c r="S1194" s="166" t="s">
        <v>99</v>
      </c>
      <c r="T1194" s="162" t="s">
        <v>145</v>
      </c>
      <c r="U1194" s="167" t="s">
        <v>101</v>
      </c>
      <c r="V1194" s="167" t="s">
        <v>131</v>
      </c>
      <c r="W1194" s="175"/>
      <c r="X1194" s="175"/>
      <c r="Y1194" s="175"/>
      <c r="Z1194" s="175"/>
      <c r="AA1194" s="395"/>
    </row>
    <row r="1195" ht="22.5" customHeight="1">
      <c r="A1195" s="72">
        <f>COUNTIF('Copy of Call &amp; Chat-Lidya (buat'!$I$4:$I$1868,I1195)</f>
        <v>2</v>
      </c>
      <c r="B1195" s="545">
        <v>46105.0</v>
      </c>
      <c r="C1195" s="94" t="s">
        <v>83</v>
      </c>
      <c r="D1195" s="94" t="s">
        <v>125</v>
      </c>
      <c r="E1195" s="75" t="s">
        <v>8709</v>
      </c>
      <c r="F1195" s="429">
        <v>46086.0</v>
      </c>
      <c r="G1195" s="94"/>
      <c r="H1195" s="94">
        <v>7571.0</v>
      </c>
      <c r="I1195" s="512">
        <v>11537.0</v>
      </c>
      <c r="J1195" s="161" t="s">
        <v>5921</v>
      </c>
      <c r="K1195" s="161" t="s">
        <v>5922</v>
      </c>
      <c r="L1195" s="430" t="s">
        <v>5922</v>
      </c>
      <c r="M1195" s="94">
        <v>8.18469941E8</v>
      </c>
      <c r="N1195" s="94">
        <v>8.510390999E10</v>
      </c>
      <c r="O1195" s="880">
        <v>45356.0</v>
      </c>
      <c r="P1195" s="436">
        <v>45834.0</v>
      </c>
      <c r="Q1195" s="94" t="s">
        <v>124</v>
      </c>
      <c r="R1195" s="94">
        <v>1.0</v>
      </c>
      <c r="S1195" s="166" t="s">
        <v>99</v>
      </c>
      <c r="T1195" s="162" t="s">
        <v>145</v>
      </c>
      <c r="U1195" s="167" t="s">
        <v>101</v>
      </c>
      <c r="V1195" s="167" t="s">
        <v>131</v>
      </c>
      <c r="W1195" s="175"/>
      <c r="X1195" s="175"/>
      <c r="Y1195" s="175"/>
      <c r="Z1195" s="175"/>
      <c r="AA1195" s="395"/>
    </row>
    <row r="1196" ht="22.5" customHeight="1">
      <c r="A1196" s="72">
        <f>COUNTIF('Copy of Call &amp; Chat-Lidya (buat'!$I$4:$I$1868,I1196)</f>
        <v>2</v>
      </c>
      <c r="B1196" s="545">
        <v>46105.0</v>
      </c>
      <c r="C1196" s="94" t="s">
        <v>83</v>
      </c>
      <c r="D1196" s="94" t="s">
        <v>125</v>
      </c>
      <c r="E1196" s="75" t="s">
        <v>4302</v>
      </c>
      <c r="F1196" s="429">
        <v>46086.0</v>
      </c>
      <c r="G1196" s="94"/>
      <c r="H1196" s="94">
        <v>8377.0</v>
      </c>
      <c r="I1196" s="512">
        <v>13168.0</v>
      </c>
      <c r="J1196" s="161" t="s">
        <v>11901</v>
      </c>
      <c r="K1196" s="161" t="s">
        <v>11902</v>
      </c>
      <c r="L1196" s="430" t="s">
        <v>11902</v>
      </c>
      <c r="M1196" s="94">
        <v>8.2255585E8</v>
      </c>
      <c r="N1196" s="94">
        <v>8.12902789E8</v>
      </c>
      <c r="O1196" s="880">
        <v>45534.0</v>
      </c>
      <c r="P1196" s="436">
        <v>45834.0</v>
      </c>
      <c r="Q1196" s="94" t="s">
        <v>124</v>
      </c>
      <c r="R1196" s="94">
        <v>1.0</v>
      </c>
      <c r="S1196" s="166" t="s">
        <v>99</v>
      </c>
      <c r="T1196" s="162" t="s">
        <v>195</v>
      </c>
      <c r="U1196" s="167" t="s">
        <v>128</v>
      </c>
      <c r="V1196" s="167" t="s">
        <v>131</v>
      </c>
      <c r="W1196" s="175"/>
      <c r="X1196" s="175"/>
      <c r="Y1196" s="175"/>
      <c r="Z1196" s="175"/>
      <c r="AA1196" s="395"/>
    </row>
    <row r="1197" ht="22.5" customHeight="1">
      <c r="A1197" s="72">
        <f>COUNTIF('Copy of Call &amp; Chat-Lidya (buat'!$I$4:$I$1868,I1197)</f>
        <v>3</v>
      </c>
      <c r="B1197" s="542">
        <v>46105.0</v>
      </c>
      <c r="C1197" s="75" t="s">
        <v>83</v>
      </c>
      <c r="D1197" s="94" t="s">
        <v>125</v>
      </c>
      <c r="E1197" s="75" t="s">
        <v>3110</v>
      </c>
      <c r="F1197" s="419">
        <v>46098.0</v>
      </c>
      <c r="G1197" s="75"/>
      <c r="H1197" s="75" t="s">
        <v>3111</v>
      </c>
      <c r="I1197" s="543" t="s">
        <v>2310</v>
      </c>
      <c r="J1197" s="773" t="s">
        <v>2312</v>
      </c>
      <c r="K1197" s="773" t="s">
        <v>3112</v>
      </c>
      <c r="L1197" s="420" t="s">
        <v>3112</v>
      </c>
      <c r="M1197" s="75" t="s">
        <v>2315</v>
      </c>
      <c r="N1197" s="75" t="s">
        <v>2315</v>
      </c>
      <c r="O1197" s="164">
        <v>46098.0</v>
      </c>
      <c r="P1197" s="458">
        <v>46112.0</v>
      </c>
      <c r="Q1197" s="75" t="s">
        <v>124</v>
      </c>
      <c r="R1197" s="75" t="s">
        <v>213</v>
      </c>
      <c r="S1197" s="166" t="s">
        <v>100</v>
      </c>
      <c r="T1197" s="166" t="s">
        <v>350</v>
      </c>
      <c r="U1197" s="166" t="s">
        <v>101</v>
      </c>
      <c r="V1197" s="166" t="s">
        <v>341</v>
      </c>
      <c r="W1197" s="175"/>
      <c r="X1197" s="175"/>
      <c r="Y1197" s="175"/>
      <c r="Z1197" s="537" t="s">
        <v>12318</v>
      </c>
      <c r="AA1197" s="357"/>
    </row>
    <row r="1198" ht="22.5" customHeight="1">
      <c r="A1198" s="72">
        <f>COUNTIF('Copy of Call &amp; Chat-Lidya (buat'!$I$4:$I$1868,I1198)</f>
        <v>3</v>
      </c>
      <c r="B1198" s="542">
        <v>46105.0</v>
      </c>
      <c r="C1198" s="75" t="s">
        <v>83</v>
      </c>
      <c r="D1198" s="94" t="s">
        <v>125</v>
      </c>
      <c r="E1198" s="75" t="s">
        <v>3143</v>
      </c>
      <c r="F1198" s="419">
        <v>46098.0</v>
      </c>
      <c r="G1198" s="75"/>
      <c r="H1198" s="75" t="s">
        <v>11907</v>
      </c>
      <c r="I1198" s="543" t="s">
        <v>11908</v>
      </c>
      <c r="J1198" s="773" t="s">
        <v>11909</v>
      </c>
      <c r="K1198" s="773" t="s">
        <v>11559</v>
      </c>
      <c r="L1198" s="420" t="s">
        <v>11559</v>
      </c>
      <c r="M1198" s="75" t="s">
        <v>11910</v>
      </c>
      <c r="N1198" s="75" t="s">
        <v>11910</v>
      </c>
      <c r="O1198" s="164">
        <v>46098.0</v>
      </c>
      <c r="P1198" s="458">
        <v>46112.0</v>
      </c>
      <c r="Q1198" s="75" t="s">
        <v>143</v>
      </c>
      <c r="R1198" s="94">
        <v>1.0</v>
      </c>
      <c r="S1198" s="166" t="s">
        <v>126</v>
      </c>
      <c r="T1198" s="166" t="s">
        <v>195</v>
      </c>
      <c r="U1198" s="167" t="s">
        <v>101</v>
      </c>
      <c r="V1198" s="167" t="s">
        <v>131</v>
      </c>
      <c r="W1198" s="175"/>
      <c r="X1198" s="175"/>
      <c r="Y1198" s="175"/>
      <c r="Z1198" s="175"/>
      <c r="AA1198" s="357"/>
    </row>
    <row r="1199" ht="22.5" customHeight="1">
      <c r="A1199" s="72">
        <f>COUNTIF('Copy of Call &amp; Chat-Lidya (buat'!$I$4:$I$1868,I1199)</f>
        <v>5</v>
      </c>
      <c r="B1199" s="542">
        <v>46105.0</v>
      </c>
      <c r="C1199" s="75" t="s">
        <v>83</v>
      </c>
      <c r="D1199" s="94" t="s">
        <v>125</v>
      </c>
      <c r="E1199" s="75" t="s">
        <v>2575</v>
      </c>
      <c r="F1199" s="419">
        <v>46101.0</v>
      </c>
      <c r="G1199" s="75"/>
      <c r="H1199" s="75" t="s">
        <v>10892</v>
      </c>
      <c r="I1199" s="543" t="s">
        <v>10893</v>
      </c>
      <c r="J1199" s="773" t="s">
        <v>9473</v>
      </c>
      <c r="K1199" s="773" t="s">
        <v>10894</v>
      </c>
      <c r="L1199" s="420" t="s">
        <v>10894</v>
      </c>
      <c r="M1199" s="75" t="s">
        <v>10895</v>
      </c>
      <c r="N1199" s="75" t="s">
        <v>10895</v>
      </c>
      <c r="O1199" s="164">
        <v>46101.0</v>
      </c>
      <c r="P1199" s="458">
        <v>46115.0</v>
      </c>
      <c r="Q1199" s="75" t="s">
        <v>98</v>
      </c>
      <c r="R1199" s="94">
        <v>1.0</v>
      </c>
      <c r="S1199" s="166" t="s">
        <v>126</v>
      </c>
      <c r="T1199" s="166" t="s">
        <v>145</v>
      </c>
      <c r="U1199" s="167" t="s">
        <v>101</v>
      </c>
      <c r="V1199" s="167" t="s">
        <v>131</v>
      </c>
      <c r="W1199" s="175"/>
      <c r="X1199" s="175"/>
      <c r="Y1199" s="175"/>
      <c r="Z1199" s="537"/>
      <c r="AA1199" s="357"/>
    </row>
    <row r="1200" ht="22.5" customHeight="1">
      <c r="A1200" s="72">
        <f>COUNTIF('Copy of Call &amp; Chat-Lidya (buat'!$I$4:$I$1868,I1200)</f>
        <v>5</v>
      </c>
      <c r="B1200" s="542">
        <v>46105.0</v>
      </c>
      <c r="C1200" s="75" t="s">
        <v>83</v>
      </c>
      <c r="D1200" s="94" t="s">
        <v>125</v>
      </c>
      <c r="E1200" s="75" t="s">
        <v>1866</v>
      </c>
      <c r="F1200" s="419">
        <v>46104.0</v>
      </c>
      <c r="G1200" s="75"/>
      <c r="H1200" s="75" t="s">
        <v>3076</v>
      </c>
      <c r="I1200" s="543" t="s">
        <v>3077</v>
      </c>
      <c r="J1200" s="773" t="s">
        <v>3078</v>
      </c>
      <c r="K1200" s="773" t="s">
        <v>3079</v>
      </c>
      <c r="L1200" s="420" t="s">
        <v>3079</v>
      </c>
      <c r="M1200" s="75" t="s">
        <v>3080</v>
      </c>
      <c r="N1200" s="75" t="s">
        <v>3080</v>
      </c>
      <c r="O1200" s="164">
        <v>46104.0</v>
      </c>
      <c r="P1200" s="458">
        <v>46118.0</v>
      </c>
      <c r="Q1200" s="75" t="s">
        <v>124</v>
      </c>
      <c r="R1200" s="75" t="s">
        <v>143</v>
      </c>
      <c r="S1200" s="166" t="s">
        <v>99</v>
      </c>
      <c r="T1200" s="166" t="s">
        <v>350</v>
      </c>
      <c r="U1200" s="166" t="s">
        <v>101</v>
      </c>
      <c r="V1200" s="166" t="s">
        <v>283</v>
      </c>
      <c r="W1200" s="175"/>
      <c r="X1200" s="175"/>
      <c r="Y1200" s="175"/>
      <c r="Z1200" s="537" t="s">
        <v>12168</v>
      </c>
      <c r="AA1200" s="357"/>
    </row>
    <row r="1201" ht="22.5" customHeight="1">
      <c r="A1201" s="72">
        <f>COUNTIF('Copy of Call &amp; Chat-Lidya (buat'!$I$4:$I$1868,I1201)</f>
        <v>2</v>
      </c>
      <c r="B1201" s="545">
        <v>46104.0</v>
      </c>
      <c r="C1201" s="94" t="s">
        <v>83</v>
      </c>
      <c r="D1201" s="94" t="s">
        <v>125</v>
      </c>
      <c r="E1201" s="75" t="s">
        <v>829</v>
      </c>
      <c r="F1201" s="429">
        <v>46090.0</v>
      </c>
      <c r="G1201" s="94"/>
      <c r="H1201" s="94">
        <v>7767.0</v>
      </c>
      <c r="I1201" s="512">
        <v>11945.0</v>
      </c>
      <c r="J1201" s="161" t="s">
        <v>12239</v>
      </c>
      <c r="K1201" s="161" t="s">
        <v>12240</v>
      </c>
      <c r="L1201" s="430" t="s">
        <v>12240</v>
      </c>
      <c r="M1201" s="94">
        <v>8.1288086964E10</v>
      </c>
      <c r="N1201" s="175"/>
      <c r="O1201" s="880">
        <v>45406.0</v>
      </c>
      <c r="P1201" s="436">
        <v>45834.0</v>
      </c>
      <c r="Q1201" s="94" t="s">
        <v>124</v>
      </c>
      <c r="R1201" s="94">
        <v>1.0</v>
      </c>
      <c r="S1201" s="166" t="s">
        <v>251</v>
      </c>
      <c r="T1201" s="162" t="s">
        <v>145</v>
      </c>
      <c r="U1201" s="167" t="s">
        <v>101</v>
      </c>
      <c r="V1201" s="167" t="s">
        <v>131</v>
      </c>
      <c r="W1201" s="175"/>
      <c r="X1201" s="175"/>
      <c r="Y1201" s="175"/>
      <c r="Z1201" s="175"/>
      <c r="AA1201" s="175"/>
    </row>
    <row r="1202" ht="22.5" customHeight="1">
      <c r="A1202" s="72">
        <f>COUNTIF('Copy of Call &amp; Chat-Lidya (buat'!$I$4:$I$1868,I1202)</f>
        <v>2</v>
      </c>
      <c r="B1202" s="545">
        <v>46104.0</v>
      </c>
      <c r="C1202" s="94" t="s">
        <v>83</v>
      </c>
      <c r="D1202" s="94" t="s">
        <v>125</v>
      </c>
      <c r="E1202" s="75" t="s">
        <v>850</v>
      </c>
      <c r="F1202" s="429">
        <v>46090.0</v>
      </c>
      <c r="G1202" s="94"/>
      <c r="H1202" s="94">
        <v>7257.0</v>
      </c>
      <c r="I1202" s="512">
        <v>10929.0</v>
      </c>
      <c r="J1202" s="161" t="s">
        <v>12245</v>
      </c>
      <c r="K1202" s="161" t="s">
        <v>12246</v>
      </c>
      <c r="L1202" s="430" t="s">
        <v>12246</v>
      </c>
      <c r="M1202" s="94">
        <v>8.1288559593E10</v>
      </c>
      <c r="N1202" s="94">
        <v>812.0</v>
      </c>
      <c r="O1202" s="880">
        <v>45290.0</v>
      </c>
      <c r="P1202" s="436">
        <v>45834.0</v>
      </c>
      <c r="Q1202" s="94" t="s">
        <v>124</v>
      </c>
      <c r="R1202" s="94">
        <v>1.0</v>
      </c>
      <c r="S1202" s="166" t="s">
        <v>251</v>
      </c>
      <c r="T1202" s="841" t="s">
        <v>145</v>
      </c>
      <c r="U1202" s="166" t="s">
        <v>101</v>
      </c>
      <c r="V1202" s="166" t="s">
        <v>131</v>
      </c>
      <c r="W1202" s="175"/>
      <c r="X1202" s="175"/>
      <c r="Y1202" s="175"/>
      <c r="Z1202" s="175"/>
      <c r="AA1202" s="175"/>
    </row>
    <row r="1203" ht="22.5" customHeight="1">
      <c r="A1203" s="72">
        <f>COUNTIF('Copy of Call &amp; Chat-Lidya (buat'!$I$4:$I$1868,I1203)</f>
        <v>2</v>
      </c>
      <c r="B1203" s="545">
        <v>46104.0</v>
      </c>
      <c r="C1203" s="94" t="s">
        <v>83</v>
      </c>
      <c r="D1203" s="94" t="s">
        <v>125</v>
      </c>
      <c r="E1203" s="75" t="s">
        <v>866</v>
      </c>
      <c r="F1203" s="429">
        <v>46090.0</v>
      </c>
      <c r="G1203" s="94"/>
      <c r="H1203" s="94">
        <v>8110.0</v>
      </c>
      <c r="I1203" s="512">
        <v>12555.0</v>
      </c>
      <c r="J1203" s="161" t="s">
        <v>12256</v>
      </c>
      <c r="K1203" s="161" t="s">
        <v>5073</v>
      </c>
      <c r="L1203" s="430" t="s">
        <v>5073</v>
      </c>
      <c r="M1203" s="94">
        <v>8.1289588805E10</v>
      </c>
      <c r="N1203" s="94">
        <v>8.1289588805E10</v>
      </c>
      <c r="O1203" s="880">
        <v>45468.0</v>
      </c>
      <c r="P1203" s="436">
        <v>45834.0</v>
      </c>
      <c r="Q1203" s="94" t="s">
        <v>98</v>
      </c>
      <c r="R1203" s="94">
        <v>1.0</v>
      </c>
      <c r="S1203" s="166" t="s">
        <v>251</v>
      </c>
      <c r="T1203" s="841" t="s">
        <v>145</v>
      </c>
      <c r="U1203" s="166" t="s">
        <v>101</v>
      </c>
      <c r="V1203" s="167" t="s">
        <v>131</v>
      </c>
      <c r="W1203" s="175"/>
      <c r="X1203" s="175"/>
      <c r="Y1203" s="175"/>
      <c r="Z1203" s="175"/>
      <c r="AA1203" s="175"/>
    </row>
    <row r="1204" ht="22.5" customHeight="1">
      <c r="A1204" s="72">
        <f>COUNTIF('Copy of Call &amp; Chat-Lidya (buat'!$I$4:$I$1868,I1204)</f>
        <v>2</v>
      </c>
      <c r="B1204" s="545">
        <v>46104.0</v>
      </c>
      <c r="C1204" s="94" t="s">
        <v>83</v>
      </c>
      <c r="D1204" s="94" t="s">
        <v>125</v>
      </c>
      <c r="E1204" s="75" t="s">
        <v>548</v>
      </c>
      <c r="F1204" s="429">
        <v>46090.0</v>
      </c>
      <c r="G1204" s="94"/>
      <c r="H1204" s="94">
        <v>9920.0</v>
      </c>
      <c r="I1204" s="512">
        <v>16493.0</v>
      </c>
      <c r="J1204" s="161" t="s">
        <v>12261</v>
      </c>
      <c r="K1204" s="161" t="s">
        <v>12262</v>
      </c>
      <c r="L1204" s="430" t="s">
        <v>12262</v>
      </c>
      <c r="M1204" s="94">
        <v>8.1289757428E10</v>
      </c>
      <c r="N1204" s="94">
        <v>8.1289757428E10</v>
      </c>
      <c r="O1204" s="880">
        <v>45932.0</v>
      </c>
      <c r="P1204" s="436">
        <v>45946.0</v>
      </c>
      <c r="Q1204" s="94" t="s">
        <v>124</v>
      </c>
      <c r="R1204" s="94">
        <v>1.0</v>
      </c>
      <c r="S1204" s="166" t="s">
        <v>251</v>
      </c>
      <c r="T1204" s="162" t="s">
        <v>145</v>
      </c>
      <c r="U1204" s="167" t="s">
        <v>101</v>
      </c>
      <c r="V1204" s="167" t="s">
        <v>131</v>
      </c>
      <c r="W1204" s="175"/>
      <c r="X1204" s="175"/>
      <c r="Y1204" s="175"/>
      <c r="Z1204" s="175"/>
      <c r="AA1204" s="175"/>
    </row>
    <row r="1205" ht="22.5" customHeight="1">
      <c r="A1205" s="72">
        <f>COUNTIF('Copy of Call &amp; Chat-Lidya (buat'!$I$4:$I$1868,I1205)</f>
        <v>2</v>
      </c>
      <c r="B1205" s="545">
        <v>46104.0</v>
      </c>
      <c r="C1205" s="94" t="s">
        <v>83</v>
      </c>
      <c r="D1205" s="94" t="s">
        <v>125</v>
      </c>
      <c r="E1205" s="75" t="s">
        <v>562</v>
      </c>
      <c r="F1205" s="429">
        <v>46090.0</v>
      </c>
      <c r="G1205" s="94"/>
      <c r="H1205" s="94">
        <v>8641.0</v>
      </c>
      <c r="I1205" s="512">
        <v>13671.0</v>
      </c>
      <c r="J1205" s="161" t="s">
        <v>12263</v>
      </c>
      <c r="K1205" s="161" t="s">
        <v>12264</v>
      </c>
      <c r="L1205" s="430" t="s">
        <v>12264</v>
      </c>
      <c r="M1205" s="94">
        <v>8.12898349E10</v>
      </c>
      <c r="N1205" s="94">
        <v>8.12898349E10</v>
      </c>
      <c r="O1205" s="880">
        <v>45587.0</v>
      </c>
      <c r="P1205" s="436">
        <v>45834.0</v>
      </c>
      <c r="Q1205" s="94" t="s">
        <v>124</v>
      </c>
      <c r="R1205" s="94">
        <v>1.0</v>
      </c>
      <c r="S1205" s="166" t="s">
        <v>126</v>
      </c>
      <c r="T1205" s="841" t="s">
        <v>145</v>
      </c>
      <c r="U1205" s="166" t="s">
        <v>101</v>
      </c>
      <c r="V1205" s="167" t="s">
        <v>131</v>
      </c>
      <c r="W1205" s="175"/>
      <c r="X1205" s="175"/>
      <c r="Y1205" s="175"/>
      <c r="Z1205" s="175"/>
      <c r="AA1205" s="175"/>
    </row>
    <row r="1206" ht="22.5" customHeight="1">
      <c r="A1206" s="72">
        <f>COUNTIF('Copy of Call &amp; Chat-Lidya (buat'!$I$4:$I$1868,I1206)</f>
        <v>2</v>
      </c>
      <c r="B1206" s="545">
        <v>46104.0</v>
      </c>
      <c r="C1206" s="94" t="s">
        <v>83</v>
      </c>
      <c r="D1206" s="94" t="s">
        <v>125</v>
      </c>
      <c r="E1206" s="75" t="s">
        <v>878</v>
      </c>
      <c r="F1206" s="429">
        <v>46090.0</v>
      </c>
      <c r="G1206" s="94"/>
      <c r="H1206" s="94">
        <v>8534.0</v>
      </c>
      <c r="I1206" s="512">
        <v>13440.0</v>
      </c>
      <c r="J1206" s="161" t="s">
        <v>12268</v>
      </c>
      <c r="K1206" s="161" t="s">
        <v>12269</v>
      </c>
      <c r="L1206" s="430" t="s">
        <v>12269</v>
      </c>
      <c r="M1206" s="94">
        <v>8.1290447667E10</v>
      </c>
      <c r="N1206" s="175"/>
      <c r="O1206" s="880">
        <v>45565.0</v>
      </c>
      <c r="P1206" s="436">
        <v>45834.0</v>
      </c>
      <c r="Q1206" s="94" t="s">
        <v>115</v>
      </c>
      <c r="R1206" s="94">
        <v>1.0</v>
      </c>
      <c r="S1206" s="167" t="s">
        <v>251</v>
      </c>
      <c r="T1206" s="162" t="s">
        <v>145</v>
      </c>
      <c r="U1206" s="167" t="s">
        <v>101</v>
      </c>
      <c r="V1206" s="167" t="s">
        <v>131</v>
      </c>
      <c r="W1206" s="175"/>
      <c r="X1206" s="163"/>
      <c r="Y1206" s="175"/>
      <c r="Z1206" s="175"/>
      <c r="AA1206" s="175"/>
    </row>
    <row r="1207" ht="22.5" customHeight="1">
      <c r="A1207" s="72">
        <f>COUNTIF('Copy of Call &amp; Chat-Lidya (buat'!$I$4:$I$1868,I1207)</f>
        <v>2</v>
      </c>
      <c r="B1207" s="545">
        <v>46104.0</v>
      </c>
      <c r="C1207" s="94" t="s">
        <v>83</v>
      </c>
      <c r="D1207" s="94" t="s">
        <v>125</v>
      </c>
      <c r="E1207" s="75" t="s">
        <v>893</v>
      </c>
      <c r="F1207" s="429">
        <v>46090.0</v>
      </c>
      <c r="G1207" s="94"/>
      <c r="H1207" s="94">
        <v>9745.0</v>
      </c>
      <c r="I1207" s="512">
        <v>16140.0</v>
      </c>
      <c r="J1207" s="161" t="s">
        <v>12275</v>
      </c>
      <c r="K1207" s="161" t="s">
        <v>3190</v>
      </c>
      <c r="L1207" s="430" t="s">
        <v>3190</v>
      </c>
      <c r="M1207" s="94">
        <v>8.1291516813E10</v>
      </c>
      <c r="N1207" s="94">
        <v>8.1291516813E10</v>
      </c>
      <c r="O1207" s="880">
        <v>45882.0</v>
      </c>
      <c r="P1207" s="458">
        <v>45896.0</v>
      </c>
      <c r="Q1207" s="75" t="s">
        <v>143</v>
      </c>
      <c r="R1207" s="94">
        <v>1.0</v>
      </c>
      <c r="S1207" s="166" t="s">
        <v>350</v>
      </c>
      <c r="T1207" s="162" t="s">
        <v>145</v>
      </c>
      <c r="U1207" s="167" t="s">
        <v>101</v>
      </c>
      <c r="V1207" s="166" t="s">
        <v>283</v>
      </c>
      <c r="W1207" s="175"/>
      <c r="X1207" s="163"/>
      <c r="Y1207" s="175"/>
      <c r="Z1207" s="353" t="s">
        <v>12336</v>
      </c>
      <c r="AA1207" s="175"/>
    </row>
    <row r="1208" ht="22.5" customHeight="1">
      <c r="A1208" s="72">
        <f>COUNTIF('Copy of Call &amp; Chat-Lidya (buat'!$I$4:$I$1868,I1208)</f>
        <v>2</v>
      </c>
      <c r="B1208" s="545">
        <v>46104.0</v>
      </c>
      <c r="C1208" s="94" t="s">
        <v>83</v>
      </c>
      <c r="D1208" s="94" t="s">
        <v>125</v>
      </c>
      <c r="E1208" s="75" t="s">
        <v>900</v>
      </c>
      <c r="F1208" s="429">
        <v>46090.0</v>
      </c>
      <c r="G1208" s="94"/>
      <c r="H1208" s="94">
        <v>7150.0</v>
      </c>
      <c r="I1208" s="538">
        <v>10686.0</v>
      </c>
      <c r="J1208" s="161" t="s">
        <v>12276</v>
      </c>
      <c r="K1208" s="161" t="s">
        <v>12276</v>
      </c>
      <c r="L1208" s="430" t="s">
        <v>12276</v>
      </c>
      <c r="M1208" s="94">
        <v>8.1291845831E10</v>
      </c>
      <c r="N1208" s="94">
        <v>8.1291845831E10</v>
      </c>
      <c r="O1208" s="880">
        <v>45251.0</v>
      </c>
      <c r="P1208" s="458">
        <v>45834.0</v>
      </c>
      <c r="Q1208" s="75" t="s">
        <v>285</v>
      </c>
      <c r="R1208" s="94">
        <v>1.0</v>
      </c>
      <c r="S1208" s="166" t="s">
        <v>126</v>
      </c>
      <c r="T1208" s="841" t="s">
        <v>127</v>
      </c>
      <c r="U1208" s="166" t="s">
        <v>128</v>
      </c>
      <c r="V1208" s="167" t="s">
        <v>131</v>
      </c>
      <c r="W1208" s="175"/>
      <c r="X1208" s="163"/>
      <c r="Y1208" s="175"/>
      <c r="Z1208" s="175"/>
      <c r="AA1208" s="175"/>
    </row>
    <row r="1209" ht="22.5" customHeight="1">
      <c r="A1209" s="72">
        <f>COUNTIF('Copy of Call &amp; Chat-Lidya (buat'!$I$4:$I$1868,I1209)</f>
        <v>3</v>
      </c>
      <c r="B1209" s="545">
        <v>46104.0</v>
      </c>
      <c r="C1209" s="94" t="s">
        <v>83</v>
      </c>
      <c r="D1209" s="94" t="s">
        <v>125</v>
      </c>
      <c r="E1209" s="75" t="s">
        <v>908</v>
      </c>
      <c r="F1209" s="429">
        <v>46090.0</v>
      </c>
      <c r="G1209" s="94"/>
      <c r="H1209" s="94">
        <v>7414.0</v>
      </c>
      <c r="I1209" s="538">
        <v>11211.0</v>
      </c>
      <c r="J1209" s="161" t="s">
        <v>10284</v>
      </c>
      <c r="K1209" s="161" t="s">
        <v>10287</v>
      </c>
      <c r="L1209" s="430" t="s">
        <v>10287</v>
      </c>
      <c r="M1209" s="94">
        <v>8.1292651134E10</v>
      </c>
      <c r="N1209" s="94">
        <v>8.3150229874E10</v>
      </c>
      <c r="O1209" s="880">
        <v>45322.0</v>
      </c>
      <c r="P1209" s="458">
        <v>45834.0</v>
      </c>
      <c r="Q1209" s="75" t="s">
        <v>124</v>
      </c>
      <c r="R1209" s="94">
        <v>1.0</v>
      </c>
      <c r="S1209" s="166" t="s">
        <v>126</v>
      </c>
      <c r="T1209" s="841" t="s">
        <v>127</v>
      </c>
      <c r="U1209" s="166" t="s">
        <v>128</v>
      </c>
      <c r="V1209" s="167" t="s">
        <v>131</v>
      </c>
      <c r="W1209" s="175"/>
      <c r="X1209" s="163"/>
      <c r="Y1209" s="175"/>
      <c r="Z1209" s="175"/>
      <c r="AA1209" s="175"/>
    </row>
    <row r="1210" ht="22.5" customHeight="1">
      <c r="A1210" s="72">
        <f>COUNTIF('Copy of Call &amp; Chat-Lidya (buat'!$I$4:$I$1868,I1210)</f>
        <v>2</v>
      </c>
      <c r="B1210" s="545">
        <v>46104.0</v>
      </c>
      <c r="C1210" s="94" t="s">
        <v>83</v>
      </c>
      <c r="D1210" s="94" t="s">
        <v>125</v>
      </c>
      <c r="E1210" s="75" t="s">
        <v>915</v>
      </c>
      <c r="F1210" s="429">
        <v>46090.0</v>
      </c>
      <c r="G1210" s="94"/>
      <c r="H1210" s="94">
        <v>8677.0</v>
      </c>
      <c r="I1210" s="512">
        <v>13731.0</v>
      </c>
      <c r="J1210" s="161" t="s">
        <v>12278</v>
      </c>
      <c r="K1210" s="161" t="s">
        <v>12279</v>
      </c>
      <c r="L1210" s="430" t="s">
        <v>12279</v>
      </c>
      <c r="M1210" s="94">
        <v>8.1292814904E10</v>
      </c>
      <c r="N1210" s="94">
        <v>8.1292814904E10</v>
      </c>
      <c r="O1210" s="880">
        <v>45596.0</v>
      </c>
      <c r="P1210" s="458">
        <v>45834.0</v>
      </c>
      <c r="Q1210" s="75" t="s">
        <v>124</v>
      </c>
      <c r="R1210" s="94">
        <v>1.0</v>
      </c>
      <c r="S1210" s="166" t="s">
        <v>251</v>
      </c>
      <c r="T1210" s="162" t="s">
        <v>145</v>
      </c>
      <c r="U1210" s="167" t="s">
        <v>101</v>
      </c>
      <c r="V1210" s="167" t="s">
        <v>131</v>
      </c>
      <c r="W1210" s="175"/>
      <c r="X1210" s="163"/>
      <c r="Y1210" s="175"/>
      <c r="Z1210" s="175"/>
      <c r="AA1210" s="175"/>
    </row>
    <row r="1211" ht="22.5" customHeight="1">
      <c r="A1211" s="72">
        <f>COUNTIF('Copy of Call &amp; Chat-Lidya (buat'!$I$4:$I$1868,I1211)</f>
        <v>2</v>
      </c>
      <c r="B1211" s="545">
        <v>46104.0</v>
      </c>
      <c r="C1211" s="94" t="s">
        <v>83</v>
      </c>
      <c r="D1211" s="94" t="s">
        <v>125</v>
      </c>
      <c r="E1211" s="75" t="s">
        <v>922</v>
      </c>
      <c r="F1211" s="429">
        <v>46090.0</v>
      </c>
      <c r="G1211" s="94"/>
      <c r="H1211" s="94">
        <v>10012.0</v>
      </c>
      <c r="I1211" s="512">
        <v>16672.0</v>
      </c>
      <c r="J1211" s="161" t="s">
        <v>12280</v>
      </c>
      <c r="K1211" s="161" t="s">
        <v>12281</v>
      </c>
      <c r="L1211" s="430" t="s">
        <v>12281</v>
      </c>
      <c r="M1211" s="94">
        <v>8.1292837383E10</v>
      </c>
      <c r="N1211" s="94">
        <v>8.2330204384E10</v>
      </c>
      <c r="O1211" s="880">
        <v>45954.0</v>
      </c>
      <c r="P1211" s="458">
        <v>45968.0</v>
      </c>
      <c r="Q1211" s="75" t="s">
        <v>124</v>
      </c>
      <c r="R1211" s="94">
        <v>1.0</v>
      </c>
      <c r="S1211" s="166" t="s">
        <v>251</v>
      </c>
      <c r="T1211" s="162" t="s">
        <v>145</v>
      </c>
      <c r="U1211" s="167" t="s">
        <v>101</v>
      </c>
      <c r="V1211" s="167" t="s">
        <v>131</v>
      </c>
      <c r="W1211" s="175"/>
      <c r="X1211" s="163"/>
      <c r="Y1211" s="175"/>
      <c r="Z1211" s="175"/>
      <c r="AA1211" s="175"/>
    </row>
    <row r="1212" ht="22.5" customHeight="1">
      <c r="A1212" s="72">
        <f>COUNTIF('Copy of Call &amp; Chat-Lidya (buat'!$I$4:$I$1868,I1212)</f>
        <v>3</v>
      </c>
      <c r="B1212" s="545">
        <v>46104.0</v>
      </c>
      <c r="C1212" s="94" t="s">
        <v>83</v>
      </c>
      <c r="D1212" s="94" t="s">
        <v>125</v>
      </c>
      <c r="E1212" s="75" t="s">
        <v>930</v>
      </c>
      <c r="F1212" s="429">
        <v>46090.0</v>
      </c>
      <c r="G1212" s="94"/>
      <c r="H1212" s="94">
        <v>7509.0</v>
      </c>
      <c r="I1212" s="512">
        <v>11409.0</v>
      </c>
      <c r="J1212" s="161" t="s">
        <v>10026</v>
      </c>
      <c r="K1212" s="161" t="s">
        <v>10027</v>
      </c>
      <c r="L1212" s="430" t="s">
        <v>10027</v>
      </c>
      <c r="M1212" s="94">
        <v>8.1293778002E10</v>
      </c>
      <c r="N1212" s="175"/>
      <c r="O1212" s="880">
        <v>45343.0</v>
      </c>
      <c r="P1212" s="458">
        <v>45834.0</v>
      </c>
      <c r="Q1212" s="75" t="s">
        <v>143</v>
      </c>
      <c r="R1212" s="94">
        <v>1.0</v>
      </c>
      <c r="S1212" s="166" t="s">
        <v>251</v>
      </c>
      <c r="T1212" s="841" t="s">
        <v>292</v>
      </c>
      <c r="U1212" s="167" t="s">
        <v>101</v>
      </c>
      <c r="V1212" s="166" t="s">
        <v>664</v>
      </c>
      <c r="W1212" s="175"/>
      <c r="X1212" s="163"/>
      <c r="Y1212" s="175"/>
      <c r="Z1212" s="353" t="s">
        <v>12352</v>
      </c>
      <c r="AA1212" s="175"/>
    </row>
    <row r="1213" ht="22.5" customHeight="1">
      <c r="A1213" s="72">
        <f>COUNTIF('Copy of Call &amp; Chat-Lidya (buat'!$I$4:$I$1868,I1213)</f>
        <v>2</v>
      </c>
      <c r="B1213" s="545">
        <v>46104.0</v>
      </c>
      <c r="C1213" s="94" t="s">
        <v>83</v>
      </c>
      <c r="D1213" s="94" t="s">
        <v>125</v>
      </c>
      <c r="E1213" s="75" t="s">
        <v>936</v>
      </c>
      <c r="F1213" s="429">
        <v>46090.0</v>
      </c>
      <c r="G1213" s="94"/>
      <c r="H1213" s="94">
        <v>677.0</v>
      </c>
      <c r="I1213" s="512">
        <v>902.0</v>
      </c>
      <c r="J1213" s="161" t="s">
        <v>12282</v>
      </c>
      <c r="K1213" s="161" t="s">
        <v>12283</v>
      </c>
      <c r="L1213" s="430" t="s">
        <v>12283</v>
      </c>
      <c r="M1213" s="94">
        <v>8.1293924443E10</v>
      </c>
      <c r="N1213" s="94">
        <v>8.1293924443E10</v>
      </c>
      <c r="O1213" s="880">
        <v>44338.0</v>
      </c>
      <c r="P1213" s="458">
        <v>45834.0</v>
      </c>
      <c r="Q1213" s="75" t="s">
        <v>143</v>
      </c>
      <c r="R1213" s="94">
        <v>1.0</v>
      </c>
      <c r="S1213" s="166" t="s">
        <v>251</v>
      </c>
      <c r="T1213" s="162" t="s">
        <v>145</v>
      </c>
      <c r="U1213" s="167" t="s">
        <v>101</v>
      </c>
      <c r="V1213" s="167" t="s">
        <v>131</v>
      </c>
      <c r="W1213" s="175"/>
      <c r="X1213" s="163"/>
      <c r="Y1213" s="175"/>
      <c r="Z1213" s="175"/>
      <c r="AA1213" s="175"/>
    </row>
    <row r="1214" ht="22.5" customHeight="1">
      <c r="A1214" s="72">
        <f>COUNTIF('Copy of Call &amp; Chat-Lidya (buat'!$I$4:$I$1868,I1214)</f>
        <v>2</v>
      </c>
      <c r="B1214" s="545">
        <v>46104.0</v>
      </c>
      <c r="C1214" s="94" t="s">
        <v>83</v>
      </c>
      <c r="D1214" s="94" t="s">
        <v>125</v>
      </c>
      <c r="E1214" s="75" t="s">
        <v>945</v>
      </c>
      <c r="F1214" s="429">
        <v>46090.0</v>
      </c>
      <c r="G1214" s="94"/>
      <c r="H1214" s="94">
        <v>7321.0</v>
      </c>
      <c r="I1214" s="512">
        <v>11035.0</v>
      </c>
      <c r="J1214" s="161" t="s">
        <v>12284</v>
      </c>
      <c r="K1214" s="161" t="s">
        <v>12285</v>
      </c>
      <c r="L1214" s="430" t="s">
        <v>12285</v>
      </c>
      <c r="M1214" s="94">
        <v>8.1294534523E10</v>
      </c>
      <c r="N1214" s="94">
        <v>8.1294534523E10</v>
      </c>
      <c r="O1214" s="880">
        <v>45303.0</v>
      </c>
      <c r="P1214" s="458">
        <v>45834.0</v>
      </c>
      <c r="Q1214" s="75" t="s">
        <v>213</v>
      </c>
      <c r="R1214" s="94">
        <v>1.0</v>
      </c>
      <c r="S1214" s="166" t="s">
        <v>126</v>
      </c>
      <c r="T1214" s="841" t="s">
        <v>195</v>
      </c>
      <c r="U1214" s="166" t="s">
        <v>128</v>
      </c>
      <c r="V1214" s="167" t="s">
        <v>131</v>
      </c>
      <c r="W1214" s="175"/>
      <c r="X1214" s="163"/>
      <c r="Y1214" s="175"/>
      <c r="Z1214" s="175"/>
      <c r="AA1214" s="175"/>
    </row>
    <row r="1215" ht="22.5" customHeight="1">
      <c r="A1215" s="72">
        <f>COUNTIF('Copy of Call &amp; Chat-Lidya (buat'!$I$4:$I$1868,I1215)</f>
        <v>2</v>
      </c>
      <c r="B1215" s="545">
        <v>46104.0</v>
      </c>
      <c r="C1215" s="94" t="s">
        <v>83</v>
      </c>
      <c r="D1215" s="94" t="s">
        <v>125</v>
      </c>
      <c r="E1215" s="75" t="s">
        <v>961</v>
      </c>
      <c r="F1215" s="429">
        <v>46090.0</v>
      </c>
      <c r="G1215" s="94"/>
      <c r="H1215" s="94">
        <v>8468.0</v>
      </c>
      <c r="I1215" s="512">
        <v>13327.0</v>
      </c>
      <c r="J1215" s="161" t="s">
        <v>12286</v>
      </c>
      <c r="K1215" s="161" t="s">
        <v>12287</v>
      </c>
      <c r="L1215" s="430" t="s">
        <v>12287</v>
      </c>
      <c r="M1215" s="94">
        <v>8.1294692227E10</v>
      </c>
      <c r="N1215" s="94">
        <v>8.5977522213E10</v>
      </c>
      <c r="O1215" s="880">
        <v>45553.0</v>
      </c>
      <c r="P1215" s="458">
        <v>45834.0</v>
      </c>
      <c r="Q1215" s="75" t="s">
        <v>124</v>
      </c>
      <c r="R1215" s="94">
        <v>1.0</v>
      </c>
      <c r="S1215" s="166" t="s">
        <v>126</v>
      </c>
      <c r="T1215" s="841" t="s">
        <v>145</v>
      </c>
      <c r="U1215" s="166" t="s">
        <v>101</v>
      </c>
      <c r="V1215" s="167" t="s">
        <v>131</v>
      </c>
      <c r="W1215" s="175"/>
      <c r="X1215" s="163"/>
      <c r="Y1215" s="175"/>
      <c r="Z1215" s="175"/>
      <c r="AA1215" s="175"/>
    </row>
    <row r="1216" ht="22.5" customHeight="1">
      <c r="A1216" s="72">
        <f>COUNTIF('Copy of Call &amp; Chat-Lidya (buat'!$I$4:$I$1868,I1216)</f>
        <v>2</v>
      </c>
      <c r="B1216" s="545">
        <v>46104.0</v>
      </c>
      <c r="C1216" s="94" t="s">
        <v>83</v>
      </c>
      <c r="D1216" s="94" t="s">
        <v>125</v>
      </c>
      <c r="E1216" s="75" t="s">
        <v>975</v>
      </c>
      <c r="F1216" s="429">
        <v>46090.0</v>
      </c>
      <c r="G1216" s="94"/>
      <c r="H1216" s="94">
        <v>10543.0</v>
      </c>
      <c r="I1216" s="512">
        <v>17632.0</v>
      </c>
      <c r="J1216" s="161" t="s">
        <v>6865</v>
      </c>
      <c r="K1216" s="161" t="s">
        <v>6866</v>
      </c>
      <c r="L1216" s="430" t="s">
        <v>6866</v>
      </c>
      <c r="M1216" s="94">
        <v>8.1295483424E10</v>
      </c>
      <c r="N1216" s="94">
        <v>8.9601162221E10</v>
      </c>
      <c r="O1216" s="880">
        <v>46046.0</v>
      </c>
      <c r="P1216" s="458">
        <v>46060.0</v>
      </c>
      <c r="Q1216" s="75" t="s">
        <v>124</v>
      </c>
      <c r="R1216" s="94">
        <v>1.0</v>
      </c>
      <c r="S1216" s="166" t="s">
        <v>251</v>
      </c>
      <c r="T1216" s="841" t="s">
        <v>350</v>
      </c>
      <c r="U1216" s="167" t="s">
        <v>101</v>
      </c>
      <c r="V1216" s="166" t="s">
        <v>283</v>
      </c>
      <c r="W1216" s="175"/>
      <c r="X1216" s="163"/>
      <c r="Y1216" s="175"/>
      <c r="Z1216" s="353" t="s">
        <v>12371</v>
      </c>
      <c r="AA1216" s="175"/>
    </row>
    <row r="1217" ht="22.5" customHeight="1">
      <c r="A1217" s="72">
        <f>COUNTIF('Copy of Call &amp; Chat-Lidya (buat'!$I$4:$I$1868,I1217)</f>
        <v>2</v>
      </c>
      <c r="B1217" s="545">
        <v>46104.0</v>
      </c>
      <c r="C1217" s="94" t="s">
        <v>83</v>
      </c>
      <c r="D1217" s="94" t="s">
        <v>125</v>
      </c>
      <c r="E1217" s="75" t="s">
        <v>590</v>
      </c>
      <c r="F1217" s="429">
        <v>46090.0</v>
      </c>
      <c r="G1217" s="94"/>
      <c r="H1217" s="94">
        <v>8590.0</v>
      </c>
      <c r="I1217" s="512">
        <v>13562.0</v>
      </c>
      <c r="J1217" s="161" t="s">
        <v>12288</v>
      </c>
      <c r="K1217" s="161" t="s">
        <v>7215</v>
      </c>
      <c r="L1217" s="430" t="s">
        <v>7215</v>
      </c>
      <c r="M1217" s="94">
        <v>8.1295555532E10</v>
      </c>
      <c r="N1217" s="94">
        <v>8.1295555532E10</v>
      </c>
      <c r="O1217" s="880">
        <v>45576.0</v>
      </c>
      <c r="P1217" s="458">
        <v>45834.0</v>
      </c>
      <c r="Q1217" s="75" t="s">
        <v>143</v>
      </c>
      <c r="R1217" s="94">
        <v>1.0</v>
      </c>
      <c r="S1217" s="166" t="s">
        <v>251</v>
      </c>
      <c r="T1217" s="162" t="s">
        <v>145</v>
      </c>
      <c r="U1217" s="167" t="s">
        <v>101</v>
      </c>
      <c r="V1217" s="167" t="s">
        <v>131</v>
      </c>
      <c r="W1217" s="175"/>
      <c r="X1217" s="175"/>
      <c r="Y1217" s="175"/>
      <c r="Z1217" s="175"/>
      <c r="AA1217" s="175"/>
    </row>
    <row r="1218" ht="22.5" customHeight="1">
      <c r="A1218" s="72">
        <f>COUNTIF('Copy of Call &amp; Chat-Lidya (buat'!$I$4:$I$1868,I1218)</f>
        <v>2</v>
      </c>
      <c r="B1218" s="545">
        <v>46104.0</v>
      </c>
      <c r="C1218" s="94" t="s">
        <v>83</v>
      </c>
      <c r="D1218" s="94" t="s">
        <v>125</v>
      </c>
      <c r="E1218" s="75" t="s">
        <v>608</v>
      </c>
      <c r="F1218" s="429">
        <v>46090.0</v>
      </c>
      <c r="G1218" s="94"/>
      <c r="H1218" s="94">
        <v>7589.0</v>
      </c>
      <c r="I1218" s="512">
        <v>11570.0</v>
      </c>
      <c r="J1218" s="161" t="s">
        <v>12289</v>
      </c>
      <c r="K1218" s="161" t="s">
        <v>12290</v>
      </c>
      <c r="L1218" s="430" t="s">
        <v>12290</v>
      </c>
      <c r="M1218" s="94">
        <v>8.1295768547E10</v>
      </c>
      <c r="N1218" s="94">
        <v>8.1295768547E10</v>
      </c>
      <c r="O1218" s="880">
        <v>45360.0</v>
      </c>
      <c r="P1218" s="458">
        <v>45834.0</v>
      </c>
      <c r="Q1218" s="75" t="s">
        <v>213</v>
      </c>
      <c r="R1218" s="94">
        <v>1.0</v>
      </c>
      <c r="S1218" s="166" t="s">
        <v>126</v>
      </c>
      <c r="T1218" s="841" t="s">
        <v>195</v>
      </c>
      <c r="U1218" s="166" t="s">
        <v>128</v>
      </c>
      <c r="V1218" s="166" t="s">
        <v>302</v>
      </c>
      <c r="W1218" s="175"/>
      <c r="X1218" s="175"/>
      <c r="Y1218" s="175"/>
      <c r="Z1218" s="175"/>
      <c r="AA1218" s="175"/>
    </row>
    <row r="1219" ht="22.5" customHeight="1">
      <c r="A1219" s="72">
        <f>COUNTIF('Copy of Call &amp; Chat-Lidya (buat'!$I$4:$I$1868,I1219)</f>
        <v>3</v>
      </c>
      <c r="B1219" s="545">
        <v>46104.0</v>
      </c>
      <c r="C1219" s="94" t="s">
        <v>83</v>
      </c>
      <c r="D1219" s="94" t="s">
        <v>125</v>
      </c>
      <c r="E1219" s="75" t="s">
        <v>625</v>
      </c>
      <c r="F1219" s="429">
        <v>46090.0</v>
      </c>
      <c r="G1219" s="94"/>
      <c r="H1219" s="94">
        <v>7289.0</v>
      </c>
      <c r="I1219" s="512">
        <v>10988.0</v>
      </c>
      <c r="J1219" s="161" t="s">
        <v>9950</v>
      </c>
      <c r="K1219" s="161" t="s">
        <v>9951</v>
      </c>
      <c r="L1219" s="430" t="s">
        <v>9951</v>
      </c>
      <c r="M1219" s="94">
        <v>8.1296650162E10</v>
      </c>
      <c r="N1219" s="94">
        <v>8.9669394071E10</v>
      </c>
      <c r="O1219" s="880">
        <v>45299.0</v>
      </c>
      <c r="P1219" s="458">
        <v>45834.0</v>
      </c>
      <c r="Q1219" s="75" t="s">
        <v>143</v>
      </c>
      <c r="R1219" s="94">
        <v>1.0</v>
      </c>
      <c r="S1219" s="166" t="s">
        <v>251</v>
      </c>
      <c r="T1219" s="162" t="s">
        <v>145</v>
      </c>
      <c r="U1219" s="167" t="s">
        <v>101</v>
      </c>
      <c r="V1219" s="167" t="s">
        <v>131</v>
      </c>
      <c r="W1219" s="175"/>
      <c r="X1219" s="163"/>
      <c r="Y1219" s="175"/>
      <c r="Z1219" s="175"/>
      <c r="AA1219" s="175"/>
    </row>
    <row r="1220" ht="22.5" customHeight="1">
      <c r="A1220" s="72">
        <f>COUNTIF('Copy of Call &amp; Chat-Lidya (buat'!$I$4:$I$1868,I1220)</f>
        <v>2</v>
      </c>
      <c r="B1220" s="545">
        <v>46104.0</v>
      </c>
      <c r="C1220" s="94" t="s">
        <v>83</v>
      </c>
      <c r="D1220" s="94" t="s">
        <v>125</v>
      </c>
      <c r="E1220" s="75" t="s">
        <v>637</v>
      </c>
      <c r="F1220" s="429">
        <v>46090.0</v>
      </c>
      <c r="G1220" s="94"/>
      <c r="H1220" s="94">
        <v>7411.0</v>
      </c>
      <c r="I1220" s="512">
        <v>11203.0</v>
      </c>
      <c r="J1220" s="161" t="s">
        <v>6360</v>
      </c>
      <c r="K1220" s="161" t="s">
        <v>655</v>
      </c>
      <c r="L1220" s="430" t="s">
        <v>655</v>
      </c>
      <c r="M1220" s="94">
        <v>8.1296750442E10</v>
      </c>
      <c r="N1220" s="94">
        <v>8.1296750442E10</v>
      </c>
      <c r="O1220" s="880">
        <v>45321.0</v>
      </c>
      <c r="P1220" s="458">
        <v>45834.0</v>
      </c>
      <c r="Q1220" s="75" t="s">
        <v>143</v>
      </c>
      <c r="R1220" s="94">
        <v>1.0</v>
      </c>
      <c r="S1220" s="166" t="s">
        <v>251</v>
      </c>
      <c r="T1220" s="162" t="s">
        <v>145</v>
      </c>
      <c r="U1220" s="436" t="s">
        <v>101</v>
      </c>
      <c r="V1220" s="167" t="s">
        <v>131</v>
      </c>
      <c r="W1220" s="175"/>
      <c r="X1220" s="163"/>
      <c r="Y1220" s="175"/>
      <c r="Z1220" s="175"/>
      <c r="AA1220" s="175"/>
    </row>
    <row r="1221" ht="22.5" customHeight="1">
      <c r="A1221" s="72">
        <f>COUNTIF('Copy of Call &amp; Chat-Lidya (buat'!$I$4:$I$1868,I1221)</f>
        <v>2</v>
      </c>
      <c r="B1221" s="545">
        <v>46104.0</v>
      </c>
      <c r="C1221" s="94" t="s">
        <v>83</v>
      </c>
      <c r="D1221" s="94" t="s">
        <v>125</v>
      </c>
      <c r="E1221" s="75" t="s">
        <v>651</v>
      </c>
      <c r="F1221" s="429">
        <v>46090.0</v>
      </c>
      <c r="G1221" s="94"/>
      <c r="H1221" s="94">
        <v>7515.0</v>
      </c>
      <c r="I1221" s="512">
        <v>11424.0</v>
      </c>
      <c r="J1221" s="161" t="s">
        <v>12292</v>
      </c>
      <c r="K1221" s="161" t="s">
        <v>3173</v>
      </c>
      <c r="L1221" s="430" t="s">
        <v>3173</v>
      </c>
      <c r="M1221" s="94">
        <v>8.1296821839E10</v>
      </c>
      <c r="N1221" s="94">
        <v>8.1296821839E10</v>
      </c>
      <c r="O1221" s="880">
        <v>45345.0</v>
      </c>
      <c r="P1221" s="458">
        <v>45834.0</v>
      </c>
      <c r="Q1221" s="75" t="s">
        <v>135</v>
      </c>
      <c r="R1221" s="94">
        <v>1.0</v>
      </c>
      <c r="S1221" s="166" t="s">
        <v>251</v>
      </c>
      <c r="T1221" s="162" t="s">
        <v>145</v>
      </c>
      <c r="U1221" s="167" t="s">
        <v>101</v>
      </c>
      <c r="V1221" s="167" t="s">
        <v>131</v>
      </c>
      <c r="W1221" s="175"/>
      <c r="X1221" s="163"/>
      <c r="Y1221" s="175"/>
      <c r="Z1221" s="175"/>
      <c r="AA1221" s="175"/>
    </row>
    <row r="1222" ht="22.5" customHeight="1">
      <c r="A1222" s="72">
        <f>COUNTIF('Copy of Call &amp; Chat-Lidya (buat'!$I$4:$I$1868,I1222)</f>
        <v>2</v>
      </c>
      <c r="B1222" s="545">
        <v>46104.0</v>
      </c>
      <c r="C1222" s="94" t="s">
        <v>83</v>
      </c>
      <c r="D1222" s="94" t="s">
        <v>125</v>
      </c>
      <c r="E1222" s="75" t="s">
        <v>666</v>
      </c>
      <c r="F1222" s="429">
        <v>46090.0</v>
      </c>
      <c r="G1222" s="94"/>
      <c r="H1222" s="94">
        <v>8750.0</v>
      </c>
      <c r="I1222" s="512">
        <v>13912.0</v>
      </c>
      <c r="J1222" s="161" t="s">
        <v>12293</v>
      </c>
      <c r="K1222" s="161" t="s">
        <v>12294</v>
      </c>
      <c r="L1222" s="430" t="s">
        <v>12294</v>
      </c>
      <c r="M1222" s="94">
        <v>8.1297009559E10</v>
      </c>
      <c r="N1222" s="175"/>
      <c r="O1222" s="880">
        <v>45618.0</v>
      </c>
      <c r="P1222" s="458">
        <v>45834.0</v>
      </c>
      <c r="Q1222" s="75" t="s">
        <v>143</v>
      </c>
      <c r="R1222" s="94">
        <v>1.0</v>
      </c>
      <c r="S1222" s="166" t="s">
        <v>126</v>
      </c>
      <c r="T1222" s="841" t="s">
        <v>195</v>
      </c>
      <c r="U1222" s="166" t="s">
        <v>128</v>
      </c>
      <c r="V1222" s="167" t="s">
        <v>131</v>
      </c>
      <c r="W1222" s="175"/>
      <c r="X1222" s="163"/>
      <c r="Y1222" s="175"/>
      <c r="Z1222" s="175"/>
      <c r="AA1222" s="175"/>
    </row>
    <row r="1223" ht="22.5" customHeight="1">
      <c r="A1223" s="72">
        <f>COUNTIF('Copy of Call &amp; Chat-Lidya (buat'!$I$4:$I$1868,I1223)</f>
        <v>2</v>
      </c>
      <c r="B1223" s="545">
        <v>46104.0</v>
      </c>
      <c r="C1223" s="94" t="s">
        <v>83</v>
      </c>
      <c r="D1223" s="94" t="s">
        <v>125</v>
      </c>
      <c r="E1223" s="75" t="s">
        <v>680</v>
      </c>
      <c r="F1223" s="429">
        <v>46090.0</v>
      </c>
      <c r="G1223" s="94"/>
      <c r="H1223" s="94">
        <v>7163.0</v>
      </c>
      <c r="I1223" s="512">
        <v>10724.0</v>
      </c>
      <c r="J1223" s="161" t="s">
        <v>12295</v>
      </c>
      <c r="K1223" s="161" t="s">
        <v>12296</v>
      </c>
      <c r="L1223" s="430" t="s">
        <v>12296</v>
      </c>
      <c r="M1223" s="94">
        <v>8.1297386091E10</v>
      </c>
      <c r="N1223" s="175"/>
      <c r="O1223" s="880">
        <v>45258.0</v>
      </c>
      <c r="P1223" s="458">
        <v>45834.0</v>
      </c>
      <c r="Q1223" s="75" t="s">
        <v>213</v>
      </c>
      <c r="R1223" s="94">
        <v>1.0</v>
      </c>
      <c r="S1223" s="166" t="s">
        <v>251</v>
      </c>
      <c r="T1223" s="162" t="s">
        <v>145</v>
      </c>
      <c r="U1223" s="167" t="s">
        <v>101</v>
      </c>
      <c r="V1223" s="167" t="s">
        <v>131</v>
      </c>
      <c r="W1223" s="175"/>
      <c r="X1223" s="163"/>
      <c r="Y1223" s="175"/>
      <c r="Z1223" s="175"/>
      <c r="AA1223" s="175"/>
    </row>
    <row r="1224" ht="22.5" customHeight="1">
      <c r="A1224" s="72">
        <f>COUNTIF('Copy of Call &amp; Chat-Lidya (buat'!$I$4:$I$1868,I1224)</f>
        <v>2</v>
      </c>
      <c r="B1224" s="545">
        <v>46104.0</v>
      </c>
      <c r="C1224" s="94" t="s">
        <v>83</v>
      </c>
      <c r="D1224" s="94" t="s">
        <v>125</v>
      </c>
      <c r="E1224" s="75" t="s">
        <v>701</v>
      </c>
      <c r="F1224" s="429">
        <v>46090.0</v>
      </c>
      <c r="G1224" s="94"/>
      <c r="H1224" s="94">
        <v>7683.0</v>
      </c>
      <c r="I1224" s="538">
        <v>11787.0</v>
      </c>
      <c r="J1224" s="161" t="s">
        <v>12297</v>
      </c>
      <c r="K1224" s="161" t="s">
        <v>12298</v>
      </c>
      <c r="L1224" s="430" t="s">
        <v>12298</v>
      </c>
      <c r="M1224" s="94">
        <v>8.1297399978E10</v>
      </c>
      <c r="N1224" s="94">
        <v>8.1297399978E10</v>
      </c>
      <c r="O1224" s="880">
        <v>45384.0</v>
      </c>
      <c r="P1224" s="458">
        <v>45834.0</v>
      </c>
      <c r="Q1224" s="75" t="s">
        <v>98</v>
      </c>
      <c r="R1224" s="94">
        <v>1.0</v>
      </c>
      <c r="S1224" s="166" t="s">
        <v>126</v>
      </c>
      <c r="T1224" s="841" t="s">
        <v>127</v>
      </c>
      <c r="U1224" s="167" t="s">
        <v>101</v>
      </c>
      <c r="V1224" s="167" t="s">
        <v>131</v>
      </c>
      <c r="W1224" s="175"/>
      <c r="X1224" s="163"/>
      <c r="Y1224" s="175"/>
      <c r="Z1224" s="175"/>
      <c r="AA1224" s="175"/>
    </row>
    <row r="1225" ht="22.5" customHeight="1">
      <c r="A1225" s="72">
        <f>COUNTIF('Copy of Call &amp; Chat-Lidya (buat'!$I$4:$I$1868,I1225)</f>
        <v>2</v>
      </c>
      <c r="B1225" s="545">
        <v>46104.0</v>
      </c>
      <c r="C1225" s="94" t="s">
        <v>83</v>
      </c>
      <c r="D1225" s="94" t="s">
        <v>125</v>
      </c>
      <c r="E1225" s="75" t="s">
        <v>714</v>
      </c>
      <c r="F1225" s="429">
        <v>46090.0</v>
      </c>
      <c r="G1225" s="94"/>
      <c r="H1225" s="94">
        <v>7886.0</v>
      </c>
      <c r="I1225" s="538">
        <v>12162.0</v>
      </c>
      <c r="J1225" s="161" t="s">
        <v>12299</v>
      </c>
      <c r="K1225" s="161" t="s">
        <v>6865</v>
      </c>
      <c r="L1225" s="430" t="s">
        <v>6865</v>
      </c>
      <c r="M1225" s="94">
        <v>8.1297443747E10</v>
      </c>
      <c r="N1225" s="94">
        <v>8.1297443747E10</v>
      </c>
      <c r="O1225" s="880">
        <v>45427.0</v>
      </c>
      <c r="P1225" s="458">
        <v>45834.0</v>
      </c>
      <c r="Q1225" s="75" t="s">
        <v>143</v>
      </c>
      <c r="R1225" s="94">
        <v>1.0</v>
      </c>
      <c r="S1225" s="166" t="s">
        <v>126</v>
      </c>
      <c r="T1225" s="841" t="s">
        <v>127</v>
      </c>
      <c r="U1225" s="167" t="s">
        <v>101</v>
      </c>
      <c r="V1225" s="167" t="s">
        <v>131</v>
      </c>
      <c r="W1225" s="175"/>
      <c r="X1225" s="163"/>
      <c r="Y1225" s="175"/>
      <c r="Z1225" s="175"/>
      <c r="AA1225" s="175"/>
    </row>
    <row r="1226" ht="22.5" customHeight="1">
      <c r="A1226" s="72">
        <f>COUNTIF('Copy of Call &amp; Chat-Lidya (buat'!$I$4:$I$1868,I1226)</f>
        <v>2</v>
      </c>
      <c r="B1226" s="545">
        <v>46104.0</v>
      </c>
      <c r="C1226" s="94" t="s">
        <v>83</v>
      </c>
      <c r="D1226" s="94" t="s">
        <v>125</v>
      </c>
      <c r="E1226" s="75" t="s">
        <v>724</v>
      </c>
      <c r="F1226" s="429">
        <v>46090.0</v>
      </c>
      <c r="G1226" s="94"/>
      <c r="H1226" s="94">
        <v>328.0</v>
      </c>
      <c r="I1226" s="538">
        <v>493.0</v>
      </c>
      <c r="J1226" s="161" t="s">
        <v>12304</v>
      </c>
      <c r="K1226" s="161" t="s">
        <v>12305</v>
      </c>
      <c r="L1226" s="430" t="s">
        <v>12305</v>
      </c>
      <c r="M1226" s="94">
        <v>8.1297558755E10</v>
      </c>
      <c r="N1226" s="94">
        <v>8.1297558755E10</v>
      </c>
      <c r="O1226" s="880">
        <v>44317.0</v>
      </c>
      <c r="P1226" s="74">
        <v>44331.0</v>
      </c>
      <c r="Q1226" s="75" t="s">
        <v>124</v>
      </c>
      <c r="R1226" s="94">
        <v>1.0</v>
      </c>
      <c r="S1226" s="166" t="s">
        <v>126</v>
      </c>
      <c r="T1226" s="841" t="s">
        <v>127</v>
      </c>
      <c r="U1226" s="167" t="s">
        <v>101</v>
      </c>
      <c r="V1226" s="167" t="s">
        <v>131</v>
      </c>
      <c r="W1226" s="175"/>
      <c r="X1226" s="163"/>
      <c r="Y1226" s="175"/>
      <c r="Z1226" s="175"/>
      <c r="AA1226" s="175"/>
    </row>
    <row r="1227" ht="22.5" customHeight="1">
      <c r="A1227" s="72">
        <f>COUNTIF('Copy of Call &amp; Chat-Lidya (buat'!$I$4:$I$1868,I1227)</f>
        <v>2</v>
      </c>
      <c r="B1227" s="545">
        <v>46104.0</v>
      </c>
      <c r="C1227" s="94" t="s">
        <v>83</v>
      </c>
      <c r="D1227" s="94" t="s">
        <v>125</v>
      </c>
      <c r="E1227" s="75" t="s">
        <v>735</v>
      </c>
      <c r="F1227" s="429">
        <v>46090.0</v>
      </c>
      <c r="G1227" s="94"/>
      <c r="H1227" s="94">
        <v>8844.0</v>
      </c>
      <c r="I1227" s="538">
        <v>14117.0</v>
      </c>
      <c r="J1227" s="161" t="s">
        <v>12306</v>
      </c>
      <c r="K1227" s="161" t="s">
        <v>12307</v>
      </c>
      <c r="L1227" s="430" t="s">
        <v>12307</v>
      </c>
      <c r="M1227" s="94">
        <v>8.1298434881E10</v>
      </c>
      <c r="N1227" s="94">
        <v>8.8213374635E10</v>
      </c>
      <c r="O1227" s="880">
        <v>45640.0</v>
      </c>
      <c r="P1227" s="458">
        <v>45834.0</v>
      </c>
      <c r="Q1227" s="75" t="s">
        <v>124</v>
      </c>
      <c r="R1227" s="94">
        <v>1.0</v>
      </c>
      <c r="S1227" s="166" t="s">
        <v>126</v>
      </c>
      <c r="T1227" s="841" t="s">
        <v>127</v>
      </c>
      <c r="U1227" s="167" t="s">
        <v>101</v>
      </c>
      <c r="V1227" s="167" t="s">
        <v>131</v>
      </c>
      <c r="W1227" s="175"/>
      <c r="X1227" s="163"/>
      <c r="Y1227" s="175"/>
      <c r="Z1227" s="175"/>
      <c r="AA1227" s="175"/>
    </row>
    <row r="1228" ht="22.5" customHeight="1">
      <c r="A1228" s="72">
        <f>COUNTIF('Copy of Call &amp; Chat-Lidya (buat'!$I$4:$I$1868,I1228)</f>
        <v>2</v>
      </c>
      <c r="B1228" s="545">
        <v>46104.0</v>
      </c>
      <c r="C1228" s="94" t="s">
        <v>83</v>
      </c>
      <c r="D1228" s="94" t="s">
        <v>125</v>
      </c>
      <c r="E1228" s="75" t="s">
        <v>744</v>
      </c>
      <c r="F1228" s="429">
        <v>46090.0</v>
      </c>
      <c r="G1228" s="94"/>
      <c r="H1228" s="94">
        <v>8878.0</v>
      </c>
      <c r="I1228" s="538">
        <v>14207.0</v>
      </c>
      <c r="J1228" s="161" t="s">
        <v>12308</v>
      </c>
      <c r="K1228" s="161" t="s">
        <v>12309</v>
      </c>
      <c r="L1228" s="430" t="s">
        <v>12309</v>
      </c>
      <c r="M1228" s="94">
        <v>8.1298611849E10</v>
      </c>
      <c r="N1228" s="94">
        <v>8.1298611849E10</v>
      </c>
      <c r="O1228" s="880">
        <v>45651.0</v>
      </c>
      <c r="P1228" s="458">
        <v>45834.0</v>
      </c>
      <c r="Q1228" s="75" t="s">
        <v>213</v>
      </c>
      <c r="R1228" s="94">
        <v>1.0</v>
      </c>
      <c r="S1228" s="166" t="s">
        <v>126</v>
      </c>
      <c r="T1228" s="841" t="s">
        <v>127</v>
      </c>
      <c r="U1228" s="167" t="s">
        <v>101</v>
      </c>
      <c r="V1228" s="167" t="s">
        <v>131</v>
      </c>
      <c r="W1228" s="175"/>
      <c r="X1228" s="163"/>
      <c r="Y1228" s="175"/>
      <c r="Z1228" s="175"/>
      <c r="AA1228" s="175"/>
    </row>
    <row r="1229" ht="22.5" customHeight="1">
      <c r="A1229" s="72">
        <f>COUNTIF('Copy of Call &amp; Chat-Lidya (buat'!$I$4:$I$1868,I1229)</f>
        <v>3</v>
      </c>
      <c r="B1229" s="542">
        <v>46104.0</v>
      </c>
      <c r="C1229" s="75" t="s">
        <v>83</v>
      </c>
      <c r="D1229" s="94" t="s">
        <v>125</v>
      </c>
      <c r="E1229" s="75" t="s">
        <v>3143</v>
      </c>
      <c r="F1229" s="419">
        <v>46098.0</v>
      </c>
      <c r="G1229" s="75"/>
      <c r="H1229" s="75" t="s">
        <v>11907</v>
      </c>
      <c r="I1229" s="543" t="s">
        <v>11908</v>
      </c>
      <c r="J1229" s="773" t="s">
        <v>11909</v>
      </c>
      <c r="K1229" s="773" t="s">
        <v>11559</v>
      </c>
      <c r="L1229" s="420" t="s">
        <v>11559</v>
      </c>
      <c r="M1229" s="75" t="s">
        <v>11910</v>
      </c>
      <c r="N1229" s="75" t="s">
        <v>11910</v>
      </c>
      <c r="O1229" s="164">
        <v>46098.0</v>
      </c>
      <c r="P1229" s="458">
        <v>46112.0</v>
      </c>
      <c r="Q1229" s="75" t="s">
        <v>143</v>
      </c>
      <c r="R1229" s="94">
        <v>1.0</v>
      </c>
      <c r="S1229" s="166" t="s">
        <v>126</v>
      </c>
      <c r="T1229" s="166" t="s">
        <v>127</v>
      </c>
      <c r="U1229" s="167" t="s">
        <v>101</v>
      </c>
      <c r="V1229" s="167" t="s">
        <v>131</v>
      </c>
      <c r="W1229" s="175"/>
      <c r="X1229" s="175"/>
      <c r="Y1229" s="175"/>
      <c r="Z1229" s="175"/>
      <c r="AA1229" s="175"/>
    </row>
    <row r="1230" ht="22.5" customHeight="1">
      <c r="A1230" s="72">
        <f>COUNTIF('Copy of Call &amp; Chat-Lidya (buat'!$I$4:$I$1868,I1230)</f>
        <v>5</v>
      </c>
      <c r="B1230" s="542">
        <v>46104.0</v>
      </c>
      <c r="C1230" s="75" t="s">
        <v>83</v>
      </c>
      <c r="D1230" s="94" t="s">
        <v>125</v>
      </c>
      <c r="E1230" s="75" t="s">
        <v>2575</v>
      </c>
      <c r="F1230" s="419">
        <v>46101.0</v>
      </c>
      <c r="G1230" s="75"/>
      <c r="H1230" s="75" t="s">
        <v>10892</v>
      </c>
      <c r="I1230" s="543" t="s">
        <v>10893</v>
      </c>
      <c r="J1230" s="773" t="s">
        <v>9473</v>
      </c>
      <c r="K1230" s="773" t="s">
        <v>10894</v>
      </c>
      <c r="L1230" s="420" t="s">
        <v>10894</v>
      </c>
      <c r="M1230" s="75" t="s">
        <v>10895</v>
      </c>
      <c r="N1230" s="75" t="s">
        <v>10895</v>
      </c>
      <c r="O1230" s="164">
        <v>46101.0</v>
      </c>
      <c r="P1230" s="458">
        <v>46115.0</v>
      </c>
      <c r="Q1230" s="75" t="s">
        <v>98</v>
      </c>
      <c r="R1230" s="94">
        <v>1.0</v>
      </c>
      <c r="S1230" s="166" t="s">
        <v>126</v>
      </c>
      <c r="T1230" s="166" t="s">
        <v>127</v>
      </c>
      <c r="U1230" s="167" t="s">
        <v>101</v>
      </c>
      <c r="V1230" s="167" t="s">
        <v>131</v>
      </c>
      <c r="W1230" s="175"/>
      <c r="X1230" s="175"/>
      <c r="Y1230" s="175"/>
      <c r="Z1230" s="537"/>
      <c r="AA1230" s="175"/>
    </row>
    <row r="1231" ht="22.5" customHeight="1">
      <c r="A1231" s="72">
        <f>COUNTIF('Copy of Call &amp; Chat-Lidya (buat'!$I$4:$I$1868,I1231)</f>
        <v>3</v>
      </c>
      <c r="B1231" s="545">
        <v>46099.0</v>
      </c>
      <c r="C1231" s="94" t="s">
        <v>83</v>
      </c>
      <c r="D1231" s="94" t="s">
        <v>125</v>
      </c>
      <c r="E1231" s="75" t="s">
        <v>3728</v>
      </c>
      <c r="F1231" s="429">
        <v>46084.0</v>
      </c>
      <c r="G1231" s="94"/>
      <c r="H1231" s="94">
        <v>10611.0</v>
      </c>
      <c r="I1231" s="94" t="s">
        <v>3673</v>
      </c>
      <c r="J1231" s="161" t="s">
        <v>3674</v>
      </c>
      <c r="K1231" s="161" t="s">
        <v>3675</v>
      </c>
      <c r="L1231" s="430" t="s">
        <v>3675</v>
      </c>
      <c r="M1231" s="175"/>
      <c r="N1231" s="94" t="s">
        <v>3676</v>
      </c>
      <c r="O1231" s="431">
        <v>46057.0</v>
      </c>
      <c r="P1231" s="436">
        <v>46071.0</v>
      </c>
      <c r="Q1231" s="94" t="s">
        <v>124</v>
      </c>
      <c r="R1231" s="94">
        <v>1.0</v>
      </c>
      <c r="S1231" s="167" t="s">
        <v>251</v>
      </c>
      <c r="T1231" s="162" t="s">
        <v>145</v>
      </c>
      <c r="U1231" s="167" t="s">
        <v>101</v>
      </c>
      <c r="V1231" s="167" t="s">
        <v>131</v>
      </c>
      <c r="W1231" s="175"/>
      <c r="X1231" s="175"/>
      <c r="Y1231" s="175"/>
      <c r="Z1231" s="175"/>
      <c r="AA1231" s="175"/>
    </row>
    <row r="1232" ht="22.5" customHeight="1">
      <c r="A1232" s="72">
        <f>COUNTIF('Copy of Call &amp; Chat-Lidya (buat'!$I$4:$I$1868,I1232)</f>
        <v>3</v>
      </c>
      <c r="B1232" s="545">
        <v>46099.0</v>
      </c>
      <c r="C1232" s="94" t="s">
        <v>83</v>
      </c>
      <c r="D1232" s="94" t="s">
        <v>125</v>
      </c>
      <c r="E1232" s="75" t="s">
        <v>3740</v>
      </c>
      <c r="F1232" s="429">
        <v>46084.0</v>
      </c>
      <c r="G1232" s="94"/>
      <c r="H1232" s="94">
        <v>10614.0</v>
      </c>
      <c r="I1232" s="94" t="s">
        <v>3686</v>
      </c>
      <c r="J1232" s="161" t="s">
        <v>3687</v>
      </c>
      <c r="K1232" s="161" t="s">
        <v>3688</v>
      </c>
      <c r="L1232" s="430" t="s">
        <v>3688</v>
      </c>
      <c r="M1232" s="94" t="s">
        <v>3689</v>
      </c>
      <c r="N1232" s="94" t="s">
        <v>3690</v>
      </c>
      <c r="O1232" s="431">
        <v>46057.0</v>
      </c>
      <c r="P1232" s="436">
        <v>46071.0</v>
      </c>
      <c r="Q1232" s="94" t="s">
        <v>124</v>
      </c>
      <c r="R1232" s="94">
        <v>1.0</v>
      </c>
      <c r="S1232" s="166" t="s">
        <v>350</v>
      </c>
      <c r="T1232" s="841" t="s">
        <v>145</v>
      </c>
      <c r="U1232" s="166" t="s">
        <v>101</v>
      </c>
      <c r="V1232" s="166" t="s">
        <v>283</v>
      </c>
      <c r="W1232" s="175"/>
      <c r="X1232" s="175"/>
      <c r="Y1232" s="175"/>
      <c r="Z1232" s="353" t="s">
        <v>12399</v>
      </c>
      <c r="AA1232" s="175"/>
    </row>
    <row r="1233" ht="22.5" customHeight="1">
      <c r="A1233" s="72">
        <f>COUNTIF('Copy of Call &amp; Chat-Lidya (buat'!$I$4:$I$1868,I1233)</f>
        <v>3</v>
      </c>
      <c r="B1233" s="545">
        <v>46099.0</v>
      </c>
      <c r="C1233" s="94" t="s">
        <v>83</v>
      </c>
      <c r="D1233" s="94" t="s">
        <v>125</v>
      </c>
      <c r="E1233" s="75" t="s">
        <v>9806</v>
      </c>
      <c r="F1233" s="429">
        <v>46084.0</v>
      </c>
      <c r="G1233" s="94"/>
      <c r="H1233" s="94">
        <v>10616.0</v>
      </c>
      <c r="I1233" s="94" t="s">
        <v>3695</v>
      </c>
      <c r="J1233" s="161" t="s">
        <v>10793</v>
      </c>
      <c r="K1233" s="161" t="s">
        <v>3697</v>
      </c>
      <c r="L1233" s="430" t="s">
        <v>3697</v>
      </c>
      <c r="M1233" s="94" t="s">
        <v>3698</v>
      </c>
      <c r="N1233" s="94" t="s">
        <v>3698</v>
      </c>
      <c r="O1233" s="431">
        <v>46058.0</v>
      </c>
      <c r="P1233" s="436">
        <v>46072.0</v>
      </c>
      <c r="Q1233" s="94" t="s">
        <v>124</v>
      </c>
      <c r="R1233" s="94">
        <v>1.0</v>
      </c>
      <c r="S1233" s="167" t="s">
        <v>126</v>
      </c>
      <c r="T1233" s="162" t="s">
        <v>145</v>
      </c>
      <c r="U1233" s="167" t="s">
        <v>101</v>
      </c>
      <c r="V1233" s="167" t="s">
        <v>131</v>
      </c>
      <c r="W1233" s="175"/>
      <c r="X1233" s="175"/>
      <c r="Y1233" s="175"/>
      <c r="Z1233" s="175"/>
      <c r="AA1233" s="175"/>
    </row>
    <row r="1234" ht="22.5" customHeight="1">
      <c r="A1234" s="72">
        <f>COUNTIF('Copy of Call &amp; Chat-Lidya (buat'!$I$4:$I$1868,I1234)</f>
        <v>3</v>
      </c>
      <c r="B1234" s="545">
        <v>46099.0</v>
      </c>
      <c r="C1234" s="94" t="s">
        <v>83</v>
      </c>
      <c r="D1234" s="94" t="s">
        <v>125</v>
      </c>
      <c r="E1234" s="75" t="s">
        <v>2418</v>
      </c>
      <c r="F1234" s="429">
        <v>46084.0</v>
      </c>
      <c r="G1234" s="94"/>
      <c r="H1234" s="94">
        <v>10622.0</v>
      </c>
      <c r="I1234" s="94" t="s">
        <v>3702</v>
      </c>
      <c r="J1234" s="161" t="s">
        <v>3703</v>
      </c>
      <c r="K1234" s="161" t="s">
        <v>3703</v>
      </c>
      <c r="L1234" s="430" t="s">
        <v>3703</v>
      </c>
      <c r="M1234" s="94" t="s">
        <v>3704</v>
      </c>
      <c r="N1234" s="94" t="s">
        <v>3705</v>
      </c>
      <c r="O1234" s="431">
        <v>46058.0</v>
      </c>
      <c r="P1234" s="436">
        <v>46072.0</v>
      </c>
      <c r="Q1234" s="94" t="s">
        <v>124</v>
      </c>
      <c r="R1234" s="94">
        <v>1.0</v>
      </c>
      <c r="S1234" s="167" t="s">
        <v>251</v>
      </c>
      <c r="T1234" s="162" t="s">
        <v>145</v>
      </c>
      <c r="U1234" s="167" t="s">
        <v>101</v>
      </c>
      <c r="V1234" s="167" t="s">
        <v>131</v>
      </c>
      <c r="W1234" s="175"/>
      <c r="X1234" s="175"/>
      <c r="Y1234" s="175"/>
      <c r="Z1234" s="175"/>
      <c r="AA1234" s="175"/>
    </row>
    <row r="1235" ht="22.5" customHeight="1">
      <c r="A1235" s="72">
        <f>COUNTIF('Copy of Call &amp; Chat-Lidya (buat'!$I$4:$I$1868,I1235)</f>
        <v>3</v>
      </c>
      <c r="B1235" s="545">
        <v>46099.0</v>
      </c>
      <c r="C1235" s="94" t="s">
        <v>83</v>
      </c>
      <c r="D1235" s="94" t="s">
        <v>125</v>
      </c>
      <c r="E1235" s="75" t="s">
        <v>9821</v>
      </c>
      <c r="F1235" s="429">
        <v>46084.0</v>
      </c>
      <c r="G1235" s="94"/>
      <c r="H1235" s="94">
        <v>10623.0</v>
      </c>
      <c r="I1235" s="94" t="s">
        <v>3710</v>
      </c>
      <c r="J1235" s="161" t="s">
        <v>3711</v>
      </c>
      <c r="K1235" s="161" t="s">
        <v>3711</v>
      </c>
      <c r="L1235" s="430" t="s">
        <v>3711</v>
      </c>
      <c r="M1235" s="94" t="s">
        <v>3712</v>
      </c>
      <c r="N1235" s="94" t="s">
        <v>3712</v>
      </c>
      <c r="O1235" s="431">
        <v>46059.0</v>
      </c>
      <c r="P1235" s="436">
        <v>46073.0</v>
      </c>
      <c r="Q1235" s="94" t="s">
        <v>143</v>
      </c>
      <c r="R1235" s="94">
        <v>1.0</v>
      </c>
      <c r="S1235" s="167" t="s">
        <v>126</v>
      </c>
      <c r="T1235" s="162" t="s">
        <v>145</v>
      </c>
      <c r="U1235" s="167" t="s">
        <v>101</v>
      </c>
      <c r="V1235" s="167" t="s">
        <v>131</v>
      </c>
      <c r="W1235" s="175"/>
      <c r="X1235" s="175"/>
      <c r="Y1235" s="175"/>
      <c r="Z1235" s="175"/>
      <c r="AA1235" s="175"/>
    </row>
    <row r="1236" ht="22.5" customHeight="1">
      <c r="A1236" s="72">
        <f>COUNTIF('Copy of Call &amp; Chat-Lidya (buat'!$I$4:$I$1868,I1236)</f>
        <v>3</v>
      </c>
      <c r="B1236" s="545">
        <v>46099.0</v>
      </c>
      <c r="C1236" s="94" t="s">
        <v>83</v>
      </c>
      <c r="D1236" s="94" t="s">
        <v>125</v>
      </c>
      <c r="E1236" s="75" t="s">
        <v>2431</v>
      </c>
      <c r="F1236" s="429">
        <v>46084.0</v>
      </c>
      <c r="G1236" s="94"/>
      <c r="H1236" s="94">
        <v>10625.0</v>
      </c>
      <c r="I1236" s="94" t="s">
        <v>3720</v>
      </c>
      <c r="J1236" s="161" t="s">
        <v>10816</v>
      </c>
      <c r="K1236" s="161" t="s">
        <v>3722</v>
      </c>
      <c r="L1236" s="430" t="s">
        <v>3722</v>
      </c>
      <c r="M1236" s="94" t="s">
        <v>3723</v>
      </c>
      <c r="N1236" s="94" t="s">
        <v>3724</v>
      </c>
      <c r="O1236" s="431">
        <v>46059.0</v>
      </c>
      <c r="P1236" s="436">
        <v>46073.0</v>
      </c>
      <c r="Q1236" s="94" t="s">
        <v>202</v>
      </c>
      <c r="R1236" s="94">
        <v>1.0</v>
      </c>
      <c r="S1236" s="167" t="s">
        <v>251</v>
      </c>
      <c r="T1236" s="841" t="s">
        <v>195</v>
      </c>
      <c r="U1236" s="166" t="s">
        <v>128</v>
      </c>
      <c r="V1236" s="167" t="s">
        <v>131</v>
      </c>
      <c r="W1236" s="175"/>
      <c r="X1236" s="175"/>
      <c r="Y1236" s="175"/>
      <c r="Z1236" s="175"/>
      <c r="AA1236" s="175"/>
    </row>
    <row r="1237" ht="22.5" customHeight="1">
      <c r="A1237" s="72">
        <f>COUNTIF('Copy of Call &amp; Chat-Lidya (buat'!$I$4:$I$1868,I1237)</f>
        <v>3</v>
      </c>
      <c r="B1237" s="545">
        <v>46099.0</v>
      </c>
      <c r="C1237" s="94" t="s">
        <v>83</v>
      </c>
      <c r="D1237" s="94" t="s">
        <v>125</v>
      </c>
      <c r="E1237" s="75" t="s">
        <v>5682</v>
      </c>
      <c r="F1237" s="429">
        <v>46084.0</v>
      </c>
      <c r="G1237" s="94"/>
      <c r="H1237" s="94">
        <v>10628.0</v>
      </c>
      <c r="I1237" s="94" t="s">
        <v>3730</v>
      </c>
      <c r="J1237" s="161" t="s">
        <v>10824</v>
      </c>
      <c r="K1237" s="161" t="s">
        <v>3732</v>
      </c>
      <c r="L1237" s="430" t="s">
        <v>3732</v>
      </c>
      <c r="M1237" s="175"/>
      <c r="N1237" s="94" t="s">
        <v>3733</v>
      </c>
      <c r="O1237" s="431">
        <v>46059.0</v>
      </c>
      <c r="P1237" s="436">
        <v>46073.0</v>
      </c>
      <c r="Q1237" s="94" t="s">
        <v>124</v>
      </c>
      <c r="R1237" s="94">
        <v>1.0</v>
      </c>
      <c r="S1237" s="166" t="s">
        <v>292</v>
      </c>
      <c r="T1237" s="162" t="s">
        <v>145</v>
      </c>
      <c r="U1237" s="167" t="s">
        <v>101</v>
      </c>
      <c r="V1237" s="166" t="s">
        <v>3435</v>
      </c>
      <c r="W1237" s="175"/>
      <c r="X1237" s="175"/>
      <c r="Y1237" s="175"/>
      <c r="Z1237" s="353" t="s">
        <v>12405</v>
      </c>
      <c r="AA1237" s="175"/>
    </row>
    <row r="1238" ht="22.5" customHeight="1">
      <c r="A1238" s="72">
        <f>COUNTIF('Copy of Call &amp; Chat-Lidya (buat'!$I$4:$I$1868,I1238)</f>
        <v>3</v>
      </c>
      <c r="B1238" s="545">
        <v>46099.0</v>
      </c>
      <c r="C1238" s="94" t="s">
        <v>83</v>
      </c>
      <c r="D1238" s="94" t="s">
        <v>125</v>
      </c>
      <c r="E1238" s="75" t="s">
        <v>2457</v>
      </c>
      <c r="F1238" s="429">
        <v>46084.0</v>
      </c>
      <c r="G1238" s="94"/>
      <c r="H1238" s="94">
        <v>10629.0</v>
      </c>
      <c r="I1238" s="94" t="s">
        <v>3744</v>
      </c>
      <c r="J1238" s="161" t="s">
        <v>10828</v>
      </c>
      <c r="K1238" s="161" t="s">
        <v>3748</v>
      </c>
      <c r="L1238" s="430" t="s">
        <v>3748</v>
      </c>
      <c r="M1238" s="94" t="s">
        <v>3749</v>
      </c>
      <c r="N1238" s="94" t="s">
        <v>3749</v>
      </c>
      <c r="O1238" s="431">
        <v>46060.0</v>
      </c>
      <c r="P1238" s="436">
        <v>46074.0</v>
      </c>
      <c r="Q1238" s="94" t="s">
        <v>124</v>
      </c>
      <c r="R1238" s="94">
        <v>1.0</v>
      </c>
      <c r="S1238" s="167" t="s">
        <v>126</v>
      </c>
      <c r="T1238" s="162" t="s">
        <v>145</v>
      </c>
      <c r="U1238" s="167" t="s">
        <v>101</v>
      </c>
      <c r="V1238" s="167" t="s">
        <v>131</v>
      </c>
      <c r="W1238" s="175"/>
      <c r="X1238" s="175"/>
      <c r="Y1238" s="175"/>
      <c r="Z1238" s="175"/>
      <c r="AA1238" s="175"/>
    </row>
    <row r="1239" ht="22.5" customHeight="1">
      <c r="A1239" s="72">
        <f>COUNTIF('Copy of Call &amp; Chat-Lidya (buat'!$I$4:$I$1868,I1239)</f>
        <v>2</v>
      </c>
      <c r="B1239" s="545">
        <v>46099.0</v>
      </c>
      <c r="C1239" s="94" t="s">
        <v>83</v>
      </c>
      <c r="D1239" s="94" t="s">
        <v>125</v>
      </c>
      <c r="E1239" s="75" t="s">
        <v>3597</v>
      </c>
      <c r="F1239" s="429">
        <v>46084.0</v>
      </c>
      <c r="G1239" s="94"/>
      <c r="H1239" s="94">
        <v>10633.0</v>
      </c>
      <c r="I1239" s="94" t="s">
        <v>10834</v>
      </c>
      <c r="J1239" s="161" t="s">
        <v>10835</v>
      </c>
      <c r="K1239" s="161" t="s">
        <v>10836</v>
      </c>
      <c r="L1239" s="430" t="s">
        <v>10836</v>
      </c>
      <c r="M1239" s="94" t="s">
        <v>10837</v>
      </c>
      <c r="N1239" s="94" t="s">
        <v>10837</v>
      </c>
      <c r="O1239" s="431">
        <v>46061.0</v>
      </c>
      <c r="P1239" s="436">
        <v>46075.0</v>
      </c>
      <c r="Q1239" s="94" t="s">
        <v>124</v>
      </c>
      <c r="R1239" s="94">
        <v>1.0</v>
      </c>
      <c r="S1239" s="167" t="s">
        <v>251</v>
      </c>
      <c r="T1239" s="162" t="s">
        <v>145</v>
      </c>
      <c r="U1239" s="167" t="s">
        <v>101</v>
      </c>
      <c r="V1239" s="167" t="s">
        <v>131</v>
      </c>
      <c r="W1239" s="175"/>
      <c r="X1239" s="175"/>
      <c r="Y1239" s="175"/>
      <c r="Z1239" s="175"/>
      <c r="AA1239" s="175"/>
    </row>
    <row r="1240" ht="22.5" customHeight="1">
      <c r="A1240" s="72">
        <f>COUNTIF('Copy of Call &amp; Chat-Lidya (buat'!$I$4:$I$1868,I1240)</f>
        <v>2</v>
      </c>
      <c r="B1240" s="545">
        <v>46099.0</v>
      </c>
      <c r="C1240" s="94" t="s">
        <v>83</v>
      </c>
      <c r="D1240" s="94" t="s">
        <v>125</v>
      </c>
      <c r="E1240" s="75" t="s">
        <v>1761</v>
      </c>
      <c r="F1240" s="429">
        <v>46084.0</v>
      </c>
      <c r="G1240" s="94"/>
      <c r="H1240" s="94">
        <v>10636.0</v>
      </c>
      <c r="I1240" s="94" t="s">
        <v>10839</v>
      </c>
      <c r="J1240" s="161" t="s">
        <v>10840</v>
      </c>
      <c r="K1240" s="161" t="s">
        <v>10841</v>
      </c>
      <c r="L1240" s="430" t="s">
        <v>10841</v>
      </c>
      <c r="M1240" s="94" t="s">
        <v>10842</v>
      </c>
      <c r="N1240" s="94" t="s">
        <v>10842</v>
      </c>
      <c r="O1240" s="431">
        <v>46062.0</v>
      </c>
      <c r="P1240" s="436">
        <v>46076.0</v>
      </c>
      <c r="Q1240" s="94" t="s">
        <v>124</v>
      </c>
      <c r="R1240" s="94">
        <v>1.0</v>
      </c>
      <c r="S1240" s="167" t="s">
        <v>126</v>
      </c>
      <c r="T1240" s="162" t="s">
        <v>145</v>
      </c>
      <c r="U1240" s="167" t="s">
        <v>101</v>
      </c>
      <c r="V1240" s="167" t="s">
        <v>131</v>
      </c>
      <c r="W1240" s="175"/>
      <c r="X1240" s="175"/>
      <c r="Y1240" s="175"/>
      <c r="Z1240" s="175"/>
      <c r="AA1240" s="175"/>
    </row>
    <row r="1241" ht="22.5" customHeight="1">
      <c r="A1241" s="72">
        <f>COUNTIF('Copy of Call &amp; Chat-Lidya (buat'!$I$4:$I$1868,I1241)</f>
        <v>2</v>
      </c>
      <c r="B1241" s="545">
        <v>46099.0</v>
      </c>
      <c r="C1241" s="94" t="s">
        <v>83</v>
      </c>
      <c r="D1241" s="94" t="s">
        <v>125</v>
      </c>
      <c r="E1241" s="75" t="s">
        <v>3607</v>
      </c>
      <c r="F1241" s="429">
        <v>46084.0</v>
      </c>
      <c r="G1241" s="94"/>
      <c r="H1241" s="94">
        <v>10637.0</v>
      </c>
      <c r="I1241" s="94" t="s">
        <v>10852</v>
      </c>
      <c r="J1241" s="161" t="s">
        <v>10853</v>
      </c>
      <c r="K1241" s="161" t="s">
        <v>10855</v>
      </c>
      <c r="L1241" s="430" t="s">
        <v>10855</v>
      </c>
      <c r="M1241" s="94" t="s">
        <v>10857</v>
      </c>
      <c r="N1241" s="94" t="s">
        <v>10857</v>
      </c>
      <c r="O1241" s="431">
        <v>46062.0</v>
      </c>
      <c r="P1241" s="436">
        <v>46076.0</v>
      </c>
      <c r="Q1241" s="94" t="s">
        <v>842</v>
      </c>
      <c r="R1241" s="94">
        <v>1.0</v>
      </c>
      <c r="S1241" s="167" t="s">
        <v>126</v>
      </c>
      <c r="T1241" s="162" t="s">
        <v>145</v>
      </c>
      <c r="U1241" s="167" t="s">
        <v>101</v>
      </c>
      <c r="V1241" s="167" t="s">
        <v>131</v>
      </c>
      <c r="W1241" s="175"/>
      <c r="X1241" s="175"/>
      <c r="Y1241" s="175"/>
      <c r="Z1241" s="175"/>
      <c r="AA1241" s="175"/>
    </row>
    <row r="1242" ht="22.5" customHeight="1">
      <c r="A1242" s="72">
        <f>COUNTIF('Copy of Call &amp; Chat-Lidya (buat'!$I$4:$I$1868,I1242)</f>
        <v>2</v>
      </c>
      <c r="B1242" s="545">
        <v>46099.0</v>
      </c>
      <c r="C1242" s="94" t="s">
        <v>83</v>
      </c>
      <c r="D1242" s="94" t="s">
        <v>125</v>
      </c>
      <c r="E1242" s="75" t="s">
        <v>8848</v>
      </c>
      <c r="F1242" s="429">
        <v>46084.0</v>
      </c>
      <c r="G1242" s="94"/>
      <c r="H1242" s="94">
        <v>10638.0</v>
      </c>
      <c r="I1242" s="94" t="s">
        <v>10860</v>
      </c>
      <c r="J1242" s="161" t="s">
        <v>10861</v>
      </c>
      <c r="K1242" s="161" t="s">
        <v>10862</v>
      </c>
      <c r="L1242" s="430" t="s">
        <v>10862</v>
      </c>
      <c r="M1242" s="94" t="s">
        <v>10864</v>
      </c>
      <c r="N1242" s="94" t="s">
        <v>10866</v>
      </c>
      <c r="O1242" s="431">
        <v>46062.0</v>
      </c>
      <c r="P1242" s="436">
        <v>46076.0</v>
      </c>
      <c r="Q1242" s="94" t="s">
        <v>961</v>
      </c>
      <c r="R1242" s="94">
        <v>1.0</v>
      </c>
      <c r="S1242" s="166" t="s">
        <v>350</v>
      </c>
      <c r="T1242" s="162" t="s">
        <v>145</v>
      </c>
      <c r="U1242" s="167" t="s">
        <v>101</v>
      </c>
      <c r="V1242" s="167" t="s">
        <v>131</v>
      </c>
      <c r="W1242" s="175"/>
      <c r="X1242" s="175"/>
      <c r="Y1242" s="175"/>
      <c r="Z1242" s="353" t="s">
        <v>12407</v>
      </c>
      <c r="AA1242" s="175"/>
    </row>
    <row r="1243" ht="22.5" customHeight="1">
      <c r="A1243" s="72">
        <f>COUNTIF('Copy of Call &amp; Chat-Lidya (buat'!$I$4:$I$1868,I1243)</f>
        <v>2</v>
      </c>
      <c r="B1243" s="545">
        <v>46099.0</v>
      </c>
      <c r="C1243" s="94" t="s">
        <v>83</v>
      </c>
      <c r="D1243" s="94" t="s">
        <v>125</v>
      </c>
      <c r="E1243" s="75" t="s">
        <v>8872</v>
      </c>
      <c r="F1243" s="429">
        <v>46084.0</v>
      </c>
      <c r="G1243" s="94"/>
      <c r="H1243" s="94">
        <v>10639.0</v>
      </c>
      <c r="I1243" s="94" t="s">
        <v>10869</v>
      </c>
      <c r="J1243" s="161" t="s">
        <v>10870</v>
      </c>
      <c r="K1243" s="161" t="s">
        <v>10871</v>
      </c>
      <c r="L1243" s="430" t="s">
        <v>10871</v>
      </c>
      <c r="M1243" s="94" t="s">
        <v>10872</v>
      </c>
      <c r="N1243" s="94" t="s">
        <v>10872</v>
      </c>
      <c r="O1243" s="431">
        <v>46062.0</v>
      </c>
      <c r="P1243" s="436">
        <v>46076.0</v>
      </c>
      <c r="Q1243" s="94" t="s">
        <v>143</v>
      </c>
      <c r="R1243" s="94">
        <v>1.0</v>
      </c>
      <c r="S1243" s="167" t="s">
        <v>251</v>
      </c>
      <c r="T1243" s="841" t="s">
        <v>195</v>
      </c>
      <c r="U1243" s="166" t="s">
        <v>128</v>
      </c>
      <c r="V1243" s="166" t="s">
        <v>302</v>
      </c>
      <c r="W1243" s="175"/>
      <c r="X1243" s="175"/>
      <c r="Y1243" s="175"/>
      <c r="Z1243" s="175"/>
      <c r="AA1243" s="175"/>
    </row>
    <row r="1244" ht="22.5" customHeight="1">
      <c r="A1244" s="72">
        <f>COUNTIF('Copy of Call &amp; Chat-Lidya (buat'!$I$4:$I$1868,I1244)</f>
        <v>3</v>
      </c>
      <c r="B1244" s="545">
        <v>46099.0</v>
      </c>
      <c r="C1244" s="94" t="s">
        <v>83</v>
      </c>
      <c r="D1244" s="94" t="s">
        <v>125</v>
      </c>
      <c r="E1244" s="75" t="s">
        <v>8902</v>
      </c>
      <c r="F1244" s="429">
        <v>46084.0</v>
      </c>
      <c r="G1244" s="94"/>
      <c r="H1244" s="94">
        <v>10642.0</v>
      </c>
      <c r="I1244" s="94" t="s">
        <v>3773</v>
      </c>
      <c r="J1244" s="161" t="s">
        <v>10879</v>
      </c>
      <c r="K1244" s="161" t="s">
        <v>154</v>
      </c>
      <c r="L1244" s="430" t="s">
        <v>154</v>
      </c>
      <c r="M1244" s="94" t="s">
        <v>3775</v>
      </c>
      <c r="N1244" s="94" t="s">
        <v>3775</v>
      </c>
      <c r="O1244" s="431">
        <v>46062.0</v>
      </c>
      <c r="P1244" s="436">
        <v>46076.0</v>
      </c>
      <c r="Q1244" s="94" t="s">
        <v>124</v>
      </c>
      <c r="R1244" s="94">
        <v>1.0</v>
      </c>
      <c r="S1244" s="167" t="s">
        <v>251</v>
      </c>
      <c r="T1244" s="841" t="s">
        <v>195</v>
      </c>
      <c r="U1244" s="166" t="s">
        <v>128</v>
      </c>
      <c r="V1244" s="166" t="s">
        <v>302</v>
      </c>
      <c r="W1244" s="175"/>
      <c r="X1244" s="175"/>
      <c r="Y1244" s="175"/>
      <c r="Z1244" s="175"/>
      <c r="AA1244" s="175"/>
    </row>
    <row r="1245" ht="22.5" customHeight="1">
      <c r="A1245" s="72">
        <f>COUNTIF('Copy of Call &amp; Chat-Lidya (buat'!$I$4:$I$1868,I1245)</f>
        <v>2</v>
      </c>
      <c r="B1245" s="545">
        <v>46099.0</v>
      </c>
      <c r="C1245" s="94" t="s">
        <v>83</v>
      </c>
      <c r="D1245" s="94" t="s">
        <v>125</v>
      </c>
      <c r="E1245" s="75" t="s">
        <v>8920</v>
      </c>
      <c r="F1245" s="429">
        <v>46084.0</v>
      </c>
      <c r="G1245" s="94"/>
      <c r="H1245" s="94">
        <v>10643.0</v>
      </c>
      <c r="I1245" s="94" t="s">
        <v>10886</v>
      </c>
      <c r="J1245" s="161" t="s">
        <v>10888</v>
      </c>
      <c r="K1245" s="161" t="s">
        <v>10889</v>
      </c>
      <c r="L1245" s="430" t="s">
        <v>10889</v>
      </c>
      <c r="M1245" s="94" t="s">
        <v>10890</v>
      </c>
      <c r="N1245" s="94" t="s">
        <v>10890</v>
      </c>
      <c r="O1245" s="431">
        <v>46062.0</v>
      </c>
      <c r="P1245" s="436">
        <v>46076.0</v>
      </c>
      <c r="Q1245" s="94" t="s">
        <v>124</v>
      </c>
      <c r="R1245" s="94">
        <v>1.0</v>
      </c>
      <c r="S1245" s="166" t="s">
        <v>292</v>
      </c>
      <c r="T1245" s="162" t="s">
        <v>145</v>
      </c>
      <c r="U1245" s="167" t="s">
        <v>101</v>
      </c>
      <c r="V1245" s="166" t="s">
        <v>283</v>
      </c>
      <c r="W1245" s="175"/>
      <c r="X1245" s="175"/>
      <c r="Y1245" s="175"/>
      <c r="Z1245" s="353" t="s">
        <v>12408</v>
      </c>
      <c r="AA1245" s="175"/>
    </row>
    <row r="1246" ht="22.5" customHeight="1">
      <c r="A1246" s="72">
        <f>COUNTIF('Copy of Call &amp; Chat-Lidya (buat'!$I$4:$I$1868,I1246)</f>
        <v>2</v>
      </c>
      <c r="B1246" s="545">
        <v>46099.0</v>
      </c>
      <c r="C1246" s="94" t="s">
        <v>83</v>
      </c>
      <c r="D1246" s="94" t="s">
        <v>125</v>
      </c>
      <c r="E1246" s="75" t="s">
        <v>8941</v>
      </c>
      <c r="F1246" s="429">
        <v>46084.0</v>
      </c>
      <c r="G1246" s="94"/>
      <c r="H1246" s="94">
        <v>10646.0</v>
      </c>
      <c r="I1246" s="94" t="s">
        <v>10896</v>
      </c>
      <c r="J1246" s="161" t="s">
        <v>10898</v>
      </c>
      <c r="K1246" s="161" t="s">
        <v>253</v>
      </c>
      <c r="L1246" s="430" t="s">
        <v>253</v>
      </c>
      <c r="M1246" s="94" t="s">
        <v>10900</v>
      </c>
      <c r="N1246" s="94" t="s">
        <v>10900</v>
      </c>
      <c r="O1246" s="431">
        <v>46063.0</v>
      </c>
      <c r="P1246" s="436">
        <v>46077.0</v>
      </c>
      <c r="Q1246" s="94" t="s">
        <v>124</v>
      </c>
      <c r="R1246" s="94">
        <v>1.0</v>
      </c>
      <c r="S1246" s="166" t="s">
        <v>350</v>
      </c>
      <c r="T1246" s="162" t="s">
        <v>145</v>
      </c>
      <c r="U1246" s="167" t="s">
        <v>101</v>
      </c>
      <c r="V1246" s="166" t="s">
        <v>283</v>
      </c>
      <c r="W1246" s="175"/>
      <c r="X1246" s="175"/>
      <c r="Y1246" s="175"/>
      <c r="Z1246" s="353" t="s">
        <v>6513</v>
      </c>
      <c r="AA1246" s="175"/>
    </row>
    <row r="1247" ht="22.5" customHeight="1">
      <c r="A1247" s="72">
        <f>COUNTIF('Copy of Call &amp; Chat-Lidya (buat'!$I$4:$I$1868,I1247)</f>
        <v>2</v>
      </c>
      <c r="B1247" s="545">
        <v>46099.0</v>
      </c>
      <c r="C1247" s="94" t="s">
        <v>83</v>
      </c>
      <c r="D1247" s="94" t="s">
        <v>125</v>
      </c>
      <c r="E1247" s="75" t="s">
        <v>8955</v>
      </c>
      <c r="F1247" s="429">
        <v>46084.0</v>
      </c>
      <c r="G1247" s="94"/>
      <c r="H1247" s="94">
        <v>10647.0</v>
      </c>
      <c r="I1247" s="94" t="s">
        <v>10908</v>
      </c>
      <c r="J1247" s="161" t="s">
        <v>10909</v>
      </c>
      <c r="K1247" s="161" t="s">
        <v>10912</v>
      </c>
      <c r="L1247" s="430" t="s">
        <v>10912</v>
      </c>
      <c r="M1247" s="94" t="s">
        <v>10913</v>
      </c>
      <c r="N1247" s="94" t="s">
        <v>10913</v>
      </c>
      <c r="O1247" s="431">
        <v>46063.0</v>
      </c>
      <c r="P1247" s="436">
        <v>46077.0</v>
      </c>
      <c r="Q1247" s="94" t="s">
        <v>124</v>
      </c>
      <c r="R1247" s="75" t="s">
        <v>124</v>
      </c>
      <c r="S1247" s="166" t="s">
        <v>292</v>
      </c>
      <c r="T1247" s="162" t="s">
        <v>145</v>
      </c>
      <c r="U1247" s="167" t="s">
        <v>101</v>
      </c>
      <c r="V1247" s="166" t="s">
        <v>873</v>
      </c>
      <c r="W1247" s="175"/>
      <c r="X1247" s="175"/>
      <c r="Y1247" s="175"/>
      <c r="Z1247" s="353" t="s">
        <v>12409</v>
      </c>
      <c r="AA1247" s="175"/>
    </row>
    <row r="1248" ht="22.5" customHeight="1">
      <c r="A1248" s="72">
        <f>COUNTIF('Copy of Call &amp; Chat-Lidya (buat'!$I$4:$I$1868,I1248)</f>
        <v>3</v>
      </c>
      <c r="B1248" s="545">
        <v>46099.0</v>
      </c>
      <c r="C1248" s="94" t="s">
        <v>83</v>
      </c>
      <c r="D1248" s="94" t="s">
        <v>125</v>
      </c>
      <c r="E1248" s="75" t="s">
        <v>8969</v>
      </c>
      <c r="F1248" s="429">
        <v>46084.0</v>
      </c>
      <c r="G1248" s="94"/>
      <c r="H1248" s="94">
        <v>10648.0</v>
      </c>
      <c r="I1248" s="94" t="s">
        <v>3781</v>
      </c>
      <c r="J1248" s="161" t="s">
        <v>10915</v>
      </c>
      <c r="K1248" s="161" t="s">
        <v>3783</v>
      </c>
      <c r="L1248" s="430" t="s">
        <v>3783</v>
      </c>
      <c r="M1248" s="94" t="s">
        <v>3784</v>
      </c>
      <c r="N1248" s="94" t="s">
        <v>3784</v>
      </c>
      <c r="O1248" s="431">
        <v>46063.0</v>
      </c>
      <c r="P1248" s="436">
        <v>46077.0</v>
      </c>
      <c r="Q1248" s="94" t="s">
        <v>143</v>
      </c>
      <c r="R1248" s="94">
        <v>1.0</v>
      </c>
      <c r="S1248" s="167" t="s">
        <v>126</v>
      </c>
      <c r="T1248" s="162" t="s">
        <v>145</v>
      </c>
      <c r="U1248" s="167" t="s">
        <v>101</v>
      </c>
      <c r="V1248" s="167" t="s">
        <v>131</v>
      </c>
      <c r="W1248" s="175"/>
      <c r="X1248" s="175"/>
      <c r="Y1248" s="175"/>
      <c r="Z1248" s="175"/>
      <c r="AA1248" s="175"/>
    </row>
    <row r="1249" ht="22.5" customHeight="1">
      <c r="A1249" s="72">
        <f>COUNTIF('Copy of Call &amp; Chat-Lidya (buat'!$I$4:$I$1868,I1249)</f>
        <v>3</v>
      </c>
      <c r="B1249" s="545">
        <v>46099.0</v>
      </c>
      <c r="C1249" s="94" t="s">
        <v>83</v>
      </c>
      <c r="D1249" s="94" t="s">
        <v>125</v>
      </c>
      <c r="E1249" s="75" t="s">
        <v>8994</v>
      </c>
      <c r="F1249" s="429">
        <v>46084.0</v>
      </c>
      <c r="G1249" s="94"/>
      <c r="H1249" s="94">
        <v>10650.0</v>
      </c>
      <c r="I1249" s="94" t="s">
        <v>8147</v>
      </c>
      <c r="J1249" s="161" t="s">
        <v>8148</v>
      </c>
      <c r="K1249" s="161" t="s">
        <v>8149</v>
      </c>
      <c r="L1249" s="430" t="s">
        <v>8149</v>
      </c>
      <c r="M1249" s="94" t="s">
        <v>8150</v>
      </c>
      <c r="N1249" s="94" t="s">
        <v>8150</v>
      </c>
      <c r="O1249" s="431">
        <v>46064.0</v>
      </c>
      <c r="P1249" s="436">
        <v>46078.0</v>
      </c>
      <c r="Q1249" s="94" t="s">
        <v>143</v>
      </c>
      <c r="R1249" s="94">
        <v>1.0</v>
      </c>
      <c r="S1249" s="167" t="s">
        <v>251</v>
      </c>
      <c r="T1249" s="162" t="s">
        <v>195</v>
      </c>
      <c r="U1249" s="167" t="s">
        <v>128</v>
      </c>
      <c r="V1249" s="166" t="s">
        <v>302</v>
      </c>
      <c r="W1249" s="175"/>
      <c r="X1249" s="175"/>
      <c r="Y1249" s="175"/>
      <c r="Z1249" s="175"/>
      <c r="AA1249" s="175"/>
    </row>
    <row r="1250" ht="22.5" customHeight="1">
      <c r="A1250" s="72">
        <f>COUNTIF('Copy of Call &amp; Chat-Lidya (buat'!$I$4:$I$1868,I1250)</f>
        <v>3</v>
      </c>
      <c r="B1250" s="545">
        <v>46099.0</v>
      </c>
      <c r="C1250" s="94" t="s">
        <v>83</v>
      </c>
      <c r="D1250" s="94" t="s">
        <v>125</v>
      </c>
      <c r="E1250" s="75" t="s">
        <v>9007</v>
      </c>
      <c r="F1250" s="429">
        <v>46084.0</v>
      </c>
      <c r="G1250" s="94"/>
      <c r="H1250" s="94">
        <v>10651.0</v>
      </c>
      <c r="I1250" s="94" t="s">
        <v>3638</v>
      </c>
      <c r="J1250" s="161" t="s">
        <v>3639</v>
      </c>
      <c r="K1250" s="161" t="s">
        <v>3640</v>
      </c>
      <c r="L1250" s="430" t="s">
        <v>3640</v>
      </c>
      <c r="M1250" s="94" t="s">
        <v>3641</v>
      </c>
      <c r="N1250" s="94" t="s">
        <v>3641</v>
      </c>
      <c r="O1250" s="431">
        <v>46064.0</v>
      </c>
      <c r="P1250" s="436">
        <v>46078.0</v>
      </c>
      <c r="Q1250" s="94" t="s">
        <v>124</v>
      </c>
      <c r="R1250" s="94">
        <v>1.0</v>
      </c>
      <c r="S1250" s="166" t="s">
        <v>251</v>
      </c>
      <c r="T1250" s="841" t="s">
        <v>195</v>
      </c>
      <c r="U1250" s="166" t="s">
        <v>128</v>
      </c>
      <c r="V1250" s="166" t="s">
        <v>302</v>
      </c>
      <c r="W1250" s="175"/>
      <c r="X1250" s="175"/>
      <c r="Y1250" s="175"/>
      <c r="Z1250" s="175"/>
      <c r="AA1250" s="175"/>
    </row>
    <row r="1251" ht="22.5" customHeight="1">
      <c r="A1251" s="72">
        <f>COUNTIF('Copy of Call &amp; Chat-Lidya (buat'!$I$4:$I$1868,I1251)</f>
        <v>2</v>
      </c>
      <c r="B1251" s="545">
        <v>46099.0</v>
      </c>
      <c r="C1251" s="94" t="s">
        <v>83</v>
      </c>
      <c r="D1251" s="94" t="s">
        <v>125</v>
      </c>
      <c r="E1251" s="75" t="s">
        <v>9021</v>
      </c>
      <c r="F1251" s="429">
        <v>46084.0</v>
      </c>
      <c r="G1251" s="94"/>
      <c r="H1251" s="94">
        <v>10652.0</v>
      </c>
      <c r="I1251" s="94" t="s">
        <v>10921</v>
      </c>
      <c r="J1251" s="161" t="s">
        <v>10922</v>
      </c>
      <c r="K1251" s="161" t="s">
        <v>10923</v>
      </c>
      <c r="L1251" s="430" t="s">
        <v>10923</v>
      </c>
      <c r="M1251" s="94" t="s">
        <v>10924</v>
      </c>
      <c r="N1251" s="94" t="s">
        <v>10924</v>
      </c>
      <c r="O1251" s="431">
        <v>46064.0</v>
      </c>
      <c r="P1251" s="436">
        <v>46078.0</v>
      </c>
      <c r="Q1251" s="94" t="s">
        <v>143</v>
      </c>
      <c r="R1251" s="94">
        <v>1.0</v>
      </c>
      <c r="S1251" s="166" t="s">
        <v>251</v>
      </c>
      <c r="T1251" s="841" t="s">
        <v>195</v>
      </c>
      <c r="U1251" s="166" t="s">
        <v>128</v>
      </c>
      <c r="V1251" s="166" t="s">
        <v>302</v>
      </c>
      <c r="W1251" s="175"/>
      <c r="X1251" s="175"/>
      <c r="Y1251" s="175"/>
      <c r="Z1251" s="175"/>
      <c r="AA1251" s="175"/>
    </row>
    <row r="1252" ht="22.5" customHeight="1">
      <c r="A1252" s="72">
        <f>COUNTIF('Copy of Call &amp; Chat-Lidya (buat'!$I$4:$I$1868,I1252)</f>
        <v>3</v>
      </c>
      <c r="B1252" s="545">
        <v>46099.0</v>
      </c>
      <c r="C1252" s="94" t="s">
        <v>83</v>
      </c>
      <c r="D1252" s="94" t="s">
        <v>125</v>
      </c>
      <c r="E1252" s="75" t="s">
        <v>9034</v>
      </c>
      <c r="F1252" s="429">
        <v>46084.0</v>
      </c>
      <c r="G1252" s="94"/>
      <c r="H1252" s="94">
        <v>10653.0</v>
      </c>
      <c r="I1252" s="94" t="s">
        <v>8162</v>
      </c>
      <c r="J1252" s="161" t="s">
        <v>8163</v>
      </c>
      <c r="K1252" s="161" t="s">
        <v>8164</v>
      </c>
      <c r="L1252" s="430" t="s">
        <v>8164</v>
      </c>
      <c r="M1252" s="94" t="s">
        <v>8165</v>
      </c>
      <c r="N1252" s="94" t="s">
        <v>8165</v>
      </c>
      <c r="O1252" s="431">
        <v>46064.0</v>
      </c>
      <c r="P1252" s="436">
        <v>46078.0</v>
      </c>
      <c r="Q1252" s="94" t="s">
        <v>124</v>
      </c>
      <c r="R1252" s="94">
        <v>1.0</v>
      </c>
      <c r="S1252" s="166" t="s">
        <v>350</v>
      </c>
      <c r="T1252" s="162" t="s">
        <v>145</v>
      </c>
      <c r="U1252" s="167" t="s">
        <v>101</v>
      </c>
      <c r="V1252" s="166" t="s">
        <v>283</v>
      </c>
      <c r="W1252" s="175"/>
      <c r="X1252" s="175"/>
      <c r="Y1252" s="175"/>
      <c r="Z1252" s="353" t="s">
        <v>12430</v>
      </c>
      <c r="AA1252" s="175"/>
    </row>
    <row r="1253" ht="22.5" customHeight="1">
      <c r="A1253" s="72">
        <f>COUNTIF('Copy of Call &amp; Chat-Lidya (buat'!$I$4:$I$1868,I1253)</f>
        <v>2</v>
      </c>
      <c r="B1253" s="545">
        <v>46099.0</v>
      </c>
      <c r="C1253" s="94" t="s">
        <v>83</v>
      </c>
      <c r="D1253" s="94" t="s">
        <v>125</v>
      </c>
      <c r="E1253" s="75" t="s">
        <v>9048</v>
      </c>
      <c r="F1253" s="429">
        <v>46084.0</v>
      </c>
      <c r="G1253" s="94"/>
      <c r="H1253" s="94">
        <v>10655.0</v>
      </c>
      <c r="I1253" s="94" t="s">
        <v>10930</v>
      </c>
      <c r="J1253" s="161" t="s">
        <v>10931</v>
      </c>
      <c r="K1253" s="161" t="s">
        <v>10932</v>
      </c>
      <c r="L1253" s="430" t="s">
        <v>10932</v>
      </c>
      <c r="M1253" s="94" t="s">
        <v>10934</v>
      </c>
      <c r="N1253" s="94" t="s">
        <v>10934</v>
      </c>
      <c r="O1253" s="431">
        <v>46064.0</v>
      </c>
      <c r="P1253" s="436">
        <v>46078.0</v>
      </c>
      <c r="Q1253" s="94" t="s">
        <v>213</v>
      </c>
      <c r="R1253" s="94">
        <v>1.0</v>
      </c>
      <c r="S1253" s="166" t="s">
        <v>126</v>
      </c>
      <c r="T1253" s="162" t="s">
        <v>145</v>
      </c>
      <c r="U1253" s="167" t="s">
        <v>101</v>
      </c>
      <c r="V1253" s="167" t="s">
        <v>131</v>
      </c>
      <c r="W1253" s="175"/>
      <c r="X1253" s="175"/>
      <c r="Y1253" s="175"/>
      <c r="Z1253" s="175"/>
      <c r="AA1253" s="175"/>
    </row>
    <row r="1254" ht="22.5" customHeight="1">
      <c r="A1254" s="72">
        <f>COUNTIF('Copy of Call &amp; Chat-Lidya (buat'!$I$4:$I$1868,I1254)</f>
        <v>3</v>
      </c>
      <c r="B1254" s="545">
        <v>46099.0</v>
      </c>
      <c r="C1254" s="94" t="s">
        <v>83</v>
      </c>
      <c r="D1254" s="94" t="s">
        <v>125</v>
      </c>
      <c r="E1254" s="75" t="s">
        <v>9058</v>
      </c>
      <c r="F1254" s="429">
        <v>46084.0</v>
      </c>
      <c r="G1254" s="94"/>
      <c r="H1254" s="94">
        <v>10657.0</v>
      </c>
      <c r="I1254" s="94" t="s">
        <v>3649</v>
      </c>
      <c r="J1254" s="161" t="s">
        <v>10937</v>
      </c>
      <c r="K1254" s="161" t="s">
        <v>3652</v>
      </c>
      <c r="L1254" s="430" t="s">
        <v>3652</v>
      </c>
      <c r="M1254" s="94" t="s">
        <v>3653</v>
      </c>
      <c r="N1254" s="94" t="s">
        <v>3653</v>
      </c>
      <c r="O1254" s="431">
        <v>46065.0</v>
      </c>
      <c r="P1254" s="436">
        <v>46079.0</v>
      </c>
      <c r="Q1254" s="94" t="s">
        <v>95</v>
      </c>
      <c r="R1254" s="94">
        <v>1.0</v>
      </c>
      <c r="S1254" s="167" t="s">
        <v>251</v>
      </c>
      <c r="T1254" s="162" t="s">
        <v>145</v>
      </c>
      <c r="U1254" s="167" t="s">
        <v>101</v>
      </c>
      <c r="V1254" s="167" t="s">
        <v>131</v>
      </c>
      <c r="W1254" s="175"/>
      <c r="X1254" s="175"/>
      <c r="Y1254" s="175"/>
      <c r="Z1254" s="175"/>
      <c r="AA1254" s="175"/>
    </row>
    <row r="1255" ht="22.5" customHeight="1">
      <c r="A1255" s="72">
        <f>COUNTIF('Copy of Call &amp; Chat-Lidya (buat'!$I$4:$I$1868,I1255)</f>
        <v>2</v>
      </c>
      <c r="B1255" s="545">
        <v>46099.0</v>
      </c>
      <c r="C1255" s="94" t="s">
        <v>83</v>
      </c>
      <c r="D1255" s="94" t="s">
        <v>125</v>
      </c>
      <c r="E1255" s="75" t="s">
        <v>9066</v>
      </c>
      <c r="F1255" s="429">
        <v>46084.0</v>
      </c>
      <c r="G1255" s="94"/>
      <c r="H1255" s="94">
        <v>10659.0</v>
      </c>
      <c r="I1255" s="94" t="s">
        <v>10938</v>
      </c>
      <c r="J1255" s="161" t="s">
        <v>10939</v>
      </c>
      <c r="K1255" s="161" t="s">
        <v>10940</v>
      </c>
      <c r="L1255" s="430" t="s">
        <v>10940</v>
      </c>
      <c r="M1255" s="94" t="s">
        <v>10941</v>
      </c>
      <c r="N1255" s="94" t="s">
        <v>10942</v>
      </c>
      <c r="O1255" s="431">
        <v>46065.0</v>
      </c>
      <c r="P1255" s="436">
        <v>46079.0</v>
      </c>
      <c r="Q1255" s="94" t="s">
        <v>124</v>
      </c>
      <c r="R1255" s="94">
        <v>1.0</v>
      </c>
      <c r="S1255" s="167" t="s">
        <v>126</v>
      </c>
      <c r="T1255" s="162" t="s">
        <v>145</v>
      </c>
      <c r="U1255" s="167" t="s">
        <v>101</v>
      </c>
      <c r="V1255" s="167" t="s">
        <v>131</v>
      </c>
      <c r="W1255" s="175"/>
      <c r="X1255" s="175"/>
      <c r="Y1255" s="175"/>
      <c r="Z1255" s="175"/>
      <c r="AA1255" s="175"/>
    </row>
    <row r="1256" ht="22.5" customHeight="1">
      <c r="A1256" s="72">
        <f>COUNTIF('Copy of Call &amp; Chat-Lidya (buat'!$I$4:$I$1868,I1256)</f>
        <v>3</v>
      </c>
      <c r="B1256" s="545">
        <v>46099.0</v>
      </c>
      <c r="C1256" s="94" t="s">
        <v>83</v>
      </c>
      <c r="D1256" s="94" t="s">
        <v>125</v>
      </c>
      <c r="E1256" s="75" t="s">
        <v>9075</v>
      </c>
      <c r="F1256" s="429">
        <v>46084.0</v>
      </c>
      <c r="G1256" s="94"/>
      <c r="H1256" s="94">
        <v>10660.0</v>
      </c>
      <c r="I1256" s="94" t="s">
        <v>3787</v>
      </c>
      <c r="J1256" s="161" t="s">
        <v>10943</v>
      </c>
      <c r="K1256" s="161" t="s">
        <v>3789</v>
      </c>
      <c r="L1256" s="430" t="s">
        <v>3789</v>
      </c>
      <c r="M1256" s="94" t="s">
        <v>3790</v>
      </c>
      <c r="N1256" s="94" t="s">
        <v>3790</v>
      </c>
      <c r="O1256" s="431">
        <v>46065.0</v>
      </c>
      <c r="P1256" s="436">
        <v>46079.0</v>
      </c>
      <c r="Q1256" s="94" t="s">
        <v>124</v>
      </c>
      <c r="R1256" s="94">
        <v>1.0</v>
      </c>
      <c r="S1256" s="167" t="s">
        <v>126</v>
      </c>
      <c r="T1256" s="162" t="s">
        <v>145</v>
      </c>
      <c r="U1256" s="167" t="s">
        <v>101</v>
      </c>
      <c r="V1256" s="167" t="s">
        <v>131</v>
      </c>
      <c r="W1256" s="175"/>
      <c r="X1256" s="175"/>
      <c r="Y1256" s="175"/>
      <c r="Z1256" s="175"/>
      <c r="AA1256" s="175"/>
    </row>
    <row r="1257" ht="22.5" customHeight="1">
      <c r="A1257" s="72">
        <f>COUNTIF('Copy of Call &amp; Chat-Lidya (buat'!$I$4:$I$1868,I1257)</f>
        <v>2</v>
      </c>
      <c r="B1257" s="545">
        <v>46099.0</v>
      </c>
      <c r="C1257" s="94" t="s">
        <v>83</v>
      </c>
      <c r="D1257" s="94" t="s">
        <v>125</v>
      </c>
      <c r="E1257" s="75" t="s">
        <v>9083</v>
      </c>
      <c r="F1257" s="429">
        <v>46084.0</v>
      </c>
      <c r="G1257" s="94"/>
      <c r="H1257" s="94">
        <v>10663.0</v>
      </c>
      <c r="I1257" s="94" t="s">
        <v>10958</v>
      </c>
      <c r="J1257" s="161" t="s">
        <v>10959</v>
      </c>
      <c r="K1257" s="161" t="s">
        <v>3269</v>
      </c>
      <c r="L1257" s="430" t="s">
        <v>3269</v>
      </c>
      <c r="M1257" s="94" t="s">
        <v>10960</v>
      </c>
      <c r="N1257" s="94" t="s">
        <v>10960</v>
      </c>
      <c r="O1257" s="431">
        <v>46065.0</v>
      </c>
      <c r="P1257" s="436">
        <v>46079.0</v>
      </c>
      <c r="Q1257" s="94" t="s">
        <v>124</v>
      </c>
      <c r="R1257" s="94">
        <v>1.0</v>
      </c>
      <c r="S1257" s="166" t="s">
        <v>251</v>
      </c>
      <c r="T1257" s="841" t="s">
        <v>195</v>
      </c>
      <c r="U1257" s="166" t="s">
        <v>128</v>
      </c>
      <c r="V1257" s="167" t="s">
        <v>131</v>
      </c>
      <c r="W1257" s="175"/>
      <c r="X1257" s="175"/>
      <c r="Y1257" s="175"/>
      <c r="Z1257" s="175"/>
      <c r="AA1257" s="175"/>
    </row>
    <row r="1258" ht="22.5" customHeight="1">
      <c r="A1258" s="72">
        <f>COUNTIF('Copy of Call &amp; Chat-Lidya (buat'!$I$4:$I$1868,I1258)</f>
        <v>3</v>
      </c>
      <c r="B1258" s="545">
        <v>46099.0</v>
      </c>
      <c r="C1258" s="94" t="s">
        <v>83</v>
      </c>
      <c r="D1258" s="94" t="s">
        <v>125</v>
      </c>
      <c r="E1258" s="75" t="s">
        <v>9127</v>
      </c>
      <c r="F1258" s="429">
        <v>46084.0</v>
      </c>
      <c r="G1258" s="94"/>
      <c r="H1258" s="94">
        <v>10673.0</v>
      </c>
      <c r="I1258" s="94" t="s">
        <v>3793</v>
      </c>
      <c r="J1258" s="161" t="s">
        <v>11021</v>
      </c>
      <c r="K1258" s="161" t="s">
        <v>3795</v>
      </c>
      <c r="L1258" s="430" t="s">
        <v>3795</v>
      </c>
      <c r="M1258" s="94" t="s">
        <v>3796</v>
      </c>
      <c r="N1258" s="94" t="s">
        <v>3796</v>
      </c>
      <c r="O1258" s="431">
        <v>46066.0</v>
      </c>
      <c r="P1258" s="436">
        <v>46080.0</v>
      </c>
      <c r="Q1258" s="94" t="s">
        <v>124</v>
      </c>
      <c r="R1258" s="94">
        <v>1.0</v>
      </c>
      <c r="S1258" s="167" t="s">
        <v>126</v>
      </c>
      <c r="T1258" s="162" t="s">
        <v>145</v>
      </c>
      <c r="U1258" s="167" t="s">
        <v>101</v>
      </c>
      <c r="V1258" s="167" t="s">
        <v>131</v>
      </c>
      <c r="W1258" s="175"/>
      <c r="X1258" s="175"/>
      <c r="Y1258" s="175"/>
      <c r="Z1258" s="175"/>
      <c r="AA1258" s="175"/>
    </row>
    <row r="1259" ht="22.5" customHeight="1">
      <c r="A1259" s="72">
        <f>COUNTIF('Copy of Call &amp; Chat-Lidya (buat'!$I$4:$I$1868,I1259)</f>
        <v>3</v>
      </c>
      <c r="B1259" s="545">
        <v>46099.0</v>
      </c>
      <c r="C1259" s="94" t="s">
        <v>83</v>
      </c>
      <c r="D1259" s="94" t="s">
        <v>125</v>
      </c>
      <c r="E1259" s="75" t="s">
        <v>9137</v>
      </c>
      <c r="F1259" s="429">
        <v>46084.0</v>
      </c>
      <c r="G1259" s="94"/>
      <c r="H1259" s="94">
        <v>10676.0</v>
      </c>
      <c r="I1259" s="94" t="s">
        <v>3656</v>
      </c>
      <c r="J1259" s="161" t="s">
        <v>11060</v>
      </c>
      <c r="K1259" s="161" t="s">
        <v>3658</v>
      </c>
      <c r="L1259" s="430" t="s">
        <v>3658</v>
      </c>
      <c r="M1259" s="94" t="s">
        <v>3659</v>
      </c>
      <c r="N1259" s="94" t="s">
        <v>3659</v>
      </c>
      <c r="O1259" s="431">
        <v>46066.0</v>
      </c>
      <c r="P1259" s="436">
        <v>46080.0</v>
      </c>
      <c r="Q1259" s="94" t="s">
        <v>461</v>
      </c>
      <c r="R1259" s="94">
        <v>1.0</v>
      </c>
      <c r="S1259" s="167" t="s">
        <v>126</v>
      </c>
      <c r="T1259" s="162" t="s">
        <v>145</v>
      </c>
      <c r="U1259" s="167" t="s">
        <v>101</v>
      </c>
      <c r="V1259" s="167" t="s">
        <v>131</v>
      </c>
      <c r="W1259" s="175"/>
      <c r="X1259" s="175"/>
      <c r="Y1259" s="175"/>
      <c r="Z1259" s="175"/>
      <c r="AA1259" s="175"/>
    </row>
    <row r="1260" ht="22.5" customHeight="1">
      <c r="A1260" s="72">
        <f>COUNTIF('Copy of Call &amp; Chat-Lidya (buat'!$I$4:$I$1868,I1260)</f>
        <v>2</v>
      </c>
      <c r="B1260" s="545">
        <v>46099.0</v>
      </c>
      <c r="C1260" s="94" t="s">
        <v>83</v>
      </c>
      <c r="D1260" s="94" t="s">
        <v>125</v>
      </c>
      <c r="E1260" s="75" t="s">
        <v>9167</v>
      </c>
      <c r="F1260" s="429">
        <v>46084.0</v>
      </c>
      <c r="G1260" s="94"/>
      <c r="H1260" s="94">
        <v>10682.0</v>
      </c>
      <c r="I1260" s="94" t="s">
        <v>11085</v>
      </c>
      <c r="J1260" s="161" t="s">
        <v>11086</v>
      </c>
      <c r="K1260" s="161" t="s">
        <v>11088</v>
      </c>
      <c r="L1260" s="430" t="s">
        <v>11088</v>
      </c>
      <c r="M1260" s="94" t="s">
        <v>11091</v>
      </c>
      <c r="N1260" s="94" t="s">
        <v>11091</v>
      </c>
      <c r="O1260" s="431">
        <v>46068.0</v>
      </c>
      <c r="P1260" s="436">
        <v>46082.0</v>
      </c>
      <c r="Q1260" s="94" t="s">
        <v>124</v>
      </c>
      <c r="R1260" s="94">
        <v>1.0</v>
      </c>
      <c r="S1260" s="167" t="s">
        <v>251</v>
      </c>
      <c r="T1260" s="162" t="s">
        <v>145</v>
      </c>
      <c r="U1260" s="167" t="s">
        <v>101</v>
      </c>
      <c r="V1260" s="167" t="s">
        <v>131</v>
      </c>
      <c r="W1260" s="175"/>
      <c r="X1260" s="175"/>
      <c r="Y1260" s="175"/>
      <c r="Z1260" s="175"/>
      <c r="AA1260" s="175"/>
    </row>
    <row r="1261" ht="22.5" customHeight="1">
      <c r="A1261" s="72">
        <f>COUNTIF('Copy of Call &amp; Chat-Lidya (buat'!$I$4:$I$1868,I1261)</f>
        <v>2</v>
      </c>
      <c r="B1261" s="545">
        <v>46099.0</v>
      </c>
      <c r="C1261" s="94" t="s">
        <v>83</v>
      </c>
      <c r="D1261" s="94" t="s">
        <v>125</v>
      </c>
      <c r="E1261" s="75" t="s">
        <v>9175</v>
      </c>
      <c r="F1261" s="429">
        <v>46084.0</v>
      </c>
      <c r="G1261" s="94"/>
      <c r="H1261" s="94">
        <v>10683.0</v>
      </c>
      <c r="I1261" s="94" t="s">
        <v>11097</v>
      </c>
      <c r="J1261" s="161" t="s">
        <v>11098</v>
      </c>
      <c r="K1261" s="161" t="s">
        <v>11099</v>
      </c>
      <c r="L1261" s="430" t="s">
        <v>11099</v>
      </c>
      <c r="M1261" s="94" t="s">
        <v>11100</v>
      </c>
      <c r="N1261" s="94" t="s">
        <v>11100</v>
      </c>
      <c r="O1261" s="431">
        <v>46069.0</v>
      </c>
      <c r="P1261" s="436">
        <v>46083.0</v>
      </c>
      <c r="Q1261" s="94" t="s">
        <v>124</v>
      </c>
      <c r="R1261" s="94">
        <v>1.0</v>
      </c>
      <c r="S1261" s="166" t="s">
        <v>251</v>
      </c>
      <c r="T1261" s="841" t="s">
        <v>195</v>
      </c>
      <c r="U1261" s="166" t="s">
        <v>128</v>
      </c>
      <c r="V1261" s="167" t="s">
        <v>131</v>
      </c>
      <c r="W1261" s="175"/>
      <c r="X1261" s="175"/>
      <c r="Y1261" s="175"/>
      <c r="Z1261" s="175"/>
      <c r="AA1261" s="175"/>
    </row>
    <row r="1262" ht="22.5" customHeight="1">
      <c r="A1262" s="72">
        <f>COUNTIF('Copy of Call &amp; Chat-Lidya (buat'!$I$4:$I$1868,I1262)</f>
        <v>3</v>
      </c>
      <c r="B1262" s="545">
        <v>46099.0</v>
      </c>
      <c r="C1262" s="94" t="s">
        <v>83</v>
      </c>
      <c r="D1262" s="94" t="s">
        <v>125</v>
      </c>
      <c r="E1262" s="75" t="s">
        <v>6064</v>
      </c>
      <c r="F1262" s="429">
        <v>46084.0</v>
      </c>
      <c r="G1262" s="94"/>
      <c r="H1262" s="94">
        <v>10685.0</v>
      </c>
      <c r="I1262" s="94" t="s">
        <v>7440</v>
      </c>
      <c r="J1262" s="161" t="s">
        <v>7442</v>
      </c>
      <c r="K1262" s="161" t="s">
        <v>7444</v>
      </c>
      <c r="L1262" s="430" t="s">
        <v>7444</v>
      </c>
      <c r="M1262" s="94" t="s">
        <v>7445</v>
      </c>
      <c r="N1262" s="94" t="s">
        <v>7445</v>
      </c>
      <c r="O1262" s="431">
        <v>46069.0</v>
      </c>
      <c r="P1262" s="436">
        <v>46083.0</v>
      </c>
      <c r="Q1262" s="94" t="s">
        <v>143</v>
      </c>
      <c r="R1262" s="75" t="s">
        <v>124</v>
      </c>
      <c r="S1262" s="166" t="s">
        <v>292</v>
      </c>
      <c r="T1262" s="841" t="s">
        <v>350</v>
      </c>
      <c r="U1262" s="167" t="s">
        <v>101</v>
      </c>
      <c r="V1262" s="166" t="s">
        <v>6465</v>
      </c>
      <c r="W1262" s="175"/>
      <c r="X1262" s="175"/>
      <c r="Y1262" s="175"/>
      <c r="Z1262" s="353" t="s">
        <v>12523</v>
      </c>
      <c r="AA1262" s="175"/>
    </row>
    <row r="1263" ht="22.5" customHeight="1">
      <c r="A1263" s="72">
        <f>COUNTIF('Copy of Call &amp; Chat-Lidya (buat'!$I$4:$I$1868,I1263)</f>
        <v>7</v>
      </c>
      <c r="B1263" s="545">
        <v>46099.0</v>
      </c>
      <c r="C1263" s="94" t="s">
        <v>83</v>
      </c>
      <c r="D1263" s="94" t="s">
        <v>125</v>
      </c>
      <c r="E1263" s="75" t="s">
        <v>9212</v>
      </c>
      <c r="F1263" s="429">
        <v>46084.0</v>
      </c>
      <c r="G1263" s="94"/>
      <c r="H1263" s="94">
        <v>10687.0</v>
      </c>
      <c r="I1263" s="94" t="s">
        <v>2102</v>
      </c>
      <c r="J1263" s="161" t="s">
        <v>2103</v>
      </c>
      <c r="K1263" s="161" t="s">
        <v>2104</v>
      </c>
      <c r="L1263" s="430" t="s">
        <v>2104</v>
      </c>
      <c r="M1263" s="94" t="s">
        <v>2105</v>
      </c>
      <c r="N1263" s="94" t="s">
        <v>3634</v>
      </c>
      <c r="O1263" s="431">
        <v>46069.0</v>
      </c>
      <c r="P1263" s="436">
        <v>46083.0</v>
      </c>
      <c r="Q1263" s="94" t="s">
        <v>124</v>
      </c>
      <c r="R1263" s="94">
        <v>1.0</v>
      </c>
      <c r="S1263" s="166" t="s">
        <v>350</v>
      </c>
      <c r="T1263" s="162" t="s">
        <v>145</v>
      </c>
      <c r="U1263" s="167" t="s">
        <v>101</v>
      </c>
      <c r="V1263" s="166" t="s">
        <v>283</v>
      </c>
      <c r="W1263" s="175"/>
      <c r="X1263" s="175"/>
      <c r="Y1263" s="175"/>
      <c r="Z1263" s="353" t="s">
        <v>11900</v>
      </c>
      <c r="AA1263" s="175"/>
    </row>
    <row r="1264" ht="22.5" customHeight="1">
      <c r="A1264" s="72">
        <f>COUNTIF('Copy of Call &amp; Chat-Lidya (buat'!$I$4:$I$1868,I1264)</f>
        <v>3</v>
      </c>
      <c r="B1264" s="545">
        <v>46099.0</v>
      </c>
      <c r="C1264" s="94" t="s">
        <v>83</v>
      </c>
      <c r="D1264" s="94" t="s">
        <v>125</v>
      </c>
      <c r="E1264" s="75" t="s">
        <v>2264</v>
      </c>
      <c r="F1264" s="429">
        <v>46084.0</v>
      </c>
      <c r="G1264" s="94"/>
      <c r="H1264" s="94">
        <v>10688.0</v>
      </c>
      <c r="I1264" s="94" t="s">
        <v>3805</v>
      </c>
      <c r="J1264" s="161" t="s">
        <v>11116</v>
      </c>
      <c r="K1264" s="161" t="s">
        <v>3807</v>
      </c>
      <c r="L1264" s="430" t="s">
        <v>3807</v>
      </c>
      <c r="M1264" s="94" t="s">
        <v>3808</v>
      </c>
      <c r="N1264" s="94" t="s">
        <v>3808</v>
      </c>
      <c r="O1264" s="431">
        <v>46069.0</v>
      </c>
      <c r="P1264" s="436">
        <v>46083.0</v>
      </c>
      <c r="Q1264" s="94" t="s">
        <v>124</v>
      </c>
      <c r="R1264" s="94">
        <v>1.0</v>
      </c>
      <c r="S1264" s="167" t="s">
        <v>126</v>
      </c>
      <c r="T1264" s="162" t="s">
        <v>145</v>
      </c>
      <c r="U1264" s="167" t="s">
        <v>101</v>
      </c>
      <c r="V1264" s="167" t="s">
        <v>131</v>
      </c>
      <c r="W1264" s="175"/>
      <c r="X1264" s="175"/>
      <c r="Y1264" s="175"/>
      <c r="Z1264" s="175"/>
      <c r="AA1264" s="175"/>
    </row>
    <row r="1265" ht="22.5" customHeight="1">
      <c r="A1265" s="72">
        <f>COUNTIF('Copy of Call &amp; Chat-Lidya (buat'!$I$4:$I$1868,I1265)</f>
        <v>3</v>
      </c>
      <c r="B1265" s="545">
        <v>46099.0</v>
      </c>
      <c r="C1265" s="94" t="s">
        <v>83</v>
      </c>
      <c r="D1265" s="94" t="s">
        <v>125</v>
      </c>
      <c r="E1265" s="75" t="s">
        <v>2180</v>
      </c>
      <c r="F1265" s="429">
        <v>46084.0</v>
      </c>
      <c r="G1265" s="94"/>
      <c r="H1265" s="94">
        <v>10694.0</v>
      </c>
      <c r="I1265" s="94" t="s">
        <v>3824</v>
      </c>
      <c r="J1265" s="161" t="s">
        <v>3825</v>
      </c>
      <c r="K1265" s="161" t="s">
        <v>1392</v>
      </c>
      <c r="L1265" s="430" t="s">
        <v>1392</v>
      </c>
      <c r="M1265" s="94" t="s">
        <v>3827</v>
      </c>
      <c r="N1265" s="94" t="s">
        <v>3827</v>
      </c>
      <c r="O1265" s="431">
        <v>46069.0</v>
      </c>
      <c r="P1265" s="436">
        <v>46083.0</v>
      </c>
      <c r="Q1265" s="94" t="s">
        <v>124</v>
      </c>
      <c r="R1265" s="94">
        <v>1.0</v>
      </c>
      <c r="S1265" s="167" t="s">
        <v>126</v>
      </c>
      <c r="T1265" s="841" t="s">
        <v>350</v>
      </c>
      <c r="U1265" s="167" t="s">
        <v>101</v>
      </c>
      <c r="V1265" s="166" t="s">
        <v>283</v>
      </c>
      <c r="W1265" s="175"/>
      <c r="X1265" s="175"/>
      <c r="Y1265" s="175"/>
      <c r="Z1265" s="353" t="s">
        <v>12547</v>
      </c>
      <c r="AA1265" s="175"/>
    </row>
    <row r="1266" ht="22.5" customHeight="1">
      <c r="A1266" s="72">
        <f>COUNTIF('Copy of Call &amp; Chat-Lidya (buat'!$I$4:$I$1868,I1266)</f>
        <v>2</v>
      </c>
      <c r="B1266" s="545">
        <v>46099.0</v>
      </c>
      <c r="C1266" s="94" t="s">
        <v>83</v>
      </c>
      <c r="D1266" s="94" t="s">
        <v>125</v>
      </c>
      <c r="E1266" s="75" t="s">
        <v>2202</v>
      </c>
      <c r="F1266" s="429">
        <v>46084.0</v>
      </c>
      <c r="G1266" s="94"/>
      <c r="H1266" s="94">
        <v>10698.0</v>
      </c>
      <c r="I1266" s="94" t="s">
        <v>11128</v>
      </c>
      <c r="J1266" s="161" t="s">
        <v>11129</v>
      </c>
      <c r="K1266" s="161" t="s">
        <v>11129</v>
      </c>
      <c r="L1266" s="430" t="s">
        <v>11129</v>
      </c>
      <c r="M1266" s="94" t="s">
        <v>11130</v>
      </c>
      <c r="N1266" s="94" t="s">
        <v>11130</v>
      </c>
      <c r="O1266" s="431">
        <v>46070.0</v>
      </c>
      <c r="P1266" s="436">
        <v>46084.0</v>
      </c>
      <c r="Q1266" s="94" t="s">
        <v>124</v>
      </c>
      <c r="R1266" s="94">
        <v>1.0</v>
      </c>
      <c r="S1266" s="167" t="s">
        <v>126</v>
      </c>
      <c r="T1266" s="162" t="s">
        <v>145</v>
      </c>
      <c r="U1266" s="167" t="s">
        <v>101</v>
      </c>
      <c r="V1266" s="167" t="s">
        <v>131</v>
      </c>
      <c r="W1266" s="175"/>
      <c r="X1266" s="175"/>
      <c r="Y1266" s="175"/>
      <c r="Z1266" s="175"/>
      <c r="AA1266" s="175"/>
    </row>
    <row r="1267" ht="22.5" customHeight="1">
      <c r="A1267" s="72">
        <f>COUNTIF('Copy of Call &amp; Chat-Lidya (buat'!$I$4:$I$1868,I1267)</f>
        <v>10</v>
      </c>
      <c r="B1267" s="545">
        <v>46099.0</v>
      </c>
      <c r="C1267" s="94" t="s">
        <v>83</v>
      </c>
      <c r="D1267" s="94" t="s">
        <v>125</v>
      </c>
      <c r="E1267" s="75" t="s">
        <v>1660</v>
      </c>
      <c r="F1267" s="429">
        <v>46084.0</v>
      </c>
      <c r="G1267" s="94"/>
      <c r="H1267" s="94" t="s">
        <v>1661</v>
      </c>
      <c r="I1267" s="94" t="s">
        <v>1662</v>
      </c>
      <c r="J1267" s="161" t="s">
        <v>1663</v>
      </c>
      <c r="K1267" s="161" t="s">
        <v>1664</v>
      </c>
      <c r="L1267" s="430" t="s">
        <v>1665</v>
      </c>
      <c r="M1267" s="94" t="s">
        <v>1667</v>
      </c>
      <c r="N1267" s="175"/>
      <c r="O1267" s="431">
        <v>46061.0</v>
      </c>
      <c r="P1267" s="436">
        <v>46075.0</v>
      </c>
      <c r="Q1267" s="75" t="s">
        <v>485</v>
      </c>
      <c r="R1267" s="94">
        <v>2.0</v>
      </c>
      <c r="S1267" s="166" t="s">
        <v>350</v>
      </c>
      <c r="T1267" s="162" t="s">
        <v>145</v>
      </c>
      <c r="U1267" s="167" t="s">
        <v>101</v>
      </c>
      <c r="V1267" s="166" t="s">
        <v>283</v>
      </c>
      <c r="W1267" s="163"/>
      <c r="X1267" s="94" t="s">
        <v>1035</v>
      </c>
      <c r="Y1267" s="163"/>
      <c r="Z1267" s="353" t="s">
        <v>12557</v>
      </c>
      <c r="AA1267" s="175"/>
    </row>
    <row r="1268" ht="22.5" customHeight="1">
      <c r="A1268" s="72">
        <f>COUNTIF('Copy of Call &amp; Chat-Lidya (buat'!$I$4:$I$1868,I1268)</f>
        <v>10</v>
      </c>
      <c r="B1268" s="545">
        <v>46099.0</v>
      </c>
      <c r="C1268" s="94" t="s">
        <v>83</v>
      </c>
      <c r="D1268" s="94" t="s">
        <v>125</v>
      </c>
      <c r="E1268" s="75" t="s">
        <v>1672</v>
      </c>
      <c r="F1268" s="429">
        <v>46084.0</v>
      </c>
      <c r="G1268" s="94"/>
      <c r="H1268" s="94" t="s">
        <v>1673</v>
      </c>
      <c r="I1268" s="94" t="s">
        <v>1674</v>
      </c>
      <c r="J1268" s="161" t="s">
        <v>1675</v>
      </c>
      <c r="K1268" s="161" t="s">
        <v>1676</v>
      </c>
      <c r="L1268" s="430" t="s">
        <v>1676</v>
      </c>
      <c r="M1268" s="94" t="s">
        <v>1677</v>
      </c>
      <c r="N1268" s="94" t="s">
        <v>1678</v>
      </c>
      <c r="O1268" s="431">
        <v>46078.0</v>
      </c>
      <c r="P1268" s="436">
        <v>46092.0</v>
      </c>
      <c r="Q1268" s="75" t="s">
        <v>858</v>
      </c>
      <c r="R1268" s="75" t="s">
        <v>213</v>
      </c>
      <c r="S1268" s="166" t="s">
        <v>350</v>
      </c>
      <c r="T1268" s="162" t="s">
        <v>145</v>
      </c>
      <c r="U1268" s="167" t="s">
        <v>101</v>
      </c>
      <c r="V1268" s="166" t="s">
        <v>283</v>
      </c>
      <c r="W1268" s="163"/>
      <c r="X1268" s="175"/>
      <c r="Y1268" s="435"/>
      <c r="Z1268" s="854" t="s">
        <v>11989</v>
      </c>
      <c r="AA1268" s="175"/>
    </row>
    <row r="1269" ht="22.5" customHeight="1">
      <c r="A1269" s="72">
        <f>COUNTIF('Copy of Call &amp; Chat-Lidya (buat'!$I$4:$I$1868,I1269)</f>
        <v>7</v>
      </c>
      <c r="B1269" s="545">
        <v>46099.0</v>
      </c>
      <c r="C1269" s="94" t="s">
        <v>83</v>
      </c>
      <c r="D1269" s="94" t="s">
        <v>125</v>
      </c>
      <c r="E1269" s="75" t="s">
        <v>6998</v>
      </c>
      <c r="F1269" s="429">
        <v>46084.0</v>
      </c>
      <c r="G1269" s="94"/>
      <c r="H1269" s="94" t="s">
        <v>9663</v>
      </c>
      <c r="I1269" s="94" t="s">
        <v>2337</v>
      </c>
      <c r="J1269" s="161" t="s">
        <v>2339</v>
      </c>
      <c r="K1269" s="161" t="s">
        <v>2342</v>
      </c>
      <c r="L1269" s="430" t="s">
        <v>2342</v>
      </c>
      <c r="M1269" s="94" t="s">
        <v>2343</v>
      </c>
      <c r="N1269" s="94" t="s">
        <v>2343</v>
      </c>
      <c r="O1269" s="431">
        <v>46076.0</v>
      </c>
      <c r="P1269" s="436">
        <v>46090.0</v>
      </c>
      <c r="Q1269" s="75" t="s">
        <v>3631</v>
      </c>
      <c r="R1269" s="94">
        <v>2.0</v>
      </c>
      <c r="S1269" s="166" t="s">
        <v>126</v>
      </c>
      <c r="T1269" s="162" t="s">
        <v>145</v>
      </c>
      <c r="U1269" s="167" t="s">
        <v>101</v>
      </c>
      <c r="V1269" s="166" t="s">
        <v>131</v>
      </c>
      <c r="W1269" s="167" t="s">
        <v>509</v>
      </c>
      <c r="X1269" s="94" t="s">
        <v>1035</v>
      </c>
      <c r="Y1269" s="163"/>
      <c r="Z1269" s="175"/>
      <c r="AA1269" s="175"/>
    </row>
    <row r="1270" ht="22.5" customHeight="1">
      <c r="A1270" s="72">
        <f>COUNTIF('Copy of Call &amp; Chat-Lidya (buat'!$I$4:$I$1868,I1270)</f>
        <v>2</v>
      </c>
      <c r="B1270" s="545">
        <v>46099.0</v>
      </c>
      <c r="C1270" s="94" t="s">
        <v>83</v>
      </c>
      <c r="D1270" s="94" t="s">
        <v>125</v>
      </c>
      <c r="E1270" s="75" t="s">
        <v>3265</v>
      </c>
      <c r="F1270" s="429">
        <v>46082.0</v>
      </c>
      <c r="G1270" s="94"/>
      <c r="H1270" s="94" t="s">
        <v>10311</v>
      </c>
      <c r="I1270" s="94" t="s">
        <v>10312</v>
      </c>
      <c r="J1270" s="161" t="s">
        <v>10313</v>
      </c>
      <c r="K1270" s="161" t="s">
        <v>10314</v>
      </c>
      <c r="L1270" s="430" t="s">
        <v>10314</v>
      </c>
      <c r="M1270" s="94" t="s">
        <v>10315</v>
      </c>
      <c r="N1270" s="175"/>
      <c r="O1270" s="431">
        <v>46081.0</v>
      </c>
      <c r="P1270" s="436">
        <v>46095.0</v>
      </c>
      <c r="Q1270" s="94" t="s">
        <v>143</v>
      </c>
      <c r="R1270" s="94">
        <v>1.0</v>
      </c>
      <c r="S1270" s="167" t="s">
        <v>126</v>
      </c>
      <c r="T1270" s="162" t="s">
        <v>145</v>
      </c>
      <c r="U1270" s="167" t="s">
        <v>101</v>
      </c>
      <c r="V1270" s="167" t="s">
        <v>131</v>
      </c>
      <c r="W1270" s="175"/>
      <c r="X1270" s="175"/>
      <c r="Y1270" s="175"/>
      <c r="Z1270" s="175"/>
      <c r="AA1270" s="175"/>
    </row>
    <row r="1271" ht="22.5" customHeight="1">
      <c r="A1271" s="72">
        <f>COUNTIF('Copy of Call &amp; Chat-Lidya (buat'!$I$4:$I$1868,I1271)</f>
        <v>6</v>
      </c>
      <c r="B1271" s="488">
        <v>46099.0</v>
      </c>
      <c r="C1271" s="91" t="s">
        <v>83</v>
      </c>
      <c r="D1271" s="91" t="s">
        <v>125</v>
      </c>
      <c r="E1271" s="91" t="s">
        <v>3119</v>
      </c>
      <c r="F1271" s="178">
        <v>46084.0</v>
      </c>
      <c r="G1271" s="91"/>
      <c r="H1271" s="91">
        <v>10432.0</v>
      </c>
      <c r="I1271" s="412" t="s">
        <v>2556</v>
      </c>
      <c r="J1271" s="558" t="s">
        <v>2558</v>
      </c>
      <c r="K1271" s="558" t="s">
        <v>2559</v>
      </c>
      <c r="L1271" s="313" t="s">
        <v>2559</v>
      </c>
      <c r="M1271" s="91" t="s">
        <v>2560</v>
      </c>
      <c r="N1271" s="91" t="s">
        <v>3120</v>
      </c>
      <c r="O1271" s="183">
        <v>46027.0</v>
      </c>
      <c r="P1271" s="176">
        <v>46041.0</v>
      </c>
      <c r="Q1271" s="91" t="s">
        <v>143</v>
      </c>
      <c r="R1271" s="91" t="s">
        <v>98</v>
      </c>
      <c r="S1271" s="179" t="s">
        <v>251</v>
      </c>
      <c r="T1271" s="179" t="s">
        <v>381</v>
      </c>
      <c r="U1271" s="179" t="s">
        <v>101</v>
      </c>
      <c r="V1271" s="179" t="s">
        <v>105</v>
      </c>
      <c r="W1271" s="182"/>
      <c r="X1271" s="182"/>
      <c r="Y1271" s="182"/>
      <c r="Z1271" s="88" t="s">
        <v>12581</v>
      </c>
      <c r="AA1271" s="182"/>
    </row>
    <row r="1272" ht="22.5" customHeight="1">
      <c r="A1272" s="72">
        <f>COUNTIF('Copy of Call &amp; Chat-Lidya (buat'!$I$4:$I$1868,I1272)</f>
        <v>4</v>
      </c>
      <c r="B1272" s="576">
        <v>46098.0</v>
      </c>
      <c r="C1272" s="91" t="s">
        <v>83</v>
      </c>
      <c r="D1272" s="91" t="s">
        <v>125</v>
      </c>
      <c r="E1272" s="91" t="s">
        <v>143</v>
      </c>
      <c r="F1272" s="176">
        <v>46097.0</v>
      </c>
      <c r="G1272" s="91"/>
      <c r="H1272" s="91">
        <v>10853.0</v>
      </c>
      <c r="I1272" s="412" t="s">
        <v>250</v>
      </c>
      <c r="J1272" s="558" t="s">
        <v>252</v>
      </c>
      <c r="K1272" s="499" t="s">
        <v>253</v>
      </c>
      <c r="L1272" s="193" t="s">
        <v>253</v>
      </c>
      <c r="M1272" s="91" t="s">
        <v>254</v>
      </c>
      <c r="N1272" s="91" t="s">
        <v>254</v>
      </c>
      <c r="O1272" s="183">
        <v>46097.0</v>
      </c>
      <c r="P1272" s="337">
        <v>46111.0</v>
      </c>
      <c r="Q1272" s="91" t="s">
        <v>124</v>
      </c>
      <c r="R1272" s="91">
        <v>1.0</v>
      </c>
      <c r="S1272" s="179" t="s">
        <v>99</v>
      </c>
      <c r="T1272" s="179" t="s">
        <v>145</v>
      </c>
      <c r="U1272" s="179" t="s">
        <v>101</v>
      </c>
      <c r="V1272" s="179" t="s">
        <v>131</v>
      </c>
      <c r="W1272" s="185"/>
      <c r="X1272" s="182"/>
      <c r="Y1272" s="185"/>
      <c r="Z1272" s="182"/>
      <c r="AA1272" s="182"/>
    </row>
    <row r="1273" ht="22.5" customHeight="1">
      <c r="A1273" s="72">
        <f>COUNTIF('Copy of Call &amp; Chat-Lidya (buat'!$I$4:$I$1868,I1273)</f>
        <v>3</v>
      </c>
      <c r="B1273" s="576">
        <v>46098.0</v>
      </c>
      <c r="C1273" s="91" t="s">
        <v>83</v>
      </c>
      <c r="D1273" s="91" t="s">
        <v>125</v>
      </c>
      <c r="E1273" s="91" t="s">
        <v>213</v>
      </c>
      <c r="F1273" s="176">
        <v>46094.0</v>
      </c>
      <c r="G1273" s="91"/>
      <c r="H1273" s="91">
        <v>10844.0</v>
      </c>
      <c r="I1273" s="412" t="s">
        <v>3029</v>
      </c>
      <c r="J1273" s="558" t="s">
        <v>3030</v>
      </c>
      <c r="K1273" s="558" t="s">
        <v>3031</v>
      </c>
      <c r="L1273" s="313" t="s">
        <v>3031</v>
      </c>
      <c r="M1273" s="91" t="s">
        <v>3032</v>
      </c>
      <c r="N1273" s="91" t="s">
        <v>3032</v>
      </c>
      <c r="O1273" s="183">
        <v>46094.0</v>
      </c>
      <c r="P1273" s="337">
        <v>46108.0</v>
      </c>
      <c r="Q1273" s="91" t="s">
        <v>143</v>
      </c>
      <c r="R1273" s="91">
        <v>1.0</v>
      </c>
      <c r="S1273" s="179" t="s">
        <v>126</v>
      </c>
      <c r="T1273" s="179" t="s">
        <v>350</v>
      </c>
      <c r="U1273" s="179" t="s">
        <v>101</v>
      </c>
      <c r="V1273" s="179" t="s">
        <v>283</v>
      </c>
      <c r="W1273" s="182"/>
      <c r="X1273" s="182"/>
      <c r="Y1273" s="182"/>
      <c r="Z1273" s="180" t="s">
        <v>12591</v>
      </c>
      <c r="AA1273" s="182"/>
    </row>
    <row r="1274" ht="22.5" customHeight="1">
      <c r="A1274" s="72">
        <f>COUNTIF('Copy of Call &amp; Chat-Lidya (buat'!$I$4:$I$1868,I1274)</f>
        <v>2</v>
      </c>
      <c r="B1274" s="576">
        <v>46098.0</v>
      </c>
      <c r="C1274" s="91" t="s">
        <v>83</v>
      </c>
      <c r="D1274" s="91" t="s">
        <v>125</v>
      </c>
      <c r="E1274" s="91" t="s">
        <v>98</v>
      </c>
      <c r="F1274" s="178">
        <v>46093.0</v>
      </c>
      <c r="G1274" s="91"/>
      <c r="H1274" s="91" t="s">
        <v>11685</v>
      </c>
      <c r="I1274" s="578">
        <v>18093.0</v>
      </c>
      <c r="J1274" s="558" t="s">
        <v>11686</v>
      </c>
      <c r="K1274" s="558" t="s">
        <v>11687</v>
      </c>
      <c r="L1274" s="313" t="s">
        <v>11687</v>
      </c>
      <c r="M1274" s="91" t="s">
        <v>11688</v>
      </c>
      <c r="N1274" s="91" t="s">
        <v>11688</v>
      </c>
      <c r="O1274" s="331" t="s">
        <v>11690</v>
      </c>
      <c r="P1274" s="176">
        <v>46107.0</v>
      </c>
      <c r="Q1274" s="91" t="s">
        <v>213</v>
      </c>
      <c r="R1274" s="91">
        <v>1.0</v>
      </c>
      <c r="S1274" s="179" t="s">
        <v>126</v>
      </c>
      <c r="T1274" s="179" t="s">
        <v>145</v>
      </c>
      <c r="U1274" s="179" t="s">
        <v>101</v>
      </c>
      <c r="V1274" s="179" t="s">
        <v>283</v>
      </c>
      <c r="W1274" s="91" t="s">
        <v>392</v>
      </c>
      <c r="X1274" s="185"/>
      <c r="Y1274" s="182"/>
      <c r="Z1274" s="182"/>
      <c r="AA1274" s="182"/>
    </row>
    <row r="1275" ht="22.5" customHeight="1">
      <c r="A1275" s="72">
        <f>COUNTIF('Copy of Call &amp; Chat-Lidya (buat'!$I$4:$I$1868,I1275)</f>
        <v>2</v>
      </c>
      <c r="B1275" s="576">
        <v>46098.0</v>
      </c>
      <c r="C1275" s="91" t="s">
        <v>83</v>
      </c>
      <c r="D1275" s="91" t="s">
        <v>125</v>
      </c>
      <c r="E1275" s="91" t="s">
        <v>95</v>
      </c>
      <c r="F1275" s="178">
        <v>46092.0</v>
      </c>
      <c r="G1275" s="91"/>
      <c r="H1275" s="91" t="s">
        <v>11695</v>
      </c>
      <c r="I1275" s="578">
        <v>18083.0</v>
      </c>
      <c r="J1275" s="558" t="s">
        <v>11696</v>
      </c>
      <c r="K1275" s="558" t="s">
        <v>11697</v>
      </c>
      <c r="L1275" s="313" t="s">
        <v>11697</v>
      </c>
      <c r="M1275" s="91" t="s">
        <v>11698</v>
      </c>
      <c r="N1275" s="91" t="s">
        <v>11698</v>
      </c>
      <c r="O1275" s="331" t="s">
        <v>11699</v>
      </c>
      <c r="P1275" s="176">
        <v>46106.0</v>
      </c>
      <c r="Q1275" s="91" t="s">
        <v>143</v>
      </c>
      <c r="R1275" s="91">
        <v>1.0</v>
      </c>
      <c r="S1275" s="179" t="s">
        <v>126</v>
      </c>
      <c r="T1275" s="179" t="s">
        <v>195</v>
      </c>
      <c r="U1275" s="179" t="s">
        <v>128</v>
      </c>
      <c r="V1275" s="179" t="s">
        <v>873</v>
      </c>
      <c r="W1275" s="182"/>
      <c r="X1275" s="185"/>
      <c r="Y1275" s="182"/>
      <c r="Z1275" s="180" t="s">
        <v>12604</v>
      </c>
      <c r="AA1275" s="182"/>
    </row>
    <row r="1276" ht="22.5" customHeight="1">
      <c r="A1276" s="72">
        <f>COUNTIF('Copy of Call &amp; Chat-Lidya (buat'!$I$4:$I$1868,I1276)</f>
        <v>4</v>
      </c>
      <c r="B1276" s="576">
        <v>46098.0</v>
      </c>
      <c r="C1276" s="91" t="s">
        <v>83</v>
      </c>
      <c r="D1276" s="91" t="s">
        <v>125</v>
      </c>
      <c r="E1276" s="91" t="s">
        <v>461</v>
      </c>
      <c r="F1276" s="178">
        <v>46092.0</v>
      </c>
      <c r="G1276" s="91"/>
      <c r="H1276" s="91" t="s">
        <v>3037</v>
      </c>
      <c r="I1276" s="412" t="s">
        <v>3038</v>
      </c>
      <c r="J1276" s="558" t="s">
        <v>3039</v>
      </c>
      <c r="K1276" s="558" t="s">
        <v>3040</v>
      </c>
      <c r="L1276" s="313" t="s">
        <v>3040</v>
      </c>
      <c r="M1276" s="91" t="s">
        <v>3041</v>
      </c>
      <c r="N1276" s="91" t="s">
        <v>3041</v>
      </c>
      <c r="O1276" s="183">
        <v>46084.0</v>
      </c>
      <c r="P1276" s="176">
        <v>46098.0</v>
      </c>
      <c r="Q1276" s="91" t="s">
        <v>213</v>
      </c>
      <c r="R1276" s="91">
        <v>1.0</v>
      </c>
      <c r="S1276" s="179" t="s">
        <v>126</v>
      </c>
      <c r="T1276" s="179" t="s">
        <v>145</v>
      </c>
      <c r="U1276" s="179" t="s">
        <v>101</v>
      </c>
      <c r="V1276" s="179" t="s">
        <v>131</v>
      </c>
      <c r="W1276" s="91" t="s">
        <v>694</v>
      </c>
      <c r="X1276" s="185"/>
      <c r="Y1276" s="182"/>
      <c r="Z1276" s="182"/>
      <c r="AA1276" s="182"/>
    </row>
    <row r="1277" ht="22.5" customHeight="1">
      <c r="A1277" s="72">
        <f>COUNTIF('Copy of Call &amp; Chat-Lidya (buat'!$I$4:$I$1868,I1277)</f>
        <v>3</v>
      </c>
      <c r="B1277" s="576">
        <v>46098.0</v>
      </c>
      <c r="C1277" s="91" t="s">
        <v>83</v>
      </c>
      <c r="D1277" s="91" t="s">
        <v>125</v>
      </c>
      <c r="E1277" s="91" t="s">
        <v>86</v>
      </c>
      <c r="F1277" s="178">
        <v>46092.0</v>
      </c>
      <c r="G1277" s="91"/>
      <c r="H1277" s="91" t="s">
        <v>2522</v>
      </c>
      <c r="I1277" s="412" t="s">
        <v>11702</v>
      </c>
      <c r="J1277" s="558" t="s">
        <v>11704</v>
      </c>
      <c r="K1277" s="558" t="s">
        <v>11705</v>
      </c>
      <c r="L1277" s="313" t="s">
        <v>11705</v>
      </c>
      <c r="M1277" s="91" t="s">
        <v>11708</v>
      </c>
      <c r="N1277" s="91" t="s">
        <v>11709</v>
      </c>
      <c r="O1277" s="183">
        <v>46085.0</v>
      </c>
      <c r="P1277" s="176">
        <v>46099.0</v>
      </c>
      <c r="Q1277" s="91" t="s">
        <v>124</v>
      </c>
      <c r="R1277" s="91">
        <v>1.0</v>
      </c>
      <c r="S1277" s="179" t="s">
        <v>251</v>
      </c>
      <c r="T1277" s="179" t="s">
        <v>195</v>
      </c>
      <c r="U1277" s="179" t="s">
        <v>128</v>
      </c>
      <c r="V1277" s="179" t="s">
        <v>302</v>
      </c>
      <c r="W1277" s="91" t="s">
        <v>392</v>
      </c>
      <c r="X1277" s="185"/>
      <c r="Y1277" s="182"/>
      <c r="Z1277" s="180" t="s">
        <v>12618</v>
      </c>
      <c r="AA1277" s="182"/>
    </row>
    <row r="1278" ht="22.5" customHeight="1">
      <c r="A1278" s="72">
        <f>COUNTIF('Copy of Call &amp; Chat-Lidya (buat'!$I$4:$I$1868,I1278)</f>
        <v>4</v>
      </c>
      <c r="B1278" s="576">
        <v>46098.0</v>
      </c>
      <c r="C1278" s="91" t="s">
        <v>83</v>
      </c>
      <c r="D1278" s="91" t="s">
        <v>125</v>
      </c>
      <c r="E1278" s="91" t="s">
        <v>115</v>
      </c>
      <c r="F1278" s="178">
        <v>46092.0</v>
      </c>
      <c r="G1278" s="91"/>
      <c r="H1278" s="91" t="s">
        <v>2817</v>
      </c>
      <c r="I1278" s="412" t="s">
        <v>3042</v>
      </c>
      <c r="J1278" s="558" t="s">
        <v>3043</v>
      </c>
      <c r="K1278" s="558" t="s">
        <v>3044</v>
      </c>
      <c r="L1278" s="313" t="s">
        <v>3044</v>
      </c>
      <c r="M1278" s="91" t="s">
        <v>3045</v>
      </c>
      <c r="N1278" s="91" t="s">
        <v>3046</v>
      </c>
      <c r="O1278" s="183">
        <v>46085.0</v>
      </c>
      <c r="P1278" s="176">
        <v>46099.0</v>
      </c>
      <c r="Q1278" s="91" t="s">
        <v>124</v>
      </c>
      <c r="R1278" s="91">
        <v>1.0</v>
      </c>
      <c r="S1278" s="179" t="s">
        <v>126</v>
      </c>
      <c r="T1278" s="179" t="s">
        <v>292</v>
      </c>
      <c r="U1278" s="179" t="s">
        <v>101</v>
      </c>
      <c r="V1278" s="179" t="s">
        <v>283</v>
      </c>
      <c r="W1278" s="182"/>
      <c r="X1278" s="185"/>
      <c r="Y1278" s="182"/>
      <c r="Z1278" s="180" t="s">
        <v>12622</v>
      </c>
      <c r="AA1278" s="182"/>
    </row>
    <row r="1279" ht="22.5" customHeight="1">
      <c r="A1279" s="72">
        <f>COUNTIF('Copy of Call &amp; Chat-Lidya (buat'!$I$4:$I$1868,I1279)</f>
        <v>4</v>
      </c>
      <c r="B1279" s="576">
        <v>46098.0</v>
      </c>
      <c r="C1279" s="91" t="s">
        <v>83</v>
      </c>
      <c r="D1279" s="91" t="s">
        <v>125</v>
      </c>
      <c r="E1279" s="91" t="s">
        <v>135</v>
      </c>
      <c r="F1279" s="178">
        <v>46092.0</v>
      </c>
      <c r="G1279" s="91"/>
      <c r="H1279" s="91" t="s">
        <v>3047</v>
      </c>
      <c r="I1279" s="412" t="s">
        <v>3048</v>
      </c>
      <c r="J1279" s="558" t="s">
        <v>3049</v>
      </c>
      <c r="K1279" s="558" t="s">
        <v>3050</v>
      </c>
      <c r="L1279" s="313" t="s">
        <v>3050</v>
      </c>
      <c r="M1279" s="91" t="s">
        <v>3051</v>
      </c>
      <c r="N1279" s="91" t="s">
        <v>3051</v>
      </c>
      <c r="O1279" s="183">
        <v>46085.0</v>
      </c>
      <c r="P1279" s="176">
        <v>46099.0</v>
      </c>
      <c r="Q1279" s="91" t="s">
        <v>124</v>
      </c>
      <c r="R1279" s="91">
        <v>1.0</v>
      </c>
      <c r="S1279" s="179" t="s">
        <v>251</v>
      </c>
      <c r="T1279" s="179" t="s">
        <v>195</v>
      </c>
      <c r="U1279" s="179" t="s">
        <v>101</v>
      </c>
      <c r="V1279" s="179" t="s">
        <v>131</v>
      </c>
      <c r="W1279" s="182"/>
      <c r="X1279" s="185"/>
      <c r="Y1279" s="182"/>
      <c r="Z1279" s="182"/>
      <c r="AA1279" s="184"/>
    </row>
    <row r="1280" ht="22.5" customHeight="1">
      <c r="A1280" s="72">
        <f>COUNTIF('Copy of Call &amp; Chat-Lidya (buat'!$I$4:$I$1868,I1280)</f>
        <v>4</v>
      </c>
      <c r="B1280" s="576">
        <v>46098.0</v>
      </c>
      <c r="C1280" s="91" t="s">
        <v>83</v>
      </c>
      <c r="D1280" s="91" t="s">
        <v>125</v>
      </c>
      <c r="E1280" s="91" t="s">
        <v>149</v>
      </c>
      <c r="F1280" s="178">
        <v>46092.0</v>
      </c>
      <c r="G1280" s="91"/>
      <c r="H1280" s="91" t="s">
        <v>2831</v>
      </c>
      <c r="I1280" s="412" t="s">
        <v>3056</v>
      </c>
      <c r="J1280" s="558" t="s">
        <v>3057</v>
      </c>
      <c r="K1280" s="558" t="s">
        <v>3058</v>
      </c>
      <c r="L1280" s="313" t="s">
        <v>3058</v>
      </c>
      <c r="M1280" s="91" t="s">
        <v>3059</v>
      </c>
      <c r="N1280" s="91" t="s">
        <v>3059</v>
      </c>
      <c r="O1280" s="183">
        <v>46086.0</v>
      </c>
      <c r="P1280" s="176">
        <v>46100.0</v>
      </c>
      <c r="Q1280" s="91" t="s">
        <v>124</v>
      </c>
      <c r="R1280" s="91">
        <v>1.0</v>
      </c>
      <c r="S1280" s="179" t="s">
        <v>350</v>
      </c>
      <c r="T1280" s="179" t="s">
        <v>145</v>
      </c>
      <c r="U1280" s="179" t="s">
        <v>101</v>
      </c>
      <c r="V1280" s="179" t="s">
        <v>131</v>
      </c>
      <c r="W1280" s="91" t="s">
        <v>694</v>
      </c>
      <c r="X1280" s="182"/>
      <c r="Y1280" s="182"/>
      <c r="Z1280" s="180" t="s">
        <v>6513</v>
      </c>
      <c r="AA1280" s="184"/>
    </row>
    <row r="1281" ht="22.5" customHeight="1">
      <c r="A1281" s="72">
        <f>COUNTIF('Copy of Call &amp; Chat-Lidya (buat'!$I$4:$I$1868,I1281)</f>
        <v>3</v>
      </c>
      <c r="B1281" s="576">
        <v>46098.0</v>
      </c>
      <c r="C1281" s="91" t="s">
        <v>83</v>
      </c>
      <c r="D1281" s="91" t="s">
        <v>125</v>
      </c>
      <c r="E1281" s="91" t="s">
        <v>163</v>
      </c>
      <c r="F1281" s="178">
        <v>46092.0</v>
      </c>
      <c r="G1281" s="91"/>
      <c r="H1281" s="91" t="s">
        <v>10843</v>
      </c>
      <c r="I1281" s="578">
        <v>18043.0</v>
      </c>
      <c r="J1281" s="558" t="s">
        <v>10844</v>
      </c>
      <c r="K1281" s="558" t="s">
        <v>10845</v>
      </c>
      <c r="L1281" s="313" t="s">
        <v>10845</v>
      </c>
      <c r="M1281" s="91" t="s">
        <v>10846</v>
      </c>
      <c r="N1281" s="91" t="s">
        <v>10847</v>
      </c>
      <c r="O1281" s="331" t="s">
        <v>11718</v>
      </c>
      <c r="P1281" s="176">
        <v>46101.0</v>
      </c>
      <c r="Q1281" s="91" t="s">
        <v>124</v>
      </c>
      <c r="R1281" s="91">
        <v>1.0</v>
      </c>
      <c r="S1281" s="179" t="s">
        <v>126</v>
      </c>
      <c r="T1281" s="179" t="s">
        <v>145</v>
      </c>
      <c r="U1281" s="179" t="s">
        <v>101</v>
      </c>
      <c r="V1281" s="179" t="s">
        <v>131</v>
      </c>
      <c r="W1281" s="182"/>
      <c r="X1281" s="182"/>
      <c r="Y1281" s="182"/>
      <c r="Z1281" s="182"/>
      <c r="AA1281" s="182"/>
    </row>
    <row r="1282" ht="22.5" customHeight="1">
      <c r="A1282" s="72">
        <f>COUNTIF('Copy of Call &amp; Chat-Lidya (buat'!$I$4:$I$1868,I1282)</f>
        <v>3</v>
      </c>
      <c r="B1282" s="576">
        <v>46098.0</v>
      </c>
      <c r="C1282" s="91" t="s">
        <v>83</v>
      </c>
      <c r="D1282" s="91" t="s">
        <v>125</v>
      </c>
      <c r="E1282" s="91" t="s">
        <v>175</v>
      </c>
      <c r="F1282" s="178">
        <v>46092.0</v>
      </c>
      <c r="G1282" s="91"/>
      <c r="H1282" s="91" t="s">
        <v>10851</v>
      </c>
      <c r="I1282" s="578">
        <v>18049.0</v>
      </c>
      <c r="J1282" s="558" t="s">
        <v>10854</v>
      </c>
      <c r="K1282" s="558" t="s">
        <v>10856</v>
      </c>
      <c r="L1282" s="313" t="s">
        <v>10856</v>
      </c>
      <c r="M1282" s="91" t="s">
        <v>10858</v>
      </c>
      <c r="N1282" s="91" t="s">
        <v>10858</v>
      </c>
      <c r="O1282" s="331" t="s">
        <v>11723</v>
      </c>
      <c r="P1282" s="176">
        <v>46102.0</v>
      </c>
      <c r="Q1282" s="91" t="s">
        <v>461</v>
      </c>
      <c r="R1282" s="91">
        <v>1.0</v>
      </c>
      <c r="S1282" s="179" t="s">
        <v>350</v>
      </c>
      <c r="T1282" s="179" t="s">
        <v>145</v>
      </c>
      <c r="U1282" s="179" t="s">
        <v>101</v>
      </c>
      <c r="V1282" s="179" t="s">
        <v>283</v>
      </c>
      <c r="W1282" s="182"/>
      <c r="X1282" s="182"/>
      <c r="Y1282" s="182"/>
      <c r="Z1282" s="180" t="s">
        <v>12637</v>
      </c>
      <c r="AA1282" s="184"/>
    </row>
    <row r="1283" ht="22.5" customHeight="1">
      <c r="A1283" s="72">
        <f>COUNTIF('Copy of Call &amp; Chat-Lidya (buat'!$I$4:$I$1868,I1283)</f>
        <v>3</v>
      </c>
      <c r="B1283" s="576">
        <v>46098.0</v>
      </c>
      <c r="C1283" s="91" t="s">
        <v>83</v>
      </c>
      <c r="D1283" s="91" t="s">
        <v>125</v>
      </c>
      <c r="E1283" s="91" t="s">
        <v>202</v>
      </c>
      <c r="F1283" s="178">
        <v>46092.0</v>
      </c>
      <c r="G1283" s="91"/>
      <c r="H1283" s="91" t="s">
        <v>3060</v>
      </c>
      <c r="I1283" s="578">
        <v>18055.0</v>
      </c>
      <c r="J1283" s="558" t="s">
        <v>3061</v>
      </c>
      <c r="K1283" s="558" t="s">
        <v>3062</v>
      </c>
      <c r="L1283" s="313" t="s">
        <v>3062</v>
      </c>
      <c r="M1283" s="91" t="s">
        <v>3063</v>
      </c>
      <c r="N1283" s="91" t="s">
        <v>3063</v>
      </c>
      <c r="O1283" s="331" t="s">
        <v>3104</v>
      </c>
      <c r="P1283" s="176">
        <v>46103.0</v>
      </c>
      <c r="Q1283" s="91" t="s">
        <v>124</v>
      </c>
      <c r="R1283" s="91">
        <v>1.0</v>
      </c>
      <c r="S1283" s="179" t="s">
        <v>350</v>
      </c>
      <c r="T1283" s="179" t="s">
        <v>145</v>
      </c>
      <c r="U1283" s="179" t="s">
        <v>101</v>
      </c>
      <c r="V1283" s="179" t="s">
        <v>1050</v>
      </c>
      <c r="W1283" s="182"/>
      <c r="X1283" s="182"/>
      <c r="Y1283" s="182"/>
      <c r="Z1283" s="180" t="s">
        <v>12388</v>
      </c>
      <c r="AA1283" s="182"/>
    </row>
    <row r="1284" ht="22.5" customHeight="1">
      <c r="A1284" s="72">
        <f>COUNTIF('Copy of Call &amp; Chat-Lidya (buat'!$I$4:$I$1868,I1284)</f>
        <v>3</v>
      </c>
      <c r="B1284" s="576">
        <v>46098.0</v>
      </c>
      <c r="C1284" s="91" t="s">
        <v>83</v>
      </c>
      <c r="D1284" s="91" t="s">
        <v>125</v>
      </c>
      <c r="E1284" s="91" t="s">
        <v>222</v>
      </c>
      <c r="F1284" s="178">
        <v>46092.0</v>
      </c>
      <c r="G1284" s="91"/>
      <c r="H1284" s="91" t="s">
        <v>3068</v>
      </c>
      <c r="I1284" s="578">
        <v>18066.0</v>
      </c>
      <c r="J1284" s="558" t="s">
        <v>3069</v>
      </c>
      <c r="K1284" s="558" t="s">
        <v>3070</v>
      </c>
      <c r="L1284" s="313" t="s">
        <v>3070</v>
      </c>
      <c r="M1284" s="91" t="s">
        <v>3071</v>
      </c>
      <c r="N1284" s="91" t="s">
        <v>3071</v>
      </c>
      <c r="O1284" s="331" t="s">
        <v>11729</v>
      </c>
      <c r="P1284" s="176">
        <v>46104.0</v>
      </c>
      <c r="Q1284" s="91" t="s">
        <v>124</v>
      </c>
      <c r="R1284" s="91">
        <v>1.0</v>
      </c>
      <c r="S1284" s="179" t="s">
        <v>126</v>
      </c>
      <c r="T1284" s="179" t="s">
        <v>145</v>
      </c>
      <c r="U1284" s="179" t="s">
        <v>101</v>
      </c>
      <c r="V1284" s="179" t="s">
        <v>131</v>
      </c>
      <c r="W1284" s="91" t="s">
        <v>694</v>
      </c>
      <c r="X1284" s="185"/>
      <c r="Y1284" s="182"/>
      <c r="Z1284" s="182"/>
      <c r="AA1284" s="184"/>
    </row>
    <row r="1285" ht="22.5" customHeight="1">
      <c r="A1285" s="72">
        <f>COUNTIF('Copy of Call &amp; Chat-Lidya (buat'!$I$4:$I$1868,I1285)</f>
        <v>3</v>
      </c>
      <c r="B1285" s="576">
        <v>46098.0</v>
      </c>
      <c r="C1285" s="91" t="s">
        <v>83</v>
      </c>
      <c r="D1285" s="91" t="s">
        <v>125</v>
      </c>
      <c r="E1285" s="91" t="s">
        <v>241</v>
      </c>
      <c r="F1285" s="178">
        <v>46092.0</v>
      </c>
      <c r="G1285" s="91"/>
      <c r="H1285" s="91" t="s">
        <v>10873</v>
      </c>
      <c r="I1285" s="578">
        <v>18076.0</v>
      </c>
      <c r="J1285" s="558" t="s">
        <v>10874</v>
      </c>
      <c r="K1285" s="558" t="s">
        <v>10875</v>
      </c>
      <c r="L1285" s="313" t="s">
        <v>10875</v>
      </c>
      <c r="M1285" s="91" t="s">
        <v>10876</v>
      </c>
      <c r="N1285" s="91" t="s">
        <v>10876</v>
      </c>
      <c r="O1285" s="331" t="s">
        <v>11735</v>
      </c>
      <c r="P1285" s="176">
        <v>46105.0</v>
      </c>
      <c r="Q1285" s="91" t="s">
        <v>143</v>
      </c>
      <c r="R1285" s="91">
        <v>1.0</v>
      </c>
      <c r="S1285" s="179" t="s">
        <v>251</v>
      </c>
      <c r="T1285" s="179" t="s">
        <v>195</v>
      </c>
      <c r="U1285" s="179" t="s">
        <v>128</v>
      </c>
      <c r="V1285" s="179" t="s">
        <v>131</v>
      </c>
      <c r="W1285" s="182"/>
      <c r="X1285" s="185"/>
      <c r="Y1285" s="182"/>
      <c r="Z1285" s="180" t="s">
        <v>12643</v>
      </c>
      <c r="AA1285" s="184"/>
    </row>
    <row r="1286" ht="22.5" customHeight="1">
      <c r="A1286" s="72">
        <f>COUNTIF('Copy of Call &amp; Chat-Lidya (buat'!$I$4:$I$1868,I1286)</f>
        <v>2</v>
      </c>
      <c r="B1286" s="576">
        <v>46098.0</v>
      </c>
      <c r="C1286" s="91" t="s">
        <v>83</v>
      </c>
      <c r="D1286" s="91" t="s">
        <v>125</v>
      </c>
      <c r="E1286" s="91" t="s">
        <v>256</v>
      </c>
      <c r="F1286" s="178">
        <v>46092.0</v>
      </c>
      <c r="G1286" s="91"/>
      <c r="H1286" s="91" t="s">
        <v>11736</v>
      </c>
      <c r="I1286" s="578">
        <v>18087.0</v>
      </c>
      <c r="J1286" s="558" t="s">
        <v>11737</v>
      </c>
      <c r="K1286" s="558" t="s">
        <v>11738</v>
      </c>
      <c r="L1286" s="313" t="s">
        <v>11738</v>
      </c>
      <c r="M1286" s="91" t="s">
        <v>11739</v>
      </c>
      <c r="N1286" s="91" t="s">
        <v>11740</v>
      </c>
      <c r="O1286" s="331" t="s">
        <v>11699</v>
      </c>
      <c r="P1286" s="176">
        <v>46106.0</v>
      </c>
      <c r="Q1286" s="91" t="s">
        <v>124</v>
      </c>
      <c r="R1286" s="91">
        <v>1.0</v>
      </c>
      <c r="S1286" s="179" t="s">
        <v>126</v>
      </c>
      <c r="T1286" s="179" t="s">
        <v>292</v>
      </c>
      <c r="U1286" s="179" t="s">
        <v>101</v>
      </c>
      <c r="V1286" s="179" t="s">
        <v>873</v>
      </c>
      <c r="W1286" s="182"/>
      <c r="X1286" s="185"/>
      <c r="Y1286" s="182"/>
      <c r="Z1286" s="180" t="s">
        <v>12647</v>
      </c>
      <c r="AA1286" s="182"/>
    </row>
    <row r="1287" ht="22.5" customHeight="1">
      <c r="A1287" s="72">
        <f>COUNTIF('Copy of Call &amp; Chat-Lidya (buat'!$I$4:$I$1868,I1287)</f>
        <v>2</v>
      </c>
      <c r="B1287" s="576">
        <v>46098.0</v>
      </c>
      <c r="C1287" s="91" t="s">
        <v>83</v>
      </c>
      <c r="D1287" s="91" t="s">
        <v>125</v>
      </c>
      <c r="E1287" s="91" t="s">
        <v>270</v>
      </c>
      <c r="F1287" s="178">
        <v>46092.0</v>
      </c>
      <c r="G1287" s="91"/>
      <c r="H1287" s="91">
        <v>10674.0</v>
      </c>
      <c r="I1287" s="578">
        <v>17835.0</v>
      </c>
      <c r="J1287" s="558" t="s">
        <v>12319</v>
      </c>
      <c r="K1287" s="558" t="s">
        <v>11036</v>
      </c>
      <c r="L1287" s="313" t="s">
        <v>11036</v>
      </c>
      <c r="M1287" s="91">
        <v>8.1314630275E10</v>
      </c>
      <c r="N1287" s="91">
        <v>8.7771878797E10</v>
      </c>
      <c r="O1287" s="848">
        <v>46066.0</v>
      </c>
      <c r="P1287" s="176">
        <v>46080.0</v>
      </c>
      <c r="Q1287" s="91" t="s">
        <v>124</v>
      </c>
      <c r="R1287" s="91">
        <v>0.0</v>
      </c>
      <c r="S1287" s="179" t="s">
        <v>126</v>
      </c>
      <c r="T1287" s="179" t="s">
        <v>350</v>
      </c>
      <c r="U1287" s="179" t="s">
        <v>101</v>
      </c>
      <c r="V1287" s="179" t="s">
        <v>873</v>
      </c>
      <c r="W1287" s="182"/>
      <c r="X1287" s="185"/>
      <c r="Y1287" s="182"/>
      <c r="Z1287" s="180" t="s">
        <v>12649</v>
      </c>
      <c r="AA1287" s="184"/>
    </row>
    <row r="1288" ht="22.5" customHeight="1">
      <c r="A1288" s="72">
        <f>COUNTIF('Copy of Call &amp; Chat-Lidya (buat'!$I$4:$I$1868,I1288)</f>
        <v>3</v>
      </c>
      <c r="B1288" s="576">
        <v>46098.0</v>
      </c>
      <c r="C1288" s="91" t="s">
        <v>83</v>
      </c>
      <c r="D1288" s="91" t="s">
        <v>125</v>
      </c>
      <c r="E1288" s="91" t="s">
        <v>278</v>
      </c>
      <c r="F1288" s="178">
        <v>46091.0</v>
      </c>
      <c r="G1288" s="91"/>
      <c r="H1288" s="91" t="s">
        <v>3072</v>
      </c>
      <c r="I1288" s="578">
        <v>18079.0</v>
      </c>
      <c r="J1288" s="558" t="s">
        <v>3073</v>
      </c>
      <c r="K1288" s="558" t="s">
        <v>3074</v>
      </c>
      <c r="L1288" s="313" t="s">
        <v>3074</v>
      </c>
      <c r="M1288" s="91" t="s">
        <v>3075</v>
      </c>
      <c r="N1288" s="91" t="s">
        <v>3075</v>
      </c>
      <c r="O1288" s="331" t="s">
        <v>11735</v>
      </c>
      <c r="P1288" s="176">
        <v>46105.0</v>
      </c>
      <c r="Q1288" s="91" t="s">
        <v>143</v>
      </c>
      <c r="R1288" s="91">
        <v>1.0</v>
      </c>
      <c r="S1288" s="179" t="s">
        <v>126</v>
      </c>
      <c r="T1288" s="179" t="s">
        <v>145</v>
      </c>
      <c r="U1288" s="179" t="s">
        <v>101</v>
      </c>
      <c r="V1288" s="179" t="s">
        <v>131</v>
      </c>
      <c r="W1288" s="182"/>
      <c r="X1288" s="185"/>
      <c r="Y1288" s="182"/>
      <c r="Z1288" s="182"/>
      <c r="AA1288" s="182"/>
    </row>
    <row r="1289" ht="22.5" customHeight="1">
      <c r="A1289" s="72">
        <f>COUNTIF('Copy of Call &amp; Chat-Lidya (buat'!$I$4:$I$1868,I1289)</f>
        <v>2</v>
      </c>
      <c r="B1289" s="576">
        <v>46098.0</v>
      </c>
      <c r="C1289" s="91" t="s">
        <v>83</v>
      </c>
      <c r="D1289" s="91" t="s">
        <v>125</v>
      </c>
      <c r="E1289" s="91" t="s">
        <v>285</v>
      </c>
      <c r="F1289" s="178">
        <v>46090.0</v>
      </c>
      <c r="G1289" s="91"/>
      <c r="H1289" s="91">
        <v>9028.0</v>
      </c>
      <c r="I1289" s="578">
        <v>14492.0</v>
      </c>
      <c r="J1289" s="558" t="s">
        <v>6313</v>
      </c>
      <c r="K1289" s="558" t="s">
        <v>6314</v>
      </c>
      <c r="L1289" s="313" t="s">
        <v>6314</v>
      </c>
      <c r="M1289" s="91">
        <v>8.561986661E9</v>
      </c>
      <c r="N1289" s="91">
        <v>8.561986661E9</v>
      </c>
      <c r="O1289" s="848">
        <v>45681.0</v>
      </c>
      <c r="P1289" s="176">
        <v>45834.0</v>
      </c>
      <c r="Q1289" s="91" t="s">
        <v>124</v>
      </c>
      <c r="R1289" s="91" t="s">
        <v>143</v>
      </c>
      <c r="S1289" s="179" t="s">
        <v>126</v>
      </c>
      <c r="T1289" s="179" t="s">
        <v>145</v>
      </c>
      <c r="U1289" s="179" t="s">
        <v>101</v>
      </c>
      <c r="V1289" s="179" t="s">
        <v>131</v>
      </c>
      <c r="W1289" s="182"/>
      <c r="X1289" s="185"/>
      <c r="Y1289" s="182"/>
      <c r="Z1289" s="182"/>
      <c r="AA1289" s="182"/>
    </row>
    <row r="1290" ht="22.5" customHeight="1">
      <c r="A1290" s="72">
        <f>COUNTIF('Copy of Call &amp; Chat-Lidya (buat'!$I$4:$I$1868,I1290)</f>
        <v>3</v>
      </c>
      <c r="B1290" s="576">
        <v>46098.0</v>
      </c>
      <c r="C1290" s="91" t="s">
        <v>83</v>
      </c>
      <c r="D1290" s="91" t="s">
        <v>125</v>
      </c>
      <c r="E1290" s="91" t="s">
        <v>294</v>
      </c>
      <c r="F1290" s="178">
        <v>46090.0</v>
      </c>
      <c r="G1290" s="91"/>
      <c r="H1290" s="91">
        <v>9118.0</v>
      </c>
      <c r="I1290" s="578">
        <v>14697.0</v>
      </c>
      <c r="J1290" s="558" t="s">
        <v>11609</v>
      </c>
      <c r="K1290" s="558" t="s">
        <v>11610</v>
      </c>
      <c r="L1290" s="313" t="s">
        <v>11610</v>
      </c>
      <c r="M1290" s="91">
        <v>8.979000514E9</v>
      </c>
      <c r="N1290" s="91">
        <v>8.111289917E9</v>
      </c>
      <c r="O1290" s="848">
        <v>45702.0</v>
      </c>
      <c r="P1290" s="176">
        <v>45834.0</v>
      </c>
      <c r="Q1290" s="91" t="s">
        <v>124</v>
      </c>
      <c r="R1290" s="91">
        <v>1.0</v>
      </c>
      <c r="S1290" s="179" t="s">
        <v>126</v>
      </c>
      <c r="T1290" s="179" t="s">
        <v>145</v>
      </c>
      <c r="U1290" s="179" t="s">
        <v>101</v>
      </c>
      <c r="V1290" s="179" t="s">
        <v>131</v>
      </c>
      <c r="W1290" s="182"/>
      <c r="X1290" s="185"/>
      <c r="Y1290" s="182"/>
      <c r="Z1290" s="180" t="s">
        <v>12664</v>
      </c>
      <c r="AA1290" s="184"/>
    </row>
    <row r="1291" ht="22.5" customHeight="1">
      <c r="A1291" s="72">
        <f>COUNTIF('Copy of Call &amp; Chat-Lidya (buat'!$I$4:$I$1868,I1291)</f>
        <v>3</v>
      </c>
      <c r="B1291" s="576">
        <v>46098.0</v>
      </c>
      <c r="C1291" s="91" t="s">
        <v>83</v>
      </c>
      <c r="D1291" s="91" t="s">
        <v>125</v>
      </c>
      <c r="E1291" s="91" t="s">
        <v>304</v>
      </c>
      <c r="F1291" s="178">
        <v>46090.0</v>
      </c>
      <c r="G1291" s="91"/>
      <c r="H1291" s="91">
        <v>9015.0</v>
      </c>
      <c r="I1291" s="578">
        <v>14469.0</v>
      </c>
      <c r="J1291" s="558" t="s">
        <v>9334</v>
      </c>
      <c r="K1291" s="558" t="s">
        <v>9335</v>
      </c>
      <c r="L1291" s="313" t="s">
        <v>9335</v>
      </c>
      <c r="M1291" s="91">
        <v>8.1368389398E10</v>
      </c>
      <c r="N1291" s="91">
        <v>8.1368389398E10</v>
      </c>
      <c r="O1291" s="848">
        <v>45677.0</v>
      </c>
      <c r="P1291" s="176">
        <v>45834.0</v>
      </c>
      <c r="Q1291" s="91" t="s">
        <v>670</v>
      </c>
      <c r="R1291" s="91">
        <v>1.0</v>
      </c>
      <c r="S1291" s="179" t="s">
        <v>126</v>
      </c>
      <c r="T1291" s="179" t="s">
        <v>145</v>
      </c>
      <c r="U1291" s="179" t="s">
        <v>101</v>
      </c>
      <c r="V1291" s="179" t="s">
        <v>131</v>
      </c>
      <c r="W1291" s="182"/>
      <c r="X1291" s="182"/>
      <c r="Y1291" s="182"/>
      <c r="Z1291" s="182"/>
      <c r="AA1291" s="182"/>
    </row>
    <row r="1292" ht="22.5" customHeight="1">
      <c r="A1292" s="72">
        <f>COUNTIF('Copy of Call &amp; Chat-Lidya (buat'!$I$4:$I$1868,I1292)</f>
        <v>2</v>
      </c>
      <c r="B1292" s="576">
        <v>46098.0</v>
      </c>
      <c r="C1292" s="91" t="s">
        <v>83</v>
      </c>
      <c r="D1292" s="91" t="s">
        <v>125</v>
      </c>
      <c r="E1292" s="91" t="s">
        <v>308</v>
      </c>
      <c r="F1292" s="178">
        <v>46090.0</v>
      </c>
      <c r="G1292" s="91"/>
      <c r="H1292" s="91">
        <v>9024.0</v>
      </c>
      <c r="I1292" s="578">
        <v>14484.0</v>
      </c>
      <c r="J1292" s="558" t="s">
        <v>9280</v>
      </c>
      <c r="K1292" s="558" t="s">
        <v>12046</v>
      </c>
      <c r="L1292" s="313" t="s">
        <v>12046</v>
      </c>
      <c r="M1292" s="91">
        <v>8.2257913718E10</v>
      </c>
      <c r="N1292" s="91">
        <v>8.2257913718E10</v>
      </c>
      <c r="O1292" s="848">
        <v>45680.0</v>
      </c>
      <c r="P1292" s="176">
        <v>45834.0</v>
      </c>
      <c r="Q1292" s="91" t="s">
        <v>222</v>
      </c>
      <c r="R1292" s="91">
        <v>1.0</v>
      </c>
      <c r="S1292" s="179" t="s">
        <v>126</v>
      </c>
      <c r="T1292" s="179" t="s">
        <v>145</v>
      </c>
      <c r="U1292" s="179" t="s">
        <v>101</v>
      </c>
      <c r="V1292" s="179" t="s">
        <v>131</v>
      </c>
      <c r="W1292" s="182"/>
      <c r="X1292" s="182"/>
      <c r="Y1292" s="182"/>
      <c r="Z1292" s="182"/>
      <c r="AA1292" s="182"/>
    </row>
    <row r="1293" ht="22.5" customHeight="1">
      <c r="A1293" s="72">
        <f>COUNTIF('Copy of Call &amp; Chat-Lidya (buat'!$I$4:$I$1868,I1293)</f>
        <v>3</v>
      </c>
      <c r="B1293" s="576">
        <v>46098.0</v>
      </c>
      <c r="C1293" s="91" t="s">
        <v>83</v>
      </c>
      <c r="D1293" s="91" t="s">
        <v>125</v>
      </c>
      <c r="E1293" s="91" t="s">
        <v>316</v>
      </c>
      <c r="F1293" s="178">
        <v>46090.0</v>
      </c>
      <c r="G1293" s="91"/>
      <c r="H1293" s="91">
        <v>9212.0</v>
      </c>
      <c r="I1293" s="578">
        <v>14884.0</v>
      </c>
      <c r="J1293" s="558" t="s">
        <v>3819</v>
      </c>
      <c r="K1293" s="558" t="s">
        <v>3820</v>
      </c>
      <c r="L1293" s="313" t="s">
        <v>3820</v>
      </c>
      <c r="M1293" s="91">
        <v>8.1370331393E10</v>
      </c>
      <c r="N1293" s="91">
        <v>8.1370331393E10</v>
      </c>
      <c r="O1293" s="848">
        <v>45723.0</v>
      </c>
      <c r="P1293" s="176">
        <v>45834.0</v>
      </c>
      <c r="Q1293" s="91" t="s">
        <v>285</v>
      </c>
      <c r="R1293" s="91">
        <v>1.0</v>
      </c>
      <c r="S1293" s="179" t="s">
        <v>126</v>
      </c>
      <c r="T1293" s="179" t="s">
        <v>145</v>
      </c>
      <c r="U1293" s="179" t="s">
        <v>101</v>
      </c>
      <c r="V1293" s="179" t="s">
        <v>131</v>
      </c>
      <c r="W1293" s="182"/>
      <c r="X1293" s="185"/>
      <c r="Y1293" s="182"/>
      <c r="Z1293" s="182"/>
      <c r="AA1293" s="184"/>
    </row>
    <row r="1294" ht="22.5" customHeight="1">
      <c r="A1294" s="72">
        <f>COUNTIF('Copy of Call &amp; Chat-Lidya (buat'!$I$4:$I$1868,I1294)</f>
        <v>3</v>
      </c>
      <c r="B1294" s="576">
        <v>46098.0</v>
      </c>
      <c r="C1294" s="91" t="s">
        <v>83</v>
      </c>
      <c r="D1294" s="91" t="s">
        <v>125</v>
      </c>
      <c r="E1294" s="91" t="s">
        <v>315</v>
      </c>
      <c r="F1294" s="178">
        <v>46090.0</v>
      </c>
      <c r="G1294" s="91"/>
      <c r="H1294" s="91">
        <v>9214.0</v>
      </c>
      <c r="I1294" s="578">
        <v>14886.0</v>
      </c>
      <c r="J1294" s="558" t="s">
        <v>11706</v>
      </c>
      <c r="K1294" s="558" t="s">
        <v>11707</v>
      </c>
      <c r="L1294" s="313" t="s">
        <v>11707</v>
      </c>
      <c r="M1294" s="91">
        <v>8.2149808662E10</v>
      </c>
      <c r="N1294" s="91">
        <v>8.2149808662E10</v>
      </c>
      <c r="O1294" s="848">
        <v>45723.0</v>
      </c>
      <c r="P1294" s="176">
        <v>45834.0</v>
      </c>
      <c r="Q1294" s="91" t="s">
        <v>124</v>
      </c>
      <c r="R1294" s="91">
        <v>1.0</v>
      </c>
      <c r="S1294" s="179" t="s">
        <v>350</v>
      </c>
      <c r="T1294" s="179" t="s">
        <v>145</v>
      </c>
      <c r="U1294" s="179" t="s">
        <v>101</v>
      </c>
      <c r="V1294" s="179" t="s">
        <v>283</v>
      </c>
      <c r="W1294" s="182"/>
      <c r="X1294" s="182"/>
      <c r="Y1294" s="182"/>
      <c r="Z1294" s="180" t="s">
        <v>12674</v>
      </c>
      <c r="AA1294" s="182"/>
    </row>
    <row r="1295" ht="22.5" customHeight="1">
      <c r="A1295" s="72">
        <f>COUNTIF('Copy of Call &amp; Chat-Lidya (buat'!$I$4:$I$1868,I1295)</f>
        <v>3</v>
      </c>
      <c r="B1295" s="576">
        <v>46098.0</v>
      </c>
      <c r="C1295" s="91" t="s">
        <v>83</v>
      </c>
      <c r="D1295" s="91" t="s">
        <v>125</v>
      </c>
      <c r="E1295" s="91" t="s">
        <v>340</v>
      </c>
      <c r="F1295" s="178">
        <v>46090.0</v>
      </c>
      <c r="G1295" s="91"/>
      <c r="H1295" s="91">
        <v>9245.0</v>
      </c>
      <c r="I1295" s="578">
        <v>14945.0</v>
      </c>
      <c r="J1295" s="558" t="s">
        <v>11775</v>
      </c>
      <c r="K1295" s="558" t="s">
        <v>11775</v>
      </c>
      <c r="L1295" s="313" t="s">
        <v>11775</v>
      </c>
      <c r="M1295" s="91">
        <v>8.5718247104E10</v>
      </c>
      <c r="N1295" s="91">
        <v>8.5718247104E10</v>
      </c>
      <c r="O1295" s="848">
        <v>45735.0</v>
      </c>
      <c r="P1295" s="176">
        <v>45834.0</v>
      </c>
      <c r="Q1295" s="91" t="s">
        <v>124</v>
      </c>
      <c r="R1295" s="91">
        <v>1.0</v>
      </c>
      <c r="S1295" s="179" t="s">
        <v>251</v>
      </c>
      <c r="T1295" s="179" t="s">
        <v>195</v>
      </c>
      <c r="U1295" s="179" t="s">
        <v>128</v>
      </c>
      <c r="V1295" s="179" t="s">
        <v>302</v>
      </c>
      <c r="W1295" s="182"/>
      <c r="X1295" s="182"/>
      <c r="Y1295" s="182"/>
      <c r="Z1295" s="182"/>
      <c r="AA1295" s="182"/>
    </row>
    <row r="1296" ht="22.5" customHeight="1">
      <c r="A1296" s="72">
        <f>COUNTIF('Copy of Call &amp; Chat-Lidya (buat'!$I$4:$I$1868,I1296)</f>
        <v>3</v>
      </c>
      <c r="B1296" s="576">
        <v>46098.0</v>
      </c>
      <c r="C1296" s="91" t="s">
        <v>83</v>
      </c>
      <c r="D1296" s="91" t="s">
        <v>125</v>
      </c>
      <c r="E1296" s="91" t="s">
        <v>361</v>
      </c>
      <c r="F1296" s="178">
        <v>46090.0</v>
      </c>
      <c r="G1296" s="91"/>
      <c r="H1296" s="91">
        <v>9220.0</v>
      </c>
      <c r="I1296" s="578">
        <v>14899.0</v>
      </c>
      <c r="J1296" s="558" t="s">
        <v>11720</v>
      </c>
      <c r="K1296" s="558" t="s">
        <v>11721</v>
      </c>
      <c r="L1296" s="313" t="s">
        <v>11721</v>
      </c>
      <c r="M1296" s="91">
        <v>8.7815848344E10</v>
      </c>
      <c r="N1296" s="91">
        <v>8.7815848344E10</v>
      </c>
      <c r="O1296" s="848">
        <v>45727.0</v>
      </c>
      <c r="P1296" s="176">
        <v>45834.0</v>
      </c>
      <c r="Q1296" s="91" t="s">
        <v>124</v>
      </c>
      <c r="R1296" s="91">
        <v>0.0</v>
      </c>
      <c r="S1296" s="179" t="s">
        <v>251</v>
      </c>
      <c r="T1296" s="179" t="s">
        <v>195</v>
      </c>
      <c r="U1296" s="179" t="s">
        <v>128</v>
      </c>
      <c r="V1296" s="179" t="s">
        <v>131</v>
      </c>
      <c r="W1296" s="182"/>
      <c r="X1296" s="182"/>
      <c r="Y1296" s="182"/>
      <c r="Z1296" s="180" t="s">
        <v>12683</v>
      </c>
      <c r="AA1296" s="182"/>
    </row>
    <row r="1297" ht="22.5" customHeight="1">
      <c r="A1297" s="72">
        <f>COUNTIF('Copy of Call &amp; Chat-Lidya (buat'!$I$4:$I$1868,I1297)</f>
        <v>3</v>
      </c>
      <c r="B1297" s="576">
        <v>46098.0</v>
      </c>
      <c r="C1297" s="91" t="s">
        <v>83</v>
      </c>
      <c r="D1297" s="91" t="s">
        <v>125</v>
      </c>
      <c r="E1297" s="91" t="s">
        <v>383</v>
      </c>
      <c r="F1297" s="178">
        <v>46090.0</v>
      </c>
      <c r="G1297" s="91"/>
      <c r="H1297" s="91">
        <v>9211.0</v>
      </c>
      <c r="I1297" s="578">
        <v>14883.0</v>
      </c>
      <c r="J1297" s="558" t="s">
        <v>8906</v>
      </c>
      <c r="K1297" s="558" t="s">
        <v>8907</v>
      </c>
      <c r="L1297" s="313" t="s">
        <v>8907</v>
      </c>
      <c r="M1297" s="182"/>
      <c r="N1297" s="91">
        <v>8.1264175085E10</v>
      </c>
      <c r="O1297" s="848">
        <v>45723.0</v>
      </c>
      <c r="P1297" s="176">
        <v>45834.0</v>
      </c>
      <c r="Q1297" s="91" t="s">
        <v>143</v>
      </c>
      <c r="R1297" s="91">
        <v>1.0</v>
      </c>
      <c r="S1297" s="179" t="s">
        <v>126</v>
      </c>
      <c r="T1297" s="179" t="s">
        <v>145</v>
      </c>
      <c r="U1297" s="179" t="s">
        <v>101</v>
      </c>
      <c r="V1297" s="179" t="s">
        <v>131</v>
      </c>
      <c r="W1297" s="182"/>
      <c r="X1297" s="182"/>
      <c r="Y1297" s="182"/>
      <c r="Z1297" s="182"/>
      <c r="AA1297" s="182"/>
    </row>
    <row r="1298" ht="22.5" customHeight="1">
      <c r="A1298" s="72">
        <f>COUNTIF('Copy of Call &amp; Chat-Lidya (buat'!$I$4:$I$1868,I1298)</f>
        <v>3</v>
      </c>
      <c r="B1298" s="576">
        <v>46098.0</v>
      </c>
      <c r="C1298" s="91" t="s">
        <v>83</v>
      </c>
      <c r="D1298" s="91" t="s">
        <v>125</v>
      </c>
      <c r="E1298" s="91" t="s">
        <v>399</v>
      </c>
      <c r="F1298" s="178">
        <v>46090.0</v>
      </c>
      <c r="G1298" s="91"/>
      <c r="H1298" s="91">
        <v>9195.0</v>
      </c>
      <c r="I1298" s="578">
        <v>14845.0</v>
      </c>
      <c r="J1298" s="558" t="s">
        <v>7584</v>
      </c>
      <c r="K1298" s="558" t="s">
        <v>7585</v>
      </c>
      <c r="L1298" s="313" t="s">
        <v>7585</v>
      </c>
      <c r="M1298" s="91">
        <v>8.2250108889E10</v>
      </c>
      <c r="N1298" s="91">
        <v>8.2250108889E10</v>
      </c>
      <c r="O1298" s="848">
        <v>45717.0</v>
      </c>
      <c r="P1298" s="176">
        <v>45834.0</v>
      </c>
      <c r="Q1298" s="91" t="s">
        <v>143</v>
      </c>
      <c r="R1298" s="91" t="s">
        <v>124</v>
      </c>
      <c r="S1298" s="179" t="s">
        <v>292</v>
      </c>
      <c r="T1298" s="179" t="s">
        <v>381</v>
      </c>
      <c r="U1298" s="179" t="s">
        <v>101</v>
      </c>
      <c r="V1298" s="179" t="s">
        <v>283</v>
      </c>
      <c r="W1298" s="97" t="s">
        <v>342</v>
      </c>
      <c r="X1298" s="182"/>
      <c r="Y1298" s="182"/>
      <c r="Z1298" s="180" t="s">
        <v>12689</v>
      </c>
      <c r="AA1298" s="182"/>
    </row>
    <row r="1299" ht="22.5" customHeight="1">
      <c r="A1299" s="72">
        <f>COUNTIF('Copy of Call &amp; Chat-Lidya (buat'!$I$4:$I$1868,I1299)</f>
        <v>2</v>
      </c>
      <c r="B1299" s="576">
        <v>46098.0</v>
      </c>
      <c r="C1299" s="91" t="s">
        <v>83</v>
      </c>
      <c r="D1299" s="91" t="s">
        <v>125</v>
      </c>
      <c r="E1299" s="91" t="s">
        <v>410</v>
      </c>
      <c r="F1299" s="178">
        <v>46090.0</v>
      </c>
      <c r="G1299" s="91"/>
      <c r="H1299" s="91">
        <v>9199.0</v>
      </c>
      <c r="I1299" s="578">
        <v>14850.0</v>
      </c>
      <c r="J1299" s="558" t="s">
        <v>12076</v>
      </c>
      <c r="K1299" s="558" t="s">
        <v>12077</v>
      </c>
      <c r="L1299" s="313" t="s">
        <v>12077</v>
      </c>
      <c r="M1299" s="91">
        <v>8.5186067484E10</v>
      </c>
      <c r="N1299" s="91">
        <v>8.2231022484E10</v>
      </c>
      <c r="O1299" s="848">
        <v>45718.0</v>
      </c>
      <c r="P1299" s="176">
        <v>45834.0</v>
      </c>
      <c r="Q1299" s="91" t="s">
        <v>213</v>
      </c>
      <c r="R1299" s="91" t="s">
        <v>124</v>
      </c>
      <c r="S1299" s="179" t="s">
        <v>251</v>
      </c>
      <c r="T1299" s="179" t="s">
        <v>292</v>
      </c>
      <c r="U1299" s="179" t="s">
        <v>101</v>
      </c>
      <c r="V1299" s="179" t="s">
        <v>6465</v>
      </c>
      <c r="W1299" s="182"/>
      <c r="X1299" s="182"/>
      <c r="Y1299" s="182"/>
      <c r="Z1299" s="180" t="s">
        <v>12696</v>
      </c>
      <c r="AA1299" s="182"/>
    </row>
    <row r="1300" ht="22.5" customHeight="1">
      <c r="A1300" s="72">
        <f>COUNTIF('Copy of Call &amp; Chat-Lidya (buat'!$I$4:$I$1868,I1300)</f>
        <v>3</v>
      </c>
      <c r="B1300" s="576">
        <v>46098.0</v>
      </c>
      <c r="C1300" s="91" t="s">
        <v>83</v>
      </c>
      <c r="D1300" s="91" t="s">
        <v>125</v>
      </c>
      <c r="E1300" s="91" t="s">
        <v>424</v>
      </c>
      <c r="F1300" s="178">
        <v>46090.0</v>
      </c>
      <c r="G1300" s="91"/>
      <c r="H1300" s="91">
        <v>9198.0</v>
      </c>
      <c r="I1300" s="578">
        <v>14848.0</v>
      </c>
      <c r="J1300" s="558" t="s">
        <v>7593</v>
      </c>
      <c r="K1300" s="558" t="s">
        <v>7594</v>
      </c>
      <c r="L1300" s="313" t="s">
        <v>7594</v>
      </c>
      <c r="M1300" s="91">
        <v>8.5261152853E10</v>
      </c>
      <c r="N1300" s="91">
        <v>8.5261152853E10</v>
      </c>
      <c r="O1300" s="848">
        <v>45718.0</v>
      </c>
      <c r="P1300" s="176">
        <v>45834.0</v>
      </c>
      <c r="Q1300" s="91" t="s">
        <v>399</v>
      </c>
      <c r="R1300" s="91" t="s">
        <v>124</v>
      </c>
      <c r="S1300" s="179" t="s">
        <v>292</v>
      </c>
      <c r="T1300" s="179" t="s">
        <v>195</v>
      </c>
      <c r="U1300" s="179" t="s">
        <v>101</v>
      </c>
      <c r="V1300" s="179" t="s">
        <v>3435</v>
      </c>
      <c r="W1300" s="182"/>
      <c r="X1300" s="182"/>
      <c r="Y1300" s="182"/>
      <c r="Z1300" s="180" t="s">
        <v>12701</v>
      </c>
      <c r="AA1300" s="182"/>
    </row>
    <row r="1301" ht="22.5" customHeight="1">
      <c r="A1301" s="72">
        <f>COUNTIF('Copy of Call &amp; Chat-Lidya (buat'!$I$4:$I$1868,I1301)</f>
        <v>2</v>
      </c>
      <c r="B1301" s="576">
        <v>46098.0</v>
      </c>
      <c r="C1301" s="91" t="s">
        <v>83</v>
      </c>
      <c r="D1301" s="91" t="s">
        <v>125</v>
      </c>
      <c r="E1301" s="91" t="s">
        <v>439</v>
      </c>
      <c r="F1301" s="178">
        <v>46090.0</v>
      </c>
      <c r="G1301" s="91"/>
      <c r="H1301" s="91">
        <v>9202.0</v>
      </c>
      <c r="I1301" s="578">
        <v>14864.0</v>
      </c>
      <c r="J1301" s="558" t="s">
        <v>12087</v>
      </c>
      <c r="K1301" s="558" t="s">
        <v>12089</v>
      </c>
      <c r="L1301" s="313" t="s">
        <v>12089</v>
      </c>
      <c r="M1301" s="182"/>
      <c r="N1301" s="91">
        <v>8.5157463003E10</v>
      </c>
      <c r="O1301" s="848">
        <v>45720.0</v>
      </c>
      <c r="P1301" s="176">
        <v>45834.0</v>
      </c>
      <c r="Q1301" s="91" t="s">
        <v>143</v>
      </c>
      <c r="R1301" s="91">
        <v>0.0</v>
      </c>
      <c r="S1301" s="179" t="s">
        <v>292</v>
      </c>
      <c r="T1301" s="179" t="s">
        <v>145</v>
      </c>
      <c r="U1301" s="179" t="s">
        <v>101</v>
      </c>
      <c r="V1301" s="179" t="s">
        <v>3435</v>
      </c>
      <c r="W1301" s="182"/>
      <c r="X1301" s="182"/>
      <c r="Y1301" s="182"/>
      <c r="Z1301" s="180" t="s">
        <v>12090</v>
      </c>
      <c r="AA1301" s="182"/>
    </row>
    <row r="1302" ht="22.5" customHeight="1">
      <c r="A1302" s="72">
        <f>COUNTIF('Copy of Call &amp; Chat-Lidya (buat'!$I$4:$I$1868,I1302)</f>
        <v>3</v>
      </c>
      <c r="B1302" s="576">
        <v>46098.0</v>
      </c>
      <c r="C1302" s="91" t="s">
        <v>83</v>
      </c>
      <c r="D1302" s="91" t="s">
        <v>125</v>
      </c>
      <c r="E1302" s="91" t="s">
        <v>454</v>
      </c>
      <c r="F1302" s="178">
        <v>46090.0</v>
      </c>
      <c r="G1302" s="91"/>
      <c r="H1302" s="91">
        <v>9191.0</v>
      </c>
      <c r="I1302" s="578">
        <v>14834.0</v>
      </c>
      <c r="J1302" s="558" t="s">
        <v>11672</v>
      </c>
      <c r="K1302" s="558" t="s">
        <v>11673</v>
      </c>
      <c r="L1302" s="313" t="s">
        <v>11673</v>
      </c>
      <c r="M1302" s="91">
        <v>8.2354075917E10</v>
      </c>
      <c r="N1302" s="91">
        <v>8.2354075917E10</v>
      </c>
      <c r="O1302" s="848">
        <v>45715.0</v>
      </c>
      <c r="P1302" s="176">
        <v>45834.0</v>
      </c>
      <c r="Q1302" s="91" t="s">
        <v>143</v>
      </c>
      <c r="R1302" s="91" t="s">
        <v>124</v>
      </c>
      <c r="S1302" s="179" t="s">
        <v>292</v>
      </c>
      <c r="T1302" s="179" t="s">
        <v>145</v>
      </c>
      <c r="U1302" s="179" t="s">
        <v>101</v>
      </c>
      <c r="V1302" s="179" t="s">
        <v>664</v>
      </c>
      <c r="W1302" s="97" t="s">
        <v>342</v>
      </c>
      <c r="X1302" s="182"/>
      <c r="Y1302" s="182"/>
      <c r="Z1302" s="180" t="s">
        <v>12713</v>
      </c>
      <c r="AA1302" s="182"/>
    </row>
    <row r="1303" ht="22.5" customHeight="1">
      <c r="A1303" s="72">
        <f>COUNTIF('Copy of Call &amp; Chat-Lidya (buat'!$I$4:$I$1868,I1303)</f>
        <v>3</v>
      </c>
      <c r="B1303" s="576">
        <v>46098.0</v>
      </c>
      <c r="C1303" s="91" t="s">
        <v>83</v>
      </c>
      <c r="D1303" s="91" t="s">
        <v>125</v>
      </c>
      <c r="E1303" s="91" t="s">
        <v>472</v>
      </c>
      <c r="F1303" s="178">
        <v>46090.0</v>
      </c>
      <c r="G1303" s="91"/>
      <c r="H1303" s="91">
        <v>9189.0</v>
      </c>
      <c r="I1303" s="578">
        <v>14830.0</v>
      </c>
      <c r="J1303" s="558" t="s">
        <v>7566</v>
      </c>
      <c r="K1303" s="558" t="s">
        <v>7567</v>
      </c>
      <c r="L1303" s="313" t="s">
        <v>7567</v>
      </c>
      <c r="M1303" s="91">
        <v>8.2360637363E10</v>
      </c>
      <c r="N1303" s="91">
        <v>8.2360637363E10</v>
      </c>
      <c r="O1303" s="848">
        <v>45715.0</v>
      </c>
      <c r="P1303" s="176">
        <v>45834.0</v>
      </c>
      <c r="Q1303" s="91" t="s">
        <v>115</v>
      </c>
      <c r="R1303" s="91">
        <v>1.0</v>
      </c>
      <c r="S1303" s="179" t="s">
        <v>251</v>
      </c>
      <c r="T1303" s="179" t="s">
        <v>145</v>
      </c>
      <c r="U1303" s="179" t="s">
        <v>101</v>
      </c>
      <c r="V1303" s="179" t="s">
        <v>131</v>
      </c>
      <c r="W1303" s="182"/>
      <c r="X1303" s="182"/>
      <c r="Y1303" s="182"/>
      <c r="Z1303" s="182"/>
      <c r="AA1303" s="182"/>
    </row>
    <row r="1304" ht="22.5" customHeight="1">
      <c r="A1304" s="72">
        <f>COUNTIF('Copy of Call &amp; Chat-Lidya (buat'!$I$4:$I$1868,I1304)</f>
        <v>2</v>
      </c>
      <c r="B1304" s="576">
        <v>46098.0</v>
      </c>
      <c r="C1304" s="91" t="s">
        <v>83</v>
      </c>
      <c r="D1304" s="91" t="s">
        <v>125</v>
      </c>
      <c r="E1304" s="91" t="s">
        <v>485</v>
      </c>
      <c r="F1304" s="178">
        <v>46090.0</v>
      </c>
      <c r="G1304" s="91"/>
      <c r="H1304" s="91">
        <v>9316.0</v>
      </c>
      <c r="I1304" s="578">
        <v>15125.0</v>
      </c>
      <c r="J1304" s="558" t="s">
        <v>4289</v>
      </c>
      <c r="K1304" s="558" t="s">
        <v>4289</v>
      </c>
      <c r="L1304" s="313" t="s">
        <v>4289</v>
      </c>
      <c r="M1304" s="91">
        <v>8.5217132027E10</v>
      </c>
      <c r="N1304" s="91">
        <v>8.5217132027E10</v>
      </c>
      <c r="O1304" s="848">
        <v>45755.0</v>
      </c>
      <c r="P1304" s="176">
        <v>45834.0</v>
      </c>
      <c r="Q1304" s="91" t="s">
        <v>124</v>
      </c>
      <c r="R1304" s="91" t="s">
        <v>124</v>
      </c>
      <c r="S1304" s="179" t="s">
        <v>292</v>
      </c>
      <c r="T1304" s="179" t="s">
        <v>145</v>
      </c>
      <c r="U1304" s="179" t="s">
        <v>101</v>
      </c>
      <c r="V1304" s="179" t="s">
        <v>283</v>
      </c>
      <c r="W1304" s="97" t="s">
        <v>342</v>
      </c>
      <c r="X1304" s="182"/>
      <c r="Y1304" s="182"/>
      <c r="Z1304" s="180" t="s">
        <v>12727</v>
      </c>
      <c r="AA1304" s="182"/>
    </row>
    <row r="1305" ht="22.5" customHeight="1">
      <c r="A1305" s="72">
        <f>COUNTIF('Copy of Call &amp; Chat-Lidya (buat'!$I$4:$I$1868,I1305)</f>
        <v>3</v>
      </c>
      <c r="B1305" s="576">
        <v>46098.0</v>
      </c>
      <c r="C1305" s="91" t="s">
        <v>83</v>
      </c>
      <c r="D1305" s="91" t="s">
        <v>125</v>
      </c>
      <c r="E1305" s="91" t="s">
        <v>499</v>
      </c>
      <c r="F1305" s="178">
        <v>46090.0</v>
      </c>
      <c r="G1305" s="91"/>
      <c r="H1305" s="91">
        <v>9193.0</v>
      </c>
      <c r="I1305" s="578">
        <v>14839.0</v>
      </c>
      <c r="J1305" s="558" t="s">
        <v>7573</v>
      </c>
      <c r="K1305" s="558" t="s">
        <v>7574</v>
      </c>
      <c r="L1305" s="313" t="s">
        <v>7574</v>
      </c>
      <c r="M1305" s="91">
        <v>8.534984987678E12</v>
      </c>
      <c r="N1305" s="91">
        <v>8.56454684348E11</v>
      </c>
      <c r="O1305" s="848">
        <v>45716.0</v>
      </c>
      <c r="P1305" s="176">
        <v>45834.0</v>
      </c>
      <c r="Q1305" s="91" t="s">
        <v>124</v>
      </c>
      <c r="R1305" s="91">
        <v>0.0</v>
      </c>
      <c r="S1305" s="179" t="s">
        <v>251</v>
      </c>
      <c r="T1305" s="179" t="s">
        <v>127</v>
      </c>
      <c r="U1305" s="179" t="s">
        <v>128</v>
      </c>
      <c r="V1305" s="179" t="s">
        <v>131</v>
      </c>
      <c r="W1305" s="182"/>
      <c r="X1305" s="182"/>
      <c r="Y1305" s="182"/>
      <c r="Z1305" s="180" t="s">
        <v>6063</v>
      </c>
      <c r="AA1305" s="182"/>
    </row>
    <row r="1306" ht="22.5" customHeight="1">
      <c r="A1306" s="72">
        <f>COUNTIF('Copy of Call &amp; Chat-Lidya (buat'!$I$4:$I$1868,I1306)</f>
        <v>3</v>
      </c>
      <c r="B1306" s="576">
        <v>46098.0</v>
      </c>
      <c r="C1306" s="91" t="s">
        <v>83</v>
      </c>
      <c r="D1306" s="91" t="s">
        <v>125</v>
      </c>
      <c r="E1306" s="91" t="s">
        <v>521</v>
      </c>
      <c r="F1306" s="178">
        <v>46090.0</v>
      </c>
      <c r="G1306" s="91"/>
      <c r="H1306" s="91">
        <v>9256.0</v>
      </c>
      <c r="I1306" s="578">
        <v>14963.0</v>
      </c>
      <c r="J1306" s="558" t="s">
        <v>10747</v>
      </c>
      <c r="K1306" s="558" t="s">
        <v>10748</v>
      </c>
      <c r="L1306" s="313" t="s">
        <v>10748</v>
      </c>
      <c r="M1306" s="91">
        <v>8.1287862366E10</v>
      </c>
      <c r="N1306" s="91">
        <v>8.2132920367E10</v>
      </c>
      <c r="O1306" s="848">
        <v>45737.0</v>
      </c>
      <c r="P1306" s="176">
        <v>45834.0</v>
      </c>
      <c r="Q1306" s="91" t="s">
        <v>143</v>
      </c>
      <c r="R1306" s="91">
        <v>1.0</v>
      </c>
      <c r="S1306" s="179" t="s">
        <v>126</v>
      </c>
      <c r="T1306" s="179" t="s">
        <v>145</v>
      </c>
      <c r="U1306" s="179" t="s">
        <v>101</v>
      </c>
      <c r="V1306" s="179" t="s">
        <v>131</v>
      </c>
      <c r="W1306" s="182"/>
      <c r="X1306" s="182"/>
      <c r="Y1306" s="182"/>
      <c r="Z1306" s="182"/>
      <c r="AA1306" s="182"/>
    </row>
    <row r="1307" ht="22.5" customHeight="1">
      <c r="A1307" s="72">
        <f>COUNTIF('Copy of Call &amp; Chat-Lidya (buat'!$I$4:$I$1868,I1307)</f>
        <v>2</v>
      </c>
      <c r="B1307" s="576">
        <v>46098.0</v>
      </c>
      <c r="C1307" s="91" t="s">
        <v>83</v>
      </c>
      <c r="D1307" s="91" t="s">
        <v>125</v>
      </c>
      <c r="E1307" s="91" t="s">
        <v>539</v>
      </c>
      <c r="F1307" s="178">
        <v>46090.0</v>
      </c>
      <c r="G1307" s="91"/>
      <c r="H1307" s="91">
        <v>9262.0</v>
      </c>
      <c r="I1307" s="578">
        <v>14973.0</v>
      </c>
      <c r="J1307" s="558" t="s">
        <v>12115</v>
      </c>
      <c r="K1307" s="558" t="s">
        <v>12115</v>
      </c>
      <c r="L1307" s="313" t="s">
        <v>12115</v>
      </c>
      <c r="M1307" s="91">
        <v>8.2131633921E10</v>
      </c>
      <c r="N1307" s="91">
        <v>8.2131633921E10</v>
      </c>
      <c r="O1307" s="848">
        <v>45738.0</v>
      </c>
      <c r="P1307" s="176">
        <v>45834.0</v>
      </c>
      <c r="Q1307" s="91" t="s">
        <v>143</v>
      </c>
      <c r="R1307" s="91">
        <v>1.0</v>
      </c>
      <c r="S1307" s="179" t="s">
        <v>126</v>
      </c>
      <c r="T1307" s="179" t="s">
        <v>145</v>
      </c>
      <c r="U1307" s="179" t="s">
        <v>101</v>
      </c>
      <c r="V1307" s="179" t="s">
        <v>131</v>
      </c>
      <c r="W1307" s="182"/>
      <c r="X1307" s="182"/>
      <c r="Y1307" s="182"/>
      <c r="Z1307" s="182"/>
      <c r="AA1307" s="182"/>
    </row>
    <row r="1308" ht="22.5" customHeight="1">
      <c r="A1308" s="72">
        <f>COUNTIF('Copy of Call &amp; Chat-Lidya (buat'!$I$4:$I$1868,I1308)</f>
        <v>3</v>
      </c>
      <c r="B1308" s="576">
        <v>46098.0</v>
      </c>
      <c r="C1308" s="91" t="s">
        <v>83</v>
      </c>
      <c r="D1308" s="91" t="s">
        <v>125</v>
      </c>
      <c r="E1308" s="91" t="s">
        <v>554</v>
      </c>
      <c r="F1308" s="178">
        <v>46090.0</v>
      </c>
      <c r="G1308" s="91"/>
      <c r="H1308" s="91">
        <v>9257.0</v>
      </c>
      <c r="I1308" s="578">
        <v>14967.0</v>
      </c>
      <c r="J1308" s="558" t="s">
        <v>10753</v>
      </c>
      <c r="K1308" s="558" t="s">
        <v>10754</v>
      </c>
      <c r="L1308" s="313" t="s">
        <v>10754</v>
      </c>
      <c r="M1308" s="91">
        <v>8.5212725405E10</v>
      </c>
      <c r="N1308" s="91">
        <v>8.5212725405E10</v>
      </c>
      <c r="O1308" s="848">
        <v>45737.0</v>
      </c>
      <c r="P1308" s="176">
        <v>45834.0</v>
      </c>
      <c r="Q1308" s="91" t="s">
        <v>124</v>
      </c>
      <c r="R1308" s="91">
        <v>1.0</v>
      </c>
      <c r="S1308" s="179" t="s">
        <v>126</v>
      </c>
      <c r="T1308" s="179" t="s">
        <v>145</v>
      </c>
      <c r="U1308" s="179" t="s">
        <v>101</v>
      </c>
      <c r="V1308" s="179" t="s">
        <v>131</v>
      </c>
      <c r="W1308" s="182"/>
      <c r="X1308" s="182"/>
      <c r="Y1308" s="182"/>
      <c r="Z1308" s="182"/>
      <c r="AA1308" s="182"/>
    </row>
    <row r="1309" ht="22.5" customHeight="1">
      <c r="A1309" s="72">
        <f>COUNTIF('Copy of Call &amp; Chat-Lidya (buat'!$I$4:$I$1868,I1309)</f>
        <v>2</v>
      </c>
      <c r="B1309" s="576">
        <v>46098.0</v>
      </c>
      <c r="C1309" s="91" t="s">
        <v>83</v>
      </c>
      <c r="D1309" s="91" t="s">
        <v>125</v>
      </c>
      <c r="E1309" s="91" t="s">
        <v>568</v>
      </c>
      <c r="F1309" s="178">
        <v>46090.0</v>
      </c>
      <c r="G1309" s="91"/>
      <c r="H1309" s="91">
        <v>9255.0</v>
      </c>
      <c r="I1309" s="578">
        <v>14962.0</v>
      </c>
      <c r="J1309" s="558" t="s">
        <v>12126</v>
      </c>
      <c r="K1309" s="558" t="s">
        <v>12127</v>
      </c>
      <c r="L1309" s="313" t="s">
        <v>12127</v>
      </c>
      <c r="M1309" s="91">
        <v>8.7843055007E10</v>
      </c>
      <c r="N1309" s="91">
        <v>8.1285201688E10</v>
      </c>
      <c r="O1309" s="848">
        <v>45737.0</v>
      </c>
      <c r="P1309" s="176">
        <v>45834.0</v>
      </c>
      <c r="Q1309" s="91" t="s">
        <v>98</v>
      </c>
      <c r="R1309" s="91">
        <v>1.0</v>
      </c>
      <c r="S1309" s="179" t="s">
        <v>126</v>
      </c>
      <c r="T1309" s="179" t="s">
        <v>145</v>
      </c>
      <c r="U1309" s="179" t="s">
        <v>101</v>
      </c>
      <c r="V1309" s="179" t="s">
        <v>131</v>
      </c>
      <c r="W1309" s="182"/>
      <c r="X1309" s="182"/>
      <c r="Y1309" s="182"/>
      <c r="Z1309" s="182"/>
      <c r="AA1309" s="182"/>
    </row>
    <row r="1310" ht="22.5" customHeight="1">
      <c r="A1310" s="72">
        <f>COUNTIF('Copy of Call &amp; Chat-Lidya (buat'!$I$4:$I$1868,I1310)</f>
        <v>2</v>
      </c>
      <c r="B1310" s="576">
        <v>46098.0</v>
      </c>
      <c r="C1310" s="91" t="s">
        <v>83</v>
      </c>
      <c r="D1310" s="91" t="s">
        <v>125</v>
      </c>
      <c r="E1310" s="91" t="s">
        <v>582</v>
      </c>
      <c r="F1310" s="178">
        <v>46090.0</v>
      </c>
      <c r="G1310" s="91"/>
      <c r="H1310" s="91">
        <v>9251.0</v>
      </c>
      <c r="I1310" s="578">
        <v>14956.0</v>
      </c>
      <c r="J1310" s="558" t="s">
        <v>12131</v>
      </c>
      <c r="K1310" s="558" t="s">
        <v>12132</v>
      </c>
      <c r="L1310" s="313" t="s">
        <v>12132</v>
      </c>
      <c r="M1310" s="91">
        <v>8.81037717058E11</v>
      </c>
      <c r="N1310" s="91">
        <v>8.1934635489E10</v>
      </c>
      <c r="O1310" s="848">
        <v>45736.0</v>
      </c>
      <c r="P1310" s="176">
        <v>45834.0</v>
      </c>
      <c r="Q1310" s="91" t="s">
        <v>124</v>
      </c>
      <c r="R1310" s="91">
        <v>0.0</v>
      </c>
      <c r="S1310" s="179" t="s">
        <v>292</v>
      </c>
      <c r="T1310" s="179" t="s">
        <v>127</v>
      </c>
      <c r="U1310" s="179" t="s">
        <v>101</v>
      </c>
      <c r="V1310" s="179" t="s">
        <v>873</v>
      </c>
      <c r="W1310" s="182"/>
      <c r="X1310" s="182"/>
      <c r="Y1310" s="182"/>
      <c r="Z1310" s="180" t="s">
        <v>3295</v>
      </c>
      <c r="AA1310" s="182"/>
    </row>
    <row r="1311" ht="22.5" customHeight="1">
      <c r="A1311" s="72">
        <f>COUNTIF('Copy of Call &amp; Chat-Lidya (buat'!$I$4:$I$1868,I1311)</f>
        <v>5</v>
      </c>
      <c r="B1311" s="576">
        <v>46098.0</v>
      </c>
      <c r="C1311" s="91" t="s">
        <v>83</v>
      </c>
      <c r="D1311" s="91" t="s">
        <v>125</v>
      </c>
      <c r="E1311" s="91" t="s">
        <v>7033</v>
      </c>
      <c r="F1311" s="178">
        <v>46084.0</v>
      </c>
      <c r="G1311" s="91"/>
      <c r="H1311" s="91" t="s">
        <v>10296</v>
      </c>
      <c r="I1311" s="412" t="s">
        <v>2352</v>
      </c>
      <c r="J1311" s="558" t="s">
        <v>2353</v>
      </c>
      <c r="K1311" s="558" t="s">
        <v>2354</v>
      </c>
      <c r="L1311" s="313" t="s">
        <v>2354</v>
      </c>
      <c r="M1311" s="91" t="s">
        <v>2355</v>
      </c>
      <c r="N1311" s="91" t="s">
        <v>2355</v>
      </c>
      <c r="O1311" s="183">
        <v>46081.0</v>
      </c>
      <c r="P1311" s="176">
        <v>46095.0</v>
      </c>
      <c r="Q1311" s="91" t="s">
        <v>124</v>
      </c>
      <c r="R1311" s="91">
        <v>2.0</v>
      </c>
      <c r="S1311" s="179" t="s">
        <v>126</v>
      </c>
      <c r="T1311" s="179" t="s">
        <v>145</v>
      </c>
      <c r="U1311" s="179" t="s">
        <v>101</v>
      </c>
      <c r="V1311" s="179" t="s">
        <v>341</v>
      </c>
      <c r="W1311" s="91" t="s">
        <v>509</v>
      </c>
      <c r="X1311" s="182"/>
      <c r="Y1311" s="182"/>
      <c r="Z1311" s="182"/>
      <c r="AA1311" s="182"/>
    </row>
    <row r="1312" ht="22.5" customHeight="1">
      <c r="A1312" s="72">
        <f>COUNTIF('Copy of Call &amp; Chat-Lidya (buat'!$I$4:$I$1868,I1312)</f>
        <v>7</v>
      </c>
      <c r="B1312" s="576">
        <v>46098.0</v>
      </c>
      <c r="C1312" s="91" t="s">
        <v>83</v>
      </c>
      <c r="D1312" s="91" t="s">
        <v>125</v>
      </c>
      <c r="E1312" s="91" t="s">
        <v>1685</v>
      </c>
      <c r="F1312" s="178">
        <v>46083.0</v>
      </c>
      <c r="G1312" s="182"/>
      <c r="H1312" s="182"/>
      <c r="I1312" s="412" t="s">
        <v>1686</v>
      </c>
      <c r="J1312" s="558" t="s">
        <v>1687</v>
      </c>
      <c r="K1312" s="558" t="s">
        <v>1688</v>
      </c>
      <c r="L1312" s="313" t="s">
        <v>1688</v>
      </c>
      <c r="M1312" s="91" t="s">
        <v>1689</v>
      </c>
      <c r="N1312" s="182"/>
      <c r="O1312" s="183">
        <v>45315.0</v>
      </c>
      <c r="P1312" s="176">
        <v>45834.0</v>
      </c>
      <c r="Q1312" s="91" t="s">
        <v>124</v>
      </c>
      <c r="R1312" s="91">
        <v>2.0</v>
      </c>
      <c r="S1312" s="193" t="s">
        <v>126</v>
      </c>
      <c r="T1312" s="193" t="s">
        <v>145</v>
      </c>
      <c r="U1312" s="193" t="s">
        <v>101</v>
      </c>
      <c r="V1312" s="193" t="s">
        <v>131</v>
      </c>
      <c r="W1312" s="182"/>
      <c r="X1312" s="182"/>
      <c r="Y1312" s="182"/>
      <c r="Z1312" s="182"/>
      <c r="AA1312" s="182"/>
    </row>
    <row r="1313" ht="22.5" customHeight="1">
      <c r="A1313" s="72">
        <f>COUNTIF('Copy of Call &amp; Chat-Lidya (buat'!$I$4:$I$1868,I1313)</f>
        <v>4</v>
      </c>
      <c r="B1313" s="818">
        <v>46098.0</v>
      </c>
      <c r="C1313" s="91" t="s">
        <v>83</v>
      </c>
      <c r="D1313" s="91" t="s">
        <v>125</v>
      </c>
      <c r="E1313" s="91" t="s">
        <v>6456</v>
      </c>
      <c r="F1313" s="178">
        <v>46098.0</v>
      </c>
      <c r="G1313" s="91"/>
      <c r="H1313" s="91" t="s">
        <v>10882</v>
      </c>
      <c r="I1313" s="412" t="s">
        <v>10883</v>
      </c>
      <c r="J1313" s="558" t="s">
        <v>10884</v>
      </c>
      <c r="K1313" s="558" t="s">
        <v>10885</v>
      </c>
      <c r="L1313" s="313" t="s">
        <v>10885</v>
      </c>
      <c r="M1313" s="91" t="s">
        <v>10887</v>
      </c>
      <c r="N1313" s="91" t="s">
        <v>10887</v>
      </c>
      <c r="O1313" s="183">
        <v>46098.0</v>
      </c>
      <c r="P1313" s="337">
        <v>46112.0</v>
      </c>
      <c r="Q1313" s="91" t="s">
        <v>124</v>
      </c>
      <c r="R1313" s="91" t="s">
        <v>143</v>
      </c>
      <c r="S1313" s="179" t="s">
        <v>126</v>
      </c>
      <c r="T1313" s="179" t="s">
        <v>145</v>
      </c>
      <c r="U1313" s="179" t="s">
        <v>101</v>
      </c>
      <c r="V1313" s="179" t="s">
        <v>131</v>
      </c>
      <c r="W1313" s="182"/>
      <c r="X1313" s="182"/>
      <c r="Y1313" s="182"/>
      <c r="Z1313" s="182"/>
      <c r="AA1313" s="182"/>
    </row>
    <row r="1314" ht="22.5" customHeight="1">
      <c r="A1314" s="72">
        <f>COUNTIF('Copy of Call &amp; Chat-Lidya (buat'!$I$4:$I$1868,I1314)</f>
        <v>2</v>
      </c>
      <c r="B1314" s="576">
        <v>46098.0</v>
      </c>
      <c r="C1314" s="91" t="s">
        <v>83</v>
      </c>
      <c r="D1314" s="91" t="s">
        <v>104</v>
      </c>
      <c r="E1314" s="91" t="s">
        <v>1078</v>
      </c>
      <c r="F1314" s="178">
        <v>46069.0</v>
      </c>
      <c r="G1314" s="91"/>
      <c r="H1314" s="91" t="s">
        <v>9492</v>
      </c>
      <c r="I1314" s="412" t="s">
        <v>5422</v>
      </c>
      <c r="J1314" s="558" t="s">
        <v>2783</v>
      </c>
      <c r="K1314" s="558" t="s">
        <v>5423</v>
      </c>
      <c r="L1314" s="313" t="s">
        <v>5423</v>
      </c>
      <c r="M1314" s="91" t="s">
        <v>5424</v>
      </c>
      <c r="N1314" s="182"/>
      <c r="O1314" s="183">
        <v>46069.0</v>
      </c>
      <c r="P1314" s="176">
        <v>46083.0</v>
      </c>
      <c r="Q1314" s="91" t="s">
        <v>143</v>
      </c>
      <c r="R1314" s="91">
        <v>2.0</v>
      </c>
      <c r="S1314" s="179" t="s">
        <v>251</v>
      </c>
      <c r="T1314" s="179" t="s">
        <v>195</v>
      </c>
      <c r="U1314" s="179" t="s">
        <v>128</v>
      </c>
      <c r="V1314" s="179" t="s">
        <v>131</v>
      </c>
      <c r="W1314" s="179" t="s">
        <v>509</v>
      </c>
      <c r="X1314" s="91" t="s">
        <v>1035</v>
      </c>
      <c r="Y1314" s="185"/>
      <c r="Z1314" s="182"/>
      <c r="AA1314" s="182"/>
    </row>
    <row r="1315" ht="22.5" customHeight="1">
      <c r="A1315" s="72">
        <f>COUNTIF('Copy of Call &amp; Chat-Lidya (buat'!$I$4:$I$1868,I1315)</f>
        <v>1</v>
      </c>
      <c r="B1315" s="429">
        <v>46077.0</v>
      </c>
      <c r="C1315" s="94" t="s">
        <v>83</v>
      </c>
      <c r="D1315" s="94" t="s">
        <v>104</v>
      </c>
      <c r="E1315" s="75" t="s">
        <v>143</v>
      </c>
      <c r="F1315" s="429">
        <v>46056.0</v>
      </c>
      <c r="G1315" s="94"/>
      <c r="H1315" s="94" t="s">
        <v>362</v>
      </c>
      <c r="I1315" s="94" t="s">
        <v>2490</v>
      </c>
      <c r="J1315" s="161" t="s">
        <v>2492</v>
      </c>
      <c r="K1315" s="162" t="s">
        <v>2496</v>
      </c>
      <c r="L1315" s="430" t="s">
        <v>2496</v>
      </c>
      <c r="M1315" s="94" t="s">
        <v>2497</v>
      </c>
      <c r="N1315" s="94" t="s">
        <v>2497</v>
      </c>
      <c r="O1315" s="431">
        <v>46055.0</v>
      </c>
      <c r="P1315" s="436">
        <v>46069.0</v>
      </c>
      <c r="Q1315" s="94" t="s">
        <v>3424</v>
      </c>
      <c r="R1315" s="556">
        <v>3.0</v>
      </c>
      <c r="S1315" s="167" t="s">
        <v>99</v>
      </c>
      <c r="T1315" s="162" t="s">
        <v>145</v>
      </c>
      <c r="U1315" s="167" t="s">
        <v>101</v>
      </c>
      <c r="V1315" s="167" t="s">
        <v>105</v>
      </c>
      <c r="W1315" s="167" t="s">
        <v>509</v>
      </c>
      <c r="X1315" s="167" t="s">
        <v>107</v>
      </c>
      <c r="Y1315" s="553">
        <v>858000.0</v>
      </c>
      <c r="Z1315" s="435"/>
      <c r="AA1315" s="175"/>
    </row>
    <row r="1316" ht="22.5" customHeight="1">
      <c r="A1316" s="72">
        <f>COUNTIF('Copy of Call &amp; Chat-Lidya (buat'!$I$4:$I$1868,I1316)</f>
        <v>1</v>
      </c>
      <c r="B1316" s="429">
        <v>46077.0</v>
      </c>
      <c r="C1316" s="94" t="s">
        <v>83</v>
      </c>
      <c r="D1316" s="94" t="s">
        <v>104</v>
      </c>
      <c r="E1316" s="94">
        <f t="shared" ref="E1316:E1910" si="2">E1315+1</f>
        <v>2</v>
      </c>
      <c r="F1316" s="429">
        <v>46056.0</v>
      </c>
      <c r="G1316" s="94"/>
      <c r="H1316" s="94" t="s">
        <v>3426</v>
      </c>
      <c r="I1316" s="94" t="s">
        <v>2500</v>
      </c>
      <c r="J1316" s="161" t="s">
        <v>2501</v>
      </c>
      <c r="K1316" s="162" t="s">
        <v>2503</v>
      </c>
      <c r="L1316" s="430" t="s">
        <v>2503</v>
      </c>
      <c r="M1316" s="94" t="s">
        <v>2506</v>
      </c>
      <c r="N1316" s="94" t="s">
        <v>2506</v>
      </c>
      <c r="O1316" s="431">
        <v>46055.0</v>
      </c>
      <c r="P1316" s="436">
        <v>46069.0</v>
      </c>
      <c r="Q1316" s="94" t="s">
        <v>696</v>
      </c>
      <c r="R1316" s="556">
        <v>3.0</v>
      </c>
      <c r="S1316" s="167" t="s">
        <v>99</v>
      </c>
      <c r="T1316" s="162" t="s">
        <v>145</v>
      </c>
      <c r="U1316" s="167" t="s">
        <v>101</v>
      </c>
      <c r="V1316" s="167" t="s">
        <v>105</v>
      </c>
      <c r="W1316" s="167" t="s">
        <v>509</v>
      </c>
      <c r="X1316" s="167" t="s">
        <v>107</v>
      </c>
      <c r="Y1316" s="553">
        <v>858000.0</v>
      </c>
      <c r="Z1316" s="435"/>
      <c r="AA1316" s="175"/>
    </row>
    <row r="1317" ht="22.5" customHeight="1">
      <c r="A1317" s="72">
        <f>COUNTIF('Copy of Call &amp; Chat-Lidya (buat'!$I$4:$I$1868,I1317)</f>
        <v>6</v>
      </c>
      <c r="B1317" s="429">
        <v>46077.0</v>
      </c>
      <c r="C1317" s="94" t="s">
        <v>83</v>
      </c>
      <c r="D1317" s="94" t="s">
        <v>104</v>
      </c>
      <c r="E1317" s="94">
        <f t="shared" si="2"/>
        <v>3</v>
      </c>
      <c r="F1317" s="429">
        <v>46057.0</v>
      </c>
      <c r="G1317" s="94"/>
      <c r="H1317" s="94" t="s">
        <v>1748</v>
      </c>
      <c r="I1317" s="94" t="s">
        <v>1749</v>
      </c>
      <c r="J1317" s="161" t="s">
        <v>1750</v>
      </c>
      <c r="K1317" s="162" t="s">
        <v>1751</v>
      </c>
      <c r="L1317" s="430" t="s">
        <v>1751</v>
      </c>
      <c r="M1317" s="94" t="s">
        <v>1752</v>
      </c>
      <c r="N1317" s="94" t="s">
        <v>1752</v>
      </c>
      <c r="O1317" s="431">
        <v>46056.0</v>
      </c>
      <c r="P1317" s="436">
        <v>46070.0</v>
      </c>
      <c r="Q1317" s="94" t="s">
        <v>213</v>
      </c>
      <c r="R1317" s="94">
        <v>2.0</v>
      </c>
      <c r="S1317" s="167" t="s">
        <v>99</v>
      </c>
      <c r="T1317" s="162" t="s">
        <v>145</v>
      </c>
      <c r="U1317" s="167" t="s">
        <v>101</v>
      </c>
      <c r="V1317" s="167" t="s">
        <v>1050</v>
      </c>
      <c r="W1317" s="167" t="s">
        <v>509</v>
      </c>
      <c r="X1317" s="167" t="s">
        <v>1035</v>
      </c>
      <c r="Y1317" s="175"/>
      <c r="Z1317" s="175"/>
      <c r="AA1317" s="175"/>
    </row>
    <row r="1318" ht="22.5" customHeight="1">
      <c r="A1318" s="72">
        <f>COUNTIF('Copy of Call &amp; Chat-Lidya (buat'!$I$4:$I$1868,I1318)</f>
        <v>1</v>
      </c>
      <c r="B1318" s="429">
        <v>46077.0</v>
      </c>
      <c r="C1318" s="94" t="s">
        <v>83</v>
      </c>
      <c r="D1318" s="94" t="s">
        <v>104</v>
      </c>
      <c r="E1318" s="94">
        <f t="shared" si="2"/>
        <v>4</v>
      </c>
      <c r="F1318" s="429">
        <v>46057.0</v>
      </c>
      <c r="G1318" s="94"/>
      <c r="H1318" s="94" t="s">
        <v>3685</v>
      </c>
      <c r="I1318" s="94" t="s">
        <v>5510</v>
      </c>
      <c r="J1318" s="161" t="s">
        <v>5512</v>
      </c>
      <c r="K1318" s="162" t="s">
        <v>5514</v>
      </c>
      <c r="L1318" s="430" t="s">
        <v>5514</v>
      </c>
      <c r="M1318" s="94" t="s">
        <v>5516</v>
      </c>
      <c r="N1318" s="94" t="s">
        <v>5516</v>
      </c>
      <c r="O1318" s="431">
        <v>46057.0</v>
      </c>
      <c r="P1318" s="436">
        <v>46071.0</v>
      </c>
      <c r="Q1318" s="94" t="s">
        <v>124</v>
      </c>
      <c r="R1318" s="94">
        <v>0.0</v>
      </c>
      <c r="S1318" s="167" t="s">
        <v>292</v>
      </c>
      <c r="T1318" s="162" t="s">
        <v>145</v>
      </c>
      <c r="U1318" s="167" t="s">
        <v>101</v>
      </c>
      <c r="V1318" s="167" t="s">
        <v>664</v>
      </c>
      <c r="W1318" s="167" t="s">
        <v>694</v>
      </c>
      <c r="X1318" s="167" t="s">
        <v>1035</v>
      </c>
      <c r="Y1318" s="175"/>
      <c r="Z1318" s="175"/>
      <c r="AA1318" s="175"/>
    </row>
    <row r="1319" ht="22.5" customHeight="1">
      <c r="A1319" s="72">
        <f>COUNTIF('Copy of Call &amp; Chat-Lidya (buat'!$I$4:$I$1868,I1319)</f>
        <v>2</v>
      </c>
      <c r="B1319" s="429">
        <v>46084.0</v>
      </c>
      <c r="C1319" s="94" t="s">
        <v>83</v>
      </c>
      <c r="D1319" s="94" t="s">
        <v>104</v>
      </c>
      <c r="E1319" s="94">
        <f t="shared" si="2"/>
        <v>5</v>
      </c>
      <c r="F1319" s="429">
        <v>46058.0</v>
      </c>
      <c r="G1319" s="94"/>
      <c r="H1319" s="94" t="s">
        <v>9254</v>
      </c>
      <c r="I1319" s="94" t="s">
        <v>5492</v>
      </c>
      <c r="J1319" s="161" t="s">
        <v>5493</v>
      </c>
      <c r="K1319" s="162" t="s">
        <v>5494</v>
      </c>
      <c r="L1319" s="430" t="s">
        <v>5494</v>
      </c>
      <c r="M1319" s="94" t="s">
        <v>5495</v>
      </c>
      <c r="N1319" s="94" t="s">
        <v>9259</v>
      </c>
      <c r="O1319" s="431">
        <v>46058.0</v>
      </c>
      <c r="P1319" s="436">
        <v>46072.0</v>
      </c>
      <c r="Q1319" s="94" t="s">
        <v>222</v>
      </c>
      <c r="R1319" s="94">
        <v>0.0</v>
      </c>
      <c r="S1319" s="167" t="s">
        <v>99</v>
      </c>
      <c r="T1319" s="162" t="s">
        <v>145</v>
      </c>
      <c r="U1319" s="167" t="s">
        <v>101</v>
      </c>
      <c r="V1319" s="167" t="s">
        <v>3435</v>
      </c>
      <c r="W1319" s="163"/>
      <c r="X1319" s="167" t="s">
        <v>1035</v>
      </c>
      <c r="Y1319" s="175"/>
      <c r="Z1319" s="175"/>
      <c r="AA1319" s="175"/>
    </row>
    <row r="1320" ht="22.5" customHeight="1">
      <c r="A1320" s="72">
        <f>COUNTIF('Copy of Call &amp; Chat-Lidya (buat'!$I$4:$I$1868,I1320)</f>
        <v>10</v>
      </c>
      <c r="B1320" s="436">
        <v>46077.0</v>
      </c>
      <c r="C1320" s="94" t="s">
        <v>83</v>
      </c>
      <c r="D1320" s="94" t="s">
        <v>104</v>
      </c>
      <c r="E1320" s="94">
        <f t="shared" si="2"/>
        <v>6</v>
      </c>
      <c r="F1320" s="429">
        <v>46061.0</v>
      </c>
      <c r="G1320" s="94"/>
      <c r="H1320" s="94" t="s">
        <v>1661</v>
      </c>
      <c r="I1320" s="94" t="s">
        <v>1662</v>
      </c>
      <c r="J1320" s="161" t="s">
        <v>1663</v>
      </c>
      <c r="K1320" s="162" t="s">
        <v>1664</v>
      </c>
      <c r="L1320" s="430" t="s">
        <v>1665</v>
      </c>
      <c r="M1320" s="94" t="s">
        <v>1667</v>
      </c>
      <c r="N1320" s="175"/>
      <c r="O1320" s="431">
        <v>46061.0</v>
      </c>
      <c r="P1320" s="436">
        <v>46075.0</v>
      </c>
      <c r="Q1320" s="94" t="s">
        <v>472</v>
      </c>
      <c r="R1320" s="94">
        <v>2.0</v>
      </c>
      <c r="S1320" s="167" t="s">
        <v>251</v>
      </c>
      <c r="T1320" s="162" t="s">
        <v>145</v>
      </c>
      <c r="U1320" s="167" t="s">
        <v>101</v>
      </c>
      <c r="V1320" s="167" t="s">
        <v>131</v>
      </c>
      <c r="W1320" s="163"/>
      <c r="X1320" s="167" t="s">
        <v>1035</v>
      </c>
      <c r="Y1320" s="175"/>
      <c r="Z1320" s="175"/>
      <c r="AA1320" s="175"/>
    </row>
    <row r="1321" ht="22.5" customHeight="1">
      <c r="A1321" s="72">
        <f>COUNTIF('Copy of Call &amp; Chat-Lidya (buat'!$I$4:$I$1868,I1321)</f>
        <v>5</v>
      </c>
      <c r="B1321" s="436">
        <v>46077.0</v>
      </c>
      <c r="C1321" s="94" t="s">
        <v>83</v>
      </c>
      <c r="D1321" s="94" t="s">
        <v>104</v>
      </c>
      <c r="E1321" s="94">
        <f t="shared" si="2"/>
        <v>7</v>
      </c>
      <c r="F1321" s="429">
        <v>46062.0</v>
      </c>
      <c r="G1321" s="94"/>
      <c r="H1321" s="94" t="s">
        <v>1038</v>
      </c>
      <c r="I1321" s="94" t="s">
        <v>1039</v>
      </c>
      <c r="J1321" s="161" t="s">
        <v>1040</v>
      </c>
      <c r="K1321" s="162" t="s">
        <v>1041</v>
      </c>
      <c r="L1321" s="430" t="s">
        <v>1041</v>
      </c>
      <c r="M1321" s="94" t="s">
        <v>1042</v>
      </c>
      <c r="N1321" s="94" t="s">
        <v>1042</v>
      </c>
      <c r="O1321" s="431">
        <v>46061.0</v>
      </c>
      <c r="P1321" s="436">
        <v>46075.0</v>
      </c>
      <c r="Q1321" s="94" t="s">
        <v>124</v>
      </c>
      <c r="R1321" s="94">
        <v>1.0</v>
      </c>
      <c r="S1321" s="167" t="s">
        <v>126</v>
      </c>
      <c r="T1321" s="162" t="s">
        <v>145</v>
      </c>
      <c r="U1321" s="167" t="s">
        <v>101</v>
      </c>
      <c r="V1321" s="167" t="s">
        <v>1043</v>
      </c>
      <c r="W1321" s="167" t="s">
        <v>694</v>
      </c>
      <c r="X1321" s="167" t="s">
        <v>1035</v>
      </c>
      <c r="Y1321" s="175"/>
      <c r="Z1321" s="175"/>
      <c r="AA1321" s="175"/>
    </row>
    <row r="1322" ht="22.5" customHeight="1">
      <c r="A1322" s="72">
        <f>COUNTIF('Copy of Call &amp; Chat-Lidya (buat'!$I$4:$I$1868,I1322)</f>
        <v>2</v>
      </c>
      <c r="B1322" s="429">
        <v>46077.0</v>
      </c>
      <c r="C1322" s="94" t="s">
        <v>83</v>
      </c>
      <c r="D1322" s="94" t="s">
        <v>104</v>
      </c>
      <c r="E1322" s="94">
        <f t="shared" si="2"/>
        <v>8</v>
      </c>
      <c r="F1322" s="429">
        <v>46062.0</v>
      </c>
      <c r="G1322" s="94"/>
      <c r="H1322" s="94" t="s">
        <v>9271</v>
      </c>
      <c r="I1322" s="94" t="s">
        <v>5652</v>
      </c>
      <c r="J1322" s="161" t="s">
        <v>5653</v>
      </c>
      <c r="K1322" s="162" t="s">
        <v>5654</v>
      </c>
      <c r="L1322" s="430" t="s">
        <v>5654</v>
      </c>
      <c r="M1322" s="94" t="s">
        <v>5655</v>
      </c>
      <c r="N1322" s="94" t="s">
        <v>5655</v>
      </c>
      <c r="O1322" s="431">
        <v>46062.0</v>
      </c>
      <c r="P1322" s="436">
        <v>46076.0</v>
      </c>
      <c r="Q1322" s="94" t="s">
        <v>124</v>
      </c>
      <c r="R1322" s="94">
        <v>1.0</v>
      </c>
      <c r="S1322" s="167" t="s">
        <v>126</v>
      </c>
      <c r="T1322" s="162" t="s">
        <v>195</v>
      </c>
      <c r="U1322" s="167" t="s">
        <v>128</v>
      </c>
      <c r="V1322" s="167" t="s">
        <v>131</v>
      </c>
      <c r="W1322" s="163"/>
      <c r="X1322" s="167" t="s">
        <v>1035</v>
      </c>
      <c r="Y1322" s="175"/>
      <c r="Z1322" s="175"/>
      <c r="AA1322" s="175"/>
    </row>
    <row r="1323" ht="22.5" customHeight="1">
      <c r="A1323" s="72">
        <f>COUNTIF('Copy of Call &amp; Chat-Lidya (buat'!$I$4:$I$1868,I1323)</f>
        <v>2</v>
      </c>
      <c r="B1323" s="429">
        <v>46077.0</v>
      </c>
      <c r="C1323" s="94" t="s">
        <v>83</v>
      </c>
      <c r="D1323" s="94" t="s">
        <v>104</v>
      </c>
      <c r="E1323" s="94">
        <f t="shared" si="2"/>
        <v>9</v>
      </c>
      <c r="F1323" s="429">
        <v>46062.0</v>
      </c>
      <c r="G1323" s="94"/>
      <c r="H1323" s="94" t="s">
        <v>3388</v>
      </c>
      <c r="I1323" s="94" t="s">
        <v>2375</v>
      </c>
      <c r="J1323" s="161" t="s">
        <v>2376</v>
      </c>
      <c r="K1323" s="162" t="s">
        <v>2378</v>
      </c>
      <c r="L1323" s="430" t="s">
        <v>2378</v>
      </c>
      <c r="M1323" s="94" t="s">
        <v>3390</v>
      </c>
      <c r="N1323" s="94" t="s">
        <v>3390</v>
      </c>
      <c r="O1323" s="431">
        <v>46062.0</v>
      </c>
      <c r="P1323" s="436">
        <v>46076.0</v>
      </c>
      <c r="Q1323" s="94" t="s">
        <v>124</v>
      </c>
      <c r="R1323" s="94">
        <v>1.0</v>
      </c>
      <c r="S1323" s="947" t="s">
        <v>251</v>
      </c>
      <c r="T1323" s="162" t="s">
        <v>145</v>
      </c>
      <c r="U1323" s="167" t="s">
        <v>101</v>
      </c>
      <c r="V1323" s="167" t="s">
        <v>1043</v>
      </c>
      <c r="W1323" s="167" t="s">
        <v>509</v>
      </c>
      <c r="X1323" s="167" t="s">
        <v>1035</v>
      </c>
      <c r="Y1323" s="175"/>
      <c r="Z1323" s="175"/>
      <c r="AA1323" s="175"/>
    </row>
    <row r="1324" ht="22.5" customHeight="1">
      <c r="A1324" s="72">
        <f>COUNTIF('Copy of Call &amp; Chat-Lidya (buat'!$I$4:$I$1868,I1324)</f>
        <v>1</v>
      </c>
      <c r="B1324" s="429">
        <v>46084.0</v>
      </c>
      <c r="C1324" s="94" t="s">
        <v>83</v>
      </c>
      <c r="D1324" s="94" t="s">
        <v>104</v>
      </c>
      <c r="E1324" s="94">
        <f t="shared" si="2"/>
        <v>10</v>
      </c>
      <c r="F1324" s="429">
        <v>46062.0</v>
      </c>
      <c r="G1324" s="94"/>
      <c r="H1324" s="94" t="s">
        <v>9283</v>
      </c>
      <c r="I1324" s="94" t="s">
        <v>5660</v>
      </c>
      <c r="J1324" s="161" t="s">
        <v>5661</v>
      </c>
      <c r="K1324" s="162" t="s">
        <v>5663</v>
      </c>
      <c r="L1324" s="430" t="s">
        <v>5663</v>
      </c>
      <c r="M1324" s="94" t="s">
        <v>5664</v>
      </c>
      <c r="N1324" s="94" t="s">
        <v>5664</v>
      </c>
      <c r="O1324" s="431">
        <v>46062.0</v>
      </c>
      <c r="P1324" s="436">
        <v>46076.0</v>
      </c>
      <c r="Q1324" s="94" t="s">
        <v>143</v>
      </c>
      <c r="R1324" s="94">
        <v>0.0</v>
      </c>
      <c r="S1324" s="167" t="s">
        <v>99</v>
      </c>
      <c r="T1324" s="162" t="s">
        <v>145</v>
      </c>
      <c r="U1324" s="167" t="s">
        <v>101</v>
      </c>
      <c r="V1324" s="167" t="s">
        <v>873</v>
      </c>
      <c r="W1324" s="167" t="s">
        <v>694</v>
      </c>
      <c r="X1324" s="167" t="s">
        <v>1035</v>
      </c>
      <c r="Y1324" s="175"/>
      <c r="Z1324" s="175"/>
      <c r="AA1324" s="175"/>
    </row>
    <row r="1325" ht="22.5" customHeight="1">
      <c r="A1325" s="72">
        <f>COUNTIF('Copy of Call &amp; Chat-Lidya (buat'!$I$4:$I$1868,I1325)</f>
        <v>2</v>
      </c>
      <c r="B1325" s="429">
        <v>46077.0</v>
      </c>
      <c r="C1325" s="94" t="s">
        <v>83</v>
      </c>
      <c r="D1325" s="94" t="s">
        <v>104</v>
      </c>
      <c r="E1325" s="94">
        <f t="shared" si="2"/>
        <v>11</v>
      </c>
      <c r="F1325" s="429">
        <v>46063.0</v>
      </c>
      <c r="G1325" s="94"/>
      <c r="H1325" s="94">
        <v>10540.0</v>
      </c>
      <c r="I1325" s="94" t="s">
        <v>5669</v>
      </c>
      <c r="J1325" s="161" t="s">
        <v>5670</v>
      </c>
      <c r="K1325" s="162" t="s">
        <v>5671</v>
      </c>
      <c r="L1325" s="430" t="s">
        <v>5671</v>
      </c>
      <c r="M1325" s="94" t="s">
        <v>5672</v>
      </c>
      <c r="N1325" s="94" t="s">
        <v>9290</v>
      </c>
      <c r="O1325" s="431">
        <v>46046.0</v>
      </c>
      <c r="P1325" s="436">
        <v>46060.0</v>
      </c>
      <c r="Q1325" s="94" t="s">
        <v>124</v>
      </c>
      <c r="R1325" s="94">
        <v>1.0</v>
      </c>
      <c r="S1325" s="167" t="s">
        <v>126</v>
      </c>
      <c r="T1325" s="162" t="s">
        <v>145</v>
      </c>
      <c r="U1325" s="167" t="s">
        <v>101</v>
      </c>
      <c r="V1325" s="167" t="s">
        <v>131</v>
      </c>
      <c r="W1325" s="163"/>
      <c r="X1325" s="167" t="s">
        <v>1035</v>
      </c>
      <c r="Y1325" s="175"/>
      <c r="Z1325" s="175"/>
      <c r="AA1325" s="175" t="s">
        <v>9295</v>
      </c>
    </row>
    <row r="1326" ht="22.5" customHeight="1">
      <c r="A1326" s="72">
        <f>COUNTIF('Copy of Call &amp; Chat-Lidya (buat'!$I$4:$I$1868,I1326)</f>
        <v>1</v>
      </c>
      <c r="B1326" s="429">
        <v>46084.0</v>
      </c>
      <c r="C1326" s="94" t="s">
        <v>83</v>
      </c>
      <c r="D1326" s="94" t="s">
        <v>104</v>
      </c>
      <c r="E1326" s="94">
        <f t="shared" si="2"/>
        <v>12</v>
      </c>
      <c r="F1326" s="429">
        <v>46063.0</v>
      </c>
      <c r="G1326" s="94"/>
      <c r="H1326" s="94">
        <v>10541.0</v>
      </c>
      <c r="I1326" s="94" t="s">
        <v>5830</v>
      </c>
      <c r="J1326" s="161" t="s">
        <v>5831</v>
      </c>
      <c r="K1326" s="162" t="s">
        <v>5832</v>
      </c>
      <c r="L1326" s="430" t="s">
        <v>5832</v>
      </c>
      <c r="M1326" s="94" t="s">
        <v>5833</v>
      </c>
      <c r="N1326" s="94" t="s">
        <v>9299</v>
      </c>
      <c r="O1326" s="431">
        <v>46046.0</v>
      </c>
      <c r="P1326" s="436">
        <v>46060.0</v>
      </c>
      <c r="Q1326" s="94" t="s">
        <v>124</v>
      </c>
      <c r="R1326" s="94">
        <v>0.0</v>
      </c>
      <c r="S1326" s="167" t="s">
        <v>99</v>
      </c>
      <c r="T1326" s="162" t="s">
        <v>195</v>
      </c>
      <c r="U1326" s="167" t="s">
        <v>128</v>
      </c>
      <c r="V1326" s="167" t="s">
        <v>283</v>
      </c>
      <c r="W1326" s="167" t="s">
        <v>392</v>
      </c>
      <c r="X1326" s="167" t="s">
        <v>1035</v>
      </c>
      <c r="Y1326" s="175"/>
      <c r="Z1326" s="175"/>
      <c r="AA1326" s="175" t="s">
        <v>9295</v>
      </c>
    </row>
    <row r="1327" ht="22.5" customHeight="1">
      <c r="A1327" s="72">
        <f>COUNTIF('Copy of Call &amp; Chat-Lidya (buat'!$I$4:$I$1868,I1327)</f>
        <v>1</v>
      </c>
      <c r="B1327" s="429">
        <v>46084.0</v>
      </c>
      <c r="C1327" s="94" t="s">
        <v>83</v>
      </c>
      <c r="D1327" s="94" t="s">
        <v>104</v>
      </c>
      <c r="E1327" s="94">
        <f t="shared" si="2"/>
        <v>13</v>
      </c>
      <c r="F1327" s="429">
        <v>46063.0</v>
      </c>
      <c r="G1327" s="94"/>
      <c r="H1327" s="94">
        <v>10542.0</v>
      </c>
      <c r="I1327" s="94" t="s">
        <v>6092</v>
      </c>
      <c r="J1327" s="161" t="s">
        <v>6094</v>
      </c>
      <c r="K1327" s="162" t="s">
        <v>6096</v>
      </c>
      <c r="L1327" s="430" t="s">
        <v>6096</v>
      </c>
      <c r="M1327" s="94" t="s">
        <v>6097</v>
      </c>
      <c r="N1327" s="94" t="s">
        <v>6097</v>
      </c>
      <c r="O1327" s="431">
        <v>46046.0</v>
      </c>
      <c r="P1327" s="436">
        <v>46060.0</v>
      </c>
      <c r="Q1327" s="175"/>
      <c r="R1327" s="94">
        <v>0.0</v>
      </c>
      <c r="S1327" s="167" t="s">
        <v>99</v>
      </c>
      <c r="T1327" s="162" t="s">
        <v>195</v>
      </c>
      <c r="U1327" s="167" t="s">
        <v>128</v>
      </c>
      <c r="V1327" s="167" t="s">
        <v>664</v>
      </c>
      <c r="W1327" s="163"/>
      <c r="X1327" s="167" t="s">
        <v>1035</v>
      </c>
      <c r="Y1327" s="175"/>
      <c r="Z1327" s="175"/>
      <c r="AA1327" s="175" t="s">
        <v>9295</v>
      </c>
    </row>
    <row r="1328" ht="22.5" customHeight="1">
      <c r="A1328" s="72">
        <f>COUNTIF('Copy of Call &amp; Chat-Lidya (buat'!$I$4:$I$1868,I1328)</f>
        <v>2</v>
      </c>
      <c r="B1328" s="429">
        <v>46077.0</v>
      </c>
      <c r="C1328" s="94" t="s">
        <v>83</v>
      </c>
      <c r="D1328" s="94" t="s">
        <v>104</v>
      </c>
      <c r="E1328" s="94">
        <f t="shared" si="2"/>
        <v>14</v>
      </c>
      <c r="F1328" s="429">
        <v>46063.0</v>
      </c>
      <c r="G1328" s="94"/>
      <c r="H1328" s="94">
        <v>10546.0</v>
      </c>
      <c r="I1328" s="94" t="s">
        <v>5674</v>
      </c>
      <c r="J1328" s="161" t="s">
        <v>5675</v>
      </c>
      <c r="K1328" s="162" t="s">
        <v>5676</v>
      </c>
      <c r="L1328" s="430" t="s">
        <v>5676</v>
      </c>
      <c r="M1328" s="94" t="s">
        <v>5677</v>
      </c>
      <c r="N1328" s="94" t="s">
        <v>5677</v>
      </c>
      <c r="O1328" s="431">
        <v>46047.0</v>
      </c>
      <c r="P1328" s="436">
        <v>46061.0</v>
      </c>
      <c r="Q1328" s="94" t="s">
        <v>213</v>
      </c>
      <c r="R1328" s="94">
        <v>1.0</v>
      </c>
      <c r="S1328" s="167" t="s">
        <v>350</v>
      </c>
      <c r="T1328" s="162" t="s">
        <v>145</v>
      </c>
      <c r="U1328" s="167" t="s">
        <v>101</v>
      </c>
      <c r="V1328" s="167" t="s">
        <v>283</v>
      </c>
      <c r="W1328" s="163"/>
      <c r="X1328" s="167" t="s">
        <v>1035</v>
      </c>
      <c r="Y1328" s="175"/>
      <c r="Z1328" s="175"/>
      <c r="AA1328" s="175" t="s">
        <v>9295</v>
      </c>
    </row>
    <row r="1329" ht="22.5" customHeight="1">
      <c r="A1329" s="72">
        <f>COUNTIF('Copy of Call &amp; Chat-Lidya (buat'!$I$4:$I$1868,I1329)</f>
        <v>2</v>
      </c>
      <c r="B1329" s="429">
        <v>46078.0</v>
      </c>
      <c r="C1329" s="94" t="s">
        <v>83</v>
      </c>
      <c r="D1329" s="94" t="s">
        <v>104</v>
      </c>
      <c r="E1329" s="94">
        <f t="shared" si="2"/>
        <v>15</v>
      </c>
      <c r="F1329" s="429">
        <v>46063.0</v>
      </c>
      <c r="G1329" s="94"/>
      <c r="H1329" s="94">
        <v>10551.0</v>
      </c>
      <c r="I1329" s="94" t="s">
        <v>5679</v>
      </c>
      <c r="J1329" s="161" t="s">
        <v>5680</v>
      </c>
      <c r="K1329" s="162" t="s">
        <v>3938</v>
      </c>
      <c r="L1329" s="430" t="s">
        <v>3938</v>
      </c>
      <c r="M1329" s="94" t="s">
        <v>5681</v>
      </c>
      <c r="N1329" s="94" t="s">
        <v>5681</v>
      </c>
      <c r="O1329" s="431">
        <v>46048.0</v>
      </c>
      <c r="P1329" s="436">
        <v>46062.0</v>
      </c>
      <c r="Q1329" s="94" t="s">
        <v>124</v>
      </c>
      <c r="R1329" s="94">
        <v>1.0</v>
      </c>
      <c r="S1329" s="167" t="s">
        <v>251</v>
      </c>
      <c r="T1329" s="162" t="s">
        <v>145</v>
      </c>
      <c r="U1329" s="167" t="s">
        <v>101</v>
      </c>
      <c r="V1329" s="167" t="s">
        <v>131</v>
      </c>
      <c r="W1329" s="163"/>
      <c r="X1329" s="167" t="s">
        <v>1035</v>
      </c>
      <c r="Y1329" s="175"/>
      <c r="Z1329" s="175"/>
      <c r="AA1329" s="175" t="s">
        <v>9295</v>
      </c>
    </row>
    <row r="1330" ht="22.5" customHeight="1">
      <c r="A1330" s="72">
        <f>COUNTIF('Copy of Call &amp; Chat-Lidya (buat'!$I$4:$I$1868,I1330)</f>
        <v>2</v>
      </c>
      <c r="B1330" s="429">
        <v>46078.0</v>
      </c>
      <c r="C1330" s="94" t="s">
        <v>83</v>
      </c>
      <c r="D1330" s="94" t="s">
        <v>104</v>
      </c>
      <c r="E1330" s="94">
        <f t="shared" si="2"/>
        <v>16</v>
      </c>
      <c r="F1330" s="429">
        <v>46063.0</v>
      </c>
      <c r="G1330" s="94"/>
      <c r="H1330" s="94" t="s">
        <v>9318</v>
      </c>
      <c r="I1330" s="94" t="s">
        <v>5685</v>
      </c>
      <c r="J1330" s="161" t="s">
        <v>5686</v>
      </c>
      <c r="K1330" s="162" t="s">
        <v>5686</v>
      </c>
      <c r="L1330" s="430" t="s">
        <v>5686</v>
      </c>
      <c r="M1330" s="94" t="s">
        <v>5687</v>
      </c>
      <c r="N1330" s="94" t="s">
        <v>5687</v>
      </c>
      <c r="O1330" s="431">
        <v>44540.0</v>
      </c>
      <c r="P1330" s="436">
        <v>44554.0</v>
      </c>
      <c r="Q1330" s="94" t="s">
        <v>9319</v>
      </c>
      <c r="R1330" s="94">
        <v>1.0</v>
      </c>
      <c r="S1330" s="167" t="s">
        <v>251</v>
      </c>
      <c r="T1330" s="162" t="s">
        <v>145</v>
      </c>
      <c r="U1330" s="167" t="s">
        <v>101</v>
      </c>
      <c r="V1330" s="167" t="s">
        <v>131</v>
      </c>
      <c r="W1330" s="163"/>
      <c r="X1330" s="167" t="s">
        <v>1035</v>
      </c>
      <c r="Y1330" s="175"/>
      <c r="Z1330" s="175"/>
      <c r="AA1330" s="175"/>
    </row>
    <row r="1331" ht="22.5" customHeight="1">
      <c r="A1331" s="72">
        <f>COUNTIF('Copy of Call &amp; Chat-Lidya (buat'!$I$4:$I$1868,I1331)</f>
        <v>2</v>
      </c>
      <c r="B1331" s="429">
        <v>46078.0</v>
      </c>
      <c r="C1331" s="94" t="s">
        <v>83</v>
      </c>
      <c r="D1331" s="94" t="s">
        <v>104</v>
      </c>
      <c r="E1331" s="94">
        <f t="shared" si="2"/>
        <v>17</v>
      </c>
      <c r="F1331" s="429">
        <v>46063.0</v>
      </c>
      <c r="G1331" s="94"/>
      <c r="H1331" s="94" t="s">
        <v>9331</v>
      </c>
      <c r="I1331" s="94" t="s">
        <v>5578</v>
      </c>
      <c r="J1331" s="161" t="s">
        <v>5579</v>
      </c>
      <c r="K1331" s="162" t="s">
        <v>5580</v>
      </c>
      <c r="L1331" s="430" t="s">
        <v>5580</v>
      </c>
      <c r="M1331" s="94" t="s">
        <v>5581</v>
      </c>
      <c r="N1331" s="175"/>
      <c r="O1331" s="431">
        <v>46063.0</v>
      </c>
      <c r="P1331" s="436">
        <v>46077.0</v>
      </c>
      <c r="Q1331" s="94" t="s">
        <v>95</v>
      </c>
      <c r="R1331" s="94">
        <v>1.0</v>
      </c>
      <c r="S1331" s="167" t="s">
        <v>251</v>
      </c>
      <c r="T1331" s="162" t="s">
        <v>145</v>
      </c>
      <c r="U1331" s="167" t="s">
        <v>101</v>
      </c>
      <c r="V1331" s="167" t="s">
        <v>131</v>
      </c>
      <c r="W1331" s="163"/>
      <c r="X1331" s="167" t="s">
        <v>1035</v>
      </c>
      <c r="Y1331" s="175"/>
      <c r="Z1331" s="175"/>
      <c r="AA1331" s="175"/>
    </row>
    <row r="1332" ht="22.5" customHeight="1">
      <c r="A1332" s="72">
        <f>COUNTIF('Copy of Call &amp; Chat-Lidya (buat'!$I$4:$I$1868,I1332)</f>
        <v>2</v>
      </c>
      <c r="B1332" s="429">
        <v>46078.0</v>
      </c>
      <c r="C1332" s="94" t="s">
        <v>83</v>
      </c>
      <c r="D1332" s="94" t="s">
        <v>104</v>
      </c>
      <c r="E1332" s="94">
        <f t="shared" si="2"/>
        <v>18</v>
      </c>
      <c r="F1332" s="429">
        <v>46064.0</v>
      </c>
      <c r="G1332" s="94"/>
      <c r="H1332" s="94">
        <v>10500.0</v>
      </c>
      <c r="I1332" s="94" t="s">
        <v>5583</v>
      </c>
      <c r="J1332" s="161" t="s">
        <v>5584</v>
      </c>
      <c r="K1332" s="162" t="s">
        <v>5585</v>
      </c>
      <c r="L1332" s="430" t="s">
        <v>5585</v>
      </c>
      <c r="M1332" s="94" t="s">
        <v>5586</v>
      </c>
      <c r="N1332" s="94" t="s">
        <v>5586</v>
      </c>
      <c r="O1332" s="431">
        <v>46039.0</v>
      </c>
      <c r="P1332" s="436">
        <v>46054.0</v>
      </c>
      <c r="Q1332" s="94" t="s">
        <v>124</v>
      </c>
      <c r="R1332" s="94">
        <v>1.0</v>
      </c>
      <c r="S1332" s="167" t="s">
        <v>251</v>
      </c>
      <c r="T1332" s="162" t="s">
        <v>195</v>
      </c>
      <c r="U1332" s="167" t="s">
        <v>128</v>
      </c>
      <c r="V1332" s="167" t="s">
        <v>302</v>
      </c>
      <c r="W1332" s="163"/>
      <c r="X1332" s="167" t="s">
        <v>1035</v>
      </c>
      <c r="Y1332" s="175"/>
      <c r="Z1332" s="175"/>
      <c r="AA1332" s="175" t="s">
        <v>9295</v>
      </c>
    </row>
    <row r="1333" ht="22.5" customHeight="1">
      <c r="A1333" s="72">
        <f>COUNTIF('Copy of Call &amp; Chat-Lidya (buat'!$I$4:$I$1868,I1333)</f>
        <v>1</v>
      </c>
      <c r="B1333" s="429">
        <v>46078.0</v>
      </c>
      <c r="C1333" s="94" t="s">
        <v>83</v>
      </c>
      <c r="D1333" s="94" t="s">
        <v>104</v>
      </c>
      <c r="E1333" s="94">
        <f t="shared" si="2"/>
        <v>19</v>
      </c>
      <c r="F1333" s="429">
        <v>46064.0</v>
      </c>
      <c r="G1333" s="94"/>
      <c r="H1333" s="94">
        <v>10506.0</v>
      </c>
      <c r="I1333" s="94" t="s">
        <v>5588</v>
      </c>
      <c r="J1333" s="161" t="s">
        <v>5589</v>
      </c>
      <c r="K1333" s="162" t="s">
        <v>5590</v>
      </c>
      <c r="L1333" s="430" t="s">
        <v>5590</v>
      </c>
      <c r="M1333" s="94" t="s">
        <v>5591</v>
      </c>
      <c r="N1333" s="94" t="s">
        <v>5591</v>
      </c>
      <c r="O1333" s="431">
        <v>46040.0</v>
      </c>
      <c r="P1333" s="436">
        <v>46054.0</v>
      </c>
      <c r="Q1333" s="94" t="s">
        <v>95</v>
      </c>
      <c r="R1333" s="94">
        <v>0.0</v>
      </c>
      <c r="S1333" s="167" t="s">
        <v>126</v>
      </c>
      <c r="T1333" s="162" t="s">
        <v>195</v>
      </c>
      <c r="U1333" s="167" t="s">
        <v>128</v>
      </c>
      <c r="V1333" s="167" t="s">
        <v>302</v>
      </c>
      <c r="W1333" s="163"/>
      <c r="X1333" s="167" t="s">
        <v>1035</v>
      </c>
      <c r="Y1333" s="175"/>
      <c r="Z1333" s="175"/>
      <c r="AA1333" s="175" t="s">
        <v>9295</v>
      </c>
    </row>
    <row r="1334" ht="22.5" customHeight="1">
      <c r="A1334" s="72">
        <f>COUNTIF('Copy of Call &amp; Chat-Lidya (buat'!$I$4:$I$1868,I1334)</f>
        <v>2</v>
      </c>
      <c r="B1334" s="429">
        <v>46078.0</v>
      </c>
      <c r="C1334" s="94" t="s">
        <v>83</v>
      </c>
      <c r="D1334" s="94" t="s">
        <v>104</v>
      </c>
      <c r="E1334" s="94">
        <f t="shared" si="2"/>
        <v>20</v>
      </c>
      <c r="F1334" s="429">
        <v>46064.0</v>
      </c>
      <c r="G1334" s="94"/>
      <c r="H1334" s="94">
        <v>10508.0</v>
      </c>
      <c r="I1334" s="94" t="s">
        <v>5593</v>
      </c>
      <c r="J1334" s="161" t="s">
        <v>5594</v>
      </c>
      <c r="K1334" s="162" t="s">
        <v>5595</v>
      </c>
      <c r="L1334" s="430" t="s">
        <v>5595</v>
      </c>
      <c r="M1334" s="94" t="s">
        <v>5596</v>
      </c>
      <c r="N1334" s="94" t="s">
        <v>5596</v>
      </c>
      <c r="O1334" s="431">
        <v>46040.0</v>
      </c>
      <c r="P1334" s="436">
        <v>46054.0</v>
      </c>
      <c r="Q1334" s="94" t="s">
        <v>124</v>
      </c>
      <c r="R1334" s="94">
        <v>1.0</v>
      </c>
      <c r="S1334" s="167" t="s">
        <v>251</v>
      </c>
      <c r="T1334" s="162" t="s">
        <v>195</v>
      </c>
      <c r="U1334" s="167" t="s">
        <v>128</v>
      </c>
      <c r="V1334" s="167" t="s">
        <v>302</v>
      </c>
      <c r="W1334" s="163"/>
      <c r="X1334" s="167" t="s">
        <v>1035</v>
      </c>
      <c r="Y1334" s="175"/>
      <c r="Z1334" s="175"/>
      <c r="AA1334" s="175" t="s">
        <v>9295</v>
      </c>
    </row>
    <row r="1335" ht="22.5" customHeight="1">
      <c r="A1335" s="72">
        <f>COUNTIF('Copy of Call &amp; Chat-Lidya (buat'!$I$4:$I$1868,I1335)</f>
        <v>2</v>
      </c>
      <c r="B1335" s="429">
        <v>46078.0</v>
      </c>
      <c r="C1335" s="94" t="s">
        <v>83</v>
      </c>
      <c r="D1335" s="94" t="s">
        <v>104</v>
      </c>
      <c r="E1335" s="94">
        <f t="shared" si="2"/>
        <v>21</v>
      </c>
      <c r="F1335" s="429">
        <v>46064.0</v>
      </c>
      <c r="G1335" s="94"/>
      <c r="H1335" s="94">
        <v>10509.0</v>
      </c>
      <c r="I1335" s="94" t="s">
        <v>5599</v>
      </c>
      <c r="J1335" s="161" t="s">
        <v>5600</v>
      </c>
      <c r="K1335" s="162" t="s">
        <v>5600</v>
      </c>
      <c r="L1335" s="430" t="s">
        <v>5600</v>
      </c>
      <c r="M1335" s="94" t="s">
        <v>5601</v>
      </c>
      <c r="N1335" s="94" t="s">
        <v>5601</v>
      </c>
      <c r="O1335" s="431">
        <v>46040.0</v>
      </c>
      <c r="P1335" s="436">
        <v>46054.0</v>
      </c>
      <c r="Q1335" s="94" t="s">
        <v>222</v>
      </c>
      <c r="R1335" s="94">
        <v>1.0</v>
      </c>
      <c r="S1335" s="167" t="s">
        <v>251</v>
      </c>
      <c r="T1335" s="162" t="s">
        <v>195</v>
      </c>
      <c r="U1335" s="167" t="s">
        <v>128</v>
      </c>
      <c r="V1335" s="167" t="s">
        <v>302</v>
      </c>
      <c r="W1335" s="163"/>
      <c r="X1335" s="167" t="s">
        <v>1035</v>
      </c>
      <c r="Y1335" s="175"/>
      <c r="Z1335" s="175"/>
      <c r="AA1335" s="175" t="s">
        <v>9295</v>
      </c>
    </row>
    <row r="1336" ht="22.5" customHeight="1">
      <c r="A1336" s="72">
        <f>COUNTIF('Copy of Call &amp; Chat-Lidya (buat'!$I$4:$I$1868,I1336)</f>
        <v>2</v>
      </c>
      <c r="B1336" s="429">
        <v>46078.0</v>
      </c>
      <c r="C1336" s="94" t="s">
        <v>83</v>
      </c>
      <c r="D1336" s="94" t="s">
        <v>104</v>
      </c>
      <c r="E1336" s="94">
        <f t="shared" si="2"/>
        <v>22</v>
      </c>
      <c r="F1336" s="429">
        <v>46064.0</v>
      </c>
      <c r="G1336" s="94"/>
      <c r="H1336" s="94">
        <v>10510.0</v>
      </c>
      <c r="I1336" s="94" t="s">
        <v>5606</v>
      </c>
      <c r="J1336" s="161" t="s">
        <v>5608</v>
      </c>
      <c r="K1336" s="162" t="s">
        <v>5609</v>
      </c>
      <c r="L1336" s="430" t="s">
        <v>5609</v>
      </c>
      <c r="M1336" s="94" t="s">
        <v>5611</v>
      </c>
      <c r="N1336" s="94" t="s">
        <v>9363</v>
      </c>
      <c r="O1336" s="431">
        <v>46040.0</v>
      </c>
      <c r="P1336" s="436">
        <v>46054.0</v>
      </c>
      <c r="Q1336" s="94" t="s">
        <v>124</v>
      </c>
      <c r="R1336" s="94">
        <v>1.0</v>
      </c>
      <c r="S1336" s="167" t="s">
        <v>251</v>
      </c>
      <c r="T1336" s="162" t="s">
        <v>145</v>
      </c>
      <c r="U1336" s="167" t="s">
        <v>101</v>
      </c>
      <c r="V1336" s="167" t="s">
        <v>131</v>
      </c>
      <c r="W1336" s="163"/>
      <c r="X1336" s="167" t="s">
        <v>1035</v>
      </c>
      <c r="Y1336" s="175"/>
      <c r="Z1336" s="175"/>
      <c r="AA1336" s="175" t="s">
        <v>9295</v>
      </c>
    </row>
    <row r="1337" ht="22.5" customHeight="1">
      <c r="A1337" s="72">
        <f>COUNTIF('Copy of Call &amp; Chat-Lidya (buat'!$I$4:$I$1868,I1337)</f>
        <v>2</v>
      </c>
      <c r="B1337" s="429">
        <v>46078.0</v>
      </c>
      <c r="C1337" s="94" t="s">
        <v>83</v>
      </c>
      <c r="D1337" s="94" t="s">
        <v>104</v>
      </c>
      <c r="E1337" s="94">
        <f t="shared" si="2"/>
        <v>23</v>
      </c>
      <c r="F1337" s="429">
        <v>46064.0</v>
      </c>
      <c r="G1337" s="94"/>
      <c r="H1337" s="94" t="s">
        <v>9374</v>
      </c>
      <c r="I1337" s="94" t="s">
        <v>5613</v>
      </c>
      <c r="J1337" s="161" t="s">
        <v>5614</v>
      </c>
      <c r="K1337" s="162" t="s">
        <v>5615</v>
      </c>
      <c r="L1337" s="430" t="s">
        <v>5615</v>
      </c>
      <c r="M1337" s="94" t="s">
        <v>5616</v>
      </c>
      <c r="N1337" s="94" t="s">
        <v>5616</v>
      </c>
      <c r="O1337" s="431">
        <v>46064.0</v>
      </c>
      <c r="P1337" s="436">
        <v>46078.0</v>
      </c>
      <c r="Q1337" s="94" t="s">
        <v>143</v>
      </c>
      <c r="R1337" s="94">
        <v>1.0</v>
      </c>
      <c r="S1337" s="167" t="s">
        <v>126</v>
      </c>
      <c r="T1337" s="162" t="s">
        <v>145</v>
      </c>
      <c r="U1337" s="167" t="s">
        <v>101</v>
      </c>
      <c r="V1337" s="167" t="s">
        <v>131</v>
      </c>
      <c r="W1337" s="163"/>
      <c r="X1337" s="167" t="s">
        <v>1035</v>
      </c>
      <c r="Y1337" s="175"/>
      <c r="Z1337" s="175"/>
      <c r="AA1337" s="175"/>
    </row>
    <row r="1338" ht="22.5" customHeight="1">
      <c r="A1338" s="72">
        <f>COUNTIF('Copy of Call &amp; Chat-Lidya (buat'!$I$4:$I$1868,I1338)</f>
        <v>2</v>
      </c>
      <c r="B1338" s="429">
        <v>46078.0</v>
      </c>
      <c r="C1338" s="94" t="s">
        <v>83</v>
      </c>
      <c r="D1338" s="94" t="s">
        <v>104</v>
      </c>
      <c r="E1338" s="94">
        <f t="shared" si="2"/>
        <v>24</v>
      </c>
      <c r="F1338" s="429">
        <v>46065.0</v>
      </c>
      <c r="G1338" s="94"/>
      <c r="H1338" s="94" t="s">
        <v>9385</v>
      </c>
      <c r="I1338" s="94" t="s">
        <v>5618</v>
      </c>
      <c r="J1338" s="161" t="s">
        <v>5619</v>
      </c>
      <c r="K1338" s="162" t="s">
        <v>5620</v>
      </c>
      <c r="L1338" s="430" t="s">
        <v>5620</v>
      </c>
      <c r="M1338" s="94" t="s">
        <v>5621</v>
      </c>
      <c r="N1338" s="94" t="s">
        <v>5621</v>
      </c>
      <c r="O1338" s="431">
        <v>46064.0</v>
      </c>
      <c r="P1338" s="436">
        <v>46078.0</v>
      </c>
      <c r="Q1338" s="94" t="s">
        <v>124</v>
      </c>
      <c r="R1338" s="94">
        <v>1.0</v>
      </c>
      <c r="S1338" s="167" t="s">
        <v>251</v>
      </c>
      <c r="T1338" s="162" t="s">
        <v>145</v>
      </c>
      <c r="U1338" s="167" t="s">
        <v>101</v>
      </c>
      <c r="V1338" s="167" t="s">
        <v>131</v>
      </c>
      <c r="W1338" s="163"/>
      <c r="X1338" s="167" t="s">
        <v>1035</v>
      </c>
      <c r="Y1338" s="175"/>
      <c r="Z1338" s="175"/>
      <c r="AA1338" s="175"/>
    </row>
    <row r="1339" ht="22.5" customHeight="1">
      <c r="A1339" s="72">
        <f>COUNTIF('Copy of Call &amp; Chat-Lidya (buat'!$I$4:$I$1868,I1339)</f>
        <v>2</v>
      </c>
      <c r="B1339" s="429">
        <v>46078.0</v>
      </c>
      <c r="C1339" s="94" t="s">
        <v>83</v>
      </c>
      <c r="D1339" s="94" t="s">
        <v>104</v>
      </c>
      <c r="E1339" s="94">
        <f t="shared" si="2"/>
        <v>25</v>
      </c>
      <c r="F1339" s="429">
        <v>46065.0</v>
      </c>
      <c r="G1339" s="94"/>
      <c r="H1339" s="94" t="s">
        <v>9394</v>
      </c>
      <c r="I1339" s="94" t="s">
        <v>5623</v>
      </c>
      <c r="J1339" s="161" t="s">
        <v>5624</v>
      </c>
      <c r="K1339" s="162" t="s">
        <v>5626</v>
      </c>
      <c r="L1339" s="430" t="s">
        <v>5626</v>
      </c>
      <c r="M1339" s="94" t="s">
        <v>5628</v>
      </c>
      <c r="N1339" s="94" t="s">
        <v>9396</v>
      </c>
      <c r="O1339" s="431">
        <v>46065.0</v>
      </c>
      <c r="P1339" s="436">
        <v>46078.0</v>
      </c>
      <c r="Q1339" s="94" t="s">
        <v>461</v>
      </c>
      <c r="R1339" s="94">
        <v>1.0</v>
      </c>
      <c r="S1339" s="167" t="s">
        <v>126</v>
      </c>
      <c r="T1339" s="162" t="s">
        <v>145</v>
      </c>
      <c r="U1339" s="167" t="s">
        <v>101</v>
      </c>
      <c r="V1339" s="167" t="s">
        <v>131</v>
      </c>
      <c r="W1339" s="163"/>
      <c r="X1339" s="167" t="s">
        <v>1035</v>
      </c>
      <c r="Y1339" s="175"/>
      <c r="Z1339" s="175"/>
      <c r="AA1339" s="175"/>
    </row>
    <row r="1340" ht="22.5" customHeight="1">
      <c r="A1340" s="72">
        <f>COUNTIF('Copy of Call &amp; Chat-Lidya (buat'!$I$4:$I$1868,I1340)</f>
        <v>2</v>
      </c>
      <c r="B1340" s="429">
        <v>46078.0</v>
      </c>
      <c r="C1340" s="94" t="s">
        <v>83</v>
      </c>
      <c r="D1340" s="94" t="s">
        <v>104</v>
      </c>
      <c r="E1340" s="94">
        <f t="shared" si="2"/>
        <v>26</v>
      </c>
      <c r="F1340" s="429">
        <v>46065.0</v>
      </c>
      <c r="G1340" s="94"/>
      <c r="H1340" s="94" t="s">
        <v>9405</v>
      </c>
      <c r="I1340" s="94" t="s">
        <v>5634</v>
      </c>
      <c r="J1340" s="161" t="s">
        <v>5635</v>
      </c>
      <c r="K1340" s="162" t="s">
        <v>5635</v>
      </c>
      <c r="L1340" s="430" t="s">
        <v>5635</v>
      </c>
      <c r="M1340" s="94" t="s">
        <v>5636</v>
      </c>
      <c r="N1340" s="94" t="s">
        <v>5636</v>
      </c>
      <c r="O1340" s="431">
        <v>46065.0</v>
      </c>
      <c r="P1340" s="436">
        <v>46078.0</v>
      </c>
      <c r="Q1340" s="94" t="s">
        <v>340</v>
      </c>
      <c r="R1340" s="94">
        <v>1.0</v>
      </c>
      <c r="S1340" s="167" t="s">
        <v>251</v>
      </c>
      <c r="T1340" s="162" t="s">
        <v>145</v>
      </c>
      <c r="U1340" s="167" t="s">
        <v>101</v>
      </c>
      <c r="V1340" s="167" t="s">
        <v>131</v>
      </c>
      <c r="W1340" s="167" t="s">
        <v>392</v>
      </c>
      <c r="X1340" s="167" t="s">
        <v>1035</v>
      </c>
      <c r="Y1340" s="175"/>
      <c r="Z1340" s="175"/>
      <c r="AA1340" s="175"/>
    </row>
    <row r="1341" ht="22.5" customHeight="1">
      <c r="A1341" s="72">
        <f>COUNTIF('Copy of Call &amp; Chat-Lidya (buat'!$I$4:$I$1868,I1341)</f>
        <v>2</v>
      </c>
      <c r="B1341" s="429">
        <v>46077.0</v>
      </c>
      <c r="C1341" s="94" t="s">
        <v>83</v>
      </c>
      <c r="D1341" s="94" t="s">
        <v>104</v>
      </c>
      <c r="E1341" s="94">
        <f t="shared" si="2"/>
        <v>27</v>
      </c>
      <c r="F1341" s="429">
        <v>46065.0</v>
      </c>
      <c r="G1341" s="94"/>
      <c r="H1341" s="94" t="s">
        <v>3149</v>
      </c>
      <c r="I1341" s="94" t="s">
        <v>2538</v>
      </c>
      <c r="J1341" s="161" t="s">
        <v>2539</v>
      </c>
      <c r="K1341" s="162" t="s">
        <v>2539</v>
      </c>
      <c r="L1341" s="430" t="s">
        <v>2539</v>
      </c>
      <c r="M1341" s="94" t="s">
        <v>2540</v>
      </c>
      <c r="N1341" s="94" t="s">
        <v>3151</v>
      </c>
      <c r="O1341" s="431">
        <v>46065.0</v>
      </c>
      <c r="P1341" s="436">
        <v>46078.0</v>
      </c>
      <c r="Q1341" s="94" t="s">
        <v>461</v>
      </c>
      <c r="R1341" s="94">
        <v>3.0</v>
      </c>
      <c r="S1341" s="167" t="s">
        <v>99</v>
      </c>
      <c r="T1341" s="162" t="s">
        <v>145</v>
      </c>
      <c r="U1341" s="167" t="s">
        <v>101</v>
      </c>
      <c r="V1341" s="167" t="s">
        <v>105</v>
      </c>
      <c r="W1341" s="163"/>
      <c r="X1341" s="167" t="s">
        <v>512</v>
      </c>
      <c r="Y1341" s="553">
        <v>708000.0</v>
      </c>
      <c r="Z1341" s="435"/>
      <c r="AA1341" s="175"/>
    </row>
    <row r="1342" ht="22.5" customHeight="1">
      <c r="A1342" s="72">
        <f>COUNTIF('Copy of Call &amp; Chat-Lidya (buat'!$I$4:$I$1868,I1342)</f>
        <v>2</v>
      </c>
      <c r="B1342" s="429">
        <v>46078.0</v>
      </c>
      <c r="C1342" s="94" t="s">
        <v>83</v>
      </c>
      <c r="D1342" s="94" t="s">
        <v>104</v>
      </c>
      <c r="E1342" s="94">
        <f t="shared" si="2"/>
        <v>28</v>
      </c>
      <c r="F1342" s="429">
        <v>46065.0</v>
      </c>
      <c r="G1342" s="94"/>
      <c r="H1342" s="94" t="s">
        <v>9426</v>
      </c>
      <c r="I1342" s="94" t="s">
        <v>5637</v>
      </c>
      <c r="J1342" s="161" t="s">
        <v>5638</v>
      </c>
      <c r="K1342" s="162" t="s">
        <v>154</v>
      </c>
      <c r="L1342" s="430" t="s">
        <v>154</v>
      </c>
      <c r="M1342" s="94" t="s">
        <v>5639</v>
      </c>
      <c r="N1342" s="94" t="s">
        <v>5639</v>
      </c>
      <c r="O1342" s="431">
        <v>46065.0</v>
      </c>
      <c r="P1342" s="436">
        <v>46078.0</v>
      </c>
      <c r="Q1342" s="94" t="s">
        <v>124</v>
      </c>
      <c r="R1342" s="94">
        <v>1.0</v>
      </c>
      <c r="S1342" s="167" t="s">
        <v>126</v>
      </c>
      <c r="T1342" s="162" t="s">
        <v>195</v>
      </c>
      <c r="U1342" s="167" t="s">
        <v>128</v>
      </c>
      <c r="V1342" s="167" t="s">
        <v>131</v>
      </c>
      <c r="W1342" s="163"/>
      <c r="X1342" s="167" t="s">
        <v>1035</v>
      </c>
      <c r="Y1342" s="175"/>
      <c r="Z1342" s="175"/>
      <c r="AA1342" s="175"/>
    </row>
    <row r="1343" ht="22.5" customHeight="1">
      <c r="A1343" s="72">
        <f>COUNTIF('Copy of Call &amp; Chat-Lidya (buat'!$I$4:$I$1868,I1343)</f>
        <v>1</v>
      </c>
      <c r="B1343" s="429">
        <v>46077.0</v>
      </c>
      <c r="C1343" s="94" t="s">
        <v>83</v>
      </c>
      <c r="D1343" s="94" t="s">
        <v>104</v>
      </c>
      <c r="E1343" s="94">
        <f t="shared" si="2"/>
        <v>29</v>
      </c>
      <c r="F1343" s="429">
        <v>46065.0</v>
      </c>
      <c r="G1343" s="94"/>
      <c r="H1343" s="94" t="s">
        <v>3419</v>
      </c>
      <c r="I1343" s="94" t="s">
        <v>2462</v>
      </c>
      <c r="J1343" s="161" t="s">
        <v>2464</v>
      </c>
      <c r="K1343" s="162" t="s">
        <v>2465</v>
      </c>
      <c r="L1343" s="430" t="s">
        <v>2465</v>
      </c>
      <c r="M1343" s="94" t="s">
        <v>2466</v>
      </c>
      <c r="N1343" s="94" t="s">
        <v>2466</v>
      </c>
      <c r="O1343" s="431">
        <v>46065.0</v>
      </c>
      <c r="P1343" s="436">
        <v>46078.0</v>
      </c>
      <c r="Q1343" s="94" t="s">
        <v>582</v>
      </c>
      <c r="R1343" s="94">
        <v>3.0</v>
      </c>
      <c r="S1343" s="167" t="s">
        <v>99</v>
      </c>
      <c r="T1343" s="162" t="s">
        <v>145</v>
      </c>
      <c r="U1343" s="167" t="s">
        <v>101</v>
      </c>
      <c r="V1343" s="167" t="s">
        <v>105</v>
      </c>
      <c r="W1343" s="163"/>
      <c r="X1343" s="167" t="s">
        <v>959</v>
      </c>
      <c r="Y1343" s="553">
        <v>1683053.0</v>
      </c>
      <c r="Z1343" s="435"/>
      <c r="AA1343" s="175"/>
    </row>
    <row r="1344" ht="22.5" customHeight="1">
      <c r="A1344" s="72">
        <f>COUNTIF('Copy of Call &amp; Chat-Lidya (buat'!$I$4:$I$1868,I1344)</f>
        <v>2</v>
      </c>
      <c r="B1344" s="429">
        <v>46078.0</v>
      </c>
      <c r="C1344" s="94" t="s">
        <v>83</v>
      </c>
      <c r="D1344" s="94" t="s">
        <v>104</v>
      </c>
      <c r="E1344" s="94">
        <f t="shared" si="2"/>
        <v>30</v>
      </c>
      <c r="F1344" s="429">
        <v>46066.0</v>
      </c>
      <c r="G1344" s="94"/>
      <c r="H1344" s="94" t="s">
        <v>9447</v>
      </c>
      <c r="I1344" s="94" t="s">
        <v>5641</v>
      </c>
      <c r="J1344" s="161" t="s">
        <v>5642</v>
      </c>
      <c r="K1344" s="162" t="s">
        <v>5643</v>
      </c>
      <c r="L1344" s="430" t="s">
        <v>5643</v>
      </c>
      <c r="M1344" s="94" t="s">
        <v>5644</v>
      </c>
      <c r="N1344" s="94" t="s">
        <v>5644</v>
      </c>
      <c r="O1344" s="431">
        <v>46066.0</v>
      </c>
      <c r="P1344" s="436">
        <v>46079.0</v>
      </c>
      <c r="Q1344" s="94" t="s">
        <v>124</v>
      </c>
      <c r="R1344" s="94">
        <v>1.0</v>
      </c>
      <c r="S1344" s="167" t="s">
        <v>350</v>
      </c>
      <c r="T1344" s="162" t="s">
        <v>145</v>
      </c>
      <c r="U1344" s="167" t="s">
        <v>101</v>
      </c>
      <c r="V1344" s="167" t="s">
        <v>283</v>
      </c>
      <c r="W1344" s="163"/>
      <c r="X1344" s="167" t="s">
        <v>1035</v>
      </c>
      <c r="Y1344" s="175"/>
      <c r="Z1344" s="175"/>
      <c r="AA1344" s="175"/>
    </row>
    <row r="1345" ht="22.5" customHeight="1">
      <c r="A1345" s="72">
        <f>COUNTIF('Copy of Call &amp; Chat-Lidya (buat'!$I$4:$I$1868,I1345)</f>
        <v>5</v>
      </c>
      <c r="B1345" s="436">
        <v>46077.0</v>
      </c>
      <c r="C1345" s="94" t="s">
        <v>83</v>
      </c>
      <c r="D1345" s="94" t="s">
        <v>104</v>
      </c>
      <c r="E1345" s="94">
        <f t="shared" si="2"/>
        <v>31</v>
      </c>
      <c r="F1345" s="429">
        <v>46067.0</v>
      </c>
      <c r="G1345" s="94"/>
      <c r="H1345" s="94" t="s">
        <v>3282</v>
      </c>
      <c r="I1345" s="94" t="s">
        <v>2248</v>
      </c>
      <c r="J1345" s="161" t="s">
        <v>2249</v>
      </c>
      <c r="K1345" s="162" t="s">
        <v>2249</v>
      </c>
      <c r="L1345" s="430" t="s">
        <v>2249</v>
      </c>
      <c r="M1345" s="94" t="s">
        <v>2254</v>
      </c>
      <c r="N1345" s="94" t="s">
        <v>2254</v>
      </c>
      <c r="O1345" s="431">
        <v>46067.0</v>
      </c>
      <c r="P1345" s="436">
        <v>46080.0</v>
      </c>
      <c r="Q1345" s="94" t="s">
        <v>424</v>
      </c>
      <c r="R1345" s="94">
        <v>1.0</v>
      </c>
      <c r="S1345" s="947" t="s">
        <v>350</v>
      </c>
      <c r="T1345" s="162" t="s">
        <v>145</v>
      </c>
      <c r="U1345" s="167" t="s">
        <v>101</v>
      </c>
      <c r="V1345" s="167" t="s">
        <v>5143</v>
      </c>
      <c r="W1345" s="163"/>
      <c r="X1345" s="167" t="s">
        <v>1035</v>
      </c>
      <c r="Y1345" s="175"/>
      <c r="Z1345" s="175"/>
      <c r="AA1345" s="175"/>
    </row>
    <row r="1346" ht="22.5" customHeight="1">
      <c r="A1346" s="72">
        <f>COUNTIF('Copy of Call &amp; Chat-Lidya (buat'!$I$4:$I$1868,I1346)</f>
        <v>1</v>
      </c>
      <c r="B1346" s="429">
        <v>46078.0</v>
      </c>
      <c r="C1346" s="94" t="s">
        <v>83</v>
      </c>
      <c r="D1346" s="94" t="s">
        <v>104</v>
      </c>
      <c r="E1346" s="94">
        <f t="shared" si="2"/>
        <v>32</v>
      </c>
      <c r="F1346" s="429">
        <v>46068.0</v>
      </c>
      <c r="G1346" s="94"/>
      <c r="H1346" s="94" t="s">
        <v>9465</v>
      </c>
      <c r="I1346" s="94" t="s">
        <v>5521</v>
      </c>
      <c r="J1346" s="161" t="s">
        <v>5522</v>
      </c>
      <c r="K1346" s="162" t="s">
        <v>5523</v>
      </c>
      <c r="L1346" s="430" t="s">
        <v>5523</v>
      </c>
      <c r="M1346" s="94" t="s">
        <v>5524</v>
      </c>
      <c r="N1346" s="94" t="s">
        <v>5524</v>
      </c>
      <c r="O1346" s="431">
        <v>46067.0</v>
      </c>
      <c r="P1346" s="436">
        <v>46080.0</v>
      </c>
      <c r="Q1346" s="94" t="s">
        <v>124</v>
      </c>
      <c r="R1346" s="94">
        <v>1.0</v>
      </c>
      <c r="S1346" s="167" t="s">
        <v>251</v>
      </c>
      <c r="T1346" s="162" t="s">
        <v>145</v>
      </c>
      <c r="U1346" s="167" t="s">
        <v>101</v>
      </c>
      <c r="V1346" s="167" t="s">
        <v>131</v>
      </c>
      <c r="W1346" s="163"/>
      <c r="X1346" s="167" t="s">
        <v>1035</v>
      </c>
      <c r="Y1346" s="175"/>
      <c r="Z1346" s="175"/>
      <c r="AA1346" s="175"/>
    </row>
    <row r="1347" ht="22.5" customHeight="1">
      <c r="A1347" s="72">
        <f>COUNTIF('Copy of Call &amp; Chat-Lidya (buat'!$I$4:$I$1868,I1347)</f>
        <v>1</v>
      </c>
      <c r="B1347" s="94" t="s">
        <v>1008</v>
      </c>
      <c r="C1347" s="94" t="s">
        <v>83</v>
      </c>
      <c r="D1347" s="94" t="s">
        <v>104</v>
      </c>
      <c r="E1347" s="94">
        <f t="shared" si="2"/>
        <v>33</v>
      </c>
      <c r="F1347" s="429">
        <v>46069.0</v>
      </c>
      <c r="G1347" s="94"/>
      <c r="H1347" s="94" t="s">
        <v>1958</v>
      </c>
      <c r="I1347" s="94" t="s">
        <v>1959</v>
      </c>
      <c r="J1347" s="161" t="s">
        <v>1960</v>
      </c>
      <c r="K1347" s="161" t="s">
        <v>1962</v>
      </c>
      <c r="L1347" s="430" t="s">
        <v>1962</v>
      </c>
      <c r="M1347" s="94" t="s">
        <v>1964</v>
      </c>
      <c r="N1347" s="175"/>
      <c r="O1347" s="431">
        <v>46069.0</v>
      </c>
      <c r="P1347" s="436">
        <v>46083.0</v>
      </c>
      <c r="Q1347" s="94" t="s">
        <v>95</v>
      </c>
      <c r="R1347" s="94">
        <v>3.0</v>
      </c>
      <c r="S1347" s="167" t="s">
        <v>381</v>
      </c>
      <c r="T1347" s="162" t="s">
        <v>381</v>
      </c>
      <c r="U1347" s="167" t="s">
        <v>101</v>
      </c>
      <c r="V1347" s="167" t="s">
        <v>105</v>
      </c>
      <c r="W1347" s="167" t="s">
        <v>509</v>
      </c>
      <c r="X1347" s="167" t="s">
        <v>959</v>
      </c>
      <c r="Y1347" s="553">
        <v>1688000.0</v>
      </c>
      <c r="Z1347" s="435"/>
      <c r="AA1347" s="175"/>
    </row>
    <row r="1348" ht="22.5" customHeight="1">
      <c r="A1348" s="72">
        <f>COUNTIF('Copy of Call &amp; Chat-Lidya (buat'!$I$4:$I$1842,I1348)</f>
        <v>1</v>
      </c>
      <c r="B1348" s="429">
        <v>46078.0</v>
      </c>
      <c r="C1348" s="94" t="s">
        <v>83</v>
      </c>
      <c r="D1348" s="94" t="s">
        <v>104</v>
      </c>
      <c r="E1348" s="94">
        <f t="shared" si="2"/>
        <v>34</v>
      </c>
      <c r="F1348" s="429">
        <v>46069.0</v>
      </c>
      <c r="G1348" s="94"/>
      <c r="H1348" s="94" t="s">
        <v>9485</v>
      </c>
      <c r="I1348" s="94" t="s">
        <v>5526</v>
      </c>
      <c r="J1348" s="161" t="s">
        <v>5527</v>
      </c>
      <c r="K1348" s="161" t="s">
        <v>5528</v>
      </c>
      <c r="L1348" s="430" t="s">
        <v>5528</v>
      </c>
      <c r="M1348" s="94" t="s">
        <v>5529</v>
      </c>
      <c r="N1348" s="94" t="s">
        <v>9486</v>
      </c>
      <c r="O1348" s="431">
        <v>46069.0</v>
      </c>
      <c r="P1348" s="436">
        <v>46083.0</v>
      </c>
      <c r="Q1348" s="94" t="s">
        <v>143</v>
      </c>
      <c r="R1348" s="94">
        <v>1.0</v>
      </c>
      <c r="S1348" s="167" t="s">
        <v>99</v>
      </c>
      <c r="T1348" s="162" t="s">
        <v>145</v>
      </c>
      <c r="U1348" s="167" t="s">
        <v>101</v>
      </c>
      <c r="V1348" s="167" t="s">
        <v>664</v>
      </c>
      <c r="W1348" s="167" t="s">
        <v>392</v>
      </c>
      <c r="X1348" s="167" t="s">
        <v>1035</v>
      </c>
      <c r="Y1348" s="175"/>
      <c r="Z1348" s="175"/>
      <c r="AA1348" s="175"/>
    </row>
    <row r="1349" ht="22.5" customHeight="1">
      <c r="A1349" s="72">
        <f>COUNTIF('Copy of Call &amp; Chat-Lidya (buat'!$I$4:$I$1842,I1349)</f>
        <v>2</v>
      </c>
      <c r="B1349" s="436">
        <v>46077.0</v>
      </c>
      <c r="C1349" s="94" t="s">
        <v>83</v>
      </c>
      <c r="D1349" s="94" t="s">
        <v>104</v>
      </c>
      <c r="E1349" s="94">
        <f t="shared" si="2"/>
        <v>35</v>
      </c>
      <c r="F1349" s="429">
        <v>46069.0</v>
      </c>
      <c r="G1349" s="94"/>
      <c r="H1349" s="94" t="s">
        <v>9492</v>
      </c>
      <c r="I1349" s="94" t="s">
        <v>5422</v>
      </c>
      <c r="J1349" s="161" t="s">
        <v>2783</v>
      </c>
      <c r="K1349" s="161" t="s">
        <v>5423</v>
      </c>
      <c r="L1349" s="430" t="s">
        <v>5423</v>
      </c>
      <c r="M1349" s="94" t="s">
        <v>5424</v>
      </c>
      <c r="N1349" s="175"/>
      <c r="O1349" s="431">
        <v>46069.0</v>
      </c>
      <c r="P1349" s="436">
        <v>46083.0</v>
      </c>
      <c r="Q1349" s="94" t="s">
        <v>143</v>
      </c>
      <c r="R1349" s="94">
        <v>2.0</v>
      </c>
      <c r="S1349" s="167" t="s">
        <v>251</v>
      </c>
      <c r="T1349" s="162" t="s">
        <v>145</v>
      </c>
      <c r="U1349" s="167" t="s">
        <v>101</v>
      </c>
      <c r="V1349" s="167" t="s">
        <v>1043</v>
      </c>
      <c r="W1349" s="167" t="s">
        <v>509</v>
      </c>
      <c r="X1349" s="167" t="s">
        <v>1035</v>
      </c>
      <c r="Y1349" s="175"/>
      <c r="Z1349" s="175"/>
      <c r="AA1349" s="175"/>
    </row>
    <row r="1350" ht="22.5" customHeight="1">
      <c r="A1350" s="72">
        <f>COUNTIF('Copy of Call &amp; Chat-Lidya (buat'!$I$4:$I$1842,I1350)</f>
        <v>6</v>
      </c>
      <c r="B1350" s="436">
        <v>46077.0</v>
      </c>
      <c r="C1350" s="94" t="s">
        <v>83</v>
      </c>
      <c r="D1350" s="94" t="s">
        <v>104</v>
      </c>
      <c r="E1350" s="94">
        <f t="shared" si="2"/>
        <v>36</v>
      </c>
      <c r="F1350" s="429">
        <v>46069.0</v>
      </c>
      <c r="G1350" s="94"/>
      <c r="H1350" s="94" t="s">
        <v>1890</v>
      </c>
      <c r="I1350" s="94" t="s">
        <v>1891</v>
      </c>
      <c r="J1350" s="161" t="s">
        <v>1892</v>
      </c>
      <c r="K1350" s="161" t="s">
        <v>1893</v>
      </c>
      <c r="L1350" s="430" t="s">
        <v>1893</v>
      </c>
      <c r="M1350" s="94" t="s">
        <v>1894</v>
      </c>
      <c r="N1350" s="94" t="s">
        <v>1895</v>
      </c>
      <c r="O1350" s="431">
        <v>46069.0</v>
      </c>
      <c r="P1350" s="436">
        <v>46083.0</v>
      </c>
      <c r="Q1350" s="94" t="s">
        <v>124</v>
      </c>
      <c r="R1350" s="94">
        <v>2.0</v>
      </c>
      <c r="S1350" s="167" t="s">
        <v>292</v>
      </c>
      <c r="T1350" s="162" t="s">
        <v>145</v>
      </c>
      <c r="U1350" s="167" t="s">
        <v>101</v>
      </c>
      <c r="V1350" s="167" t="s">
        <v>283</v>
      </c>
      <c r="W1350" s="167" t="s">
        <v>509</v>
      </c>
      <c r="X1350" s="167" t="s">
        <v>1035</v>
      </c>
      <c r="Y1350" s="175"/>
      <c r="Z1350" s="175"/>
      <c r="AA1350" s="175"/>
    </row>
    <row r="1351" ht="22.5" customHeight="1">
      <c r="A1351" s="72">
        <f>COUNTIF('Copy of Call &amp; Chat-Lidya (buat'!$I$4:$I$1842,I1351)</f>
        <v>1</v>
      </c>
      <c r="B1351" s="429">
        <v>46078.0</v>
      </c>
      <c r="C1351" s="94" t="s">
        <v>83</v>
      </c>
      <c r="D1351" s="94" t="s">
        <v>104</v>
      </c>
      <c r="E1351" s="94">
        <f t="shared" si="2"/>
        <v>37</v>
      </c>
      <c r="F1351" s="429">
        <v>46070.0</v>
      </c>
      <c r="G1351" s="94"/>
      <c r="H1351" s="94" t="s">
        <v>9508</v>
      </c>
      <c r="I1351" s="94" t="s">
        <v>5532</v>
      </c>
      <c r="J1351" s="161" t="s">
        <v>5533</v>
      </c>
      <c r="K1351" s="161" t="s">
        <v>5534</v>
      </c>
      <c r="L1351" s="430" t="s">
        <v>5534</v>
      </c>
      <c r="M1351" s="94" t="s">
        <v>5535</v>
      </c>
      <c r="N1351" s="94" t="s">
        <v>5535</v>
      </c>
      <c r="O1351" s="431">
        <v>46070.0</v>
      </c>
      <c r="P1351" s="436">
        <v>46084.0</v>
      </c>
      <c r="Q1351" s="94" t="s">
        <v>124</v>
      </c>
      <c r="R1351" s="94">
        <v>1.0</v>
      </c>
      <c r="S1351" s="167" t="s">
        <v>251</v>
      </c>
      <c r="T1351" s="162" t="s">
        <v>145</v>
      </c>
      <c r="U1351" s="167" t="s">
        <v>101</v>
      </c>
      <c r="V1351" s="167" t="s">
        <v>283</v>
      </c>
      <c r="W1351" s="163"/>
      <c r="X1351" s="167" t="s">
        <v>1035</v>
      </c>
      <c r="Y1351" s="175"/>
      <c r="Z1351" s="175"/>
      <c r="AA1351" s="175"/>
    </row>
    <row r="1352" ht="22.5" customHeight="1">
      <c r="A1352" s="72">
        <f>COUNTIF('Copy of Call &amp; Chat-Lidya (buat'!$I$4:$I$1842,I1352)</f>
        <v>2</v>
      </c>
      <c r="B1352" s="429">
        <v>46078.0</v>
      </c>
      <c r="C1352" s="94" t="s">
        <v>83</v>
      </c>
      <c r="D1352" s="94" t="s">
        <v>104</v>
      </c>
      <c r="E1352" s="94">
        <f t="shared" si="2"/>
        <v>38</v>
      </c>
      <c r="F1352" s="429">
        <v>46071.0</v>
      </c>
      <c r="G1352" s="94"/>
      <c r="H1352" s="94" t="s">
        <v>9511</v>
      </c>
      <c r="I1352" s="94" t="s">
        <v>5537</v>
      </c>
      <c r="J1352" s="161" t="s">
        <v>5538</v>
      </c>
      <c r="K1352" s="161" t="s">
        <v>5538</v>
      </c>
      <c r="L1352" s="430" t="s">
        <v>5538</v>
      </c>
      <c r="M1352" s="94" t="s">
        <v>5539</v>
      </c>
      <c r="N1352" s="94" t="s">
        <v>5539</v>
      </c>
      <c r="O1352" s="431">
        <v>46070.0</v>
      </c>
      <c r="P1352" s="436">
        <v>46084.0</v>
      </c>
      <c r="Q1352" s="94" t="s">
        <v>213</v>
      </c>
      <c r="R1352" s="94">
        <v>1.0</v>
      </c>
      <c r="S1352" s="167" t="s">
        <v>99</v>
      </c>
      <c r="T1352" s="162" t="s">
        <v>195</v>
      </c>
      <c r="U1352" s="167" t="s">
        <v>128</v>
      </c>
      <c r="V1352" s="167" t="s">
        <v>3435</v>
      </c>
      <c r="W1352" s="163"/>
      <c r="X1352" s="167" t="s">
        <v>1035</v>
      </c>
      <c r="Y1352" s="175"/>
      <c r="Z1352" s="175"/>
      <c r="AA1352" s="175"/>
    </row>
    <row r="1353" ht="22.5" customHeight="1">
      <c r="A1353" s="72">
        <f>COUNTIF('Copy of Call &amp; Chat-Lidya (buat'!$I$4:$I$1842,I1353)</f>
        <v>2</v>
      </c>
      <c r="B1353" s="429">
        <v>46078.0</v>
      </c>
      <c r="C1353" s="94" t="s">
        <v>83</v>
      </c>
      <c r="D1353" s="94" t="s">
        <v>104</v>
      </c>
      <c r="E1353" s="94">
        <f t="shared" si="2"/>
        <v>39</v>
      </c>
      <c r="F1353" s="429">
        <v>46071.0</v>
      </c>
      <c r="G1353" s="94"/>
      <c r="H1353" s="94" t="s">
        <v>9516</v>
      </c>
      <c r="I1353" s="94" t="s">
        <v>5541</v>
      </c>
      <c r="J1353" s="161" t="s">
        <v>5542</v>
      </c>
      <c r="K1353" s="161" t="s">
        <v>5543</v>
      </c>
      <c r="L1353" s="430" t="s">
        <v>5543</v>
      </c>
      <c r="M1353" s="94" t="s">
        <v>5544</v>
      </c>
      <c r="N1353" s="94" t="s">
        <v>9520</v>
      </c>
      <c r="O1353" s="431">
        <v>46071.0</v>
      </c>
      <c r="P1353" s="436">
        <v>46085.0</v>
      </c>
      <c r="Q1353" s="94" t="s">
        <v>213</v>
      </c>
      <c r="R1353" s="94">
        <v>1.0</v>
      </c>
      <c r="S1353" s="167" t="s">
        <v>251</v>
      </c>
      <c r="T1353" s="1014"/>
      <c r="U1353" s="167" t="s">
        <v>128</v>
      </c>
      <c r="V1353" s="167" t="s">
        <v>873</v>
      </c>
      <c r="W1353" s="163"/>
      <c r="X1353" s="167" t="s">
        <v>1035</v>
      </c>
      <c r="Y1353" s="175"/>
      <c r="Z1353" s="175"/>
      <c r="AA1353" s="175"/>
    </row>
    <row r="1354" ht="22.5" customHeight="1">
      <c r="A1354" s="72">
        <f>COUNTIF('Copy of Call &amp; Chat-Lidya (buat'!$I$4:$I$1842,I1354)</f>
        <v>1</v>
      </c>
      <c r="B1354" s="429">
        <v>46078.0</v>
      </c>
      <c r="C1354" s="94" t="s">
        <v>83</v>
      </c>
      <c r="D1354" s="94" t="s">
        <v>104</v>
      </c>
      <c r="E1354" s="94">
        <f t="shared" si="2"/>
        <v>40</v>
      </c>
      <c r="F1354" s="429">
        <v>46071.0</v>
      </c>
      <c r="G1354" s="94"/>
      <c r="H1354" s="94" t="s">
        <v>9522</v>
      </c>
      <c r="I1354" s="94" t="s">
        <v>5546</v>
      </c>
      <c r="J1354" s="161" t="s">
        <v>5547</v>
      </c>
      <c r="K1354" s="161" t="s">
        <v>5548</v>
      </c>
      <c r="L1354" s="430" t="s">
        <v>5548</v>
      </c>
      <c r="M1354" s="94" t="s">
        <v>5549</v>
      </c>
      <c r="N1354" s="94" t="s">
        <v>9523</v>
      </c>
      <c r="O1354" s="431">
        <v>46071.0</v>
      </c>
      <c r="P1354" s="436">
        <v>46084.0</v>
      </c>
      <c r="Q1354" s="94" t="s">
        <v>124</v>
      </c>
      <c r="R1354" s="94">
        <v>1.0</v>
      </c>
      <c r="S1354" s="167" t="s">
        <v>126</v>
      </c>
      <c r="T1354" s="162" t="s">
        <v>145</v>
      </c>
      <c r="U1354" s="167" t="s">
        <v>101</v>
      </c>
      <c r="V1354" s="167" t="s">
        <v>283</v>
      </c>
      <c r="W1354" s="167" t="s">
        <v>392</v>
      </c>
      <c r="X1354" s="167" t="s">
        <v>1035</v>
      </c>
      <c r="Y1354" s="175"/>
      <c r="Z1354" s="175"/>
      <c r="AA1354" s="175"/>
    </row>
    <row r="1355" ht="22.5" customHeight="1">
      <c r="A1355" s="72">
        <f>COUNTIF('Copy of Call &amp; Chat-Lidya (buat'!$I$4:$I$1842,I1355)</f>
        <v>3</v>
      </c>
      <c r="B1355" s="429">
        <v>46078.0</v>
      </c>
      <c r="C1355" s="94" t="s">
        <v>83</v>
      </c>
      <c r="D1355" s="94" t="s">
        <v>104</v>
      </c>
      <c r="E1355" s="94">
        <f t="shared" si="2"/>
        <v>41</v>
      </c>
      <c r="F1355" s="429">
        <v>46072.0</v>
      </c>
      <c r="G1355" s="94"/>
      <c r="H1355" s="94" t="s">
        <v>3437</v>
      </c>
      <c r="I1355" s="94" t="s">
        <v>3438</v>
      </c>
      <c r="J1355" s="161" t="s">
        <v>3439</v>
      </c>
      <c r="K1355" s="161" t="s">
        <v>3440</v>
      </c>
      <c r="L1355" s="430" t="s">
        <v>3440</v>
      </c>
      <c r="M1355" s="94" t="s">
        <v>3441</v>
      </c>
      <c r="N1355" s="94" t="s">
        <v>3441</v>
      </c>
      <c r="O1355" s="431">
        <v>46072.0</v>
      </c>
      <c r="P1355" s="436">
        <v>46085.0</v>
      </c>
      <c r="Q1355" s="94" t="s">
        <v>124</v>
      </c>
      <c r="R1355" s="94">
        <v>1.0</v>
      </c>
      <c r="S1355" s="167" t="s">
        <v>350</v>
      </c>
      <c r="T1355" s="162" t="s">
        <v>145</v>
      </c>
      <c r="U1355" s="167" t="s">
        <v>101</v>
      </c>
      <c r="V1355" s="167" t="s">
        <v>1050</v>
      </c>
      <c r="W1355" s="167" t="s">
        <v>694</v>
      </c>
      <c r="X1355" s="167" t="s">
        <v>1035</v>
      </c>
      <c r="Y1355" s="175"/>
      <c r="Z1355" s="175"/>
      <c r="AA1355" s="175"/>
    </row>
    <row r="1356" ht="22.5" customHeight="1">
      <c r="A1356" s="72">
        <f>COUNTIF('Copy of Call &amp; Chat-Lidya (buat'!$I$4:$I$1842,I1356)</f>
        <v>2</v>
      </c>
      <c r="B1356" s="436">
        <v>46077.0</v>
      </c>
      <c r="C1356" s="94" t="s">
        <v>83</v>
      </c>
      <c r="D1356" s="94" t="s">
        <v>104</v>
      </c>
      <c r="E1356" s="94">
        <f t="shared" si="2"/>
        <v>42</v>
      </c>
      <c r="F1356" s="429">
        <v>46072.0</v>
      </c>
      <c r="G1356" s="94"/>
      <c r="H1356" s="94">
        <v>10471.0</v>
      </c>
      <c r="I1356" s="94" t="s">
        <v>2283</v>
      </c>
      <c r="J1356" s="161" t="s">
        <v>2284</v>
      </c>
      <c r="K1356" s="161" t="s">
        <v>2285</v>
      </c>
      <c r="L1356" s="430" t="s">
        <v>2285</v>
      </c>
      <c r="M1356" s="94" t="s">
        <v>2287</v>
      </c>
      <c r="N1356" s="94" t="s">
        <v>2287</v>
      </c>
      <c r="O1356" s="431">
        <v>46034.0</v>
      </c>
      <c r="P1356" s="436">
        <v>46048.0</v>
      </c>
      <c r="Q1356" s="94" t="s">
        <v>98</v>
      </c>
      <c r="R1356" s="94">
        <v>1.0</v>
      </c>
      <c r="S1356" s="167" t="s">
        <v>251</v>
      </c>
      <c r="T1356" s="162" t="s">
        <v>145</v>
      </c>
      <c r="U1356" s="167" t="s">
        <v>101</v>
      </c>
      <c r="V1356" s="167" t="s">
        <v>131</v>
      </c>
      <c r="W1356" s="163"/>
      <c r="X1356" s="167" t="s">
        <v>1035</v>
      </c>
      <c r="Y1356" s="175"/>
      <c r="Z1356" s="175"/>
      <c r="AA1356" s="175" t="s">
        <v>9295</v>
      </c>
    </row>
    <row r="1357" ht="22.5" customHeight="1">
      <c r="A1357" s="72">
        <f>COUNTIF('Copy of Call &amp; Chat-Lidya (buat'!$I$4:$I$1842,I1357)</f>
        <v>2</v>
      </c>
      <c r="B1357" s="429">
        <v>46078.0</v>
      </c>
      <c r="C1357" s="94" t="s">
        <v>83</v>
      </c>
      <c r="D1357" s="94" t="s">
        <v>104</v>
      </c>
      <c r="E1357" s="94">
        <f t="shared" si="2"/>
        <v>43</v>
      </c>
      <c r="F1357" s="429">
        <v>46072.0</v>
      </c>
      <c r="G1357" s="94"/>
      <c r="H1357" s="94">
        <v>10475.0</v>
      </c>
      <c r="I1357" s="94" t="s">
        <v>5458</v>
      </c>
      <c r="J1357" s="161" t="s">
        <v>5459</v>
      </c>
      <c r="K1357" s="161" t="s">
        <v>5460</v>
      </c>
      <c r="L1357" s="430" t="s">
        <v>5460</v>
      </c>
      <c r="M1357" s="94" t="s">
        <v>5461</v>
      </c>
      <c r="N1357" s="94" t="s">
        <v>5461</v>
      </c>
      <c r="O1357" s="431">
        <v>46034.0</v>
      </c>
      <c r="P1357" s="436">
        <v>46048.0</v>
      </c>
      <c r="Q1357" s="94" t="s">
        <v>554</v>
      </c>
      <c r="R1357" s="94">
        <v>1.0</v>
      </c>
      <c r="S1357" s="167" t="s">
        <v>99</v>
      </c>
      <c r="T1357" s="162" t="s">
        <v>145</v>
      </c>
      <c r="U1357" s="167" t="s">
        <v>101</v>
      </c>
      <c r="V1357" s="167" t="s">
        <v>3435</v>
      </c>
      <c r="W1357" s="167" t="s">
        <v>509</v>
      </c>
      <c r="X1357" s="167" t="s">
        <v>1035</v>
      </c>
      <c r="Y1357" s="175"/>
      <c r="Z1357" s="175"/>
      <c r="AA1357" s="175" t="s">
        <v>9295</v>
      </c>
    </row>
    <row r="1358" ht="22.5" customHeight="1">
      <c r="A1358" s="72">
        <f>COUNTIF('Copy of Call &amp; Chat-Lidya (buat'!$I$4:$I$1842,I1358)</f>
        <v>1</v>
      </c>
      <c r="B1358" s="429">
        <v>46078.0</v>
      </c>
      <c r="C1358" s="94" t="s">
        <v>83</v>
      </c>
      <c r="D1358" s="94" t="s">
        <v>104</v>
      </c>
      <c r="E1358" s="94">
        <f t="shared" si="2"/>
        <v>44</v>
      </c>
      <c r="F1358" s="429">
        <v>46072.0</v>
      </c>
      <c r="G1358" s="94"/>
      <c r="H1358" s="94">
        <v>10484.0</v>
      </c>
      <c r="I1358" s="94" t="s">
        <v>5463</v>
      </c>
      <c r="J1358" s="161" t="s">
        <v>5464</v>
      </c>
      <c r="K1358" s="161" t="s">
        <v>5465</v>
      </c>
      <c r="L1358" s="430" t="s">
        <v>5465</v>
      </c>
      <c r="M1358" s="94" t="s">
        <v>5466</v>
      </c>
      <c r="N1358" s="94" t="s">
        <v>5466</v>
      </c>
      <c r="O1358" s="431">
        <v>46036.0</v>
      </c>
      <c r="P1358" s="436">
        <v>46050.0</v>
      </c>
      <c r="Q1358" s="94" t="s">
        <v>213</v>
      </c>
      <c r="R1358" s="94">
        <v>1.0</v>
      </c>
      <c r="S1358" s="167" t="s">
        <v>251</v>
      </c>
      <c r="T1358" s="162" t="s">
        <v>145</v>
      </c>
      <c r="U1358" s="167" t="s">
        <v>101</v>
      </c>
      <c r="V1358" s="167" t="s">
        <v>131</v>
      </c>
      <c r="W1358" s="163"/>
      <c r="X1358" s="167" t="s">
        <v>1035</v>
      </c>
      <c r="Y1358" s="175"/>
      <c r="Z1358" s="175"/>
      <c r="AA1358" s="175" t="s">
        <v>9295</v>
      </c>
    </row>
    <row r="1359" ht="22.5" customHeight="1">
      <c r="A1359" s="72">
        <f>COUNTIF('Copy of Call &amp; Chat-Lidya (buat'!$I$4:$I$1842,I1359)</f>
        <v>1</v>
      </c>
      <c r="B1359" s="429">
        <v>46078.0</v>
      </c>
      <c r="C1359" s="94" t="s">
        <v>83</v>
      </c>
      <c r="D1359" s="94" t="s">
        <v>104</v>
      </c>
      <c r="E1359" s="94">
        <f t="shared" si="2"/>
        <v>45</v>
      </c>
      <c r="F1359" s="429">
        <v>46072.0</v>
      </c>
      <c r="G1359" s="94"/>
      <c r="H1359" s="94">
        <v>10489.0</v>
      </c>
      <c r="I1359" s="94" t="s">
        <v>5469</v>
      </c>
      <c r="J1359" s="161" t="s">
        <v>5471</v>
      </c>
      <c r="K1359" s="161" t="s">
        <v>5472</v>
      </c>
      <c r="L1359" s="430" t="s">
        <v>5472</v>
      </c>
      <c r="M1359" s="94" t="s">
        <v>5475</v>
      </c>
      <c r="N1359" s="94" t="s">
        <v>9562</v>
      </c>
      <c r="O1359" s="431">
        <v>46037.0</v>
      </c>
      <c r="P1359" s="436">
        <v>46051.0</v>
      </c>
      <c r="Q1359" s="94" t="s">
        <v>143</v>
      </c>
      <c r="R1359" s="94">
        <v>1.0</v>
      </c>
      <c r="S1359" s="167" t="s">
        <v>251</v>
      </c>
      <c r="T1359" s="162" t="s">
        <v>145</v>
      </c>
      <c r="U1359" s="167" t="s">
        <v>101</v>
      </c>
      <c r="V1359" s="167" t="s">
        <v>131</v>
      </c>
      <c r="W1359" s="163"/>
      <c r="X1359" s="167" t="s">
        <v>1035</v>
      </c>
      <c r="Y1359" s="175"/>
      <c r="Z1359" s="175"/>
      <c r="AA1359" s="175" t="s">
        <v>9295</v>
      </c>
    </row>
    <row r="1360" ht="22.5" customHeight="1">
      <c r="A1360" s="72">
        <f>COUNTIF('Copy of Call &amp; Chat-Lidya (buat'!$I$4:$I$1842,I1360)</f>
        <v>1</v>
      </c>
      <c r="B1360" s="429">
        <v>46078.0</v>
      </c>
      <c r="C1360" s="94" t="s">
        <v>83</v>
      </c>
      <c r="D1360" s="94" t="s">
        <v>104</v>
      </c>
      <c r="E1360" s="94">
        <f t="shared" si="2"/>
        <v>46</v>
      </c>
      <c r="F1360" s="429">
        <v>46072.0</v>
      </c>
      <c r="G1360" s="94"/>
      <c r="H1360" s="94">
        <v>10490.0</v>
      </c>
      <c r="I1360" s="94" t="s">
        <v>5480</v>
      </c>
      <c r="J1360" s="161" t="s">
        <v>5481</v>
      </c>
      <c r="K1360" s="161" t="s">
        <v>5482</v>
      </c>
      <c r="L1360" s="430" t="s">
        <v>5482</v>
      </c>
      <c r="M1360" s="94" t="s">
        <v>5483</v>
      </c>
      <c r="N1360" s="94" t="s">
        <v>5483</v>
      </c>
      <c r="O1360" s="431">
        <v>46037.0</v>
      </c>
      <c r="P1360" s="436">
        <v>46051.0</v>
      </c>
      <c r="Q1360" s="94" t="s">
        <v>124</v>
      </c>
      <c r="R1360" s="94">
        <v>1.0</v>
      </c>
      <c r="S1360" s="167" t="s">
        <v>126</v>
      </c>
      <c r="T1360" s="162" t="s">
        <v>145</v>
      </c>
      <c r="U1360" s="167" t="s">
        <v>101</v>
      </c>
      <c r="V1360" s="167" t="s">
        <v>664</v>
      </c>
      <c r="W1360" s="163"/>
      <c r="X1360" s="167" t="s">
        <v>1035</v>
      </c>
      <c r="Y1360" s="175"/>
      <c r="Z1360" s="175"/>
      <c r="AA1360" s="175" t="s">
        <v>9295</v>
      </c>
    </row>
    <row r="1361" ht="22.5" customHeight="1">
      <c r="A1361" s="72">
        <f>COUNTIF('Copy of Call &amp; Chat-Lidya (buat'!$I$4:$I$1842,I1361)</f>
        <v>1</v>
      </c>
      <c r="B1361" s="429">
        <v>46078.0</v>
      </c>
      <c r="C1361" s="94" t="s">
        <v>83</v>
      </c>
      <c r="D1361" s="94" t="s">
        <v>104</v>
      </c>
      <c r="E1361" s="94">
        <f t="shared" si="2"/>
        <v>47</v>
      </c>
      <c r="F1361" s="429">
        <v>46072.0</v>
      </c>
      <c r="G1361" s="94"/>
      <c r="H1361" s="94" t="s">
        <v>9581</v>
      </c>
      <c r="I1361" s="94" t="s">
        <v>5557</v>
      </c>
      <c r="J1361" s="161" t="s">
        <v>5558</v>
      </c>
      <c r="K1361" s="161" t="s">
        <v>2085</v>
      </c>
      <c r="L1361" s="430" t="s">
        <v>2085</v>
      </c>
      <c r="M1361" s="94" t="s">
        <v>5559</v>
      </c>
      <c r="N1361" s="94" t="s">
        <v>5559</v>
      </c>
      <c r="O1361" s="431">
        <v>46072.0</v>
      </c>
      <c r="P1361" s="436">
        <v>46086.0</v>
      </c>
      <c r="Q1361" s="94" t="s">
        <v>124</v>
      </c>
      <c r="R1361" s="94">
        <v>1.0</v>
      </c>
      <c r="S1361" s="167" t="s">
        <v>126</v>
      </c>
      <c r="T1361" s="162" t="s">
        <v>195</v>
      </c>
      <c r="U1361" s="167" t="s">
        <v>128</v>
      </c>
      <c r="V1361" s="167" t="s">
        <v>131</v>
      </c>
      <c r="W1361" s="163"/>
      <c r="X1361" s="167" t="s">
        <v>1035</v>
      </c>
      <c r="Y1361" s="175"/>
      <c r="Z1361" s="175"/>
      <c r="AA1361" s="175"/>
    </row>
    <row r="1362" ht="22.5" customHeight="1">
      <c r="A1362" s="72">
        <f>COUNTIF('Copy of Call &amp; Chat-Lidya (buat'!$I$4:$I$1842,I1362)</f>
        <v>1</v>
      </c>
      <c r="B1362" s="429">
        <v>46078.0</v>
      </c>
      <c r="C1362" s="94" t="s">
        <v>83</v>
      </c>
      <c r="D1362" s="94" t="s">
        <v>104</v>
      </c>
      <c r="E1362" s="94">
        <f t="shared" si="2"/>
        <v>48</v>
      </c>
      <c r="F1362" s="429">
        <v>46072.0</v>
      </c>
      <c r="G1362" s="94"/>
      <c r="H1362" s="94" t="s">
        <v>9587</v>
      </c>
      <c r="I1362" s="94" t="s">
        <v>5566</v>
      </c>
      <c r="J1362" s="161" t="s">
        <v>5567</v>
      </c>
      <c r="K1362" s="161" t="s">
        <v>5568</v>
      </c>
      <c r="L1362" s="430" t="s">
        <v>5568</v>
      </c>
      <c r="M1362" s="94" t="s">
        <v>5569</v>
      </c>
      <c r="N1362" s="94" t="s">
        <v>5569</v>
      </c>
      <c r="O1362" s="431">
        <v>46072.0</v>
      </c>
      <c r="P1362" s="436">
        <v>46086.0</v>
      </c>
      <c r="Q1362" s="94" t="s">
        <v>124</v>
      </c>
      <c r="R1362" s="94">
        <v>1.0</v>
      </c>
      <c r="S1362" s="167" t="s">
        <v>251</v>
      </c>
      <c r="T1362" s="162" t="s">
        <v>145</v>
      </c>
      <c r="U1362" s="167" t="s">
        <v>101</v>
      </c>
      <c r="V1362" s="167" t="s">
        <v>131</v>
      </c>
      <c r="W1362" s="163"/>
      <c r="X1362" s="167" t="s">
        <v>1035</v>
      </c>
      <c r="Y1362" s="175"/>
      <c r="Z1362" s="175"/>
      <c r="AA1362" s="175"/>
    </row>
    <row r="1363" ht="22.5" customHeight="1">
      <c r="A1363" s="72">
        <f>COUNTIF('Copy of Call &amp; Chat-Lidya (buat'!$I$4:$I$1842,I1363)</f>
        <v>4</v>
      </c>
      <c r="B1363" s="436">
        <v>46077.0</v>
      </c>
      <c r="C1363" s="94" t="s">
        <v>83</v>
      </c>
      <c r="D1363" s="94" t="s">
        <v>104</v>
      </c>
      <c r="E1363" s="94">
        <f t="shared" si="2"/>
        <v>49</v>
      </c>
      <c r="F1363" s="429">
        <v>46073.0</v>
      </c>
      <c r="G1363" s="94"/>
      <c r="H1363" s="94" t="s">
        <v>1029</v>
      </c>
      <c r="I1363" s="94" t="s">
        <v>1030</v>
      </c>
      <c r="J1363" s="161" t="s">
        <v>1031</v>
      </c>
      <c r="K1363" s="161" t="s">
        <v>1032</v>
      </c>
      <c r="L1363" s="430" t="s">
        <v>1032</v>
      </c>
      <c r="M1363" s="94" t="s">
        <v>1033</v>
      </c>
      <c r="N1363" s="94" t="s">
        <v>1033</v>
      </c>
      <c r="O1363" s="431">
        <v>46073.0</v>
      </c>
      <c r="P1363" s="436">
        <v>46087.0</v>
      </c>
      <c r="Q1363" s="94" t="s">
        <v>143</v>
      </c>
      <c r="R1363" s="94">
        <v>1.0</v>
      </c>
      <c r="S1363" s="167" t="s">
        <v>381</v>
      </c>
      <c r="T1363" s="162" t="s">
        <v>145</v>
      </c>
      <c r="U1363" s="167" t="s">
        <v>101</v>
      </c>
      <c r="V1363" s="167" t="s">
        <v>1043</v>
      </c>
      <c r="W1363" s="167" t="s">
        <v>342</v>
      </c>
      <c r="X1363" s="167" t="s">
        <v>1035</v>
      </c>
      <c r="Y1363" s="175"/>
      <c r="Z1363" s="175"/>
      <c r="AA1363" s="175"/>
    </row>
    <row r="1364" ht="22.5" customHeight="1">
      <c r="A1364" s="72">
        <f>COUNTIF('Copy of Call &amp; Chat-Lidya (buat'!$I$4:$I$1842,I1364)</f>
        <v>1</v>
      </c>
      <c r="B1364" s="436">
        <v>46077.0</v>
      </c>
      <c r="C1364" s="94" t="s">
        <v>83</v>
      </c>
      <c r="D1364" s="94" t="s">
        <v>104</v>
      </c>
      <c r="E1364" s="94">
        <f t="shared" si="2"/>
        <v>50</v>
      </c>
      <c r="F1364" s="436">
        <v>46073.0</v>
      </c>
      <c r="G1364" s="94"/>
      <c r="H1364" s="94" t="s">
        <v>9609</v>
      </c>
      <c r="I1364" s="94" t="s">
        <v>9610</v>
      </c>
      <c r="J1364" s="161" t="s">
        <v>9611</v>
      </c>
      <c r="K1364" s="161" t="s">
        <v>9612</v>
      </c>
      <c r="L1364" s="430" t="s">
        <v>9612</v>
      </c>
      <c r="M1364" s="94" t="s">
        <v>9613</v>
      </c>
      <c r="N1364" s="94" t="s">
        <v>9613</v>
      </c>
      <c r="O1364" s="431">
        <v>46073.0</v>
      </c>
      <c r="P1364" s="436">
        <v>46087.0</v>
      </c>
      <c r="Q1364" s="94" t="s">
        <v>124</v>
      </c>
      <c r="R1364" s="94">
        <v>1.0</v>
      </c>
      <c r="S1364" s="167" t="s">
        <v>251</v>
      </c>
      <c r="T1364" s="162" t="s">
        <v>145</v>
      </c>
      <c r="U1364" s="167" t="s">
        <v>101</v>
      </c>
      <c r="V1364" s="167" t="s">
        <v>131</v>
      </c>
      <c r="W1364" s="163"/>
      <c r="X1364" s="167" t="s">
        <v>1035</v>
      </c>
      <c r="Y1364" s="175"/>
      <c r="Z1364" s="175"/>
      <c r="AA1364" s="175"/>
    </row>
    <row r="1365" ht="22.5" customHeight="1">
      <c r="A1365" s="72">
        <f>COUNTIF('Copy of Call &amp; Chat-Lidya (buat'!$I$4:$I$1842,I1365)</f>
        <v>1</v>
      </c>
      <c r="B1365" s="436">
        <v>46077.0</v>
      </c>
      <c r="C1365" s="94" t="s">
        <v>83</v>
      </c>
      <c r="D1365" s="94" t="s">
        <v>104</v>
      </c>
      <c r="E1365" s="94">
        <f t="shared" si="2"/>
        <v>51</v>
      </c>
      <c r="F1365" s="436">
        <v>46075.0</v>
      </c>
      <c r="G1365" s="94"/>
      <c r="H1365" s="94" t="s">
        <v>9620</v>
      </c>
      <c r="I1365" s="94" t="s">
        <v>9621</v>
      </c>
      <c r="J1365" s="161" t="s">
        <v>9622</v>
      </c>
      <c r="K1365" s="161" t="s">
        <v>9622</v>
      </c>
      <c r="L1365" s="430" t="s">
        <v>9622</v>
      </c>
      <c r="M1365" s="94" t="s">
        <v>9623</v>
      </c>
      <c r="N1365" s="94" t="s">
        <v>9623</v>
      </c>
      <c r="O1365" s="431">
        <v>46074.0</v>
      </c>
      <c r="P1365" s="436">
        <v>46088.0</v>
      </c>
      <c r="Q1365" s="94" t="s">
        <v>124</v>
      </c>
      <c r="R1365" s="94">
        <v>1.0</v>
      </c>
      <c r="S1365" s="167" t="s">
        <v>381</v>
      </c>
      <c r="T1365" s="162" t="s">
        <v>195</v>
      </c>
      <c r="U1365" s="167" t="s">
        <v>101</v>
      </c>
      <c r="V1365" s="167" t="s">
        <v>283</v>
      </c>
      <c r="W1365" s="163"/>
      <c r="X1365" s="167" t="s">
        <v>1035</v>
      </c>
      <c r="Y1365" s="175"/>
      <c r="Z1365" s="175"/>
      <c r="AA1365" s="175"/>
    </row>
    <row r="1366" ht="22.5" customHeight="1">
      <c r="A1366" s="72">
        <f>COUNTIF('Copy of Call &amp; Chat-Lidya (buat'!$I$4:$I$1842,I1366)</f>
        <v>1</v>
      </c>
      <c r="B1366" s="436">
        <v>46077.0</v>
      </c>
      <c r="C1366" s="94" t="s">
        <v>83</v>
      </c>
      <c r="D1366" s="94" t="s">
        <v>104</v>
      </c>
      <c r="E1366" s="94">
        <f t="shared" si="2"/>
        <v>52</v>
      </c>
      <c r="F1366" s="436">
        <v>46075.0</v>
      </c>
      <c r="G1366" s="94"/>
      <c r="H1366" s="94" t="s">
        <v>9629</v>
      </c>
      <c r="I1366" s="94" t="s">
        <v>9630</v>
      </c>
      <c r="J1366" s="161" t="s">
        <v>9631</v>
      </c>
      <c r="K1366" s="161" t="s">
        <v>9632</v>
      </c>
      <c r="L1366" s="430" t="s">
        <v>9632</v>
      </c>
      <c r="M1366" s="94" t="s">
        <v>9633</v>
      </c>
      <c r="N1366" s="175"/>
      <c r="O1366" s="431">
        <v>46075.0</v>
      </c>
      <c r="P1366" s="436">
        <v>46089.0</v>
      </c>
      <c r="Q1366" s="94" t="s">
        <v>124</v>
      </c>
      <c r="R1366" s="94">
        <v>0.0</v>
      </c>
      <c r="S1366" s="167" t="s">
        <v>126</v>
      </c>
      <c r="T1366" s="162" t="s">
        <v>127</v>
      </c>
      <c r="U1366" s="167" t="s">
        <v>128</v>
      </c>
      <c r="V1366" s="167" t="s">
        <v>131</v>
      </c>
      <c r="W1366" s="163"/>
      <c r="X1366" s="167" t="s">
        <v>1035</v>
      </c>
      <c r="Y1366" s="175"/>
      <c r="Z1366" s="175"/>
      <c r="AA1366" s="175"/>
    </row>
    <row r="1367" ht="22.5" customHeight="1">
      <c r="A1367" s="72">
        <f>COUNTIF('Copy of Call &amp; Chat-Lidya (buat'!$I$4:$I$1842,I1367)</f>
        <v>1</v>
      </c>
      <c r="B1367" s="436">
        <v>46077.0</v>
      </c>
      <c r="C1367" s="94" t="s">
        <v>83</v>
      </c>
      <c r="D1367" s="94" t="s">
        <v>104</v>
      </c>
      <c r="E1367" s="94">
        <f t="shared" si="2"/>
        <v>53</v>
      </c>
      <c r="F1367" s="436">
        <v>46075.0</v>
      </c>
      <c r="G1367" s="94"/>
      <c r="H1367" s="94" t="s">
        <v>9638</v>
      </c>
      <c r="I1367" s="94" t="s">
        <v>9640</v>
      </c>
      <c r="J1367" s="161" t="s">
        <v>9641</v>
      </c>
      <c r="K1367" s="161" t="s">
        <v>9642</v>
      </c>
      <c r="L1367" s="430" t="s">
        <v>9642</v>
      </c>
      <c r="M1367" s="94" t="s">
        <v>9643</v>
      </c>
      <c r="N1367" s="94" t="s">
        <v>9643</v>
      </c>
      <c r="O1367" s="431">
        <v>46075.0</v>
      </c>
      <c r="P1367" s="436">
        <v>46089.0</v>
      </c>
      <c r="Q1367" s="94" t="s">
        <v>124</v>
      </c>
      <c r="R1367" s="94">
        <v>1.0</v>
      </c>
      <c r="S1367" s="167" t="s">
        <v>251</v>
      </c>
      <c r="T1367" s="162" t="s">
        <v>145</v>
      </c>
      <c r="U1367" s="167" t="s">
        <v>101</v>
      </c>
      <c r="V1367" s="167" t="s">
        <v>131</v>
      </c>
      <c r="W1367" s="163"/>
      <c r="X1367" s="167" t="s">
        <v>1035</v>
      </c>
      <c r="Y1367" s="175"/>
      <c r="Z1367" s="175"/>
      <c r="AA1367" s="175"/>
    </row>
    <row r="1368" ht="22.5" customHeight="1">
      <c r="A1368" s="72">
        <f>COUNTIF('Copy of Call &amp; Chat-Lidya (buat'!$I$4:$I$1842,I1368)</f>
        <v>7</v>
      </c>
      <c r="B1368" s="436">
        <v>46077.0</v>
      </c>
      <c r="C1368" s="94" t="s">
        <v>83</v>
      </c>
      <c r="D1368" s="94" t="s">
        <v>104</v>
      </c>
      <c r="E1368" s="94">
        <f t="shared" si="2"/>
        <v>54</v>
      </c>
      <c r="F1368" s="436">
        <v>46075.0</v>
      </c>
      <c r="G1368" s="94"/>
      <c r="H1368" s="94" t="s">
        <v>1878</v>
      </c>
      <c r="I1368" s="94" t="s">
        <v>1879</v>
      </c>
      <c r="J1368" s="161" t="s">
        <v>1880</v>
      </c>
      <c r="K1368" s="161" t="s">
        <v>1881</v>
      </c>
      <c r="L1368" s="430" t="s">
        <v>1881</v>
      </c>
      <c r="M1368" s="94" t="s">
        <v>1882</v>
      </c>
      <c r="N1368" s="94" t="s">
        <v>1882</v>
      </c>
      <c r="O1368" s="431">
        <v>46075.0</v>
      </c>
      <c r="P1368" s="436">
        <v>46089.0</v>
      </c>
      <c r="Q1368" s="94" t="s">
        <v>98</v>
      </c>
      <c r="R1368" s="94">
        <v>2.0</v>
      </c>
      <c r="S1368" s="167" t="s">
        <v>100</v>
      </c>
      <c r="T1368" s="162" t="s">
        <v>100</v>
      </c>
      <c r="U1368" s="167" t="s">
        <v>101</v>
      </c>
      <c r="V1368" s="167" t="s">
        <v>1050</v>
      </c>
      <c r="W1368" s="167" t="s">
        <v>509</v>
      </c>
      <c r="X1368" s="167" t="s">
        <v>1035</v>
      </c>
      <c r="Y1368" s="175"/>
      <c r="Z1368" s="175"/>
      <c r="AA1368" s="175"/>
    </row>
    <row r="1369" ht="22.5" customHeight="1">
      <c r="A1369" s="72">
        <f>COUNTIF('Copy of Call &amp; Chat-Lidya (buat'!$I$4:$I$1842,I1369)</f>
        <v>3</v>
      </c>
      <c r="B1369" s="436">
        <v>46077.0</v>
      </c>
      <c r="C1369" s="94" t="s">
        <v>83</v>
      </c>
      <c r="D1369" s="94" t="s">
        <v>104</v>
      </c>
      <c r="E1369" s="94">
        <f t="shared" si="2"/>
        <v>55</v>
      </c>
      <c r="F1369" s="436">
        <v>46076.0</v>
      </c>
      <c r="G1369" s="94"/>
      <c r="H1369" s="94" t="s">
        <v>9654</v>
      </c>
      <c r="I1369" s="94" t="s">
        <v>9655</v>
      </c>
      <c r="J1369" s="161" t="s">
        <v>9657</v>
      </c>
      <c r="K1369" s="161" t="s">
        <v>9659</v>
      </c>
      <c r="L1369" s="430" t="s">
        <v>9659</v>
      </c>
      <c r="M1369" s="94" t="s">
        <v>9660</v>
      </c>
      <c r="N1369" s="94" t="s">
        <v>9660</v>
      </c>
      <c r="O1369" s="431">
        <v>46076.0</v>
      </c>
      <c r="P1369" s="436">
        <v>46090.0</v>
      </c>
      <c r="Q1369" s="94" t="s">
        <v>98</v>
      </c>
      <c r="R1369" s="94">
        <v>1.0</v>
      </c>
      <c r="S1369" s="167" t="s">
        <v>251</v>
      </c>
      <c r="T1369" s="162" t="s">
        <v>145</v>
      </c>
      <c r="U1369" s="167" t="s">
        <v>101</v>
      </c>
      <c r="V1369" s="167" t="s">
        <v>131</v>
      </c>
      <c r="W1369" s="163"/>
      <c r="X1369" s="163"/>
      <c r="Y1369" s="175"/>
      <c r="Z1369" s="175"/>
      <c r="AA1369" s="175"/>
    </row>
    <row r="1370" ht="22.5" customHeight="1">
      <c r="A1370" s="72">
        <f>COUNTIF('Copy of Call &amp; Chat-Lidya (buat'!$I$4:$I$1842,I1370)</f>
        <v>7</v>
      </c>
      <c r="B1370" s="436">
        <v>46077.0</v>
      </c>
      <c r="C1370" s="94" t="s">
        <v>83</v>
      </c>
      <c r="D1370" s="94" t="s">
        <v>104</v>
      </c>
      <c r="E1370" s="94">
        <f t="shared" si="2"/>
        <v>56</v>
      </c>
      <c r="F1370" s="436">
        <v>46077.0</v>
      </c>
      <c r="G1370" s="94"/>
      <c r="H1370" s="94" t="s">
        <v>9663</v>
      </c>
      <c r="I1370" s="94" t="s">
        <v>2337</v>
      </c>
      <c r="J1370" s="161" t="s">
        <v>2339</v>
      </c>
      <c r="K1370" s="161" t="s">
        <v>2342</v>
      </c>
      <c r="L1370" s="430" t="s">
        <v>2342</v>
      </c>
      <c r="M1370" s="94" t="s">
        <v>2343</v>
      </c>
      <c r="N1370" s="94" t="s">
        <v>2343</v>
      </c>
      <c r="O1370" s="431">
        <v>46076.0</v>
      </c>
      <c r="P1370" s="436">
        <v>46090.0</v>
      </c>
      <c r="Q1370" s="94" t="s">
        <v>124</v>
      </c>
      <c r="R1370" s="94">
        <v>2.0</v>
      </c>
      <c r="S1370" s="167" t="s">
        <v>381</v>
      </c>
      <c r="T1370" s="162" t="s">
        <v>145</v>
      </c>
      <c r="U1370" s="167" t="s">
        <v>101</v>
      </c>
      <c r="V1370" s="167" t="s">
        <v>283</v>
      </c>
      <c r="W1370" s="167" t="s">
        <v>509</v>
      </c>
      <c r="X1370" s="167" t="s">
        <v>1035</v>
      </c>
      <c r="Y1370" s="175"/>
      <c r="Z1370" s="175"/>
      <c r="AA1370" s="175"/>
    </row>
    <row r="1371" ht="22.5" customHeight="1">
      <c r="A1371" s="72">
        <f>COUNTIF('Copy of Call &amp; Chat-Lidya (buat'!$I$4:$I$1842,I1371)</f>
        <v>5</v>
      </c>
      <c r="B1371" s="436">
        <v>46077.0</v>
      </c>
      <c r="C1371" s="94" t="s">
        <v>83</v>
      </c>
      <c r="D1371" s="94" t="s">
        <v>104</v>
      </c>
      <c r="E1371" s="94">
        <f t="shared" si="2"/>
        <v>57</v>
      </c>
      <c r="F1371" s="436">
        <v>46077.0</v>
      </c>
      <c r="G1371" s="94"/>
      <c r="H1371" s="94" t="s">
        <v>3283</v>
      </c>
      <c r="I1371" s="94" t="s">
        <v>2567</v>
      </c>
      <c r="J1371" s="161" t="s">
        <v>2568</v>
      </c>
      <c r="K1371" s="161" t="s">
        <v>2569</v>
      </c>
      <c r="L1371" s="430" t="s">
        <v>2569</v>
      </c>
      <c r="M1371" s="94" t="s">
        <v>2571</v>
      </c>
      <c r="N1371" s="94" t="s">
        <v>3284</v>
      </c>
      <c r="O1371" s="431">
        <v>46077.0</v>
      </c>
      <c r="P1371" s="436">
        <v>46091.0</v>
      </c>
      <c r="Q1371" s="94" t="s">
        <v>124</v>
      </c>
      <c r="R1371" s="94">
        <v>2.0</v>
      </c>
      <c r="S1371" s="167" t="s">
        <v>100</v>
      </c>
      <c r="T1371" s="162" t="s">
        <v>100</v>
      </c>
      <c r="U1371" s="167" t="s">
        <v>101</v>
      </c>
      <c r="V1371" s="167" t="s">
        <v>341</v>
      </c>
      <c r="W1371" s="167" t="s">
        <v>509</v>
      </c>
      <c r="X1371" s="167" t="s">
        <v>512</v>
      </c>
      <c r="Y1371" s="553" t="s">
        <v>9675</v>
      </c>
      <c r="Z1371" s="435"/>
      <c r="AA1371" s="175"/>
    </row>
    <row r="1372" ht="22.5" customHeight="1">
      <c r="A1372" s="72">
        <f>COUNTIF('Copy of Call &amp; Chat-Lidya (buat'!$I$4:$I$1842,I1372)</f>
        <v>10</v>
      </c>
      <c r="B1372" s="436">
        <v>46079.0</v>
      </c>
      <c r="C1372" s="94" t="s">
        <v>83</v>
      </c>
      <c r="D1372" s="94" t="s">
        <v>104</v>
      </c>
      <c r="E1372" s="94">
        <f t="shared" si="2"/>
        <v>58</v>
      </c>
      <c r="F1372" s="436">
        <v>46078.0</v>
      </c>
      <c r="G1372" s="94"/>
      <c r="H1372" s="94" t="s">
        <v>1673</v>
      </c>
      <c r="I1372" s="94" t="s">
        <v>1674</v>
      </c>
      <c r="J1372" s="161" t="s">
        <v>1675</v>
      </c>
      <c r="K1372" s="161" t="s">
        <v>1676</v>
      </c>
      <c r="L1372" s="430" t="s">
        <v>1676</v>
      </c>
      <c r="M1372" s="94" t="s">
        <v>1677</v>
      </c>
      <c r="N1372" s="94" t="s">
        <v>1678</v>
      </c>
      <c r="O1372" s="431">
        <v>46078.0</v>
      </c>
      <c r="P1372" s="436">
        <v>46092.0</v>
      </c>
      <c r="Q1372" s="94" t="s">
        <v>86</v>
      </c>
      <c r="R1372" s="94">
        <v>1.0</v>
      </c>
      <c r="S1372" s="167" t="s">
        <v>251</v>
      </c>
      <c r="T1372" s="162" t="s">
        <v>145</v>
      </c>
      <c r="U1372" s="167" t="s">
        <v>101</v>
      </c>
      <c r="V1372" s="167" t="s">
        <v>131</v>
      </c>
      <c r="W1372" s="163"/>
      <c r="X1372" s="163"/>
      <c r="Y1372" s="435"/>
      <c r="Z1372" s="435"/>
      <c r="AA1372" s="175"/>
    </row>
    <row r="1373" ht="22.5" customHeight="1">
      <c r="A1373" s="72">
        <f>COUNTIF('Copy of Call &amp; Chat-Lidya (buat'!$I$4:$I$1842,I1373)</f>
        <v>2</v>
      </c>
      <c r="B1373" s="436">
        <v>46080.0</v>
      </c>
      <c r="C1373" s="94" t="s">
        <v>83</v>
      </c>
      <c r="D1373" s="94" t="s">
        <v>104</v>
      </c>
      <c r="E1373" s="94">
        <f t="shared" si="2"/>
        <v>59</v>
      </c>
      <c r="F1373" s="436">
        <v>46080.0</v>
      </c>
      <c r="G1373" s="94"/>
      <c r="H1373" s="94" t="s">
        <v>9686</v>
      </c>
      <c r="I1373" s="94" t="s">
        <v>9687</v>
      </c>
      <c r="J1373" s="161" t="s">
        <v>9688</v>
      </c>
      <c r="K1373" s="161" t="s">
        <v>9689</v>
      </c>
      <c r="L1373" s="430" t="s">
        <v>9689</v>
      </c>
      <c r="M1373" s="94" t="s">
        <v>9690</v>
      </c>
      <c r="N1373" s="94" t="s">
        <v>9690</v>
      </c>
      <c r="O1373" s="431">
        <v>46079.0</v>
      </c>
      <c r="P1373" s="436">
        <v>46093.0</v>
      </c>
      <c r="Q1373" s="94" t="s">
        <v>143</v>
      </c>
      <c r="R1373" s="94">
        <v>1.0</v>
      </c>
      <c r="S1373" s="167" t="s">
        <v>251</v>
      </c>
      <c r="T1373" s="162" t="s">
        <v>145</v>
      </c>
      <c r="U1373" s="167" t="s">
        <v>101</v>
      </c>
      <c r="V1373" s="167" t="s">
        <v>131</v>
      </c>
      <c r="W1373" s="163"/>
      <c r="X1373" s="163"/>
      <c r="Y1373" s="435"/>
      <c r="Z1373" s="435"/>
      <c r="AA1373" s="175"/>
    </row>
    <row r="1374" ht="22.5" customHeight="1">
      <c r="A1374" s="72">
        <f>COUNTIF('Copy of Call &amp; Chat-Lidya (buat'!$I$4:$I$1842,I1374)</f>
        <v>1</v>
      </c>
      <c r="B1374" s="429">
        <v>46077.0</v>
      </c>
      <c r="C1374" s="94" t="s">
        <v>83</v>
      </c>
      <c r="D1374" s="94" t="s">
        <v>55</v>
      </c>
      <c r="E1374" s="94">
        <f t="shared" si="2"/>
        <v>60</v>
      </c>
      <c r="F1374" s="429">
        <v>46024.0</v>
      </c>
      <c r="G1374" s="94"/>
      <c r="H1374" s="94" t="s">
        <v>3354</v>
      </c>
      <c r="I1374" s="94" t="s">
        <v>2733</v>
      </c>
      <c r="J1374" s="161" t="s">
        <v>2734</v>
      </c>
      <c r="K1374" s="161" t="s">
        <v>2736</v>
      </c>
      <c r="L1374" s="430" t="s">
        <v>2736</v>
      </c>
      <c r="M1374" s="94" t="s">
        <v>2737</v>
      </c>
      <c r="N1374" s="175"/>
      <c r="O1374" s="431">
        <v>46023.0</v>
      </c>
      <c r="P1374" s="436">
        <v>46037.0</v>
      </c>
      <c r="Q1374" s="94" t="s">
        <v>3359</v>
      </c>
      <c r="R1374" s="94">
        <v>3.0</v>
      </c>
      <c r="S1374" s="167" t="s">
        <v>99</v>
      </c>
      <c r="T1374" s="162" t="s">
        <v>145</v>
      </c>
      <c r="U1374" s="167" t="s">
        <v>101</v>
      </c>
      <c r="V1374" s="167" t="s">
        <v>105</v>
      </c>
      <c r="W1374" s="167" t="s">
        <v>509</v>
      </c>
      <c r="X1374" s="167" t="s">
        <v>107</v>
      </c>
      <c r="Y1374" s="435"/>
      <c r="Z1374" s="435"/>
      <c r="AA1374" s="175"/>
    </row>
    <row r="1375" ht="22.5" customHeight="1">
      <c r="A1375" s="72">
        <f>COUNTIF('Copy of Call &amp; Chat-Lidya (buat'!$I$4:$I$1842,I1375)</f>
        <v>1</v>
      </c>
      <c r="B1375" s="429">
        <v>46077.0</v>
      </c>
      <c r="C1375" s="94" t="s">
        <v>83</v>
      </c>
      <c r="D1375" s="94" t="s">
        <v>55</v>
      </c>
      <c r="E1375" s="94">
        <f t="shared" si="2"/>
        <v>61</v>
      </c>
      <c r="F1375" s="429">
        <v>46026.0</v>
      </c>
      <c r="G1375" s="94"/>
      <c r="H1375" s="94" t="s">
        <v>3327</v>
      </c>
      <c r="I1375" s="94" t="s">
        <v>2648</v>
      </c>
      <c r="J1375" s="161" t="s">
        <v>3328</v>
      </c>
      <c r="K1375" s="161" t="s">
        <v>2650</v>
      </c>
      <c r="L1375" s="430" t="s">
        <v>2650</v>
      </c>
      <c r="M1375" s="94" t="s">
        <v>2651</v>
      </c>
      <c r="N1375" s="94" t="s">
        <v>2651</v>
      </c>
      <c r="O1375" s="431">
        <v>46025.0</v>
      </c>
      <c r="P1375" s="436">
        <v>46039.0</v>
      </c>
      <c r="Q1375" s="94" t="s">
        <v>3330</v>
      </c>
      <c r="R1375" s="94">
        <v>3.0</v>
      </c>
      <c r="S1375" s="167" t="s">
        <v>99</v>
      </c>
      <c r="T1375" s="162" t="s">
        <v>145</v>
      </c>
      <c r="U1375" s="167" t="s">
        <v>101</v>
      </c>
      <c r="V1375" s="167" t="s">
        <v>105</v>
      </c>
      <c r="W1375" s="163"/>
      <c r="X1375" s="167" t="s">
        <v>959</v>
      </c>
      <c r="Y1375" s="435"/>
      <c r="Z1375" s="435"/>
      <c r="AA1375" s="175"/>
    </row>
    <row r="1376" ht="22.5" customHeight="1">
      <c r="A1376" s="72">
        <f>COUNTIF('Copy of Call &amp; Chat-Lidya (buat'!$I$4:$I$1842,I1376)</f>
        <v>1</v>
      </c>
      <c r="B1376" s="429">
        <v>46077.0</v>
      </c>
      <c r="C1376" s="94" t="s">
        <v>83</v>
      </c>
      <c r="D1376" s="94" t="s">
        <v>55</v>
      </c>
      <c r="E1376" s="94">
        <f t="shared" si="2"/>
        <v>62</v>
      </c>
      <c r="F1376" s="429">
        <v>46026.0</v>
      </c>
      <c r="G1376" s="94"/>
      <c r="H1376" s="94" t="s">
        <v>3336</v>
      </c>
      <c r="I1376" s="94" t="s">
        <v>2740</v>
      </c>
      <c r="J1376" s="161" t="s">
        <v>2742</v>
      </c>
      <c r="K1376" s="161" t="s">
        <v>2743</v>
      </c>
      <c r="L1376" s="430" t="s">
        <v>2743</v>
      </c>
      <c r="M1376" s="94" t="s">
        <v>2744</v>
      </c>
      <c r="N1376" s="94" t="s">
        <v>2744</v>
      </c>
      <c r="O1376" s="431">
        <v>46025.0</v>
      </c>
      <c r="P1376" s="436">
        <v>46039.0</v>
      </c>
      <c r="Q1376" s="94" t="s">
        <v>554</v>
      </c>
      <c r="R1376" s="94">
        <v>3.0</v>
      </c>
      <c r="S1376" s="167" t="s">
        <v>99</v>
      </c>
      <c r="T1376" s="162" t="s">
        <v>145</v>
      </c>
      <c r="U1376" s="167" t="s">
        <v>101</v>
      </c>
      <c r="V1376" s="167" t="s">
        <v>105</v>
      </c>
      <c r="W1376" s="163"/>
      <c r="X1376" s="167" t="s">
        <v>107</v>
      </c>
      <c r="Y1376" s="435"/>
      <c r="Z1376" s="435"/>
      <c r="AA1376" s="175"/>
    </row>
    <row r="1377" ht="22.5" customHeight="1">
      <c r="A1377" s="72">
        <f>COUNTIF('Copy of Call &amp; Chat-Lidya (buat'!$I$4:$I$1842,I1377)</f>
        <v>1</v>
      </c>
      <c r="B1377" s="429">
        <v>46077.0</v>
      </c>
      <c r="C1377" s="94" t="s">
        <v>83</v>
      </c>
      <c r="D1377" s="94" t="s">
        <v>55</v>
      </c>
      <c r="E1377" s="94">
        <f t="shared" si="2"/>
        <v>63</v>
      </c>
      <c r="F1377" s="429">
        <v>46026.0</v>
      </c>
      <c r="G1377" s="94"/>
      <c r="H1377" s="94" t="s">
        <v>3346</v>
      </c>
      <c r="I1377" s="94" t="s">
        <v>2703</v>
      </c>
      <c r="J1377" s="161" t="s">
        <v>2704</v>
      </c>
      <c r="K1377" s="161" t="s">
        <v>2705</v>
      </c>
      <c r="L1377" s="430" t="s">
        <v>2705</v>
      </c>
      <c r="M1377" s="94" t="s">
        <v>2706</v>
      </c>
      <c r="N1377" s="94" t="s">
        <v>2706</v>
      </c>
      <c r="O1377" s="431">
        <v>46025.0</v>
      </c>
      <c r="P1377" s="436">
        <v>46039.0</v>
      </c>
      <c r="Q1377" s="94" t="s">
        <v>499</v>
      </c>
      <c r="R1377" s="94">
        <v>3.0</v>
      </c>
      <c r="S1377" s="167" t="s">
        <v>99</v>
      </c>
      <c r="T1377" s="162" t="s">
        <v>145</v>
      </c>
      <c r="U1377" s="167" t="s">
        <v>101</v>
      </c>
      <c r="V1377" s="167" t="s">
        <v>105</v>
      </c>
      <c r="W1377" s="163"/>
      <c r="X1377" s="167" t="s">
        <v>512</v>
      </c>
      <c r="Y1377" s="435"/>
      <c r="Z1377" s="435"/>
      <c r="AA1377" s="175"/>
    </row>
    <row r="1378" ht="22.5" customHeight="1">
      <c r="A1378" s="72">
        <f>COUNTIF('Copy of Call &amp; Chat-Lidya (buat'!$I$4:$I$1842,I1378)</f>
        <v>2</v>
      </c>
      <c r="B1378" s="429">
        <v>46077.0</v>
      </c>
      <c r="C1378" s="94" t="s">
        <v>83</v>
      </c>
      <c r="D1378" s="94" t="s">
        <v>55</v>
      </c>
      <c r="E1378" s="94">
        <f t="shared" si="2"/>
        <v>64</v>
      </c>
      <c r="F1378" s="429">
        <v>46026.0</v>
      </c>
      <c r="G1378" s="94"/>
      <c r="H1378" s="94" t="s">
        <v>3280</v>
      </c>
      <c r="I1378" s="94" t="s">
        <v>2665</v>
      </c>
      <c r="J1378" s="161" t="s">
        <v>2666</v>
      </c>
      <c r="K1378" s="161" t="s">
        <v>2666</v>
      </c>
      <c r="L1378" s="430" t="s">
        <v>2666</v>
      </c>
      <c r="M1378" s="94" t="s">
        <v>2667</v>
      </c>
      <c r="N1378" s="94" t="s">
        <v>2667</v>
      </c>
      <c r="O1378" s="431">
        <v>46025.0</v>
      </c>
      <c r="P1378" s="436">
        <v>46039.0</v>
      </c>
      <c r="Q1378" s="94" t="s">
        <v>3281</v>
      </c>
      <c r="R1378" s="94">
        <v>3.0</v>
      </c>
      <c r="S1378" s="167" t="s">
        <v>99</v>
      </c>
      <c r="T1378" s="162" t="s">
        <v>145</v>
      </c>
      <c r="U1378" s="167" t="s">
        <v>101</v>
      </c>
      <c r="V1378" s="167" t="s">
        <v>105</v>
      </c>
      <c r="W1378" s="167" t="s">
        <v>509</v>
      </c>
      <c r="X1378" s="167" t="s">
        <v>959</v>
      </c>
      <c r="Y1378" s="435"/>
      <c r="Z1378" s="435"/>
      <c r="AA1378" s="175"/>
    </row>
    <row r="1379" ht="22.5" customHeight="1">
      <c r="A1379" s="72">
        <f>COUNTIF('Copy of Call &amp; Chat-Lidya (buat'!$I$4:$I$1842,I1379)</f>
        <v>1</v>
      </c>
      <c r="B1379" s="429">
        <v>46084.0</v>
      </c>
      <c r="C1379" s="94" t="s">
        <v>83</v>
      </c>
      <c r="D1379" s="94" t="s">
        <v>55</v>
      </c>
      <c r="E1379" s="94">
        <f t="shared" si="2"/>
        <v>65</v>
      </c>
      <c r="F1379" s="429">
        <v>46027.0</v>
      </c>
      <c r="G1379" s="94"/>
      <c r="H1379" s="94">
        <v>10422.0</v>
      </c>
      <c r="I1379" s="94" t="s">
        <v>5979</v>
      </c>
      <c r="J1379" s="161" t="s">
        <v>5980</v>
      </c>
      <c r="K1379" s="161" t="s">
        <v>5981</v>
      </c>
      <c r="L1379" s="430" t="s">
        <v>5981</v>
      </c>
      <c r="M1379" s="94" t="s">
        <v>5982</v>
      </c>
      <c r="N1379" s="94" t="s">
        <v>5982</v>
      </c>
      <c r="O1379" s="431">
        <v>46026.0</v>
      </c>
      <c r="P1379" s="436">
        <v>46040.0</v>
      </c>
      <c r="Q1379" s="175"/>
      <c r="R1379" s="94">
        <v>0.0</v>
      </c>
      <c r="S1379" s="167" t="s">
        <v>99</v>
      </c>
      <c r="T1379" s="162" t="s">
        <v>195</v>
      </c>
      <c r="U1379" s="167" t="s">
        <v>128</v>
      </c>
      <c r="V1379" s="167" t="s">
        <v>1050</v>
      </c>
      <c r="W1379" s="167" t="s">
        <v>342</v>
      </c>
      <c r="X1379" s="167" t="s">
        <v>1035</v>
      </c>
      <c r="Y1379" s="175"/>
      <c r="Z1379" s="175"/>
      <c r="AA1379" s="175"/>
    </row>
    <row r="1380" ht="22.5" customHeight="1">
      <c r="A1380" s="72">
        <f>COUNTIF('Copy of Call &amp; Chat-Lidya (buat'!$I$4:$I$1842,I1380)</f>
        <v>7</v>
      </c>
      <c r="B1380" s="436">
        <v>46077.0</v>
      </c>
      <c r="C1380" s="94" t="s">
        <v>83</v>
      </c>
      <c r="D1380" s="94" t="s">
        <v>55</v>
      </c>
      <c r="E1380" s="94">
        <f t="shared" si="2"/>
        <v>66</v>
      </c>
      <c r="F1380" s="429">
        <v>46027.0</v>
      </c>
      <c r="G1380" s="94"/>
      <c r="H1380" s="94" t="s">
        <v>1915</v>
      </c>
      <c r="I1380" s="94" t="s">
        <v>1916</v>
      </c>
      <c r="J1380" s="161" t="s">
        <v>1917</v>
      </c>
      <c r="K1380" s="161" t="s">
        <v>1918</v>
      </c>
      <c r="L1380" s="430" t="s">
        <v>1918</v>
      </c>
      <c r="M1380" s="94" t="s">
        <v>1920</v>
      </c>
      <c r="N1380" s="94" t="s">
        <v>1920</v>
      </c>
      <c r="O1380" s="431">
        <v>46026.0</v>
      </c>
      <c r="P1380" s="436">
        <v>46040.0</v>
      </c>
      <c r="Q1380" s="94" t="s">
        <v>213</v>
      </c>
      <c r="R1380" s="94">
        <v>2.0</v>
      </c>
      <c r="S1380" s="167" t="s">
        <v>251</v>
      </c>
      <c r="T1380" s="162" t="s">
        <v>195</v>
      </c>
      <c r="U1380" s="167" t="s">
        <v>128</v>
      </c>
      <c r="V1380" s="167" t="s">
        <v>131</v>
      </c>
      <c r="W1380" s="167" t="s">
        <v>342</v>
      </c>
      <c r="X1380" s="167" t="s">
        <v>1035</v>
      </c>
      <c r="Y1380" s="175"/>
      <c r="Z1380" s="175"/>
      <c r="AA1380" s="175"/>
    </row>
    <row r="1381" ht="22.5" customHeight="1">
      <c r="A1381" s="72">
        <f>COUNTIF('Copy of Call &amp; Chat-Lidya (buat'!$I$4:$I$1842,I1381)</f>
        <v>6</v>
      </c>
      <c r="B1381" s="436">
        <v>46077.0</v>
      </c>
      <c r="C1381" s="94" t="s">
        <v>83</v>
      </c>
      <c r="D1381" s="94" t="s">
        <v>55</v>
      </c>
      <c r="E1381" s="94">
        <f t="shared" si="2"/>
        <v>67</v>
      </c>
      <c r="F1381" s="429">
        <v>46048.0</v>
      </c>
      <c r="G1381" s="94"/>
      <c r="H1381" s="94">
        <v>10432.0</v>
      </c>
      <c r="I1381" s="94" t="s">
        <v>2556</v>
      </c>
      <c r="J1381" s="161" t="s">
        <v>2558</v>
      </c>
      <c r="K1381" s="161" t="s">
        <v>2559</v>
      </c>
      <c r="L1381" s="430" t="s">
        <v>2559</v>
      </c>
      <c r="M1381" s="94" t="s">
        <v>2560</v>
      </c>
      <c r="N1381" s="94" t="s">
        <v>3120</v>
      </c>
      <c r="O1381" s="431">
        <v>46027.0</v>
      </c>
      <c r="P1381" s="436">
        <v>46041.0</v>
      </c>
      <c r="Q1381" s="94" t="s">
        <v>143</v>
      </c>
      <c r="R1381" s="94">
        <v>2.0</v>
      </c>
      <c r="S1381" s="167" t="s">
        <v>251</v>
      </c>
      <c r="T1381" s="162" t="s">
        <v>145</v>
      </c>
      <c r="U1381" s="167" t="s">
        <v>101</v>
      </c>
      <c r="V1381" s="167" t="s">
        <v>131</v>
      </c>
      <c r="W1381" s="163"/>
      <c r="X1381" s="167" t="s">
        <v>959</v>
      </c>
      <c r="Y1381" s="94" t="s">
        <v>9756</v>
      </c>
      <c r="Z1381" s="175"/>
      <c r="AA1381" s="175"/>
    </row>
    <row r="1382" ht="22.5" customHeight="1">
      <c r="A1382" s="72">
        <f>COUNTIF('Copy of Call &amp; Chat-Lidya (buat'!$I$4:$I$1842,I1382)</f>
        <v>1</v>
      </c>
      <c r="B1382" s="429">
        <v>46077.0</v>
      </c>
      <c r="C1382" s="94" t="s">
        <v>83</v>
      </c>
      <c r="D1382" s="94" t="s">
        <v>55</v>
      </c>
      <c r="E1382" s="94">
        <f t="shared" si="2"/>
        <v>68</v>
      </c>
      <c r="F1382" s="429">
        <v>46028.0</v>
      </c>
      <c r="G1382" s="94"/>
      <c r="H1382" s="94" t="s">
        <v>3318</v>
      </c>
      <c r="I1382" s="94" t="s">
        <v>2675</v>
      </c>
      <c r="J1382" s="161" t="s">
        <v>2676</v>
      </c>
      <c r="K1382" s="161" t="s">
        <v>2677</v>
      </c>
      <c r="L1382" s="430" t="s">
        <v>2677</v>
      </c>
      <c r="M1382" s="94" t="s">
        <v>2678</v>
      </c>
      <c r="N1382" s="94" t="s">
        <v>2678</v>
      </c>
      <c r="O1382" s="431">
        <v>45837.0</v>
      </c>
      <c r="P1382" s="436">
        <v>46444.0</v>
      </c>
      <c r="Q1382" s="94" t="s">
        <v>3320</v>
      </c>
      <c r="R1382" s="94">
        <v>3.0</v>
      </c>
      <c r="S1382" s="167" t="s">
        <v>99</v>
      </c>
      <c r="T1382" s="162" t="s">
        <v>145</v>
      </c>
      <c r="U1382" s="167" t="s">
        <v>101</v>
      </c>
      <c r="V1382" s="167" t="s">
        <v>105</v>
      </c>
      <c r="W1382" s="167" t="s">
        <v>342</v>
      </c>
      <c r="X1382" s="167" t="s">
        <v>512</v>
      </c>
      <c r="Y1382" s="435"/>
      <c r="Z1382" s="435"/>
      <c r="AA1382" s="175"/>
    </row>
    <row r="1383" ht="22.5" customHeight="1">
      <c r="A1383" s="72">
        <f>COUNTIF('Copy of Call &amp; Chat-Lidya (buat'!$I$4:$I$1842,I1383)</f>
        <v>1</v>
      </c>
      <c r="B1383" s="429">
        <v>46077.0</v>
      </c>
      <c r="C1383" s="94" t="s">
        <v>83</v>
      </c>
      <c r="D1383" s="94" t="s">
        <v>55</v>
      </c>
      <c r="E1383" s="94">
        <f t="shared" si="2"/>
        <v>69</v>
      </c>
      <c r="F1383" s="429">
        <v>46029.0</v>
      </c>
      <c r="G1383" s="94"/>
      <c r="H1383" s="94">
        <v>10443.0</v>
      </c>
      <c r="I1383" s="94" t="s">
        <v>2637</v>
      </c>
      <c r="J1383" s="161" t="s">
        <v>3312</v>
      </c>
      <c r="K1383" s="161" t="s">
        <v>2639</v>
      </c>
      <c r="L1383" s="430" t="s">
        <v>2639</v>
      </c>
      <c r="M1383" s="94" t="s">
        <v>2641</v>
      </c>
      <c r="N1383" s="94" t="s">
        <v>2641</v>
      </c>
      <c r="O1383" s="431">
        <v>46029.0</v>
      </c>
      <c r="P1383" s="436">
        <v>46043.0</v>
      </c>
      <c r="Q1383" s="94" t="s">
        <v>3313</v>
      </c>
      <c r="R1383" s="94">
        <v>3.0</v>
      </c>
      <c r="S1383" s="167" t="s">
        <v>99</v>
      </c>
      <c r="T1383" s="162" t="s">
        <v>145</v>
      </c>
      <c r="U1383" s="167" t="s">
        <v>101</v>
      </c>
      <c r="V1383" s="167" t="s">
        <v>105</v>
      </c>
      <c r="W1383" s="167" t="s">
        <v>509</v>
      </c>
      <c r="X1383" s="167" t="s">
        <v>959</v>
      </c>
      <c r="Y1383" s="435"/>
      <c r="Z1383" s="435"/>
      <c r="AA1383" s="175"/>
    </row>
    <row r="1384" ht="22.5" customHeight="1">
      <c r="A1384" s="72">
        <f>COUNTIF('Copy of Call &amp; Chat-Lidya (buat'!$I$4:$I$1842,I1384)</f>
        <v>1</v>
      </c>
      <c r="B1384" s="429">
        <v>46084.0</v>
      </c>
      <c r="C1384" s="94" t="s">
        <v>83</v>
      </c>
      <c r="D1384" s="94" t="s">
        <v>55</v>
      </c>
      <c r="E1384" s="94">
        <f t="shared" si="2"/>
        <v>70</v>
      </c>
      <c r="F1384" s="429">
        <v>46032.0</v>
      </c>
      <c r="G1384" s="94"/>
      <c r="H1384" s="94" t="s">
        <v>9768</v>
      </c>
      <c r="I1384" s="94" t="s">
        <v>5990</v>
      </c>
      <c r="J1384" s="161" t="s">
        <v>5991</v>
      </c>
      <c r="K1384" s="161" t="s">
        <v>5992</v>
      </c>
      <c r="L1384" s="430" t="s">
        <v>5992</v>
      </c>
      <c r="M1384" s="94" t="s">
        <v>5993</v>
      </c>
      <c r="N1384" s="94" t="s">
        <v>9772</v>
      </c>
      <c r="O1384" s="431">
        <v>46032.0</v>
      </c>
      <c r="P1384" s="436">
        <v>46046.0</v>
      </c>
      <c r="Q1384" s="175"/>
      <c r="R1384" s="94">
        <v>0.0</v>
      </c>
      <c r="S1384" s="167" t="s">
        <v>99</v>
      </c>
      <c r="T1384" s="162" t="s">
        <v>145</v>
      </c>
      <c r="U1384" s="167" t="s">
        <v>101</v>
      </c>
      <c r="V1384" s="167" t="s">
        <v>283</v>
      </c>
      <c r="W1384" s="163"/>
      <c r="X1384" s="167" t="s">
        <v>1035</v>
      </c>
      <c r="Y1384" s="175"/>
      <c r="Z1384" s="175"/>
      <c r="AA1384" s="175"/>
    </row>
    <row r="1385" ht="22.5" customHeight="1">
      <c r="A1385" s="72">
        <f>COUNTIF('Copy of Call &amp; Chat-Lidya (buat'!$I$4:$I$1842,I1385)</f>
        <v>3</v>
      </c>
      <c r="B1385" s="429">
        <v>46077.0</v>
      </c>
      <c r="C1385" s="94" t="s">
        <v>83</v>
      </c>
      <c r="D1385" s="94" t="s">
        <v>55</v>
      </c>
      <c r="E1385" s="94">
        <f t="shared" si="2"/>
        <v>71</v>
      </c>
      <c r="F1385" s="429">
        <v>46032.0</v>
      </c>
      <c r="G1385" s="94"/>
      <c r="H1385" s="94" t="s">
        <v>3140</v>
      </c>
      <c r="I1385" s="94" t="s">
        <v>2449</v>
      </c>
      <c r="J1385" s="161" t="s">
        <v>2450</v>
      </c>
      <c r="K1385" s="161" t="s">
        <v>2450</v>
      </c>
      <c r="L1385" s="430" t="s">
        <v>2450</v>
      </c>
      <c r="M1385" s="94" t="s">
        <v>2451</v>
      </c>
      <c r="N1385" s="94" t="s">
        <v>2451</v>
      </c>
      <c r="O1385" s="431">
        <v>46032.0</v>
      </c>
      <c r="P1385" s="436">
        <v>46046.0</v>
      </c>
      <c r="Q1385" s="94" t="s">
        <v>149</v>
      </c>
      <c r="R1385" s="94">
        <v>3.0</v>
      </c>
      <c r="S1385" s="167" t="s">
        <v>99</v>
      </c>
      <c r="T1385" s="162" t="s">
        <v>145</v>
      </c>
      <c r="U1385" s="167" t="s">
        <v>101</v>
      </c>
      <c r="V1385" s="167" t="s">
        <v>105</v>
      </c>
      <c r="W1385" s="167" t="s">
        <v>1445</v>
      </c>
      <c r="X1385" s="167" t="s">
        <v>959</v>
      </c>
      <c r="Y1385" s="553">
        <v>2078000.0</v>
      </c>
      <c r="Z1385" s="435"/>
      <c r="AA1385" s="175"/>
    </row>
    <row r="1386" ht="22.5" customHeight="1">
      <c r="A1386" s="72">
        <f>COUNTIF('Copy of Call &amp; Chat-Lidya (buat'!$I$4:$I$1842,I1386)</f>
        <v>2</v>
      </c>
      <c r="B1386" s="436">
        <v>46077.0</v>
      </c>
      <c r="C1386" s="94" t="s">
        <v>83</v>
      </c>
      <c r="D1386" s="94" t="s">
        <v>55</v>
      </c>
      <c r="E1386" s="94">
        <f t="shared" si="2"/>
        <v>72</v>
      </c>
      <c r="F1386" s="429">
        <v>46032.0</v>
      </c>
      <c r="G1386" s="94"/>
      <c r="H1386" s="94" t="s">
        <v>9781</v>
      </c>
      <c r="I1386" s="94" t="s">
        <v>5432</v>
      </c>
      <c r="J1386" s="161" t="s">
        <v>5433</v>
      </c>
      <c r="K1386" s="161" t="s">
        <v>5435</v>
      </c>
      <c r="L1386" s="430" t="s">
        <v>5435</v>
      </c>
      <c r="M1386" s="94" t="s">
        <v>5436</v>
      </c>
      <c r="N1386" s="94" t="s">
        <v>9782</v>
      </c>
      <c r="O1386" s="431">
        <v>46032.0</v>
      </c>
      <c r="P1386" s="436">
        <v>46046.0</v>
      </c>
      <c r="Q1386" s="94" t="s">
        <v>124</v>
      </c>
      <c r="R1386" s="94">
        <v>2.0</v>
      </c>
      <c r="S1386" s="167" t="s">
        <v>251</v>
      </c>
      <c r="T1386" s="162" t="s">
        <v>145</v>
      </c>
      <c r="U1386" s="167" t="s">
        <v>101</v>
      </c>
      <c r="V1386" s="167" t="s">
        <v>131</v>
      </c>
      <c r="W1386" s="167" t="s">
        <v>509</v>
      </c>
      <c r="X1386" s="167" t="s">
        <v>1035</v>
      </c>
      <c r="Y1386" s="175"/>
      <c r="Z1386" s="175"/>
      <c r="AA1386" s="175"/>
    </row>
    <row r="1387" ht="22.5" customHeight="1">
      <c r="A1387" s="72">
        <f>COUNTIF('Copy of Call &amp; Chat-Lidya (buat'!$I$4:$I$1842,I1387)</f>
        <v>1</v>
      </c>
      <c r="B1387" s="429">
        <v>46077.0</v>
      </c>
      <c r="C1387" s="94" t="s">
        <v>83</v>
      </c>
      <c r="D1387" s="94" t="s">
        <v>55</v>
      </c>
      <c r="E1387" s="94">
        <f t="shared" si="2"/>
        <v>73</v>
      </c>
      <c r="F1387" s="429">
        <v>46037.0</v>
      </c>
      <c r="G1387" s="94"/>
      <c r="H1387" s="94" t="s">
        <v>3293</v>
      </c>
      <c r="I1387" s="94" t="s">
        <v>2712</v>
      </c>
      <c r="J1387" s="161" t="s">
        <v>2713</v>
      </c>
      <c r="K1387" s="161" t="s">
        <v>2714</v>
      </c>
      <c r="L1387" s="430" t="s">
        <v>2714</v>
      </c>
      <c r="M1387" s="94" t="s">
        <v>2715</v>
      </c>
      <c r="N1387" s="94" t="s">
        <v>3294</v>
      </c>
      <c r="O1387" s="431">
        <v>46020.0</v>
      </c>
      <c r="P1387" s="436">
        <v>46214.0</v>
      </c>
      <c r="Q1387" s="94" t="s">
        <v>493</v>
      </c>
      <c r="R1387" s="94">
        <v>3.0</v>
      </c>
      <c r="S1387" s="167" t="s">
        <v>99</v>
      </c>
      <c r="T1387" s="162" t="s">
        <v>381</v>
      </c>
      <c r="U1387" s="167" t="s">
        <v>101</v>
      </c>
      <c r="V1387" s="167" t="s">
        <v>105</v>
      </c>
      <c r="W1387" s="167" t="s">
        <v>509</v>
      </c>
      <c r="X1387" s="167" t="s">
        <v>512</v>
      </c>
      <c r="Y1387" s="435"/>
      <c r="Z1387" s="435"/>
      <c r="AA1387" s="175"/>
    </row>
    <row r="1388" ht="22.5" customHeight="1">
      <c r="A1388" s="72">
        <f>COUNTIF('Copy of Call &amp; Chat-Lidya (buat'!$I$4:$I$1842,I1388)</f>
        <v>1</v>
      </c>
      <c r="B1388" s="429">
        <v>46077.0</v>
      </c>
      <c r="C1388" s="94" t="s">
        <v>83</v>
      </c>
      <c r="D1388" s="94" t="s">
        <v>55</v>
      </c>
      <c r="E1388" s="94">
        <f t="shared" si="2"/>
        <v>74</v>
      </c>
      <c r="F1388" s="429">
        <v>46037.0</v>
      </c>
      <c r="G1388" s="94"/>
      <c r="H1388" s="94" t="s">
        <v>3302</v>
      </c>
      <c r="I1388" s="94" t="s">
        <v>2722</v>
      </c>
      <c r="J1388" s="161" t="s">
        <v>2723</v>
      </c>
      <c r="K1388" s="161" t="s">
        <v>3303</v>
      </c>
      <c r="L1388" s="430" t="s">
        <v>3304</v>
      </c>
      <c r="M1388" s="94" t="s">
        <v>2726</v>
      </c>
      <c r="N1388" s="94" t="s">
        <v>3305</v>
      </c>
      <c r="O1388" s="431">
        <v>45653.0</v>
      </c>
      <c r="P1388" s="436">
        <v>46418.0</v>
      </c>
      <c r="Q1388" s="94" t="s">
        <v>278</v>
      </c>
      <c r="R1388" s="94">
        <v>3.0</v>
      </c>
      <c r="S1388" s="167" t="s">
        <v>99</v>
      </c>
      <c r="T1388" s="162" t="s">
        <v>145</v>
      </c>
      <c r="U1388" s="167" t="s">
        <v>101</v>
      </c>
      <c r="V1388" s="167" t="s">
        <v>105</v>
      </c>
      <c r="W1388" s="167" t="s">
        <v>342</v>
      </c>
      <c r="X1388" s="167" t="s">
        <v>107</v>
      </c>
      <c r="Y1388" s="435"/>
      <c r="Z1388" s="435"/>
      <c r="AA1388" s="175"/>
    </row>
    <row r="1389" ht="22.5" customHeight="1">
      <c r="A1389" s="72">
        <f>COUNTIF('Copy of Call &amp; Chat-Lidya (buat'!$I$4:$I$1842,I1389)</f>
        <v>1</v>
      </c>
      <c r="B1389" s="429">
        <v>46077.0</v>
      </c>
      <c r="C1389" s="94" t="s">
        <v>83</v>
      </c>
      <c r="D1389" s="94" t="s">
        <v>55</v>
      </c>
      <c r="E1389" s="94">
        <f t="shared" si="2"/>
        <v>75</v>
      </c>
      <c r="F1389" s="429">
        <v>46048.0</v>
      </c>
      <c r="G1389" s="94"/>
      <c r="H1389" s="94" t="s">
        <v>3286</v>
      </c>
      <c r="I1389" s="94" t="s">
        <v>2469</v>
      </c>
      <c r="J1389" s="161" t="s">
        <v>2471</v>
      </c>
      <c r="K1389" s="161" t="s">
        <v>2474</v>
      </c>
      <c r="L1389" s="430" t="s">
        <v>2474</v>
      </c>
      <c r="M1389" s="94" t="s">
        <v>2476</v>
      </c>
      <c r="N1389" s="94" t="s">
        <v>3287</v>
      </c>
      <c r="O1389" s="431">
        <v>46040.0</v>
      </c>
      <c r="P1389" s="436">
        <v>46054.0</v>
      </c>
      <c r="Q1389" s="94" t="s">
        <v>616</v>
      </c>
      <c r="R1389" s="94">
        <v>3.0</v>
      </c>
      <c r="S1389" s="167" t="s">
        <v>99</v>
      </c>
      <c r="T1389" s="162" t="s">
        <v>145</v>
      </c>
      <c r="U1389" s="167" t="s">
        <v>101</v>
      </c>
      <c r="V1389" s="167" t="s">
        <v>105</v>
      </c>
      <c r="W1389" s="167" t="s">
        <v>509</v>
      </c>
      <c r="X1389" s="167" t="s">
        <v>512</v>
      </c>
      <c r="Y1389" s="553">
        <v>858063.0</v>
      </c>
      <c r="Z1389" s="435"/>
      <c r="AA1389" s="175"/>
    </row>
    <row r="1390" ht="22.5" customHeight="1">
      <c r="A1390" s="72">
        <f>COUNTIF('Copy of Call &amp; Chat-Lidya (buat'!$I$4:$I$1842,I1390)</f>
        <v>1</v>
      </c>
      <c r="B1390" s="429">
        <v>46084.0</v>
      </c>
      <c r="C1390" s="94" t="s">
        <v>83</v>
      </c>
      <c r="D1390" s="94" t="s">
        <v>55</v>
      </c>
      <c r="E1390" s="94">
        <f t="shared" si="2"/>
        <v>76</v>
      </c>
      <c r="F1390" s="429">
        <v>46041.0</v>
      </c>
      <c r="G1390" s="94"/>
      <c r="H1390" s="94" t="s">
        <v>9809</v>
      </c>
      <c r="I1390" s="94" t="s">
        <v>6000</v>
      </c>
      <c r="J1390" s="161" t="s">
        <v>6002</v>
      </c>
      <c r="K1390" s="161" t="s">
        <v>6004</v>
      </c>
      <c r="L1390" s="430" t="s">
        <v>6004</v>
      </c>
      <c r="M1390" s="94" t="s">
        <v>6005</v>
      </c>
      <c r="N1390" s="175"/>
      <c r="O1390" s="431">
        <v>46041.0</v>
      </c>
      <c r="P1390" s="436">
        <v>46055.0</v>
      </c>
      <c r="Q1390" s="94" t="s">
        <v>124</v>
      </c>
      <c r="R1390" s="94">
        <v>0.0</v>
      </c>
      <c r="S1390" s="167" t="s">
        <v>99</v>
      </c>
      <c r="T1390" s="162" t="s">
        <v>145</v>
      </c>
      <c r="U1390" s="167" t="s">
        <v>101</v>
      </c>
      <c r="V1390" s="167" t="s">
        <v>283</v>
      </c>
      <c r="W1390" s="175"/>
      <c r="X1390" s="167" t="s">
        <v>1035</v>
      </c>
      <c r="Y1390" s="175"/>
      <c r="Z1390" s="175"/>
      <c r="AA1390" s="175"/>
    </row>
    <row r="1391" ht="22.5" customHeight="1">
      <c r="A1391" s="72">
        <f>COUNTIF('Copy of Call &amp; Chat-Lidya (buat'!$I$4:$I$1842,I1391)</f>
        <v>1</v>
      </c>
      <c r="B1391" s="429">
        <v>46077.0</v>
      </c>
      <c r="C1391" s="94" t="s">
        <v>83</v>
      </c>
      <c r="D1391" s="94" t="s">
        <v>55</v>
      </c>
      <c r="E1391" s="94">
        <f t="shared" si="2"/>
        <v>77</v>
      </c>
      <c r="F1391" s="429">
        <v>46048.0</v>
      </c>
      <c r="G1391" s="94"/>
      <c r="H1391" s="94" t="s">
        <v>3289</v>
      </c>
      <c r="I1391" s="94" t="s">
        <v>2617</v>
      </c>
      <c r="J1391" s="161" t="s">
        <v>2618</v>
      </c>
      <c r="K1391" s="161" t="s">
        <v>2619</v>
      </c>
      <c r="L1391" s="430" t="s">
        <v>2619</v>
      </c>
      <c r="M1391" s="94" t="s">
        <v>2621</v>
      </c>
      <c r="N1391" s="94" t="s">
        <v>2621</v>
      </c>
      <c r="O1391" s="431">
        <v>45929.0</v>
      </c>
      <c r="P1391" s="436">
        <v>46431.0</v>
      </c>
      <c r="Q1391" s="94" t="s">
        <v>3290</v>
      </c>
      <c r="R1391" s="94">
        <v>3.0</v>
      </c>
      <c r="S1391" s="167" t="s">
        <v>99</v>
      </c>
      <c r="T1391" s="162" t="s">
        <v>145</v>
      </c>
      <c r="U1391" s="167" t="s">
        <v>101</v>
      </c>
      <c r="V1391" s="167" t="s">
        <v>105</v>
      </c>
      <c r="W1391" s="94" t="s">
        <v>509</v>
      </c>
      <c r="X1391" s="167" t="s">
        <v>512</v>
      </c>
      <c r="Y1391" s="435"/>
      <c r="Z1391" s="435"/>
      <c r="AA1391" s="175"/>
    </row>
    <row r="1392" ht="22.5" customHeight="1">
      <c r="A1392" s="72">
        <f>COUNTIF('Copy of Call &amp; Chat-Lidya (buat'!$I$4:$I$1842,I1392)</f>
        <v>6</v>
      </c>
      <c r="B1392" s="436">
        <v>46077.0</v>
      </c>
      <c r="C1392" s="94" t="s">
        <v>83</v>
      </c>
      <c r="D1392" s="94" t="s">
        <v>55</v>
      </c>
      <c r="E1392" s="94">
        <f t="shared" si="2"/>
        <v>78</v>
      </c>
      <c r="F1392" s="429">
        <v>46050.0</v>
      </c>
      <c r="G1392" s="94"/>
      <c r="H1392" s="94" t="s">
        <v>1904</v>
      </c>
      <c r="I1392" s="94" t="s">
        <v>1905</v>
      </c>
      <c r="J1392" s="161" t="s">
        <v>1906</v>
      </c>
      <c r="K1392" s="161" t="s">
        <v>1907</v>
      </c>
      <c r="L1392" s="430" t="s">
        <v>1907</v>
      </c>
      <c r="M1392" s="94" t="s">
        <v>1908</v>
      </c>
      <c r="N1392" s="94" t="s">
        <v>1908</v>
      </c>
      <c r="O1392" s="431">
        <v>46050.0</v>
      </c>
      <c r="P1392" s="436">
        <v>46064.0</v>
      </c>
      <c r="Q1392" s="94" t="s">
        <v>124</v>
      </c>
      <c r="R1392" s="94">
        <v>2.0</v>
      </c>
      <c r="S1392" s="167" t="s">
        <v>251</v>
      </c>
      <c r="T1392" s="162" t="s">
        <v>195</v>
      </c>
      <c r="U1392" s="167" t="s">
        <v>128</v>
      </c>
      <c r="V1392" s="167" t="s">
        <v>131</v>
      </c>
      <c r="W1392" s="175"/>
      <c r="X1392" s="167" t="s">
        <v>1035</v>
      </c>
      <c r="Y1392" s="175"/>
      <c r="Z1392" s="175"/>
      <c r="AA1392" s="175"/>
    </row>
    <row r="1393" ht="22.5" customHeight="1">
      <c r="A1393" s="72">
        <f>COUNTIF('Copy of Call &amp; Chat-Lidya (buat'!$I$4:$I$1842,I1393)</f>
        <v>26</v>
      </c>
      <c r="B1393" s="436">
        <v>46078.0</v>
      </c>
      <c r="C1393" s="94" t="s">
        <v>83</v>
      </c>
      <c r="D1393" s="94" t="s">
        <v>104</v>
      </c>
      <c r="E1393" s="94">
        <f t="shared" si="2"/>
        <v>79</v>
      </c>
      <c r="F1393" s="429">
        <v>46078.0</v>
      </c>
      <c r="G1393" s="175"/>
      <c r="H1393" s="175"/>
      <c r="I1393" s="94" t="s">
        <v>2116</v>
      </c>
      <c r="J1393" s="161" t="s">
        <v>2576</v>
      </c>
      <c r="K1393" s="161" t="s">
        <v>2116</v>
      </c>
      <c r="L1393" s="175" t="s">
        <v>2116</v>
      </c>
      <c r="M1393" s="94" t="s">
        <v>2116</v>
      </c>
      <c r="N1393" s="94" t="s">
        <v>2116</v>
      </c>
      <c r="O1393" s="514" t="s">
        <v>2116</v>
      </c>
      <c r="P1393" s="94" t="s">
        <v>2116</v>
      </c>
      <c r="Q1393" s="94" t="s">
        <v>124</v>
      </c>
      <c r="R1393" s="94">
        <v>2.0</v>
      </c>
      <c r="S1393" s="167" t="s">
        <v>100</v>
      </c>
      <c r="T1393" s="162" t="s">
        <v>100</v>
      </c>
      <c r="U1393" s="167" t="s">
        <v>101</v>
      </c>
      <c r="V1393" s="167" t="s">
        <v>341</v>
      </c>
      <c r="W1393" s="175"/>
      <c r="X1393" s="163"/>
      <c r="Y1393" s="175"/>
      <c r="Z1393" s="175"/>
      <c r="AA1393" s="175"/>
    </row>
    <row r="1394" ht="22.5" customHeight="1">
      <c r="A1394" s="72">
        <f>COUNTIF('Copy of Call &amp; Chat-Lidya (buat'!$I$4:$I$1842,I1394)</f>
        <v>26</v>
      </c>
      <c r="B1394" s="436">
        <v>46078.0</v>
      </c>
      <c r="C1394" s="94" t="s">
        <v>83</v>
      </c>
      <c r="D1394" s="94" t="s">
        <v>104</v>
      </c>
      <c r="E1394" s="94">
        <f t="shared" si="2"/>
        <v>80</v>
      </c>
      <c r="F1394" s="429">
        <v>46078.0</v>
      </c>
      <c r="G1394" s="175"/>
      <c r="H1394" s="175"/>
      <c r="I1394" s="94" t="s">
        <v>2116</v>
      </c>
      <c r="J1394" s="161" t="s">
        <v>3150</v>
      </c>
      <c r="K1394" s="161" t="s">
        <v>2116</v>
      </c>
      <c r="L1394" s="175" t="s">
        <v>2116</v>
      </c>
      <c r="M1394" s="94" t="s">
        <v>2116</v>
      </c>
      <c r="N1394" s="94" t="s">
        <v>2116</v>
      </c>
      <c r="O1394" s="514" t="s">
        <v>2116</v>
      </c>
      <c r="P1394" s="94" t="s">
        <v>2116</v>
      </c>
      <c r="Q1394" s="94" t="s">
        <v>124</v>
      </c>
      <c r="R1394" s="94">
        <v>2.0</v>
      </c>
      <c r="S1394" s="167" t="s">
        <v>251</v>
      </c>
      <c r="T1394" s="162" t="s">
        <v>145</v>
      </c>
      <c r="U1394" s="167" t="s">
        <v>101</v>
      </c>
      <c r="V1394" s="167" t="s">
        <v>131</v>
      </c>
      <c r="W1394" s="175"/>
      <c r="X1394" s="163"/>
      <c r="Y1394" s="175"/>
      <c r="Z1394" s="175"/>
      <c r="AA1394" s="175"/>
    </row>
    <row r="1395" ht="22.5" customHeight="1">
      <c r="A1395" s="72">
        <f>COUNTIF('Copy of Call &amp; Chat-Lidya (buat'!$I$4:$I$1842,I1395)</f>
        <v>26</v>
      </c>
      <c r="B1395" s="436">
        <v>46078.0</v>
      </c>
      <c r="C1395" s="94" t="s">
        <v>83</v>
      </c>
      <c r="D1395" s="94" t="s">
        <v>104</v>
      </c>
      <c r="E1395" s="94">
        <f t="shared" si="2"/>
        <v>81</v>
      </c>
      <c r="F1395" s="429">
        <v>46078.0</v>
      </c>
      <c r="G1395" s="175"/>
      <c r="H1395" s="175"/>
      <c r="I1395" s="94" t="s">
        <v>2116</v>
      </c>
      <c r="J1395" s="161" t="s">
        <v>3155</v>
      </c>
      <c r="K1395" s="161" t="s">
        <v>2116</v>
      </c>
      <c r="L1395" s="175" t="s">
        <v>2116</v>
      </c>
      <c r="M1395" s="94" t="s">
        <v>2116</v>
      </c>
      <c r="N1395" s="94" t="s">
        <v>2116</v>
      </c>
      <c r="O1395" s="514" t="s">
        <v>2116</v>
      </c>
      <c r="P1395" s="94" t="s">
        <v>2116</v>
      </c>
      <c r="Q1395" s="94" t="s">
        <v>124</v>
      </c>
      <c r="R1395" s="94">
        <v>2.0</v>
      </c>
      <c r="S1395" s="167" t="s">
        <v>251</v>
      </c>
      <c r="T1395" s="162" t="s">
        <v>145</v>
      </c>
      <c r="U1395" s="167" t="s">
        <v>101</v>
      </c>
      <c r="V1395" s="167" t="s">
        <v>131</v>
      </c>
      <c r="W1395" s="175"/>
      <c r="X1395" s="163"/>
      <c r="Y1395" s="175"/>
      <c r="Z1395" s="175"/>
      <c r="AA1395" s="175"/>
    </row>
    <row r="1396" ht="22.5" customHeight="1">
      <c r="A1396" s="72">
        <f>COUNTIF('Copy of Call &amp; Chat-Lidya (buat'!$I$4:$I$1842,I1396)</f>
        <v>2</v>
      </c>
      <c r="B1396" s="436">
        <v>46078.0</v>
      </c>
      <c r="C1396" s="94" t="s">
        <v>83</v>
      </c>
      <c r="D1396" s="94" t="s">
        <v>104</v>
      </c>
      <c r="E1396" s="94">
        <f t="shared" si="2"/>
        <v>82</v>
      </c>
      <c r="F1396" s="429">
        <v>46078.0</v>
      </c>
      <c r="G1396" s="94"/>
      <c r="H1396" s="94" t="s">
        <v>1867</v>
      </c>
      <c r="I1396" s="94" t="s">
        <v>2804</v>
      </c>
      <c r="J1396" s="161" t="s">
        <v>2805</v>
      </c>
      <c r="K1396" s="161" t="s">
        <v>2807</v>
      </c>
      <c r="L1396" s="430" t="s">
        <v>2807</v>
      </c>
      <c r="M1396" s="94" t="s">
        <v>1872</v>
      </c>
      <c r="N1396" s="94" t="s">
        <v>1872</v>
      </c>
      <c r="O1396" s="431">
        <v>45722.0</v>
      </c>
      <c r="P1396" s="436">
        <v>45834.0</v>
      </c>
      <c r="Q1396" s="94" t="s">
        <v>124</v>
      </c>
      <c r="R1396" s="94">
        <v>2.0</v>
      </c>
      <c r="S1396" s="167" t="s">
        <v>251</v>
      </c>
      <c r="T1396" s="162" t="s">
        <v>145</v>
      </c>
      <c r="U1396" s="167" t="s">
        <v>101</v>
      </c>
      <c r="V1396" s="167" t="s">
        <v>131</v>
      </c>
      <c r="W1396" s="175"/>
      <c r="X1396" s="163"/>
      <c r="Y1396" s="175"/>
      <c r="Z1396" s="175"/>
      <c r="AA1396" s="175"/>
    </row>
    <row r="1397" ht="22.5" customHeight="1">
      <c r="A1397" s="72">
        <f>COUNTIF('Copy of Call &amp; Chat-Lidya (buat'!$I$4:$I$1842,I1397)</f>
        <v>6</v>
      </c>
      <c r="B1397" s="436">
        <v>46078.0</v>
      </c>
      <c r="C1397" s="94" t="s">
        <v>83</v>
      </c>
      <c r="D1397" s="94" t="s">
        <v>104</v>
      </c>
      <c r="E1397" s="94">
        <f t="shared" si="2"/>
        <v>83</v>
      </c>
      <c r="F1397" s="429">
        <v>46078.0</v>
      </c>
      <c r="G1397" s="94"/>
      <c r="H1397" s="94" t="s">
        <v>1867</v>
      </c>
      <c r="I1397" s="94" t="s">
        <v>1869</v>
      </c>
      <c r="J1397" s="161" t="s">
        <v>1870</v>
      </c>
      <c r="K1397" s="161" t="s">
        <v>1871</v>
      </c>
      <c r="L1397" s="430" t="s">
        <v>1871</v>
      </c>
      <c r="M1397" s="94">
        <f>6281804786923</f>
        <v>6281804786923</v>
      </c>
      <c r="N1397" s="94" t="s">
        <v>1872</v>
      </c>
      <c r="O1397" s="431">
        <v>45979.0</v>
      </c>
      <c r="P1397" s="436">
        <v>45993.0</v>
      </c>
      <c r="Q1397" s="94" t="s">
        <v>657</v>
      </c>
      <c r="R1397" s="94">
        <v>2.0</v>
      </c>
      <c r="S1397" s="167" t="s">
        <v>251</v>
      </c>
      <c r="T1397" s="162" t="s">
        <v>145</v>
      </c>
      <c r="U1397" s="167" t="s">
        <v>101</v>
      </c>
      <c r="V1397" s="167" t="s">
        <v>131</v>
      </c>
      <c r="W1397" s="175"/>
      <c r="X1397" s="163"/>
      <c r="Y1397" s="175"/>
      <c r="Z1397" s="175"/>
      <c r="AA1397" s="175"/>
    </row>
    <row r="1398" ht="22.5" customHeight="1">
      <c r="A1398" s="72">
        <f>COUNTIF('Copy of Call &amp; Chat-Lidya (buat'!$I$4:$I$1842,I1398)</f>
        <v>6</v>
      </c>
      <c r="B1398" s="436">
        <v>46078.0</v>
      </c>
      <c r="C1398" s="94" t="s">
        <v>83</v>
      </c>
      <c r="D1398" s="94" t="s">
        <v>55</v>
      </c>
      <c r="E1398" s="94">
        <f t="shared" si="2"/>
        <v>84</v>
      </c>
      <c r="F1398" s="429">
        <v>46048.0</v>
      </c>
      <c r="G1398" s="94"/>
      <c r="H1398" s="94">
        <v>10432.0</v>
      </c>
      <c r="I1398" s="94" t="s">
        <v>2556</v>
      </c>
      <c r="J1398" s="161" t="s">
        <v>2558</v>
      </c>
      <c r="K1398" s="161" t="s">
        <v>2559</v>
      </c>
      <c r="L1398" s="430" t="s">
        <v>2559</v>
      </c>
      <c r="M1398" s="94" t="s">
        <v>2560</v>
      </c>
      <c r="N1398" s="94" t="s">
        <v>3120</v>
      </c>
      <c r="O1398" s="431">
        <v>46027.0</v>
      </c>
      <c r="P1398" s="436">
        <v>46041.0</v>
      </c>
      <c r="Q1398" s="94" t="s">
        <v>657</v>
      </c>
      <c r="R1398" s="94">
        <v>2.0</v>
      </c>
      <c r="S1398" s="167" t="s">
        <v>251</v>
      </c>
      <c r="T1398" s="162" t="s">
        <v>100</v>
      </c>
      <c r="U1398" s="167" t="s">
        <v>101</v>
      </c>
      <c r="V1398" s="167" t="s">
        <v>341</v>
      </c>
      <c r="W1398" s="175"/>
      <c r="X1398" s="163"/>
      <c r="Y1398" s="175"/>
      <c r="Z1398" s="175"/>
      <c r="AA1398" s="175"/>
    </row>
    <row r="1399" ht="22.5" customHeight="1">
      <c r="A1399" s="72">
        <f>COUNTIF('Copy of Call &amp; Chat-Lidya (buat'!$I$4:$I$1842,I1399)</f>
        <v>26</v>
      </c>
      <c r="B1399" s="436">
        <v>46078.0</v>
      </c>
      <c r="C1399" s="94" t="s">
        <v>83</v>
      </c>
      <c r="D1399" s="94" t="s">
        <v>104</v>
      </c>
      <c r="E1399" s="94">
        <f t="shared" si="2"/>
        <v>85</v>
      </c>
      <c r="F1399" s="429">
        <v>46078.0</v>
      </c>
      <c r="G1399" s="175"/>
      <c r="H1399" s="175"/>
      <c r="I1399" s="94" t="s">
        <v>2116</v>
      </c>
      <c r="J1399" s="161" t="s">
        <v>2582</v>
      </c>
      <c r="K1399" s="161" t="s">
        <v>2116</v>
      </c>
      <c r="L1399" s="175" t="s">
        <v>2116</v>
      </c>
      <c r="M1399" s="94" t="s">
        <v>2116</v>
      </c>
      <c r="N1399" s="94" t="s">
        <v>2116</v>
      </c>
      <c r="O1399" s="514" t="s">
        <v>2116</v>
      </c>
      <c r="P1399" s="94" t="s">
        <v>2116</v>
      </c>
      <c r="Q1399" s="94" t="s">
        <v>124</v>
      </c>
      <c r="R1399" s="94">
        <v>2.0</v>
      </c>
      <c r="S1399" s="167" t="s">
        <v>251</v>
      </c>
      <c r="T1399" s="162" t="s">
        <v>145</v>
      </c>
      <c r="U1399" s="167" t="s">
        <v>101</v>
      </c>
      <c r="V1399" s="167" t="s">
        <v>131</v>
      </c>
      <c r="W1399" s="175"/>
      <c r="X1399" s="163"/>
      <c r="Y1399" s="175"/>
      <c r="Z1399" s="175"/>
      <c r="AA1399" s="175"/>
    </row>
    <row r="1400" ht="22.5" customHeight="1">
      <c r="A1400" s="72">
        <f>COUNTIF('Copy of Call &amp; Chat-Lidya (buat'!$I$4:$I$1842,I1400)</f>
        <v>7</v>
      </c>
      <c r="B1400" s="436">
        <v>46078.0</v>
      </c>
      <c r="C1400" s="94" t="s">
        <v>83</v>
      </c>
      <c r="D1400" s="94" t="s">
        <v>55</v>
      </c>
      <c r="E1400" s="94">
        <f t="shared" si="2"/>
        <v>86</v>
      </c>
      <c r="F1400" s="429">
        <v>46027.0</v>
      </c>
      <c r="G1400" s="94"/>
      <c r="H1400" s="94" t="s">
        <v>1915</v>
      </c>
      <c r="I1400" s="94" t="s">
        <v>1916</v>
      </c>
      <c r="J1400" s="161" t="s">
        <v>1917</v>
      </c>
      <c r="K1400" s="161" t="s">
        <v>1918</v>
      </c>
      <c r="L1400" s="430" t="s">
        <v>1918</v>
      </c>
      <c r="M1400" s="94" t="s">
        <v>1920</v>
      </c>
      <c r="N1400" s="94" t="s">
        <v>1920</v>
      </c>
      <c r="O1400" s="431">
        <v>46026.0</v>
      </c>
      <c r="P1400" s="436">
        <v>46040.0</v>
      </c>
      <c r="Q1400" s="94" t="s">
        <v>213</v>
      </c>
      <c r="R1400" s="94">
        <v>2.0</v>
      </c>
      <c r="S1400" s="167" t="s">
        <v>126</v>
      </c>
      <c r="T1400" s="162" t="s">
        <v>145</v>
      </c>
      <c r="U1400" s="167" t="s">
        <v>101</v>
      </c>
      <c r="V1400" s="167" t="s">
        <v>131</v>
      </c>
      <c r="W1400" s="175"/>
      <c r="X1400" s="163"/>
      <c r="Y1400" s="175"/>
      <c r="Z1400" s="175"/>
      <c r="AA1400" s="175"/>
    </row>
    <row r="1401" ht="22.5" customHeight="1">
      <c r="A1401" s="72">
        <f>COUNTIF('Copy of Call &amp; Chat-Lidya (buat'!$I$4:$I$1842,I1401)</f>
        <v>26</v>
      </c>
      <c r="B1401" s="436">
        <v>46078.0</v>
      </c>
      <c r="C1401" s="94" t="s">
        <v>83</v>
      </c>
      <c r="D1401" s="94" t="s">
        <v>104</v>
      </c>
      <c r="E1401" s="94">
        <f t="shared" si="2"/>
        <v>87</v>
      </c>
      <c r="F1401" s="429">
        <v>46078.0</v>
      </c>
      <c r="G1401" s="175"/>
      <c r="H1401" s="175"/>
      <c r="I1401" s="94" t="s">
        <v>2116</v>
      </c>
      <c r="J1401" s="161" t="s">
        <v>3141</v>
      </c>
      <c r="K1401" s="161" t="s">
        <v>2116</v>
      </c>
      <c r="L1401" s="175" t="s">
        <v>2116</v>
      </c>
      <c r="M1401" s="94" t="s">
        <v>2116</v>
      </c>
      <c r="N1401" s="94" t="s">
        <v>2116</v>
      </c>
      <c r="O1401" s="514" t="s">
        <v>2116</v>
      </c>
      <c r="P1401" s="94" t="s">
        <v>2116</v>
      </c>
      <c r="Q1401" s="94" t="s">
        <v>124</v>
      </c>
      <c r="R1401" s="94">
        <v>2.0</v>
      </c>
      <c r="S1401" s="167" t="s">
        <v>99</v>
      </c>
      <c r="T1401" s="162" t="s">
        <v>145</v>
      </c>
      <c r="U1401" s="167" t="s">
        <v>101</v>
      </c>
      <c r="V1401" s="167" t="s">
        <v>131</v>
      </c>
      <c r="W1401" s="175"/>
      <c r="X1401" s="163"/>
      <c r="Y1401" s="175"/>
      <c r="Z1401" s="175"/>
      <c r="AA1401" s="175"/>
    </row>
    <row r="1402" ht="22.5" customHeight="1">
      <c r="A1402" s="72">
        <f>COUNTIF('Copy of Call &amp; Chat-Lidya (buat'!$I$4:$I$1842,I1402)</f>
        <v>10</v>
      </c>
      <c r="B1402" s="436">
        <v>46078.0</v>
      </c>
      <c r="C1402" s="94" t="s">
        <v>83</v>
      </c>
      <c r="D1402" s="94" t="s">
        <v>104</v>
      </c>
      <c r="E1402" s="94">
        <f t="shared" si="2"/>
        <v>88</v>
      </c>
      <c r="F1402" s="429">
        <v>46061.0</v>
      </c>
      <c r="G1402" s="94"/>
      <c r="H1402" s="94" t="s">
        <v>1661</v>
      </c>
      <c r="I1402" s="94" t="s">
        <v>1662</v>
      </c>
      <c r="J1402" s="161" t="s">
        <v>1663</v>
      </c>
      <c r="K1402" s="161" t="s">
        <v>1664</v>
      </c>
      <c r="L1402" s="430" t="s">
        <v>1664</v>
      </c>
      <c r="M1402" s="94" t="s">
        <v>1667</v>
      </c>
      <c r="N1402" s="175"/>
      <c r="O1402" s="431">
        <v>46061.0</v>
      </c>
      <c r="P1402" s="436">
        <v>46075.0</v>
      </c>
      <c r="Q1402" s="94" t="s">
        <v>472</v>
      </c>
      <c r="R1402" s="94">
        <v>2.0</v>
      </c>
      <c r="S1402" s="167" t="s">
        <v>251</v>
      </c>
      <c r="T1402" s="162" t="s">
        <v>145</v>
      </c>
      <c r="U1402" s="167" t="s">
        <v>101</v>
      </c>
      <c r="V1402" s="167" t="s">
        <v>131</v>
      </c>
      <c r="W1402" s="175"/>
      <c r="X1402" s="167" t="s">
        <v>1035</v>
      </c>
      <c r="Y1402" s="175"/>
      <c r="Z1402" s="175"/>
      <c r="AA1402" s="175"/>
    </row>
    <row r="1403" ht="22.5" customHeight="1">
      <c r="A1403" s="72">
        <f>COUNTIF('Copy of Call &amp; Chat-Lidya (buat'!$I$4:$I$1842,I1403)</f>
        <v>2</v>
      </c>
      <c r="B1403" s="436">
        <v>46078.0</v>
      </c>
      <c r="C1403" s="94" t="s">
        <v>83</v>
      </c>
      <c r="D1403" s="94" t="s">
        <v>104</v>
      </c>
      <c r="E1403" s="94">
        <f t="shared" si="2"/>
        <v>89</v>
      </c>
      <c r="F1403" s="429">
        <v>46072.0</v>
      </c>
      <c r="G1403" s="94"/>
      <c r="H1403" s="94">
        <v>10471.0</v>
      </c>
      <c r="I1403" s="94" t="s">
        <v>2283</v>
      </c>
      <c r="J1403" s="161" t="s">
        <v>2284</v>
      </c>
      <c r="K1403" s="161" t="s">
        <v>2285</v>
      </c>
      <c r="L1403" s="430" t="s">
        <v>2285</v>
      </c>
      <c r="M1403" s="94" t="s">
        <v>2287</v>
      </c>
      <c r="N1403" s="94" t="s">
        <v>2287</v>
      </c>
      <c r="O1403" s="431">
        <v>46034.0</v>
      </c>
      <c r="P1403" s="436">
        <v>46048.0</v>
      </c>
      <c r="Q1403" s="94" t="s">
        <v>98</v>
      </c>
      <c r="R1403" s="94">
        <v>1.0</v>
      </c>
      <c r="S1403" s="167" t="s">
        <v>251</v>
      </c>
      <c r="T1403" s="162" t="s">
        <v>145</v>
      </c>
      <c r="U1403" s="167" t="s">
        <v>101</v>
      </c>
      <c r="V1403" s="167" t="s">
        <v>131</v>
      </c>
      <c r="W1403" s="175"/>
      <c r="X1403" s="167" t="s">
        <v>1035</v>
      </c>
      <c r="Y1403" s="175"/>
      <c r="Z1403" s="175"/>
      <c r="AA1403" s="175" t="s">
        <v>9295</v>
      </c>
    </row>
    <row r="1404" ht="22.5" customHeight="1">
      <c r="A1404" s="72">
        <f>COUNTIF('Copy of Call &amp; Chat-Lidya (buat'!$I$4:$I$1842,I1404)</f>
        <v>2</v>
      </c>
      <c r="B1404" s="436">
        <v>46078.0</v>
      </c>
      <c r="C1404" s="94" t="s">
        <v>83</v>
      </c>
      <c r="D1404" s="94" t="s">
        <v>104</v>
      </c>
      <c r="E1404" s="94">
        <f t="shared" si="2"/>
        <v>90</v>
      </c>
      <c r="F1404" s="429">
        <v>46072.0</v>
      </c>
      <c r="G1404" s="94"/>
      <c r="H1404" s="94">
        <v>10475.0</v>
      </c>
      <c r="I1404" s="94" t="s">
        <v>5458</v>
      </c>
      <c r="J1404" s="161" t="s">
        <v>5459</v>
      </c>
      <c r="K1404" s="161" t="s">
        <v>5460</v>
      </c>
      <c r="L1404" s="430" t="s">
        <v>5460</v>
      </c>
      <c r="M1404" s="94" t="s">
        <v>5461</v>
      </c>
      <c r="N1404" s="94" t="s">
        <v>5461</v>
      </c>
      <c r="O1404" s="431">
        <v>46034.0</v>
      </c>
      <c r="P1404" s="436">
        <v>46048.0</v>
      </c>
      <c r="Q1404" s="94" t="s">
        <v>554</v>
      </c>
      <c r="R1404" s="94">
        <v>1.0</v>
      </c>
      <c r="S1404" s="167" t="s">
        <v>99</v>
      </c>
      <c r="T1404" s="162" t="s">
        <v>145</v>
      </c>
      <c r="U1404" s="167" t="s">
        <v>101</v>
      </c>
      <c r="V1404" s="167" t="s">
        <v>131</v>
      </c>
      <c r="W1404" s="175"/>
      <c r="X1404" s="163"/>
      <c r="Y1404" s="175"/>
      <c r="Z1404" s="175"/>
      <c r="AA1404" s="175"/>
    </row>
    <row r="1405" ht="22.5" customHeight="1">
      <c r="A1405" s="72">
        <f>COUNTIF('Copy of Call &amp; Chat-Lidya (buat'!$I$4:$I$1842,I1405)</f>
        <v>7</v>
      </c>
      <c r="B1405" s="436">
        <v>46078.0</v>
      </c>
      <c r="C1405" s="94" t="s">
        <v>83</v>
      </c>
      <c r="D1405" s="94" t="s">
        <v>104</v>
      </c>
      <c r="E1405" s="94">
        <f t="shared" si="2"/>
        <v>91</v>
      </c>
      <c r="F1405" s="436">
        <v>46077.0</v>
      </c>
      <c r="G1405" s="94"/>
      <c r="H1405" s="94" t="s">
        <v>9663</v>
      </c>
      <c r="I1405" s="94" t="s">
        <v>2337</v>
      </c>
      <c r="J1405" s="161" t="s">
        <v>2339</v>
      </c>
      <c r="K1405" s="161" t="s">
        <v>2342</v>
      </c>
      <c r="L1405" s="430" t="s">
        <v>2342</v>
      </c>
      <c r="M1405" s="94" t="s">
        <v>2343</v>
      </c>
      <c r="N1405" s="94" t="s">
        <v>2343</v>
      </c>
      <c r="O1405" s="431">
        <v>46076.0</v>
      </c>
      <c r="P1405" s="436">
        <v>46090.0</v>
      </c>
      <c r="Q1405" s="94" t="s">
        <v>521</v>
      </c>
      <c r="R1405" s="94">
        <v>2.0</v>
      </c>
      <c r="S1405" s="167" t="s">
        <v>99</v>
      </c>
      <c r="T1405" s="162" t="s">
        <v>145</v>
      </c>
      <c r="U1405" s="167" t="s">
        <v>101</v>
      </c>
      <c r="V1405" s="167" t="s">
        <v>131</v>
      </c>
      <c r="W1405" s="175"/>
      <c r="X1405" s="163"/>
      <c r="Y1405" s="175"/>
      <c r="Z1405" s="175"/>
      <c r="AA1405" s="175"/>
    </row>
    <row r="1406" ht="22.5" customHeight="1">
      <c r="A1406" s="72">
        <f>COUNTIF('Copy of Call &amp; Chat-Lidya (buat'!$I$4:$I$1842,I1406)</f>
        <v>2</v>
      </c>
      <c r="B1406" s="436">
        <v>46078.0</v>
      </c>
      <c r="C1406" s="94" t="s">
        <v>83</v>
      </c>
      <c r="D1406" s="94" t="s">
        <v>104</v>
      </c>
      <c r="E1406" s="94">
        <f t="shared" si="2"/>
        <v>92</v>
      </c>
      <c r="F1406" s="429">
        <v>46078.0</v>
      </c>
      <c r="G1406" s="175"/>
      <c r="H1406" s="175"/>
      <c r="I1406" s="94" t="s">
        <v>6526</v>
      </c>
      <c r="J1406" s="161" t="s">
        <v>9926</v>
      </c>
      <c r="K1406" s="161" t="s">
        <v>6527</v>
      </c>
      <c r="L1406" s="430" t="s">
        <v>6527</v>
      </c>
      <c r="M1406" s="94" t="s">
        <v>6528</v>
      </c>
      <c r="N1406" s="94" t="s">
        <v>6528</v>
      </c>
      <c r="O1406" s="431">
        <v>46036.0</v>
      </c>
      <c r="P1406" s="436">
        <v>46050.0</v>
      </c>
      <c r="Q1406" s="94" t="s">
        <v>472</v>
      </c>
      <c r="R1406" s="94">
        <v>1.0</v>
      </c>
      <c r="S1406" s="167" t="s">
        <v>251</v>
      </c>
      <c r="T1406" s="162" t="s">
        <v>145</v>
      </c>
      <c r="U1406" s="167" t="s">
        <v>101</v>
      </c>
      <c r="V1406" s="167" t="s">
        <v>131</v>
      </c>
      <c r="W1406" s="175"/>
      <c r="X1406" s="163"/>
      <c r="Y1406" s="175"/>
      <c r="Z1406" s="175"/>
      <c r="AA1406" s="175"/>
    </row>
    <row r="1407" ht="22.5" customHeight="1">
      <c r="A1407" s="72">
        <f>COUNTIF('Copy of Call &amp; Chat-Lidya (buat'!$I$4:$I$1842,I1407)</f>
        <v>2</v>
      </c>
      <c r="B1407" s="436">
        <v>46078.0</v>
      </c>
      <c r="C1407" s="94" t="s">
        <v>83</v>
      </c>
      <c r="D1407" s="94" t="s">
        <v>104</v>
      </c>
      <c r="E1407" s="94">
        <f t="shared" si="2"/>
        <v>93</v>
      </c>
      <c r="F1407" s="429">
        <v>46078.0</v>
      </c>
      <c r="G1407" s="175"/>
      <c r="H1407" s="175"/>
      <c r="I1407" s="94" t="s">
        <v>5813</v>
      </c>
      <c r="J1407" s="161" t="s">
        <v>9927</v>
      </c>
      <c r="K1407" s="161" t="s">
        <v>5815</v>
      </c>
      <c r="L1407" s="430" t="s">
        <v>5815</v>
      </c>
      <c r="M1407" s="94" t="s">
        <v>5816</v>
      </c>
      <c r="N1407" s="175"/>
      <c r="O1407" s="431">
        <v>46060.0</v>
      </c>
      <c r="P1407" s="436">
        <v>46074.0</v>
      </c>
      <c r="Q1407" s="94" t="s">
        <v>616</v>
      </c>
      <c r="R1407" s="94">
        <v>1.0</v>
      </c>
      <c r="S1407" s="167" t="s">
        <v>251</v>
      </c>
      <c r="T1407" s="162" t="s">
        <v>145</v>
      </c>
      <c r="U1407" s="167" t="s">
        <v>101</v>
      </c>
      <c r="V1407" s="167" t="s">
        <v>131</v>
      </c>
      <c r="W1407" s="175"/>
      <c r="X1407" s="163"/>
      <c r="Y1407" s="175"/>
      <c r="Z1407" s="175"/>
      <c r="AA1407" s="175"/>
    </row>
    <row r="1408" ht="22.5" customHeight="1">
      <c r="A1408" s="72">
        <f>COUNTIF('Copy of Call &amp; Chat-Lidya (buat'!$I$4:$I$1842,I1408)</f>
        <v>5</v>
      </c>
      <c r="B1408" s="436">
        <v>46078.0</v>
      </c>
      <c r="C1408" s="94" t="s">
        <v>83</v>
      </c>
      <c r="D1408" s="94" t="s">
        <v>104</v>
      </c>
      <c r="E1408" s="94">
        <f t="shared" si="2"/>
        <v>94</v>
      </c>
      <c r="F1408" s="429">
        <v>46067.0</v>
      </c>
      <c r="G1408" s="94"/>
      <c r="H1408" s="94" t="s">
        <v>3282</v>
      </c>
      <c r="I1408" s="94" t="s">
        <v>2248</v>
      </c>
      <c r="J1408" s="161" t="s">
        <v>2249</v>
      </c>
      <c r="K1408" s="161" t="s">
        <v>2249</v>
      </c>
      <c r="L1408" s="430" t="s">
        <v>2249</v>
      </c>
      <c r="M1408" s="94" t="s">
        <v>2254</v>
      </c>
      <c r="N1408" s="94" t="s">
        <v>2254</v>
      </c>
      <c r="O1408" s="431">
        <v>46067.0</v>
      </c>
      <c r="P1408" s="436">
        <v>46080.0</v>
      </c>
      <c r="Q1408" s="94" t="s">
        <v>499</v>
      </c>
      <c r="R1408" s="94">
        <v>2.0</v>
      </c>
      <c r="S1408" s="167" t="s">
        <v>251</v>
      </c>
      <c r="T1408" s="162" t="s">
        <v>145</v>
      </c>
      <c r="U1408" s="167" t="s">
        <v>101</v>
      </c>
      <c r="V1408" s="167" t="s">
        <v>131</v>
      </c>
      <c r="W1408" s="175"/>
      <c r="X1408" s="163"/>
      <c r="Y1408" s="175"/>
      <c r="Z1408" s="175"/>
      <c r="AA1408" s="175"/>
    </row>
    <row r="1409" ht="22.5" customHeight="1">
      <c r="A1409" s="72">
        <f>COUNTIF('Copy of Call &amp; Chat-Lidya (buat'!$I$4:$I$1842,I1409)</f>
        <v>5</v>
      </c>
      <c r="B1409" s="436">
        <v>46078.0</v>
      </c>
      <c r="C1409" s="94" t="s">
        <v>83</v>
      </c>
      <c r="D1409" s="94" t="s">
        <v>104</v>
      </c>
      <c r="E1409" s="94">
        <f t="shared" si="2"/>
        <v>95</v>
      </c>
      <c r="F1409" s="436">
        <v>46077.0</v>
      </c>
      <c r="G1409" s="94"/>
      <c r="H1409" s="94" t="s">
        <v>3283</v>
      </c>
      <c r="I1409" s="94" t="s">
        <v>2567</v>
      </c>
      <c r="J1409" s="161" t="s">
        <v>2568</v>
      </c>
      <c r="K1409" s="161" t="s">
        <v>2569</v>
      </c>
      <c r="L1409" s="430" t="s">
        <v>2569</v>
      </c>
      <c r="M1409" s="94" t="s">
        <v>2571</v>
      </c>
      <c r="N1409" s="94" t="s">
        <v>3284</v>
      </c>
      <c r="O1409" s="431">
        <v>46077.0</v>
      </c>
      <c r="P1409" s="436">
        <v>46091.0</v>
      </c>
      <c r="Q1409" s="94" t="s">
        <v>124</v>
      </c>
      <c r="R1409" s="94">
        <v>2.0</v>
      </c>
      <c r="S1409" s="167" t="s">
        <v>251</v>
      </c>
      <c r="T1409" s="162" t="s">
        <v>100</v>
      </c>
      <c r="U1409" s="167" t="s">
        <v>101</v>
      </c>
      <c r="V1409" s="167" t="s">
        <v>341</v>
      </c>
      <c r="W1409" s="94" t="s">
        <v>509</v>
      </c>
      <c r="X1409" s="163"/>
      <c r="Y1409" s="175"/>
      <c r="Z1409" s="175"/>
      <c r="AA1409" s="175"/>
    </row>
    <row r="1410" ht="22.5" customHeight="1">
      <c r="A1410" s="72">
        <f>COUNTIF('Copy of Call &amp; Chat-Lidya (buat'!$I$4:$I$1842,I1410)</f>
        <v>2</v>
      </c>
      <c r="B1410" s="436">
        <v>46079.0</v>
      </c>
      <c r="C1410" s="94" t="s">
        <v>83</v>
      </c>
      <c r="D1410" s="94" t="s">
        <v>104</v>
      </c>
      <c r="E1410" s="94">
        <f t="shared" si="2"/>
        <v>96</v>
      </c>
      <c r="F1410" s="429">
        <v>46078.0</v>
      </c>
      <c r="G1410" s="94"/>
      <c r="H1410" s="94">
        <v>8906.0</v>
      </c>
      <c r="I1410" s="94" t="s">
        <v>9546</v>
      </c>
      <c r="J1410" s="161" t="s">
        <v>9947</v>
      </c>
      <c r="K1410" s="161" t="s">
        <v>9548</v>
      </c>
      <c r="L1410" s="430" t="s">
        <v>9548</v>
      </c>
      <c r="M1410" s="94" t="s">
        <v>9551</v>
      </c>
      <c r="N1410" s="1155" t="s">
        <v>9551</v>
      </c>
      <c r="O1410" s="431">
        <v>45658.0</v>
      </c>
      <c r="P1410" s="436">
        <v>45834.0</v>
      </c>
      <c r="Q1410" s="94" t="s">
        <v>124</v>
      </c>
      <c r="R1410" s="94">
        <v>1.0</v>
      </c>
      <c r="S1410" s="167" t="s">
        <v>126</v>
      </c>
      <c r="T1410" s="162" t="s">
        <v>195</v>
      </c>
      <c r="U1410" s="167" t="s">
        <v>128</v>
      </c>
      <c r="V1410" s="167" t="s">
        <v>131</v>
      </c>
      <c r="W1410" s="175"/>
      <c r="X1410" s="163"/>
      <c r="Y1410" s="175"/>
      <c r="Z1410" s="175"/>
      <c r="AA1410" s="175"/>
    </row>
    <row r="1411" ht="22.5" customHeight="1">
      <c r="A1411" s="72">
        <f>COUNTIF('Copy of Call &amp; Chat-Lidya (buat'!$I$4:$I$1842,I1411)</f>
        <v>2</v>
      </c>
      <c r="B1411" s="436">
        <v>46079.0</v>
      </c>
      <c r="C1411" s="94" t="s">
        <v>83</v>
      </c>
      <c r="D1411" s="94" t="s">
        <v>104</v>
      </c>
      <c r="E1411" s="94">
        <f t="shared" si="2"/>
        <v>97</v>
      </c>
      <c r="F1411" s="429">
        <v>46078.0</v>
      </c>
      <c r="G1411" s="94"/>
      <c r="H1411" s="94">
        <v>8907.0</v>
      </c>
      <c r="I1411" s="94" t="s">
        <v>9556</v>
      </c>
      <c r="J1411" s="161" t="s">
        <v>9557</v>
      </c>
      <c r="K1411" s="161" t="s">
        <v>9558</v>
      </c>
      <c r="L1411" s="430" t="s">
        <v>9558</v>
      </c>
      <c r="M1411" s="94" t="s">
        <v>9559</v>
      </c>
      <c r="N1411" s="1155" t="s">
        <v>9559</v>
      </c>
      <c r="O1411" s="431">
        <v>45658.0</v>
      </c>
      <c r="P1411" s="436">
        <v>45834.0</v>
      </c>
      <c r="Q1411" s="94" t="s">
        <v>124</v>
      </c>
      <c r="R1411" s="94">
        <v>1.0</v>
      </c>
      <c r="S1411" s="167" t="s">
        <v>251</v>
      </c>
      <c r="T1411" s="162" t="s">
        <v>145</v>
      </c>
      <c r="U1411" s="167" t="s">
        <v>101</v>
      </c>
      <c r="V1411" s="167" t="s">
        <v>131</v>
      </c>
      <c r="W1411" s="175"/>
      <c r="X1411" s="163"/>
      <c r="Y1411" s="175"/>
      <c r="Z1411" s="175"/>
      <c r="AA1411" s="175"/>
    </row>
    <row r="1412" ht="22.5" customHeight="1">
      <c r="A1412" s="72">
        <f>COUNTIF('Copy of Call &amp; Chat-Lidya (buat'!$I$4:$I$1842,I1412)</f>
        <v>2</v>
      </c>
      <c r="B1412" s="436">
        <v>46079.0</v>
      </c>
      <c r="C1412" s="94" t="s">
        <v>83</v>
      </c>
      <c r="D1412" s="94" t="s">
        <v>104</v>
      </c>
      <c r="E1412" s="94">
        <f t="shared" si="2"/>
        <v>98</v>
      </c>
      <c r="F1412" s="429">
        <v>46078.0</v>
      </c>
      <c r="G1412" s="94"/>
      <c r="H1412" s="94">
        <v>8909.0</v>
      </c>
      <c r="I1412" s="94" t="s">
        <v>9566</v>
      </c>
      <c r="J1412" s="161" t="s">
        <v>9567</v>
      </c>
      <c r="K1412" s="161" t="s">
        <v>9568</v>
      </c>
      <c r="L1412" s="430" t="s">
        <v>9568</v>
      </c>
      <c r="M1412" s="94" t="s">
        <v>9569</v>
      </c>
      <c r="N1412" s="1155" t="s">
        <v>9570</v>
      </c>
      <c r="O1412" s="431">
        <v>45658.0</v>
      </c>
      <c r="P1412" s="436">
        <v>45834.0</v>
      </c>
      <c r="Q1412" s="94" t="s">
        <v>124</v>
      </c>
      <c r="R1412" s="94">
        <v>1.0</v>
      </c>
      <c r="S1412" s="167" t="s">
        <v>126</v>
      </c>
      <c r="T1412" s="162" t="s">
        <v>127</v>
      </c>
      <c r="U1412" s="167" t="s">
        <v>128</v>
      </c>
      <c r="V1412" s="167" t="s">
        <v>131</v>
      </c>
      <c r="W1412" s="175"/>
      <c r="X1412" s="163"/>
      <c r="Y1412" s="175"/>
      <c r="Z1412" s="175"/>
      <c r="AA1412" s="175"/>
    </row>
    <row r="1413" ht="22.5" customHeight="1">
      <c r="A1413" s="72">
        <f>COUNTIF('Copy of Call &amp; Chat-Lidya (buat'!$I$4:$I$1842,I1413)</f>
        <v>2</v>
      </c>
      <c r="B1413" s="436">
        <v>46079.0</v>
      </c>
      <c r="C1413" s="94" t="s">
        <v>83</v>
      </c>
      <c r="D1413" s="94" t="s">
        <v>104</v>
      </c>
      <c r="E1413" s="94">
        <f t="shared" si="2"/>
        <v>99</v>
      </c>
      <c r="F1413" s="429">
        <v>46078.0</v>
      </c>
      <c r="G1413" s="94"/>
      <c r="H1413" s="94">
        <v>8910.0</v>
      </c>
      <c r="I1413" s="94" t="s">
        <v>9966</v>
      </c>
      <c r="J1413" s="161" t="s">
        <v>9967</v>
      </c>
      <c r="K1413" s="161" t="s">
        <v>9968</v>
      </c>
      <c r="L1413" s="430" t="s">
        <v>9968</v>
      </c>
      <c r="M1413" s="94" t="s">
        <v>9969</v>
      </c>
      <c r="N1413" s="1155" t="s">
        <v>9969</v>
      </c>
      <c r="O1413" s="431">
        <v>45658.0</v>
      </c>
      <c r="P1413" s="436">
        <v>45834.0</v>
      </c>
      <c r="Q1413" s="94" t="s">
        <v>124</v>
      </c>
      <c r="R1413" s="94">
        <v>1.0</v>
      </c>
      <c r="S1413" s="167" t="s">
        <v>251</v>
      </c>
      <c r="T1413" s="162" t="s">
        <v>145</v>
      </c>
      <c r="U1413" s="167" t="s">
        <v>101</v>
      </c>
      <c r="V1413" s="167" t="s">
        <v>131</v>
      </c>
      <c r="W1413" s="175"/>
      <c r="X1413" s="163"/>
      <c r="Y1413" s="175"/>
      <c r="Z1413" s="175"/>
      <c r="AA1413" s="175"/>
    </row>
    <row r="1414" ht="22.5" customHeight="1">
      <c r="A1414" s="72">
        <f>COUNTIF('Copy of Call &amp; Chat-Lidya (buat'!$I$4:$I$1842,I1414)</f>
        <v>2</v>
      </c>
      <c r="B1414" s="436">
        <v>46079.0</v>
      </c>
      <c r="C1414" s="94" t="s">
        <v>83</v>
      </c>
      <c r="D1414" s="94" t="s">
        <v>104</v>
      </c>
      <c r="E1414" s="94">
        <f t="shared" si="2"/>
        <v>100</v>
      </c>
      <c r="F1414" s="429">
        <v>46078.0</v>
      </c>
      <c r="G1414" s="94"/>
      <c r="H1414" s="94">
        <v>8923.0</v>
      </c>
      <c r="I1414" s="94" t="s">
        <v>9976</v>
      </c>
      <c r="J1414" s="161" t="s">
        <v>9977</v>
      </c>
      <c r="K1414" s="161" t="s">
        <v>9978</v>
      </c>
      <c r="L1414" s="430" t="s">
        <v>9978</v>
      </c>
      <c r="M1414" s="175"/>
      <c r="N1414" s="1155" t="s">
        <v>9980</v>
      </c>
      <c r="O1414" s="431">
        <v>45660.0</v>
      </c>
      <c r="P1414" s="436">
        <v>45834.0</v>
      </c>
      <c r="Q1414" s="94" t="s">
        <v>124</v>
      </c>
      <c r="R1414" s="94">
        <v>0.0</v>
      </c>
      <c r="S1414" s="167" t="s">
        <v>292</v>
      </c>
      <c r="T1414" s="162" t="s">
        <v>127</v>
      </c>
      <c r="U1414" s="167" t="s">
        <v>128</v>
      </c>
      <c r="V1414" s="167" t="s">
        <v>664</v>
      </c>
      <c r="W1414" s="175"/>
      <c r="X1414" s="163"/>
      <c r="Y1414" s="175"/>
      <c r="Z1414" s="175"/>
      <c r="AA1414" s="175"/>
    </row>
    <row r="1415" ht="22.5" customHeight="1">
      <c r="A1415" s="72">
        <f>COUNTIF('Copy of Call &amp; Chat-Lidya (buat'!$I$4:$I$1842,I1415)</f>
        <v>2</v>
      </c>
      <c r="B1415" s="436">
        <v>46079.0</v>
      </c>
      <c r="C1415" s="94" t="s">
        <v>83</v>
      </c>
      <c r="D1415" s="94" t="s">
        <v>104</v>
      </c>
      <c r="E1415" s="94">
        <f t="shared" si="2"/>
        <v>101</v>
      </c>
      <c r="F1415" s="429">
        <v>46078.0</v>
      </c>
      <c r="G1415" s="94"/>
      <c r="H1415" s="94">
        <v>8930.0</v>
      </c>
      <c r="I1415" s="94" t="s">
        <v>9222</v>
      </c>
      <c r="J1415" s="161" t="s">
        <v>9988</v>
      </c>
      <c r="K1415" s="161" t="s">
        <v>9224</v>
      </c>
      <c r="L1415" s="430" t="s">
        <v>9224</v>
      </c>
      <c r="M1415" s="94" t="s">
        <v>9225</v>
      </c>
      <c r="N1415" s="1155" t="s">
        <v>9225</v>
      </c>
      <c r="O1415" s="431">
        <v>45661.0</v>
      </c>
      <c r="P1415" s="436">
        <v>45834.0</v>
      </c>
      <c r="Q1415" s="94" t="s">
        <v>124</v>
      </c>
      <c r="R1415" s="94">
        <v>1.0</v>
      </c>
      <c r="S1415" s="167" t="s">
        <v>251</v>
      </c>
      <c r="T1415" s="162" t="s">
        <v>145</v>
      </c>
      <c r="U1415" s="167" t="s">
        <v>101</v>
      </c>
      <c r="V1415" s="167" t="s">
        <v>131</v>
      </c>
      <c r="W1415" s="175"/>
      <c r="X1415" s="163"/>
      <c r="Y1415" s="175"/>
      <c r="Z1415" s="175"/>
      <c r="AA1415" s="175"/>
    </row>
    <row r="1416" ht="22.5" customHeight="1">
      <c r="A1416" s="72">
        <f>COUNTIF('Copy of Call &amp; Chat-Lidya (buat'!$I$4:$I$1842,I1416)</f>
        <v>2</v>
      </c>
      <c r="B1416" s="436">
        <v>46079.0</v>
      </c>
      <c r="C1416" s="94" t="s">
        <v>83</v>
      </c>
      <c r="D1416" s="94" t="s">
        <v>104</v>
      </c>
      <c r="E1416" s="94">
        <f t="shared" si="2"/>
        <v>102</v>
      </c>
      <c r="F1416" s="429">
        <v>46078.0</v>
      </c>
      <c r="G1416" s="94"/>
      <c r="H1416" s="94">
        <v>8931.0</v>
      </c>
      <c r="I1416" s="94" t="s">
        <v>9993</v>
      </c>
      <c r="J1416" s="161" t="s">
        <v>3988</v>
      </c>
      <c r="K1416" s="161" t="s">
        <v>3989</v>
      </c>
      <c r="L1416" s="430" t="s">
        <v>3989</v>
      </c>
      <c r="M1416" s="94" t="s">
        <v>3990</v>
      </c>
      <c r="N1416" s="1155" t="s">
        <v>3990</v>
      </c>
      <c r="O1416" s="431">
        <v>45661.0</v>
      </c>
      <c r="P1416" s="436">
        <v>45834.0</v>
      </c>
      <c r="Q1416" s="94" t="s">
        <v>8139</v>
      </c>
      <c r="R1416" s="94">
        <v>1.0</v>
      </c>
      <c r="S1416" s="167" t="s">
        <v>251</v>
      </c>
      <c r="T1416" s="162" t="s">
        <v>145</v>
      </c>
      <c r="U1416" s="167" t="s">
        <v>101</v>
      </c>
      <c r="V1416" s="167" t="s">
        <v>131</v>
      </c>
      <c r="W1416" s="175"/>
      <c r="X1416" s="163"/>
      <c r="Y1416" s="175"/>
      <c r="Z1416" s="175"/>
      <c r="AA1416" s="175"/>
    </row>
    <row r="1417" ht="22.5" customHeight="1">
      <c r="A1417" s="72">
        <f>COUNTIF('Copy of Call &amp; Chat-Lidya (buat'!$I$4:$I$1842,I1417)</f>
        <v>2</v>
      </c>
      <c r="B1417" s="436">
        <v>46079.0</v>
      </c>
      <c r="C1417" s="94" t="s">
        <v>83</v>
      </c>
      <c r="D1417" s="94" t="s">
        <v>104</v>
      </c>
      <c r="E1417" s="94">
        <f t="shared" si="2"/>
        <v>103</v>
      </c>
      <c r="F1417" s="429">
        <v>46078.0</v>
      </c>
      <c r="G1417" s="94"/>
      <c r="H1417" s="94">
        <v>8944.0</v>
      </c>
      <c r="I1417" s="94" t="s">
        <v>9232</v>
      </c>
      <c r="J1417" s="161" t="s">
        <v>10000</v>
      </c>
      <c r="K1417" s="161" t="s">
        <v>9234</v>
      </c>
      <c r="L1417" s="430" t="s">
        <v>9234</v>
      </c>
      <c r="M1417" s="175"/>
      <c r="N1417" s="1155" t="s">
        <v>9235</v>
      </c>
      <c r="O1417" s="431">
        <v>45664.0</v>
      </c>
      <c r="P1417" s="436">
        <v>45834.0</v>
      </c>
      <c r="Q1417" s="94" t="s">
        <v>124</v>
      </c>
      <c r="R1417" s="94">
        <v>1.0</v>
      </c>
      <c r="S1417" s="167" t="s">
        <v>251</v>
      </c>
      <c r="T1417" s="162" t="s">
        <v>145</v>
      </c>
      <c r="U1417" s="167" t="s">
        <v>101</v>
      </c>
      <c r="V1417" s="167" t="s">
        <v>131</v>
      </c>
      <c r="W1417" s="175"/>
      <c r="X1417" s="163"/>
      <c r="Y1417" s="175"/>
      <c r="Z1417" s="175"/>
      <c r="AA1417" s="175"/>
    </row>
    <row r="1418" ht="22.5" customHeight="1">
      <c r="A1418" s="72">
        <f>COUNTIF('Copy of Call &amp; Chat-Lidya (buat'!$I$4:$I$1842,I1418)</f>
        <v>2</v>
      </c>
      <c r="B1418" s="436">
        <v>46079.0</v>
      </c>
      <c r="C1418" s="94" t="s">
        <v>83</v>
      </c>
      <c r="D1418" s="94" t="s">
        <v>104</v>
      </c>
      <c r="E1418" s="94">
        <f t="shared" si="2"/>
        <v>104</v>
      </c>
      <c r="F1418" s="429">
        <v>46078.0</v>
      </c>
      <c r="G1418" s="94"/>
      <c r="H1418" s="94">
        <v>8946.0</v>
      </c>
      <c r="I1418" s="94" t="s">
        <v>10002</v>
      </c>
      <c r="J1418" s="161" t="s">
        <v>3943</v>
      </c>
      <c r="K1418" s="161" t="s">
        <v>154</v>
      </c>
      <c r="L1418" s="430" t="s">
        <v>154</v>
      </c>
      <c r="M1418" s="94" t="s">
        <v>10003</v>
      </c>
      <c r="N1418" s="1155" t="s">
        <v>3944</v>
      </c>
      <c r="O1418" s="431">
        <v>45664.0</v>
      </c>
      <c r="P1418" s="436">
        <v>45834.0</v>
      </c>
      <c r="Q1418" s="94" t="s">
        <v>175</v>
      </c>
      <c r="R1418" s="94">
        <v>1.0</v>
      </c>
      <c r="S1418" s="167" t="s">
        <v>251</v>
      </c>
      <c r="T1418" s="162" t="s">
        <v>145</v>
      </c>
      <c r="U1418" s="167" t="s">
        <v>101</v>
      </c>
      <c r="V1418" s="167" t="s">
        <v>131</v>
      </c>
      <c r="W1418" s="175"/>
      <c r="X1418" s="163"/>
      <c r="Y1418" s="175"/>
      <c r="Z1418" s="175"/>
      <c r="AA1418" s="175"/>
    </row>
    <row r="1419" ht="22.5" customHeight="1">
      <c r="A1419" s="72">
        <f>COUNTIF('Copy of Call &amp; Chat-Lidya (buat'!$I$4:$I$1842,I1419)</f>
        <v>2</v>
      </c>
      <c r="B1419" s="436">
        <v>46079.0</v>
      </c>
      <c r="C1419" s="94" t="s">
        <v>83</v>
      </c>
      <c r="D1419" s="94" t="s">
        <v>104</v>
      </c>
      <c r="E1419" s="94">
        <f t="shared" si="2"/>
        <v>105</v>
      </c>
      <c r="F1419" s="429">
        <v>46078.0</v>
      </c>
      <c r="G1419" s="94"/>
      <c r="H1419" s="94">
        <v>8947.0</v>
      </c>
      <c r="I1419" s="94" t="s">
        <v>9237</v>
      </c>
      <c r="J1419" s="161" t="s">
        <v>10010</v>
      </c>
      <c r="K1419" s="161" t="s">
        <v>9239</v>
      </c>
      <c r="L1419" s="430" t="s">
        <v>9239</v>
      </c>
      <c r="M1419" s="94" t="s">
        <v>9240</v>
      </c>
      <c r="N1419" s="1155" t="s">
        <v>9240</v>
      </c>
      <c r="O1419" s="431">
        <v>45664.0</v>
      </c>
      <c r="P1419" s="436">
        <v>45834.0</v>
      </c>
      <c r="Q1419" s="94" t="s">
        <v>175</v>
      </c>
      <c r="R1419" s="94">
        <v>1.0</v>
      </c>
      <c r="S1419" s="167" t="s">
        <v>126</v>
      </c>
      <c r="T1419" s="162" t="s">
        <v>127</v>
      </c>
      <c r="U1419" s="167" t="s">
        <v>128</v>
      </c>
      <c r="V1419" s="167" t="s">
        <v>131</v>
      </c>
      <c r="W1419" s="175"/>
      <c r="X1419" s="163"/>
      <c r="Y1419" s="175"/>
      <c r="Z1419" s="175"/>
      <c r="AA1419" s="175"/>
    </row>
    <row r="1420" ht="22.5" customHeight="1">
      <c r="A1420" s="72">
        <f>COUNTIF('Copy of Call &amp; Chat-Lidya (buat'!$I$4:$I$1842,I1420)</f>
        <v>2</v>
      </c>
      <c r="B1420" s="436">
        <v>46079.0</v>
      </c>
      <c r="C1420" s="94" t="s">
        <v>83</v>
      </c>
      <c r="D1420" s="94" t="s">
        <v>104</v>
      </c>
      <c r="E1420" s="94">
        <f t="shared" si="2"/>
        <v>106</v>
      </c>
      <c r="F1420" s="429">
        <v>46078.0</v>
      </c>
      <c r="G1420" s="94"/>
      <c r="H1420" s="94">
        <v>8948.0</v>
      </c>
      <c r="I1420" s="94" t="s">
        <v>9243</v>
      </c>
      <c r="J1420" s="161" t="s">
        <v>10016</v>
      </c>
      <c r="K1420" s="161" t="s">
        <v>9245</v>
      </c>
      <c r="L1420" s="430" t="s">
        <v>9245</v>
      </c>
      <c r="M1420" s="94" t="s">
        <v>9246</v>
      </c>
      <c r="N1420" s="1155" t="s">
        <v>9246</v>
      </c>
      <c r="O1420" s="431">
        <v>45664.0</v>
      </c>
      <c r="P1420" s="436">
        <v>45834.0</v>
      </c>
      <c r="Q1420" s="94" t="s">
        <v>124</v>
      </c>
      <c r="R1420" s="94">
        <v>1.0</v>
      </c>
      <c r="S1420" s="167" t="s">
        <v>251</v>
      </c>
      <c r="T1420" s="162" t="s">
        <v>145</v>
      </c>
      <c r="U1420" s="167" t="s">
        <v>101</v>
      </c>
      <c r="V1420" s="167" t="s">
        <v>131</v>
      </c>
      <c r="W1420" s="175"/>
      <c r="X1420" s="163"/>
      <c r="Y1420" s="175"/>
      <c r="Z1420" s="175"/>
      <c r="AA1420" s="175"/>
    </row>
    <row r="1421" ht="22.5" customHeight="1">
      <c r="A1421" s="72">
        <f>COUNTIF('Copy of Call &amp; Chat-Lidya (buat'!$I$4:$I$1842,I1421)</f>
        <v>2</v>
      </c>
      <c r="B1421" s="436">
        <v>46079.0</v>
      </c>
      <c r="C1421" s="94" t="s">
        <v>83</v>
      </c>
      <c r="D1421" s="94" t="s">
        <v>104</v>
      </c>
      <c r="E1421" s="94">
        <f t="shared" si="2"/>
        <v>107</v>
      </c>
      <c r="F1421" s="429">
        <v>46078.0</v>
      </c>
      <c r="G1421" s="94"/>
      <c r="H1421" s="94">
        <v>8968.0</v>
      </c>
      <c r="I1421" s="94" t="s">
        <v>9250</v>
      </c>
      <c r="J1421" s="161" t="s">
        <v>10023</v>
      </c>
      <c r="K1421" s="161" t="s">
        <v>9252</v>
      </c>
      <c r="L1421" s="430" t="s">
        <v>9252</v>
      </c>
      <c r="M1421" s="94" t="s">
        <v>9253</v>
      </c>
      <c r="N1421" s="1155" t="s">
        <v>9253</v>
      </c>
      <c r="O1421" s="431">
        <v>45668.0</v>
      </c>
      <c r="P1421" s="436">
        <v>45834.0</v>
      </c>
      <c r="Q1421" s="94" t="s">
        <v>143</v>
      </c>
      <c r="R1421" s="94">
        <v>1.0</v>
      </c>
      <c r="S1421" s="167" t="s">
        <v>251</v>
      </c>
      <c r="T1421" s="162" t="s">
        <v>145</v>
      </c>
      <c r="U1421" s="167" t="s">
        <v>101</v>
      </c>
      <c r="V1421" s="167" t="s">
        <v>131</v>
      </c>
      <c r="W1421" s="175"/>
      <c r="X1421" s="163"/>
      <c r="Y1421" s="175"/>
      <c r="Z1421" s="175"/>
      <c r="AA1421" s="175"/>
    </row>
    <row r="1422" ht="22.5" customHeight="1">
      <c r="A1422" s="72">
        <f>COUNTIF('Copy of Call &amp; Chat-Lidya (buat'!$I$4:$I$1842,I1422)</f>
        <v>2</v>
      </c>
      <c r="B1422" s="436">
        <v>46079.0</v>
      </c>
      <c r="C1422" s="94" t="s">
        <v>83</v>
      </c>
      <c r="D1422" s="94" t="s">
        <v>104</v>
      </c>
      <c r="E1422" s="94">
        <f t="shared" si="2"/>
        <v>108</v>
      </c>
      <c r="F1422" s="429">
        <v>46078.0</v>
      </c>
      <c r="G1422" s="94"/>
      <c r="H1422" s="94">
        <v>8969.0</v>
      </c>
      <c r="I1422" s="94" t="s">
        <v>9256</v>
      </c>
      <c r="J1422" s="161" t="s">
        <v>10031</v>
      </c>
      <c r="K1422" s="161" t="s">
        <v>9258</v>
      </c>
      <c r="L1422" s="430" t="s">
        <v>9258</v>
      </c>
      <c r="M1422" s="94" t="s">
        <v>9260</v>
      </c>
      <c r="N1422" s="1155" t="s">
        <v>9260</v>
      </c>
      <c r="O1422" s="431">
        <v>45668.0</v>
      </c>
      <c r="P1422" s="436">
        <v>45834.0</v>
      </c>
      <c r="Q1422" s="94" t="s">
        <v>124</v>
      </c>
      <c r="R1422" s="94">
        <v>1.0</v>
      </c>
      <c r="S1422" s="167" t="s">
        <v>350</v>
      </c>
      <c r="T1422" s="162" t="s">
        <v>145</v>
      </c>
      <c r="U1422" s="167" t="s">
        <v>101</v>
      </c>
      <c r="V1422" s="167" t="s">
        <v>1043</v>
      </c>
      <c r="W1422" s="94" t="s">
        <v>694</v>
      </c>
      <c r="X1422" s="163"/>
      <c r="Y1422" s="175"/>
      <c r="Z1422" s="175"/>
      <c r="AA1422" s="175"/>
    </row>
    <row r="1423" ht="22.5" customHeight="1">
      <c r="A1423" s="72">
        <f>COUNTIF('Copy of Call &amp; Chat-Lidya (buat'!$I$4:$I$1842,I1423)</f>
        <v>2</v>
      </c>
      <c r="B1423" s="436">
        <v>46079.0</v>
      </c>
      <c r="C1423" s="94" t="s">
        <v>83</v>
      </c>
      <c r="D1423" s="94" t="s">
        <v>104</v>
      </c>
      <c r="E1423" s="94">
        <f t="shared" si="2"/>
        <v>109</v>
      </c>
      <c r="F1423" s="429">
        <v>46078.0</v>
      </c>
      <c r="G1423" s="94"/>
      <c r="H1423" s="94">
        <v>8984.0</v>
      </c>
      <c r="I1423" s="94" t="s">
        <v>9279</v>
      </c>
      <c r="J1423" s="161" t="s">
        <v>10038</v>
      </c>
      <c r="K1423" s="161" t="s">
        <v>9281</v>
      </c>
      <c r="L1423" s="430" t="s">
        <v>9281</v>
      </c>
      <c r="M1423" s="94" t="s">
        <v>9282</v>
      </c>
      <c r="N1423" s="1155" t="s">
        <v>9282</v>
      </c>
      <c r="O1423" s="431">
        <v>45671.0</v>
      </c>
      <c r="P1423" s="436">
        <v>45834.0</v>
      </c>
      <c r="Q1423" s="94" t="s">
        <v>410</v>
      </c>
      <c r="R1423" s="94">
        <v>1.0</v>
      </c>
      <c r="S1423" s="167" t="s">
        <v>126</v>
      </c>
      <c r="T1423" s="162" t="s">
        <v>127</v>
      </c>
      <c r="U1423" s="167" t="s">
        <v>128</v>
      </c>
      <c r="V1423" s="167" t="s">
        <v>131</v>
      </c>
      <c r="W1423" s="175"/>
      <c r="X1423" s="163"/>
      <c r="Y1423" s="175"/>
      <c r="Z1423" s="175"/>
      <c r="AA1423" s="175"/>
    </row>
    <row r="1424" ht="22.5" customHeight="1">
      <c r="A1424" s="72">
        <f>COUNTIF('Copy of Call &amp; Chat-Lidya (buat'!$I$4:$I$1842,I1424)</f>
        <v>2</v>
      </c>
      <c r="B1424" s="436">
        <v>46079.0</v>
      </c>
      <c r="C1424" s="94" t="s">
        <v>83</v>
      </c>
      <c r="D1424" s="94" t="s">
        <v>104</v>
      </c>
      <c r="E1424" s="94">
        <f t="shared" si="2"/>
        <v>110</v>
      </c>
      <c r="F1424" s="429">
        <v>46078.0</v>
      </c>
      <c r="G1424" s="94"/>
      <c r="H1424" s="94">
        <v>8985.0</v>
      </c>
      <c r="I1424" s="94" t="s">
        <v>9285</v>
      </c>
      <c r="J1424" s="161" t="s">
        <v>10046</v>
      </c>
      <c r="K1424" s="161" t="s">
        <v>9287</v>
      </c>
      <c r="L1424" s="430" t="s">
        <v>9287</v>
      </c>
      <c r="M1424" s="175"/>
      <c r="N1424" s="1155" t="s">
        <v>9288</v>
      </c>
      <c r="O1424" s="431">
        <v>45671.0</v>
      </c>
      <c r="P1424" s="436">
        <v>45834.0</v>
      </c>
      <c r="Q1424" s="94" t="s">
        <v>124</v>
      </c>
      <c r="R1424" s="94">
        <v>1.0</v>
      </c>
      <c r="S1424" s="167" t="s">
        <v>251</v>
      </c>
      <c r="T1424" s="162" t="s">
        <v>145</v>
      </c>
      <c r="U1424" s="167" t="s">
        <v>101</v>
      </c>
      <c r="V1424" s="167" t="s">
        <v>131</v>
      </c>
      <c r="W1424" s="175"/>
      <c r="X1424" s="163"/>
      <c r="Y1424" s="175"/>
      <c r="Z1424" s="175"/>
      <c r="AA1424" s="175"/>
    </row>
    <row r="1425" ht="22.5" customHeight="1">
      <c r="A1425" s="72">
        <f>COUNTIF('Copy of Call &amp; Chat-Lidya (buat'!$I$4:$I$1842,I1425)</f>
        <v>2</v>
      </c>
      <c r="B1425" s="436">
        <v>46079.0</v>
      </c>
      <c r="C1425" s="94" t="s">
        <v>83</v>
      </c>
      <c r="D1425" s="94" t="s">
        <v>104</v>
      </c>
      <c r="E1425" s="94">
        <f t="shared" si="2"/>
        <v>111</v>
      </c>
      <c r="F1425" s="429">
        <v>46078.0</v>
      </c>
      <c r="G1425" s="94"/>
      <c r="H1425" s="94">
        <v>8987.0</v>
      </c>
      <c r="I1425" s="94" t="s">
        <v>9291</v>
      </c>
      <c r="J1425" s="161" t="s">
        <v>9292</v>
      </c>
      <c r="K1425" s="161" t="s">
        <v>9293</v>
      </c>
      <c r="L1425" s="430" t="s">
        <v>9293</v>
      </c>
      <c r="M1425" s="94" t="s">
        <v>9294</v>
      </c>
      <c r="N1425" s="1155" t="s">
        <v>9294</v>
      </c>
      <c r="O1425" s="431">
        <v>45671.0</v>
      </c>
      <c r="P1425" s="436">
        <v>45834.0</v>
      </c>
      <c r="Q1425" s="94" t="s">
        <v>143</v>
      </c>
      <c r="R1425" s="94">
        <v>1.0</v>
      </c>
      <c r="S1425" s="167" t="s">
        <v>126</v>
      </c>
      <c r="T1425" s="162" t="s">
        <v>145</v>
      </c>
      <c r="U1425" s="167" t="s">
        <v>101</v>
      </c>
      <c r="V1425" s="167" t="s">
        <v>131</v>
      </c>
      <c r="W1425" s="175"/>
      <c r="X1425" s="163"/>
      <c r="Y1425" s="175"/>
      <c r="Z1425" s="175"/>
      <c r="AA1425" s="175"/>
    </row>
    <row r="1426" ht="22.5" customHeight="1">
      <c r="A1426" s="72">
        <f>COUNTIF('Copy of Call &amp; Chat-Lidya (buat'!$I$4:$I$1842,I1426)</f>
        <v>2</v>
      </c>
      <c r="B1426" s="436">
        <v>46079.0</v>
      </c>
      <c r="C1426" s="94" t="s">
        <v>83</v>
      </c>
      <c r="D1426" s="94" t="s">
        <v>104</v>
      </c>
      <c r="E1426" s="94">
        <f t="shared" si="2"/>
        <v>112</v>
      </c>
      <c r="F1426" s="429">
        <v>46078.0</v>
      </c>
      <c r="G1426" s="94"/>
      <c r="H1426" s="94">
        <v>8995.0</v>
      </c>
      <c r="I1426" s="94" t="s">
        <v>9297</v>
      </c>
      <c r="J1426" s="161" t="s">
        <v>10058</v>
      </c>
      <c r="K1426" s="161" t="s">
        <v>9300</v>
      </c>
      <c r="L1426" s="430" t="s">
        <v>9300</v>
      </c>
      <c r="M1426" s="94" t="s">
        <v>9301</v>
      </c>
      <c r="N1426" s="1155" t="s">
        <v>9302</v>
      </c>
      <c r="O1426" s="431">
        <v>45674.0</v>
      </c>
      <c r="P1426" s="436">
        <v>45834.0</v>
      </c>
      <c r="Q1426" s="94" t="s">
        <v>213</v>
      </c>
      <c r="R1426" s="94">
        <v>1.0</v>
      </c>
      <c r="S1426" s="167" t="s">
        <v>350</v>
      </c>
      <c r="T1426" s="162" t="s">
        <v>145</v>
      </c>
      <c r="U1426" s="167" t="s">
        <v>101</v>
      </c>
      <c r="V1426" s="167" t="s">
        <v>283</v>
      </c>
      <c r="W1426" s="175"/>
      <c r="X1426" s="163"/>
      <c r="Y1426" s="175"/>
      <c r="Z1426" s="175"/>
      <c r="AA1426" s="175"/>
    </row>
    <row r="1427" ht="22.5" customHeight="1">
      <c r="A1427" s="72">
        <f>COUNTIF('Copy of Call &amp; Chat-Lidya (buat'!$I$4:$I$1842,I1427)</f>
        <v>2</v>
      </c>
      <c r="B1427" s="436">
        <v>46079.0</v>
      </c>
      <c r="C1427" s="94" t="s">
        <v>83</v>
      </c>
      <c r="D1427" s="94" t="s">
        <v>104</v>
      </c>
      <c r="E1427" s="94">
        <f t="shared" si="2"/>
        <v>113</v>
      </c>
      <c r="F1427" s="429">
        <v>46078.0</v>
      </c>
      <c r="G1427" s="94"/>
      <c r="H1427" s="94">
        <v>8998.0</v>
      </c>
      <c r="I1427" s="94" t="s">
        <v>9304</v>
      </c>
      <c r="J1427" s="161" t="s">
        <v>10062</v>
      </c>
      <c r="K1427" s="161" t="s">
        <v>9306</v>
      </c>
      <c r="L1427" s="430" t="s">
        <v>9306</v>
      </c>
      <c r="M1427" s="94" t="s">
        <v>9307</v>
      </c>
      <c r="N1427" s="1155" t="s">
        <v>9307</v>
      </c>
      <c r="O1427" s="431">
        <v>45674.0</v>
      </c>
      <c r="P1427" s="436">
        <v>45834.0</v>
      </c>
      <c r="Q1427" s="94" t="s">
        <v>124</v>
      </c>
      <c r="R1427" s="94">
        <v>1.0</v>
      </c>
      <c r="S1427" s="167" t="s">
        <v>251</v>
      </c>
      <c r="T1427" s="162" t="s">
        <v>145</v>
      </c>
      <c r="U1427" s="167" t="s">
        <v>101</v>
      </c>
      <c r="V1427" s="167" t="s">
        <v>131</v>
      </c>
      <c r="W1427" s="175"/>
      <c r="X1427" s="163"/>
      <c r="Y1427" s="175"/>
      <c r="Z1427" s="175"/>
      <c r="AA1427" s="175"/>
    </row>
    <row r="1428" ht="22.5" customHeight="1">
      <c r="A1428" s="72">
        <f>COUNTIF('Copy of Call &amp; Chat-Lidya (buat'!$I$4:$I$1842,I1428)</f>
        <v>1</v>
      </c>
      <c r="B1428" s="436">
        <v>46079.0</v>
      </c>
      <c r="C1428" s="94" t="s">
        <v>83</v>
      </c>
      <c r="D1428" s="94" t="s">
        <v>104</v>
      </c>
      <c r="E1428" s="94">
        <f t="shared" si="2"/>
        <v>114</v>
      </c>
      <c r="F1428" s="429">
        <v>46078.0</v>
      </c>
      <c r="G1428" s="94"/>
      <c r="H1428" s="94">
        <v>9000.0</v>
      </c>
      <c r="I1428" s="94" t="s">
        <v>10065</v>
      </c>
      <c r="J1428" s="161" t="s">
        <v>3937</v>
      </c>
      <c r="K1428" s="161" t="s">
        <v>3938</v>
      </c>
      <c r="L1428" s="430" t="s">
        <v>3938</v>
      </c>
      <c r="M1428" s="94" t="s">
        <v>3939</v>
      </c>
      <c r="N1428" s="1155" t="s">
        <v>3939</v>
      </c>
      <c r="O1428" s="431">
        <v>45674.0</v>
      </c>
      <c r="P1428" s="436">
        <v>45834.0</v>
      </c>
      <c r="Q1428" s="94" t="s">
        <v>432</v>
      </c>
      <c r="R1428" s="94">
        <v>1.0</v>
      </c>
      <c r="S1428" s="167" t="s">
        <v>251</v>
      </c>
      <c r="T1428" s="162" t="s">
        <v>145</v>
      </c>
      <c r="U1428" s="167" t="s">
        <v>101</v>
      </c>
      <c r="V1428" s="167" t="s">
        <v>131</v>
      </c>
      <c r="W1428" s="175"/>
      <c r="X1428" s="163"/>
      <c r="Y1428" s="175"/>
      <c r="Z1428" s="175"/>
      <c r="AA1428" s="175"/>
    </row>
    <row r="1429" ht="22.5" customHeight="1">
      <c r="A1429" s="72">
        <f>COUNTIF('Copy of Call &amp; Chat-Lidya (buat'!$I$4:$I$1842,I1429)</f>
        <v>1</v>
      </c>
      <c r="B1429" s="436">
        <v>46079.0</v>
      </c>
      <c r="C1429" s="94" t="s">
        <v>83</v>
      </c>
      <c r="D1429" s="94" t="s">
        <v>104</v>
      </c>
      <c r="E1429" s="94">
        <f t="shared" si="2"/>
        <v>115</v>
      </c>
      <c r="F1429" s="429">
        <v>46078.0</v>
      </c>
      <c r="G1429" s="94"/>
      <c r="H1429" s="94">
        <v>9002.0</v>
      </c>
      <c r="I1429" s="94" t="s">
        <v>9309</v>
      </c>
      <c r="J1429" s="161" t="s">
        <v>9310</v>
      </c>
      <c r="K1429" s="161" t="s">
        <v>9311</v>
      </c>
      <c r="L1429" s="430" t="s">
        <v>9311</v>
      </c>
      <c r="M1429" s="94" t="s">
        <v>9312</v>
      </c>
      <c r="N1429" s="94" t="s">
        <v>9312</v>
      </c>
      <c r="O1429" s="431">
        <v>45675.0</v>
      </c>
      <c r="P1429" s="436">
        <v>45834.0</v>
      </c>
      <c r="Q1429" s="94" t="s">
        <v>124</v>
      </c>
      <c r="R1429" s="94">
        <v>1.0</v>
      </c>
      <c r="S1429" s="167" t="s">
        <v>126</v>
      </c>
      <c r="T1429" s="162" t="s">
        <v>195</v>
      </c>
      <c r="U1429" s="167" t="s">
        <v>128</v>
      </c>
      <c r="V1429" s="167" t="s">
        <v>131</v>
      </c>
      <c r="W1429" s="175"/>
      <c r="X1429" s="163"/>
      <c r="Y1429" s="175"/>
      <c r="Z1429" s="175"/>
      <c r="AA1429" s="175"/>
    </row>
    <row r="1430" ht="22.5" customHeight="1">
      <c r="A1430" s="72">
        <f>COUNTIF('Copy of Call &amp; Chat-Lidya (buat'!$I$4:$I$1842,I1430)</f>
        <v>1</v>
      </c>
      <c r="B1430" s="436">
        <v>46079.0</v>
      </c>
      <c r="C1430" s="94" t="s">
        <v>83</v>
      </c>
      <c r="D1430" s="94" t="s">
        <v>104</v>
      </c>
      <c r="E1430" s="94">
        <f t="shared" si="2"/>
        <v>116</v>
      </c>
      <c r="F1430" s="429">
        <v>46078.0</v>
      </c>
      <c r="G1430" s="94"/>
      <c r="H1430" s="94">
        <v>9014.0</v>
      </c>
      <c r="I1430" s="94" t="s">
        <v>9321</v>
      </c>
      <c r="J1430" s="161" t="s">
        <v>9322</v>
      </c>
      <c r="K1430" s="161" t="s">
        <v>9323</v>
      </c>
      <c r="L1430" s="430" t="s">
        <v>9323</v>
      </c>
      <c r="M1430" s="175"/>
      <c r="N1430" s="94" t="s">
        <v>9324</v>
      </c>
      <c r="O1430" s="431">
        <v>45677.0</v>
      </c>
      <c r="P1430" s="436">
        <v>45834.0</v>
      </c>
      <c r="Q1430" s="94" t="s">
        <v>143</v>
      </c>
      <c r="R1430" s="94">
        <v>0.0</v>
      </c>
      <c r="S1430" s="167" t="s">
        <v>292</v>
      </c>
      <c r="T1430" s="162" t="s">
        <v>127</v>
      </c>
      <c r="U1430" s="167" t="s">
        <v>101</v>
      </c>
      <c r="V1430" s="167" t="s">
        <v>873</v>
      </c>
      <c r="W1430" s="175"/>
      <c r="X1430" s="163"/>
      <c r="Y1430" s="175"/>
      <c r="Z1430" s="175"/>
      <c r="AA1430" s="175"/>
    </row>
    <row r="1431" ht="22.5" customHeight="1">
      <c r="A1431" s="72">
        <f>COUNTIF('Copy of Call &amp; Chat-Lidya (buat'!$I$4:$I$1842,I1431)</f>
        <v>3</v>
      </c>
      <c r="B1431" s="429">
        <v>46079.0</v>
      </c>
      <c r="C1431" s="94" t="s">
        <v>83</v>
      </c>
      <c r="D1431" s="94" t="s">
        <v>104</v>
      </c>
      <c r="E1431" s="94">
        <f t="shared" si="2"/>
        <v>117</v>
      </c>
      <c r="F1431" s="429">
        <v>46078.0</v>
      </c>
      <c r="G1431" s="94"/>
      <c r="H1431" s="94">
        <v>9015.0</v>
      </c>
      <c r="I1431" s="94" t="s">
        <v>9333</v>
      </c>
      <c r="J1431" s="161" t="s">
        <v>9334</v>
      </c>
      <c r="K1431" s="161" t="s">
        <v>9335</v>
      </c>
      <c r="L1431" s="430" t="s">
        <v>9335</v>
      </c>
      <c r="M1431" s="94" t="s">
        <v>9336</v>
      </c>
      <c r="N1431" s="94" t="s">
        <v>9336</v>
      </c>
      <c r="O1431" s="431">
        <v>45677.0</v>
      </c>
      <c r="P1431" s="436">
        <v>45834.0</v>
      </c>
      <c r="Q1431" s="94" t="s">
        <v>670</v>
      </c>
      <c r="R1431" s="94">
        <v>1.0</v>
      </c>
      <c r="S1431" s="167" t="s">
        <v>251</v>
      </c>
      <c r="T1431" s="162" t="s">
        <v>145</v>
      </c>
      <c r="U1431" s="167" t="s">
        <v>101</v>
      </c>
      <c r="V1431" s="167" t="s">
        <v>131</v>
      </c>
      <c r="W1431" s="175"/>
      <c r="X1431" s="163"/>
      <c r="Y1431" s="175"/>
      <c r="Z1431" s="175"/>
      <c r="AA1431" s="175"/>
    </row>
    <row r="1432" ht="22.5" customHeight="1">
      <c r="A1432" s="72">
        <f>COUNTIF('Copy of Call &amp; Chat-Lidya (buat'!$I$4:$I$1842,I1432)</f>
        <v>1</v>
      </c>
      <c r="B1432" s="429">
        <v>46079.0</v>
      </c>
      <c r="C1432" s="94" t="s">
        <v>83</v>
      </c>
      <c r="D1432" s="94" t="s">
        <v>104</v>
      </c>
      <c r="E1432" s="94">
        <f t="shared" si="2"/>
        <v>118</v>
      </c>
      <c r="F1432" s="429">
        <v>46078.0</v>
      </c>
      <c r="G1432" s="94"/>
      <c r="H1432" s="94">
        <v>9018.0</v>
      </c>
      <c r="I1432" s="94" t="s">
        <v>5662</v>
      </c>
      <c r="J1432" s="161" t="s">
        <v>5665</v>
      </c>
      <c r="K1432" s="161" t="s">
        <v>5666</v>
      </c>
      <c r="L1432" s="430" t="s">
        <v>5666</v>
      </c>
      <c r="M1432" s="175"/>
      <c r="N1432" s="94" t="s">
        <v>5668</v>
      </c>
      <c r="O1432" s="431">
        <v>45679.0</v>
      </c>
      <c r="P1432" s="436">
        <v>45834.0</v>
      </c>
      <c r="Q1432" s="94" t="s">
        <v>124</v>
      </c>
      <c r="R1432" s="94">
        <v>1.0</v>
      </c>
      <c r="S1432" s="167" t="s">
        <v>251</v>
      </c>
      <c r="T1432" s="162" t="s">
        <v>145</v>
      </c>
      <c r="U1432" s="167" t="s">
        <v>101</v>
      </c>
      <c r="V1432" s="167" t="s">
        <v>131</v>
      </c>
      <c r="W1432" s="175"/>
      <c r="X1432" s="163"/>
      <c r="Y1432" s="175"/>
      <c r="Z1432" s="175"/>
      <c r="AA1432" s="175"/>
    </row>
    <row r="1433" ht="22.5" customHeight="1">
      <c r="A1433" s="72">
        <f>COUNTIF('Copy of Call &amp; Chat-Lidya (buat'!$I$4:$I$1842,I1433)</f>
        <v>1</v>
      </c>
      <c r="B1433" s="429">
        <v>46079.0</v>
      </c>
      <c r="C1433" s="94" t="s">
        <v>83</v>
      </c>
      <c r="D1433" s="94" t="s">
        <v>104</v>
      </c>
      <c r="E1433" s="94">
        <f t="shared" si="2"/>
        <v>119</v>
      </c>
      <c r="F1433" s="429">
        <v>46078.0</v>
      </c>
      <c r="G1433" s="94"/>
      <c r="H1433" s="94">
        <v>9020.0</v>
      </c>
      <c r="I1433" s="94" t="s">
        <v>9345</v>
      </c>
      <c r="J1433" s="161" t="s">
        <v>9346</v>
      </c>
      <c r="K1433" s="161" t="s">
        <v>9348</v>
      </c>
      <c r="L1433" s="430" t="s">
        <v>9348</v>
      </c>
      <c r="M1433" s="94" t="s">
        <v>9349</v>
      </c>
      <c r="N1433" s="94" t="s">
        <v>9349</v>
      </c>
      <c r="O1433" s="431">
        <v>45679.0</v>
      </c>
      <c r="P1433" s="436">
        <v>45834.0</v>
      </c>
      <c r="Q1433" s="94" t="s">
        <v>143</v>
      </c>
      <c r="R1433" s="94">
        <v>1.0</v>
      </c>
      <c r="S1433" s="167" t="s">
        <v>251</v>
      </c>
      <c r="T1433" s="162" t="s">
        <v>145</v>
      </c>
      <c r="U1433" s="167" t="s">
        <v>101</v>
      </c>
      <c r="V1433" s="167" t="s">
        <v>131</v>
      </c>
      <c r="W1433" s="175"/>
      <c r="X1433" s="163"/>
      <c r="Y1433" s="175"/>
      <c r="Z1433" s="175"/>
      <c r="AA1433" s="175"/>
    </row>
    <row r="1434" ht="22.5" customHeight="1">
      <c r="A1434" s="72">
        <f>COUNTIF('Copy of Call &amp; Chat-Lidya (buat'!$I$4:$I$1842,I1434)</f>
        <v>1</v>
      </c>
      <c r="B1434" s="429">
        <v>46079.0</v>
      </c>
      <c r="C1434" s="94" t="s">
        <v>83</v>
      </c>
      <c r="D1434" s="94" t="s">
        <v>104</v>
      </c>
      <c r="E1434" s="94">
        <f t="shared" si="2"/>
        <v>120</v>
      </c>
      <c r="F1434" s="429">
        <v>46078.0</v>
      </c>
      <c r="G1434" s="94"/>
      <c r="H1434" s="94">
        <v>9043.0</v>
      </c>
      <c r="I1434" s="94" t="s">
        <v>10076</v>
      </c>
      <c r="J1434" s="161" t="s">
        <v>3472</v>
      </c>
      <c r="K1434" s="161" t="s">
        <v>3473</v>
      </c>
      <c r="L1434" s="430" t="s">
        <v>3473</v>
      </c>
      <c r="M1434" s="94" t="s">
        <v>3474</v>
      </c>
      <c r="N1434" s="1155" t="s">
        <v>3474</v>
      </c>
      <c r="O1434" s="431">
        <v>45685.0</v>
      </c>
      <c r="P1434" s="436">
        <v>45834.0</v>
      </c>
      <c r="Q1434" s="94" t="s">
        <v>124</v>
      </c>
      <c r="R1434" s="94">
        <v>1.0</v>
      </c>
      <c r="S1434" s="167" t="s">
        <v>251</v>
      </c>
      <c r="T1434" s="162" t="s">
        <v>145</v>
      </c>
      <c r="U1434" s="167" t="s">
        <v>101</v>
      </c>
      <c r="V1434" s="167" t="s">
        <v>131</v>
      </c>
      <c r="W1434" s="175"/>
      <c r="X1434" s="163"/>
      <c r="Y1434" s="175"/>
      <c r="Z1434" s="175"/>
      <c r="AA1434" s="175"/>
    </row>
    <row r="1435" ht="22.5" customHeight="1">
      <c r="A1435" s="72">
        <f>COUNTIF('Copy of Call &amp; Chat-Lidya (buat'!$I$4:$I$1842,I1435)</f>
        <v>1</v>
      </c>
      <c r="B1435" s="429">
        <v>46079.0</v>
      </c>
      <c r="C1435" s="94" t="s">
        <v>83</v>
      </c>
      <c r="D1435" s="94" t="s">
        <v>104</v>
      </c>
      <c r="E1435" s="94">
        <f t="shared" si="2"/>
        <v>121</v>
      </c>
      <c r="F1435" s="429">
        <v>46078.0</v>
      </c>
      <c r="G1435" s="94"/>
      <c r="H1435" s="94">
        <v>9050.0</v>
      </c>
      <c r="I1435" s="94" t="s">
        <v>10078</v>
      </c>
      <c r="J1435" s="161" t="s">
        <v>3872</v>
      </c>
      <c r="K1435" s="161" t="s">
        <v>3873</v>
      </c>
      <c r="L1435" s="430" t="s">
        <v>3873</v>
      </c>
      <c r="M1435" s="175"/>
      <c r="N1435" s="1155" t="s">
        <v>3874</v>
      </c>
      <c r="O1435" s="431">
        <v>45687.0</v>
      </c>
      <c r="P1435" s="436">
        <v>45834.0</v>
      </c>
      <c r="Q1435" s="94" t="s">
        <v>776</v>
      </c>
      <c r="R1435" s="94">
        <v>1.0</v>
      </c>
      <c r="S1435" s="167" t="s">
        <v>126</v>
      </c>
      <c r="T1435" s="162" t="s">
        <v>195</v>
      </c>
      <c r="U1435" s="167" t="s">
        <v>128</v>
      </c>
      <c r="V1435" s="167" t="s">
        <v>302</v>
      </c>
      <c r="W1435" s="175"/>
      <c r="X1435" s="163"/>
      <c r="Y1435" s="175"/>
      <c r="Z1435" s="175"/>
      <c r="AA1435" s="175"/>
    </row>
    <row r="1436" ht="22.5" customHeight="1">
      <c r="A1436" s="72">
        <f>COUNTIF('Copy of Call &amp; Chat-Lidya (buat'!$I$4:$I$1842,I1436)</f>
        <v>1</v>
      </c>
      <c r="B1436" s="429">
        <v>46079.0</v>
      </c>
      <c r="C1436" s="94" t="s">
        <v>83</v>
      </c>
      <c r="D1436" s="94" t="s">
        <v>104</v>
      </c>
      <c r="E1436" s="94">
        <f t="shared" si="2"/>
        <v>122</v>
      </c>
      <c r="F1436" s="429">
        <v>46078.0</v>
      </c>
      <c r="G1436" s="94"/>
      <c r="H1436" s="94">
        <v>9071.0</v>
      </c>
      <c r="I1436" s="94" t="s">
        <v>3933</v>
      </c>
      <c r="J1436" s="161" t="s">
        <v>10083</v>
      </c>
      <c r="K1436" s="161" t="s">
        <v>3935</v>
      </c>
      <c r="L1436" s="430" t="s">
        <v>10084</v>
      </c>
      <c r="M1436" s="94" t="s">
        <v>10085</v>
      </c>
      <c r="N1436" s="94" t="s">
        <v>3936</v>
      </c>
      <c r="O1436" s="431">
        <v>45693.0</v>
      </c>
      <c r="P1436" s="436">
        <v>45834.0</v>
      </c>
      <c r="Q1436" s="94" t="s">
        <v>124</v>
      </c>
      <c r="R1436" s="94">
        <v>0.0</v>
      </c>
      <c r="S1436" s="167" t="s">
        <v>292</v>
      </c>
      <c r="T1436" s="162" t="s">
        <v>292</v>
      </c>
      <c r="U1436" s="163"/>
      <c r="V1436" s="167" t="s">
        <v>664</v>
      </c>
      <c r="W1436" s="175"/>
      <c r="X1436" s="163"/>
      <c r="Y1436" s="175"/>
      <c r="Z1436" s="175"/>
      <c r="AA1436" s="175"/>
    </row>
    <row r="1437" ht="22.5" customHeight="1">
      <c r="A1437" s="72">
        <f>COUNTIF('Copy of Call &amp; Chat-Lidya (buat'!$I$4:$I$1842,I1437)</f>
        <v>1</v>
      </c>
      <c r="B1437" s="429">
        <v>46079.0</v>
      </c>
      <c r="C1437" s="94" t="s">
        <v>83</v>
      </c>
      <c r="D1437" s="94" t="s">
        <v>104</v>
      </c>
      <c r="E1437" s="94">
        <f t="shared" si="2"/>
        <v>123</v>
      </c>
      <c r="F1437" s="429">
        <v>46078.0</v>
      </c>
      <c r="G1437" s="94"/>
      <c r="H1437" s="94">
        <v>9075.0</v>
      </c>
      <c r="I1437" s="94" t="s">
        <v>3842</v>
      </c>
      <c r="J1437" s="161" t="s">
        <v>10087</v>
      </c>
      <c r="K1437" s="161" t="s">
        <v>3844</v>
      </c>
      <c r="L1437" s="430" t="s">
        <v>3844</v>
      </c>
      <c r="M1437" s="94" t="s">
        <v>3845</v>
      </c>
      <c r="N1437" s="94" t="s">
        <v>3845</v>
      </c>
      <c r="O1437" s="431">
        <v>45694.0</v>
      </c>
      <c r="P1437" s="436">
        <v>45834.0</v>
      </c>
      <c r="Q1437" s="94" t="s">
        <v>361</v>
      </c>
      <c r="R1437" s="94">
        <v>1.0</v>
      </c>
      <c r="S1437" s="167" t="s">
        <v>251</v>
      </c>
      <c r="T1437" s="162" t="s">
        <v>145</v>
      </c>
      <c r="U1437" s="167" t="s">
        <v>101</v>
      </c>
      <c r="V1437" s="167" t="s">
        <v>131</v>
      </c>
      <c r="W1437" s="175"/>
      <c r="X1437" s="163"/>
      <c r="Y1437" s="175"/>
      <c r="Z1437" s="175"/>
      <c r="AA1437" s="175"/>
    </row>
    <row r="1438" ht="22.5" customHeight="1">
      <c r="A1438" s="72">
        <f>COUNTIF('Copy of Call &amp; Chat-Lidya (buat'!$I$4:$I$1842,I1438)</f>
        <v>1</v>
      </c>
      <c r="B1438" s="429">
        <v>46079.0</v>
      </c>
      <c r="C1438" s="94" t="s">
        <v>83</v>
      </c>
      <c r="D1438" s="94" t="s">
        <v>104</v>
      </c>
      <c r="E1438" s="94">
        <f t="shared" si="2"/>
        <v>124</v>
      </c>
      <c r="F1438" s="429">
        <v>46078.0</v>
      </c>
      <c r="G1438" s="94"/>
      <c r="H1438" s="94">
        <v>9100.0</v>
      </c>
      <c r="I1438" s="94" t="s">
        <v>10090</v>
      </c>
      <c r="J1438" s="161" t="s">
        <v>3941</v>
      </c>
      <c r="K1438" s="161" t="s">
        <v>3941</v>
      </c>
      <c r="L1438" s="430" t="s">
        <v>3941</v>
      </c>
      <c r="M1438" s="94" t="s">
        <v>10091</v>
      </c>
      <c r="N1438" s="94" t="s">
        <v>10091</v>
      </c>
      <c r="O1438" s="431">
        <v>45699.0</v>
      </c>
      <c r="P1438" s="436">
        <v>45834.0</v>
      </c>
      <c r="Q1438" s="94" t="s">
        <v>124</v>
      </c>
      <c r="R1438" s="94">
        <v>0.0</v>
      </c>
      <c r="S1438" s="167" t="s">
        <v>126</v>
      </c>
      <c r="T1438" s="162" t="s">
        <v>127</v>
      </c>
      <c r="U1438" s="167" t="s">
        <v>128</v>
      </c>
      <c r="V1438" s="167" t="s">
        <v>131</v>
      </c>
      <c r="W1438" s="175"/>
      <c r="X1438" s="163"/>
      <c r="Y1438" s="175"/>
      <c r="Z1438" s="175"/>
      <c r="AA1438" s="175"/>
    </row>
    <row r="1439" ht="22.5" customHeight="1">
      <c r="A1439" s="72">
        <f>COUNTIF('Copy of Call &amp; Chat-Lidya (buat'!$I$4:$I$1842,I1439)</f>
        <v>1</v>
      </c>
      <c r="B1439" s="429">
        <v>46079.0</v>
      </c>
      <c r="C1439" s="94" t="s">
        <v>83</v>
      </c>
      <c r="D1439" s="94" t="s">
        <v>104</v>
      </c>
      <c r="E1439" s="94">
        <f t="shared" si="2"/>
        <v>125</v>
      </c>
      <c r="F1439" s="429">
        <v>46078.0</v>
      </c>
      <c r="G1439" s="94"/>
      <c r="H1439" s="94">
        <v>9106.0</v>
      </c>
      <c r="I1439" s="94" t="s">
        <v>10095</v>
      </c>
      <c r="J1439" s="161" t="s">
        <v>3875</v>
      </c>
      <c r="K1439" s="161" t="s">
        <v>2496</v>
      </c>
      <c r="L1439" s="430" t="s">
        <v>2496</v>
      </c>
      <c r="M1439" s="94" t="s">
        <v>10096</v>
      </c>
      <c r="N1439" s="94" t="s">
        <v>3876</v>
      </c>
      <c r="O1439" s="431">
        <v>45700.0</v>
      </c>
      <c r="P1439" s="436">
        <v>45834.0</v>
      </c>
      <c r="Q1439" s="94" t="s">
        <v>124</v>
      </c>
      <c r="R1439" s="94">
        <v>0.0</v>
      </c>
      <c r="S1439" s="167" t="s">
        <v>126</v>
      </c>
      <c r="T1439" s="162" t="s">
        <v>195</v>
      </c>
      <c r="U1439" s="167" t="s">
        <v>128</v>
      </c>
      <c r="V1439" s="167" t="s">
        <v>131</v>
      </c>
      <c r="W1439" s="175"/>
      <c r="X1439" s="163"/>
      <c r="Y1439" s="175"/>
      <c r="Z1439" s="175"/>
      <c r="AA1439" s="175"/>
    </row>
    <row r="1440" ht="22.5" customHeight="1">
      <c r="A1440" s="72">
        <f>COUNTIF('Copy of Call &amp; Chat-Lidya (buat'!$I$4:$I$1842,I1440)</f>
        <v>1</v>
      </c>
      <c r="B1440" s="429">
        <v>46079.0</v>
      </c>
      <c r="C1440" s="94" t="s">
        <v>83</v>
      </c>
      <c r="D1440" s="94" t="s">
        <v>104</v>
      </c>
      <c r="E1440" s="94">
        <f t="shared" si="2"/>
        <v>126</v>
      </c>
      <c r="F1440" s="429">
        <v>46078.0</v>
      </c>
      <c r="G1440" s="94"/>
      <c r="H1440" s="94">
        <v>9109.0</v>
      </c>
      <c r="I1440" s="94" t="s">
        <v>10102</v>
      </c>
      <c r="J1440" s="161" t="s">
        <v>10104</v>
      </c>
      <c r="K1440" s="161" t="s">
        <v>10105</v>
      </c>
      <c r="L1440" s="430" t="s">
        <v>10105</v>
      </c>
      <c r="M1440" s="94" t="s">
        <v>10106</v>
      </c>
      <c r="N1440" s="94" t="s">
        <v>10106</v>
      </c>
      <c r="O1440" s="431">
        <v>45700.0</v>
      </c>
      <c r="P1440" s="436">
        <v>45834.0</v>
      </c>
      <c r="Q1440" s="94" t="s">
        <v>124</v>
      </c>
      <c r="R1440" s="94">
        <v>0.0</v>
      </c>
      <c r="S1440" s="167" t="s">
        <v>126</v>
      </c>
      <c r="T1440" s="162" t="s">
        <v>195</v>
      </c>
      <c r="U1440" s="167" t="s">
        <v>128</v>
      </c>
      <c r="V1440" s="167" t="s">
        <v>131</v>
      </c>
      <c r="W1440" s="175"/>
      <c r="X1440" s="163"/>
      <c r="Y1440" s="175"/>
      <c r="Z1440" s="175"/>
      <c r="AA1440" s="175"/>
    </row>
    <row r="1441" ht="22.5" customHeight="1">
      <c r="A1441" s="72">
        <f>COUNTIF('Copy of Call &amp; Chat-Lidya (buat'!$I$4:$I$1842,I1441)</f>
        <v>1</v>
      </c>
      <c r="B1441" s="429">
        <v>46079.0</v>
      </c>
      <c r="C1441" s="94" t="s">
        <v>83</v>
      </c>
      <c r="D1441" s="94" t="s">
        <v>104</v>
      </c>
      <c r="E1441" s="94">
        <f t="shared" si="2"/>
        <v>127</v>
      </c>
      <c r="F1441" s="429">
        <v>46078.0</v>
      </c>
      <c r="G1441" s="94"/>
      <c r="H1441" s="94">
        <v>9110.0</v>
      </c>
      <c r="I1441" s="94" t="s">
        <v>10109</v>
      </c>
      <c r="J1441" s="161" t="s">
        <v>3940</v>
      </c>
      <c r="K1441" s="161" t="s">
        <v>3941</v>
      </c>
      <c r="L1441" s="430" t="s">
        <v>3941</v>
      </c>
      <c r="M1441" s="94" t="s">
        <v>3942</v>
      </c>
      <c r="N1441" s="94" t="s">
        <v>3942</v>
      </c>
      <c r="O1441" s="431">
        <v>45700.0</v>
      </c>
      <c r="P1441" s="436">
        <v>45834.0</v>
      </c>
      <c r="Q1441" s="94" t="s">
        <v>124</v>
      </c>
      <c r="R1441" s="94">
        <v>0.0</v>
      </c>
      <c r="S1441" s="167" t="s">
        <v>126</v>
      </c>
      <c r="T1441" s="162" t="s">
        <v>195</v>
      </c>
      <c r="U1441" s="167" t="s">
        <v>128</v>
      </c>
      <c r="V1441" s="167" t="s">
        <v>131</v>
      </c>
      <c r="W1441" s="175"/>
      <c r="X1441" s="163"/>
      <c r="Y1441" s="175"/>
      <c r="Z1441" s="175"/>
      <c r="AA1441" s="175"/>
    </row>
    <row r="1442" ht="22.5" customHeight="1">
      <c r="A1442" s="72">
        <f>COUNTIF('Copy of Call &amp; Chat-Lidya (buat'!$I$4:$I$1842,I1442)</f>
        <v>1</v>
      </c>
      <c r="B1442" s="429">
        <v>46079.0</v>
      </c>
      <c r="C1442" s="94" t="s">
        <v>83</v>
      </c>
      <c r="D1442" s="94" t="s">
        <v>104</v>
      </c>
      <c r="E1442" s="94">
        <f t="shared" si="2"/>
        <v>128</v>
      </c>
      <c r="F1442" s="429">
        <v>46078.0</v>
      </c>
      <c r="G1442" s="94"/>
      <c r="H1442" s="94">
        <v>9136.0</v>
      </c>
      <c r="I1442" s="94" t="s">
        <v>10112</v>
      </c>
      <c r="J1442" s="161" t="s">
        <v>10113</v>
      </c>
      <c r="K1442" s="161" t="s">
        <v>10114</v>
      </c>
      <c r="L1442" s="430" t="s">
        <v>10114</v>
      </c>
      <c r="M1442" s="94" t="s">
        <v>10115</v>
      </c>
      <c r="N1442" s="94" t="s">
        <v>10116</v>
      </c>
      <c r="O1442" s="431">
        <v>45705.0</v>
      </c>
      <c r="P1442" s="436">
        <v>45834.0</v>
      </c>
      <c r="Q1442" s="94" t="s">
        <v>143</v>
      </c>
      <c r="R1442" s="94">
        <v>1.0</v>
      </c>
      <c r="S1442" s="167" t="s">
        <v>350</v>
      </c>
      <c r="T1442" s="162" t="s">
        <v>145</v>
      </c>
      <c r="U1442" s="167" t="s">
        <v>101</v>
      </c>
      <c r="V1442" s="167" t="s">
        <v>131</v>
      </c>
      <c r="W1442" s="175"/>
      <c r="X1442" s="163"/>
      <c r="Y1442" s="175"/>
      <c r="Z1442" s="175"/>
      <c r="AA1442" s="175"/>
    </row>
    <row r="1443" ht="22.5" customHeight="1">
      <c r="A1443" s="72">
        <f>COUNTIF('Copy of Call &amp; Chat-Lidya (buat'!$I$4:$I$1842,I1443)</f>
        <v>2</v>
      </c>
      <c r="B1443" s="429">
        <v>46079.0</v>
      </c>
      <c r="C1443" s="94" t="s">
        <v>83</v>
      </c>
      <c r="D1443" s="94" t="s">
        <v>104</v>
      </c>
      <c r="E1443" s="94">
        <f t="shared" si="2"/>
        <v>129</v>
      </c>
      <c r="F1443" s="429">
        <v>46078.0</v>
      </c>
      <c r="G1443" s="94"/>
      <c r="H1443" s="94">
        <v>9161.0</v>
      </c>
      <c r="I1443" s="94" t="s">
        <v>10121</v>
      </c>
      <c r="J1443" s="161" t="s">
        <v>3677</v>
      </c>
      <c r="K1443" s="161" t="s">
        <v>3678</v>
      </c>
      <c r="L1443" s="430" t="s">
        <v>3678</v>
      </c>
      <c r="M1443" s="94" t="s">
        <v>3679</v>
      </c>
      <c r="N1443" s="94" t="s">
        <v>3679</v>
      </c>
      <c r="O1443" s="431">
        <v>45709.0</v>
      </c>
      <c r="P1443" s="436">
        <v>45834.0</v>
      </c>
      <c r="Q1443" s="94" t="s">
        <v>222</v>
      </c>
      <c r="R1443" s="94">
        <v>1.0</v>
      </c>
      <c r="S1443" s="167" t="s">
        <v>126</v>
      </c>
      <c r="T1443" s="162" t="s">
        <v>145</v>
      </c>
      <c r="U1443" s="167" t="s">
        <v>101</v>
      </c>
      <c r="V1443" s="167" t="s">
        <v>873</v>
      </c>
      <c r="W1443" s="175"/>
      <c r="X1443" s="163"/>
      <c r="Y1443" s="175"/>
      <c r="Z1443" s="175"/>
      <c r="AA1443" s="175"/>
    </row>
    <row r="1444" ht="22.5" customHeight="1">
      <c r="A1444" s="72">
        <f>COUNTIF('Copy of Call &amp; Chat-Lidya (buat'!$I$4:$I$1842,I1444)</f>
        <v>2</v>
      </c>
      <c r="B1444" s="429">
        <v>46079.0</v>
      </c>
      <c r="C1444" s="94" t="s">
        <v>83</v>
      </c>
      <c r="D1444" s="94" t="s">
        <v>104</v>
      </c>
      <c r="E1444" s="94">
        <f t="shared" si="2"/>
        <v>130</v>
      </c>
      <c r="F1444" s="429">
        <v>46078.0</v>
      </c>
      <c r="G1444" s="94"/>
      <c r="H1444" s="94">
        <v>9205.0</v>
      </c>
      <c r="I1444" s="94" t="s">
        <v>2804</v>
      </c>
      <c r="J1444" s="161" t="s">
        <v>2805</v>
      </c>
      <c r="K1444" s="161" t="s">
        <v>2807</v>
      </c>
      <c r="L1444" s="430" t="s">
        <v>2807</v>
      </c>
      <c r="M1444" s="94" t="s">
        <v>1872</v>
      </c>
      <c r="N1444" s="94" t="s">
        <v>1872</v>
      </c>
      <c r="O1444" s="431">
        <v>45722.0</v>
      </c>
      <c r="P1444" s="436">
        <v>45834.0</v>
      </c>
      <c r="Q1444" s="94" t="s">
        <v>222</v>
      </c>
      <c r="R1444" s="94">
        <v>1.0</v>
      </c>
      <c r="S1444" s="167" t="s">
        <v>251</v>
      </c>
      <c r="T1444" s="162" t="s">
        <v>145</v>
      </c>
      <c r="U1444" s="167" t="s">
        <v>101</v>
      </c>
      <c r="V1444" s="167" t="s">
        <v>131</v>
      </c>
      <c r="W1444" s="175"/>
      <c r="X1444" s="163"/>
      <c r="Y1444" s="175"/>
      <c r="Z1444" s="175"/>
      <c r="AA1444" s="175"/>
    </row>
    <row r="1445" ht="22.5" customHeight="1">
      <c r="A1445" s="72">
        <f>COUNTIF('Copy of Call &amp; Chat-Lidya (buat'!$I$4:$I$1842,I1445)</f>
        <v>3</v>
      </c>
      <c r="B1445" s="429">
        <v>46079.0</v>
      </c>
      <c r="C1445" s="94" t="s">
        <v>83</v>
      </c>
      <c r="D1445" s="94" t="s">
        <v>104</v>
      </c>
      <c r="E1445" s="94">
        <f t="shared" si="2"/>
        <v>131</v>
      </c>
      <c r="F1445" s="429">
        <v>46078.0</v>
      </c>
      <c r="G1445" s="94"/>
      <c r="H1445" s="94">
        <v>9212.0</v>
      </c>
      <c r="I1445" s="94" t="s">
        <v>10134</v>
      </c>
      <c r="J1445" s="161" t="s">
        <v>3819</v>
      </c>
      <c r="K1445" s="161" t="s">
        <v>3820</v>
      </c>
      <c r="L1445" s="430" t="s">
        <v>3820</v>
      </c>
      <c r="M1445" s="94" t="s">
        <v>3821</v>
      </c>
      <c r="N1445" s="94" t="s">
        <v>3821</v>
      </c>
      <c r="O1445" s="431">
        <v>45723.0</v>
      </c>
      <c r="P1445" s="436">
        <v>45834.0</v>
      </c>
      <c r="Q1445" s="94" t="s">
        <v>285</v>
      </c>
      <c r="R1445" s="94">
        <v>1.0</v>
      </c>
      <c r="S1445" s="167" t="s">
        <v>251</v>
      </c>
      <c r="T1445" s="162" t="s">
        <v>145</v>
      </c>
      <c r="U1445" s="167" t="s">
        <v>101</v>
      </c>
      <c r="V1445" s="167" t="s">
        <v>131</v>
      </c>
      <c r="W1445" s="175"/>
      <c r="X1445" s="163"/>
      <c r="Y1445" s="175"/>
      <c r="Z1445" s="175"/>
      <c r="AA1445" s="175"/>
    </row>
    <row r="1446" ht="22.5" customHeight="1">
      <c r="A1446" s="72">
        <f>COUNTIF('Copy of Call &amp; Chat-Lidya (buat'!$I$4:$I$1842,I1446)</f>
        <v>3</v>
      </c>
      <c r="B1446" s="429">
        <v>46079.0</v>
      </c>
      <c r="C1446" s="94" t="s">
        <v>83</v>
      </c>
      <c r="D1446" s="94" t="s">
        <v>104</v>
      </c>
      <c r="E1446" s="94">
        <f t="shared" si="2"/>
        <v>132</v>
      </c>
      <c r="F1446" s="429">
        <v>46078.0</v>
      </c>
      <c r="G1446" s="94"/>
      <c r="H1446" s="94">
        <v>9229.0</v>
      </c>
      <c r="I1446" s="94" t="s">
        <v>3832</v>
      </c>
      <c r="J1446" s="161" t="s">
        <v>3833</v>
      </c>
      <c r="K1446" s="161" t="s">
        <v>3834</v>
      </c>
      <c r="L1446" s="430" t="s">
        <v>3834</v>
      </c>
      <c r="M1446" s="94" t="s">
        <v>10137</v>
      </c>
      <c r="N1446" s="94" t="s">
        <v>3835</v>
      </c>
      <c r="O1446" s="431">
        <v>45730.0</v>
      </c>
      <c r="P1446" s="436">
        <v>45834.0</v>
      </c>
      <c r="Q1446" s="94" t="s">
        <v>213</v>
      </c>
      <c r="R1446" s="94">
        <v>1.0</v>
      </c>
      <c r="S1446" s="167" t="s">
        <v>251</v>
      </c>
      <c r="T1446" s="162" t="s">
        <v>145</v>
      </c>
      <c r="U1446" s="167" t="s">
        <v>101</v>
      </c>
      <c r="V1446" s="167" t="s">
        <v>131</v>
      </c>
      <c r="W1446" s="175"/>
      <c r="X1446" s="163"/>
      <c r="Y1446" s="175"/>
      <c r="Z1446" s="175"/>
      <c r="AA1446" s="175"/>
    </row>
    <row r="1447" ht="22.5" customHeight="1">
      <c r="A1447" s="72">
        <f>COUNTIF('Copy of Call &amp; Chat-Lidya (buat'!$I$4:$I$1842,I1447)</f>
        <v>3</v>
      </c>
      <c r="B1447" s="429">
        <v>46079.0</v>
      </c>
      <c r="C1447" s="94" t="s">
        <v>83</v>
      </c>
      <c r="D1447" s="94" t="s">
        <v>104</v>
      </c>
      <c r="E1447" s="94">
        <f t="shared" si="2"/>
        <v>133</v>
      </c>
      <c r="F1447" s="429">
        <v>46078.0</v>
      </c>
      <c r="G1447" s="94"/>
      <c r="H1447" s="94">
        <v>9254.0</v>
      </c>
      <c r="I1447" s="94" t="s">
        <v>10138</v>
      </c>
      <c r="J1447" s="161" t="s">
        <v>10139</v>
      </c>
      <c r="K1447" s="161" t="s">
        <v>10140</v>
      </c>
      <c r="L1447" s="430" t="s">
        <v>10140</v>
      </c>
      <c r="M1447" s="175"/>
      <c r="N1447" s="94" t="s">
        <v>10141</v>
      </c>
      <c r="O1447" s="431">
        <v>45737.0</v>
      </c>
      <c r="P1447" s="436">
        <v>45834.0</v>
      </c>
      <c r="Q1447" s="94" t="s">
        <v>143</v>
      </c>
      <c r="R1447" s="94">
        <v>1.0</v>
      </c>
      <c r="S1447" s="167" t="s">
        <v>126</v>
      </c>
      <c r="T1447" s="162" t="s">
        <v>195</v>
      </c>
      <c r="U1447" s="167" t="s">
        <v>128</v>
      </c>
      <c r="V1447" s="167" t="s">
        <v>302</v>
      </c>
      <c r="W1447" s="175"/>
      <c r="X1447" s="163"/>
      <c r="Y1447" s="175"/>
      <c r="Z1447" s="175"/>
      <c r="AA1447" s="175"/>
    </row>
    <row r="1448" ht="22.5" customHeight="1">
      <c r="A1448" s="72">
        <f>COUNTIF('Copy of Call &amp; Chat-Lidya (buat'!$I$4:$I$1842,I1448)</f>
        <v>1</v>
      </c>
      <c r="B1448" s="429">
        <v>46079.0</v>
      </c>
      <c r="C1448" s="94" t="s">
        <v>83</v>
      </c>
      <c r="D1448" s="94" t="s">
        <v>104</v>
      </c>
      <c r="E1448" s="94">
        <f t="shared" si="2"/>
        <v>134</v>
      </c>
      <c r="F1448" s="429">
        <v>46078.0</v>
      </c>
      <c r="G1448" s="94"/>
      <c r="H1448" s="94">
        <v>9267.0</v>
      </c>
      <c r="I1448" s="94" t="s">
        <v>3815</v>
      </c>
      <c r="J1448" s="161" t="s">
        <v>3816</v>
      </c>
      <c r="K1448" s="161" t="s">
        <v>3817</v>
      </c>
      <c r="L1448" s="430" t="s">
        <v>3817</v>
      </c>
      <c r="M1448" s="94" t="s">
        <v>10145</v>
      </c>
      <c r="N1448" s="94" t="s">
        <v>3818</v>
      </c>
      <c r="O1448" s="431">
        <v>45739.0</v>
      </c>
      <c r="P1448" s="436">
        <v>45834.0</v>
      </c>
      <c r="Q1448" s="94" t="s">
        <v>124</v>
      </c>
      <c r="R1448" s="94">
        <v>1.0</v>
      </c>
      <c r="S1448" s="167" t="s">
        <v>251</v>
      </c>
      <c r="T1448" s="162" t="s">
        <v>145</v>
      </c>
      <c r="U1448" s="167" t="s">
        <v>101</v>
      </c>
      <c r="V1448" s="167" t="s">
        <v>131</v>
      </c>
      <c r="W1448" s="175"/>
      <c r="X1448" s="163"/>
      <c r="Y1448" s="175"/>
      <c r="Z1448" s="175"/>
      <c r="AA1448" s="175"/>
    </row>
    <row r="1449" ht="22.5" customHeight="1">
      <c r="A1449" s="72">
        <f>COUNTIF('Copy of Call &amp; Chat-Lidya (buat'!$I$4:$I$1842,I1449)</f>
        <v>7</v>
      </c>
      <c r="B1449" s="436">
        <v>46079.0</v>
      </c>
      <c r="C1449" s="94" t="s">
        <v>83</v>
      </c>
      <c r="D1449" s="94" t="s">
        <v>104</v>
      </c>
      <c r="E1449" s="94">
        <f t="shared" si="2"/>
        <v>135</v>
      </c>
      <c r="F1449" s="436">
        <v>46075.0</v>
      </c>
      <c r="G1449" s="94"/>
      <c r="H1449" s="94" t="s">
        <v>1878</v>
      </c>
      <c r="I1449" s="94" t="s">
        <v>1879</v>
      </c>
      <c r="J1449" s="161" t="s">
        <v>1880</v>
      </c>
      <c r="K1449" s="161" t="s">
        <v>1881</v>
      </c>
      <c r="L1449" s="430" t="s">
        <v>1881</v>
      </c>
      <c r="M1449" s="94" t="s">
        <v>1882</v>
      </c>
      <c r="N1449" s="94" t="s">
        <v>1882</v>
      </c>
      <c r="O1449" s="431">
        <v>46075.0</v>
      </c>
      <c r="P1449" s="436">
        <v>46089.0</v>
      </c>
      <c r="Q1449" s="94" t="s">
        <v>98</v>
      </c>
      <c r="R1449" s="94">
        <v>2.0</v>
      </c>
      <c r="S1449" s="167" t="s">
        <v>100</v>
      </c>
      <c r="T1449" s="162" t="s">
        <v>100</v>
      </c>
      <c r="U1449" s="167" t="s">
        <v>101</v>
      </c>
      <c r="V1449" s="167" t="s">
        <v>1050</v>
      </c>
      <c r="W1449" s="167" t="s">
        <v>509</v>
      </c>
      <c r="X1449" s="167" t="s">
        <v>1035</v>
      </c>
      <c r="Y1449" s="175"/>
      <c r="Z1449" s="175"/>
      <c r="AA1449" s="175"/>
    </row>
    <row r="1450" ht="22.5" customHeight="1">
      <c r="A1450" s="72">
        <f>COUNTIF('Copy of Call &amp; Chat-Lidya (buat'!$I$4:$I$1842,I1450)</f>
        <v>3</v>
      </c>
      <c r="B1450" s="436">
        <v>46079.0</v>
      </c>
      <c r="C1450" s="94" t="s">
        <v>83</v>
      </c>
      <c r="D1450" s="94" t="s">
        <v>104</v>
      </c>
      <c r="E1450" s="94">
        <f t="shared" si="2"/>
        <v>136</v>
      </c>
      <c r="F1450" s="436">
        <v>46076.0</v>
      </c>
      <c r="G1450" s="94"/>
      <c r="H1450" s="94" t="s">
        <v>9654</v>
      </c>
      <c r="I1450" s="94" t="s">
        <v>9655</v>
      </c>
      <c r="J1450" s="161" t="s">
        <v>9657</v>
      </c>
      <c r="K1450" s="161" t="s">
        <v>9659</v>
      </c>
      <c r="L1450" s="430" t="s">
        <v>9659</v>
      </c>
      <c r="M1450" s="94" t="s">
        <v>9660</v>
      </c>
      <c r="N1450" s="94" t="s">
        <v>9660</v>
      </c>
      <c r="O1450" s="431">
        <v>46076.0</v>
      </c>
      <c r="P1450" s="436">
        <v>46090.0</v>
      </c>
      <c r="Q1450" s="94" t="s">
        <v>135</v>
      </c>
      <c r="R1450" s="94">
        <v>1.0</v>
      </c>
      <c r="S1450" s="167" t="s">
        <v>251</v>
      </c>
      <c r="T1450" s="162" t="s">
        <v>145</v>
      </c>
      <c r="U1450" s="167" t="s">
        <v>101</v>
      </c>
      <c r="V1450" s="167" t="s">
        <v>131</v>
      </c>
      <c r="W1450" s="163"/>
      <c r="X1450" s="163"/>
      <c r="Y1450" s="175"/>
      <c r="Z1450" s="175"/>
      <c r="AA1450" s="175"/>
    </row>
    <row r="1451" ht="22.5" customHeight="1">
      <c r="A1451" s="72">
        <f>COUNTIF('Copy of Call &amp; Chat-Lidya (buat'!$I$4:$I$1842,I1451)</f>
        <v>7</v>
      </c>
      <c r="B1451" s="436">
        <v>46079.0</v>
      </c>
      <c r="C1451" s="94" t="s">
        <v>83</v>
      </c>
      <c r="D1451" s="94" t="s">
        <v>104</v>
      </c>
      <c r="E1451" s="94">
        <f t="shared" si="2"/>
        <v>137</v>
      </c>
      <c r="F1451" s="436">
        <v>46077.0</v>
      </c>
      <c r="G1451" s="94"/>
      <c r="H1451" s="94" t="s">
        <v>9663</v>
      </c>
      <c r="I1451" s="94" t="s">
        <v>2337</v>
      </c>
      <c r="J1451" s="161" t="s">
        <v>2339</v>
      </c>
      <c r="K1451" s="161" t="s">
        <v>2342</v>
      </c>
      <c r="L1451" s="430" t="s">
        <v>2342</v>
      </c>
      <c r="M1451" s="94" t="s">
        <v>2343</v>
      </c>
      <c r="N1451" s="94" t="s">
        <v>2343</v>
      </c>
      <c r="O1451" s="431">
        <v>46076.0</v>
      </c>
      <c r="P1451" s="436">
        <v>46090.0</v>
      </c>
      <c r="Q1451" s="94" t="s">
        <v>124</v>
      </c>
      <c r="R1451" s="94">
        <v>2.0</v>
      </c>
      <c r="S1451" s="167" t="s">
        <v>381</v>
      </c>
      <c r="T1451" s="162" t="s">
        <v>145</v>
      </c>
      <c r="U1451" s="167" t="s">
        <v>101</v>
      </c>
      <c r="V1451" s="167" t="s">
        <v>283</v>
      </c>
      <c r="W1451" s="167" t="s">
        <v>509</v>
      </c>
      <c r="X1451" s="167" t="s">
        <v>1035</v>
      </c>
      <c r="Y1451" s="175"/>
      <c r="Z1451" s="175"/>
      <c r="AA1451" s="175"/>
    </row>
    <row r="1452" ht="22.5" customHeight="1">
      <c r="A1452" s="72">
        <f>COUNTIF('Copy of Call &amp; Chat-Lidya (buat'!$I$4:$I$1842,I1452)</f>
        <v>5</v>
      </c>
      <c r="B1452" s="436">
        <v>46079.0</v>
      </c>
      <c r="C1452" s="94" t="s">
        <v>83</v>
      </c>
      <c r="D1452" s="94" t="s">
        <v>104</v>
      </c>
      <c r="E1452" s="94">
        <f t="shared" si="2"/>
        <v>138</v>
      </c>
      <c r="F1452" s="436">
        <v>46077.0</v>
      </c>
      <c r="G1452" s="94"/>
      <c r="H1452" s="94" t="s">
        <v>3283</v>
      </c>
      <c r="I1452" s="94" t="s">
        <v>2567</v>
      </c>
      <c r="J1452" s="161" t="s">
        <v>2568</v>
      </c>
      <c r="K1452" s="161" t="s">
        <v>2569</v>
      </c>
      <c r="L1452" s="430" t="s">
        <v>2569</v>
      </c>
      <c r="M1452" s="94" t="s">
        <v>2571</v>
      </c>
      <c r="N1452" s="94" t="s">
        <v>3284</v>
      </c>
      <c r="O1452" s="431">
        <v>46077.0</v>
      </c>
      <c r="P1452" s="436">
        <v>46091.0</v>
      </c>
      <c r="Q1452" s="94" t="s">
        <v>124</v>
      </c>
      <c r="R1452" s="94">
        <v>2.0</v>
      </c>
      <c r="S1452" s="167" t="s">
        <v>251</v>
      </c>
      <c r="T1452" s="162" t="s">
        <v>100</v>
      </c>
      <c r="U1452" s="167" t="s">
        <v>101</v>
      </c>
      <c r="V1452" s="167" t="s">
        <v>341</v>
      </c>
      <c r="W1452" s="167" t="s">
        <v>509</v>
      </c>
      <c r="X1452" s="167" t="s">
        <v>9247</v>
      </c>
      <c r="Y1452" s="435"/>
      <c r="Z1452" s="435"/>
      <c r="AA1452" s="175"/>
    </row>
    <row r="1453" ht="22.5" customHeight="1">
      <c r="A1453" s="72">
        <f>COUNTIF('Copy of Call &amp; Chat-Lidya (buat'!$I$4:$I$1842,I1453)</f>
        <v>5</v>
      </c>
      <c r="B1453" s="436">
        <v>46079.0</v>
      </c>
      <c r="C1453" s="94" t="s">
        <v>83</v>
      </c>
      <c r="D1453" s="94" t="s">
        <v>104</v>
      </c>
      <c r="E1453" s="94">
        <f t="shared" si="2"/>
        <v>139</v>
      </c>
      <c r="F1453" s="429">
        <v>46067.0</v>
      </c>
      <c r="G1453" s="94"/>
      <c r="H1453" s="94" t="s">
        <v>3282</v>
      </c>
      <c r="I1453" s="94" t="s">
        <v>2248</v>
      </c>
      <c r="J1453" s="161" t="s">
        <v>2249</v>
      </c>
      <c r="K1453" s="161" t="s">
        <v>2249</v>
      </c>
      <c r="L1453" s="430" t="s">
        <v>2249</v>
      </c>
      <c r="M1453" s="94" t="s">
        <v>2254</v>
      </c>
      <c r="N1453" s="94" t="s">
        <v>2254</v>
      </c>
      <c r="O1453" s="431">
        <v>46067.0</v>
      </c>
      <c r="P1453" s="436">
        <v>46080.0</v>
      </c>
      <c r="Q1453" s="94" t="s">
        <v>631</v>
      </c>
      <c r="R1453" s="94">
        <v>2.0</v>
      </c>
      <c r="S1453" s="167" t="s">
        <v>126</v>
      </c>
      <c r="T1453" s="162" t="s">
        <v>145</v>
      </c>
      <c r="U1453" s="167" t="s">
        <v>101</v>
      </c>
      <c r="V1453" s="167" t="s">
        <v>131</v>
      </c>
      <c r="W1453" s="175"/>
      <c r="X1453" s="163"/>
      <c r="Y1453" s="175"/>
      <c r="Z1453" s="175"/>
      <c r="AA1453" s="175"/>
    </row>
    <row r="1454" ht="22.5" customHeight="1">
      <c r="A1454" s="72">
        <f>COUNTIF('Copy of Call &amp; Chat-Lidya (buat'!$I$4:$I$1842,I1454)</f>
        <v>10</v>
      </c>
      <c r="B1454" s="436">
        <v>46080.0</v>
      </c>
      <c r="C1454" s="94" t="s">
        <v>83</v>
      </c>
      <c r="D1454" s="94" t="s">
        <v>104</v>
      </c>
      <c r="E1454" s="94">
        <f t="shared" si="2"/>
        <v>140</v>
      </c>
      <c r="F1454" s="429">
        <v>46061.0</v>
      </c>
      <c r="G1454" s="94"/>
      <c r="H1454" s="94" t="s">
        <v>1661</v>
      </c>
      <c r="I1454" s="94" t="s">
        <v>1662</v>
      </c>
      <c r="J1454" s="161" t="s">
        <v>1663</v>
      </c>
      <c r="K1454" s="161" t="s">
        <v>1664</v>
      </c>
      <c r="L1454" s="430" t="s">
        <v>1664</v>
      </c>
      <c r="M1454" s="94" t="s">
        <v>1667</v>
      </c>
      <c r="N1454" s="175"/>
      <c r="O1454" s="431">
        <v>46061.0</v>
      </c>
      <c r="P1454" s="436">
        <v>46075.0</v>
      </c>
      <c r="Q1454" s="94" t="s">
        <v>485</v>
      </c>
      <c r="R1454" s="94">
        <v>2.0</v>
      </c>
      <c r="S1454" s="167" t="s">
        <v>251</v>
      </c>
      <c r="T1454" s="162" t="s">
        <v>145</v>
      </c>
      <c r="U1454" s="167" t="s">
        <v>101</v>
      </c>
      <c r="V1454" s="167" t="s">
        <v>131</v>
      </c>
      <c r="W1454" s="163"/>
      <c r="X1454" s="167" t="s">
        <v>1035</v>
      </c>
      <c r="Y1454" s="175"/>
      <c r="Z1454" s="175"/>
      <c r="AA1454" s="175"/>
    </row>
    <row r="1455" ht="22.5" customHeight="1">
      <c r="A1455" s="72">
        <f>COUNTIF('Copy of Call &amp; Chat-Lidya (buat'!$I$4:$I$1842,I1455)</f>
        <v>5</v>
      </c>
      <c r="B1455" s="436">
        <v>46080.0</v>
      </c>
      <c r="C1455" s="94" t="s">
        <v>83</v>
      </c>
      <c r="D1455" s="94" t="s">
        <v>104</v>
      </c>
      <c r="E1455" s="94">
        <f t="shared" si="2"/>
        <v>141</v>
      </c>
      <c r="F1455" s="436">
        <v>46077.0</v>
      </c>
      <c r="G1455" s="94"/>
      <c r="H1455" s="94" t="s">
        <v>3283</v>
      </c>
      <c r="I1455" s="94" t="s">
        <v>2567</v>
      </c>
      <c r="J1455" s="161" t="s">
        <v>2568</v>
      </c>
      <c r="K1455" s="161" t="s">
        <v>2569</v>
      </c>
      <c r="L1455" s="430" t="s">
        <v>2569</v>
      </c>
      <c r="M1455" s="94" t="s">
        <v>2571</v>
      </c>
      <c r="N1455" s="94" t="s">
        <v>3284</v>
      </c>
      <c r="O1455" s="431">
        <v>46077.0</v>
      </c>
      <c r="P1455" s="436">
        <v>46091.0</v>
      </c>
      <c r="Q1455" s="94" t="s">
        <v>124</v>
      </c>
      <c r="R1455" s="94">
        <v>2.0</v>
      </c>
      <c r="S1455" s="167" t="s">
        <v>251</v>
      </c>
      <c r="T1455" s="162" t="s">
        <v>145</v>
      </c>
      <c r="U1455" s="167" t="s">
        <v>101</v>
      </c>
      <c r="V1455" s="167" t="s">
        <v>131</v>
      </c>
      <c r="W1455" s="167" t="s">
        <v>509</v>
      </c>
      <c r="X1455" s="167" t="s">
        <v>9247</v>
      </c>
      <c r="Y1455" s="435"/>
      <c r="Z1455" s="435"/>
      <c r="AA1455" s="175"/>
    </row>
    <row r="1456" ht="22.5" customHeight="1">
      <c r="A1456" s="72">
        <f>COUNTIF('Copy of Call &amp; Chat-Lidya (buat'!$I$4:$I$1842,I1456)</f>
        <v>6</v>
      </c>
      <c r="B1456" s="436">
        <v>46080.0</v>
      </c>
      <c r="C1456" s="94" t="s">
        <v>83</v>
      </c>
      <c r="D1456" s="94" t="s">
        <v>55</v>
      </c>
      <c r="E1456" s="94">
        <f t="shared" si="2"/>
        <v>142</v>
      </c>
      <c r="F1456" s="429">
        <v>46048.0</v>
      </c>
      <c r="G1456" s="94"/>
      <c r="H1456" s="94">
        <v>10432.0</v>
      </c>
      <c r="I1456" s="94" t="s">
        <v>2556</v>
      </c>
      <c r="J1456" s="161" t="s">
        <v>2558</v>
      </c>
      <c r="K1456" s="161" t="s">
        <v>2559</v>
      </c>
      <c r="L1456" s="430" t="s">
        <v>2559</v>
      </c>
      <c r="M1456" s="94" t="s">
        <v>2560</v>
      </c>
      <c r="N1456" s="94" t="s">
        <v>3120</v>
      </c>
      <c r="O1456" s="431">
        <v>46027.0</v>
      </c>
      <c r="P1456" s="436">
        <v>46041.0</v>
      </c>
      <c r="Q1456" s="94" t="s">
        <v>143</v>
      </c>
      <c r="R1456" s="94">
        <v>2.0</v>
      </c>
      <c r="S1456" s="167" t="s">
        <v>99</v>
      </c>
      <c r="T1456" s="162" t="s">
        <v>100</v>
      </c>
      <c r="U1456" s="167" t="s">
        <v>101</v>
      </c>
      <c r="V1456" s="167" t="s">
        <v>341</v>
      </c>
      <c r="W1456" s="163"/>
      <c r="X1456" s="167" t="s">
        <v>1035</v>
      </c>
      <c r="Y1456" s="175"/>
      <c r="Z1456" s="175"/>
      <c r="AA1456" s="175"/>
    </row>
    <row r="1457" ht="22.5" customHeight="1">
      <c r="A1457" s="72">
        <f>COUNTIF('Copy of Call &amp; Chat-Lidya (buat'!$I$4:$I$1842,I1457)</f>
        <v>26</v>
      </c>
      <c r="B1457" s="436">
        <v>46080.0</v>
      </c>
      <c r="C1457" s="94" t="s">
        <v>83</v>
      </c>
      <c r="D1457" s="94" t="s">
        <v>104</v>
      </c>
      <c r="E1457" s="94">
        <f t="shared" si="2"/>
        <v>143</v>
      </c>
      <c r="F1457" s="429">
        <v>46078.0</v>
      </c>
      <c r="G1457" s="175"/>
      <c r="H1457" s="175"/>
      <c r="I1457" s="94" t="s">
        <v>2116</v>
      </c>
      <c r="J1457" s="161" t="s">
        <v>2576</v>
      </c>
      <c r="K1457" s="161" t="s">
        <v>2116</v>
      </c>
      <c r="L1457" s="175" t="s">
        <v>2116</v>
      </c>
      <c r="M1457" s="94" t="s">
        <v>2116</v>
      </c>
      <c r="N1457" s="94" t="s">
        <v>2116</v>
      </c>
      <c r="O1457" s="514" t="s">
        <v>2116</v>
      </c>
      <c r="P1457" s="94" t="s">
        <v>2116</v>
      </c>
      <c r="Q1457" s="94" t="s">
        <v>124</v>
      </c>
      <c r="R1457" s="94">
        <v>2.0</v>
      </c>
      <c r="S1457" s="167" t="s">
        <v>99</v>
      </c>
      <c r="T1457" s="162" t="s">
        <v>145</v>
      </c>
      <c r="U1457" s="167" t="s">
        <v>101</v>
      </c>
      <c r="V1457" s="167" t="s">
        <v>131</v>
      </c>
      <c r="W1457" s="175"/>
      <c r="X1457" s="163"/>
      <c r="Y1457" s="175"/>
      <c r="Z1457" s="175"/>
      <c r="AA1457" s="175"/>
    </row>
    <row r="1458" ht="22.5" customHeight="1">
      <c r="A1458" s="72">
        <f>COUNTIF('Copy of Call &amp; Chat-Lidya (buat'!$I$4:$I$1842,I1458)</f>
        <v>5</v>
      </c>
      <c r="B1458" s="436">
        <v>46080.0</v>
      </c>
      <c r="C1458" s="94" t="s">
        <v>83</v>
      </c>
      <c r="D1458" s="94" t="s">
        <v>104</v>
      </c>
      <c r="E1458" s="94">
        <f t="shared" si="2"/>
        <v>144</v>
      </c>
      <c r="F1458" s="429">
        <v>46067.0</v>
      </c>
      <c r="G1458" s="94"/>
      <c r="H1458" s="94" t="s">
        <v>3282</v>
      </c>
      <c r="I1458" s="94" t="s">
        <v>2248</v>
      </c>
      <c r="J1458" s="161" t="s">
        <v>2249</v>
      </c>
      <c r="K1458" s="161" t="s">
        <v>2249</v>
      </c>
      <c r="L1458" s="430" t="s">
        <v>2249</v>
      </c>
      <c r="M1458" s="94" t="s">
        <v>2254</v>
      </c>
      <c r="N1458" s="94" t="s">
        <v>2254</v>
      </c>
      <c r="O1458" s="431">
        <v>46067.0</v>
      </c>
      <c r="P1458" s="436">
        <v>46080.0</v>
      </c>
      <c r="Q1458" s="94" t="s">
        <v>499</v>
      </c>
      <c r="R1458" s="94">
        <v>2.0</v>
      </c>
      <c r="S1458" s="167" t="s">
        <v>350</v>
      </c>
      <c r="T1458" s="162" t="s">
        <v>381</v>
      </c>
      <c r="U1458" s="167" t="s">
        <v>101</v>
      </c>
      <c r="V1458" s="167" t="s">
        <v>283</v>
      </c>
      <c r="W1458" s="175"/>
      <c r="X1458" s="163"/>
      <c r="Y1458" s="175"/>
      <c r="Z1458" s="175"/>
      <c r="AA1458" s="175"/>
    </row>
    <row r="1459" ht="22.5" customHeight="1">
      <c r="A1459" s="72">
        <f>COUNTIF('Copy of Call &amp; Chat-Lidya (buat'!$I$4:$I$1842,I1459)</f>
        <v>3</v>
      </c>
      <c r="B1459" s="436">
        <v>46080.0</v>
      </c>
      <c r="C1459" s="94" t="s">
        <v>83</v>
      </c>
      <c r="D1459" s="94" t="s">
        <v>104</v>
      </c>
      <c r="E1459" s="94">
        <f t="shared" si="2"/>
        <v>145</v>
      </c>
      <c r="F1459" s="436">
        <v>46076.0</v>
      </c>
      <c r="G1459" s="94"/>
      <c r="H1459" s="94" t="s">
        <v>9654</v>
      </c>
      <c r="I1459" s="94" t="s">
        <v>9655</v>
      </c>
      <c r="J1459" s="161" t="s">
        <v>9657</v>
      </c>
      <c r="K1459" s="161" t="s">
        <v>9659</v>
      </c>
      <c r="L1459" s="430" t="s">
        <v>9659</v>
      </c>
      <c r="M1459" s="94" t="s">
        <v>9660</v>
      </c>
      <c r="N1459" s="94" t="s">
        <v>9660</v>
      </c>
      <c r="O1459" s="431">
        <v>46076.0</v>
      </c>
      <c r="P1459" s="436">
        <v>46090.0</v>
      </c>
      <c r="Q1459" s="94" t="s">
        <v>135</v>
      </c>
      <c r="R1459" s="94">
        <v>1.0</v>
      </c>
      <c r="S1459" s="167" t="s">
        <v>251</v>
      </c>
      <c r="T1459" s="162" t="s">
        <v>145</v>
      </c>
      <c r="U1459" s="167" t="s">
        <v>101</v>
      </c>
      <c r="V1459" s="167" t="s">
        <v>131</v>
      </c>
      <c r="W1459" s="163"/>
      <c r="X1459" s="163"/>
      <c r="Y1459" s="175"/>
      <c r="Z1459" s="175"/>
      <c r="AA1459" s="175"/>
    </row>
    <row r="1460" ht="22.5" customHeight="1">
      <c r="A1460" s="72">
        <f>COUNTIF('Copy of Call &amp; Chat-Lidya (buat'!$I$4:$I$1842,I1460)</f>
        <v>7</v>
      </c>
      <c r="B1460" s="436">
        <v>46080.0</v>
      </c>
      <c r="C1460" s="94" t="s">
        <v>83</v>
      </c>
      <c r="D1460" s="94" t="s">
        <v>104</v>
      </c>
      <c r="E1460" s="94">
        <f t="shared" si="2"/>
        <v>146</v>
      </c>
      <c r="F1460" s="436">
        <v>46077.0</v>
      </c>
      <c r="G1460" s="94"/>
      <c r="H1460" s="94" t="s">
        <v>9663</v>
      </c>
      <c r="I1460" s="94" t="s">
        <v>2337</v>
      </c>
      <c r="J1460" s="161" t="s">
        <v>2339</v>
      </c>
      <c r="K1460" s="161" t="s">
        <v>2342</v>
      </c>
      <c r="L1460" s="430" t="s">
        <v>2342</v>
      </c>
      <c r="M1460" s="94" t="s">
        <v>2343</v>
      </c>
      <c r="N1460" s="94" t="s">
        <v>2343</v>
      </c>
      <c r="O1460" s="431">
        <v>46076.0</v>
      </c>
      <c r="P1460" s="436">
        <v>46090.0</v>
      </c>
      <c r="Q1460" s="94" t="s">
        <v>479</v>
      </c>
      <c r="R1460" s="94">
        <v>2.0</v>
      </c>
      <c r="S1460" s="167" t="s">
        <v>99</v>
      </c>
      <c r="T1460" s="162" t="s">
        <v>145</v>
      </c>
      <c r="U1460" s="167" t="s">
        <v>101</v>
      </c>
      <c r="V1460" s="167" t="s">
        <v>131</v>
      </c>
      <c r="W1460" s="167" t="s">
        <v>509</v>
      </c>
      <c r="X1460" s="167" t="s">
        <v>1035</v>
      </c>
      <c r="Y1460" s="175"/>
      <c r="Z1460" s="175"/>
      <c r="AA1460" s="175"/>
    </row>
    <row r="1461" ht="22.5" customHeight="1">
      <c r="A1461" s="72">
        <f>COUNTIF('Copy of Call &amp; Chat-Lidya (buat'!$I$4:$I$1842,I1461)</f>
        <v>10</v>
      </c>
      <c r="B1461" s="436">
        <v>46080.0</v>
      </c>
      <c r="C1461" s="94" t="s">
        <v>83</v>
      </c>
      <c r="D1461" s="94" t="s">
        <v>104</v>
      </c>
      <c r="E1461" s="94">
        <f t="shared" si="2"/>
        <v>147</v>
      </c>
      <c r="F1461" s="436">
        <v>46078.0</v>
      </c>
      <c r="G1461" s="94"/>
      <c r="H1461" s="94" t="s">
        <v>1673</v>
      </c>
      <c r="I1461" s="94" t="s">
        <v>1674</v>
      </c>
      <c r="J1461" s="161" t="s">
        <v>1675</v>
      </c>
      <c r="K1461" s="161" t="s">
        <v>1676</v>
      </c>
      <c r="L1461" s="430" t="s">
        <v>1676</v>
      </c>
      <c r="M1461" s="94" t="s">
        <v>1677</v>
      </c>
      <c r="N1461" s="94" t="s">
        <v>1678</v>
      </c>
      <c r="O1461" s="431">
        <v>46078.0</v>
      </c>
      <c r="P1461" s="436">
        <v>46092.0</v>
      </c>
      <c r="Q1461" s="94" t="s">
        <v>86</v>
      </c>
      <c r="R1461" s="94">
        <v>1.0</v>
      </c>
      <c r="S1461" s="167" t="s">
        <v>381</v>
      </c>
      <c r="T1461" s="162" t="s">
        <v>145</v>
      </c>
      <c r="U1461" s="167" t="s">
        <v>101</v>
      </c>
      <c r="V1461" s="167" t="s">
        <v>1043</v>
      </c>
      <c r="W1461" s="167" t="s">
        <v>509</v>
      </c>
      <c r="X1461" s="163"/>
      <c r="Y1461" s="435"/>
      <c r="Z1461" s="435"/>
      <c r="AA1461" s="175"/>
    </row>
    <row r="1462" ht="22.5" customHeight="1">
      <c r="A1462" s="72">
        <f>COUNTIF('Copy of Call &amp; Chat-Lidya (buat'!$I$4:$I$1842,I1462)</f>
        <v>5</v>
      </c>
      <c r="B1462" s="436">
        <v>46080.0</v>
      </c>
      <c r="C1462" s="94" t="s">
        <v>83</v>
      </c>
      <c r="D1462" s="94" t="s">
        <v>104</v>
      </c>
      <c r="E1462" s="94">
        <f t="shared" si="2"/>
        <v>148</v>
      </c>
      <c r="F1462" s="429">
        <v>46062.0</v>
      </c>
      <c r="G1462" s="94"/>
      <c r="H1462" s="94" t="s">
        <v>1038</v>
      </c>
      <c r="I1462" s="94" t="s">
        <v>1039</v>
      </c>
      <c r="J1462" s="161" t="s">
        <v>1040</v>
      </c>
      <c r="K1462" s="161" t="s">
        <v>1041</v>
      </c>
      <c r="L1462" s="430" t="s">
        <v>1041</v>
      </c>
      <c r="M1462" s="94" t="s">
        <v>1042</v>
      </c>
      <c r="N1462" s="94" t="s">
        <v>1042</v>
      </c>
      <c r="O1462" s="431">
        <v>46061.0</v>
      </c>
      <c r="P1462" s="436">
        <v>46075.0</v>
      </c>
      <c r="Q1462" s="94" t="s">
        <v>124</v>
      </c>
      <c r="R1462" s="94">
        <v>1.0</v>
      </c>
      <c r="S1462" s="167" t="s">
        <v>99</v>
      </c>
      <c r="T1462" s="162" t="s">
        <v>145</v>
      </c>
      <c r="U1462" s="167" t="s">
        <v>101</v>
      </c>
      <c r="V1462" s="167" t="s">
        <v>1043</v>
      </c>
      <c r="W1462" s="167" t="s">
        <v>694</v>
      </c>
      <c r="X1462" s="167" t="s">
        <v>1035</v>
      </c>
      <c r="Y1462" s="175"/>
      <c r="Z1462" s="175"/>
      <c r="AA1462" s="175"/>
    </row>
    <row r="1463" ht="22.5" customHeight="1">
      <c r="A1463" s="72">
        <f>COUNTIF('Copy of Call &amp; Chat-Lidya (buat'!$I$4:$I$1842,I1463)</f>
        <v>2</v>
      </c>
      <c r="B1463" s="436">
        <v>46080.0</v>
      </c>
      <c r="C1463" s="94" t="s">
        <v>83</v>
      </c>
      <c r="D1463" s="94" t="s">
        <v>104</v>
      </c>
      <c r="E1463" s="94">
        <f t="shared" si="2"/>
        <v>149</v>
      </c>
      <c r="F1463" s="429">
        <v>46062.0</v>
      </c>
      <c r="G1463" s="94"/>
      <c r="H1463" s="94" t="s">
        <v>9271</v>
      </c>
      <c r="I1463" s="94" t="s">
        <v>5652</v>
      </c>
      <c r="J1463" s="161" t="s">
        <v>5653</v>
      </c>
      <c r="K1463" s="161" t="s">
        <v>5654</v>
      </c>
      <c r="L1463" s="430" t="s">
        <v>5654</v>
      </c>
      <c r="M1463" s="94" t="s">
        <v>5655</v>
      </c>
      <c r="N1463" s="94" t="s">
        <v>5655</v>
      </c>
      <c r="O1463" s="431">
        <v>46062.0</v>
      </c>
      <c r="P1463" s="436">
        <v>46076.0</v>
      </c>
      <c r="Q1463" s="94" t="s">
        <v>124</v>
      </c>
      <c r="R1463" s="94">
        <v>1.0</v>
      </c>
      <c r="S1463" s="167" t="s">
        <v>251</v>
      </c>
      <c r="T1463" s="162" t="s">
        <v>145</v>
      </c>
      <c r="U1463" s="167" t="s">
        <v>101</v>
      </c>
      <c r="V1463" s="167" t="s">
        <v>131</v>
      </c>
      <c r="W1463" s="163"/>
      <c r="X1463" s="167" t="s">
        <v>1035</v>
      </c>
      <c r="Y1463" s="175"/>
      <c r="Z1463" s="175"/>
      <c r="AA1463" s="175"/>
    </row>
    <row r="1464" ht="22.5" customHeight="1">
      <c r="A1464" s="72">
        <f>COUNTIF('Copy of Call &amp; Chat-Lidya (buat'!$I$4:$I$1842,I1464)</f>
        <v>2</v>
      </c>
      <c r="B1464" s="436">
        <v>46080.0</v>
      </c>
      <c r="C1464" s="94" t="s">
        <v>83</v>
      </c>
      <c r="D1464" s="94" t="s">
        <v>104</v>
      </c>
      <c r="E1464" s="94">
        <f t="shared" si="2"/>
        <v>150</v>
      </c>
      <c r="F1464" s="429">
        <v>46062.0</v>
      </c>
      <c r="G1464" s="94"/>
      <c r="H1464" s="94" t="s">
        <v>3388</v>
      </c>
      <c r="I1464" s="94" t="s">
        <v>2375</v>
      </c>
      <c r="J1464" s="161" t="s">
        <v>2376</v>
      </c>
      <c r="K1464" s="161" t="s">
        <v>2378</v>
      </c>
      <c r="L1464" s="430" t="s">
        <v>2378</v>
      </c>
      <c r="M1464" s="94" t="s">
        <v>3390</v>
      </c>
      <c r="N1464" s="94" t="s">
        <v>3390</v>
      </c>
      <c r="O1464" s="431">
        <v>46062.0</v>
      </c>
      <c r="P1464" s="436">
        <v>46076.0</v>
      </c>
      <c r="Q1464" s="94" t="s">
        <v>124</v>
      </c>
      <c r="R1464" s="94">
        <v>1.0</v>
      </c>
      <c r="S1464" s="167" t="s">
        <v>99</v>
      </c>
      <c r="T1464" s="162" t="s">
        <v>145</v>
      </c>
      <c r="U1464" s="167" t="s">
        <v>101</v>
      </c>
      <c r="V1464" s="167" t="s">
        <v>1043</v>
      </c>
      <c r="W1464" s="167" t="s">
        <v>509</v>
      </c>
      <c r="X1464" s="167" t="s">
        <v>1035</v>
      </c>
      <c r="Y1464" s="175"/>
      <c r="Z1464" s="175"/>
      <c r="AA1464" s="175"/>
    </row>
    <row r="1465" ht="22.5" customHeight="1">
      <c r="A1465" s="72">
        <f>COUNTIF('Copy of Call &amp; Chat-Lidya (buat'!$I$4:$I$1842,I1465)</f>
        <v>2</v>
      </c>
      <c r="B1465" s="436">
        <v>46080.0</v>
      </c>
      <c r="C1465" s="94" t="s">
        <v>83</v>
      </c>
      <c r="D1465" s="94" t="s">
        <v>104</v>
      </c>
      <c r="E1465" s="94">
        <f t="shared" si="2"/>
        <v>151</v>
      </c>
      <c r="F1465" s="429">
        <v>46063.0</v>
      </c>
      <c r="G1465" s="94"/>
      <c r="H1465" s="94">
        <v>10540.0</v>
      </c>
      <c r="I1465" s="94" t="s">
        <v>5669</v>
      </c>
      <c r="J1465" s="161" t="s">
        <v>5670</v>
      </c>
      <c r="K1465" s="161" t="s">
        <v>5671</v>
      </c>
      <c r="L1465" s="430" t="s">
        <v>5671</v>
      </c>
      <c r="M1465" s="94" t="s">
        <v>5672</v>
      </c>
      <c r="N1465" s="94" t="s">
        <v>9290</v>
      </c>
      <c r="O1465" s="431">
        <v>46046.0</v>
      </c>
      <c r="P1465" s="436">
        <v>46060.0</v>
      </c>
      <c r="Q1465" s="94" t="s">
        <v>124</v>
      </c>
      <c r="R1465" s="94">
        <v>1.0</v>
      </c>
      <c r="S1465" s="167" t="s">
        <v>126</v>
      </c>
      <c r="T1465" s="162" t="s">
        <v>145</v>
      </c>
      <c r="U1465" s="167" t="s">
        <v>101</v>
      </c>
      <c r="V1465" s="167" t="s">
        <v>131</v>
      </c>
      <c r="W1465" s="163"/>
      <c r="X1465" s="167" t="s">
        <v>1035</v>
      </c>
      <c r="Y1465" s="175"/>
      <c r="Z1465" s="175"/>
      <c r="AA1465" s="175" t="s">
        <v>9295</v>
      </c>
    </row>
    <row r="1466" ht="22.5" customHeight="1">
      <c r="A1466" s="72">
        <f>COUNTIF('Copy of Call &amp; Chat-Lidya (buat'!$I$4:$I$1842,I1466)</f>
        <v>2</v>
      </c>
      <c r="B1466" s="436">
        <v>46080.0</v>
      </c>
      <c r="C1466" s="94" t="s">
        <v>83</v>
      </c>
      <c r="D1466" s="94" t="s">
        <v>104</v>
      </c>
      <c r="E1466" s="94">
        <f t="shared" si="2"/>
        <v>152</v>
      </c>
      <c r="F1466" s="429">
        <v>46063.0</v>
      </c>
      <c r="G1466" s="94"/>
      <c r="H1466" s="94">
        <v>10546.0</v>
      </c>
      <c r="I1466" s="94" t="s">
        <v>5674</v>
      </c>
      <c r="J1466" s="161" t="s">
        <v>5675</v>
      </c>
      <c r="K1466" s="161" t="s">
        <v>5676</v>
      </c>
      <c r="L1466" s="430" t="s">
        <v>5676</v>
      </c>
      <c r="M1466" s="94" t="s">
        <v>5677</v>
      </c>
      <c r="N1466" s="94" t="s">
        <v>5677</v>
      </c>
      <c r="O1466" s="431">
        <v>46047.0</v>
      </c>
      <c r="P1466" s="436">
        <v>46061.0</v>
      </c>
      <c r="Q1466" s="94" t="s">
        <v>213</v>
      </c>
      <c r="R1466" s="94">
        <v>1.0</v>
      </c>
      <c r="S1466" s="167" t="s">
        <v>251</v>
      </c>
      <c r="T1466" s="162" t="s">
        <v>145</v>
      </c>
      <c r="U1466" s="167" t="s">
        <v>101</v>
      </c>
      <c r="V1466" s="167" t="s">
        <v>131</v>
      </c>
      <c r="W1466" s="163"/>
      <c r="X1466" s="167" t="s">
        <v>1035</v>
      </c>
      <c r="Y1466" s="175"/>
      <c r="Z1466" s="175"/>
      <c r="AA1466" s="175" t="s">
        <v>9295</v>
      </c>
    </row>
    <row r="1467" ht="22.5" customHeight="1">
      <c r="A1467" s="72">
        <f>COUNTIF('Copy of Call &amp; Chat-Lidya (buat'!$I$4:$I$1842,I1467)</f>
        <v>2</v>
      </c>
      <c r="B1467" s="436">
        <v>46080.0</v>
      </c>
      <c r="C1467" s="94" t="s">
        <v>83</v>
      </c>
      <c r="D1467" s="94" t="s">
        <v>104</v>
      </c>
      <c r="E1467" s="94">
        <f t="shared" si="2"/>
        <v>153</v>
      </c>
      <c r="F1467" s="429">
        <v>46063.0</v>
      </c>
      <c r="G1467" s="94"/>
      <c r="H1467" s="94">
        <v>10551.0</v>
      </c>
      <c r="I1467" s="94" t="s">
        <v>5679</v>
      </c>
      <c r="J1467" s="161" t="s">
        <v>5680</v>
      </c>
      <c r="K1467" s="161" t="s">
        <v>3938</v>
      </c>
      <c r="L1467" s="430" t="s">
        <v>3938</v>
      </c>
      <c r="M1467" s="94" t="s">
        <v>5681</v>
      </c>
      <c r="N1467" s="94" t="s">
        <v>5681</v>
      </c>
      <c r="O1467" s="431">
        <v>46048.0</v>
      </c>
      <c r="P1467" s="436">
        <v>46062.0</v>
      </c>
      <c r="Q1467" s="94" t="s">
        <v>124</v>
      </c>
      <c r="R1467" s="94">
        <v>1.0</v>
      </c>
      <c r="S1467" s="167" t="s">
        <v>251</v>
      </c>
      <c r="T1467" s="162" t="s">
        <v>145</v>
      </c>
      <c r="U1467" s="167" t="s">
        <v>101</v>
      </c>
      <c r="V1467" s="167" t="s">
        <v>131</v>
      </c>
      <c r="W1467" s="163"/>
      <c r="X1467" s="167" t="s">
        <v>1035</v>
      </c>
      <c r="Y1467" s="175"/>
      <c r="Z1467" s="175"/>
      <c r="AA1467" s="175" t="s">
        <v>9295</v>
      </c>
    </row>
    <row r="1468" ht="22.5" customHeight="1">
      <c r="A1468" s="72">
        <f>COUNTIF('Copy of Call &amp; Chat-Lidya (buat'!$I$4:$I$1842,I1468)</f>
        <v>2</v>
      </c>
      <c r="B1468" s="436">
        <v>46080.0</v>
      </c>
      <c r="C1468" s="94" t="s">
        <v>83</v>
      </c>
      <c r="D1468" s="94" t="s">
        <v>104</v>
      </c>
      <c r="E1468" s="94">
        <f t="shared" si="2"/>
        <v>154</v>
      </c>
      <c r="F1468" s="429">
        <v>46063.0</v>
      </c>
      <c r="G1468" s="94"/>
      <c r="H1468" s="94" t="s">
        <v>9318</v>
      </c>
      <c r="I1468" s="94" t="s">
        <v>5685</v>
      </c>
      <c r="J1468" s="161" t="s">
        <v>5686</v>
      </c>
      <c r="K1468" s="161" t="s">
        <v>5686</v>
      </c>
      <c r="L1468" s="430" t="s">
        <v>5686</v>
      </c>
      <c r="M1468" s="94" t="s">
        <v>5687</v>
      </c>
      <c r="N1468" s="94" t="s">
        <v>5687</v>
      </c>
      <c r="O1468" s="431">
        <v>44540.0</v>
      </c>
      <c r="P1468" s="436">
        <v>44554.0</v>
      </c>
      <c r="Q1468" s="94" t="s">
        <v>9319</v>
      </c>
      <c r="R1468" s="94">
        <v>1.0</v>
      </c>
      <c r="S1468" s="167" t="s">
        <v>251</v>
      </c>
      <c r="T1468" s="162" t="s">
        <v>145</v>
      </c>
      <c r="U1468" s="167" t="s">
        <v>101</v>
      </c>
      <c r="V1468" s="167" t="s">
        <v>131</v>
      </c>
      <c r="W1468" s="163"/>
      <c r="X1468" s="167" t="s">
        <v>1035</v>
      </c>
      <c r="Y1468" s="175"/>
      <c r="Z1468" s="175"/>
      <c r="AA1468" s="175"/>
    </row>
    <row r="1469" ht="22.5" customHeight="1">
      <c r="A1469" s="72">
        <f>COUNTIF('Copy of Call &amp; Chat-Lidya (buat'!$I$4:$I$1842,I1469)</f>
        <v>2</v>
      </c>
      <c r="B1469" s="436">
        <v>46080.0</v>
      </c>
      <c r="C1469" s="94" t="s">
        <v>83</v>
      </c>
      <c r="D1469" s="94" t="s">
        <v>104</v>
      </c>
      <c r="E1469" s="94">
        <f t="shared" si="2"/>
        <v>155</v>
      </c>
      <c r="F1469" s="429">
        <v>46063.0</v>
      </c>
      <c r="G1469" s="94"/>
      <c r="H1469" s="94" t="s">
        <v>9331</v>
      </c>
      <c r="I1469" s="94" t="s">
        <v>5578</v>
      </c>
      <c r="J1469" s="161" t="s">
        <v>5579</v>
      </c>
      <c r="K1469" s="161" t="s">
        <v>5580</v>
      </c>
      <c r="L1469" s="430" t="s">
        <v>5580</v>
      </c>
      <c r="M1469" s="94" t="s">
        <v>5581</v>
      </c>
      <c r="N1469" s="175"/>
      <c r="O1469" s="431">
        <v>46063.0</v>
      </c>
      <c r="P1469" s="436">
        <v>46077.0</v>
      </c>
      <c r="Q1469" s="94" t="s">
        <v>95</v>
      </c>
      <c r="R1469" s="94">
        <v>1.0</v>
      </c>
      <c r="S1469" s="167" t="s">
        <v>251</v>
      </c>
      <c r="T1469" s="162" t="s">
        <v>145</v>
      </c>
      <c r="U1469" s="167" t="s">
        <v>101</v>
      </c>
      <c r="V1469" s="167" t="s">
        <v>131</v>
      </c>
      <c r="W1469" s="163"/>
      <c r="X1469" s="167" t="s">
        <v>1035</v>
      </c>
      <c r="Y1469" s="175"/>
      <c r="Z1469" s="175"/>
      <c r="AA1469" s="175"/>
    </row>
    <row r="1470" ht="22.5" customHeight="1">
      <c r="A1470" s="72">
        <f>COUNTIF('Copy of Call &amp; Chat-Lidya (buat'!$I$4:$I$1842,I1470)</f>
        <v>2</v>
      </c>
      <c r="B1470" s="436">
        <v>46080.0</v>
      </c>
      <c r="C1470" s="94" t="s">
        <v>83</v>
      </c>
      <c r="D1470" s="94" t="s">
        <v>104</v>
      </c>
      <c r="E1470" s="94">
        <f t="shared" si="2"/>
        <v>156</v>
      </c>
      <c r="F1470" s="429">
        <v>46064.0</v>
      </c>
      <c r="G1470" s="94"/>
      <c r="H1470" s="94">
        <v>10500.0</v>
      </c>
      <c r="I1470" s="94" t="s">
        <v>5583</v>
      </c>
      <c r="J1470" s="161" t="s">
        <v>5584</v>
      </c>
      <c r="K1470" s="161" t="s">
        <v>5585</v>
      </c>
      <c r="L1470" s="430" t="s">
        <v>5585</v>
      </c>
      <c r="M1470" s="94" t="s">
        <v>5586</v>
      </c>
      <c r="N1470" s="94" t="s">
        <v>5586</v>
      </c>
      <c r="O1470" s="431">
        <v>46039.0</v>
      </c>
      <c r="P1470" s="436">
        <v>46054.0</v>
      </c>
      <c r="Q1470" s="94" t="s">
        <v>124</v>
      </c>
      <c r="R1470" s="94">
        <v>1.0</v>
      </c>
      <c r="S1470" s="167" t="s">
        <v>251</v>
      </c>
      <c r="T1470" s="162" t="s">
        <v>195</v>
      </c>
      <c r="U1470" s="167" t="s">
        <v>128</v>
      </c>
      <c r="V1470" s="167" t="s">
        <v>302</v>
      </c>
      <c r="W1470" s="163"/>
      <c r="X1470" s="167" t="s">
        <v>1035</v>
      </c>
      <c r="Y1470" s="175"/>
      <c r="Z1470" s="175"/>
      <c r="AA1470" s="175" t="s">
        <v>9295</v>
      </c>
    </row>
    <row r="1471" ht="22.5" customHeight="1">
      <c r="A1471" s="72">
        <f>COUNTIF('Copy of Call &amp; Chat-Lidya (buat'!$I$4:$I$1842,I1471)</f>
        <v>2</v>
      </c>
      <c r="B1471" s="436">
        <v>46080.0</v>
      </c>
      <c r="C1471" s="94" t="s">
        <v>83</v>
      </c>
      <c r="D1471" s="94" t="s">
        <v>104</v>
      </c>
      <c r="E1471" s="94">
        <f t="shared" si="2"/>
        <v>157</v>
      </c>
      <c r="F1471" s="429">
        <v>46064.0</v>
      </c>
      <c r="G1471" s="94"/>
      <c r="H1471" s="94">
        <v>10508.0</v>
      </c>
      <c r="I1471" s="94" t="s">
        <v>5593</v>
      </c>
      <c r="J1471" s="161" t="s">
        <v>5594</v>
      </c>
      <c r="K1471" s="161" t="s">
        <v>5595</v>
      </c>
      <c r="L1471" s="430" t="s">
        <v>5595</v>
      </c>
      <c r="M1471" s="94" t="s">
        <v>5596</v>
      </c>
      <c r="N1471" s="94" t="s">
        <v>5596</v>
      </c>
      <c r="O1471" s="431">
        <v>46040.0</v>
      </c>
      <c r="P1471" s="436">
        <v>46054.0</v>
      </c>
      <c r="Q1471" s="94" t="s">
        <v>124</v>
      </c>
      <c r="R1471" s="94">
        <v>1.0</v>
      </c>
      <c r="S1471" s="167" t="s">
        <v>251</v>
      </c>
      <c r="T1471" s="162" t="s">
        <v>195</v>
      </c>
      <c r="U1471" s="167" t="s">
        <v>128</v>
      </c>
      <c r="V1471" s="167" t="s">
        <v>302</v>
      </c>
      <c r="W1471" s="163"/>
      <c r="X1471" s="167" t="s">
        <v>1035</v>
      </c>
      <c r="Y1471" s="175"/>
      <c r="Z1471" s="175"/>
      <c r="AA1471" s="175" t="s">
        <v>9295</v>
      </c>
    </row>
    <row r="1472" ht="22.5" customHeight="1">
      <c r="A1472" s="72">
        <f>COUNTIF('Copy of Call &amp; Chat-Lidya (buat'!$I$4:$I$1842,I1472)</f>
        <v>2</v>
      </c>
      <c r="B1472" s="436">
        <v>46080.0</v>
      </c>
      <c r="C1472" s="94" t="s">
        <v>83</v>
      </c>
      <c r="D1472" s="94" t="s">
        <v>104</v>
      </c>
      <c r="E1472" s="94">
        <f t="shared" si="2"/>
        <v>158</v>
      </c>
      <c r="F1472" s="429">
        <v>46064.0</v>
      </c>
      <c r="G1472" s="94"/>
      <c r="H1472" s="94">
        <v>10509.0</v>
      </c>
      <c r="I1472" s="94" t="s">
        <v>5599</v>
      </c>
      <c r="J1472" s="161" t="s">
        <v>5600</v>
      </c>
      <c r="K1472" s="161" t="s">
        <v>5600</v>
      </c>
      <c r="L1472" s="430" t="s">
        <v>5600</v>
      </c>
      <c r="M1472" s="94" t="s">
        <v>5601</v>
      </c>
      <c r="N1472" s="94" t="s">
        <v>5601</v>
      </c>
      <c r="O1472" s="431">
        <v>46040.0</v>
      </c>
      <c r="P1472" s="436">
        <v>46054.0</v>
      </c>
      <c r="Q1472" s="94" t="s">
        <v>222</v>
      </c>
      <c r="R1472" s="94">
        <v>1.0</v>
      </c>
      <c r="S1472" s="167" t="s">
        <v>251</v>
      </c>
      <c r="T1472" s="162" t="s">
        <v>195</v>
      </c>
      <c r="U1472" s="167" t="s">
        <v>128</v>
      </c>
      <c r="V1472" s="167" t="s">
        <v>302</v>
      </c>
      <c r="W1472" s="163"/>
      <c r="X1472" s="167" t="s">
        <v>1035</v>
      </c>
      <c r="Y1472" s="175"/>
      <c r="Z1472" s="175"/>
      <c r="AA1472" s="175" t="s">
        <v>9295</v>
      </c>
    </row>
    <row r="1473" ht="22.5" customHeight="1">
      <c r="A1473" s="72">
        <f>COUNTIF('Copy of Call &amp; Chat-Lidya (buat'!$I$4:$I$1842,I1473)</f>
        <v>2</v>
      </c>
      <c r="B1473" s="436">
        <v>46080.0</v>
      </c>
      <c r="C1473" s="94" t="s">
        <v>83</v>
      </c>
      <c r="D1473" s="94" t="s">
        <v>104</v>
      </c>
      <c r="E1473" s="94">
        <f t="shared" si="2"/>
        <v>159</v>
      </c>
      <c r="F1473" s="429">
        <v>46064.0</v>
      </c>
      <c r="G1473" s="94"/>
      <c r="H1473" s="94">
        <v>10510.0</v>
      </c>
      <c r="I1473" s="94" t="s">
        <v>5606</v>
      </c>
      <c r="J1473" s="161" t="s">
        <v>5608</v>
      </c>
      <c r="K1473" s="161" t="s">
        <v>5609</v>
      </c>
      <c r="L1473" s="430" t="s">
        <v>5609</v>
      </c>
      <c r="M1473" s="94" t="s">
        <v>5611</v>
      </c>
      <c r="N1473" s="94" t="s">
        <v>9363</v>
      </c>
      <c r="O1473" s="431">
        <v>46040.0</v>
      </c>
      <c r="P1473" s="436">
        <v>46054.0</v>
      </c>
      <c r="Q1473" s="94" t="s">
        <v>124</v>
      </c>
      <c r="R1473" s="94">
        <v>1.0</v>
      </c>
      <c r="S1473" s="167" t="s">
        <v>251</v>
      </c>
      <c r="T1473" s="162" t="s">
        <v>145</v>
      </c>
      <c r="U1473" s="167" t="s">
        <v>101</v>
      </c>
      <c r="V1473" s="167" t="s">
        <v>131</v>
      </c>
      <c r="W1473" s="163"/>
      <c r="X1473" s="167" t="s">
        <v>1035</v>
      </c>
      <c r="Y1473" s="175"/>
      <c r="Z1473" s="175"/>
      <c r="AA1473" s="175" t="s">
        <v>9295</v>
      </c>
    </row>
    <row r="1474" ht="22.5" customHeight="1">
      <c r="A1474" s="72">
        <f>COUNTIF('Copy of Call &amp; Chat-Lidya (buat'!$I$4:$I$1842,I1474)</f>
        <v>2</v>
      </c>
      <c r="B1474" s="436">
        <v>46080.0</v>
      </c>
      <c r="C1474" s="94" t="s">
        <v>83</v>
      </c>
      <c r="D1474" s="94" t="s">
        <v>104</v>
      </c>
      <c r="E1474" s="94">
        <f t="shared" si="2"/>
        <v>160</v>
      </c>
      <c r="F1474" s="429">
        <v>46064.0</v>
      </c>
      <c r="G1474" s="94"/>
      <c r="H1474" s="94" t="s">
        <v>9374</v>
      </c>
      <c r="I1474" s="94" t="s">
        <v>5613</v>
      </c>
      <c r="J1474" s="161" t="s">
        <v>5614</v>
      </c>
      <c r="K1474" s="161" t="s">
        <v>5615</v>
      </c>
      <c r="L1474" s="430" t="s">
        <v>5615</v>
      </c>
      <c r="M1474" s="94" t="s">
        <v>5616</v>
      </c>
      <c r="N1474" s="94" t="s">
        <v>5616</v>
      </c>
      <c r="O1474" s="431">
        <v>46064.0</v>
      </c>
      <c r="P1474" s="436">
        <v>46078.0</v>
      </c>
      <c r="Q1474" s="94" t="s">
        <v>143</v>
      </c>
      <c r="R1474" s="94">
        <v>1.0</v>
      </c>
      <c r="S1474" s="167" t="s">
        <v>126</v>
      </c>
      <c r="T1474" s="162" t="s">
        <v>145</v>
      </c>
      <c r="U1474" s="167" t="s">
        <v>101</v>
      </c>
      <c r="V1474" s="167" t="s">
        <v>131</v>
      </c>
      <c r="W1474" s="163"/>
      <c r="X1474" s="167" t="s">
        <v>1035</v>
      </c>
      <c r="Y1474" s="175"/>
      <c r="Z1474" s="175"/>
      <c r="AA1474" s="175"/>
    </row>
    <row r="1475" ht="22.5" customHeight="1">
      <c r="A1475" s="72">
        <f>COUNTIF('Copy of Call &amp; Chat-Lidya (buat'!$I$4:$I$1842,I1475)</f>
        <v>2</v>
      </c>
      <c r="B1475" s="436">
        <v>46080.0</v>
      </c>
      <c r="C1475" s="94" t="s">
        <v>83</v>
      </c>
      <c r="D1475" s="94" t="s">
        <v>104</v>
      </c>
      <c r="E1475" s="94">
        <f t="shared" si="2"/>
        <v>161</v>
      </c>
      <c r="F1475" s="429">
        <v>46065.0</v>
      </c>
      <c r="G1475" s="94"/>
      <c r="H1475" s="94" t="s">
        <v>9385</v>
      </c>
      <c r="I1475" s="94" t="s">
        <v>5618</v>
      </c>
      <c r="J1475" s="161" t="s">
        <v>5619</v>
      </c>
      <c r="K1475" s="161" t="s">
        <v>5620</v>
      </c>
      <c r="L1475" s="430" t="s">
        <v>5620</v>
      </c>
      <c r="M1475" s="94" t="s">
        <v>5621</v>
      </c>
      <c r="N1475" s="94" t="s">
        <v>5621</v>
      </c>
      <c r="O1475" s="431">
        <v>46064.0</v>
      </c>
      <c r="P1475" s="436">
        <v>46078.0</v>
      </c>
      <c r="Q1475" s="94" t="s">
        <v>124</v>
      </c>
      <c r="R1475" s="94">
        <v>1.0</v>
      </c>
      <c r="S1475" s="167" t="s">
        <v>381</v>
      </c>
      <c r="T1475" s="162" t="s">
        <v>292</v>
      </c>
      <c r="U1475" s="167" t="s">
        <v>101</v>
      </c>
      <c r="V1475" s="167" t="s">
        <v>283</v>
      </c>
      <c r="W1475" s="163"/>
      <c r="X1475" s="167" t="s">
        <v>1035</v>
      </c>
      <c r="Y1475" s="175"/>
      <c r="Z1475" s="175"/>
      <c r="AA1475" s="175"/>
    </row>
    <row r="1476" ht="22.5" customHeight="1">
      <c r="A1476" s="72">
        <f>COUNTIF('Copy of Call &amp; Chat-Lidya (buat'!$I$4:$I$1842,I1476)</f>
        <v>2</v>
      </c>
      <c r="B1476" s="436">
        <v>46080.0</v>
      </c>
      <c r="C1476" s="94" t="s">
        <v>83</v>
      </c>
      <c r="D1476" s="94" t="s">
        <v>104</v>
      </c>
      <c r="E1476" s="94">
        <f t="shared" si="2"/>
        <v>162</v>
      </c>
      <c r="F1476" s="429">
        <v>46065.0</v>
      </c>
      <c r="G1476" s="94"/>
      <c r="H1476" s="94" t="s">
        <v>9394</v>
      </c>
      <c r="I1476" s="94" t="s">
        <v>5623</v>
      </c>
      <c r="J1476" s="161" t="s">
        <v>5624</v>
      </c>
      <c r="K1476" s="161" t="s">
        <v>5626</v>
      </c>
      <c r="L1476" s="430" t="s">
        <v>5626</v>
      </c>
      <c r="M1476" s="94" t="s">
        <v>5628</v>
      </c>
      <c r="N1476" s="94" t="s">
        <v>9396</v>
      </c>
      <c r="O1476" s="431">
        <v>46065.0</v>
      </c>
      <c r="P1476" s="436">
        <v>46078.0</v>
      </c>
      <c r="Q1476" s="94" t="s">
        <v>461</v>
      </c>
      <c r="R1476" s="94">
        <v>1.0</v>
      </c>
      <c r="S1476" s="167" t="s">
        <v>126</v>
      </c>
      <c r="T1476" s="162" t="s">
        <v>195</v>
      </c>
      <c r="U1476" s="167" t="s">
        <v>128</v>
      </c>
      <c r="V1476" s="167" t="s">
        <v>131</v>
      </c>
      <c r="W1476" s="163"/>
      <c r="X1476" s="167" t="s">
        <v>1035</v>
      </c>
      <c r="Y1476" s="175"/>
      <c r="Z1476" s="175"/>
      <c r="AA1476" s="175"/>
    </row>
    <row r="1477" ht="22.5" customHeight="1">
      <c r="A1477" s="72">
        <f>COUNTIF('Copy of Call &amp; Chat-Lidya (buat'!$I$4:$I$1842,I1477)</f>
        <v>2</v>
      </c>
      <c r="B1477" s="436">
        <v>46080.0</v>
      </c>
      <c r="C1477" s="94" t="s">
        <v>83</v>
      </c>
      <c r="D1477" s="94" t="s">
        <v>104</v>
      </c>
      <c r="E1477" s="94">
        <f t="shared" si="2"/>
        <v>163</v>
      </c>
      <c r="F1477" s="429">
        <v>46065.0</v>
      </c>
      <c r="G1477" s="94"/>
      <c r="H1477" s="94" t="s">
        <v>9405</v>
      </c>
      <c r="I1477" s="94" t="s">
        <v>5634</v>
      </c>
      <c r="J1477" s="161" t="s">
        <v>5635</v>
      </c>
      <c r="K1477" s="161" t="s">
        <v>5635</v>
      </c>
      <c r="L1477" s="430" t="s">
        <v>5635</v>
      </c>
      <c r="M1477" s="94" t="s">
        <v>5636</v>
      </c>
      <c r="N1477" s="94" t="s">
        <v>5636</v>
      </c>
      <c r="O1477" s="431">
        <v>46065.0</v>
      </c>
      <c r="P1477" s="436">
        <v>46078.0</v>
      </c>
      <c r="Q1477" s="94" t="s">
        <v>340</v>
      </c>
      <c r="R1477" s="94">
        <v>1.0</v>
      </c>
      <c r="S1477" s="167" t="s">
        <v>350</v>
      </c>
      <c r="T1477" s="162" t="s">
        <v>145</v>
      </c>
      <c r="U1477" s="167" t="s">
        <v>101</v>
      </c>
      <c r="V1477" s="167" t="s">
        <v>131</v>
      </c>
      <c r="W1477" s="167" t="s">
        <v>392</v>
      </c>
      <c r="X1477" s="167" t="s">
        <v>1035</v>
      </c>
      <c r="Y1477" s="175"/>
      <c r="Z1477" s="175"/>
      <c r="AA1477" s="175"/>
    </row>
    <row r="1478" ht="22.5" customHeight="1">
      <c r="A1478" s="72">
        <f>COUNTIF('Copy of Call &amp; Chat-Lidya (buat'!$I$4:$I$1842,I1478)</f>
        <v>2</v>
      </c>
      <c r="B1478" s="436">
        <v>46080.0</v>
      </c>
      <c r="C1478" s="94" t="s">
        <v>83</v>
      </c>
      <c r="D1478" s="94" t="s">
        <v>104</v>
      </c>
      <c r="E1478" s="94">
        <f t="shared" si="2"/>
        <v>164</v>
      </c>
      <c r="F1478" s="429">
        <v>46065.0</v>
      </c>
      <c r="G1478" s="94"/>
      <c r="H1478" s="94" t="s">
        <v>9426</v>
      </c>
      <c r="I1478" s="94" t="s">
        <v>5637</v>
      </c>
      <c r="J1478" s="161" t="s">
        <v>5638</v>
      </c>
      <c r="K1478" s="161" t="s">
        <v>154</v>
      </c>
      <c r="L1478" s="430" t="s">
        <v>154</v>
      </c>
      <c r="M1478" s="94" t="s">
        <v>5639</v>
      </c>
      <c r="N1478" s="94" t="s">
        <v>5639</v>
      </c>
      <c r="O1478" s="431">
        <v>46065.0</v>
      </c>
      <c r="P1478" s="436">
        <v>46078.0</v>
      </c>
      <c r="Q1478" s="94" t="s">
        <v>124</v>
      </c>
      <c r="R1478" s="94">
        <v>1.0</v>
      </c>
      <c r="S1478" s="167" t="s">
        <v>126</v>
      </c>
      <c r="T1478" s="162" t="s">
        <v>195</v>
      </c>
      <c r="U1478" s="167" t="s">
        <v>128</v>
      </c>
      <c r="V1478" s="167" t="s">
        <v>131</v>
      </c>
      <c r="W1478" s="163"/>
      <c r="X1478" s="167" t="s">
        <v>1035</v>
      </c>
      <c r="Y1478" s="175"/>
      <c r="Z1478" s="175"/>
      <c r="AA1478" s="175"/>
    </row>
    <row r="1479" ht="22.5" customHeight="1">
      <c r="A1479" s="72">
        <f>COUNTIF('Copy of Call &amp; Chat-Lidya (buat'!$I$4:$I$1842,I1479)</f>
        <v>2</v>
      </c>
      <c r="B1479" s="436">
        <v>46080.0</v>
      </c>
      <c r="C1479" s="94" t="s">
        <v>83</v>
      </c>
      <c r="D1479" s="94" t="s">
        <v>104</v>
      </c>
      <c r="E1479" s="94">
        <f t="shared" si="2"/>
        <v>165</v>
      </c>
      <c r="F1479" s="429">
        <v>46066.0</v>
      </c>
      <c r="G1479" s="94"/>
      <c r="H1479" s="94" t="s">
        <v>9447</v>
      </c>
      <c r="I1479" s="94" t="s">
        <v>5641</v>
      </c>
      <c r="J1479" s="161" t="s">
        <v>5642</v>
      </c>
      <c r="K1479" s="161" t="s">
        <v>5643</v>
      </c>
      <c r="L1479" s="430" t="s">
        <v>5643</v>
      </c>
      <c r="M1479" s="94" t="s">
        <v>5644</v>
      </c>
      <c r="N1479" s="94" t="s">
        <v>5644</v>
      </c>
      <c r="O1479" s="431">
        <v>46066.0</v>
      </c>
      <c r="P1479" s="436">
        <v>46079.0</v>
      </c>
      <c r="Q1479" s="94" t="s">
        <v>124</v>
      </c>
      <c r="R1479" s="94">
        <v>1.0</v>
      </c>
      <c r="S1479" s="167" t="s">
        <v>350</v>
      </c>
      <c r="T1479" s="162" t="s">
        <v>145</v>
      </c>
      <c r="U1479" s="167" t="s">
        <v>101</v>
      </c>
      <c r="V1479" s="167" t="s">
        <v>283</v>
      </c>
      <c r="W1479" s="163"/>
      <c r="X1479" s="167" t="s">
        <v>1035</v>
      </c>
      <c r="Y1479" s="175"/>
      <c r="Z1479" s="175"/>
      <c r="AA1479" s="175"/>
    </row>
    <row r="1480" ht="22.5" customHeight="1">
      <c r="A1480" s="72">
        <f>COUNTIF('Copy of Call &amp; Chat-Lidya (buat'!$I$4:$I$1842,I1480)</f>
        <v>1</v>
      </c>
      <c r="B1480" s="436">
        <v>46084.0</v>
      </c>
      <c r="C1480" s="94" t="s">
        <v>83</v>
      </c>
      <c r="D1480" s="94" t="s">
        <v>104</v>
      </c>
      <c r="E1480" s="94">
        <f t="shared" si="2"/>
        <v>166</v>
      </c>
      <c r="F1480" s="429">
        <v>46078.0</v>
      </c>
      <c r="G1480" s="94"/>
      <c r="H1480" s="94">
        <v>9276.0</v>
      </c>
      <c r="I1480" s="94" t="s">
        <v>10229</v>
      </c>
      <c r="J1480" s="161" t="s">
        <v>10230</v>
      </c>
      <c r="K1480" s="161" t="s">
        <v>10231</v>
      </c>
      <c r="L1480" s="430" t="s">
        <v>10231</v>
      </c>
      <c r="M1480" s="94" t="s">
        <v>10232</v>
      </c>
      <c r="N1480" s="94" t="s">
        <v>3212</v>
      </c>
      <c r="O1480" s="431">
        <v>45742.0</v>
      </c>
      <c r="P1480" s="436">
        <v>45834.0</v>
      </c>
      <c r="Q1480" s="175"/>
      <c r="R1480" s="94">
        <v>1.0</v>
      </c>
      <c r="S1480" s="167" t="s">
        <v>99</v>
      </c>
      <c r="T1480" s="162" t="s">
        <v>145</v>
      </c>
      <c r="U1480" s="167" t="s">
        <v>101</v>
      </c>
      <c r="V1480" s="167" t="s">
        <v>131</v>
      </c>
      <c r="W1480" s="175"/>
      <c r="X1480" s="163"/>
      <c r="Y1480" s="175"/>
      <c r="Z1480" s="175"/>
      <c r="AA1480" s="175"/>
    </row>
    <row r="1481" ht="22.5" customHeight="1">
      <c r="A1481" s="72">
        <f>COUNTIF('Copy of Call &amp; Chat-Lidya (buat'!$I$4:$I$1842,I1481)</f>
        <v>1</v>
      </c>
      <c r="B1481" s="436">
        <v>46084.0</v>
      </c>
      <c r="C1481" s="94" t="s">
        <v>83</v>
      </c>
      <c r="D1481" s="94" t="s">
        <v>104</v>
      </c>
      <c r="E1481" s="94">
        <f t="shared" si="2"/>
        <v>167</v>
      </c>
      <c r="F1481" s="429">
        <v>46078.0</v>
      </c>
      <c r="G1481" s="94"/>
      <c r="H1481" s="94">
        <v>9277.0</v>
      </c>
      <c r="I1481" s="94" t="s">
        <v>3642</v>
      </c>
      <c r="J1481" s="161" t="s">
        <v>3643</v>
      </c>
      <c r="K1481" s="161" t="s">
        <v>3644</v>
      </c>
      <c r="L1481" s="430" t="s">
        <v>3644</v>
      </c>
      <c r="M1481" s="94" t="s">
        <v>3645</v>
      </c>
      <c r="N1481" s="94" t="s">
        <v>3645</v>
      </c>
      <c r="O1481" s="431">
        <v>45742.0</v>
      </c>
      <c r="P1481" s="436">
        <v>45834.0</v>
      </c>
      <c r="Q1481" s="175"/>
      <c r="R1481" s="94">
        <v>1.0</v>
      </c>
      <c r="S1481" s="167" t="s">
        <v>99</v>
      </c>
      <c r="T1481" s="162" t="s">
        <v>195</v>
      </c>
      <c r="U1481" s="167" t="s">
        <v>128</v>
      </c>
      <c r="V1481" s="167" t="s">
        <v>131</v>
      </c>
      <c r="W1481" s="175"/>
      <c r="X1481" s="163"/>
      <c r="Y1481" s="175"/>
      <c r="Z1481" s="175"/>
      <c r="AA1481" s="175"/>
    </row>
    <row r="1482" ht="22.5" customHeight="1">
      <c r="A1482" s="72">
        <f>COUNTIF('Copy of Call &amp; Chat-Lidya (buat'!$I$4:$I$1842,I1482)</f>
        <v>1</v>
      </c>
      <c r="B1482" s="436">
        <v>46084.0</v>
      </c>
      <c r="C1482" s="94" t="s">
        <v>83</v>
      </c>
      <c r="D1482" s="94" t="s">
        <v>104</v>
      </c>
      <c r="E1482" s="94">
        <f t="shared" si="2"/>
        <v>168</v>
      </c>
      <c r="F1482" s="429">
        <v>46078.0</v>
      </c>
      <c r="G1482" s="94"/>
      <c r="H1482" s="94">
        <v>9320.0</v>
      </c>
      <c r="I1482" s="94" t="s">
        <v>10239</v>
      </c>
      <c r="J1482" s="161" t="s">
        <v>3817</v>
      </c>
      <c r="K1482" s="161" t="s">
        <v>3817</v>
      </c>
      <c r="L1482" s="430" t="s">
        <v>3817</v>
      </c>
      <c r="M1482" s="94" t="s">
        <v>10145</v>
      </c>
      <c r="N1482" s="94" t="s">
        <v>10145</v>
      </c>
      <c r="O1482" s="431">
        <v>45755.0</v>
      </c>
      <c r="P1482" s="436">
        <v>45834.0</v>
      </c>
      <c r="Q1482" s="175"/>
      <c r="R1482" s="94">
        <v>1.0</v>
      </c>
      <c r="S1482" s="167" t="s">
        <v>99</v>
      </c>
      <c r="T1482" s="162" t="s">
        <v>145</v>
      </c>
      <c r="U1482" s="167" t="s">
        <v>101</v>
      </c>
      <c r="V1482" s="167" t="s">
        <v>131</v>
      </c>
      <c r="W1482" s="175"/>
      <c r="X1482" s="163"/>
      <c r="Y1482" s="175"/>
      <c r="Z1482" s="175"/>
      <c r="AA1482" s="175"/>
    </row>
    <row r="1483" ht="22.5" customHeight="1">
      <c r="A1483" s="72">
        <f>COUNTIF('Copy of Call &amp; Chat-Lidya (buat'!$I$4:$I$1842,I1483)</f>
        <v>1</v>
      </c>
      <c r="B1483" s="436">
        <v>46084.0</v>
      </c>
      <c r="C1483" s="94" t="s">
        <v>83</v>
      </c>
      <c r="D1483" s="94" t="s">
        <v>104</v>
      </c>
      <c r="E1483" s="94">
        <f t="shared" si="2"/>
        <v>169</v>
      </c>
      <c r="F1483" s="429">
        <v>46078.0</v>
      </c>
      <c r="G1483" s="94"/>
      <c r="H1483" s="94">
        <v>9354.0</v>
      </c>
      <c r="I1483" s="94" t="s">
        <v>3667</v>
      </c>
      <c r="J1483" s="161" t="s">
        <v>10247</v>
      </c>
      <c r="K1483" s="161" t="s">
        <v>3670</v>
      </c>
      <c r="L1483" s="430" t="s">
        <v>3670</v>
      </c>
      <c r="M1483" s="94" t="s">
        <v>3671</v>
      </c>
      <c r="N1483" s="94" t="s">
        <v>3671</v>
      </c>
      <c r="O1483" s="431">
        <v>45764.0</v>
      </c>
      <c r="P1483" s="436">
        <v>45834.0</v>
      </c>
      <c r="Q1483" s="175"/>
      <c r="R1483" s="94">
        <v>1.0</v>
      </c>
      <c r="S1483" s="167" t="s">
        <v>99</v>
      </c>
      <c r="T1483" s="162" t="s">
        <v>145</v>
      </c>
      <c r="U1483" s="167" t="s">
        <v>101</v>
      </c>
      <c r="V1483" s="167" t="s">
        <v>131</v>
      </c>
      <c r="W1483" s="175"/>
      <c r="X1483" s="163"/>
      <c r="Y1483" s="175"/>
      <c r="Z1483" s="175"/>
      <c r="AA1483" s="175"/>
    </row>
    <row r="1484" ht="22.5" customHeight="1">
      <c r="A1484" s="72">
        <f>COUNTIF('Copy of Call &amp; Chat-Lidya (buat'!$I$4:$I$1842,I1484)</f>
        <v>1</v>
      </c>
      <c r="B1484" s="436">
        <v>46084.0</v>
      </c>
      <c r="C1484" s="94" t="s">
        <v>83</v>
      </c>
      <c r="D1484" s="94" t="s">
        <v>104</v>
      </c>
      <c r="E1484" s="94">
        <f t="shared" si="2"/>
        <v>170</v>
      </c>
      <c r="F1484" s="429">
        <v>46078.0</v>
      </c>
      <c r="G1484" s="94"/>
      <c r="H1484" s="94">
        <v>9361.0</v>
      </c>
      <c r="I1484" s="94" t="s">
        <v>10253</v>
      </c>
      <c r="J1484" s="161" t="s">
        <v>10254</v>
      </c>
      <c r="K1484" s="161" t="s">
        <v>154</v>
      </c>
      <c r="L1484" s="430" t="s">
        <v>154</v>
      </c>
      <c r="M1484" s="175"/>
      <c r="N1484" s="94" t="s">
        <v>10256</v>
      </c>
      <c r="O1484" s="431">
        <v>45766.0</v>
      </c>
      <c r="P1484" s="436">
        <v>45834.0</v>
      </c>
      <c r="Q1484" s="175"/>
      <c r="R1484" s="94">
        <v>1.0</v>
      </c>
      <c r="S1484" s="167" t="s">
        <v>99</v>
      </c>
      <c r="T1484" s="162" t="s">
        <v>145</v>
      </c>
      <c r="U1484" s="167" t="s">
        <v>101</v>
      </c>
      <c r="V1484" s="167" t="s">
        <v>131</v>
      </c>
      <c r="W1484" s="175"/>
      <c r="X1484" s="163"/>
      <c r="Y1484" s="175"/>
      <c r="Z1484" s="175"/>
      <c r="AA1484" s="175"/>
    </row>
    <row r="1485" ht="22.5" customHeight="1">
      <c r="A1485" s="72">
        <f>COUNTIF('Copy of Call &amp; Chat-Lidya (buat'!$I$4:$I$1842,I1485)</f>
        <v>1</v>
      </c>
      <c r="B1485" s="436">
        <v>46084.0</v>
      </c>
      <c r="C1485" s="94" t="s">
        <v>83</v>
      </c>
      <c r="D1485" s="94" t="s">
        <v>104</v>
      </c>
      <c r="E1485" s="94">
        <f t="shared" si="2"/>
        <v>171</v>
      </c>
      <c r="F1485" s="429">
        <v>46078.0</v>
      </c>
      <c r="G1485" s="94"/>
      <c r="H1485" s="94">
        <v>9378.0</v>
      </c>
      <c r="I1485" s="94" t="s">
        <v>10263</v>
      </c>
      <c r="J1485" s="161" t="s">
        <v>10264</v>
      </c>
      <c r="K1485" s="161" t="s">
        <v>10265</v>
      </c>
      <c r="L1485" s="430" t="s">
        <v>10265</v>
      </c>
      <c r="M1485" s="94" t="s">
        <v>10266</v>
      </c>
      <c r="N1485" s="94" t="s">
        <v>10266</v>
      </c>
      <c r="O1485" s="431">
        <v>45769.0</v>
      </c>
      <c r="P1485" s="436">
        <v>45834.0</v>
      </c>
      <c r="Q1485" s="175"/>
      <c r="R1485" s="94">
        <v>1.0</v>
      </c>
      <c r="S1485" s="167" t="s">
        <v>99</v>
      </c>
      <c r="T1485" s="162" t="s">
        <v>145</v>
      </c>
      <c r="U1485" s="167" t="s">
        <v>101</v>
      </c>
      <c r="V1485" s="167" t="s">
        <v>131</v>
      </c>
      <c r="W1485" s="175"/>
      <c r="X1485" s="163"/>
      <c r="Y1485" s="175"/>
      <c r="Z1485" s="175"/>
      <c r="AA1485" s="175"/>
    </row>
    <row r="1486" ht="22.5" customHeight="1">
      <c r="A1486" s="72">
        <f>COUNTIF('Copy of Call &amp; Chat-Lidya (buat'!$I$4:$I$1842,I1486)</f>
        <v>1</v>
      </c>
      <c r="B1486" s="436">
        <v>46084.0</v>
      </c>
      <c r="C1486" s="94" t="s">
        <v>83</v>
      </c>
      <c r="D1486" s="94" t="s">
        <v>104</v>
      </c>
      <c r="E1486" s="94">
        <f t="shared" si="2"/>
        <v>172</v>
      </c>
      <c r="F1486" s="429">
        <v>46078.0</v>
      </c>
      <c r="G1486" s="94"/>
      <c r="H1486" s="94">
        <v>9465.0</v>
      </c>
      <c r="I1486" s="94" t="s">
        <v>3662</v>
      </c>
      <c r="J1486" s="161" t="s">
        <v>3663</v>
      </c>
      <c r="K1486" s="161" t="s">
        <v>3664</v>
      </c>
      <c r="L1486" s="430" t="s">
        <v>10272</v>
      </c>
      <c r="M1486" s="94" t="s">
        <v>10273</v>
      </c>
      <c r="N1486" s="94" t="s">
        <v>3665</v>
      </c>
      <c r="O1486" s="431">
        <v>45788.0</v>
      </c>
      <c r="P1486" s="436">
        <v>45834.0</v>
      </c>
      <c r="Q1486" s="175"/>
      <c r="R1486" s="94">
        <v>1.0</v>
      </c>
      <c r="S1486" s="167" t="s">
        <v>99</v>
      </c>
      <c r="T1486" s="162" t="s">
        <v>195</v>
      </c>
      <c r="U1486" s="167" t="s">
        <v>128</v>
      </c>
      <c r="V1486" s="167" t="s">
        <v>131</v>
      </c>
      <c r="W1486" s="175"/>
      <c r="X1486" s="163"/>
      <c r="Y1486" s="175"/>
      <c r="Z1486" s="175"/>
      <c r="AA1486" s="175"/>
    </row>
    <row r="1487" ht="22.5" customHeight="1">
      <c r="A1487" s="72">
        <f>COUNTIF('Copy of Call &amp; Chat-Lidya (buat'!$I$4:$I$1842,I1487)</f>
        <v>1</v>
      </c>
      <c r="B1487" s="436">
        <v>46084.0</v>
      </c>
      <c r="C1487" s="94" t="s">
        <v>83</v>
      </c>
      <c r="D1487" s="94" t="s">
        <v>104</v>
      </c>
      <c r="E1487" s="94">
        <f t="shared" si="2"/>
        <v>173</v>
      </c>
      <c r="F1487" s="429">
        <v>46078.0</v>
      </c>
      <c r="G1487" s="94"/>
      <c r="H1487" s="94">
        <v>9492.0</v>
      </c>
      <c r="I1487" s="94" t="s">
        <v>10277</v>
      </c>
      <c r="J1487" s="161" t="s">
        <v>10278</v>
      </c>
      <c r="K1487" s="161" t="s">
        <v>7388</v>
      </c>
      <c r="L1487" s="430" t="s">
        <v>10279</v>
      </c>
      <c r="M1487" s="94" t="s">
        <v>10280</v>
      </c>
      <c r="N1487" s="94" t="s">
        <v>10280</v>
      </c>
      <c r="O1487" s="431">
        <v>45794.0</v>
      </c>
      <c r="P1487" s="436"/>
      <c r="Q1487" s="175"/>
      <c r="R1487" s="94">
        <v>1.0</v>
      </c>
      <c r="S1487" s="167" t="s">
        <v>99</v>
      </c>
      <c r="T1487" s="162" t="s">
        <v>145</v>
      </c>
      <c r="U1487" s="167" t="s">
        <v>101</v>
      </c>
      <c r="V1487" s="167" t="s">
        <v>131</v>
      </c>
      <c r="W1487" s="175"/>
      <c r="X1487" s="163"/>
      <c r="Y1487" s="175"/>
      <c r="Z1487" s="175"/>
      <c r="AA1487" s="175"/>
    </row>
    <row r="1488" ht="22.5" customHeight="1">
      <c r="A1488" s="72">
        <f>COUNTIF('Copy of Call &amp; Chat-Lidya (buat'!$I$4:$I$1842,I1488)</f>
        <v>1</v>
      </c>
      <c r="B1488" s="436">
        <v>46084.0</v>
      </c>
      <c r="C1488" s="94" t="s">
        <v>83</v>
      </c>
      <c r="D1488" s="94" t="s">
        <v>104</v>
      </c>
      <c r="E1488" s="94">
        <f t="shared" si="2"/>
        <v>174</v>
      </c>
      <c r="F1488" s="429">
        <v>46078.0</v>
      </c>
      <c r="G1488" s="94"/>
      <c r="H1488" s="94">
        <v>9493.0</v>
      </c>
      <c r="I1488" s="94" t="s">
        <v>10285</v>
      </c>
      <c r="J1488" s="161" t="s">
        <v>10286</v>
      </c>
      <c r="K1488" s="161" t="s">
        <v>10288</v>
      </c>
      <c r="L1488" s="430" t="s">
        <v>10288</v>
      </c>
      <c r="M1488" s="94" t="s">
        <v>10289</v>
      </c>
      <c r="N1488" s="94" t="s">
        <v>10289</v>
      </c>
      <c r="O1488" s="431">
        <v>45794.0</v>
      </c>
      <c r="P1488" s="436"/>
      <c r="Q1488" s="175"/>
      <c r="R1488" s="94">
        <v>1.0</v>
      </c>
      <c r="S1488" s="167" t="s">
        <v>99</v>
      </c>
      <c r="T1488" s="162" t="s">
        <v>145</v>
      </c>
      <c r="U1488" s="167" t="s">
        <v>101</v>
      </c>
      <c r="V1488" s="167" t="s">
        <v>131</v>
      </c>
      <c r="W1488" s="175"/>
      <c r="X1488" s="163"/>
      <c r="Y1488" s="175"/>
      <c r="Z1488" s="175"/>
      <c r="AA1488" s="175"/>
    </row>
    <row r="1489" ht="22.5" customHeight="1">
      <c r="A1489" s="72">
        <f>COUNTIF('Copy of Call &amp; Chat-Lidya (buat'!$I$4:$I$1842,I1489)</f>
        <v>5</v>
      </c>
      <c r="B1489" s="436">
        <v>46083.0</v>
      </c>
      <c r="C1489" s="94" t="s">
        <v>83</v>
      </c>
      <c r="D1489" s="94" t="s">
        <v>104</v>
      </c>
      <c r="E1489" s="94">
        <f t="shared" si="2"/>
        <v>175</v>
      </c>
      <c r="F1489" s="429">
        <v>46081.0</v>
      </c>
      <c r="G1489" s="94"/>
      <c r="H1489" s="94" t="s">
        <v>10296</v>
      </c>
      <c r="I1489" s="94" t="s">
        <v>2352</v>
      </c>
      <c r="J1489" s="161" t="s">
        <v>2353</v>
      </c>
      <c r="K1489" s="161" t="s">
        <v>2354</v>
      </c>
      <c r="L1489" s="430" t="s">
        <v>2354</v>
      </c>
      <c r="M1489" s="94" t="s">
        <v>2355</v>
      </c>
      <c r="N1489" s="94" t="s">
        <v>2355</v>
      </c>
      <c r="O1489" s="431">
        <v>46081.0</v>
      </c>
      <c r="P1489" s="436">
        <v>46095.0</v>
      </c>
      <c r="Q1489" s="94" t="s">
        <v>124</v>
      </c>
      <c r="R1489" s="94">
        <v>2.0</v>
      </c>
      <c r="S1489" s="167" t="s">
        <v>100</v>
      </c>
      <c r="T1489" s="162" t="s">
        <v>145</v>
      </c>
      <c r="U1489" s="167" t="s">
        <v>101</v>
      </c>
      <c r="V1489" s="167" t="s">
        <v>341</v>
      </c>
      <c r="W1489" s="94" t="s">
        <v>509</v>
      </c>
      <c r="X1489" s="163"/>
      <c r="Y1489" s="175"/>
      <c r="Z1489" s="175"/>
      <c r="AA1489" s="175"/>
    </row>
    <row r="1490" ht="22.5" customHeight="1">
      <c r="A1490" s="72">
        <f>COUNTIF('Copy of Call &amp; Chat-Lidya (buat'!$I$4:$I$1842,I1490)</f>
        <v>3</v>
      </c>
      <c r="B1490" s="436">
        <v>46083.0</v>
      </c>
      <c r="C1490" s="94" t="s">
        <v>83</v>
      </c>
      <c r="D1490" s="94" t="s">
        <v>104</v>
      </c>
      <c r="E1490" s="94">
        <f t="shared" si="2"/>
        <v>176</v>
      </c>
      <c r="F1490" s="429">
        <v>46081.0</v>
      </c>
      <c r="G1490" s="94"/>
      <c r="H1490" s="94" t="s">
        <v>2738</v>
      </c>
      <c r="I1490" s="94" t="s">
        <v>10304</v>
      </c>
      <c r="J1490" s="161" t="s">
        <v>1943</v>
      </c>
      <c r="K1490" s="161" t="s">
        <v>1944</v>
      </c>
      <c r="L1490" s="430" t="s">
        <v>1944</v>
      </c>
      <c r="M1490" s="94" t="s">
        <v>1945</v>
      </c>
      <c r="N1490" s="94" t="s">
        <v>1945</v>
      </c>
      <c r="O1490" s="431">
        <v>46081.0</v>
      </c>
      <c r="P1490" s="436">
        <v>46095.0</v>
      </c>
      <c r="Q1490" s="94" t="s">
        <v>143</v>
      </c>
      <c r="R1490" s="94">
        <v>1.0</v>
      </c>
      <c r="S1490" s="167" t="s">
        <v>126</v>
      </c>
      <c r="T1490" s="162" t="s">
        <v>145</v>
      </c>
      <c r="U1490" s="167" t="s">
        <v>101</v>
      </c>
      <c r="V1490" s="167" t="s">
        <v>131</v>
      </c>
      <c r="W1490" s="175"/>
      <c r="X1490" s="163"/>
      <c r="Y1490" s="175"/>
      <c r="Z1490" s="175"/>
      <c r="AA1490" s="175"/>
    </row>
    <row r="1491" ht="22.5" customHeight="1">
      <c r="A1491" s="72">
        <f>COUNTIF('Copy of Call &amp; Chat-Lidya (buat'!$I$4:$I$1842,I1491)</f>
        <v>2</v>
      </c>
      <c r="B1491" s="436">
        <v>46083.0</v>
      </c>
      <c r="C1491" s="94" t="s">
        <v>83</v>
      </c>
      <c r="D1491" s="94" t="s">
        <v>125</v>
      </c>
      <c r="E1491" s="94">
        <f t="shared" si="2"/>
        <v>177</v>
      </c>
      <c r="F1491" s="429">
        <v>46082.0</v>
      </c>
      <c r="G1491" s="94"/>
      <c r="H1491" s="94" t="s">
        <v>10311</v>
      </c>
      <c r="I1491" s="94" t="s">
        <v>10312</v>
      </c>
      <c r="J1491" s="161" t="s">
        <v>10313</v>
      </c>
      <c r="K1491" s="161" t="s">
        <v>10314</v>
      </c>
      <c r="L1491" s="430" t="s">
        <v>10314</v>
      </c>
      <c r="M1491" s="94" t="s">
        <v>10315</v>
      </c>
      <c r="N1491" s="175"/>
      <c r="O1491" s="431">
        <v>46081.0</v>
      </c>
      <c r="P1491" s="436">
        <v>46095.0</v>
      </c>
      <c r="Q1491" s="94" t="s">
        <v>143</v>
      </c>
      <c r="R1491" s="94">
        <v>1.0</v>
      </c>
      <c r="S1491" s="167" t="s">
        <v>126</v>
      </c>
      <c r="T1491" s="162" t="s">
        <v>145</v>
      </c>
      <c r="U1491" s="167" t="s">
        <v>101</v>
      </c>
      <c r="V1491" s="167" t="s">
        <v>131</v>
      </c>
      <c r="W1491" s="175"/>
      <c r="X1491" s="163"/>
      <c r="Y1491" s="175"/>
      <c r="Z1491" s="175"/>
      <c r="AA1491" s="175"/>
    </row>
    <row r="1492" ht="22.5" customHeight="1">
      <c r="A1492" s="72">
        <f>COUNTIF('Copy of Call &amp; Chat-Lidya (buat'!$I$4:$I$1842,I1492)</f>
        <v>1</v>
      </c>
      <c r="B1492" s="436">
        <v>46094.0</v>
      </c>
      <c r="C1492" s="94" t="s">
        <v>83</v>
      </c>
      <c r="D1492" s="94" t="s">
        <v>125</v>
      </c>
      <c r="E1492" s="94">
        <f t="shared" si="2"/>
        <v>178</v>
      </c>
      <c r="F1492" s="429">
        <v>46083.0</v>
      </c>
      <c r="G1492" s="94"/>
      <c r="H1492" s="94">
        <v>9527.0</v>
      </c>
      <c r="I1492" s="94" t="s">
        <v>10320</v>
      </c>
      <c r="J1492" s="161" t="s">
        <v>10321</v>
      </c>
      <c r="K1492" s="161" t="s">
        <v>10322</v>
      </c>
      <c r="L1492" s="430" t="s">
        <v>10322</v>
      </c>
      <c r="M1492" s="175"/>
      <c r="N1492" s="94" t="s">
        <v>10325</v>
      </c>
      <c r="O1492" s="431">
        <v>45804.0</v>
      </c>
      <c r="P1492" s="436">
        <v>45818.0</v>
      </c>
      <c r="Q1492" s="94" t="s">
        <v>124</v>
      </c>
      <c r="R1492" s="94">
        <v>0.0</v>
      </c>
      <c r="S1492" s="167" t="s">
        <v>292</v>
      </c>
      <c r="T1492" s="162" t="s">
        <v>127</v>
      </c>
      <c r="U1492" s="167" t="s">
        <v>101</v>
      </c>
      <c r="V1492" s="167" t="s">
        <v>873</v>
      </c>
      <c r="W1492" s="175"/>
      <c r="X1492" s="163"/>
      <c r="Y1492" s="175"/>
      <c r="Z1492" s="175" t="s">
        <v>10331</v>
      </c>
      <c r="AA1492" s="175"/>
    </row>
    <row r="1493" ht="22.5" customHeight="1">
      <c r="A1493" s="72">
        <f>COUNTIF('Copy of Call &amp; Chat-Lidya (buat'!$I$4:$I$1842,I1493)</f>
        <v>2</v>
      </c>
      <c r="B1493" s="436">
        <v>46094.0</v>
      </c>
      <c r="C1493" s="94" t="s">
        <v>83</v>
      </c>
      <c r="D1493" s="94" t="s">
        <v>125</v>
      </c>
      <c r="E1493" s="94">
        <f t="shared" si="2"/>
        <v>179</v>
      </c>
      <c r="F1493" s="429">
        <v>46083.0</v>
      </c>
      <c r="G1493" s="94"/>
      <c r="H1493" s="94">
        <v>9529.0</v>
      </c>
      <c r="I1493" s="94" t="s">
        <v>10332</v>
      </c>
      <c r="J1493" s="161" t="s">
        <v>10333</v>
      </c>
      <c r="K1493" s="161" t="s">
        <v>10334</v>
      </c>
      <c r="L1493" s="430" t="s">
        <v>10334</v>
      </c>
      <c r="M1493" s="94" t="s">
        <v>10335</v>
      </c>
      <c r="N1493" s="94" t="s">
        <v>10335</v>
      </c>
      <c r="O1493" s="431">
        <v>45805.0</v>
      </c>
      <c r="P1493" s="436">
        <v>45819.0</v>
      </c>
      <c r="Q1493" s="94" t="s">
        <v>124</v>
      </c>
      <c r="R1493" s="94">
        <v>1.0</v>
      </c>
      <c r="S1493" s="167" t="s">
        <v>126</v>
      </c>
      <c r="T1493" s="162" t="s">
        <v>145</v>
      </c>
      <c r="U1493" s="167" t="s">
        <v>101</v>
      </c>
      <c r="V1493" s="167" t="s">
        <v>131</v>
      </c>
      <c r="W1493" s="175"/>
      <c r="X1493" s="163"/>
      <c r="Y1493" s="175"/>
      <c r="Z1493" s="175"/>
      <c r="AA1493" s="175"/>
    </row>
    <row r="1494" ht="22.5" customHeight="1">
      <c r="A1494" s="72">
        <f>COUNTIF('Copy of Call &amp; Chat-Lidya (buat'!$I$4:$I$1842,I1494)</f>
        <v>1</v>
      </c>
      <c r="B1494" s="436">
        <v>46094.0</v>
      </c>
      <c r="C1494" s="94" t="s">
        <v>83</v>
      </c>
      <c r="D1494" s="94" t="s">
        <v>125</v>
      </c>
      <c r="E1494" s="94">
        <f t="shared" si="2"/>
        <v>180</v>
      </c>
      <c r="F1494" s="429">
        <v>46083.0</v>
      </c>
      <c r="G1494" s="94"/>
      <c r="H1494" s="94">
        <v>9531.0</v>
      </c>
      <c r="I1494" s="94" t="s">
        <v>10340</v>
      </c>
      <c r="J1494" s="161" t="s">
        <v>10341</v>
      </c>
      <c r="K1494" s="161" t="s">
        <v>10342</v>
      </c>
      <c r="L1494" s="430" t="s">
        <v>10342</v>
      </c>
      <c r="M1494" s="94" t="s">
        <v>10343</v>
      </c>
      <c r="N1494" s="94" t="s">
        <v>10343</v>
      </c>
      <c r="O1494" s="431">
        <v>45805.0</v>
      </c>
      <c r="P1494" s="436">
        <v>45819.0</v>
      </c>
      <c r="Q1494" s="94" t="s">
        <v>124</v>
      </c>
      <c r="R1494" s="94">
        <v>0.0</v>
      </c>
      <c r="S1494" s="167" t="s">
        <v>350</v>
      </c>
      <c r="T1494" s="162" t="s">
        <v>145</v>
      </c>
      <c r="U1494" s="167" t="s">
        <v>101</v>
      </c>
      <c r="V1494" s="167" t="s">
        <v>283</v>
      </c>
      <c r="W1494" s="175"/>
      <c r="X1494" s="163"/>
      <c r="Y1494" s="175"/>
      <c r="Z1494" s="175" t="s">
        <v>10345</v>
      </c>
      <c r="AA1494" s="175"/>
    </row>
    <row r="1495" ht="22.5" customHeight="1">
      <c r="A1495" s="72">
        <f>COUNTIF('Copy of Call &amp; Chat-Lidya (buat'!$I$4:$I$1842,I1495)</f>
        <v>2</v>
      </c>
      <c r="B1495" s="436">
        <v>46094.0</v>
      </c>
      <c r="C1495" s="94" t="s">
        <v>83</v>
      </c>
      <c r="D1495" s="94" t="s">
        <v>125</v>
      </c>
      <c r="E1495" s="94">
        <f t="shared" si="2"/>
        <v>181</v>
      </c>
      <c r="F1495" s="429">
        <v>46083.0</v>
      </c>
      <c r="G1495" s="94"/>
      <c r="H1495" s="94">
        <v>9537.0</v>
      </c>
      <c r="I1495" s="94" t="s">
        <v>10350</v>
      </c>
      <c r="J1495" s="161" t="s">
        <v>10351</v>
      </c>
      <c r="K1495" s="161" t="s">
        <v>10352</v>
      </c>
      <c r="L1495" s="430" t="s">
        <v>10352</v>
      </c>
      <c r="M1495" s="94" t="s">
        <v>10353</v>
      </c>
      <c r="N1495" s="94" t="s">
        <v>10354</v>
      </c>
      <c r="O1495" s="431">
        <v>45807.0</v>
      </c>
      <c r="P1495" s="436">
        <v>45821.0</v>
      </c>
      <c r="Q1495" s="94" t="s">
        <v>124</v>
      </c>
      <c r="R1495" s="94">
        <v>1.0</v>
      </c>
      <c r="S1495" s="167" t="s">
        <v>251</v>
      </c>
      <c r="T1495" s="162" t="s">
        <v>195</v>
      </c>
      <c r="U1495" s="167" t="s">
        <v>128</v>
      </c>
      <c r="V1495" s="167" t="s">
        <v>131</v>
      </c>
      <c r="W1495" s="175"/>
      <c r="X1495" s="163"/>
      <c r="Y1495" s="175"/>
      <c r="Z1495" s="175"/>
      <c r="AA1495" s="175"/>
    </row>
    <row r="1496" ht="22.5" customHeight="1">
      <c r="A1496" s="72">
        <f>COUNTIF('Copy of Call &amp; Chat-Lidya (buat'!$I$4:$I$1842,I1496)</f>
        <v>1</v>
      </c>
      <c r="B1496" s="436">
        <v>46094.0</v>
      </c>
      <c r="C1496" s="94" t="s">
        <v>83</v>
      </c>
      <c r="D1496" s="94" t="s">
        <v>125</v>
      </c>
      <c r="E1496" s="94">
        <f t="shared" si="2"/>
        <v>182</v>
      </c>
      <c r="F1496" s="429">
        <v>46083.0</v>
      </c>
      <c r="G1496" s="94"/>
      <c r="H1496" s="94">
        <v>9505.0</v>
      </c>
      <c r="I1496" s="94" t="s">
        <v>10358</v>
      </c>
      <c r="J1496" s="161" t="s">
        <v>10359</v>
      </c>
      <c r="K1496" s="161" t="s">
        <v>10361</v>
      </c>
      <c r="L1496" s="430" t="s">
        <v>10363</v>
      </c>
      <c r="M1496" s="94" t="s">
        <v>10364</v>
      </c>
      <c r="N1496" s="94" t="s">
        <v>10364</v>
      </c>
      <c r="O1496" s="431">
        <v>45821.0</v>
      </c>
      <c r="P1496" s="436">
        <v>45835.0</v>
      </c>
      <c r="Q1496" s="94" t="s">
        <v>124</v>
      </c>
      <c r="R1496" s="94">
        <v>1.0</v>
      </c>
      <c r="S1496" s="167" t="s">
        <v>292</v>
      </c>
      <c r="T1496" s="162" t="s">
        <v>145</v>
      </c>
      <c r="U1496" s="167" t="s">
        <v>101</v>
      </c>
      <c r="V1496" s="167" t="s">
        <v>6465</v>
      </c>
      <c r="W1496" s="175"/>
      <c r="X1496" s="163"/>
      <c r="Y1496" s="175"/>
      <c r="Z1496" s="175" t="s">
        <v>10371</v>
      </c>
      <c r="AA1496" s="175"/>
    </row>
    <row r="1497" ht="22.5" customHeight="1">
      <c r="A1497" s="72">
        <f>COUNTIF('Copy of Call &amp; Chat-Lidya (buat'!$I$4:$I$1842,I1497)</f>
        <v>2</v>
      </c>
      <c r="B1497" s="436">
        <v>46094.0</v>
      </c>
      <c r="C1497" s="94" t="s">
        <v>83</v>
      </c>
      <c r="D1497" s="94" t="s">
        <v>125</v>
      </c>
      <c r="E1497" s="94">
        <f t="shared" si="2"/>
        <v>183</v>
      </c>
      <c r="F1497" s="429">
        <v>46083.0</v>
      </c>
      <c r="G1497" s="94"/>
      <c r="H1497" s="94">
        <v>9512.0</v>
      </c>
      <c r="I1497" s="94" t="s">
        <v>10372</v>
      </c>
      <c r="J1497" s="161" t="s">
        <v>10373</v>
      </c>
      <c r="K1497" s="161" t="s">
        <v>10374</v>
      </c>
      <c r="L1497" s="430" t="s">
        <v>10374</v>
      </c>
      <c r="M1497" s="94" t="s">
        <v>10375</v>
      </c>
      <c r="N1497" s="94" t="s">
        <v>10375</v>
      </c>
      <c r="O1497" s="431">
        <v>45821.0</v>
      </c>
      <c r="P1497" s="436">
        <v>45835.0</v>
      </c>
      <c r="Q1497" s="94" t="s">
        <v>270</v>
      </c>
      <c r="R1497" s="94">
        <v>1.0</v>
      </c>
      <c r="S1497" s="167" t="s">
        <v>126</v>
      </c>
      <c r="T1497" s="162" t="s">
        <v>145</v>
      </c>
      <c r="U1497" s="163"/>
      <c r="V1497" s="167" t="s">
        <v>131</v>
      </c>
      <c r="W1497" s="175"/>
      <c r="X1497" s="163"/>
      <c r="Y1497" s="175"/>
      <c r="Z1497" s="175"/>
      <c r="AA1497" s="175"/>
    </row>
    <row r="1498" ht="22.5" customHeight="1">
      <c r="A1498" s="72">
        <f>COUNTIF('Copy of Call &amp; Chat-Lidya (buat'!$I$4:$I$1842,I1498)</f>
        <v>1</v>
      </c>
      <c r="B1498" s="436">
        <v>46094.0</v>
      </c>
      <c r="C1498" s="94" t="s">
        <v>83</v>
      </c>
      <c r="D1498" s="94" t="s">
        <v>125</v>
      </c>
      <c r="E1498" s="94">
        <f t="shared" si="2"/>
        <v>184</v>
      </c>
      <c r="F1498" s="429">
        <v>46083.0</v>
      </c>
      <c r="G1498" s="94"/>
      <c r="H1498" s="94">
        <v>9535.0</v>
      </c>
      <c r="I1498" s="94" t="s">
        <v>3454</v>
      </c>
      <c r="J1498" s="161" t="s">
        <v>10381</v>
      </c>
      <c r="K1498" s="161" t="s">
        <v>4468</v>
      </c>
      <c r="L1498" s="430" t="s">
        <v>4468</v>
      </c>
      <c r="M1498" s="175"/>
      <c r="N1498" s="94" t="s">
        <v>10382</v>
      </c>
      <c r="O1498" s="431">
        <v>45826.0</v>
      </c>
      <c r="P1498" s="436">
        <v>45840.0</v>
      </c>
      <c r="Q1498" s="94" t="s">
        <v>124</v>
      </c>
      <c r="R1498" s="94">
        <v>1.0</v>
      </c>
      <c r="S1498" s="167" t="s">
        <v>350</v>
      </c>
      <c r="T1498" s="162" t="s">
        <v>145</v>
      </c>
      <c r="U1498" s="163"/>
      <c r="V1498" s="167" t="s">
        <v>131</v>
      </c>
      <c r="W1498" s="175"/>
      <c r="X1498" s="163"/>
      <c r="Y1498" s="175"/>
      <c r="Z1498" s="175" t="s">
        <v>10386</v>
      </c>
      <c r="AA1498" s="175"/>
    </row>
    <row r="1499" ht="22.5" customHeight="1">
      <c r="A1499" s="72">
        <f>COUNTIF('Copy of Call &amp; Chat-Lidya (buat'!$I$4:$I$1842,I1499)</f>
        <v>1</v>
      </c>
      <c r="B1499" s="436">
        <v>46094.0</v>
      </c>
      <c r="C1499" s="94" t="s">
        <v>83</v>
      </c>
      <c r="D1499" s="94" t="s">
        <v>125</v>
      </c>
      <c r="E1499" s="94">
        <f t="shared" si="2"/>
        <v>185</v>
      </c>
      <c r="F1499" s="429">
        <v>46083.0</v>
      </c>
      <c r="G1499" s="94"/>
      <c r="H1499" s="94">
        <v>9536.0</v>
      </c>
      <c r="I1499" s="94" t="s">
        <v>10391</v>
      </c>
      <c r="J1499" s="161" t="s">
        <v>10341</v>
      </c>
      <c r="K1499" s="161" t="s">
        <v>10342</v>
      </c>
      <c r="L1499" s="430" t="s">
        <v>10342</v>
      </c>
      <c r="M1499" s="94" t="s">
        <v>10392</v>
      </c>
      <c r="N1499" s="94" t="s">
        <v>10392</v>
      </c>
      <c r="O1499" s="431">
        <v>45827.0</v>
      </c>
      <c r="P1499" s="436">
        <v>45841.0</v>
      </c>
      <c r="Q1499" s="94" t="s">
        <v>270</v>
      </c>
      <c r="R1499" s="94">
        <v>0.0</v>
      </c>
      <c r="S1499" s="167" t="s">
        <v>350</v>
      </c>
      <c r="T1499" s="162" t="s">
        <v>145</v>
      </c>
      <c r="U1499" s="167" t="s">
        <v>101</v>
      </c>
      <c r="V1499" s="167" t="s">
        <v>283</v>
      </c>
      <c r="W1499" s="175"/>
      <c r="X1499" s="163"/>
      <c r="Y1499" s="175"/>
      <c r="Z1499" s="175" t="s">
        <v>10345</v>
      </c>
      <c r="AA1499" s="175"/>
    </row>
    <row r="1500" ht="22.5" customHeight="1">
      <c r="A1500" s="72">
        <f>COUNTIF('Copy of Call &amp; Chat-Lidya (buat'!$I$4:$I$1842,I1500)</f>
        <v>1</v>
      </c>
      <c r="B1500" s="436">
        <v>46094.0</v>
      </c>
      <c r="C1500" s="94" t="s">
        <v>83</v>
      </c>
      <c r="D1500" s="94" t="s">
        <v>125</v>
      </c>
      <c r="E1500" s="94">
        <f t="shared" si="2"/>
        <v>186</v>
      </c>
      <c r="F1500" s="429">
        <v>46083.0</v>
      </c>
      <c r="G1500" s="94"/>
      <c r="H1500" s="94">
        <v>9541.0</v>
      </c>
      <c r="I1500" s="94" t="s">
        <v>9390</v>
      </c>
      <c r="J1500" s="161" t="s">
        <v>10398</v>
      </c>
      <c r="K1500" s="161" t="s">
        <v>10399</v>
      </c>
      <c r="L1500" s="430" t="s">
        <v>10399</v>
      </c>
      <c r="M1500" s="94" t="s">
        <v>10400</v>
      </c>
      <c r="N1500" s="94" t="s">
        <v>10400</v>
      </c>
      <c r="O1500" s="431">
        <v>45827.0</v>
      </c>
      <c r="P1500" s="436">
        <v>45841.0</v>
      </c>
      <c r="Q1500" s="94" t="s">
        <v>124</v>
      </c>
      <c r="R1500" s="94">
        <v>0.0</v>
      </c>
      <c r="S1500" s="167" t="s">
        <v>350</v>
      </c>
      <c r="T1500" s="162" t="s">
        <v>145</v>
      </c>
      <c r="U1500" s="167" t="s">
        <v>101</v>
      </c>
      <c r="V1500" s="167" t="s">
        <v>283</v>
      </c>
      <c r="W1500" s="175"/>
      <c r="X1500" s="163"/>
      <c r="Y1500" s="175"/>
      <c r="Z1500" s="175" t="s">
        <v>10406</v>
      </c>
      <c r="AA1500" s="175"/>
    </row>
    <row r="1501" ht="22.5" customHeight="1">
      <c r="A1501" s="72">
        <f>COUNTIF('Copy of Call &amp; Chat-Lidya (buat'!$I$4:$I$1842,I1501)</f>
        <v>2</v>
      </c>
      <c r="B1501" s="436">
        <v>46094.0</v>
      </c>
      <c r="C1501" s="94" t="s">
        <v>83</v>
      </c>
      <c r="D1501" s="94" t="s">
        <v>125</v>
      </c>
      <c r="E1501" s="94">
        <f t="shared" si="2"/>
        <v>187</v>
      </c>
      <c r="F1501" s="429">
        <v>46083.0</v>
      </c>
      <c r="G1501" s="94"/>
      <c r="H1501" s="94">
        <v>9543.0</v>
      </c>
      <c r="I1501" s="94" t="s">
        <v>10408</v>
      </c>
      <c r="J1501" s="161" t="s">
        <v>10409</v>
      </c>
      <c r="K1501" s="161" t="s">
        <v>10410</v>
      </c>
      <c r="L1501" s="430" t="s">
        <v>10410</v>
      </c>
      <c r="M1501" s="94" t="s">
        <v>10411</v>
      </c>
      <c r="N1501" s="94" t="s">
        <v>10411</v>
      </c>
      <c r="O1501" s="431">
        <v>45829.0</v>
      </c>
      <c r="P1501" s="436">
        <v>45843.0</v>
      </c>
      <c r="Q1501" s="94" t="s">
        <v>124</v>
      </c>
      <c r="R1501" s="94">
        <v>0.0</v>
      </c>
      <c r="S1501" s="167" t="s">
        <v>292</v>
      </c>
      <c r="T1501" s="162" t="s">
        <v>145</v>
      </c>
      <c r="U1501" s="167" t="s">
        <v>101</v>
      </c>
      <c r="V1501" s="167" t="s">
        <v>873</v>
      </c>
      <c r="W1501" s="175"/>
      <c r="X1501" s="163"/>
      <c r="Y1501" s="175"/>
      <c r="Z1501" s="175"/>
      <c r="AA1501" s="175"/>
    </row>
    <row r="1502" ht="22.5" customHeight="1">
      <c r="A1502" s="72">
        <f>COUNTIF('Copy of Call &amp; Chat-Lidya (buat'!$I$4:$I$1842,I1502)</f>
        <v>2</v>
      </c>
      <c r="B1502" s="154"/>
      <c r="C1502" s="94" t="s">
        <v>83</v>
      </c>
      <c r="D1502" s="94" t="s">
        <v>125</v>
      </c>
      <c r="E1502" s="94">
        <f t="shared" si="2"/>
        <v>188</v>
      </c>
      <c r="F1502" s="429">
        <v>46083.0</v>
      </c>
      <c r="G1502" s="94"/>
      <c r="H1502" s="94">
        <v>9581.0</v>
      </c>
      <c r="I1502" s="94" t="s">
        <v>10419</v>
      </c>
      <c r="J1502" s="161" t="s">
        <v>10420</v>
      </c>
      <c r="K1502" s="161" t="s">
        <v>9399</v>
      </c>
      <c r="L1502" s="430" t="s">
        <v>10421</v>
      </c>
      <c r="M1502" s="94" t="s">
        <v>10422</v>
      </c>
      <c r="N1502" s="94" t="s">
        <v>10422</v>
      </c>
      <c r="O1502" s="431">
        <v>45837.0</v>
      </c>
      <c r="P1502" s="436">
        <v>45851.0</v>
      </c>
      <c r="Q1502" s="94" t="s">
        <v>98</v>
      </c>
      <c r="R1502" s="353" t="s">
        <v>143</v>
      </c>
      <c r="S1502" s="167" t="s">
        <v>126</v>
      </c>
      <c r="T1502" s="162" t="s">
        <v>145</v>
      </c>
      <c r="U1502" s="163"/>
      <c r="V1502" s="167" t="s">
        <v>131</v>
      </c>
      <c r="W1502" s="175"/>
      <c r="X1502" s="163"/>
      <c r="Y1502" s="175"/>
      <c r="Z1502" s="175"/>
      <c r="AA1502" s="175"/>
    </row>
    <row r="1503" ht="22.5" customHeight="1">
      <c r="A1503" s="72">
        <f>COUNTIF('Copy of Call &amp; Chat-Lidya (buat'!$I$4:$I$1842,I1503)</f>
        <v>2</v>
      </c>
      <c r="B1503" s="154"/>
      <c r="C1503" s="94" t="s">
        <v>83</v>
      </c>
      <c r="D1503" s="94" t="s">
        <v>125</v>
      </c>
      <c r="E1503" s="94">
        <f t="shared" si="2"/>
        <v>189</v>
      </c>
      <c r="F1503" s="429">
        <v>46083.0</v>
      </c>
      <c r="G1503" s="94"/>
      <c r="H1503" s="94">
        <v>9584.0</v>
      </c>
      <c r="I1503" s="94" t="s">
        <v>10429</v>
      </c>
      <c r="J1503" s="161" t="s">
        <v>10430</v>
      </c>
      <c r="K1503" s="161" t="s">
        <v>10432</v>
      </c>
      <c r="L1503" s="430" t="s">
        <v>10432</v>
      </c>
      <c r="M1503" s="94" t="s">
        <v>10434</v>
      </c>
      <c r="N1503" s="94" t="s">
        <v>10434</v>
      </c>
      <c r="O1503" s="431">
        <v>45837.0</v>
      </c>
      <c r="P1503" s="436">
        <v>45851.0</v>
      </c>
      <c r="Q1503" s="94" t="s">
        <v>149</v>
      </c>
      <c r="R1503" s="353" t="s">
        <v>143</v>
      </c>
      <c r="S1503" s="167" t="s">
        <v>126</v>
      </c>
      <c r="T1503" s="162" t="s">
        <v>145</v>
      </c>
      <c r="U1503" s="163"/>
      <c r="V1503" s="167" t="s">
        <v>131</v>
      </c>
      <c r="W1503" s="175"/>
      <c r="X1503" s="163"/>
      <c r="Y1503" s="175"/>
      <c r="Z1503" s="175"/>
      <c r="AA1503" s="175"/>
    </row>
    <row r="1504" ht="22.5" customHeight="1">
      <c r="A1504" s="72">
        <f>COUNTIF('Copy of Call &amp; Chat-Lidya (buat'!$I$4:$I$1842,I1504)</f>
        <v>2</v>
      </c>
      <c r="B1504" s="154"/>
      <c r="C1504" s="94" t="s">
        <v>83</v>
      </c>
      <c r="D1504" s="94" t="s">
        <v>125</v>
      </c>
      <c r="E1504" s="94">
        <f t="shared" si="2"/>
        <v>190</v>
      </c>
      <c r="F1504" s="429">
        <v>46083.0</v>
      </c>
      <c r="G1504" s="94"/>
      <c r="H1504" s="94">
        <v>9585.0</v>
      </c>
      <c r="I1504" s="94" t="s">
        <v>10438</v>
      </c>
      <c r="J1504" s="161" t="s">
        <v>10440</v>
      </c>
      <c r="K1504" s="161" t="s">
        <v>10441</v>
      </c>
      <c r="L1504" s="430" t="s">
        <v>10442</v>
      </c>
      <c r="M1504" s="94" t="s">
        <v>10443</v>
      </c>
      <c r="N1504" s="94" t="s">
        <v>10443</v>
      </c>
      <c r="O1504" s="431">
        <v>45837.0</v>
      </c>
      <c r="P1504" s="436">
        <v>45851.0</v>
      </c>
      <c r="Q1504" s="94" t="s">
        <v>124</v>
      </c>
      <c r="R1504" s="353" t="s">
        <v>143</v>
      </c>
      <c r="S1504" s="167" t="s">
        <v>126</v>
      </c>
      <c r="T1504" s="162" t="s">
        <v>145</v>
      </c>
      <c r="U1504" s="163"/>
      <c r="V1504" s="167" t="s">
        <v>131</v>
      </c>
      <c r="W1504" s="175"/>
      <c r="X1504" s="163"/>
      <c r="Y1504" s="175"/>
      <c r="Z1504" s="175"/>
      <c r="AA1504" s="175"/>
    </row>
    <row r="1505" ht="22.5" customHeight="1">
      <c r="A1505" s="72">
        <f>COUNTIF('Copy of Call &amp; Chat-Lidya (buat'!$I$4:$I$1842,I1505)</f>
        <v>2</v>
      </c>
      <c r="B1505" s="154"/>
      <c r="C1505" s="94" t="s">
        <v>83</v>
      </c>
      <c r="D1505" s="94" t="s">
        <v>125</v>
      </c>
      <c r="E1505" s="94">
        <f t="shared" si="2"/>
        <v>191</v>
      </c>
      <c r="F1505" s="429">
        <v>46083.0</v>
      </c>
      <c r="G1505" s="94"/>
      <c r="H1505" s="94">
        <v>9587.0</v>
      </c>
      <c r="I1505" s="94" t="s">
        <v>10449</v>
      </c>
      <c r="J1505" s="161" t="s">
        <v>10450</v>
      </c>
      <c r="K1505" s="161" t="s">
        <v>5180</v>
      </c>
      <c r="L1505" s="430" t="s">
        <v>5180</v>
      </c>
      <c r="M1505" s="94" t="s">
        <v>10451</v>
      </c>
      <c r="N1505" s="94" t="s">
        <v>10452</v>
      </c>
      <c r="O1505" s="431">
        <v>45838.0</v>
      </c>
      <c r="P1505" s="436">
        <v>45852.0</v>
      </c>
      <c r="Q1505" s="94" t="s">
        <v>8461</v>
      </c>
      <c r="R1505" s="353" t="s">
        <v>143</v>
      </c>
      <c r="S1505" s="167" t="s">
        <v>126</v>
      </c>
      <c r="T1505" s="162" t="s">
        <v>145</v>
      </c>
      <c r="U1505" s="163"/>
      <c r="V1505" s="167" t="s">
        <v>131</v>
      </c>
      <c r="W1505" s="175"/>
      <c r="X1505" s="163"/>
      <c r="Y1505" s="175"/>
      <c r="Z1505" s="175"/>
      <c r="AA1505" s="175"/>
    </row>
    <row r="1506" ht="22.5" customHeight="1">
      <c r="A1506" s="72">
        <f>COUNTIF('Copy of Call &amp; Chat-Lidya (buat'!$I$4:$I$1842,I1506)</f>
        <v>2</v>
      </c>
      <c r="B1506" s="154"/>
      <c r="C1506" s="94" t="s">
        <v>83</v>
      </c>
      <c r="D1506" s="94" t="s">
        <v>125</v>
      </c>
      <c r="E1506" s="94">
        <f t="shared" si="2"/>
        <v>192</v>
      </c>
      <c r="F1506" s="429">
        <v>46083.0</v>
      </c>
      <c r="G1506" s="94"/>
      <c r="H1506" s="94">
        <v>9629.0</v>
      </c>
      <c r="I1506" s="94" t="s">
        <v>10459</v>
      </c>
      <c r="J1506" s="161" t="s">
        <v>10460</v>
      </c>
      <c r="K1506" s="161" t="s">
        <v>10461</v>
      </c>
      <c r="L1506" s="430" t="s">
        <v>10461</v>
      </c>
      <c r="M1506" s="94" t="s">
        <v>10462</v>
      </c>
      <c r="N1506" s="94" t="s">
        <v>10462</v>
      </c>
      <c r="O1506" s="431">
        <v>45851.0</v>
      </c>
      <c r="P1506" s="436">
        <v>45865.0</v>
      </c>
      <c r="Q1506" s="94" t="s">
        <v>95</v>
      </c>
      <c r="R1506" s="353" t="s">
        <v>143</v>
      </c>
      <c r="S1506" s="167" t="s">
        <v>126</v>
      </c>
      <c r="T1506" s="162" t="s">
        <v>145</v>
      </c>
      <c r="U1506" s="163"/>
      <c r="V1506" s="167" t="s">
        <v>131</v>
      </c>
      <c r="W1506" s="175"/>
      <c r="X1506" s="163"/>
      <c r="Y1506" s="175"/>
      <c r="Z1506" s="175"/>
      <c r="AA1506" s="175"/>
    </row>
    <row r="1507" ht="22.5" customHeight="1">
      <c r="A1507" s="72">
        <f>COUNTIF('Copy of Call &amp; Chat-Lidya (buat'!$I$4:$I$1842,I1507)</f>
        <v>2</v>
      </c>
      <c r="B1507" s="154"/>
      <c r="C1507" s="94" t="s">
        <v>83</v>
      </c>
      <c r="D1507" s="94" t="s">
        <v>125</v>
      </c>
      <c r="E1507" s="94">
        <f t="shared" si="2"/>
        <v>193</v>
      </c>
      <c r="F1507" s="429">
        <v>46083.0</v>
      </c>
      <c r="G1507" s="94"/>
      <c r="H1507" s="94">
        <v>9631.0</v>
      </c>
      <c r="I1507" s="94" t="s">
        <v>10469</v>
      </c>
      <c r="J1507" s="161" t="s">
        <v>10471</v>
      </c>
      <c r="K1507" s="161" t="s">
        <v>10473</v>
      </c>
      <c r="L1507" s="430" t="s">
        <v>10473</v>
      </c>
      <c r="M1507" s="94" t="s">
        <v>10474</v>
      </c>
      <c r="N1507" s="94" t="s">
        <v>10474</v>
      </c>
      <c r="O1507" s="431">
        <v>45852.0</v>
      </c>
      <c r="P1507" s="436">
        <v>45866.0</v>
      </c>
      <c r="Q1507" s="94" t="s">
        <v>98</v>
      </c>
      <c r="R1507" s="353" t="s">
        <v>143</v>
      </c>
      <c r="S1507" s="167" t="s">
        <v>126</v>
      </c>
      <c r="T1507" s="162" t="s">
        <v>145</v>
      </c>
      <c r="U1507" s="163"/>
      <c r="V1507" s="167" t="s">
        <v>131</v>
      </c>
      <c r="W1507" s="175"/>
      <c r="X1507" s="163"/>
      <c r="Y1507" s="175"/>
      <c r="Z1507" s="175"/>
      <c r="AA1507" s="175"/>
    </row>
    <row r="1508" ht="22.5" customHeight="1">
      <c r="A1508" s="72">
        <f>COUNTIF('Copy of Call &amp; Chat-Lidya (buat'!$I$4:$I$1842,I1508)</f>
        <v>2</v>
      </c>
      <c r="B1508" s="154"/>
      <c r="C1508" s="94" t="s">
        <v>83</v>
      </c>
      <c r="D1508" s="94" t="s">
        <v>125</v>
      </c>
      <c r="E1508" s="94">
        <f t="shared" si="2"/>
        <v>194</v>
      </c>
      <c r="F1508" s="429">
        <v>46083.0</v>
      </c>
      <c r="G1508" s="94"/>
      <c r="H1508" s="94">
        <v>9642.0</v>
      </c>
      <c r="I1508" s="94" t="s">
        <v>10480</v>
      </c>
      <c r="J1508" s="161" t="s">
        <v>10482</v>
      </c>
      <c r="K1508" s="161" t="s">
        <v>10484</v>
      </c>
      <c r="L1508" s="430" t="s">
        <v>10485</v>
      </c>
      <c r="M1508" s="94" t="s">
        <v>10487</v>
      </c>
      <c r="N1508" s="94" t="s">
        <v>10488</v>
      </c>
      <c r="O1508" s="431">
        <v>45854.0</v>
      </c>
      <c r="P1508" s="436">
        <v>45868.0</v>
      </c>
      <c r="Q1508" s="94" t="s">
        <v>95</v>
      </c>
      <c r="R1508" s="353" t="s">
        <v>143</v>
      </c>
      <c r="S1508" s="167" t="s">
        <v>126</v>
      </c>
      <c r="T1508" s="162" t="s">
        <v>145</v>
      </c>
      <c r="U1508" s="163"/>
      <c r="V1508" s="167" t="s">
        <v>131</v>
      </c>
      <c r="W1508" s="175"/>
      <c r="X1508" s="163"/>
      <c r="Y1508" s="175"/>
      <c r="Z1508" s="175"/>
      <c r="AA1508" s="175"/>
    </row>
    <row r="1509" ht="22.5" customHeight="1">
      <c r="A1509" s="72">
        <f>COUNTIF('Copy of Call &amp; Chat-Lidya (buat'!$I$4:$I$1842,I1509)</f>
        <v>2</v>
      </c>
      <c r="B1509" s="154"/>
      <c r="C1509" s="94" t="s">
        <v>83</v>
      </c>
      <c r="D1509" s="94" t="s">
        <v>125</v>
      </c>
      <c r="E1509" s="94">
        <f t="shared" si="2"/>
        <v>195</v>
      </c>
      <c r="F1509" s="429">
        <v>46083.0</v>
      </c>
      <c r="G1509" s="94"/>
      <c r="H1509" s="94">
        <v>9665.0</v>
      </c>
      <c r="I1509" s="94" t="s">
        <v>10493</v>
      </c>
      <c r="J1509" s="161" t="s">
        <v>10177</v>
      </c>
      <c r="K1509" s="161" t="s">
        <v>10178</v>
      </c>
      <c r="L1509" s="430" t="s">
        <v>10496</v>
      </c>
      <c r="M1509" s="94" t="s">
        <v>10497</v>
      </c>
      <c r="N1509" s="94" t="s">
        <v>10498</v>
      </c>
      <c r="O1509" s="431">
        <v>45861.0</v>
      </c>
      <c r="P1509" s="436">
        <v>45875.0</v>
      </c>
      <c r="Q1509" s="94" t="s">
        <v>98</v>
      </c>
      <c r="R1509" s="353" t="s">
        <v>143</v>
      </c>
      <c r="S1509" s="167" t="s">
        <v>126</v>
      </c>
      <c r="T1509" s="162" t="s">
        <v>145</v>
      </c>
      <c r="U1509" s="163"/>
      <c r="V1509" s="167" t="s">
        <v>131</v>
      </c>
      <c r="W1509" s="175"/>
      <c r="X1509" s="163"/>
      <c r="Y1509" s="175"/>
      <c r="Z1509" s="175"/>
      <c r="AA1509" s="175"/>
    </row>
    <row r="1510" ht="22.5" customHeight="1">
      <c r="A1510" s="72">
        <f>COUNTIF('Copy of Call &amp; Chat-Lidya (buat'!$I$4:$I$1842,I1510)</f>
        <v>2</v>
      </c>
      <c r="B1510" s="154"/>
      <c r="C1510" s="94" t="s">
        <v>83</v>
      </c>
      <c r="D1510" s="94" t="s">
        <v>125</v>
      </c>
      <c r="E1510" s="94">
        <f t="shared" si="2"/>
        <v>196</v>
      </c>
      <c r="F1510" s="429">
        <v>46083.0</v>
      </c>
      <c r="G1510" s="94"/>
      <c r="H1510" s="94">
        <v>9682.0</v>
      </c>
      <c r="I1510" s="94" t="s">
        <v>10502</v>
      </c>
      <c r="J1510" s="161" t="s">
        <v>10504</v>
      </c>
      <c r="K1510" s="161" t="s">
        <v>10506</v>
      </c>
      <c r="L1510" s="430" t="s">
        <v>10507</v>
      </c>
      <c r="M1510" s="94" t="s">
        <v>10509</v>
      </c>
      <c r="N1510" s="94" t="s">
        <v>10509</v>
      </c>
      <c r="O1510" s="431">
        <v>45863.0</v>
      </c>
      <c r="P1510" s="436">
        <v>45877.0</v>
      </c>
      <c r="Q1510" s="94" t="s">
        <v>95</v>
      </c>
      <c r="R1510" s="353" t="s">
        <v>143</v>
      </c>
      <c r="S1510" s="167" t="s">
        <v>126</v>
      </c>
      <c r="T1510" s="162" t="s">
        <v>145</v>
      </c>
      <c r="U1510" s="163"/>
      <c r="V1510" s="167" t="s">
        <v>131</v>
      </c>
      <c r="W1510" s="175"/>
      <c r="X1510" s="163"/>
      <c r="Y1510" s="175"/>
      <c r="Z1510" s="175"/>
      <c r="AA1510" s="175"/>
    </row>
    <row r="1511" ht="22.5" customHeight="1">
      <c r="A1511" s="72">
        <f>COUNTIF('Copy of Call &amp; Chat-Lidya (buat'!$I$4:$I$1842,I1511)</f>
        <v>2</v>
      </c>
      <c r="B1511" s="154"/>
      <c r="C1511" s="94" t="s">
        <v>83</v>
      </c>
      <c r="D1511" s="94" t="s">
        <v>125</v>
      </c>
      <c r="E1511" s="94">
        <f t="shared" si="2"/>
        <v>197</v>
      </c>
      <c r="F1511" s="429">
        <v>46083.0</v>
      </c>
      <c r="G1511" s="94"/>
      <c r="H1511" s="94">
        <v>9694.0</v>
      </c>
      <c r="I1511" s="94" t="s">
        <v>10511</v>
      </c>
      <c r="J1511" s="161" t="s">
        <v>10512</v>
      </c>
      <c r="K1511" s="161" t="s">
        <v>10513</v>
      </c>
      <c r="L1511" s="430" t="s">
        <v>10514</v>
      </c>
      <c r="M1511" s="94" t="s">
        <v>10516</v>
      </c>
      <c r="N1511" s="94" t="s">
        <v>10516</v>
      </c>
      <c r="O1511" s="431">
        <v>45867.0</v>
      </c>
      <c r="P1511" s="436">
        <v>45912.0</v>
      </c>
      <c r="Q1511" s="94" t="s">
        <v>124</v>
      </c>
      <c r="R1511" s="353" t="s">
        <v>143</v>
      </c>
      <c r="S1511" s="167" t="s">
        <v>126</v>
      </c>
      <c r="T1511" s="162" t="s">
        <v>145</v>
      </c>
      <c r="U1511" s="163"/>
      <c r="V1511" s="167" t="s">
        <v>131</v>
      </c>
      <c r="W1511" s="175"/>
      <c r="X1511" s="163"/>
      <c r="Y1511" s="175"/>
      <c r="Z1511" s="175"/>
      <c r="AA1511" s="175"/>
    </row>
    <row r="1512" ht="22.5" customHeight="1">
      <c r="A1512" s="72">
        <f>COUNTIF('Copy of Call &amp; Chat-Lidya (buat'!$I$4:$I$1842,I1512)</f>
        <v>2</v>
      </c>
      <c r="B1512" s="154"/>
      <c r="C1512" s="94" t="s">
        <v>83</v>
      </c>
      <c r="D1512" s="94" t="s">
        <v>125</v>
      </c>
      <c r="E1512" s="94">
        <f t="shared" si="2"/>
        <v>198</v>
      </c>
      <c r="F1512" s="429">
        <v>46083.0</v>
      </c>
      <c r="G1512" s="94"/>
      <c r="H1512" s="94">
        <v>9724.0</v>
      </c>
      <c r="I1512" s="94" t="s">
        <v>10523</v>
      </c>
      <c r="J1512" s="161" t="s">
        <v>10524</v>
      </c>
      <c r="K1512" s="161" t="s">
        <v>10525</v>
      </c>
      <c r="L1512" s="430" t="s">
        <v>10526</v>
      </c>
      <c r="M1512" s="94" t="s">
        <v>10527</v>
      </c>
      <c r="N1512" s="94" t="s">
        <v>10528</v>
      </c>
      <c r="O1512" s="431">
        <v>45875.0</v>
      </c>
      <c r="P1512" s="436">
        <v>45889.0</v>
      </c>
      <c r="Q1512" s="94" t="s">
        <v>124</v>
      </c>
      <c r="R1512" s="353" t="s">
        <v>143</v>
      </c>
      <c r="S1512" s="167" t="s">
        <v>126</v>
      </c>
      <c r="T1512" s="162" t="s">
        <v>145</v>
      </c>
      <c r="U1512" s="163"/>
      <c r="V1512" s="167" t="s">
        <v>131</v>
      </c>
      <c r="W1512" s="175"/>
      <c r="X1512" s="163"/>
      <c r="Y1512" s="175"/>
      <c r="Z1512" s="175"/>
      <c r="AA1512" s="175"/>
    </row>
    <row r="1513" ht="22.5" customHeight="1">
      <c r="A1513" s="72">
        <f>COUNTIF('Copy of Call &amp; Chat-Lidya (buat'!$I$4:$I$1842,I1513)</f>
        <v>2</v>
      </c>
      <c r="B1513" s="154"/>
      <c r="C1513" s="94" t="s">
        <v>83</v>
      </c>
      <c r="D1513" s="94" t="s">
        <v>125</v>
      </c>
      <c r="E1513" s="94">
        <f t="shared" si="2"/>
        <v>199</v>
      </c>
      <c r="F1513" s="429">
        <v>46083.0</v>
      </c>
      <c r="G1513" s="94"/>
      <c r="H1513" s="94">
        <v>9742.0</v>
      </c>
      <c r="I1513" s="94" t="s">
        <v>10535</v>
      </c>
      <c r="J1513" s="161" t="s">
        <v>10536</v>
      </c>
      <c r="K1513" s="161" t="s">
        <v>10537</v>
      </c>
      <c r="L1513" s="430" t="s">
        <v>10537</v>
      </c>
      <c r="M1513" s="94" t="s">
        <v>10538</v>
      </c>
      <c r="N1513" s="94" t="s">
        <v>10539</v>
      </c>
      <c r="O1513" s="431">
        <v>45881.0</v>
      </c>
      <c r="P1513" s="436">
        <v>45895.0</v>
      </c>
      <c r="Q1513" s="94" t="s">
        <v>143</v>
      </c>
      <c r="R1513" s="353" t="s">
        <v>143</v>
      </c>
      <c r="S1513" s="167" t="s">
        <v>126</v>
      </c>
      <c r="T1513" s="162" t="s">
        <v>145</v>
      </c>
      <c r="U1513" s="163"/>
      <c r="V1513" s="167" t="s">
        <v>131</v>
      </c>
      <c r="W1513" s="175"/>
      <c r="X1513" s="163"/>
      <c r="Y1513" s="175"/>
      <c r="Z1513" s="175"/>
      <c r="AA1513" s="175"/>
    </row>
    <row r="1514" ht="22.5" customHeight="1">
      <c r="A1514" s="72">
        <f>COUNTIF('Copy of Call &amp; Chat-Lidya (buat'!$I$4:$I$1842,I1514)</f>
        <v>2</v>
      </c>
      <c r="B1514" s="154"/>
      <c r="C1514" s="94" t="s">
        <v>83</v>
      </c>
      <c r="D1514" s="94" t="s">
        <v>125</v>
      </c>
      <c r="E1514" s="94">
        <f t="shared" si="2"/>
        <v>200</v>
      </c>
      <c r="F1514" s="429">
        <v>46083.0</v>
      </c>
      <c r="G1514" s="94"/>
      <c r="H1514" s="94">
        <v>9757.0</v>
      </c>
      <c r="I1514" s="94" t="s">
        <v>10546</v>
      </c>
      <c r="J1514" s="161" t="s">
        <v>10547</v>
      </c>
      <c r="K1514" s="161" t="s">
        <v>10548</v>
      </c>
      <c r="L1514" s="430" t="s">
        <v>10548</v>
      </c>
      <c r="M1514" s="94" t="s">
        <v>8370</v>
      </c>
      <c r="N1514" s="94" t="s">
        <v>10549</v>
      </c>
      <c r="O1514" s="431">
        <v>45888.0</v>
      </c>
      <c r="P1514" s="436">
        <v>45902.0</v>
      </c>
      <c r="Q1514" s="94" t="s">
        <v>95</v>
      </c>
      <c r="R1514" s="353" t="s">
        <v>143</v>
      </c>
      <c r="S1514" s="167" t="s">
        <v>126</v>
      </c>
      <c r="T1514" s="162" t="s">
        <v>145</v>
      </c>
      <c r="U1514" s="163"/>
      <c r="V1514" s="167" t="s">
        <v>131</v>
      </c>
      <c r="W1514" s="175"/>
      <c r="X1514" s="163"/>
      <c r="Y1514" s="175"/>
      <c r="Z1514" s="175"/>
      <c r="AA1514" s="175"/>
    </row>
    <row r="1515" ht="22.5" customHeight="1">
      <c r="A1515" s="72">
        <f>COUNTIF('Copy of Call &amp; Chat-Lidya (buat'!$I$4:$I$1842,I1515)</f>
        <v>2</v>
      </c>
      <c r="B1515" s="154"/>
      <c r="C1515" s="94" t="s">
        <v>83</v>
      </c>
      <c r="D1515" s="94" t="s">
        <v>125</v>
      </c>
      <c r="E1515" s="94">
        <f t="shared" si="2"/>
        <v>201</v>
      </c>
      <c r="F1515" s="429">
        <v>46083.0</v>
      </c>
      <c r="G1515" s="94"/>
      <c r="H1515" s="94">
        <v>9760.0</v>
      </c>
      <c r="I1515" s="94" t="s">
        <v>10555</v>
      </c>
      <c r="J1515" s="161" t="s">
        <v>10556</v>
      </c>
      <c r="K1515" s="161" t="s">
        <v>10557</v>
      </c>
      <c r="L1515" s="430" t="s">
        <v>10557</v>
      </c>
      <c r="M1515" s="94" t="s">
        <v>10558</v>
      </c>
      <c r="N1515" s="94" t="s">
        <v>10558</v>
      </c>
      <c r="O1515" s="431">
        <v>45889.0</v>
      </c>
      <c r="P1515" s="436">
        <v>45903.0</v>
      </c>
      <c r="Q1515" s="94" t="s">
        <v>124</v>
      </c>
      <c r="R1515" s="353" t="s">
        <v>143</v>
      </c>
      <c r="S1515" s="167" t="s">
        <v>126</v>
      </c>
      <c r="T1515" s="162" t="s">
        <v>145</v>
      </c>
      <c r="U1515" s="163"/>
      <c r="V1515" s="167" t="s">
        <v>131</v>
      </c>
      <c r="W1515" s="175"/>
      <c r="X1515" s="163"/>
      <c r="Y1515" s="175"/>
      <c r="Z1515" s="175"/>
      <c r="AA1515" s="175"/>
    </row>
    <row r="1516" ht="22.5" customHeight="1">
      <c r="A1516" s="72">
        <f>COUNTIF('Copy of Call &amp; Chat-Lidya (buat'!$I$4:$I$1842,I1516)</f>
        <v>2</v>
      </c>
      <c r="B1516" s="154"/>
      <c r="C1516" s="94" t="s">
        <v>83</v>
      </c>
      <c r="D1516" s="94" t="s">
        <v>125</v>
      </c>
      <c r="E1516" s="94">
        <f t="shared" si="2"/>
        <v>202</v>
      </c>
      <c r="F1516" s="429">
        <v>46083.0</v>
      </c>
      <c r="G1516" s="94"/>
      <c r="H1516" s="94">
        <v>9814.0</v>
      </c>
      <c r="I1516" s="94" t="s">
        <v>10567</v>
      </c>
      <c r="J1516" s="161" t="s">
        <v>10568</v>
      </c>
      <c r="K1516" s="161" t="s">
        <v>10569</v>
      </c>
      <c r="L1516" s="430" t="s">
        <v>10569</v>
      </c>
      <c r="M1516" s="94" t="s">
        <v>10570</v>
      </c>
      <c r="N1516" s="94" t="s">
        <v>10571</v>
      </c>
      <c r="O1516" s="431">
        <v>45902.0</v>
      </c>
      <c r="P1516" s="436">
        <v>45916.0</v>
      </c>
      <c r="Q1516" s="94" t="s">
        <v>86</v>
      </c>
      <c r="R1516" s="353" t="s">
        <v>143</v>
      </c>
      <c r="S1516" s="167" t="s">
        <v>126</v>
      </c>
      <c r="T1516" s="162" t="s">
        <v>145</v>
      </c>
      <c r="U1516" s="163"/>
      <c r="V1516" s="167" t="s">
        <v>131</v>
      </c>
      <c r="W1516" s="175"/>
      <c r="X1516" s="163"/>
      <c r="Y1516" s="175"/>
      <c r="Z1516" s="175"/>
      <c r="AA1516" s="175"/>
    </row>
    <row r="1517" ht="22.5" customHeight="1">
      <c r="A1517" s="72">
        <f>COUNTIF('Copy of Call &amp; Chat-Lidya (buat'!$I$4:$I$1842,I1517)</f>
        <v>2</v>
      </c>
      <c r="B1517" s="154"/>
      <c r="C1517" s="94" t="s">
        <v>83</v>
      </c>
      <c r="D1517" s="94" t="s">
        <v>125</v>
      </c>
      <c r="E1517" s="94">
        <f t="shared" si="2"/>
        <v>203</v>
      </c>
      <c r="F1517" s="429">
        <v>46083.0</v>
      </c>
      <c r="G1517" s="94"/>
      <c r="H1517" s="94">
        <v>9820.0</v>
      </c>
      <c r="I1517" s="94" t="s">
        <v>10581</v>
      </c>
      <c r="J1517" s="161" t="s">
        <v>10582</v>
      </c>
      <c r="K1517" s="161" t="s">
        <v>10583</v>
      </c>
      <c r="L1517" s="430" t="s">
        <v>10583</v>
      </c>
      <c r="M1517" s="94" t="s">
        <v>10584</v>
      </c>
      <c r="N1517" s="94" t="s">
        <v>10585</v>
      </c>
      <c r="O1517" s="431">
        <v>45904.0</v>
      </c>
      <c r="P1517" s="436">
        <v>45979.0</v>
      </c>
      <c r="Q1517" s="94" t="s">
        <v>143</v>
      </c>
      <c r="R1517" s="353" t="s">
        <v>143</v>
      </c>
      <c r="S1517" s="167" t="s">
        <v>126</v>
      </c>
      <c r="T1517" s="162" t="s">
        <v>145</v>
      </c>
      <c r="U1517" s="163"/>
      <c r="V1517" s="167" t="s">
        <v>131</v>
      </c>
      <c r="W1517" s="175"/>
      <c r="X1517" s="163"/>
      <c r="Y1517" s="175"/>
      <c r="Z1517" s="175"/>
      <c r="AA1517" s="175"/>
    </row>
    <row r="1518" ht="22.5" customHeight="1">
      <c r="A1518" s="72">
        <f>COUNTIF('Copy of Call &amp; Chat-Lidya (buat'!$I$4:$I$1842,I1518)</f>
        <v>2</v>
      </c>
      <c r="B1518" s="154"/>
      <c r="C1518" s="94" t="s">
        <v>83</v>
      </c>
      <c r="D1518" s="94" t="s">
        <v>125</v>
      </c>
      <c r="E1518" s="94">
        <f t="shared" si="2"/>
        <v>204</v>
      </c>
      <c r="F1518" s="429">
        <v>46083.0</v>
      </c>
      <c r="G1518" s="94"/>
      <c r="H1518" s="94">
        <v>9832.0</v>
      </c>
      <c r="I1518" s="94" t="s">
        <v>10593</v>
      </c>
      <c r="J1518" s="161" t="s">
        <v>10595</v>
      </c>
      <c r="K1518" s="161" t="s">
        <v>10596</v>
      </c>
      <c r="L1518" s="430" t="s">
        <v>10596</v>
      </c>
      <c r="M1518" s="94" t="s">
        <v>10597</v>
      </c>
      <c r="N1518" s="94" t="s">
        <v>10597</v>
      </c>
      <c r="O1518" s="431">
        <v>45907.0</v>
      </c>
      <c r="P1518" s="436">
        <v>45921.0</v>
      </c>
      <c r="Q1518" s="94" t="s">
        <v>900</v>
      </c>
      <c r="R1518" s="353" t="s">
        <v>143</v>
      </c>
      <c r="S1518" s="167" t="s">
        <v>126</v>
      </c>
      <c r="T1518" s="162" t="s">
        <v>145</v>
      </c>
      <c r="U1518" s="163"/>
      <c r="V1518" s="167" t="s">
        <v>131</v>
      </c>
      <c r="W1518" s="175"/>
      <c r="X1518" s="163"/>
      <c r="Y1518" s="175"/>
      <c r="Z1518" s="175"/>
      <c r="AA1518" s="175"/>
    </row>
    <row r="1519" ht="22.5" customHeight="1">
      <c r="A1519" s="72">
        <f>COUNTIF('Copy of Call &amp; Chat-Lidya (buat'!$I$4:$I$1842,I1519)</f>
        <v>2</v>
      </c>
      <c r="B1519" s="154"/>
      <c r="C1519" s="94" t="s">
        <v>83</v>
      </c>
      <c r="D1519" s="94" t="s">
        <v>125</v>
      </c>
      <c r="E1519" s="94">
        <f t="shared" si="2"/>
        <v>205</v>
      </c>
      <c r="F1519" s="429">
        <v>46083.0</v>
      </c>
      <c r="G1519" s="94"/>
      <c r="H1519" s="94">
        <v>9833.0</v>
      </c>
      <c r="I1519" s="94" t="s">
        <v>10599</v>
      </c>
      <c r="J1519" s="161" t="s">
        <v>10601</v>
      </c>
      <c r="K1519" s="161" t="s">
        <v>10602</v>
      </c>
      <c r="L1519" s="430" t="s">
        <v>10602</v>
      </c>
      <c r="M1519" s="94" t="s">
        <v>10603</v>
      </c>
      <c r="N1519" s="94" t="s">
        <v>10603</v>
      </c>
      <c r="O1519" s="431">
        <v>45907.0</v>
      </c>
      <c r="P1519" s="436">
        <v>45921.0</v>
      </c>
      <c r="Q1519" s="94" t="s">
        <v>304</v>
      </c>
      <c r="R1519" s="353" t="s">
        <v>143</v>
      </c>
      <c r="S1519" s="167" t="s">
        <v>126</v>
      </c>
      <c r="T1519" s="162" t="s">
        <v>145</v>
      </c>
      <c r="U1519" s="163"/>
      <c r="V1519" s="167" t="s">
        <v>131</v>
      </c>
      <c r="W1519" s="175"/>
      <c r="X1519" s="163"/>
      <c r="Y1519" s="175"/>
      <c r="Z1519" s="175"/>
      <c r="AA1519" s="175"/>
    </row>
    <row r="1520" ht="22.5" customHeight="1">
      <c r="A1520" s="72">
        <f>COUNTIF('Copy of Call &amp; Chat-Lidya (buat'!$I$4:$I$1842,I1520)</f>
        <v>2</v>
      </c>
      <c r="B1520" s="154"/>
      <c r="C1520" s="94" t="s">
        <v>83</v>
      </c>
      <c r="D1520" s="94" t="s">
        <v>125</v>
      </c>
      <c r="E1520" s="94">
        <f t="shared" si="2"/>
        <v>206</v>
      </c>
      <c r="F1520" s="429">
        <v>46083.0</v>
      </c>
      <c r="G1520" s="94"/>
      <c r="H1520" s="94">
        <v>9840.0</v>
      </c>
      <c r="I1520" s="94" t="s">
        <v>10604</v>
      </c>
      <c r="J1520" s="161" t="s">
        <v>10605</v>
      </c>
      <c r="K1520" s="161" t="s">
        <v>10606</v>
      </c>
      <c r="L1520" s="430" t="s">
        <v>10606</v>
      </c>
      <c r="M1520" s="94" t="s">
        <v>10607</v>
      </c>
      <c r="N1520" s="94" t="s">
        <v>10607</v>
      </c>
      <c r="O1520" s="431">
        <v>45908.0</v>
      </c>
      <c r="P1520" s="436">
        <v>45922.0</v>
      </c>
      <c r="Q1520" s="94" t="s">
        <v>8153</v>
      </c>
      <c r="R1520" s="353" t="s">
        <v>143</v>
      </c>
      <c r="S1520" s="167" t="s">
        <v>126</v>
      </c>
      <c r="T1520" s="162" t="s">
        <v>145</v>
      </c>
      <c r="U1520" s="163"/>
      <c r="V1520" s="167" t="s">
        <v>131</v>
      </c>
      <c r="W1520" s="175"/>
      <c r="X1520" s="163"/>
      <c r="Y1520" s="175"/>
      <c r="Z1520" s="175"/>
      <c r="AA1520" s="175"/>
    </row>
    <row r="1521" ht="22.5" customHeight="1">
      <c r="A1521" s="72">
        <f>COUNTIF('Copy of Call &amp; Chat-Lidya (buat'!$I$4:$I$1842,I1521)</f>
        <v>2</v>
      </c>
      <c r="B1521" s="154"/>
      <c r="C1521" s="94" t="s">
        <v>83</v>
      </c>
      <c r="D1521" s="94" t="s">
        <v>125</v>
      </c>
      <c r="E1521" s="94">
        <f t="shared" si="2"/>
        <v>207</v>
      </c>
      <c r="F1521" s="429">
        <v>46083.0</v>
      </c>
      <c r="G1521" s="94"/>
      <c r="H1521" s="94">
        <v>9853.0</v>
      </c>
      <c r="I1521" s="94" t="s">
        <v>10609</v>
      </c>
      <c r="J1521" s="161" t="s">
        <v>10610</v>
      </c>
      <c r="K1521" s="161" t="s">
        <v>10611</v>
      </c>
      <c r="L1521" s="430" t="s">
        <v>10611</v>
      </c>
      <c r="M1521" s="94" t="s">
        <v>10612</v>
      </c>
      <c r="N1521" s="94" t="s">
        <v>10613</v>
      </c>
      <c r="O1521" s="431">
        <v>45913.0</v>
      </c>
      <c r="P1521" s="436">
        <v>45927.0</v>
      </c>
      <c r="Q1521" s="94" t="s">
        <v>7866</v>
      </c>
      <c r="R1521" s="353" t="s">
        <v>143</v>
      </c>
      <c r="S1521" s="167" t="s">
        <v>126</v>
      </c>
      <c r="T1521" s="162" t="s">
        <v>145</v>
      </c>
      <c r="U1521" s="163"/>
      <c r="V1521" s="167" t="s">
        <v>131</v>
      </c>
      <c r="W1521" s="175"/>
      <c r="X1521" s="163"/>
      <c r="Y1521" s="175"/>
      <c r="Z1521" s="175"/>
      <c r="AA1521" s="175"/>
    </row>
    <row r="1522" ht="22.5" customHeight="1">
      <c r="A1522" s="72">
        <f>COUNTIF('Copy of Call &amp; Chat-Lidya (buat'!$I$4:$I$1842,I1522)</f>
        <v>2</v>
      </c>
      <c r="B1522" s="154"/>
      <c r="C1522" s="94" t="s">
        <v>83</v>
      </c>
      <c r="D1522" s="94" t="s">
        <v>125</v>
      </c>
      <c r="E1522" s="94">
        <f t="shared" si="2"/>
        <v>208</v>
      </c>
      <c r="F1522" s="429">
        <v>46083.0</v>
      </c>
      <c r="G1522" s="94"/>
      <c r="H1522" s="94">
        <v>9929.0</v>
      </c>
      <c r="I1522" s="94" t="s">
        <v>10616</v>
      </c>
      <c r="J1522" s="161" t="s">
        <v>10617</v>
      </c>
      <c r="K1522" s="161" t="s">
        <v>10618</v>
      </c>
      <c r="L1522" s="430" t="s">
        <v>10618</v>
      </c>
      <c r="M1522" s="94" t="s">
        <v>10619</v>
      </c>
      <c r="N1522" s="94" t="s">
        <v>10619</v>
      </c>
      <c r="O1522" s="431">
        <v>45933.0</v>
      </c>
      <c r="P1522" s="436">
        <v>45947.0</v>
      </c>
      <c r="Q1522" s="94" t="s">
        <v>124</v>
      </c>
      <c r="R1522" s="353" t="s">
        <v>143</v>
      </c>
      <c r="S1522" s="167" t="s">
        <v>126</v>
      </c>
      <c r="T1522" s="162" t="s">
        <v>145</v>
      </c>
      <c r="U1522" s="163"/>
      <c r="V1522" s="167" t="s">
        <v>131</v>
      </c>
      <c r="W1522" s="175"/>
      <c r="X1522" s="163"/>
      <c r="Y1522" s="175"/>
      <c r="Z1522" s="175"/>
      <c r="AA1522" s="175"/>
    </row>
    <row r="1523" ht="22.5" customHeight="1">
      <c r="A1523" s="72">
        <f>COUNTIF('Copy of Call &amp; Chat-Lidya (buat'!$I$4:$I$1842,I1523)</f>
        <v>2</v>
      </c>
      <c r="B1523" s="154"/>
      <c r="C1523" s="94" t="s">
        <v>83</v>
      </c>
      <c r="D1523" s="94" t="s">
        <v>125</v>
      </c>
      <c r="E1523" s="94">
        <f t="shared" si="2"/>
        <v>209</v>
      </c>
      <c r="F1523" s="429">
        <v>46083.0</v>
      </c>
      <c r="G1523" s="94"/>
      <c r="H1523" s="94">
        <v>9957.0</v>
      </c>
      <c r="I1523" s="94" t="s">
        <v>10622</v>
      </c>
      <c r="J1523" s="161" t="s">
        <v>10623</v>
      </c>
      <c r="K1523" s="161" t="s">
        <v>10624</v>
      </c>
      <c r="L1523" s="430" t="s">
        <v>10624</v>
      </c>
      <c r="M1523" s="175"/>
      <c r="N1523" s="94" t="s">
        <v>10625</v>
      </c>
      <c r="O1523" s="431">
        <v>45942.0</v>
      </c>
      <c r="P1523" s="436">
        <v>45956.0</v>
      </c>
      <c r="Q1523" s="94" t="s">
        <v>124</v>
      </c>
      <c r="R1523" s="353" t="s">
        <v>143</v>
      </c>
      <c r="S1523" s="167" t="s">
        <v>126</v>
      </c>
      <c r="T1523" s="162" t="s">
        <v>145</v>
      </c>
      <c r="U1523" s="163"/>
      <c r="V1523" s="167" t="s">
        <v>131</v>
      </c>
      <c r="W1523" s="175"/>
      <c r="X1523" s="163"/>
      <c r="Y1523" s="175"/>
      <c r="Z1523" s="175"/>
      <c r="AA1523" s="175"/>
    </row>
    <row r="1524" ht="22.5" customHeight="1">
      <c r="A1524" s="72">
        <f>COUNTIF('Copy of Call &amp; Chat-Lidya (buat'!$I$4:$I$1842,I1524)</f>
        <v>2</v>
      </c>
      <c r="B1524" s="154"/>
      <c r="C1524" s="94" t="s">
        <v>83</v>
      </c>
      <c r="D1524" s="94" t="s">
        <v>125</v>
      </c>
      <c r="E1524" s="94">
        <f t="shared" si="2"/>
        <v>210</v>
      </c>
      <c r="F1524" s="429">
        <v>46083.0</v>
      </c>
      <c r="G1524" s="94"/>
      <c r="H1524" s="94">
        <v>9976.0</v>
      </c>
      <c r="I1524" s="94" t="s">
        <v>10629</v>
      </c>
      <c r="J1524" s="161" t="s">
        <v>10631</v>
      </c>
      <c r="K1524" s="161" t="s">
        <v>10632</v>
      </c>
      <c r="L1524" s="430" t="s">
        <v>10632</v>
      </c>
      <c r="M1524" s="94" t="s">
        <v>10289</v>
      </c>
      <c r="N1524" s="94" t="s">
        <v>10289</v>
      </c>
      <c r="O1524" s="431">
        <v>45947.0</v>
      </c>
      <c r="P1524" s="436">
        <v>45961.0</v>
      </c>
      <c r="Q1524" s="94" t="s">
        <v>479</v>
      </c>
      <c r="R1524" s="353" t="s">
        <v>143</v>
      </c>
      <c r="S1524" s="167" t="s">
        <v>126</v>
      </c>
      <c r="T1524" s="162" t="s">
        <v>145</v>
      </c>
      <c r="U1524" s="163"/>
      <c r="V1524" s="167" t="s">
        <v>131</v>
      </c>
      <c r="W1524" s="175"/>
      <c r="X1524" s="163"/>
      <c r="Y1524" s="175"/>
      <c r="Z1524" s="175"/>
      <c r="AA1524" s="175"/>
    </row>
    <row r="1525" ht="22.5" customHeight="1">
      <c r="A1525" s="72">
        <f>COUNTIF('Copy of Call &amp; Chat-Lidya (buat'!$I$4:$I$1842,I1525)</f>
        <v>2</v>
      </c>
      <c r="B1525" s="154"/>
      <c r="C1525" s="94" t="s">
        <v>83</v>
      </c>
      <c r="D1525" s="94" t="s">
        <v>125</v>
      </c>
      <c r="E1525" s="94">
        <f t="shared" si="2"/>
        <v>211</v>
      </c>
      <c r="F1525" s="429">
        <v>46083.0</v>
      </c>
      <c r="G1525" s="94"/>
      <c r="H1525" s="94">
        <v>9994.0</v>
      </c>
      <c r="I1525" s="94" t="s">
        <v>10634</v>
      </c>
      <c r="J1525" s="161" t="s">
        <v>10635</v>
      </c>
      <c r="K1525" s="161" t="s">
        <v>10636</v>
      </c>
      <c r="L1525" s="430" t="s">
        <v>10636</v>
      </c>
      <c r="M1525" s="94" t="s">
        <v>10637</v>
      </c>
      <c r="N1525" s="94" t="s">
        <v>10638</v>
      </c>
      <c r="O1525" s="431">
        <v>45951.0</v>
      </c>
      <c r="P1525" s="436">
        <v>45965.0</v>
      </c>
      <c r="Q1525" s="94" t="s">
        <v>124</v>
      </c>
      <c r="R1525" s="353" t="s">
        <v>143</v>
      </c>
      <c r="S1525" s="167" t="s">
        <v>126</v>
      </c>
      <c r="T1525" s="162" t="s">
        <v>145</v>
      </c>
      <c r="U1525" s="163"/>
      <c r="V1525" s="167" t="s">
        <v>131</v>
      </c>
      <c r="W1525" s="175"/>
      <c r="X1525" s="163"/>
      <c r="Y1525" s="175"/>
      <c r="Z1525" s="175"/>
      <c r="AA1525" s="175"/>
    </row>
    <row r="1526" ht="22.5" customHeight="1">
      <c r="A1526" s="72">
        <f>COUNTIF('Copy of Call &amp; Chat-Lidya (buat'!$I$4:$I$1842,I1526)</f>
        <v>2</v>
      </c>
      <c r="B1526" s="154"/>
      <c r="C1526" s="94" t="s">
        <v>83</v>
      </c>
      <c r="D1526" s="94" t="s">
        <v>125</v>
      </c>
      <c r="E1526" s="94">
        <f t="shared" si="2"/>
        <v>212</v>
      </c>
      <c r="F1526" s="429">
        <v>46083.0</v>
      </c>
      <c r="G1526" s="94"/>
      <c r="H1526" s="94">
        <v>10004.0</v>
      </c>
      <c r="I1526" s="94" t="s">
        <v>10639</v>
      </c>
      <c r="J1526" s="161" t="s">
        <v>10170</v>
      </c>
      <c r="K1526" s="161" t="s">
        <v>10171</v>
      </c>
      <c r="L1526" s="430" t="s">
        <v>10171</v>
      </c>
      <c r="M1526" s="94" t="s">
        <v>10640</v>
      </c>
      <c r="N1526" s="94" t="s">
        <v>10640</v>
      </c>
      <c r="O1526" s="431">
        <v>45953.0</v>
      </c>
      <c r="P1526" s="436">
        <v>45967.0</v>
      </c>
      <c r="Q1526" s="94" t="s">
        <v>829</v>
      </c>
      <c r="R1526" s="353" t="s">
        <v>143</v>
      </c>
      <c r="S1526" s="167" t="s">
        <v>126</v>
      </c>
      <c r="T1526" s="162" t="s">
        <v>145</v>
      </c>
      <c r="U1526" s="163"/>
      <c r="V1526" s="167" t="s">
        <v>131</v>
      </c>
      <c r="W1526" s="175"/>
      <c r="X1526" s="163"/>
      <c r="Y1526" s="175"/>
      <c r="Z1526" s="175"/>
      <c r="AA1526" s="175"/>
    </row>
    <row r="1527" ht="22.5" customHeight="1">
      <c r="A1527" s="72">
        <f>COUNTIF('Copy of Call &amp; Chat-Lidya (buat'!$I$4:$I$1842,I1527)</f>
        <v>2</v>
      </c>
      <c r="B1527" s="154"/>
      <c r="C1527" s="94" t="s">
        <v>83</v>
      </c>
      <c r="D1527" s="94" t="s">
        <v>125</v>
      </c>
      <c r="E1527" s="94">
        <f t="shared" si="2"/>
        <v>213</v>
      </c>
      <c r="F1527" s="429">
        <v>46083.0</v>
      </c>
      <c r="G1527" s="94"/>
      <c r="H1527" s="94">
        <v>10016.0</v>
      </c>
      <c r="I1527" s="94" t="s">
        <v>10644</v>
      </c>
      <c r="J1527" s="161" t="s">
        <v>10060</v>
      </c>
      <c r="K1527" s="161" t="s">
        <v>10061</v>
      </c>
      <c r="L1527" s="430" t="s">
        <v>10060</v>
      </c>
      <c r="M1527" s="94" t="s">
        <v>10645</v>
      </c>
      <c r="N1527" s="94" t="s">
        <v>10646</v>
      </c>
      <c r="O1527" s="431">
        <v>45955.0</v>
      </c>
      <c r="P1527" s="436">
        <v>45969.0</v>
      </c>
      <c r="Q1527" s="94" t="s">
        <v>8292</v>
      </c>
      <c r="R1527" s="353" t="s">
        <v>143</v>
      </c>
      <c r="S1527" s="167" t="s">
        <v>126</v>
      </c>
      <c r="T1527" s="162" t="s">
        <v>145</v>
      </c>
      <c r="U1527" s="163"/>
      <c r="V1527" s="167" t="s">
        <v>131</v>
      </c>
      <c r="W1527" s="175"/>
      <c r="X1527" s="163"/>
      <c r="Y1527" s="175"/>
      <c r="Z1527" s="175"/>
      <c r="AA1527" s="175"/>
    </row>
    <row r="1528" ht="22.5" customHeight="1">
      <c r="A1528" s="72">
        <f>COUNTIF('Copy of Call &amp; Chat-Lidya (buat'!$I$4:$I$1842,I1528)</f>
        <v>2</v>
      </c>
      <c r="B1528" s="154"/>
      <c r="C1528" s="94" t="s">
        <v>83</v>
      </c>
      <c r="D1528" s="94" t="s">
        <v>125</v>
      </c>
      <c r="E1528" s="94">
        <f t="shared" si="2"/>
        <v>214</v>
      </c>
      <c r="F1528" s="429">
        <v>46083.0</v>
      </c>
      <c r="G1528" s="94"/>
      <c r="H1528" s="94">
        <v>10043.0</v>
      </c>
      <c r="I1528" s="94" t="s">
        <v>10647</v>
      </c>
      <c r="J1528" s="161" t="s">
        <v>10648</v>
      </c>
      <c r="K1528" s="161" t="s">
        <v>10649</v>
      </c>
      <c r="L1528" s="430" t="s">
        <v>10649</v>
      </c>
      <c r="M1528" s="94" t="s">
        <v>10650</v>
      </c>
      <c r="N1528" s="175"/>
      <c r="O1528" s="431">
        <v>45959.0</v>
      </c>
      <c r="P1528" s="436">
        <v>45973.0</v>
      </c>
      <c r="Q1528" s="94" t="s">
        <v>124</v>
      </c>
      <c r="R1528" s="353" t="s">
        <v>143</v>
      </c>
      <c r="S1528" s="167" t="s">
        <v>126</v>
      </c>
      <c r="T1528" s="162" t="s">
        <v>145</v>
      </c>
      <c r="U1528" s="163"/>
      <c r="V1528" s="167" t="s">
        <v>131</v>
      </c>
      <c r="W1528" s="175"/>
      <c r="X1528" s="163"/>
      <c r="Y1528" s="175"/>
      <c r="Z1528" s="175"/>
      <c r="AA1528" s="175"/>
    </row>
    <row r="1529" ht="22.5" customHeight="1">
      <c r="A1529" s="72">
        <f>COUNTIF('Copy of Call &amp; Chat-Lidya (buat'!$I$4:$I$1842,I1529)</f>
        <v>2</v>
      </c>
      <c r="B1529" s="154"/>
      <c r="C1529" s="94" t="s">
        <v>83</v>
      </c>
      <c r="D1529" s="94" t="s">
        <v>125</v>
      </c>
      <c r="E1529" s="94">
        <f t="shared" si="2"/>
        <v>215</v>
      </c>
      <c r="F1529" s="429">
        <v>46083.0</v>
      </c>
      <c r="G1529" s="94"/>
      <c r="H1529" s="94">
        <v>10069.0</v>
      </c>
      <c r="I1529" s="94" t="s">
        <v>10654</v>
      </c>
      <c r="J1529" s="161" t="s">
        <v>10131</v>
      </c>
      <c r="K1529" s="161" t="s">
        <v>10132</v>
      </c>
      <c r="L1529" s="430" t="s">
        <v>10655</v>
      </c>
      <c r="M1529" s="94" t="s">
        <v>10656</v>
      </c>
      <c r="N1529" s="94" t="s">
        <v>10657</v>
      </c>
      <c r="O1529" s="431">
        <v>45964.0</v>
      </c>
      <c r="P1529" s="436">
        <v>45978.0</v>
      </c>
      <c r="Q1529" s="94" t="s">
        <v>124</v>
      </c>
      <c r="R1529" s="353" t="s">
        <v>143</v>
      </c>
      <c r="S1529" s="167" t="s">
        <v>126</v>
      </c>
      <c r="T1529" s="162" t="s">
        <v>145</v>
      </c>
      <c r="U1529" s="163"/>
      <c r="V1529" s="167" t="s">
        <v>131</v>
      </c>
      <c r="W1529" s="175"/>
      <c r="X1529" s="163"/>
      <c r="Y1529" s="175"/>
      <c r="Z1529" s="175"/>
      <c r="AA1529" s="175"/>
    </row>
    <row r="1530" ht="22.5" customHeight="1">
      <c r="A1530" s="72">
        <f>COUNTIF('Copy of Call &amp; Chat-Lidya (buat'!$I$4:$I$1842,I1530)</f>
        <v>2</v>
      </c>
      <c r="B1530" s="154"/>
      <c r="C1530" s="94" t="s">
        <v>83</v>
      </c>
      <c r="D1530" s="94" t="s">
        <v>125</v>
      </c>
      <c r="E1530" s="94">
        <f t="shared" si="2"/>
        <v>216</v>
      </c>
      <c r="F1530" s="429">
        <v>46083.0</v>
      </c>
      <c r="G1530" s="94"/>
      <c r="H1530" s="94">
        <v>10092.0</v>
      </c>
      <c r="I1530" s="94" t="s">
        <v>10660</v>
      </c>
      <c r="J1530" s="161" t="s">
        <v>10661</v>
      </c>
      <c r="K1530" s="161" t="s">
        <v>10662</v>
      </c>
      <c r="L1530" s="430" t="s">
        <v>10663</v>
      </c>
      <c r="M1530" s="94" t="s">
        <v>10664</v>
      </c>
      <c r="N1530" s="94" t="s">
        <v>10664</v>
      </c>
      <c r="O1530" s="431">
        <v>45971.0</v>
      </c>
      <c r="P1530" s="436">
        <v>45985.0</v>
      </c>
      <c r="Q1530" s="94" t="s">
        <v>143</v>
      </c>
      <c r="R1530" s="353" t="s">
        <v>143</v>
      </c>
      <c r="S1530" s="167" t="s">
        <v>126</v>
      </c>
      <c r="T1530" s="162" t="s">
        <v>145</v>
      </c>
      <c r="U1530" s="163"/>
      <c r="V1530" s="167" t="s">
        <v>131</v>
      </c>
      <c r="W1530" s="175"/>
      <c r="X1530" s="163"/>
      <c r="Y1530" s="175"/>
      <c r="Z1530" s="175"/>
      <c r="AA1530" s="175"/>
    </row>
    <row r="1531" ht="22.5" customHeight="1">
      <c r="A1531" s="72">
        <f>COUNTIF('Copy of Call &amp; Chat-Lidya (buat'!$I$4:$I$1842,I1531)</f>
        <v>2</v>
      </c>
      <c r="B1531" s="154"/>
      <c r="C1531" s="94" t="s">
        <v>83</v>
      </c>
      <c r="D1531" s="94" t="s">
        <v>125</v>
      </c>
      <c r="E1531" s="94">
        <f t="shared" si="2"/>
        <v>217</v>
      </c>
      <c r="F1531" s="429">
        <v>46083.0</v>
      </c>
      <c r="G1531" s="94"/>
      <c r="H1531" s="94">
        <v>10108.0</v>
      </c>
      <c r="I1531" s="94" t="s">
        <v>10668</v>
      </c>
      <c r="J1531" s="161" t="s">
        <v>10669</v>
      </c>
      <c r="K1531" s="161" t="s">
        <v>10670</v>
      </c>
      <c r="L1531" s="430" t="s">
        <v>10670</v>
      </c>
      <c r="M1531" s="94" t="s">
        <v>10671</v>
      </c>
      <c r="N1531" s="94" t="s">
        <v>10671</v>
      </c>
      <c r="O1531" s="431">
        <v>45974.0</v>
      </c>
      <c r="P1531" s="436">
        <v>45988.0</v>
      </c>
      <c r="Q1531" s="94" t="s">
        <v>143</v>
      </c>
      <c r="R1531" s="353" t="s">
        <v>143</v>
      </c>
      <c r="S1531" s="167" t="s">
        <v>126</v>
      </c>
      <c r="T1531" s="162" t="s">
        <v>145</v>
      </c>
      <c r="U1531" s="163"/>
      <c r="V1531" s="167" t="s">
        <v>131</v>
      </c>
      <c r="W1531" s="175"/>
      <c r="X1531" s="163"/>
      <c r="Y1531" s="175"/>
      <c r="Z1531" s="175"/>
      <c r="AA1531" s="175"/>
    </row>
    <row r="1532" ht="22.5" customHeight="1">
      <c r="A1532" s="72">
        <f>COUNTIF('Copy of Call &amp; Chat-Lidya (buat'!$I$4:$I$1842,I1532)</f>
        <v>2</v>
      </c>
      <c r="B1532" s="154"/>
      <c r="C1532" s="94" t="s">
        <v>83</v>
      </c>
      <c r="D1532" s="94" t="s">
        <v>125</v>
      </c>
      <c r="E1532" s="94">
        <f t="shared" si="2"/>
        <v>218</v>
      </c>
      <c r="F1532" s="429">
        <v>46083.0</v>
      </c>
      <c r="G1532" s="94"/>
      <c r="H1532" s="94">
        <v>10119.0</v>
      </c>
      <c r="I1532" s="94" t="s">
        <v>10676</v>
      </c>
      <c r="J1532" s="161" t="s">
        <v>10677</v>
      </c>
      <c r="K1532" s="161" t="s">
        <v>10677</v>
      </c>
      <c r="L1532" s="430" t="s">
        <v>10677</v>
      </c>
      <c r="M1532" s="94" t="s">
        <v>10678</v>
      </c>
      <c r="N1532" s="94" t="s">
        <v>10678</v>
      </c>
      <c r="O1532" s="431">
        <v>45977.0</v>
      </c>
      <c r="P1532" s="436">
        <v>45991.0</v>
      </c>
      <c r="Q1532" s="94" t="s">
        <v>461</v>
      </c>
      <c r="R1532" s="353" t="s">
        <v>143</v>
      </c>
      <c r="S1532" s="167" t="s">
        <v>126</v>
      </c>
      <c r="T1532" s="162" t="s">
        <v>145</v>
      </c>
      <c r="U1532" s="163"/>
      <c r="V1532" s="167" t="s">
        <v>131</v>
      </c>
      <c r="W1532" s="175"/>
      <c r="X1532" s="163"/>
      <c r="Y1532" s="175"/>
      <c r="Z1532" s="175"/>
      <c r="AA1532" s="175"/>
    </row>
    <row r="1533" ht="22.5" customHeight="1">
      <c r="A1533" s="72">
        <f>COUNTIF('Copy of Call &amp; Chat-Lidya (buat'!$I$4:$I$1842,I1533)</f>
        <v>2</v>
      </c>
      <c r="B1533" s="154"/>
      <c r="C1533" s="94" t="s">
        <v>83</v>
      </c>
      <c r="D1533" s="94" t="s">
        <v>125</v>
      </c>
      <c r="E1533" s="94">
        <f t="shared" si="2"/>
        <v>219</v>
      </c>
      <c r="F1533" s="429">
        <v>46083.0</v>
      </c>
      <c r="G1533" s="94"/>
      <c r="H1533" s="94">
        <v>10126.0</v>
      </c>
      <c r="I1533" s="94" t="s">
        <v>10680</v>
      </c>
      <c r="J1533" s="161" t="s">
        <v>10681</v>
      </c>
      <c r="K1533" s="161" t="s">
        <v>10682</v>
      </c>
      <c r="L1533" s="430" t="s">
        <v>10682</v>
      </c>
      <c r="M1533" s="94" t="s">
        <v>10684</v>
      </c>
      <c r="N1533" s="94" t="s">
        <v>10684</v>
      </c>
      <c r="O1533" s="431">
        <v>45978.0</v>
      </c>
      <c r="P1533" s="436">
        <v>45992.0</v>
      </c>
      <c r="Q1533" s="94" t="s">
        <v>86</v>
      </c>
      <c r="R1533" s="353" t="s">
        <v>143</v>
      </c>
      <c r="S1533" s="167" t="s">
        <v>126</v>
      </c>
      <c r="T1533" s="162" t="s">
        <v>145</v>
      </c>
      <c r="U1533" s="163"/>
      <c r="V1533" s="167" t="s">
        <v>131</v>
      </c>
      <c r="W1533" s="175"/>
      <c r="X1533" s="163"/>
      <c r="Y1533" s="175"/>
      <c r="Z1533" s="175"/>
      <c r="AA1533" s="175"/>
    </row>
    <row r="1534" ht="22.5" customHeight="1">
      <c r="A1534" s="72">
        <f>COUNTIF('Copy of Call &amp; Chat-Lidya (buat'!$I$4:$I$1842,I1534)</f>
        <v>2</v>
      </c>
      <c r="B1534" s="154"/>
      <c r="C1534" s="94" t="s">
        <v>83</v>
      </c>
      <c r="D1534" s="94" t="s">
        <v>125</v>
      </c>
      <c r="E1534" s="94">
        <f t="shared" si="2"/>
        <v>220</v>
      </c>
      <c r="F1534" s="429">
        <v>46083.0</v>
      </c>
      <c r="G1534" s="94"/>
      <c r="H1534" s="94">
        <v>10129.0</v>
      </c>
      <c r="I1534" s="94" t="s">
        <v>10687</v>
      </c>
      <c r="J1534" s="161" t="s">
        <v>10614</v>
      </c>
      <c r="K1534" s="161" t="s">
        <v>10614</v>
      </c>
      <c r="L1534" s="430" t="s">
        <v>10614</v>
      </c>
      <c r="M1534" s="94" t="s">
        <v>10689</v>
      </c>
      <c r="N1534" s="94" t="s">
        <v>10691</v>
      </c>
      <c r="O1534" s="431">
        <v>45979.0</v>
      </c>
      <c r="P1534" s="436">
        <v>45993.0</v>
      </c>
      <c r="Q1534" s="94" t="s">
        <v>98</v>
      </c>
      <c r="R1534" s="353" t="s">
        <v>143</v>
      </c>
      <c r="S1534" s="167" t="s">
        <v>126</v>
      </c>
      <c r="T1534" s="162" t="s">
        <v>145</v>
      </c>
      <c r="U1534" s="163"/>
      <c r="V1534" s="167" t="s">
        <v>131</v>
      </c>
      <c r="W1534" s="175"/>
      <c r="X1534" s="163"/>
      <c r="Y1534" s="175"/>
      <c r="Z1534" s="175"/>
      <c r="AA1534" s="175"/>
    </row>
    <row r="1535" ht="22.5" customHeight="1">
      <c r="A1535" s="72">
        <f>COUNTIF('Copy of Call &amp; Chat-Lidya (buat'!$I$4:$I$1842,I1535)</f>
        <v>2</v>
      </c>
      <c r="B1535" s="154"/>
      <c r="C1535" s="94" t="s">
        <v>83</v>
      </c>
      <c r="D1535" s="94" t="s">
        <v>125</v>
      </c>
      <c r="E1535" s="94">
        <f t="shared" si="2"/>
        <v>221</v>
      </c>
      <c r="F1535" s="429">
        <v>46083.0</v>
      </c>
      <c r="G1535" s="94"/>
      <c r="H1535" s="94">
        <v>10151.0</v>
      </c>
      <c r="I1535" s="94" t="s">
        <v>10692</v>
      </c>
      <c r="J1535" s="161" t="s">
        <v>10695</v>
      </c>
      <c r="K1535" s="161" t="s">
        <v>3269</v>
      </c>
      <c r="L1535" s="430" t="s">
        <v>3269</v>
      </c>
      <c r="M1535" s="175"/>
      <c r="N1535" s="94" t="s">
        <v>10696</v>
      </c>
      <c r="O1535" s="431">
        <v>45984.0</v>
      </c>
      <c r="P1535" s="436">
        <v>46018.0</v>
      </c>
      <c r="Q1535" s="94" t="s">
        <v>7209</v>
      </c>
      <c r="R1535" s="353" t="s">
        <v>143</v>
      </c>
      <c r="S1535" s="167" t="s">
        <v>126</v>
      </c>
      <c r="T1535" s="162" t="s">
        <v>145</v>
      </c>
      <c r="U1535" s="163"/>
      <c r="V1535" s="167" t="s">
        <v>131</v>
      </c>
      <c r="W1535" s="175"/>
      <c r="X1535" s="163"/>
      <c r="Y1535" s="175"/>
      <c r="Z1535" s="175"/>
      <c r="AA1535" s="175"/>
    </row>
    <row r="1536" ht="22.5" customHeight="1">
      <c r="A1536" s="72">
        <f>COUNTIF('Copy of Call &amp; Chat-Lidya (buat'!$I$4:$I$1842,I1536)</f>
        <v>2</v>
      </c>
      <c r="B1536" s="154"/>
      <c r="C1536" s="94" t="s">
        <v>83</v>
      </c>
      <c r="D1536" s="94" t="s">
        <v>125</v>
      </c>
      <c r="E1536" s="94">
        <f t="shared" si="2"/>
        <v>222</v>
      </c>
      <c r="F1536" s="429">
        <v>46083.0</v>
      </c>
      <c r="G1536" s="94"/>
      <c r="H1536" s="94">
        <v>10152.0</v>
      </c>
      <c r="I1536" s="94" t="s">
        <v>10698</v>
      </c>
      <c r="J1536" s="161" t="s">
        <v>10699</v>
      </c>
      <c r="K1536" s="161" t="s">
        <v>9382</v>
      </c>
      <c r="L1536" s="430" t="s">
        <v>3269</v>
      </c>
      <c r="M1536" s="175"/>
      <c r="N1536" s="94" t="s">
        <v>10700</v>
      </c>
      <c r="O1536" s="431">
        <v>45984.0</v>
      </c>
      <c r="P1536" s="436">
        <v>45998.0</v>
      </c>
      <c r="Q1536" s="94" t="s">
        <v>562</v>
      </c>
      <c r="R1536" s="353" t="s">
        <v>143</v>
      </c>
      <c r="S1536" s="167" t="s">
        <v>126</v>
      </c>
      <c r="T1536" s="162" t="s">
        <v>145</v>
      </c>
      <c r="U1536" s="163"/>
      <c r="V1536" s="167" t="s">
        <v>131</v>
      </c>
      <c r="W1536" s="175"/>
      <c r="X1536" s="163"/>
      <c r="Y1536" s="175"/>
      <c r="Z1536" s="175"/>
      <c r="AA1536" s="175"/>
    </row>
    <row r="1537" ht="22.5" customHeight="1">
      <c r="A1537" s="72">
        <f>COUNTIF('Copy of Call &amp; Chat-Lidya (buat'!$I$4:$I$1842,I1537)</f>
        <v>2</v>
      </c>
      <c r="B1537" s="154"/>
      <c r="C1537" s="94" t="s">
        <v>83</v>
      </c>
      <c r="D1537" s="94" t="s">
        <v>125</v>
      </c>
      <c r="E1537" s="94">
        <f t="shared" si="2"/>
        <v>223</v>
      </c>
      <c r="F1537" s="429">
        <v>46083.0</v>
      </c>
      <c r="G1537" s="94"/>
      <c r="H1537" s="94">
        <v>10293.0</v>
      </c>
      <c r="I1537" s="94" t="s">
        <v>10701</v>
      </c>
      <c r="J1537" s="161" t="s">
        <v>10702</v>
      </c>
      <c r="K1537" s="161" t="s">
        <v>10703</v>
      </c>
      <c r="L1537" s="430" t="s">
        <v>10703</v>
      </c>
      <c r="M1537" s="94" t="s">
        <v>10704</v>
      </c>
      <c r="N1537" s="94" t="s">
        <v>10704</v>
      </c>
      <c r="O1537" s="431">
        <v>46001.0</v>
      </c>
      <c r="P1537" s="436">
        <v>46015.0</v>
      </c>
      <c r="Q1537" s="94" t="s">
        <v>213</v>
      </c>
      <c r="R1537" s="353" t="s">
        <v>143</v>
      </c>
      <c r="S1537" s="167" t="s">
        <v>126</v>
      </c>
      <c r="T1537" s="162" t="s">
        <v>145</v>
      </c>
      <c r="U1537" s="163"/>
      <c r="V1537" s="167" t="s">
        <v>131</v>
      </c>
      <c r="W1537" s="175"/>
      <c r="X1537" s="163"/>
      <c r="Y1537" s="175"/>
      <c r="Z1537" s="175"/>
      <c r="AA1537" s="175"/>
    </row>
    <row r="1538" ht="22.5" customHeight="1">
      <c r="A1538" s="72">
        <f>COUNTIF('Copy of Call &amp; Chat-Lidya (buat'!$I$4:$I$1842,I1538)</f>
        <v>2</v>
      </c>
      <c r="B1538" s="154"/>
      <c r="C1538" s="94" t="s">
        <v>83</v>
      </c>
      <c r="D1538" s="94" t="s">
        <v>125</v>
      </c>
      <c r="E1538" s="94">
        <f t="shared" si="2"/>
        <v>224</v>
      </c>
      <c r="F1538" s="429">
        <v>46083.0</v>
      </c>
      <c r="G1538" s="94"/>
      <c r="H1538" s="94">
        <v>10308.0</v>
      </c>
      <c r="I1538" s="94" t="s">
        <v>10705</v>
      </c>
      <c r="J1538" s="161" t="s">
        <v>10706</v>
      </c>
      <c r="K1538" s="161" t="s">
        <v>10707</v>
      </c>
      <c r="L1538" s="430" t="s">
        <v>10707</v>
      </c>
      <c r="M1538" s="94" t="s">
        <v>10708</v>
      </c>
      <c r="N1538" s="94" t="s">
        <v>10708</v>
      </c>
      <c r="O1538" s="431">
        <v>46004.0</v>
      </c>
      <c r="P1538" s="436">
        <v>46018.0</v>
      </c>
      <c r="Q1538" s="94" t="s">
        <v>124</v>
      </c>
      <c r="R1538" s="353" t="s">
        <v>143</v>
      </c>
      <c r="S1538" s="167" t="s">
        <v>126</v>
      </c>
      <c r="T1538" s="162" t="s">
        <v>145</v>
      </c>
      <c r="U1538" s="163"/>
      <c r="V1538" s="167" t="s">
        <v>131</v>
      </c>
      <c r="W1538" s="175"/>
      <c r="X1538" s="163"/>
      <c r="Y1538" s="175"/>
      <c r="Z1538" s="175"/>
      <c r="AA1538" s="175"/>
    </row>
    <row r="1539" ht="22.5" customHeight="1">
      <c r="A1539" s="72">
        <f>COUNTIF('Copy of Call &amp; Chat-Lidya (buat'!$I$4:$I$1842,I1539)</f>
        <v>7</v>
      </c>
      <c r="B1539" s="436">
        <v>46083.0</v>
      </c>
      <c r="C1539" s="94" t="s">
        <v>83</v>
      </c>
      <c r="D1539" s="94" t="s">
        <v>125</v>
      </c>
      <c r="E1539" s="94">
        <f t="shared" si="2"/>
        <v>225</v>
      </c>
      <c r="F1539" s="429">
        <v>46083.0</v>
      </c>
      <c r="G1539" s="175"/>
      <c r="H1539" s="175"/>
      <c r="I1539" s="94" t="s">
        <v>1686</v>
      </c>
      <c r="J1539" s="161" t="s">
        <v>1687</v>
      </c>
      <c r="K1539" s="161" t="s">
        <v>1688</v>
      </c>
      <c r="L1539" s="430"/>
      <c r="M1539" s="175"/>
      <c r="N1539" s="175"/>
      <c r="O1539" s="431">
        <v>45315.0</v>
      </c>
      <c r="P1539" s="436">
        <v>45834.0</v>
      </c>
      <c r="Q1539" s="94" t="s">
        <v>124</v>
      </c>
      <c r="R1539" s="94">
        <v>2.0</v>
      </c>
      <c r="S1539" s="167" t="s">
        <v>126</v>
      </c>
      <c r="T1539" s="162" t="s">
        <v>145</v>
      </c>
      <c r="U1539" s="163"/>
      <c r="V1539" s="167" t="s">
        <v>131</v>
      </c>
      <c r="W1539" s="175"/>
      <c r="X1539" s="163"/>
      <c r="Y1539" s="175"/>
      <c r="Z1539" s="175"/>
      <c r="AA1539" s="175"/>
    </row>
    <row r="1540" ht="22.5" customHeight="1">
      <c r="A1540" s="72">
        <f>COUNTIF('Copy of Call &amp; Chat-Lidya (buat'!$I$4:$I$1842,I1540)</f>
        <v>26</v>
      </c>
      <c r="B1540" s="436">
        <v>46083.0</v>
      </c>
      <c r="C1540" s="94" t="s">
        <v>83</v>
      </c>
      <c r="D1540" s="94" t="s">
        <v>125</v>
      </c>
      <c r="E1540" s="94">
        <f t="shared" si="2"/>
        <v>226</v>
      </c>
      <c r="F1540" s="429">
        <v>46083.0</v>
      </c>
      <c r="G1540" s="175"/>
      <c r="H1540" s="175"/>
      <c r="I1540" s="94" t="s">
        <v>2116</v>
      </c>
      <c r="J1540" s="161" t="s">
        <v>3141</v>
      </c>
      <c r="K1540" s="161" t="s">
        <v>3141</v>
      </c>
      <c r="L1540" s="175" t="s">
        <v>2116</v>
      </c>
      <c r="M1540" s="94" t="s">
        <v>2116</v>
      </c>
      <c r="N1540" s="94" t="s">
        <v>2116</v>
      </c>
      <c r="O1540" s="514" t="s">
        <v>2116</v>
      </c>
      <c r="P1540" s="94" t="s">
        <v>2116</v>
      </c>
      <c r="Q1540" s="94" t="s">
        <v>124</v>
      </c>
      <c r="R1540" s="94">
        <v>2.0</v>
      </c>
      <c r="S1540" s="167" t="s">
        <v>100</v>
      </c>
      <c r="T1540" s="162" t="s">
        <v>145</v>
      </c>
      <c r="U1540" s="167" t="s">
        <v>101</v>
      </c>
      <c r="V1540" s="167" t="s">
        <v>341</v>
      </c>
      <c r="W1540" s="94" t="s">
        <v>509</v>
      </c>
      <c r="X1540" s="163"/>
      <c r="Y1540" s="175"/>
      <c r="Z1540" s="175"/>
      <c r="AA1540" s="175"/>
    </row>
    <row r="1541" ht="22.5" customHeight="1">
      <c r="A1541" s="72">
        <f>COUNTIF('Copy of Call &amp; Chat-Lidya (buat'!$I$4:$I$1842,I1541)</f>
        <v>2</v>
      </c>
      <c r="B1541" s="436">
        <v>46083.0</v>
      </c>
      <c r="C1541" s="94" t="s">
        <v>83</v>
      </c>
      <c r="D1541" s="94" t="s">
        <v>125</v>
      </c>
      <c r="E1541" s="94">
        <f t="shared" si="2"/>
        <v>227</v>
      </c>
      <c r="F1541" s="429">
        <v>46083.0</v>
      </c>
      <c r="G1541" s="175"/>
      <c r="H1541" s="175"/>
      <c r="I1541" s="94">
        <v>16201.0</v>
      </c>
      <c r="J1541" s="883" t="s">
        <v>3106</v>
      </c>
      <c r="K1541" s="161" t="s">
        <v>3107</v>
      </c>
      <c r="L1541" s="547" t="s">
        <v>3107</v>
      </c>
      <c r="M1541" s="539">
        <v>8.2176537176E10</v>
      </c>
      <c r="N1541" s="175"/>
      <c r="O1541" s="546"/>
      <c r="P1541" s="436">
        <v>46085.0</v>
      </c>
      <c r="Q1541" s="94" t="s">
        <v>98</v>
      </c>
      <c r="R1541" s="94">
        <v>3.0</v>
      </c>
      <c r="S1541" s="167" t="s">
        <v>126</v>
      </c>
      <c r="T1541" s="162" t="s">
        <v>145</v>
      </c>
      <c r="U1541" s="167" t="s">
        <v>101</v>
      </c>
      <c r="V1541" s="167" t="s">
        <v>105</v>
      </c>
      <c r="W1541" s="175"/>
      <c r="X1541" s="163"/>
      <c r="Y1541" s="175"/>
      <c r="Z1541" s="175"/>
      <c r="AA1541" s="175"/>
    </row>
    <row r="1542" ht="22.5" customHeight="1">
      <c r="A1542" s="72">
        <f>COUNTIF('Copy of Call &amp; Chat-Lidya (buat'!$I$4:$I$1842,I1542)</f>
        <v>2</v>
      </c>
      <c r="B1542" s="436">
        <v>46083.0</v>
      </c>
      <c r="C1542" s="94" t="s">
        <v>83</v>
      </c>
      <c r="D1542" s="94" t="s">
        <v>125</v>
      </c>
      <c r="E1542" s="94">
        <f t="shared" si="2"/>
        <v>228</v>
      </c>
      <c r="F1542" s="429">
        <v>46083.0</v>
      </c>
      <c r="G1542" s="175"/>
      <c r="H1542" s="175"/>
      <c r="I1542" s="94" t="s">
        <v>2271</v>
      </c>
      <c r="J1542" s="883" t="s">
        <v>10725</v>
      </c>
      <c r="K1542" s="161" t="s">
        <v>1355</v>
      </c>
      <c r="L1542" s="430" t="s">
        <v>3246</v>
      </c>
      <c r="M1542" s="175"/>
      <c r="N1542" s="175"/>
      <c r="O1542" s="546"/>
      <c r="P1542" s="436">
        <v>46085.0</v>
      </c>
      <c r="Q1542" s="94" t="s">
        <v>10726</v>
      </c>
      <c r="R1542" s="94">
        <v>3.0</v>
      </c>
      <c r="S1542" s="167" t="s">
        <v>100</v>
      </c>
      <c r="T1542" s="162" t="s">
        <v>100</v>
      </c>
      <c r="U1542" s="167" t="s">
        <v>101</v>
      </c>
      <c r="V1542" s="167" t="s">
        <v>105</v>
      </c>
      <c r="W1542" s="175"/>
      <c r="X1542" s="163"/>
      <c r="Y1542" s="175"/>
      <c r="Z1542" s="175"/>
      <c r="AA1542" s="175"/>
    </row>
    <row r="1543" ht="22.5" customHeight="1">
      <c r="A1543" s="72">
        <f>COUNTIF('Copy of Call &amp; Chat-Lidya (buat'!$I$4:$I$1842,I1543)</f>
        <v>3</v>
      </c>
      <c r="B1543" s="436">
        <v>46083.0</v>
      </c>
      <c r="C1543" s="94" t="s">
        <v>83</v>
      </c>
      <c r="D1543" s="94" t="s">
        <v>125</v>
      </c>
      <c r="E1543" s="94">
        <f t="shared" si="2"/>
        <v>229</v>
      </c>
      <c r="F1543" s="429">
        <v>46083.0</v>
      </c>
      <c r="G1543" s="94"/>
      <c r="H1543" s="94" t="s">
        <v>3140</v>
      </c>
      <c r="I1543" s="94" t="s">
        <v>2449</v>
      </c>
      <c r="J1543" s="161" t="s">
        <v>2450</v>
      </c>
      <c r="K1543" s="161" t="s">
        <v>2450</v>
      </c>
      <c r="L1543" s="430" t="s">
        <v>2450</v>
      </c>
      <c r="M1543" s="94" t="s">
        <v>2451</v>
      </c>
      <c r="N1543" s="94" t="s">
        <v>2451</v>
      </c>
      <c r="O1543" s="431">
        <v>46032.0</v>
      </c>
      <c r="P1543" s="436">
        <v>46046.0</v>
      </c>
      <c r="Q1543" s="94" t="s">
        <v>149</v>
      </c>
      <c r="R1543" s="94">
        <v>3.0</v>
      </c>
      <c r="S1543" s="167" t="s">
        <v>126</v>
      </c>
      <c r="T1543" s="162" t="s">
        <v>381</v>
      </c>
      <c r="U1543" s="167" t="s">
        <v>101</v>
      </c>
      <c r="V1543" s="167" t="s">
        <v>105</v>
      </c>
      <c r="W1543" s="167" t="s">
        <v>1445</v>
      </c>
      <c r="X1543" s="167" t="s">
        <v>959</v>
      </c>
      <c r="Y1543" s="553">
        <v>2078000.0</v>
      </c>
      <c r="Z1543" s="435"/>
      <c r="AA1543" s="175"/>
    </row>
    <row r="1544" ht="22.5" customHeight="1">
      <c r="A1544" s="72">
        <f>COUNTIF('Copy of Call &amp; Chat-Lidya (buat'!$I$4:$I$1842,I1544)</f>
        <v>2</v>
      </c>
      <c r="B1544" s="436">
        <v>46083.0</v>
      </c>
      <c r="C1544" s="94" t="s">
        <v>83</v>
      </c>
      <c r="D1544" s="94" t="s">
        <v>125</v>
      </c>
      <c r="E1544" s="94">
        <f t="shared" si="2"/>
        <v>230</v>
      </c>
      <c r="F1544" s="429">
        <v>46083.0</v>
      </c>
      <c r="G1544" s="94"/>
      <c r="H1544" s="94" t="s">
        <v>3280</v>
      </c>
      <c r="I1544" s="94" t="s">
        <v>2665</v>
      </c>
      <c r="J1544" s="161" t="s">
        <v>2666</v>
      </c>
      <c r="K1544" s="161" t="s">
        <v>2666</v>
      </c>
      <c r="L1544" s="430" t="s">
        <v>2666</v>
      </c>
      <c r="M1544" s="94" t="s">
        <v>2667</v>
      </c>
      <c r="N1544" s="94" t="s">
        <v>2667</v>
      </c>
      <c r="O1544" s="431">
        <v>46025.0</v>
      </c>
      <c r="P1544" s="436">
        <v>46039.0</v>
      </c>
      <c r="Q1544" s="94" t="s">
        <v>3281</v>
      </c>
      <c r="R1544" s="94">
        <v>3.0</v>
      </c>
      <c r="S1544" s="167" t="s">
        <v>99</v>
      </c>
      <c r="T1544" s="162" t="s">
        <v>381</v>
      </c>
      <c r="U1544" s="167" t="s">
        <v>101</v>
      </c>
      <c r="V1544" s="167" t="s">
        <v>105</v>
      </c>
      <c r="W1544" s="167" t="s">
        <v>509</v>
      </c>
      <c r="X1544" s="167" t="s">
        <v>959</v>
      </c>
      <c r="Y1544" s="435"/>
      <c r="Z1544" s="435"/>
      <c r="AA1544" s="175"/>
    </row>
    <row r="1545" ht="22.5" customHeight="1">
      <c r="A1545" s="72">
        <f>COUNTIF('Copy of Call &amp; Chat-Lidya (buat'!$I$4:$I$1842,I1545)</f>
        <v>5</v>
      </c>
      <c r="B1545" s="436">
        <v>46083.0</v>
      </c>
      <c r="C1545" s="94" t="s">
        <v>83</v>
      </c>
      <c r="D1545" s="94" t="s">
        <v>125</v>
      </c>
      <c r="E1545" s="94">
        <f t="shared" si="2"/>
        <v>231</v>
      </c>
      <c r="F1545" s="429">
        <v>46083.0</v>
      </c>
      <c r="G1545" s="94"/>
      <c r="H1545" s="94" t="s">
        <v>3282</v>
      </c>
      <c r="I1545" s="94" t="s">
        <v>2248</v>
      </c>
      <c r="J1545" s="161" t="s">
        <v>2249</v>
      </c>
      <c r="K1545" s="161" t="s">
        <v>2249</v>
      </c>
      <c r="L1545" s="430" t="s">
        <v>2249</v>
      </c>
      <c r="M1545" s="94" t="s">
        <v>2254</v>
      </c>
      <c r="N1545" s="94" t="s">
        <v>2254</v>
      </c>
      <c r="O1545" s="431">
        <v>46067.0</v>
      </c>
      <c r="P1545" s="436">
        <v>46080.0</v>
      </c>
      <c r="Q1545" s="94" t="s">
        <v>424</v>
      </c>
      <c r="R1545" s="94">
        <v>3.0</v>
      </c>
      <c r="S1545" s="167" t="s">
        <v>100</v>
      </c>
      <c r="T1545" s="162" t="s">
        <v>145</v>
      </c>
      <c r="U1545" s="167" t="s">
        <v>101</v>
      </c>
      <c r="V1545" s="167" t="s">
        <v>105</v>
      </c>
      <c r="W1545" s="163"/>
      <c r="X1545" s="167" t="s">
        <v>512</v>
      </c>
      <c r="Y1545" s="94">
        <v>1298052.0</v>
      </c>
      <c r="Z1545" s="175"/>
      <c r="AA1545" s="175"/>
    </row>
    <row r="1546" ht="22.5" customHeight="1">
      <c r="A1546" s="72">
        <f>COUNTIF('Copy of Call &amp; Chat-Lidya (buat'!$I$4:$I$1842,I1546)</f>
        <v>5</v>
      </c>
      <c r="B1546" s="436">
        <v>46083.0</v>
      </c>
      <c r="C1546" s="94" t="s">
        <v>83</v>
      </c>
      <c r="D1546" s="94" t="s">
        <v>125</v>
      </c>
      <c r="E1546" s="94">
        <f t="shared" si="2"/>
        <v>232</v>
      </c>
      <c r="F1546" s="429">
        <v>46083.0</v>
      </c>
      <c r="G1546" s="94"/>
      <c r="H1546" s="94" t="s">
        <v>3283</v>
      </c>
      <c r="I1546" s="94" t="s">
        <v>2567</v>
      </c>
      <c r="J1546" s="161" t="s">
        <v>2568</v>
      </c>
      <c r="K1546" s="161" t="s">
        <v>2569</v>
      </c>
      <c r="L1546" s="430" t="s">
        <v>2569</v>
      </c>
      <c r="M1546" s="94" t="s">
        <v>2571</v>
      </c>
      <c r="N1546" s="94" t="s">
        <v>3284</v>
      </c>
      <c r="O1546" s="431">
        <v>46077.0</v>
      </c>
      <c r="P1546" s="436">
        <v>46091.0</v>
      </c>
      <c r="Q1546" s="94" t="s">
        <v>124</v>
      </c>
      <c r="R1546" s="94">
        <v>3.0</v>
      </c>
      <c r="S1546" s="167" t="s">
        <v>100</v>
      </c>
      <c r="T1546" s="162" t="s">
        <v>100</v>
      </c>
      <c r="U1546" s="167" t="s">
        <v>101</v>
      </c>
      <c r="V1546" s="167" t="s">
        <v>105</v>
      </c>
      <c r="W1546" s="167" t="s">
        <v>509</v>
      </c>
      <c r="X1546" s="167" t="s">
        <v>512</v>
      </c>
      <c r="Y1546" s="553" t="s">
        <v>9675</v>
      </c>
      <c r="Z1546" s="435"/>
      <c r="AA1546" s="175"/>
    </row>
    <row r="1547" ht="22.5" customHeight="1">
      <c r="A1547" s="72">
        <f>COUNTIF('Copy of Call &amp; Chat-Lidya (buat'!$I$4:$I$1842,I1547)</f>
        <v>6</v>
      </c>
      <c r="B1547" s="436">
        <v>46083.0</v>
      </c>
      <c r="C1547" s="94" t="s">
        <v>83</v>
      </c>
      <c r="D1547" s="94" t="s">
        <v>125</v>
      </c>
      <c r="E1547" s="94">
        <f t="shared" si="2"/>
        <v>233</v>
      </c>
      <c r="F1547" s="429">
        <v>46083.0</v>
      </c>
      <c r="G1547" s="94"/>
      <c r="H1547" s="94">
        <v>10432.0</v>
      </c>
      <c r="I1547" s="94" t="s">
        <v>2556</v>
      </c>
      <c r="J1547" s="161" t="s">
        <v>2558</v>
      </c>
      <c r="K1547" s="161" t="s">
        <v>2559</v>
      </c>
      <c r="L1547" s="430" t="s">
        <v>2559</v>
      </c>
      <c r="M1547" s="94" t="s">
        <v>2560</v>
      </c>
      <c r="N1547" s="94" t="s">
        <v>3120</v>
      </c>
      <c r="O1547" s="431">
        <v>46027.0</v>
      </c>
      <c r="P1547" s="436">
        <v>46041.0</v>
      </c>
      <c r="Q1547" s="94" t="s">
        <v>143</v>
      </c>
      <c r="R1547" s="94">
        <v>3.0</v>
      </c>
      <c r="S1547" s="167" t="s">
        <v>99</v>
      </c>
      <c r="T1547" s="162" t="s">
        <v>381</v>
      </c>
      <c r="U1547" s="167" t="s">
        <v>101</v>
      </c>
      <c r="V1547" s="167" t="s">
        <v>105</v>
      </c>
      <c r="W1547" s="163"/>
      <c r="X1547" s="167" t="s">
        <v>959</v>
      </c>
      <c r="Y1547" s="94" t="s">
        <v>9756</v>
      </c>
      <c r="Z1547" s="175"/>
      <c r="AA1547" s="175"/>
    </row>
    <row r="1548" ht="22.5" customHeight="1">
      <c r="A1548" s="72">
        <f>COUNTIF('Copy of Call &amp; Chat-Lidya (buat'!$I$4:$I$1842,I1548)</f>
        <v>3</v>
      </c>
      <c r="B1548" s="436">
        <v>46093.0</v>
      </c>
      <c r="C1548" s="94" t="s">
        <v>83</v>
      </c>
      <c r="D1548" s="94" t="s">
        <v>125</v>
      </c>
      <c r="E1548" s="94">
        <f t="shared" si="2"/>
        <v>234</v>
      </c>
      <c r="F1548" s="429">
        <v>46084.0</v>
      </c>
      <c r="G1548" s="94"/>
      <c r="H1548" s="94">
        <v>10611.0</v>
      </c>
      <c r="I1548" s="94" t="s">
        <v>3673</v>
      </c>
      <c r="J1548" s="161" t="s">
        <v>3674</v>
      </c>
      <c r="K1548" s="161" t="s">
        <v>3675</v>
      </c>
      <c r="L1548" s="430" t="s">
        <v>3675</v>
      </c>
      <c r="M1548" s="175"/>
      <c r="N1548" s="94" t="s">
        <v>3676</v>
      </c>
      <c r="O1548" s="431">
        <v>46057.0</v>
      </c>
      <c r="P1548" s="436">
        <v>46071.0</v>
      </c>
      <c r="Q1548" s="94" t="s">
        <v>124</v>
      </c>
      <c r="R1548" s="94">
        <v>1.0</v>
      </c>
      <c r="S1548" s="167" t="s">
        <v>251</v>
      </c>
      <c r="T1548" s="162" t="s">
        <v>145</v>
      </c>
      <c r="U1548" s="167" t="s">
        <v>101</v>
      </c>
      <c r="V1548" s="167" t="s">
        <v>131</v>
      </c>
      <c r="W1548" s="175"/>
      <c r="X1548" s="163"/>
      <c r="Y1548" s="175"/>
      <c r="Z1548" s="175"/>
      <c r="AA1548" s="175"/>
    </row>
    <row r="1549" ht="22.5" customHeight="1">
      <c r="A1549" s="72">
        <f>COUNTIF('Copy of Call &amp; Chat-Lidya (buat'!$I$4:$I$1842,I1549)</f>
        <v>3</v>
      </c>
      <c r="B1549" s="436">
        <v>46093.0</v>
      </c>
      <c r="C1549" s="94" t="s">
        <v>83</v>
      </c>
      <c r="D1549" s="94" t="s">
        <v>125</v>
      </c>
      <c r="E1549" s="94">
        <f t="shared" si="2"/>
        <v>235</v>
      </c>
      <c r="F1549" s="429">
        <v>46084.0</v>
      </c>
      <c r="G1549" s="94"/>
      <c r="H1549" s="94">
        <v>10614.0</v>
      </c>
      <c r="I1549" s="94" t="s">
        <v>3686</v>
      </c>
      <c r="J1549" s="161" t="s">
        <v>3687</v>
      </c>
      <c r="K1549" s="161" t="s">
        <v>3688</v>
      </c>
      <c r="L1549" s="430" t="s">
        <v>3688</v>
      </c>
      <c r="M1549" s="94" t="s">
        <v>3689</v>
      </c>
      <c r="N1549" s="94" t="s">
        <v>3690</v>
      </c>
      <c r="O1549" s="431">
        <v>46057.0</v>
      </c>
      <c r="P1549" s="436">
        <v>46071.0</v>
      </c>
      <c r="Q1549" s="94" t="s">
        <v>124</v>
      </c>
      <c r="R1549" s="94">
        <v>1.0</v>
      </c>
      <c r="S1549" s="167" t="s">
        <v>251</v>
      </c>
      <c r="T1549" s="162" t="s">
        <v>195</v>
      </c>
      <c r="U1549" s="167" t="s">
        <v>128</v>
      </c>
      <c r="V1549" s="167" t="s">
        <v>131</v>
      </c>
      <c r="W1549" s="175"/>
      <c r="X1549" s="163"/>
      <c r="Y1549" s="175"/>
      <c r="Z1549" s="175"/>
      <c r="AA1549" s="175"/>
    </row>
    <row r="1550" ht="22.5" customHeight="1">
      <c r="A1550" s="72">
        <f>COUNTIF('Copy of Call &amp; Chat-Lidya (buat'!$I$4:$I$1842,I1550)</f>
        <v>3</v>
      </c>
      <c r="B1550" s="436">
        <v>46093.0</v>
      </c>
      <c r="C1550" s="94" t="s">
        <v>83</v>
      </c>
      <c r="D1550" s="94" t="s">
        <v>125</v>
      </c>
      <c r="E1550" s="94">
        <f t="shared" si="2"/>
        <v>236</v>
      </c>
      <c r="F1550" s="429">
        <v>46084.0</v>
      </c>
      <c r="G1550" s="94"/>
      <c r="H1550" s="94">
        <v>10616.0</v>
      </c>
      <c r="I1550" s="94" t="s">
        <v>3695</v>
      </c>
      <c r="J1550" s="161" t="s">
        <v>10793</v>
      </c>
      <c r="K1550" s="161" t="s">
        <v>3697</v>
      </c>
      <c r="L1550" s="430" t="s">
        <v>3697</v>
      </c>
      <c r="M1550" s="94" t="s">
        <v>3698</v>
      </c>
      <c r="N1550" s="94" t="s">
        <v>3698</v>
      </c>
      <c r="O1550" s="431">
        <v>46058.0</v>
      </c>
      <c r="P1550" s="436">
        <v>46072.0</v>
      </c>
      <c r="Q1550" s="94" t="s">
        <v>124</v>
      </c>
      <c r="R1550" s="94">
        <v>1.0</v>
      </c>
      <c r="S1550" s="167" t="s">
        <v>126</v>
      </c>
      <c r="T1550" s="162" t="s">
        <v>145</v>
      </c>
      <c r="U1550" s="167" t="s">
        <v>101</v>
      </c>
      <c r="V1550" s="167" t="s">
        <v>131</v>
      </c>
      <c r="W1550" s="175"/>
      <c r="X1550" s="163"/>
      <c r="Y1550" s="175"/>
      <c r="Z1550" s="175"/>
      <c r="AA1550" s="175"/>
    </row>
    <row r="1551" ht="22.5" customHeight="1">
      <c r="A1551" s="72">
        <f>COUNTIF('Copy of Call &amp; Chat-Lidya (buat'!$I$4:$I$1842,I1551)</f>
        <v>3</v>
      </c>
      <c r="B1551" s="436">
        <v>46093.0</v>
      </c>
      <c r="C1551" s="94" t="s">
        <v>83</v>
      </c>
      <c r="D1551" s="94" t="s">
        <v>125</v>
      </c>
      <c r="E1551" s="94">
        <f t="shared" si="2"/>
        <v>237</v>
      </c>
      <c r="F1551" s="429">
        <v>46084.0</v>
      </c>
      <c r="G1551" s="94"/>
      <c r="H1551" s="94">
        <v>10622.0</v>
      </c>
      <c r="I1551" s="94" t="s">
        <v>3702</v>
      </c>
      <c r="J1551" s="161" t="s">
        <v>3703</v>
      </c>
      <c r="K1551" s="161" t="s">
        <v>3703</v>
      </c>
      <c r="L1551" s="430" t="s">
        <v>3703</v>
      </c>
      <c r="M1551" s="94" t="s">
        <v>3704</v>
      </c>
      <c r="N1551" s="94" t="s">
        <v>3705</v>
      </c>
      <c r="O1551" s="431">
        <v>46058.0</v>
      </c>
      <c r="P1551" s="436">
        <v>46072.0</v>
      </c>
      <c r="Q1551" s="94" t="s">
        <v>124</v>
      </c>
      <c r="R1551" s="94">
        <v>1.0</v>
      </c>
      <c r="S1551" s="167" t="s">
        <v>251</v>
      </c>
      <c r="T1551" s="162" t="s">
        <v>145</v>
      </c>
      <c r="U1551" s="167" t="s">
        <v>101</v>
      </c>
      <c r="V1551" s="167" t="s">
        <v>131</v>
      </c>
      <c r="W1551" s="175"/>
      <c r="X1551" s="163"/>
      <c r="Y1551" s="175"/>
      <c r="Z1551" s="175"/>
      <c r="AA1551" s="175"/>
    </row>
    <row r="1552" ht="22.5" customHeight="1">
      <c r="A1552" s="72">
        <f>COUNTIF('Copy of Call &amp; Chat-Lidya (buat'!$I$4:$I$1842,I1552)</f>
        <v>3</v>
      </c>
      <c r="B1552" s="436">
        <v>46093.0</v>
      </c>
      <c r="C1552" s="94" t="s">
        <v>83</v>
      </c>
      <c r="D1552" s="94" t="s">
        <v>125</v>
      </c>
      <c r="E1552" s="94">
        <f t="shared" si="2"/>
        <v>238</v>
      </c>
      <c r="F1552" s="429">
        <v>46084.0</v>
      </c>
      <c r="G1552" s="94"/>
      <c r="H1552" s="94">
        <v>10623.0</v>
      </c>
      <c r="I1552" s="94" t="s">
        <v>3710</v>
      </c>
      <c r="J1552" s="161" t="s">
        <v>3711</v>
      </c>
      <c r="K1552" s="161" t="s">
        <v>3711</v>
      </c>
      <c r="L1552" s="430" t="s">
        <v>3711</v>
      </c>
      <c r="M1552" s="94" t="s">
        <v>3712</v>
      </c>
      <c r="N1552" s="94" t="s">
        <v>3712</v>
      </c>
      <c r="O1552" s="431">
        <v>46059.0</v>
      </c>
      <c r="P1552" s="436">
        <v>46073.0</v>
      </c>
      <c r="Q1552" s="94" t="s">
        <v>143</v>
      </c>
      <c r="R1552" s="94">
        <v>1.0</v>
      </c>
      <c r="S1552" s="167" t="s">
        <v>126</v>
      </c>
      <c r="T1552" s="162" t="s">
        <v>145</v>
      </c>
      <c r="U1552" s="167" t="s">
        <v>101</v>
      </c>
      <c r="V1552" s="167" t="s">
        <v>131</v>
      </c>
      <c r="W1552" s="175"/>
      <c r="X1552" s="163"/>
      <c r="Y1552" s="175"/>
      <c r="Z1552" s="175"/>
      <c r="AA1552" s="175"/>
    </row>
    <row r="1553" ht="22.5" customHeight="1">
      <c r="A1553" s="72">
        <f>COUNTIF('Copy of Call &amp; Chat-Lidya (buat'!$I$4:$I$1842,I1553)</f>
        <v>3</v>
      </c>
      <c r="B1553" s="436">
        <v>46093.0</v>
      </c>
      <c r="C1553" s="94" t="s">
        <v>83</v>
      </c>
      <c r="D1553" s="94" t="s">
        <v>125</v>
      </c>
      <c r="E1553" s="94">
        <f t="shared" si="2"/>
        <v>239</v>
      </c>
      <c r="F1553" s="429">
        <v>46084.0</v>
      </c>
      <c r="G1553" s="94"/>
      <c r="H1553" s="94">
        <v>10625.0</v>
      </c>
      <c r="I1553" s="94" t="s">
        <v>3720</v>
      </c>
      <c r="J1553" s="161" t="s">
        <v>10816</v>
      </c>
      <c r="K1553" s="161" t="s">
        <v>3722</v>
      </c>
      <c r="L1553" s="430" t="s">
        <v>3722</v>
      </c>
      <c r="M1553" s="94" t="s">
        <v>3723</v>
      </c>
      <c r="N1553" s="94" t="s">
        <v>3724</v>
      </c>
      <c r="O1553" s="431">
        <v>46059.0</v>
      </c>
      <c r="P1553" s="436">
        <v>46073.0</v>
      </c>
      <c r="Q1553" s="94" t="s">
        <v>202</v>
      </c>
      <c r="R1553" s="94">
        <v>1.0</v>
      </c>
      <c r="S1553" s="167" t="s">
        <v>251</v>
      </c>
      <c r="T1553" s="162" t="s">
        <v>145</v>
      </c>
      <c r="U1553" s="167" t="s">
        <v>101</v>
      </c>
      <c r="V1553" s="167" t="s">
        <v>131</v>
      </c>
      <c r="W1553" s="175"/>
      <c r="X1553" s="163"/>
      <c r="Y1553" s="175"/>
      <c r="Z1553" s="175"/>
      <c r="AA1553" s="175"/>
    </row>
    <row r="1554" ht="22.5" customHeight="1">
      <c r="A1554" s="72">
        <f>COUNTIF('Copy of Call &amp; Chat-Lidya (buat'!$I$4:$I$1842,I1554)</f>
        <v>3</v>
      </c>
      <c r="B1554" s="436">
        <v>46093.0</v>
      </c>
      <c r="C1554" s="94" t="s">
        <v>83</v>
      </c>
      <c r="D1554" s="94" t="s">
        <v>125</v>
      </c>
      <c r="E1554" s="94">
        <f t="shared" si="2"/>
        <v>240</v>
      </c>
      <c r="F1554" s="429">
        <v>46084.0</v>
      </c>
      <c r="G1554" s="94"/>
      <c r="H1554" s="94">
        <v>10627.0</v>
      </c>
      <c r="I1554" s="94" t="s">
        <v>2405</v>
      </c>
      <c r="J1554" s="161" t="s">
        <v>2407</v>
      </c>
      <c r="K1554" s="161" t="s">
        <v>10817</v>
      </c>
      <c r="L1554" s="430" t="s">
        <v>10817</v>
      </c>
      <c r="M1554" s="94" t="s">
        <v>2409</v>
      </c>
      <c r="N1554" s="94" t="s">
        <v>2409</v>
      </c>
      <c r="O1554" s="431">
        <v>46059.0</v>
      </c>
      <c r="P1554" s="436">
        <v>46073.0</v>
      </c>
      <c r="Q1554" s="94" t="s">
        <v>143</v>
      </c>
      <c r="R1554" s="94">
        <v>1.0</v>
      </c>
      <c r="S1554" s="167" t="s">
        <v>350</v>
      </c>
      <c r="T1554" s="162" t="s">
        <v>145</v>
      </c>
      <c r="U1554" s="167" t="s">
        <v>101</v>
      </c>
      <c r="V1554" s="167" t="s">
        <v>131</v>
      </c>
      <c r="W1554" s="175"/>
      <c r="X1554" s="163"/>
      <c r="Y1554" s="175"/>
      <c r="Z1554" s="175" t="s">
        <v>10819</v>
      </c>
      <c r="AA1554" s="175"/>
    </row>
    <row r="1555" ht="22.5" customHeight="1">
      <c r="A1555" s="72">
        <f>COUNTIF('Copy of Call &amp; Chat-Lidya (buat'!$I$4:$I$1842,I1555)</f>
        <v>3</v>
      </c>
      <c r="B1555" s="436">
        <v>46093.0</v>
      </c>
      <c r="C1555" s="94" t="s">
        <v>83</v>
      </c>
      <c r="D1555" s="94" t="s">
        <v>125</v>
      </c>
      <c r="E1555" s="94">
        <f t="shared" si="2"/>
        <v>241</v>
      </c>
      <c r="F1555" s="429">
        <v>46084.0</v>
      </c>
      <c r="G1555" s="94"/>
      <c r="H1555" s="94">
        <v>10628.0</v>
      </c>
      <c r="I1555" s="94" t="s">
        <v>3730</v>
      </c>
      <c r="J1555" s="161" t="s">
        <v>10824</v>
      </c>
      <c r="K1555" s="161" t="s">
        <v>3732</v>
      </c>
      <c r="L1555" s="430" t="s">
        <v>3732</v>
      </c>
      <c r="M1555" s="175"/>
      <c r="N1555" s="94" t="s">
        <v>3733</v>
      </c>
      <c r="O1555" s="431">
        <v>46059.0</v>
      </c>
      <c r="P1555" s="436">
        <v>46073.0</v>
      </c>
      <c r="Q1555" s="94" t="s">
        <v>124</v>
      </c>
      <c r="R1555" s="94">
        <v>1.0</v>
      </c>
      <c r="S1555" s="167" t="s">
        <v>251</v>
      </c>
      <c r="T1555" s="162" t="s">
        <v>145</v>
      </c>
      <c r="U1555" s="167" t="s">
        <v>101</v>
      </c>
      <c r="V1555" s="167" t="s">
        <v>131</v>
      </c>
      <c r="W1555" s="175"/>
      <c r="X1555" s="163"/>
      <c r="Y1555" s="175"/>
      <c r="Z1555" s="175"/>
      <c r="AA1555" s="175"/>
    </row>
    <row r="1556" ht="22.5" customHeight="1">
      <c r="A1556" s="72">
        <f>COUNTIF('Copy of Call &amp; Chat-Lidya (buat'!$I$4:$I$1842,I1556)</f>
        <v>3</v>
      </c>
      <c r="B1556" s="436">
        <v>46093.0</v>
      </c>
      <c r="C1556" s="94" t="s">
        <v>83</v>
      </c>
      <c r="D1556" s="94" t="s">
        <v>125</v>
      </c>
      <c r="E1556" s="94">
        <f t="shared" si="2"/>
        <v>242</v>
      </c>
      <c r="F1556" s="429">
        <v>46084.0</v>
      </c>
      <c r="G1556" s="94"/>
      <c r="H1556" s="94">
        <v>10629.0</v>
      </c>
      <c r="I1556" s="94" t="s">
        <v>3744</v>
      </c>
      <c r="J1556" s="161" t="s">
        <v>10828</v>
      </c>
      <c r="K1556" s="161" t="s">
        <v>3748</v>
      </c>
      <c r="L1556" s="430" t="s">
        <v>3748</v>
      </c>
      <c r="M1556" s="94" t="s">
        <v>3749</v>
      </c>
      <c r="N1556" s="94" t="s">
        <v>3749</v>
      </c>
      <c r="O1556" s="431">
        <v>46060.0</v>
      </c>
      <c r="P1556" s="436">
        <v>46074.0</v>
      </c>
      <c r="Q1556" s="94" t="s">
        <v>124</v>
      </c>
      <c r="R1556" s="94">
        <v>1.0</v>
      </c>
      <c r="S1556" s="167" t="s">
        <v>126</v>
      </c>
      <c r="T1556" s="162" t="s">
        <v>145</v>
      </c>
      <c r="U1556" s="167" t="s">
        <v>101</v>
      </c>
      <c r="V1556" s="167" t="s">
        <v>131</v>
      </c>
      <c r="W1556" s="175"/>
      <c r="X1556" s="163"/>
      <c r="Y1556" s="175"/>
      <c r="Z1556" s="175"/>
      <c r="AA1556" s="175"/>
    </row>
    <row r="1557" ht="22.5" customHeight="1">
      <c r="A1557" s="72">
        <f>COUNTIF('Copy of Call &amp; Chat-Lidya (buat'!$I$4:$I$1842,I1557)</f>
        <v>3</v>
      </c>
      <c r="B1557" s="436">
        <v>46093.0</v>
      </c>
      <c r="C1557" s="94" t="s">
        <v>83</v>
      </c>
      <c r="D1557" s="94" t="s">
        <v>125</v>
      </c>
      <c r="E1557" s="94">
        <f t="shared" si="2"/>
        <v>243</v>
      </c>
      <c r="F1557" s="429">
        <v>46084.0</v>
      </c>
      <c r="G1557" s="94"/>
      <c r="H1557" s="94">
        <v>10631.0</v>
      </c>
      <c r="I1557" s="94" t="s">
        <v>2493</v>
      </c>
      <c r="J1557" s="161" t="s">
        <v>10830</v>
      </c>
      <c r="K1557" s="161" t="s">
        <v>2495</v>
      </c>
      <c r="L1557" s="430" t="s">
        <v>2495</v>
      </c>
      <c r="M1557" s="94" t="s">
        <v>2498</v>
      </c>
      <c r="N1557" s="94" t="s">
        <v>2498</v>
      </c>
      <c r="O1557" s="431">
        <v>46060.0</v>
      </c>
      <c r="P1557" s="436">
        <v>46074.0</v>
      </c>
      <c r="Q1557" s="94" t="s">
        <v>124</v>
      </c>
      <c r="R1557" s="94">
        <v>1.0</v>
      </c>
      <c r="S1557" s="167" t="s">
        <v>292</v>
      </c>
      <c r="T1557" s="162" t="s">
        <v>145</v>
      </c>
      <c r="U1557" s="167" t="s">
        <v>101</v>
      </c>
      <c r="V1557" s="167" t="s">
        <v>664</v>
      </c>
      <c r="W1557" s="175"/>
      <c r="X1557" s="163"/>
      <c r="Y1557" s="175"/>
      <c r="Z1557" s="175" t="s">
        <v>10831</v>
      </c>
      <c r="AA1557" s="175"/>
    </row>
    <row r="1558" ht="22.5" customHeight="1">
      <c r="A1558" s="72">
        <f>COUNTIF('Copy of Call &amp; Chat-Lidya (buat'!$I$4:$I$1842,I1558)</f>
        <v>4</v>
      </c>
      <c r="B1558" s="436">
        <v>46093.0</v>
      </c>
      <c r="C1558" s="94" t="s">
        <v>83</v>
      </c>
      <c r="D1558" s="94" t="s">
        <v>125</v>
      </c>
      <c r="E1558" s="94">
        <f t="shared" si="2"/>
        <v>244</v>
      </c>
      <c r="F1558" s="429">
        <v>46084.0</v>
      </c>
      <c r="G1558" s="94"/>
      <c r="H1558" s="94">
        <v>10632.0</v>
      </c>
      <c r="I1558" s="94" t="s">
        <v>3760</v>
      </c>
      <c r="J1558" s="161" t="s">
        <v>3761</v>
      </c>
      <c r="K1558" s="161" t="s">
        <v>3762</v>
      </c>
      <c r="L1558" s="430" t="s">
        <v>3762</v>
      </c>
      <c r="M1558" s="94" t="s">
        <v>3763</v>
      </c>
      <c r="N1558" s="94" t="s">
        <v>3764</v>
      </c>
      <c r="O1558" s="431">
        <v>46061.0</v>
      </c>
      <c r="P1558" s="436">
        <v>46075.0</v>
      </c>
      <c r="Q1558" s="94" t="s">
        <v>124</v>
      </c>
      <c r="R1558" s="94">
        <v>1.0</v>
      </c>
      <c r="S1558" s="167" t="s">
        <v>126</v>
      </c>
      <c r="T1558" s="162" t="s">
        <v>145</v>
      </c>
      <c r="U1558" s="167" t="s">
        <v>101</v>
      </c>
      <c r="V1558" s="167" t="s">
        <v>131</v>
      </c>
      <c r="W1558" s="175"/>
      <c r="X1558" s="163"/>
      <c r="Y1558" s="175"/>
      <c r="Z1558" s="175"/>
      <c r="AA1558" s="175"/>
    </row>
    <row r="1559" ht="22.5" customHeight="1">
      <c r="A1559" s="72">
        <f>COUNTIF('Copy of Call &amp; Chat-Lidya (buat'!$I$4:$I$1842,I1559)</f>
        <v>2</v>
      </c>
      <c r="B1559" s="436">
        <v>46093.0</v>
      </c>
      <c r="C1559" s="94" t="s">
        <v>83</v>
      </c>
      <c r="D1559" s="94" t="s">
        <v>125</v>
      </c>
      <c r="E1559" s="94">
        <f t="shared" si="2"/>
        <v>245</v>
      </c>
      <c r="F1559" s="429">
        <v>46084.0</v>
      </c>
      <c r="G1559" s="94"/>
      <c r="H1559" s="94">
        <v>10633.0</v>
      </c>
      <c r="I1559" s="94" t="s">
        <v>10834</v>
      </c>
      <c r="J1559" s="161" t="s">
        <v>10835</v>
      </c>
      <c r="K1559" s="161" t="s">
        <v>10836</v>
      </c>
      <c r="L1559" s="430" t="s">
        <v>10836</v>
      </c>
      <c r="M1559" s="94" t="s">
        <v>10837</v>
      </c>
      <c r="N1559" s="94" t="s">
        <v>10837</v>
      </c>
      <c r="O1559" s="431">
        <v>46061.0</v>
      </c>
      <c r="P1559" s="436">
        <v>46075.0</v>
      </c>
      <c r="Q1559" s="94" t="s">
        <v>124</v>
      </c>
      <c r="R1559" s="94">
        <v>1.0</v>
      </c>
      <c r="S1559" s="167" t="s">
        <v>251</v>
      </c>
      <c r="T1559" s="162" t="s">
        <v>145</v>
      </c>
      <c r="U1559" s="167" t="s">
        <v>101</v>
      </c>
      <c r="V1559" s="167" t="s">
        <v>131</v>
      </c>
      <c r="W1559" s="175"/>
      <c r="X1559" s="163"/>
      <c r="Y1559" s="175"/>
      <c r="Z1559" s="175"/>
      <c r="AA1559" s="175"/>
    </row>
    <row r="1560" ht="22.5" customHeight="1">
      <c r="A1560" s="72">
        <f>COUNTIF('Copy of Call &amp; Chat-Lidya (buat'!$I$4:$I$1842,I1560)</f>
        <v>2</v>
      </c>
      <c r="B1560" s="436">
        <v>46093.0</v>
      </c>
      <c r="C1560" s="94" t="s">
        <v>83</v>
      </c>
      <c r="D1560" s="94" t="s">
        <v>125</v>
      </c>
      <c r="E1560" s="94">
        <f t="shared" si="2"/>
        <v>246</v>
      </c>
      <c r="F1560" s="429">
        <v>46084.0</v>
      </c>
      <c r="G1560" s="94"/>
      <c r="H1560" s="94">
        <v>10636.0</v>
      </c>
      <c r="I1560" s="94" t="s">
        <v>10839</v>
      </c>
      <c r="J1560" s="161" t="s">
        <v>10840</v>
      </c>
      <c r="K1560" s="161" t="s">
        <v>10841</v>
      </c>
      <c r="L1560" s="430" t="s">
        <v>10841</v>
      </c>
      <c r="M1560" s="94" t="s">
        <v>10842</v>
      </c>
      <c r="N1560" s="94" t="s">
        <v>10842</v>
      </c>
      <c r="O1560" s="431">
        <v>46062.0</v>
      </c>
      <c r="P1560" s="436">
        <v>46076.0</v>
      </c>
      <c r="Q1560" s="94" t="s">
        <v>124</v>
      </c>
      <c r="R1560" s="94">
        <v>1.0</v>
      </c>
      <c r="S1560" s="167" t="s">
        <v>126</v>
      </c>
      <c r="T1560" s="162" t="s">
        <v>145</v>
      </c>
      <c r="U1560" s="167" t="s">
        <v>101</v>
      </c>
      <c r="V1560" s="167" t="s">
        <v>131</v>
      </c>
      <c r="W1560" s="175"/>
      <c r="X1560" s="163"/>
      <c r="Y1560" s="175"/>
      <c r="Z1560" s="175"/>
      <c r="AA1560" s="175"/>
    </row>
    <row r="1561" ht="22.5" customHeight="1">
      <c r="A1561" s="72">
        <f>COUNTIF('Copy of Call &amp; Chat-Lidya (buat'!$I$4:$I$1842,I1561)</f>
        <v>2</v>
      </c>
      <c r="B1561" s="436">
        <v>46093.0</v>
      </c>
      <c r="C1561" s="94" t="s">
        <v>83</v>
      </c>
      <c r="D1561" s="94" t="s">
        <v>125</v>
      </c>
      <c r="E1561" s="94">
        <f t="shared" si="2"/>
        <v>247</v>
      </c>
      <c r="F1561" s="429">
        <v>46084.0</v>
      </c>
      <c r="G1561" s="94"/>
      <c r="H1561" s="94">
        <v>10637.0</v>
      </c>
      <c r="I1561" s="94" t="s">
        <v>10852</v>
      </c>
      <c r="J1561" s="161" t="s">
        <v>10853</v>
      </c>
      <c r="K1561" s="161" t="s">
        <v>10855</v>
      </c>
      <c r="L1561" s="430" t="s">
        <v>10855</v>
      </c>
      <c r="M1561" s="94" t="s">
        <v>10857</v>
      </c>
      <c r="N1561" s="94" t="s">
        <v>10857</v>
      </c>
      <c r="O1561" s="431">
        <v>46062.0</v>
      </c>
      <c r="P1561" s="436">
        <v>46076.0</v>
      </c>
      <c r="Q1561" s="94" t="s">
        <v>842</v>
      </c>
      <c r="R1561" s="94">
        <v>1.0</v>
      </c>
      <c r="S1561" s="167" t="s">
        <v>126</v>
      </c>
      <c r="T1561" s="162" t="s">
        <v>145</v>
      </c>
      <c r="U1561" s="167" t="s">
        <v>101</v>
      </c>
      <c r="V1561" s="167" t="s">
        <v>131</v>
      </c>
      <c r="W1561" s="175"/>
      <c r="X1561" s="163"/>
      <c r="Y1561" s="175"/>
      <c r="Z1561" s="175"/>
      <c r="AA1561" s="175"/>
    </row>
    <row r="1562" ht="22.5" customHeight="1">
      <c r="A1562" s="72">
        <f>COUNTIF('Copy of Call &amp; Chat-Lidya (buat'!$I$4:$I$1842,I1562)</f>
        <v>2</v>
      </c>
      <c r="B1562" s="436">
        <v>46093.0</v>
      </c>
      <c r="C1562" s="94" t="s">
        <v>83</v>
      </c>
      <c r="D1562" s="94" t="s">
        <v>125</v>
      </c>
      <c r="E1562" s="94">
        <f t="shared" si="2"/>
        <v>248</v>
      </c>
      <c r="F1562" s="429">
        <v>46084.0</v>
      </c>
      <c r="G1562" s="94"/>
      <c r="H1562" s="94">
        <v>10638.0</v>
      </c>
      <c r="I1562" s="94" t="s">
        <v>10860</v>
      </c>
      <c r="J1562" s="161" t="s">
        <v>10861</v>
      </c>
      <c r="K1562" s="161" t="s">
        <v>10862</v>
      </c>
      <c r="L1562" s="430" t="s">
        <v>10862</v>
      </c>
      <c r="M1562" s="94" t="s">
        <v>10864</v>
      </c>
      <c r="N1562" s="94" t="s">
        <v>10866</v>
      </c>
      <c r="O1562" s="431">
        <v>46062.0</v>
      </c>
      <c r="P1562" s="436">
        <v>46076.0</v>
      </c>
      <c r="Q1562" s="94" t="s">
        <v>961</v>
      </c>
      <c r="R1562" s="94">
        <v>1.0</v>
      </c>
      <c r="S1562" s="167" t="s">
        <v>126</v>
      </c>
      <c r="T1562" s="162" t="s">
        <v>145</v>
      </c>
      <c r="U1562" s="167" t="s">
        <v>101</v>
      </c>
      <c r="V1562" s="167" t="s">
        <v>131</v>
      </c>
      <c r="W1562" s="175"/>
      <c r="X1562" s="163"/>
      <c r="Y1562" s="175"/>
      <c r="Z1562" s="175"/>
      <c r="AA1562" s="175"/>
    </row>
    <row r="1563" ht="22.5" customHeight="1">
      <c r="A1563" s="72">
        <f>COUNTIF('Copy of Call &amp; Chat-Lidya (buat'!$I$4:$I$1842,I1563)</f>
        <v>2</v>
      </c>
      <c r="B1563" s="436">
        <v>46093.0</v>
      </c>
      <c r="C1563" s="94" t="s">
        <v>83</v>
      </c>
      <c r="D1563" s="94" t="s">
        <v>125</v>
      </c>
      <c r="E1563" s="94">
        <f t="shared" si="2"/>
        <v>249</v>
      </c>
      <c r="F1563" s="429">
        <v>46084.0</v>
      </c>
      <c r="G1563" s="94"/>
      <c r="H1563" s="94">
        <v>10639.0</v>
      </c>
      <c r="I1563" s="94" t="s">
        <v>10869</v>
      </c>
      <c r="J1563" s="161" t="s">
        <v>10870</v>
      </c>
      <c r="K1563" s="161" t="s">
        <v>10871</v>
      </c>
      <c r="L1563" s="430" t="s">
        <v>10871</v>
      </c>
      <c r="M1563" s="94" t="s">
        <v>10872</v>
      </c>
      <c r="N1563" s="94" t="s">
        <v>10872</v>
      </c>
      <c r="O1563" s="431">
        <v>46062.0</v>
      </c>
      <c r="P1563" s="436">
        <v>46076.0</v>
      </c>
      <c r="Q1563" s="94" t="s">
        <v>143</v>
      </c>
      <c r="R1563" s="94">
        <v>1.0</v>
      </c>
      <c r="S1563" s="167" t="s">
        <v>251</v>
      </c>
      <c r="T1563" s="162" t="s">
        <v>145</v>
      </c>
      <c r="U1563" s="167" t="s">
        <v>101</v>
      </c>
      <c r="V1563" s="167" t="s">
        <v>131</v>
      </c>
      <c r="W1563" s="175"/>
      <c r="X1563" s="163"/>
      <c r="Y1563" s="175"/>
      <c r="Z1563" s="175"/>
      <c r="AA1563" s="175"/>
    </row>
    <row r="1564" ht="22.5" customHeight="1">
      <c r="A1564" s="72">
        <f>COUNTIF('Copy of Call &amp; Chat-Lidya (buat'!$I$4:$I$1842,I1564)</f>
        <v>3</v>
      </c>
      <c r="B1564" s="436">
        <v>46093.0</v>
      </c>
      <c r="C1564" s="94" t="s">
        <v>83</v>
      </c>
      <c r="D1564" s="94" t="s">
        <v>125</v>
      </c>
      <c r="E1564" s="94">
        <f t="shared" si="2"/>
        <v>250</v>
      </c>
      <c r="F1564" s="429">
        <v>46084.0</v>
      </c>
      <c r="G1564" s="94"/>
      <c r="H1564" s="94">
        <v>10642.0</v>
      </c>
      <c r="I1564" s="94" t="s">
        <v>3773</v>
      </c>
      <c r="J1564" s="161" t="s">
        <v>10879</v>
      </c>
      <c r="K1564" s="161" t="s">
        <v>154</v>
      </c>
      <c r="L1564" s="430" t="s">
        <v>154</v>
      </c>
      <c r="M1564" s="94" t="s">
        <v>3775</v>
      </c>
      <c r="N1564" s="94" t="s">
        <v>3775</v>
      </c>
      <c r="O1564" s="431">
        <v>46062.0</v>
      </c>
      <c r="P1564" s="436">
        <v>46076.0</v>
      </c>
      <c r="Q1564" s="94" t="s">
        <v>124</v>
      </c>
      <c r="R1564" s="94">
        <v>1.0</v>
      </c>
      <c r="S1564" s="167" t="s">
        <v>251</v>
      </c>
      <c r="T1564" s="162" t="s">
        <v>145</v>
      </c>
      <c r="U1564" s="167" t="s">
        <v>101</v>
      </c>
      <c r="V1564" s="167" t="s">
        <v>131</v>
      </c>
      <c r="W1564" s="175"/>
      <c r="X1564" s="163"/>
      <c r="Y1564" s="175"/>
      <c r="Z1564" s="175"/>
      <c r="AA1564" s="175"/>
    </row>
    <row r="1565" ht="22.5" customHeight="1">
      <c r="A1565" s="72">
        <f>COUNTIF('Copy of Call &amp; Chat-Lidya (buat'!$I$4:$I$1842,I1565)</f>
        <v>2</v>
      </c>
      <c r="B1565" s="436">
        <v>46093.0</v>
      </c>
      <c r="C1565" s="94" t="s">
        <v>83</v>
      </c>
      <c r="D1565" s="94" t="s">
        <v>125</v>
      </c>
      <c r="E1565" s="94">
        <f t="shared" si="2"/>
        <v>251</v>
      </c>
      <c r="F1565" s="429">
        <v>46084.0</v>
      </c>
      <c r="G1565" s="94"/>
      <c r="H1565" s="94">
        <v>10643.0</v>
      </c>
      <c r="I1565" s="94" t="s">
        <v>10886</v>
      </c>
      <c r="J1565" s="161" t="s">
        <v>10888</v>
      </c>
      <c r="K1565" s="161" t="s">
        <v>10889</v>
      </c>
      <c r="L1565" s="430" t="s">
        <v>10889</v>
      </c>
      <c r="M1565" s="94" t="s">
        <v>10890</v>
      </c>
      <c r="N1565" s="94" t="s">
        <v>10890</v>
      </c>
      <c r="O1565" s="431">
        <v>46062.0</v>
      </c>
      <c r="P1565" s="436">
        <v>46076.0</v>
      </c>
      <c r="Q1565" s="94" t="s">
        <v>124</v>
      </c>
      <c r="R1565" s="94">
        <v>1.0</v>
      </c>
      <c r="S1565" s="167" t="s">
        <v>126</v>
      </c>
      <c r="T1565" s="162" t="s">
        <v>145</v>
      </c>
      <c r="U1565" s="167" t="s">
        <v>101</v>
      </c>
      <c r="V1565" s="167" t="s">
        <v>131</v>
      </c>
      <c r="W1565" s="175"/>
      <c r="X1565" s="163"/>
      <c r="Y1565" s="175"/>
      <c r="Z1565" s="175"/>
      <c r="AA1565" s="175"/>
    </row>
    <row r="1566" ht="22.5" customHeight="1">
      <c r="A1566" s="72">
        <f>COUNTIF('Copy of Call &amp; Chat-Lidya (buat'!$I$4:$I$1842,I1566)</f>
        <v>2</v>
      </c>
      <c r="B1566" s="436">
        <v>46093.0</v>
      </c>
      <c r="C1566" s="94" t="s">
        <v>83</v>
      </c>
      <c r="D1566" s="94" t="s">
        <v>125</v>
      </c>
      <c r="E1566" s="94">
        <f t="shared" si="2"/>
        <v>252</v>
      </c>
      <c r="F1566" s="429">
        <v>46084.0</v>
      </c>
      <c r="G1566" s="94"/>
      <c r="H1566" s="94">
        <v>10646.0</v>
      </c>
      <c r="I1566" s="94" t="s">
        <v>10896</v>
      </c>
      <c r="J1566" s="161" t="s">
        <v>10898</v>
      </c>
      <c r="K1566" s="161" t="s">
        <v>253</v>
      </c>
      <c r="L1566" s="430" t="s">
        <v>253</v>
      </c>
      <c r="M1566" s="94" t="s">
        <v>10900</v>
      </c>
      <c r="N1566" s="94" t="s">
        <v>10900</v>
      </c>
      <c r="O1566" s="431">
        <v>46063.0</v>
      </c>
      <c r="P1566" s="436">
        <v>46077.0</v>
      </c>
      <c r="Q1566" s="94" t="s">
        <v>124</v>
      </c>
      <c r="R1566" s="94">
        <v>1.0</v>
      </c>
      <c r="S1566" s="167" t="s">
        <v>126</v>
      </c>
      <c r="T1566" s="162" t="s">
        <v>145</v>
      </c>
      <c r="U1566" s="167" t="s">
        <v>101</v>
      </c>
      <c r="V1566" s="167" t="s">
        <v>131</v>
      </c>
      <c r="W1566" s="175"/>
      <c r="X1566" s="163"/>
      <c r="Y1566" s="175"/>
      <c r="Z1566" s="175"/>
      <c r="AA1566" s="175"/>
    </row>
    <row r="1567" ht="22.5" customHeight="1">
      <c r="A1567" s="72">
        <f>COUNTIF('Copy of Call &amp; Chat-Lidya (buat'!$I$4:$I$1842,I1567)</f>
        <v>2</v>
      </c>
      <c r="B1567" s="436">
        <v>46093.0</v>
      </c>
      <c r="C1567" s="94" t="s">
        <v>83</v>
      </c>
      <c r="D1567" s="94" t="s">
        <v>125</v>
      </c>
      <c r="E1567" s="94">
        <f t="shared" si="2"/>
        <v>253</v>
      </c>
      <c r="F1567" s="429">
        <v>46084.0</v>
      </c>
      <c r="G1567" s="94"/>
      <c r="H1567" s="94">
        <v>10647.0</v>
      </c>
      <c r="I1567" s="94" t="s">
        <v>10908</v>
      </c>
      <c r="J1567" s="161" t="s">
        <v>10909</v>
      </c>
      <c r="K1567" s="161" t="s">
        <v>10912</v>
      </c>
      <c r="L1567" s="430" t="s">
        <v>10912</v>
      </c>
      <c r="M1567" s="94" t="s">
        <v>10913</v>
      </c>
      <c r="N1567" s="94" t="s">
        <v>10913</v>
      </c>
      <c r="O1567" s="431">
        <v>46063.0</v>
      </c>
      <c r="P1567" s="436">
        <v>46077.0</v>
      </c>
      <c r="Q1567" s="94" t="s">
        <v>124</v>
      </c>
      <c r="R1567" s="94">
        <v>1.0</v>
      </c>
      <c r="S1567" s="167" t="s">
        <v>126</v>
      </c>
      <c r="T1567" s="162" t="s">
        <v>145</v>
      </c>
      <c r="U1567" s="167" t="s">
        <v>101</v>
      </c>
      <c r="V1567" s="167" t="s">
        <v>131</v>
      </c>
      <c r="W1567" s="175"/>
      <c r="X1567" s="163"/>
      <c r="Y1567" s="175"/>
      <c r="Z1567" s="175"/>
      <c r="AA1567" s="175"/>
    </row>
    <row r="1568" ht="22.5" customHeight="1">
      <c r="A1568" s="72">
        <f>COUNTIF('Copy of Call &amp; Chat-Lidya (buat'!$I$4:$I$1842,I1568)</f>
        <v>3</v>
      </c>
      <c r="B1568" s="436">
        <v>46093.0</v>
      </c>
      <c r="C1568" s="94" t="s">
        <v>83</v>
      </c>
      <c r="D1568" s="94" t="s">
        <v>125</v>
      </c>
      <c r="E1568" s="94">
        <f t="shared" si="2"/>
        <v>254</v>
      </c>
      <c r="F1568" s="429">
        <v>46084.0</v>
      </c>
      <c r="G1568" s="94"/>
      <c r="H1568" s="94">
        <v>10648.0</v>
      </c>
      <c r="I1568" s="94" t="s">
        <v>3781</v>
      </c>
      <c r="J1568" s="161" t="s">
        <v>10915</v>
      </c>
      <c r="K1568" s="161" t="s">
        <v>3783</v>
      </c>
      <c r="L1568" s="430" t="s">
        <v>3783</v>
      </c>
      <c r="M1568" s="94" t="s">
        <v>3784</v>
      </c>
      <c r="N1568" s="94" t="s">
        <v>3784</v>
      </c>
      <c r="O1568" s="431">
        <v>46063.0</v>
      </c>
      <c r="P1568" s="436">
        <v>46077.0</v>
      </c>
      <c r="Q1568" s="94" t="s">
        <v>143</v>
      </c>
      <c r="R1568" s="94">
        <v>1.0</v>
      </c>
      <c r="S1568" s="167" t="s">
        <v>126</v>
      </c>
      <c r="T1568" s="162" t="s">
        <v>145</v>
      </c>
      <c r="U1568" s="167" t="s">
        <v>101</v>
      </c>
      <c r="V1568" s="167" t="s">
        <v>131</v>
      </c>
      <c r="W1568" s="175"/>
      <c r="X1568" s="163"/>
      <c r="Y1568" s="175"/>
      <c r="Z1568" s="175"/>
      <c r="AA1568" s="175"/>
    </row>
    <row r="1569" ht="22.5" customHeight="1">
      <c r="A1569" s="72">
        <f>COUNTIF('Copy of Call &amp; Chat-Lidya (buat'!$I$4:$I$1842,I1569)</f>
        <v>3</v>
      </c>
      <c r="B1569" s="436">
        <v>46093.0</v>
      </c>
      <c r="C1569" s="94" t="s">
        <v>83</v>
      </c>
      <c r="D1569" s="94" t="s">
        <v>125</v>
      </c>
      <c r="E1569" s="94">
        <f t="shared" si="2"/>
        <v>255</v>
      </c>
      <c r="F1569" s="429">
        <v>46084.0</v>
      </c>
      <c r="G1569" s="94"/>
      <c r="H1569" s="94">
        <v>10650.0</v>
      </c>
      <c r="I1569" s="94" t="s">
        <v>8147</v>
      </c>
      <c r="J1569" s="161" t="s">
        <v>8148</v>
      </c>
      <c r="K1569" s="161" t="s">
        <v>8149</v>
      </c>
      <c r="L1569" s="430" t="s">
        <v>8149</v>
      </c>
      <c r="M1569" s="94" t="s">
        <v>8150</v>
      </c>
      <c r="N1569" s="94" t="s">
        <v>8150</v>
      </c>
      <c r="O1569" s="431">
        <v>46064.0</v>
      </c>
      <c r="P1569" s="436">
        <v>46078.0</v>
      </c>
      <c r="Q1569" s="94" t="s">
        <v>143</v>
      </c>
      <c r="R1569" s="94">
        <v>1.0</v>
      </c>
      <c r="S1569" s="167" t="s">
        <v>251</v>
      </c>
      <c r="T1569" s="162" t="s">
        <v>195</v>
      </c>
      <c r="U1569" s="167" t="s">
        <v>128</v>
      </c>
      <c r="V1569" s="167" t="s">
        <v>131</v>
      </c>
      <c r="W1569" s="175"/>
      <c r="X1569" s="163"/>
      <c r="Y1569" s="175"/>
      <c r="Z1569" s="175"/>
      <c r="AA1569" s="175"/>
    </row>
    <row r="1570" ht="22.5" customHeight="1">
      <c r="A1570" s="72">
        <f>COUNTIF('Copy of Call &amp; Chat-Lidya (buat'!$I$4:$I$1842,I1570)</f>
        <v>3</v>
      </c>
      <c r="B1570" s="436">
        <v>46093.0</v>
      </c>
      <c r="C1570" s="94" t="s">
        <v>83</v>
      </c>
      <c r="D1570" s="94" t="s">
        <v>125</v>
      </c>
      <c r="E1570" s="94">
        <f t="shared" si="2"/>
        <v>256</v>
      </c>
      <c r="F1570" s="429">
        <v>46084.0</v>
      </c>
      <c r="G1570" s="94"/>
      <c r="H1570" s="94">
        <v>10651.0</v>
      </c>
      <c r="I1570" s="94" t="s">
        <v>3638</v>
      </c>
      <c r="J1570" s="161" t="s">
        <v>3639</v>
      </c>
      <c r="K1570" s="161" t="s">
        <v>3640</v>
      </c>
      <c r="L1570" s="430" t="s">
        <v>3640</v>
      </c>
      <c r="M1570" s="94" t="s">
        <v>3641</v>
      </c>
      <c r="N1570" s="94" t="s">
        <v>3641</v>
      </c>
      <c r="O1570" s="431">
        <v>46064.0</v>
      </c>
      <c r="P1570" s="436">
        <v>46078.0</v>
      </c>
      <c r="Q1570" s="94" t="s">
        <v>124</v>
      </c>
      <c r="R1570" s="94">
        <v>1.0</v>
      </c>
      <c r="S1570" s="167" t="s">
        <v>126</v>
      </c>
      <c r="T1570" s="162" t="s">
        <v>145</v>
      </c>
      <c r="U1570" s="167" t="s">
        <v>101</v>
      </c>
      <c r="V1570" s="167" t="s">
        <v>131</v>
      </c>
      <c r="W1570" s="175"/>
      <c r="X1570" s="163"/>
      <c r="Y1570" s="175"/>
      <c r="Z1570" s="175"/>
      <c r="AA1570" s="175"/>
    </row>
    <row r="1571" ht="22.5" customHeight="1">
      <c r="A1571" s="72">
        <f>COUNTIF('Copy of Call &amp; Chat-Lidya (buat'!$I$4:$I$1842,I1571)</f>
        <v>2</v>
      </c>
      <c r="B1571" s="436">
        <v>46093.0</v>
      </c>
      <c r="C1571" s="94" t="s">
        <v>83</v>
      </c>
      <c r="D1571" s="94" t="s">
        <v>125</v>
      </c>
      <c r="E1571" s="94">
        <f t="shared" si="2"/>
        <v>257</v>
      </c>
      <c r="F1571" s="429">
        <v>46084.0</v>
      </c>
      <c r="G1571" s="94"/>
      <c r="H1571" s="94">
        <v>10652.0</v>
      </c>
      <c r="I1571" s="94" t="s">
        <v>10921</v>
      </c>
      <c r="J1571" s="161" t="s">
        <v>10922</v>
      </c>
      <c r="K1571" s="161" t="s">
        <v>10923</v>
      </c>
      <c r="L1571" s="430" t="s">
        <v>10923</v>
      </c>
      <c r="M1571" s="94" t="s">
        <v>10924</v>
      </c>
      <c r="N1571" s="94" t="s">
        <v>10924</v>
      </c>
      <c r="O1571" s="431">
        <v>46064.0</v>
      </c>
      <c r="P1571" s="436">
        <v>46078.0</v>
      </c>
      <c r="Q1571" s="94" t="s">
        <v>143</v>
      </c>
      <c r="R1571" s="94">
        <v>1.0</v>
      </c>
      <c r="S1571" s="167" t="s">
        <v>126</v>
      </c>
      <c r="T1571" s="162" t="s">
        <v>145</v>
      </c>
      <c r="U1571" s="167" t="s">
        <v>101</v>
      </c>
      <c r="V1571" s="167" t="s">
        <v>131</v>
      </c>
      <c r="W1571" s="175"/>
      <c r="X1571" s="163"/>
      <c r="Y1571" s="175"/>
      <c r="Z1571" s="175"/>
      <c r="AA1571" s="175"/>
    </row>
    <row r="1572" ht="22.5" customHeight="1">
      <c r="A1572" s="72">
        <f>COUNTIF('Copy of Call &amp; Chat-Lidya (buat'!$I$4:$I$1842,I1572)</f>
        <v>3</v>
      </c>
      <c r="B1572" s="436">
        <v>46093.0</v>
      </c>
      <c r="C1572" s="94" t="s">
        <v>83</v>
      </c>
      <c r="D1572" s="94" t="s">
        <v>125</v>
      </c>
      <c r="E1572" s="94">
        <f t="shared" si="2"/>
        <v>258</v>
      </c>
      <c r="F1572" s="429">
        <v>46084.0</v>
      </c>
      <c r="G1572" s="94"/>
      <c r="H1572" s="94">
        <v>10653.0</v>
      </c>
      <c r="I1572" s="94" t="s">
        <v>8162</v>
      </c>
      <c r="J1572" s="161" t="s">
        <v>8163</v>
      </c>
      <c r="K1572" s="161" t="s">
        <v>8164</v>
      </c>
      <c r="L1572" s="430" t="s">
        <v>8164</v>
      </c>
      <c r="M1572" s="94" t="s">
        <v>8165</v>
      </c>
      <c r="N1572" s="94" t="s">
        <v>8165</v>
      </c>
      <c r="O1572" s="431">
        <v>46064.0</v>
      </c>
      <c r="P1572" s="436">
        <v>46078.0</v>
      </c>
      <c r="Q1572" s="94" t="s">
        <v>124</v>
      </c>
      <c r="R1572" s="94">
        <v>1.0</v>
      </c>
      <c r="S1572" s="167" t="s">
        <v>126</v>
      </c>
      <c r="T1572" s="162" t="s">
        <v>145</v>
      </c>
      <c r="U1572" s="167" t="s">
        <v>101</v>
      </c>
      <c r="V1572" s="167" t="s">
        <v>131</v>
      </c>
      <c r="W1572" s="175"/>
      <c r="X1572" s="163"/>
      <c r="Y1572" s="175"/>
      <c r="Z1572" s="175"/>
      <c r="AA1572" s="175"/>
    </row>
    <row r="1573" ht="22.5" customHeight="1">
      <c r="A1573" s="72">
        <f>COUNTIF('Copy of Call &amp; Chat-Lidya (buat'!$I$4:$I$1842,I1573)</f>
        <v>2</v>
      </c>
      <c r="B1573" s="436">
        <v>46093.0</v>
      </c>
      <c r="C1573" s="94" t="s">
        <v>83</v>
      </c>
      <c r="D1573" s="94" t="s">
        <v>125</v>
      </c>
      <c r="E1573" s="94">
        <f t="shared" si="2"/>
        <v>259</v>
      </c>
      <c r="F1573" s="429">
        <v>46084.0</v>
      </c>
      <c r="G1573" s="94"/>
      <c r="H1573" s="94">
        <v>10655.0</v>
      </c>
      <c r="I1573" s="94" t="s">
        <v>10930</v>
      </c>
      <c r="J1573" s="161" t="s">
        <v>10931</v>
      </c>
      <c r="K1573" s="161" t="s">
        <v>10932</v>
      </c>
      <c r="L1573" s="430" t="s">
        <v>10932</v>
      </c>
      <c r="M1573" s="94" t="s">
        <v>10934</v>
      </c>
      <c r="N1573" s="94" t="s">
        <v>10934</v>
      </c>
      <c r="O1573" s="431">
        <v>46064.0</v>
      </c>
      <c r="P1573" s="436">
        <v>46078.0</v>
      </c>
      <c r="Q1573" s="94" t="s">
        <v>213</v>
      </c>
      <c r="R1573" s="94">
        <v>1.0</v>
      </c>
      <c r="S1573" s="167" t="s">
        <v>126</v>
      </c>
      <c r="T1573" s="162" t="s">
        <v>145</v>
      </c>
      <c r="U1573" s="167" t="s">
        <v>101</v>
      </c>
      <c r="V1573" s="167" t="s">
        <v>131</v>
      </c>
      <c r="W1573" s="175"/>
      <c r="X1573" s="163"/>
      <c r="Y1573" s="175"/>
      <c r="Z1573" s="175"/>
      <c r="AA1573" s="175"/>
    </row>
    <row r="1574" ht="22.5" customHeight="1">
      <c r="A1574" s="72">
        <f>COUNTIF('Copy of Call &amp; Chat-Lidya (buat'!$I$4:$I$1842,I1574)</f>
        <v>3</v>
      </c>
      <c r="B1574" s="436">
        <v>46093.0</v>
      </c>
      <c r="C1574" s="94" t="s">
        <v>83</v>
      </c>
      <c r="D1574" s="94" t="s">
        <v>125</v>
      </c>
      <c r="E1574" s="94">
        <f t="shared" si="2"/>
        <v>260</v>
      </c>
      <c r="F1574" s="429">
        <v>46084.0</v>
      </c>
      <c r="G1574" s="94"/>
      <c r="H1574" s="94">
        <v>10657.0</v>
      </c>
      <c r="I1574" s="94" t="s">
        <v>3649</v>
      </c>
      <c r="J1574" s="161" t="s">
        <v>10937</v>
      </c>
      <c r="K1574" s="161" t="s">
        <v>3652</v>
      </c>
      <c r="L1574" s="430" t="s">
        <v>3652</v>
      </c>
      <c r="M1574" s="94" t="s">
        <v>3653</v>
      </c>
      <c r="N1574" s="94" t="s">
        <v>3653</v>
      </c>
      <c r="O1574" s="431">
        <v>46065.0</v>
      </c>
      <c r="P1574" s="436">
        <v>46079.0</v>
      </c>
      <c r="Q1574" s="94" t="s">
        <v>95</v>
      </c>
      <c r="R1574" s="94">
        <v>1.0</v>
      </c>
      <c r="S1574" s="167" t="s">
        <v>251</v>
      </c>
      <c r="T1574" s="162" t="s">
        <v>145</v>
      </c>
      <c r="U1574" s="167" t="s">
        <v>101</v>
      </c>
      <c r="V1574" s="167" t="s">
        <v>131</v>
      </c>
      <c r="W1574" s="175"/>
      <c r="X1574" s="163"/>
      <c r="Y1574" s="175"/>
      <c r="Z1574" s="175"/>
      <c r="AA1574" s="175"/>
    </row>
    <row r="1575" ht="22.5" customHeight="1">
      <c r="A1575" s="72">
        <f>COUNTIF('Copy of Call &amp; Chat-Lidya (buat'!$I$4:$I$1842,I1575)</f>
        <v>2</v>
      </c>
      <c r="B1575" s="436">
        <v>46093.0</v>
      </c>
      <c r="C1575" s="94" t="s">
        <v>83</v>
      </c>
      <c r="D1575" s="94" t="s">
        <v>125</v>
      </c>
      <c r="E1575" s="94">
        <f t="shared" si="2"/>
        <v>261</v>
      </c>
      <c r="F1575" s="429">
        <v>46084.0</v>
      </c>
      <c r="G1575" s="94"/>
      <c r="H1575" s="94">
        <v>10659.0</v>
      </c>
      <c r="I1575" s="94" t="s">
        <v>10938</v>
      </c>
      <c r="J1575" s="161" t="s">
        <v>10939</v>
      </c>
      <c r="K1575" s="161" t="s">
        <v>10940</v>
      </c>
      <c r="L1575" s="430" t="s">
        <v>10940</v>
      </c>
      <c r="M1575" s="94" t="s">
        <v>10941</v>
      </c>
      <c r="N1575" s="94" t="s">
        <v>10942</v>
      </c>
      <c r="O1575" s="431">
        <v>46065.0</v>
      </c>
      <c r="P1575" s="436">
        <v>46079.0</v>
      </c>
      <c r="Q1575" s="94" t="s">
        <v>124</v>
      </c>
      <c r="R1575" s="94">
        <v>1.0</v>
      </c>
      <c r="S1575" s="167" t="s">
        <v>126</v>
      </c>
      <c r="T1575" s="162" t="s">
        <v>145</v>
      </c>
      <c r="U1575" s="167" t="s">
        <v>101</v>
      </c>
      <c r="V1575" s="167" t="s">
        <v>131</v>
      </c>
      <c r="W1575" s="175"/>
      <c r="X1575" s="163"/>
      <c r="Y1575" s="175"/>
      <c r="Z1575" s="175"/>
      <c r="AA1575" s="175"/>
    </row>
    <row r="1576" ht="22.5" customHeight="1">
      <c r="A1576" s="72">
        <f>COUNTIF('Copy of Call &amp; Chat-Lidya (buat'!$I$4:$I$1842,I1576)</f>
        <v>3</v>
      </c>
      <c r="B1576" s="436">
        <v>46084.0</v>
      </c>
      <c r="C1576" s="94" t="s">
        <v>83</v>
      </c>
      <c r="D1576" s="94" t="s">
        <v>125</v>
      </c>
      <c r="E1576" s="94">
        <f t="shared" si="2"/>
        <v>262</v>
      </c>
      <c r="F1576" s="429">
        <v>46084.0</v>
      </c>
      <c r="G1576" s="94"/>
      <c r="H1576" s="94">
        <v>10660.0</v>
      </c>
      <c r="I1576" s="94" t="s">
        <v>3787</v>
      </c>
      <c r="J1576" s="161" t="s">
        <v>10943</v>
      </c>
      <c r="K1576" s="161" t="s">
        <v>3789</v>
      </c>
      <c r="L1576" s="430" t="s">
        <v>3789</v>
      </c>
      <c r="M1576" s="94" t="s">
        <v>3790</v>
      </c>
      <c r="N1576" s="94" t="s">
        <v>3790</v>
      </c>
      <c r="O1576" s="431">
        <v>46065.0</v>
      </c>
      <c r="P1576" s="436">
        <v>46079.0</v>
      </c>
      <c r="Q1576" s="94" t="s">
        <v>124</v>
      </c>
      <c r="R1576" s="94">
        <v>1.0</v>
      </c>
      <c r="S1576" s="167" t="s">
        <v>126</v>
      </c>
      <c r="T1576" s="162" t="s">
        <v>145</v>
      </c>
      <c r="U1576" s="167" t="s">
        <v>101</v>
      </c>
      <c r="V1576" s="167" t="s">
        <v>131</v>
      </c>
      <c r="W1576" s="175"/>
      <c r="X1576" s="163"/>
      <c r="Y1576" s="175"/>
      <c r="Z1576" s="175"/>
      <c r="AA1576" s="175"/>
    </row>
    <row r="1577" ht="22.5" customHeight="1">
      <c r="A1577" s="72">
        <f>COUNTIF('Copy of Call &amp; Chat-Lidya (buat'!$I$4:$I$1842,I1577)</f>
        <v>2</v>
      </c>
      <c r="B1577" s="436">
        <v>46084.0</v>
      </c>
      <c r="C1577" s="94" t="s">
        <v>83</v>
      </c>
      <c r="D1577" s="94" t="s">
        <v>125</v>
      </c>
      <c r="E1577" s="94">
        <f t="shared" si="2"/>
        <v>263</v>
      </c>
      <c r="F1577" s="429">
        <v>46084.0</v>
      </c>
      <c r="G1577" s="94"/>
      <c r="H1577" s="94">
        <v>10663.0</v>
      </c>
      <c r="I1577" s="94" t="s">
        <v>10958</v>
      </c>
      <c r="J1577" s="161" t="s">
        <v>10959</v>
      </c>
      <c r="K1577" s="161" t="s">
        <v>3269</v>
      </c>
      <c r="L1577" s="430" t="s">
        <v>3269</v>
      </c>
      <c r="M1577" s="94" t="s">
        <v>10960</v>
      </c>
      <c r="N1577" s="94" t="s">
        <v>10960</v>
      </c>
      <c r="O1577" s="431">
        <v>46065.0</v>
      </c>
      <c r="P1577" s="436">
        <v>46079.0</v>
      </c>
      <c r="Q1577" s="94" t="s">
        <v>124</v>
      </c>
      <c r="R1577" s="94">
        <v>1.0</v>
      </c>
      <c r="S1577" s="167" t="s">
        <v>126</v>
      </c>
      <c r="T1577" s="162" t="s">
        <v>145</v>
      </c>
      <c r="U1577" s="167" t="s">
        <v>101</v>
      </c>
      <c r="V1577" s="167" t="s">
        <v>131</v>
      </c>
      <c r="W1577" s="175"/>
      <c r="X1577" s="163"/>
      <c r="Y1577" s="175"/>
      <c r="Z1577" s="175"/>
      <c r="AA1577" s="175"/>
    </row>
    <row r="1578" ht="22.5" customHeight="1">
      <c r="A1578" s="72">
        <f>COUNTIF('Copy of Call &amp; Chat-Lidya (buat'!$I$4:$I$1842,I1578)</f>
        <v>4</v>
      </c>
      <c r="B1578" s="436">
        <v>46084.0</v>
      </c>
      <c r="C1578" s="94" t="s">
        <v>83</v>
      </c>
      <c r="D1578" s="94" t="s">
        <v>125</v>
      </c>
      <c r="E1578" s="94">
        <f t="shared" si="2"/>
        <v>264</v>
      </c>
      <c r="F1578" s="429">
        <v>46084.0</v>
      </c>
      <c r="G1578" s="94"/>
      <c r="H1578" s="94">
        <v>10664.0</v>
      </c>
      <c r="I1578" s="94" t="s">
        <v>3430</v>
      </c>
      <c r="J1578" s="161" t="s">
        <v>3431</v>
      </c>
      <c r="K1578" s="161" t="s">
        <v>3432</v>
      </c>
      <c r="L1578" s="430" t="s">
        <v>3432</v>
      </c>
      <c r="M1578" s="94" t="s">
        <v>3433</v>
      </c>
      <c r="N1578" s="94" t="s">
        <v>3434</v>
      </c>
      <c r="O1578" s="431">
        <v>46065.0</v>
      </c>
      <c r="P1578" s="436">
        <v>46079.0</v>
      </c>
      <c r="Q1578" s="94" t="s">
        <v>124</v>
      </c>
      <c r="R1578" s="94">
        <v>1.0</v>
      </c>
      <c r="S1578" s="167" t="s">
        <v>381</v>
      </c>
      <c r="T1578" s="162" t="s">
        <v>145</v>
      </c>
      <c r="U1578" s="167" t="s">
        <v>101</v>
      </c>
      <c r="V1578" s="167" t="s">
        <v>1050</v>
      </c>
      <c r="W1578" s="175"/>
      <c r="X1578" s="163"/>
      <c r="Y1578" s="175"/>
      <c r="Z1578" s="175" t="s">
        <v>10972</v>
      </c>
      <c r="AA1578" s="175"/>
    </row>
    <row r="1579" ht="22.5" customHeight="1">
      <c r="A1579" s="72">
        <f>COUNTIF('Copy of Call &amp; Chat-Lidya (buat'!$I$4:$I$1842,I1579)</f>
        <v>1</v>
      </c>
      <c r="B1579" s="436">
        <v>46084.0</v>
      </c>
      <c r="C1579" s="94" t="s">
        <v>83</v>
      </c>
      <c r="D1579" s="94" t="s">
        <v>125</v>
      </c>
      <c r="E1579" s="94">
        <f t="shared" si="2"/>
        <v>265</v>
      </c>
      <c r="F1579" s="429">
        <v>46084.0</v>
      </c>
      <c r="G1579" s="94"/>
      <c r="H1579" s="94">
        <v>10667.0</v>
      </c>
      <c r="I1579" s="94" t="s">
        <v>10973</v>
      </c>
      <c r="J1579" s="161" t="s">
        <v>10974</v>
      </c>
      <c r="K1579" s="161" t="s">
        <v>10975</v>
      </c>
      <c r="L1579" s="430" t="s">
        <v>10975</v>
      </c>
      <c r="M1579" s="94" t="s">
        <v>10976</v>
      </c>
      <c r="N1579" s="94" t="s">
        <v>10976</v>
      </c>
      <c r="O1579" s="431">
        <v>46065.0</v>
      </c>
      <c r="P1579" s="436">
        <v>46079.0</v>
      </c>
      <c r="Q1579" s="94" t="s">
        <v>124</v>
      </c>
      <c r="R1579" s="94">
        <v>0.0</v>
      </c>
      <c r="S1579" s="166" t="s">
        <v>292</v>
      </c>
      <c r="T1579" s="162" t="s">
        <v>145</v>
      </c>
      <c r="U1579" s="167" t="s">
        <v>101</v>
      </c>
      <c r="V1579" s="167" t="s">
        <v>873</v>
      </c>
      <c r="W1579" s="175"/>
      <c r="X1579" s="163"/>
      <c r="Y1579" s="175"/>
      <c r="Z1579" s="175" t="s">
        <v>10982</v>
      </c>
      <c r="AA1579" s="175"/>
    </row>
    <row r="1580" ht="22.5" customHeight="1">
      <c r="A1580" s="72">
        <f>COUNTIF('Copy of Call &amp; Chat-Lidya (buat'!$I$4:$I$1842,I1580)</f>
        <v>1</v>
      </c>
      <c r="B1580" s="436">
        <v>46084.0</v>
      </c>
      <c r="C1580" s="94" t="s">
        <v>83</v>
      </c>
      <c r="D1580" s="94" t="s">
        <v>125</v>
      </c>
      <c r="E1580" s="94">
        <f t="shared" si="2"/>
        <v>266</v>
      </c>
      <c r="F1580" s="429">
        <v>46084.0</v>
      </c>
      <c r="G1580" s="94"/>
      <c r="H1580" s="94">
        <v>10668.0</v>
      </c>
      <c r="I1580" s="94" t="s">
        <v>10988</v>
      </c>
      <c r="J1580" s="161" t="s">
        <v>10990</v>
      </c>
      <c r="K1580" s="161" t="s">
        <v>10992</v>
      </c>
      <c r="L1580" s="430" t="s">
        <v>10992</v>
      </c>
      <c r="M1580" s="94" t="s">
        <v>10995</v>
      </c>
      <c r="N1580" s="94" t="s">
        <v>10995</v>
      </c>
      <c r="O1580" s="431">
        <v>46066.0</v>
      </c>
      <c r="P1580" s="436">
        <v>46080.0</v>
      </c>
      <c r="Q1580" s="94" t="s">
        <v>124</v>
      </c>
      <c r="R1580" s="94">
        <v>1.0</v>
      </c>
      <c r="S1580" s="167" t="s">
        <v>350</v>
      </c>
      <c r="T1580" s="162" t="s">
        <v>145</v>
      </c>
      <c r="U1580" s="167" t="s">
        <v>101</v>
      </c>
      <c r="V1580" s="167" t="s">
        <v>131</v>
      </c>
      <c r="W1580" s="175"/>
      <c r="X1580" s="163"/>
      <c r="Y1580" s="175"/>
      <c r="Z1580" s="175" t="s">
        <v>11002</v>
      </c>
      <c r="AA1580" s="175"/>
    </row>
    <row r="1581" ht="22.5" customHeight="1">
      <c r="A1581" s="72">
        <f>COUNTIF('Copy of Call &amp; Chat-Lidya (buat'!$I$4:$I$1842,I1581)</f>
        <v>3</v>
      </c>
      <c r="B1581" s="436">
        <v>46084.0</v>
      </c>
      <c r="C1581" s="94" t="s">
        <v>83</v>
      </c>
      <c r="D1581" s="94" t="s">
        <v>125</v>
      </c>
      <c r="E1581" s="94">
        <f t="shared" si="2"/>
        <v>267</v>
      </c>
      <c r="F1581" s="429">
        <v>46084.0</v>
      </c>
      <c r="G1581" s="94"/>
      <c r="H1581" s="94">
        <v>10671.0</v>
      </c>
      <c r="I1581" s="94" t="s">
        <v>2251</v>
      </c>
      <c r="J1581" s="161" t="s">
        <v>11009</v>
      </c>
      <c r="K1581" s="161" t="s">
        <v>2253</v>
      </c>
      <c r="L1581" s="430" t="s">
        <v>2253</v>
      </c>
      <c r="M1581" s="94" t="s">
        <v>2255</v>
      </c>
      <c r="N1581" s="94" t="s">
        <v>2255</v>
      </c>
      <c r="O1581" s="431">
        <v>46066.0</v>
      </c>
      <c r="P1581" s="436">
        <v>46080.0</v>
      </c>
      <c r="Q1581" s="94" t="s">
        <v>124</v>
      </c>
      <c r="R1581" s="94">
        <v>1.0</v>
      </c>
      <c r="S1581" s="167" t="s">
        <v>381</v>
      </c>
      <c r="T1581" s="162" t="s">
        <v>145</v>
      </c>
      <c r="U1581" s="167" t="s">
        <v>101</v>
      </c>
      <c r="V1581" s="167" t="s">
        <v>283</v>
      </c>
      <c r="W1581" s="94" t="s">
        <v>1445</v>
      </c>
      <c r="X1581" s="163"/>
      <c r="Y1581" s="175"/>
      <c r="Z1581" s="175" t="s">
        <v>11013</v>
      </c>
      <c r="AA1581" s="175"/>
    </row>
    <row r="1582" ht="22.5" customHeight="1">
      <c r="A1582" s="72">
        <f>COUNTIF('Copy of Call &amp; Chat-Lidya (buat'!$I$4:$I$1842,I1582)</f>
        <v>3</v>
      </c>
      <c r="B1582" s="436">
        <v>46084.0</v>
      </c>
      <c r="C1582" s="94" t="s">
        <v>83</v>
      </c>
      <c r="D1582" s="94" t="s">
        <v>125</v>
      </c>
      <c r="E1582" s="94">
        <f t="shared" si="2"/>
        <v>268</v>
      </c>
      <c r="F1582" s="429">
        <v>46084.0</v>
      </c>
      <c r="G1582" s="94"/>
      <c r="H1582" s="94">
        <v>10673.0</v>
      </c>
      <c r="I1582" s="94" t="s">
        <v>3793</v>
      </c>
      <c r="J1582" s="161" t="s">
        <v>11021</v>
      </c>
      <c r="K1582" s="161" t="s">
        <v>3795</v>
      </c>
      <c r="L1582" s="430" t="s">
        <v>3795</v>
      </c>
      <c r="M1582" s="94" t="s">
        <v>3796</v>
      </c>
      <c r="N1582" s="94" t="s">
        <v>3796</v>
      </c>
      <c r="O1582" s="431">
        <v>46066.0</v>
      </c>
      <c r="P1582" s="436">
        <v>46080.0</v>
      </c>
      <c r="Q1582" s="94" t="s">
        <v>124</v>
      </c>
      <c r="R1582" s="94">
        <v>1.0</v>
      </c>
      <c r="S1582" s="167" t="s">
        <v>126</v>
      </c>
      <c r="T1582" s="162" t="s">
        <v>145</v>
      </c>
      <c r="U1582" s="167" t="s">
        <v>101</v>
      </c>
      <c r="V1582" s="167" t="s">
        <v>131</v>
      </c>
      <c r="W1582" s="175"/>
      <c r="X1582" s="163"/>
      <c r="Y1582" s="175"/>
      <c r="Z1582" s="175"/>
      <c r="AA1582" s="175"/>
    </row>
    <row r="1583" ht="22.5" customHeight="1">
      <c r="A1583" s="72">
        <f>COUNTIF('Copy of Call &amp; Chat-Lidya (buat'!$I$4:$I$1842,I1583)</f>
        <v>2</v>
      </c>
      <c r="B1583" s="436">
        <v>46084.0</v>
      </c>
      <c r="C1583" s="94" t="s">
        <v>83</v>
      </c>
      <c r="D1583" s="94" t="s">
        <v>125</v>
      </c>
      <c r="E1583" s="94">
        <f t="shared" si="2"/>
        <v>269</v>
      </c>
      <c r="F1583" s="429">
        <v>46084.0</v>
      </c>
      <c r="G1583" s="94"/>
      <c r="H1583" s="94">
        <v>10674.0</v>
      </c>
      <c r="I1583" s="94" t="s">
        <v>11033</v>
      </c>
      <c r="J1583" s="161" t="s">
        <v>11034</v>
      </c>
      <c r="K1583" s="161" t="s">
        <v>11036</v>
      </c>
      <c r="L1583" s="430" t="s">
        <v>11036</v>
      </c>
      <c r="M1583" s="94" t="s">
        <v>11040</v>
      </c>
      <c r="N1583" s="94" t="s">
        <v>11041</v>
      </c>
      <c r="O1583" s="431">
        <v>46066.0</v>
      </c>
      <c r="P1583" s="436">
        <v>46080.0</v>
      </c>
      <c r="Q1583" s="94" t="s">
        <v>124</v>
      </c>
      <c r="R1583" s="94">
        <v>1.0</v>
      </c>
      <c r="S1583" s="167" t="s">
        <v>350</v>
      </c>
      <c r="T1583" s="162" t="s">
        <v>145</v>
      </c>
      <c r="U1583" s="167" t="s">
        <v>101</v>
      </c>
      <c r="V1583" s="167" t="s">
        <v>664</v>
      </c>
      <c r="W1583" s="175"/>
      <c r="X1583" s="163"/>
      <c r="Y1583" s="175"/>
      <c r="Z1583" s="175" t="s">
        <v>11048</v>
      </c>
      <c r="AA1583" s="175"/>
    </row>
    <row r="1584" ht="22.5" customHeight="1">
      <c r="A1584" s="72">
        <f>COUNTIF('Copy of Call &amp; Chat-Lidya (buat'!$I$4:$I$1842,I1584)</f>
        <v>3</v>
      </c>
      <c r="B1584" s="436">
        <v>46084.0</v>
      </c>
      <c r="C1584" s="94" t="s">
        <v>83</v>
      </c>
      <c r="D1584" s="94" t="s">
        <v>125</v>
      </c>
      <c r="E1584" s="94">
        <f t="shared" si="2"/>
        <v>270</v>
      </c>
      <c r="F1584" s="429">
        <v>46084.0</v>
      </c>
      <c r="G1584" s="94"/>
      <c r="H1584" s="94">
        <v>10675.0</v>
      </c>
      <c r="I1584" s="94" t="s">
        <v>3799</v>
      </c>
      <c r="J1584" s="161" t="s">
        <v>11054</v>
      </c>
      <c r="K1584" s="161" t="s">
        <v>3801</v>
      </c>
      <c r="L1584" s="430" t="s">
        <v>3801</v>
      </c>
      <c r="M1584" s="94" t="s">
        <v>3802</v>
      </c>
      <c r="N1584" s="94" t="s">
        <v>3802</v>
      </c>
      <c r="O1584" s="431">
        <v>46066.0</v>
      </c>
      <c r="P1584" s="436">
        <v>46080.0</v>
      </c>
      <c r="Q1584" s="94" t="s">
        <v>124</v>
      </c>
      <c r="R1584" s="94">
        <v>1.0</v>
      </c>
      <c r="S1584" s="167" t="s">
        <v>126</v>
      </c>
      <c r="T1584" s="162" t="s">
        <v>145</v>
      </c>
      <c r="U1584" s="167" t="s">
        <v>101</v>
      </c>
      <c r="V1584" s="167" t="s">
        <v>131</v>
      </c>
      <c r="W1584" s="175"/>
      <c r="X1584" s="163"/>
      <c r="Y1584" s="175"/>
      <c r="Z1584" s="175"/>
      <c r="AA1584" s="175"/>
    </row>
    <row r="1585" ht="22.5" customHeight="1">
      <c r="A1585" s="72">
        <f>COUNTIF('Copy of Call &amp; Chat-Lidya (buat'!$I$4:$I$1842,I1585)</f>
        <v>3</v>
      </c>
      <c r="B1585" s="436">
        <v>46084.0</v>
      </c>
      <c r="C1585" s="94" t="s">
        <v>83</v>
      </c>
      <c r="D1585" s="94" t="s">
        <v>125</v>
      </c>
      <c r="E1585" s="94">
        <f t="shared" si="2"/>
        <v>271</v>
      </c>
      <c r="F1585" s="429">
        <v>46084.0</v>
      </c>
      <c r="G1585" s="94"/>
      <c r="H1585" s="94">
        <v>10676.0</v>
      </c>
      <c r="I1585" s="94" t="s">
        <v>3656</v>
      </c>
      <c r="J1585" s="161" t="s">
        <v>11060</v>
      </c>
      <c r="K1585" s="161" t="s">
        <v>3658</v>
      </c>
      <c r="L1585" s="430" t="s">
        <v>3658</v>
      </c>
      <c r="M1585" s="94" t="s">
        <v>3659</v>
      </c>
      <c r="N1585" s="94" t="s">
        <v>3659</v>
      </c>
      <c r="O1585" s="431">
        <v>46066.0</v>
      </c>
      <c r="P1585" s="436">
        <v>46080.0</v>
      </c>
      <c r="Q1585" s="94" t="s">
        <v>461</v>
      </c>
      <c r="R1585" s="94">
        <v>1.0</v>
      </c>
      <c r="S1585" s="167" t="s">
        <v>126</v>
      </c>
      <c r="T1585" s="162" t="s">
        <v>145</v>
      </c>
      <c r="U1585" s="167" t="s">
        <v>101</v>
      </c>
      <c r="V1585" s="167" t="s">
        <v>131</v>
      </c>
      <c r="W1585" s="175"/>
      <c r="X1585" s="163"/>
      <c r="Y1585" s="175"/>
      <c r="Z1585" s="175"/>
      <c r="AA1585" s="175"/>
    </row>
    <row r="1586" ht="22.5" customHeight="1">
      <c r="A1586" s="72">
        <f>COUNTIF('Copy of Call &amp; Chat-Lidya (buat'!$I$4:$I$1842,I1586)</f>
        <v>2</v>
      </c>
      <c r="B1586" s="436">
        <v>46084.0</v>
      </c>
      <c r="C1586" s="94" t="s">
        <v>83</v>
      </c>
      <c r="D1586" s="94" t="s">
        <v>125</v>
      </c>
      <c r="E1586" s="94">
        <f t="shared" si="2"/>
        <v>272</v>
      </c>
      <c r="F1586" s="429">
        <v>46084.0</v>
      </c>
      <c r="G1586" s="94"/>
      <c r="H1586" s="94">
        <v>10678.0</v>
      </c>
      <c r="I1586" s="94" t="s">
        <v>11065</v>
      </c>
      <c r="J1586" s="161" t="s">
        <v>11066</v>
      </c>
      <c r="K1586" s="161" t="s">
        <v>11068</v>
      </c>
      <c r="L1586" s="430" t="s">
        <v>11068</v>
      </c>
      <c r="M1586" s="94" t="s">
        <v>11071</v>
      </c>
      <c r="N1586" s="94" t="s">
        <v>11071</v>
      </c>
      <c r="O1586" s="431">
        <v>46067.0</v>
      </c>
      <c r="P1586" s="436">
        <v>46081.0</v>
      </c>
      <c r="Q1586" s="94" t="s">
        <v>124</v>
      </c>
      <c r="R1586" s="94">
        <v>1.0</v>
      </c>
      <c r="S1586" s="167" t="s">
        <v>350</v>
      </c>
      <c r="T1586" s="162" t="s">
        <v>145</v>
      </c>
      <c r="U1586" s="167" t="s">
        <v>101</v>
      </c>
      <c r="V1586" s="167" t="s">
        <v>131</v>
      </c>
      <c r="W1586" s="175"/>
      <c r="X1586" s="163"/>
      <c r="Y1586" s="175"/>
      <c r="Z1586" s="175" t="s">
        <v>11002</v>
      </c>
      <c r="AA1586" s="175"/>
    </row>
    <row r="1587" ht="22.5" customHeight="1">
      <c r="A1587" s="72">
        <f>COUNTIF('Copy of Call &amp; Chat-Lidya (buat'!$I$4:$I$1842,I1587)</f>
        <v>5</v>
      </c>
      <c r="B1587" s="436">
        <v>46084.0</v>
      </c>
      <c r="C1587" s="94" t="s">
        <v>83</v>
      </c>
      <c r="D1587" s="94" t="s">
        <v>125</v>
      </c>
      <c r="E1587" s="94">
        <f t="shared" si="2"/>
        <v>273</v>
      </c>
      <c r="F1587" s="429">
        <v>46084.0</v>
      </c>
      <c r="G1587" s="94"/>
      <c r="H1587" s="94">
        <v>10679.0</v>
      </c>
      <c r="I1587" s="94" t="s">
        <v>1024</v>
      </c>
      <c r="J1587" s="161" t="s">
        <v>1025</v>
      </c>
      <c r="K1587" s="161" t="s">
        <v>1026</v>
      </c>
      <c r="L1587" s="430" t="s">
        <v>1026</v>
      </c>
      <c r="M1587" s="94" t="s">
        <v>1027</v>
      </c>
      <c r="N1587" s="94" t="s">
        <v>1027</v>
      </c>
      <c r="O1587" s="431">
        <v>46067.0</v>
      </c>
      <c r="P1587" s="436">
        <v>46081.0</v>
      </c>
      <c r="Q1587" s="94" t="s">
        <v>124</v>
      </c>
      <c r="R1587" s="94">
        <v>1.0</v>
      </c>
      <c r="S1587" s="167" t="s">
        <v>381</v>
      </c>
      <c r="T1587" s="162" t="s">
        <v>145</v>
      </c>
      <c r="U1587" s="167" t="s">
        <v>101</v>
      </c>
      <c r="V1587" s="167" t="s">
        <v>1043</v>
      </c>
      <c r="W1587" s="94" t="s">
        <v>694</v>
      </c>
      <c r="X1587" s="163"/>
      <c r="Y1587" s="175"/>
      <c r="Z1587" s="175" t="s">
        <v>11076</v>
      </c>
      <c r="AA1587" s="175"/>
    </row>
    <row r="1588" ht="22.5" customHeight="1">
      <c r="A1588" s="72">
        <f>COUNTIF('Copy of Call &amp; Chat-Lidya (buat'!$I$4:$I$1842,I1588)</f>
        <v>3</v>
      </c>
      <c r="B1588" s="436">
        <v>46084.0</v>
      </c>
      <c r="C1588" s="94" t="s">
        <v>83</v>
      </c>
      <c r="D1588" s="94" t="s">
        <v>125</v>
      </c>
      <c r="E1588" s="94">
        <f t="shared" si="2"/>
        <v>274</v>
      </c>
      <c r="F1588" s="429">
        <v>46084.0</v>
      </c>
      <c r="G1588" s="94"/>
      <c r="H1588" s="94">
        <v>10681.0</v>
      </c>
      <c r="I1588" s="94" t="s">
        <v>2510</v>
      </c>
      <c r="J1588" s="1182" t="s">
        <v>143</v>
      </c>
      <c r="K1588" s="161" t="s">
        <v>2512</v>
      </c>
      <c r="L1588" s="430" t="s">
        <v>2513</v>
      </c>
      <c r="M1588" s="94" t="s">
        <v>2514</v>
      </c>
      <c r="N1588" s="94" t="s">
        <v>314</v>
      </c>
      <c r="O1588" s="431">
        <v>46067.0</v>
      </c>
      <c r="P1588" s="436">
        <v>46081.0</v>
      </c>
      <c r="Q1588" s="94" t="s">
        <v>124</v>
      </c>
      <c r="R1588" s="94">
        <v>1.0</v>
      </c>
      <c r="S1588" s="167" t="s">
        <v>350</v>
      </c>
      <c r="T1588" s="162" t="s">
        <v>145</v>
      </c>
      <c r="U1588" s="167" t="s">
        <v>101</v>
      </c>
      <c r="V1588" s="167" t="s">
        <v>664</v>
      </c>
      <c r="W1588" s="175"/>
      <c r="X1588" s="163"/>
      <c r="Y1588" s="175"/>
      <c r="Z1588" s="175" t="s">
        <v>11083</v>
      </c>
      <c r="AA1588" s="175"/>
    </row>
    <row r="1589" ht="22.5" customHeight="1">
      <c r="A1589" s="72">
        <f>COUNTIF('Copy of Call &amp; Chat-Lidya (buat'!$I$4:$I$1842,I1589)</f>
        <v>2</v>
      </c>
      <c r="B1589" s="436">
        <v>46084.0</v>
      </c>
      <c r="C1589" s="94" t="s">
        <v>83</v>
      </c>
      <c r="D1589" s="94" t="s">
        <v>125</v>
      </c>
      <c r="E1589" s="94">
        <f t="shared" si="2"/>
        <v>275</v>
      </c>
      <c r="F1589" s="429">
        <v>46084.0</v>
      </c>
      <c r="G1589" s="94"/>
      <c r="H1589" s="94">
        <v>10682.0</v>
      </c>
      <c r="I1589" s="94" t="s">
        <v>11085</v>
      </c>
      <c r="J1589" s="161" t="s">
        <v>11086</v>
      </c>
      <c r="K1589" s="161" t="s">
        <v>11088</v>
      </c>
      <c r="L1589" s="430" t="s">
        <v>11088</v>
      </c>
      <c r="M1589" s="94" t="s">
        <v>11091</v>
      </c>
      <c r="N1589" s="94" t="s">
        <v>11091</v>
      </c>
      <c r="O1589" s="431">
        <v>46068.0</v>
      </c>
      <c r="P1589" s="436">
        <v>46082.0</v>
      </c>
      <c r="Q1589" s="94" t="s">
        <v>124</v>
      </c>
      <c r="R1589" s="94">
        <v>1.0</v>
      </c>
      <c r="S1589" s="167" t="s">
        <v>251</v>
      </c>
      <c r="T1589" s="162" t="s">
        <v>145</v>
      </c>
      <c r="U1589" s="167" t="s">
        <v>101</v>
      </c>
      <c r="V1589" s="167" t="s">
        <v>131</v>
      </c>
      <c r="W1589" s="175"/>
      <c r="X1589" s="163"/>
      <c r="Y1589" s="175"/>
      <c r="Z1589" s="175"/>
      <c r="AA1589" s="175"/>
    </row>
    <row r="1590" ht="22.5" customHeight="1">
      <c r="A1590" s="72">
        <f>COUNTIF('Copy of Call &amp; Chat-Lidya (buat'!$I$4:$I$1842,I1590)</f>
        <v>2</v>
      </c>
      <c r="B1590" s="436">
        <v>46084.0</v>
      </c>
      <c r="C1590" s="94" t="s">
        <v>83</v>
      </c>
      <c r="D1590" s="94" t="s">
        <v>125</v>
      </c>
      <c r="E1590" s="94">
        <f t="shared" si="2"/>
        <v>276</v>
      </c>
      <c r="F1590" s="429">
        <v>46084.0</v>
      </c>
      <c r="G1590" s="94"/>
      <c r="H1590" s="94">
        <v>10683.0</v>
      </c>
      <c r="I1590" s="94" t="s">
        <v>11097</v>
      </c>
      <c r="J1590" s="161" t="s">
        <v>11098</v>
      </c>
      <c r="K1590" s="161" t="s">
        <v>11099</v>
      </c>
      <c r="L1590" s="430" t="s">
        <v>11099</v>
      </c>
      <c r="M1590" s="94" t="s">
        <v>11100</v>
      </c>
      <c r="N1590" s="94" t="s">
        <v>11100</v>
      </c>
      <c r="O1590" s="431">
        <v>46069.0</v>
      </c>
      <c r="P1590" s="436">
        <v>46083.0</v>
      </c>
      <c r="Q1590" s="94" t="s">
        <v>124</v>
      </c>
      <c r="R1590" s="94">
        <v>1.0</v>
      </c>
      <c r="S1590" s="167" t="s">
        <v>350</v>
      </c>
      <c r="T1590" s="162" t="s">
        <v>145</v>
      </c>
      <c r="U1590" s="167" t="s">
        <v>101</v>
      </c>
      <c r="V1590" s="167" t="s">
        <v>131</v>
      </c>
      <c r="W1590" s="175"/>
      <c r="X1590" s="163"/>
      <c r="Y1590" s="175"/>
      <c r="Z1590" s="175"/>
      <c r="AA1590" s="175"/>
    </row>
    <row r="1591" ht="22.5" customHeight="1">
      <c r="A1591" s="72">
        <f>COUNTIF('Copy of Call &amp; Chat-Lidya (buat'!$I$4:$I$1842,I1591)</f>
        <v>3</v>
      </c>
      <c r="B1591" s="436">
        <v>46084.0</v>
      </c>
      <c r="C1591" s="94" t="s">
        <v>83</v>
      </c>
      <c r="D1591" s="94" t="s">
        <v>125</v>
      </c>
      <c r="E1591" s="94">
        <f t="shared" si="2"/>
        <v>277</v>
      </c>
      <c r="F1591" s="429">
        <v>46084.0</v>
      </c>
      <c r="G1591" s="94"/>
      <c r="H1591" s="94">
        <v>10685.0</v>
      </c>
      <c r="I1591" s="94" t="s">
        <v>7440</v>
      </c>
      <c r="J1591" s="161" t="s">
        <v>7442</v>
      </c>
      <c r="K1591" s="161" t="s">
        <v>7444</v>
      </c>
      <c r="L1591" s="430" t="s">
        <v>7444</v>
      </c>
      <c r="M1591" s="94" t="s">
        <v>7445</v>
      </c>
      <c r="N1591" s="94" t="s">
        <v>7445</v>
      </c>
      <c r="O1591" s="431">
        <v>46069.0</v>
      </c>
      <c r="P1591" s="436">
        <v>46083.0</v>
      </c>
      <c r="Q1591" s="94" t="s">
        <v>143</v>
      </c>
      <c r="R1591" s="94">
        <v>1.0</v>
      </c>
      <c r="S1591" s="167" t="s">
        <v>251</v>
      </c>
      <c r="T1591" s="162" t="s">
        <v>145</v>
      </c>
      <c r="U1591" s="167" t="s">
        <v>101</v>
      </c>
      <c r="V1591" s="167" t="s">
        <v>131</v>
      </c>
      <c r="W1591" s="175"/>
      <c r="X1591" s="163"/>
      <c r="Y1591" s="175"/>
      <c r="Z1591" s="175"/>
      <c r="AA1591" s="175"/>
    </row>
    <row r="1592" ht="22.5" customHeight="1">
      <c r="A1592" s="72">
        <f>COUNTIF('Copy of Call &amp; Chat-Lidya (buat'!$I$4:$I$1842,I1592)</f>
        <v>7</v>
      </c>
      <c r="B1592" s="436">
        <v>46084.0</v>
      </c>
      <c r="C1592" s="94" t="s">
        <v>83</v>
      </c>
      <c r="D1592" s="94" t="s">
        <v>125</v>
      </c>
      <c r="E1592" s="94">
        <f t="shared" si="2"/>
        <v>278</v>
      </c>
      <c r="F1592" s="429">
        <v>46084.0</v>
      </c>
      <c r="G1592" s="94"/>
      <c r="H1592" s="94">
        <v>10687.0</v>
      </c>
      <c r="I1592" s="94" t="s">
        <v>2102</v>
      </c>
      <c r="J1592" s="161" t="s">
        <v>2103</v>
      </c>
      <c r="K1592" s="161" t="s">
        <v>2104</v>
      </c>
      <c r="L1592" s="430" t="s">
        <v>2104</v>
      </c>
      <c r="M1592" s="94" t="s">
        <v>2105</v>
      </c>
      <c r="N1592" s="94" t="s">
        <v>3634</v>
      </c>
      <c r="O1592" s="431">
        <v>46069.0</v>
      </c>
      <c r="P1592" s="436">
        <v>46083.0</v>
      </c>
      <c r="Q1592" s="94" t="s">
        <v>124</v>
      </c>
      <c r="R1592" s="94">
        <v>1.0</v>
      </c>
      <c r="S1592" s="167" t="s">
        <v>251</v>
      </c>
      <c r="T1592" s="162" t="s">
        <v>145</v>
      </c>
      <c r="U1592" s="167" t="s">
        <v>101</v>
      </c>
      <c r="V1592" s="167" t="s">
        <v>131</v>
      </c>
      <c r="W1592" s="175"/>
      <c r="X1592" s="163"/>
      <c r="Y1592" s="175"/>
      <c r="Z1592" s="175"/>
      <c r="AA1592" s="175"/>
    </row>
    <row r="1593" ht="22.5" customHeight="1">
      <c r="A1593" s="72">
        <f>COUNTIF('Copy of Call &amp; Chat-Lidya (buat'!$I$4:$I$1842,I1593)</f>
        <v>3</v>
      </c>
      <c r="B1593" s="436">
        <v>46084.0</v>
      </c>
      <c r="C1593" s="94" t="s">
        <v>83</v>
      </c>
      <c r="D1593" s="94" t="s">
        <v>125</v>
      </c>
      <c r="E1593" s="94">
        <f t="shared" si="2"/>
        <v>279</v>
      </c>
      <c r="F1593" s="429">
        <v>46084.0</v>
      </c>
      <c r="G1593" s="94"/>
      <c r="H1593" s="94">
        <v>10688.0</v>
      </c>
      <c r="I1593" s="94" t="s">
        <v>3805</v>
      </c>
      <c r="J1593" s="161" t="s">
        <v>11116</v>
      </c>
      <c r="K1593" s="161" t="s">
        <v>3807</v>
      </c>
      <c r="L1593" s="430" t="s">
        <v>3807</v>
      </c>
      <c r="M1593" s="94" t="s">
        <v>3808</v>
      </c>
      <c r="N1593" s="94" t="s">
        <v>3808</v>
      </c>
      <c r="O1593" s="431">
        <v>46069.0</v>
      </c>
      <c r="P1593" s="436">
        <v>46083.0</v>
      </c>
      <c r="Q1593" s="94" t="s">
        <v>124</v>
      </c>
      <c r="R1593" s="94">
        <v>1.0</v>
      </c>
      <c r="S1593" s="167" t="s">
        <v>126</v>
      </c>
      <c r="T1593" s="162" t="s">
        <v>145</v>
      </c>
      <c r="U1593" s="167" t="s">
        <v>101</v>
      </c>
      <c r="V1593" s="167" t="s">
        <v>131</v>
      </c>
      <c r="W1593" s="175"/>
      <c r="X1593" s="163"/>
      <c r="Y1593" s="175"/>
      <c r="Z1593" s="175"/>
      <c r="AA1593" s="175"/>
    </row>
    <row r="1594" ht="22.5" customHeight="1">
      <c r="A1594" s="72">
        <f>COUNTIF('Copy of Call &amp; Chat-Lidya (buat'!$I$4:$I$1842,I1594)</f>
        <v>2</v>
      </c>
      <c r="B1594" s="436">
        <v>46084.0</v>
      </c>
      <c r="C1594" s="94" t="s">
        <v>83</v>
      </c>
      <c r="D1594" s="94" t="s">
        <v>125</v>
      </c>
      <c r="E1594" s="94">
        <f t="shared" si="2"/>
        <v>280</v>
      </c>
      <c r="F1594" s="429">
        <v>46084.0</v>
      </c>
      <c r="G1594" s="94"/>
      <c r="H1594" s="94">
        <v>10690.0</v>
      </c>
      <c r="I1594" s="94" t="s">
        <v>2970</v>
      </c>
      <c r="J1594" s="161" t="s">
        <v>11123</v>
      </c>
      <c r="K1594" s="161" t="s">
        <v>2972</v>
      </c>
      <c r="L1594" s="430" t="s">
        <v>2972</v>
      </c>
      <c r="M1594" s="94" t="s">
        <v>2973</v>
      </c>
      <c r="N1594" s="94" t="s">
        <v>2974</v>
      </c>
      <c r="O1594" s="431">
        <v>46069.0</v>
      </c>
      <c r="P1594" s="436">
        <v>46083.0</v>
      </c>
      <c r="Q1594" s="94" t="s">
        <v>143</v>
      </c>
      <c r="R1594" s="94">
        <v>0.0</v>
      </c>
      <c r="S1594" s="167" t="s">
        <v>292</v>
      </c>
      <c r="T1594" s="162" t="s">
        <v>145</v>
      </c>
      <c r="U1594" s="167" t="s">
        <v>101</v>
      </c>
      <c r="V1594" s="167" t="s">
        <v>3435</v>
      </c>
      <c r="W1594" s="175"/>
      <c r="X1594" s="163"/>
      <c r="Y1594" s="175"/>
      <c r="Z1594" s="175" t="s">
        <v>11125</v>
      </c>
      <c r="AA1594" s="175"/>
    </row>
    <row r="1595" ht="22.5" customHeight="1">
      <c r="A1595" s="72">
        <f>COUNTIF('Copy of Call &amp; Chat-Lidya (buat'!$I$4:$I$1842,I1595)</f>
        <v>3</v>
      </c>
      <c r="B1595" s="436">
        <v>46084.0</v>
      </c>
      <c r="C1595" s="94" t="s">
        <v>83</v>
      </c>
      <c r="D1595" s="94" t="s">
        <v>125</v>
      </c>
      <c r="E1595" s="94">
        <f t="shared" si="2"/>
        <v>281</v>
      </c>
      <c r="F1595" s="429">
        <v>46084.0</v>
      </c>
      <c r="G1595" s="94"/>
      <c r="H1595" s="94">
        <v>10694.0</v>
      </c>
      <c r="I1595" s="94" t="s">
        <v>3824</v>
      </c>
      <c r="J1595" s="161" t="s">
        <v>3825</v>
      </c>
      <c r="K1595" s="161" t="s">
        <v>1392</v>
      </c>
      <c r="L1595" s="430" t="s">
        <v>1392</v>
      </c>
      <c r="M1595" s="94" t="s">
        <v>3827</v>
      </c>
      <c r="N1595" s="94" t="s">
        <v>3827</v>
      </c>
      <c r="O1595" s="431">
        <v>46069.0</v>
      </c>
      <c r="P1595" s="436">
        <v>46083.0</v>
      </c>
      <c r="Q1595" s="94" t="s">
        <v>124</v>
      </c>
      <c r="R1595" s="94">
        <v>1.0</v>
      </c>
      <c r="S1595" s="167" t="s">
        <v>126</v>
      </c>
      <c r="T1595" s="162" t="s">
        <v>145</v>
      </c>
      <c r="U1595" s="167" t="s">
        <v>101</v>
      </c>
      <c r="V1595" s="167" t="s">
        <v>131</v>
      </c>
      <c r="W1595" s="175"/>
      <c r="X1595" s="163"/>
      <c r="Y1595" s="175"/>
      <c r="Z1595" s="175"/>
      <c r="AA1595" s="175"/>
    </row>
    <row r="1596" ht="22.5" customHeight="1">
      <c r="A1596" s="72">
        <f>COUNTIF('Copy of Call &amp; Chat-Lidya (buat'!$I$4:$I$1842,I1596)</f>
        <v>2</v>
      </c>
      <c r="B1596" s="436">
        <v>46084.0</v>
      </c>
      <c r="C1596" s="94" t="s">
        <v>83</v>
      </c>
      <c r="D1596" s="94" t="s">
        <v>125</v>
      </c>
      <c r="E1596" s="94">
        <f t="shared" si="2"/>
        <v>282</v>
      </c>
      <c r="F1596" s="429">
        <v>46084.0</v>
      </c>
      <c r="G1596" s="94"/>
      <c r="H1596" s="94">
        <v>10698.0</v>
      </c>
      <c r="I1596" s="94" t="s">
        <v>11128</v>
      </c>
      <c r="J1596" s="161" t="s">
        <v>11129</v>
      </c>
      <c r="K1596" s="161" t="s">
        <v>11129</v>
      </c>
      <c r="L1596" s="430" t="s">
        <v>11129</v>
      </c>
      <c r="M1596" s="94" t="s">
        <v>11130</v>
      </c>
      <c r="N1596" s="94" t="s">
        <v>11130</v>
      </c>
      <c r="O1596" s="431">
        <v>46070.0</v>
      </c>
      <c r="P1596" s="436">
        <v>46084.0</v>
      </c>
      <c r="Q1596" s="94" t="s">
        <v>124</v>
      </c>
      <c r="R1596" s="94">
        <v>1.0</v>
      </c>
      <c r="S1596" s="167" t="s">
        <v>126</v>
      </c>
      <c r="T1596" s="162" t="s">
        <v>145</v>
      </c>
      <c r="U1596" s="167" t="s">
        <v>101</v>
      </c>
      <c r="V1596" s="167" t="s">
        <v>131</v>
      </c>
      <c r="W1596" s="175"/>
      <c r="X1596" s="163"/>
      <c r="Y1596" s="175"/>
      <c r="Z1596" s="175"/>
      <c r="AA1596" s="175"/>
    </row>
    <row r="1597" ht="22.5" customHeight="1">
      <c r="A1597" s="72">
        <f>COUNTIF('Copy of Call &amp; Chat-Lidya (buat'!$I$4:$I$1842,I1597)</f>
        <v>10</v>
      </c>
      <c r="B1597" s="436">
        <v>46084.0</v>
      </c>
      <c r="C1597" s="94" t="s">
        <v>83</v>
      </c>
      <c r="D1597" s="94" t="s">
        <v>125</v>
      </c>
      <c r="E1597" s="94">
        <f t="shared" si="2"/>
        <v>283</v>
      </c>
      <c r="F1597" s="429">
        <v>46084.0</v>
      </c>
      <c r="G1597" s="94"/>
      <c r="H1597" s="94" t="s">
        <v>1661</v>
      </c>
      <c r="I1597" s="94" t="s">
        <v>1662</v>
      </c>
      <c r="J1597" s="161" t="s">
        <v>1663</v>
      </c>
      <c r="K1597" s="161" t="s">
        <v>1664</v>
      </c>
      <c r="L1597" s="430" t="s">
        <v>1665</v>
      </c>
      <c r="M1597" s="94" t="s">
        <v>1667</v>
      </c>
      <c r="N1597" s="175"/>
      <c r="O1597" s="431">
        <v>46061.0</v>
      </c>
      <c r="P1597" s="436">
        <v>46075.0</v>
      </c>
      <c r="Q1597" s="94" t="s">
        <v>472</v>
      </c>
      <c r="R1597" s="94">
        <v>2.0</v>
      </c>
      <c r="S1597" s="167" t="s">
        <v>126</v>
      </c>
      <c r="T1597" s="162" t="s">
        <v>145</v>
      </c>
      <c r="U1597" s="167" t="s">
        <v>101</v>
      </c>
      <c r="V1597" s="167" t="s">
        <v>131</v>
      </c>
      <c r="W1597" s="163"/>
      <c r="X1597" s="167" t="s">
        <v>1035</v>
      </c>
      <c r="Y1597" s="175"/>
      <c r="Z1597" s="175"/>
      <c r="AA1597" s="175"/>
    </row>
    <row r="1598" ht="22.5" customHeight="1">
      <c r="A1598" s="72">
        <f>COUNTIF('Copy of Call &amp; Chat-Lidya (buat'!$I$4:$I$1842,I1598)</f>
        <v>10</v>
      </c>
      <c r="B1598" s="436">
        <v>46084.0</v>
      </c>
      <c r="C1598" s="94" t="s">
        <v>83</v>
      </c>
      <c r="D1598" s="94" t="s">
        <v>125</v>
      </c>
      <c r="E1598" s="94">
        <f t="shared" si="2"/>
        <v>284</v>
      </c>
      <c r="F1598" s="429">
        <v>46084.0</v>
      </c>
      <c r="G1598" s="94"/>
      <c r="H1598" s="94" t="s">
        <v>1673</v>
      </c>
      <c r="I1598" s="94" t="s">
        <v>1674</v>
      </c>
      <c r="J1598" s="161" t="s">
        <v>1675</v>
      </c>
      <c r="K1598" s="161" t="s">
        <v>1676</v>
      </c>
      <c r="L1598" s="430" t="s">
        <v>1676</v>
      </c>
      <c r="M1598" s="94" t="s">
        <v>1677</v>
      </c>
      <c r="N1598" s="94" t="s">
        <v>1678</v>
      </c>
      <c r="O1598" s="431">
        <v>46078.0</v>
      </c>
      <c r="P1598" s="436">
        <v>46092.0</v>
      </c>
      <c r="Q1598" s="94" t="s">
        <v>256</v>
      </c>
      <c r="R1598" s="94">
        <v>1.0</v>
      </c>
      <c r="S1598" s="167" t="s">
        <v>99</v>
      </c>
      <c r="T1598" s="162" t="s">
        <v>145</v>
      </c>
      <c r="U1598" s="167" t="s">
        <v>101</v>
      </c>
      <c r="V1598" s="167" t="s">
        <v>131</v>
      </c>
      <c r="W1598" s="163"/>
      <c r="X1598" s="163"/>
      <c r="Y1598" s="435"/>
      <c r="Z1598" s="435"/>
      <c r="AA1598" s="175"/>
    </row>
    <row r="1599" ht="22.5" customHeight="1">
      <c r="A1599" s="72">
        <f>COUNTIF('Copy of Call &amp; Chat-Lidya (buat'!$I$4:$I$1842,I1599)</f>
        <v>7</v>
      </c>
      <c r="B1599" s="436">
        <v>46084.0</v>
      </c>
      <c r="C1599" s="94" t="s">
        <v>83</v>
      </c>
      <c r="D1599" s="94" t="s">
        <v>125</v>
      </c>
      <c r="E1599" s="94">
        <f t="shared" si="2"/>
        <v>285</v>
      </c>
      <c r="F1599" s="429">
        <v>46084.0</v>
      </c>
      <c r="G1599" s="94"/>
      <c r="H1599" s="94" t="s">
        <v>9663</v>
      </c>
      <c r="I1599" s="94" t="s">
        <v>2337</v>
      </c>
      <c r="J1599" s="161" t="s">
        <v>2339</v>
      </c>
      <c r="K1599" s="161" t="s">
        <v>2342</v>
      </c>
      <c r="L1599" s="430" t="s">
        <v>2342</v>
      </c>
      <c r="M1599" s="94" t="s">
        <v>2343</v>
      </c>
      <c r="N1599" s="94" t="s">
        <v>2343</v>
      </c>
      <c r="O1599" s="431">
        <v>46076.0</v>
      </c>
      <c r="P1599" s="436">
        <v>46090.0</v>
      </c>
      <c r="Q1599" s="94" t="s">
        <v>124</v>
      </c>
      <c r="R1599" s="94">
        <v>2.0</v>
      </c>
      <c r="S1599" s="167" t="s">
        <v>99</v>
      </c>
      <c r="T1599" s="162" t="s">
        <v>145</v>
      </c>
      <c r="U1599" s="167" t="s">
        <v>101</v>
      </c>
      <c r="V1599" s="167" t="s">
        <v>283</v>
      </c>
      <c r="W1599" s="167" t="s">
        <v>509</v>
      </c>
      <c r="X1599" s="167" t="s">
        <v>1035</v>
      </c>
      <c r="Y1599" s="175"/>
      <c r="Z1599" s="175"/>
      <c r="AA1599" s="175"/>
    </row>
    <row r="1600" ht="22.5" customHeight="1">
      <c r="A1600" s="72">
        <f>COUNTIF('Copy of Call &amp; Chat-Lidya (buat'!$I$4:$I$1842,I1600)</f>
        <v>6</v>
      </c>
      <c r="B1600" s="436">
        <v>46084.0</v>
      </c>
      <c r="C1600" s="94" t="s">
        <v>83</v>
      </c>
      <c r="D1600" s="94" t="s">
        <v>125</v>
      </c>
      <c r="E1600" s="94">
        <f t="shared" si="2"/>
        <v>286</v>
      </c>
      <c r="F1600" s="429">
        <v>46084.0</v>
      </c>
      <c r="G1600" s="94"/>
      <c r="H1600" s="94">
        <v>10432.0</v>
      </c>
      <c r="I1600" s="94" t="s">
        <v>2556</v>
      </c>
      <c r="J1600" s="161" t="s">
        <v>2558</v>
      </c>
      <c r="K1600" s="161" t="s">
        <v>2559</v>
      </c>
      <c r="L1600" s="430" t="s">
        <v>2559</v>
      </c>
      <c r="M1600" s="94" t="s">
        <v>2560</v>
      </c>
      <c r="N1600" s="94" t="s">
        <v>3120</v>
      </c>
      <c r="O1600" s="431">
        <v>46027.0</v>
      </c>
      <c r="P1600" s="436">
        <v>46041.0</v>
      </c>
      <c r="Q1600" s="94" t="s">
        <v>143</v>
      </c>
      <c r="R1600" s="94">
        <v>2.0</v>
      </c>
      <c r="S1600" s="167" t="s">
        <v>251</v>
      </c>
      <c r="T1600" s="841" t="s">
        <v>381</v>
      </c>
      <c r="U1600" s="167" t="s">
        <v>101</v>
      </c>
      <c r="V1600" s="167" t="s">
        <v>105</v>
      </c>
      <c r="W1600" s="163"/>
      <c r="X1600" s="163"/>
      <c r="Y1600" s="175"/>
      <c r="Z1600" s="175" t="s">
        <v>3124</v>
      </c>
      <c r="AA1600" s="175"/>
    </row>
    <row r="1601" ht="22.5" customHeight="1">
      <c r="A1601" s="72">
        <f>COUNTIF('Copy of Call &amp; Chat-Lidya (buat'!$I$4:$I$1842,I1601)</f>
        <v>1</v>
      </c>
      <c r="B1601" s="436">
        <v>46084.0</v>
      </c>
      <c r="C1601" s="94" t="s">
        <v>83</v>
      </c>
      <c r="D1601" s="94" t="s">
        <v>125</v>
      </c>
      <c r="E1601" s="94">
        <f t="shared" si="2"/>
        <v>287</v>
      </c>
      <c r="F1601" s="429">
        <v>46084.0</v>
      </c>
      <c r="G1601" s="94"/>
      <c r="H1601" s="94" t="s">
        <v>3127</v>
      </c>
      <c r="I1601" s="94" t="s">
        <v>3128</v>
      </c>
      <c r="J1601" s="161" t="s">
        <v>3129</v>
      </c>
      <c r="K1601" s="161" t="s">
        <v>3130</v>
      </c>
      <c r="L1601" s="430" t="s">
        <v>3131</v>
      </c>
      <c r="M1601" s="175"/>
      <c r="N1601" s="175"/>
      <c r="O1601" s="546"/>
      <c r="P1601" s="436">
        <v>46286.0</v>
      </c>
      <c r="Q1601" s="175"/>
      <c r="R1601" s="94">
        <v>3.0</v>
      </c>
      <c r="S1601" s="167" t="s">
        <v>126</v>
      </c>
      <c r="T1601" s="162" t="s">
        <v>381</v>
      </c>
      <c r="U1601" s="167" t="s">
        <v>101</v>
      </c>
      <c r="V1601" s="167" t="s">
        <v>105</v>
      </c>
      <c r="W1601" s="175"/>
      <c r="X1601" s="163"/>
      <c r="Y1601" s="175"/>
      <c r="Z1601" s="175" t="s">
        <v>3137</v>
      </c>
      <c r="AA1601" s="175"/>
    </row>
    <row r="1602" ht="22.5" customHeight="1">
      <c r="A1602" s="72">
        <f>COUNTIF('Copy of Call &amp; Chat-Lidya (buat'!$I$4:$I$1842,I1602)</f>
        <v>5</v>
      </c>
      <c r="B1602" s="436">
        <v>46084.0</v>
      </c>
      <c r="C1602" s="94" t="s">
        <v>83</v>
      </c>
      <c r="D1602" s="94" t="s">
        <v>125</v>
      </c>
      <c r="E1602" s="94">
        <f t="shared" si="2"/>
        <v>288</v>
      </c>
      <c r="F1602" s="429">
        <v>46084.0</v>
      </c>
      <c r="G1602" s="94"/>
      <c r="H1602" s="94" t="s">
        <v>10296</v>
      </c>
      <c r="I1602" s="94" t="s">
        <v>2352</v>
      </c>
      <c r="J1602" s="161" t="s">
        <v>2353</v>
      </c>
      <c r="K1602" s="161" t="s">
        <v>2354</v>
      </c>
      <c r="L1602" s="430" t="s">
        <v>2354</v>
      </c>
      <c r="M1602" s="94" t="s">
        <v>2355</v>
      </c>
      <c r="N1602" s="94" t="s">
        <v>2355</v>
      </c>
      <c r="O1602" s="431">
        <v>46081.0</v>
      </c>
      <c r="P1602" s="436">
        <v>46095.0</v>
      </c>
      <c r="Q1602" s="94" t="s">
        <v>124</v>
      </c>
      <c r="R1602" s="94">
        <v>2.0</v>
      </c>
      <c r="S1602" s="167" t="s">
        <v>126</v>
      </c>
      <c r="T1602" s="162" t="s">
        <v>145</v>
      </c>
      <c r="U1602" s="167" t="s">
        <v>101</v>
      </c>
      <c r="V1602" s="167" t="s">
        <v>341</v>
      </c>
      <c r="W1602" s="94" t="s">
        <v>509</v>
      </c>
      <c r="X1602" s="163"/>
      <c r="Y1602" s="175"/>
      <c r="Z1602" s="175"/>
      <c r="AA1602" s="175"/>
    </row>
    <row r="1603" ht="22.5" customHeight="1">
      <c r="A1603" s="72">
        <f>COUNTIF('Copy of Call &amp; Chat-Lidya (buat'!$I$4:$I$1842,I1603)</f>
        <v>3</v>
      </c>
      <c r="B1603" s="436">
        <v>46084.0</v>
      </c>
      <c r="C1603" s="94" t="s">
        <v>83</v>
      </c>
      <c r="D1603" s="94" t="s">
        <v>125</v>
      </c>
      <c r="E1603" s="94">
        <f t="shared" si="2"/>
        <v>289</v>
      </c>
      <c r="F1603" s="429">
        <v>46084.0</v>
      </c>
      <c r="G1603" s="94"/>
      <c r="H1603" s="94" t="s">
        <v>3140</v>
      </c>
      <c r="I1603" s="94" t="s">
        <v>2449</v>
      </c>
      <c r="J1603" s="161" t="s">
        <v>2450</v>
      </c>
      <c r="K1603" s="161" t="s">
        <v>2450</v>
      </c>
      <c r="L1603" s="430" t="s">
        <v>2450</v>
      </c>
      <c r="M1603" s="94" t="s">
        <v>2451</v>
      </c>
      <c r="N1603" s="94" t="s">
        <v>2451</v>
      </c>
      <c r="O1603" s="431">
        <v>46032.0</v>
      </c>
      <c r="P1603" s="436">
        <v>46046.0</v>
      </c>
      <c r="Q1603" s="94" t="s">
        <v>149</v>
      </c>
      <c r="R1603" s="94">
        <v>3.0</v>
      </c>
      <c r="S1603" s="167" t="s">
        <v>126</v>
      </c>
      <c r="T1603" s="162" t="s">
        <v>145</v>
      </c>
      <c r="U1603" s="167" t="s">
        <v>101</v>
      </c>
      <c r="V1603" s="167" t="s">
        <v>105</v>
      </c>
      <c r="W1603" s="167" t="s">
        <v>1445</v>
      </c>
      <c r="X1603" s="167" t="s">
        <v>1035</v>
      </c>
      <c r="Y1603" s="435"/>
      <c r="Z1603" s="435"/>
      <c r="AA1603" s="175"/>
    </row>
    <row r="1604" ht="22.5" customHeight="1">
      <c r="A1604" s="72">
        <f>COUNTIF('Copy of Call &amp; Chat-Lidya (buat'!$I$4:$I$1842,I1604)</f>
        <v>2</v>
      </c>
      <c r="B1604" s="436">
        <v>46084.0</v>
      </c>
      <c r="C1604" s="94" t="s">
        <v>83</v>
      </c>
      <c r="D1604" s="94" t="s">
        <v>125</v>
      </c>
      <c r="E1604" s="94">
        <f t="shared" si="2"/>
        <v>290</v>
      </c>
      <c r="F1604" s="429">
        <v>46084.0</v>
      </c>
      <c r="G1604" s="94"/>
      <c r="H1604" s="94" t="s">
        <v>3149</v>
      </c>
      <c r="I1604" s="94" t="s">
        <v>2538</v>
      </c>
      <c r="J1604" s="161" t="s">
        <v>2539</v>
      </c>
      <c r="K1604" s="161" t="s">
        <v>2539</v>
      </c>
      <c r="L1604" s="430" t="s">
        <v>2539</v>
      </c>
      <c r="M1604" s="94" t="s">
        <v>2540</v>
      </c>
      <c r="N1604" s="94" t="s">
        <v>3151</v>
      </c>
      <c r="O1604" s="431">
        <v>46065.0</v>
      </c>
      <c r="P1604" s="436">
        <v>46078.0</v>
      </c>
      <c r="Q1604" s="94" t="s">
        <v>461</v>
      </c>
      <c r="R1604" s="94">
        <v>3.0</v>
      </c>
      <c r="S1604" s="167" t="s">
        <v>99</v>
      </c>
      <c r="T1604" s="162" t="s">
        <v>145</v>
      </c>
      <c r="U1604" s="167" t="s">
        <v>101</v>
      </c>
      <c r="V1604" s="167" t="s">
        <v>105</v>
      </c>
      <c r="W1604" s="163"/>
      <c r="X1604" s="167" t="s">
        <v>1035</v>
      </c>
      <c r="Y1604" s="435"/>
      <c r="Z1604" s="435" t="s">
        <v>3153</v>
      </c>
      <c r="AA1604" s="175"/>
    </row>
    <row r="1605" ht="22.5" customHeight="1">
      <c r="A1605" s="72">
        <f>COUNTIF('Copy of Call &amp; Chat-Lidya (buat'!$I$4:$I$1842,I1605)</f>
        <v>2</v>
      </c>
      <c r="B1605" s="436">
        <v>46084.0</v>
      </c>
      <c r="C1605" s="94" t="s">
        <v>83</v>
      </c>
      <c r="D1605" s="94" t="s">
        <v>125</v>
      </c>
      <c r="E1605" s="94">
        <f t="shared" si="2"/>
        <v>291</v>
      </c>
      <c r="F1605" s="429">
        <v>46084.0</v>
      </c>
      <c r="G1605" s="175"/>
      <c r="H1605" s="175"/>
      <c r="I1605" s="94">
        <v>16201.0</v>
      </c>
      <c r="J1605" s="883" t="s">
        <v>3106</v>
      </c>
      <c r="K1605" s="161" t="s">
        <v>3107</v>
      </c>
      <c r="L1605" s="547" t="s">
        <v>3107</v>
      </c>
      <c r="M1605" s="539">
        <v>8.2176537176E10</v>
      </c>
      <c r="N1605" s="94" t="s">
        <v>114</v>
      </c>
      <c r="O1605" s="431">
        <v>45891.0</v>
      </c>
      <c r="P1605" s="436">
        <v>46085.0</v>
      </c>
      <c r="Q1605" s="94" t="s">
        <v>3160</v>
      </c>
      <c r="R1605" s="94">
        <v>3.0</v>
      </c>
      <c r="S1605" s="167" t="s">
        <v>100</v>
      </c>
      <c r="T1605" s="162" t="s">
        <v>100</v>
      </c>
      <c r="U1605" s="167" t="s">
        <v>101</v>
      </c>
      <c r="V1605" s="167" t="s">
        <v>105</v>
      </c>
      <c r="W1605" s="175"/>
      <c r="X1605" s="163"/>
      <c r="Y1605" s="175"/>
      <c r="Z1605" s="175" t="s">
        <v>3163</v>
      </c>
      <c r="AA1605" s="175"/>
    </row>
    <row r="1606" ht="22.5" customHeight="1">
      <c r="A1606" s="72">
        <f>COUNTIF('Copy of Call &amp; Chat-Lidya (buat'!$I$4:$I$1842,I1606)</f>
        <v>1</v>
      </c>
      <c r="B1606" s="436">
        <v>46084.0</v>
      </c>
      <c r="C1606" s="94" t="s">
        <v>83</v>
      </c>
      <c r="D1606" s="94" t="s">
        <v>125</v>
      </c>
      <c r="E1606" s="94">
        <f t="shared" si="2"/>
        <v>292</v>
      </c>
      <c r="F1606" s="429">
        <v>46084.0</v>
      </c>
      <c r="G1606" s="175"/>
      <c r="H1606" s="175"/>
      <c r="I1606" s="94">
        <v>13944.0</v>
      </c>
      <c r="J1606" s="883" t="s">
        <v>1500</v>
      </c>
      <c r="K1606" s="161" t="s">
        <v>3169</v>
      </c>
      <c r="L1606" s="175" t="s">
        <v>3169</v>
      </c>
      <c r="M1606" s="539">
        <v>8.5163695628E10</v>
      </c>
      <c r="N1606" s="94" t="s">
        <v>3170</v>
      </c>
      <c r="O1606" s="431">
        <v>45622.0</v>
      </c>
      <c r="P1606" s="436">
        <v>46086.0</v>
      </c>
      <c r="Q1606" s="94" t="s">
        <v>3171</v>
      </c>
      <c r="R1606" s="94">
        <v>3.0</v>
      </c>
      <c r="S1606" s="167" t="s">
        <v>99</v>
      </c>
      <c r="T1606" s="162" t="s">
        <v>145</v>
      </c>
      <c r="U1606" s="167" t="s">
        <v>101</v>
      </c>
      <c r="V1606" s="167" t="s">
        <v>105</v>
      </c>
      <c r="W1606" s="175"/>
      <c r="X1606" s="163"/>
      <c r="Y1606" s="175"/>
      <c r="Z1606" s="175"/>
      <c r="AA1606" s="175"/>
    </row>
    <row r="1607" ht="22.5" customHeight="1">
      <c r="A1607" s="72">
        <f>COUNTIF('Copy of Call &amp; Chat-Lidya (buat'!$I$4:$I$1842,I1607)</f>
        <v>1</v>
      </c>
      <c r="B1607" s="436">
        <v>46084.0</v>
      </c>
      <c r="C1607" s="94" t="s">
        <v>83</v>
      </c>
      <c r="D1607" s="94" t="s">
        <v>125</v>
      </c>
      <c r="E1607" s="94">
        <f t="shared" si="2"/>
        <v>293</v>
      </c>
      <c r="F1607" s="429">
        <v>46084.0</v>
      </c>
      <c r="G1607" s="175"/>
      <c r="H1607" s="175"/>
      <c r="I1607" s="94">
        <v>14813.0</v>
      </c>
      <c r="J1607" s="883" t="s">
        <v>3173</v>
      </c>
      <c r="K1607" s="161" t="s">
        <v>3174</v>
      </c>
      <c r="L1607" s="430"/>
      <c r="M1607" s="539">
        <v>8.2278128083E10</v>
      </c>
      <c r="N1607" s="94" t="s">
        <v>3175</v>
      </c>
      <c r="O1607" s="431">
        <v>45713.0</v>
      </c>
      <c r="P1607" s="436">
        <v>46087.0</v>
      </c>
      <c r="Q1607" s="94" t="s">
        <v>213</v>
      </c>
      <c r="R1607" s="94">
        <v>3.0</v>
      </c>
      <c r="S1607" s="167" t="s">
        <v>99</v>
      </c>
      <c r="T1607" s="162" t="s">
        <v>145</v>
      </c>
      <c r="U1607" s="167" t="s">
        <v>101</v>
      </c>
      <c r="V1607" s="167" t="s">
        <v>105</v>
      </c>
      <c r="W1607" s="175"/>
      <c r="X1607" s="163"/>
      <c r="Y1607" s="175"/>
      <c r="Z1607" s="175"/>
      <c r="AA1607" s="175"/>
    </row>
    <row r="1608" ht="22.5" customHeight="1">
      <c r="A1608" s="72">
        <f>COUNTIF('Copy of Call &amp; Chat-Lidya (buat'!$I$4:$I$1842,I1608)</f>
        <v>1</v>
      </c>
      <c r="B1608" s="436">
        <v>46084.0</v>
      </c>
      <c r="C1608" s="94" t="s">
        <v>83</v>
      </c>
      <c r="D1608" s="94" t="s">
        <v>125</v>
      </c>
      <c r="E1608" s="94">
        <f t="shared" si="2"/>
        <v>294</v>
      </c>
      <c r="F1608" s="429">
        <v>46084.0</v>
      </c>
      <c r="G1608" s="175"/>
      <c r="H1608" s="175"/>
      <c r="I1608" s="94">
        <v>11494.0</v>
      </c>
      <c r="J1608" s="883" t="s">
        <v>3177</v>
      </c>
      <c r="K1608" s="161" t="s">
        <v>3179</v>
      </c>
      <c r="L1608" s="430"/>
      <c r="M1608" s="539">
        <v>8.5772002656E10</v>
      </c>
      <c r="N1608" s="94" t="s">
        <v>3183</v>
      </c>
      <c r="O1608" s="431">
        <v>45354.0</v>
      </c>
      <c r="P1608" s="436">
        <v>46088.0</v>
      </c>
      <c r="Q1608" s="94" t="s">
        <v>213</v>
      </c>
      <c r="R1608" s="94">
        <v>3.0</v>
      </c>
      <c r="S1608" s="167" t="s">
        <v>99</v>
      </c>
      <c r="T1608" s="162" t="s">
        <v>145</v>
      </c>
      <c r="U1608" s="167" t="s">
        <v>101</v>
      </c>
      <c r="V1608" s="167" t="s">
        <v>105</v>
      </c>
      <c r="W1608" s="175"/>
      <c r="X1608" s="163"/>
      <c r="Y1608" s="175"/>
      <c r="Z1608" s="175"/>
      <c r="AA1608" s="175"/>
    </row>
    <row r="1609" ht="22.5" customHeight="1">
      <c r="A1609" s="72">
        <f>COUNTIF('Copy of Call &amp; Chat-Lidya (buat'!$I$4:$I$1842,I1609)</f>
        <v>2</v>
      </c>
      <c r="B1609" s="436">
        <v>46084.0</v>
      </c>
      <c r="C1609" s="94" t="s">
        <v>83</v>
      </c>
      <c r="D1609" s="94" t="s">
        <v>125</v>
      </c>
      <c r="E1609" s="94">
        <f t="shared" si="2"/>
        <v>295</v>
      </c>
      <c r="F1609" s="429">
        <v>46084.0</v>
      </c>
      <c r="G1609" s="175"/>
      <c r="H1609" s="175"/>
      <c r="I1609" s="94">
        <v>11517.0</v>
      </c>
      <c r="J1609" s="883" t="s">
        <v>3188</v>
      </c>
      <c r="K1609" s="161" t="s">
        <v>3189</v>
      </c>
      <c r="L1609" s="430"/>
      <c r="M1609" s="539">
        <v>8.2277782901E10</v>
      </c>
      <c r="N1609" s="94" t="s">
        <v>3192</v>
      </c>
      <c r="O1609" s="431">
        <v>45355.0</v>
      </c>
      <c r="P1609" s="436">
        <v>46091.0</v>
      </c>
      <c r="Q1609" s="94" t="s">
        <v>3193</v>
      </c>
      <c r="R1609" s="94">
        <v>3.0</v>
      </c>
      <c r="S1609" s="167" t="s">
        <v>99</v>
      </c>
      <c r="T1609" s="162" t="s">
        <v>145</v>
      </c>
      <c r="U1609" s="167" t="s">
        <v>101</v>
      </c>
      <c r="V1609" s="167" t="s">
        <v>105</v>
      </c>
      <c r="W1609" s="175"/>
      <c r="X1609" s="163"/>
      <c r="Y1609" s="175"/>
      <c r="Z1609" s="175"/>
      <c r="AA1609" s="175"/>
    </row>
    <row r="1610" ht="22.5" customHeight="1">
      <c r="A1610" s="72">
        <f>COUNTIF('Copy of Call &amp; Chat-Lidya (buat'!$I$4:$I$1842,I1610)</f>
        <v>1</v>
      </c>
      <c r="B1610" s="436">
        <v>46084.0</v>
      </c>
      <c r="C1610" s="94" t="s">
        <v>83</v>
      </c>
      <c r="D1610" s="94" t="s">
        <v>125</v>
      </c>
      <c r="E1610" s="94">
        <f t="shared" si="2"/>
        <v>296</v>
      </c>
      <c r="F1610" s="429">
        <v>46084.0</v>
      </c>
      <c r="G1610" s="175"/>
      <c r="H1610" s="175"/>
      <c r="I1610" s="94">
        <v>16274.0</v>
      </c>
      <c r="J1610" s="883" t="s">
        <v>3114</v>
      </c>
      <c r="K1610" s="161" t="s">
        <v>3198</v>
      </c>
      <c r="L1610" s="430"/>
      <c r="M1610" s="539">
        <v>8.595949036E10</v>
      </c>
      <c r="N1610" s="94" t="s">
        <v>3116</v>
      </c>
      <c r="O1610" s="431">
        <v>45901.0</v>
      </c>
      <c r="P1610" s="436">
        <v>46095.0</v>
      </c>
      <c r="Q1610" s="94" t="s">
        <v>3199</v>
      </c>
      <c r="R1610" s="94">
        <v>3.0</v>
      </c>
      <c r="S1610" s="167" t="s">
        <v>99</v>
      </c>
      <c r="T1610" s="162" t="s">
        <v>145</v>
      </c>
      <c r="U1610" s="167" t="s">
        <v>101</v>
      </c>
      <c r="V1610" s="167" t="s">
        <v>105</v>
      </c>
      <c r="W1610" s="175"/>
      <c r="X1610" s="163"/>
      <c r="Y1610" s="175"/>
      <c r="Z1610" s="175"/>
      <c r="AA1610" s="175"/>
    </row>
    <row r="1611" ht="22.5" customHeight="1">
      <c r="A1611" s="72">
        <f>COUNTIF('Copy of Call &amp; Chat-Lidya (buat'!$I$4:$I$1842,I1611)</f>
        <v>1</v>
      </c>
      <c r="B1611" s="436">
        <v>46084.0</v>
      </c>
      <c r="C1611" s="94" t="s">
        <v>83</v>
      </c>
      <c r="D1611" s="94" t="s">
        <v>125</v>
      </c>
      <c r="E1611" s="94">
        <f t="shared" si="2"/>
        <v>297</v>
      </c>
      <c r="F1611" s="429">
        <v>46084.0</v>
      </c>
      <c r="G1611" s="175"/>
      <c r="H1611" s="175"/>
      <c r="I1611" s="94">
        <v>14588.0</v>
      </c>
      <c r="J1611" s="883" t="s">
        <v>3206</v>
      </c>
      <c r="K1611" s="161" t="s">
        <v>3207</v>
      </c>
      <c r="L1611" s="430"/>
      <c r="M1611" s="539">
        <v>8.229800808E10</v>
      </c>
      <c r="N1611" s="94" t="s">
        <v>114</v>
      </c>
      <c r="O1611" s="431">
        <v>45692.0</v>
      </c>
      <c r="P1611" s="436">
        <v>46096.0</v>
      </c>
      <c r="Q1611" s="94" t="s">
        <v>3210</v>
      </c>
      <c r="R1611" s="94">
        <v>3.0</v>
      </c>
      <c r="S1611" s="167" t="s">
        <v>99</v>
      </c>
      <c r="T1611" s="162" t="s">
        <v>145</v>
      </c>
      <c r="U1611" s="167" t="s">
        <v>101</v>
      </c>
      <c r="V1611" s="167" t="s">
        <v>105</v>
      </c>
      <c r="W1611" s="175"/>
      <c r="X1611" s="163"/>
      <c r="Y1611" s="175"/>
      <c r="Z1611" s="175"/>
      <c r="AA1611" s="175"/>
    </row>
    <row r="1612" ht="22.5" customHeight="1">
      <c r="A1612" s="72">
        <f>COUNTIF('Copy of Call &amp; Chat-Lidya (buat'!$I$4:$I$1842,I1612)</f>
        <v>2</v>
      </c>
      <c r="B1612" s="436">
        <v>46084.0</v>
      </c>
      <c r="C1612" s="94" t="s">
        <v>83</v>
      </c>
      <c r="D1612" s="94" t="s">
        <v>125</v>
      </c>
      <c r="E1612" s="94">
        <f t="shared" si="2"/>
        <v>298</v>
      </c>
      <c r="F1612" s="429">
        <v>46084.0</v>
      </c>
      <c r="G1612" s="175"/>
      <c r="H1612" s="175"/>
      <c r="I1612" s="94">
        <v>8565.0</v>
      </c>
      <c r="J1612" s="883" t="s">
        <v>3218</v>
      </c>
      <c r="K1612" s="161" t="s">
        <v>3219</v>
      </c>
      <c r="L1612" s="430"/>
      <c r="M1612" s="539" t="s">
        <v>3220</v>
      </c>
      <c r="N1612" s="94" t="s">
        <v>3222</v>
      </c>
      <c r="O1612" s="431">
        <v>45192.0</v>
      </c>
      <c r="P1612" s="436">
        <v>46098.0</v>
      </c>
      <c r="Q1612" s="94" t="s">
        <v>3223</v>
      </c>
      <c r="R1612" s="94">
        <v>3.0</v>
      </c>
      <c r="S1612" s="167" t="s">
        <v>99</v>
      </c>
      <c r="T1612" s="162" t="s">
        <v>145</v>
      </c>
      <c r="U1612" s="167" t="s">
        <v>101</v>
      </c>
      <c r="V1612" s="167" t="s">
        <v>105</v>
      </c>
      <c r="W1612" s="175"/>
      <c r="X1612" s="163"/>
      <c r="Y1612" s="175"/>
      <c r="Z1612" s="175"/>
      <c r="AA1612" s="175"/>
    </row>
    <row r="1613" ht="22.5" customHeight="1">
      <c r="A1613" s="72">
        <f>COUNTIF('Copy of Call &amp; Chat-Lidya (buat'!$I$4:$I$1842,I1613)</f>
        <v>1</v>
      </c>
      <c r="B1613" s="436">
        <v>46084.0</v>
      </c>
      <c r="C1613" s="94" t="s">
        <v>83</v>
      </c>
      <c r="D1613" s="94" t="s">
        <v>125</v>
      </c>
      <c r="E1613" s="94">
        <f t="shared" si="2"/>
        <v>299</v>
      </c>
      <c r="F1613" s="429">
        <v>46084.0</v>
      </c>
      <c r="G1613" s="175"/>
      <c r="H1613" s="175"/>
      <c r="I1613" s="94">
        <v>16306.0</v>
      </c>
      <c r="J1613" s="883" t="s">
        <v>2111</v>
      </c>
      <c r="K1613" s="161" t="s">
        <v>3224</v>
      </c>
      <c r="L1613" s="430"/>
      <c r="M1613" s="94" t="s">
        <v>2113</v>
      </c>
      <c r="N1613" s="94" t="s">
        <v>3123</v>
      </c>
      <c r="O1613" s="431">
        <v>45904.0</v>
      </c>
      <c r="P1613" s="436">
        <v>46098.0</v>
      </c>
      <c r="Q1613" s="94" t="s">
        <v>3225</v>
      </c>
      <c r="R1613" s="94">
        <v>3.0</v>
      </c>
      <c r="S1613" s="167" t="s">
        <v>99</v>
      </c>
      <c r="T1613" s="841" t="s">
        <v>381</v>
      </c>
      <c r="U1613" s="167" t="s">
        <v>101</v>
      </c>
      <c r="V1613" s="167" t="s">
        <v>105</v>
      </c>
      <c r="W1613" s="175"/>
      <c r="X1613" s="163"/>
      <c r="Y1613" s="175"/>
      <c r="Z1613" s="175" t="s">
        <v>3226</v>
      </c>
      <c r="AA1613" s="175"/>
    </row>
    <row r="1614" ht="22.5" customHeight="1">
      <c r="A1614" s="72">
        <f>COUNTIF('Copy of Call &amp; Chat-Lidya (buat'!$I$4:$I$1842,I1614)</f>
        <v>1</v>
      </c>
      <c r="B1614" s="436">
        <v>46084.0</v>
      </c>
      <c r="C1614" s="94" t="s">
        <v>83</v>
      </c>
      <c r="D1614" s="94" t="s">
        <v>125</v>
      </c>
      <c r="E1614" s="94">
        <f t="shared" si="2"/>
        <v>300</v>
      </c>
      <c r="F1614" s="429">
        <v>46084.0</v>
      </c>
      <c r="G1614" s="175"/>
      <c r="H1614" s="175"/>
      <c r="I1614" s="94">
        <v>8068.0</v>
      </c>
      <c r="J1614" s="883" t="s">
        <v>3227</v>
      </c>
      <c r="K1614" s="161" t="s">
        <v>3228</v>
      </c>
      <c r="L1614" s="430"/>
      <c r="M1614" s="539">
        <v>8.5773459383E10</v>
      </c>
      <c r="N1614" s="94" t="s">
        <v>3229</v>
      </c>
      <c r="O1614" s="431">
        <v>44944.0</v>
      </c>
      <c r="P1614" s="436">
        <v>46103.0</v>
      </c>
      <c r="Q1614" s="94" t="s">
        <v>3231</v>
      </c>
      <c r="R1614" s="94">
        <v>3.0</v>
      </c>
      <c r="S1614" s="167" t="s">
        <v>99</v>
      </c>
      <c r="T1614" s="162" t="s">
        <v>145</v>
      </c>
      <c r="U1614" s="167" t="s">
        <v>101</v>
      </c>
      <c r="V1614" s="167" t="s">
        <v>105</v>
      </c>
      <c r="W1614" s="175"/>
      <c r="X1614" s="163"/>
      <c r="Y1614" s="175"/>
      <c r="Z1614" s="175"/>
      <c r="AA1614" s="175"/>
    </row>
    <row r="1615" ht="22.5" customHeight="1">
      <c r="A1615" s="72">
        <f>COUNTIF('Copy of Call &amp; Chat-Lidya (buat'!$I$4:$I$1842,I1615)</f>
        <v>1</v>
      </c>
      <c r="B1615" s="436">
        <v>46084.0</v>
      </c>
      <c r="C1615" s="94" t="s">
        <v>83</v>
      </c>
      <c r="D1615" s="94" t="s">
        <v>125</v>
      </c>
      <c r="E1615" s="94">
        <f t="shared" si="2"/>
        <v>301</v>
      </c>
      <c r="F1615" s="429">
        <v>46084.0</v>
      </c>
      <c r="G1615" s="175"/>
      <c r="H1615" s="175"/>
      <c r="I1615" s="94">
        <v>14837.0</v>
      </c>
      <c r="J1615" s="883" t="s">
        <v>3232</v>
      </c>
      <c r="K1615" s="161" t="s">
        <v>3233</v>
      </c>
      <c r="L1615" s="430"/>
      <c r="M1615" s="539">
        <v>8.5856408508E10</v>
      </c>
      <c r="N1615" s="539">
        <v>8.5856408508E10</v>
      </c>
      <c r="O1615" s="431">
        <v>45715.0</v>
      </c>
      <c r="P1615" s="436">
        <v>46170.0</v>
      </c>
      <c r="Q1615" s="94" t="s">
        <v>3234</v>
      </c>
      <c r="R1615" s="94">
        <v>3.0</v>
      </c>
      <c r="S1615" s="167" t="s">
        <v>99</v>
      </c>
      <c r="T1615" s="162" t="s">
        <v>145</v>
      </c>
      <c r="U1615" s="167" t="s">
        <v>101</v>
      </c>
      <c r="V1615" s="167" t="s">
        <v>105</v>
      </c>
      <c r="W1615" s="175"/>
      <c r="X1615" s="163"/>
      <c r="Y1615" s="175"/>
      <c r="Z1615" s="175"/>
      <c r="AA1615" s="175"/>
    </row>
    <row r="1616" ht="22.5" customHeight="1">
      <c r="A1616" s="72">
        <f>COUNTIF('Copy of Call &amp; Chat-Lidya (buat'!$I$4:$I$1842,I1616)</f>
        <v>1</v>
      </c>
      <c r="B1616" s="436">
        <v>46084.0</v>
      </c>
      <c r="C1616" s="94" t="s">
        <v>83</v>
      </c>
      <c r="D1616" s="94" t="s">
        <v>125</v>
      </c>
      <c r="E1616" s="94">
        <f t="shared" si="2"/>
        <v>302</v>
      </c>
      <c r="F1616" s="429">
        <v>46084.0</v>
      </c>
      <c r="G1616" s="175"/>
      <c r="H1616" s="175"/>
      <c r="I1616" s="94">
        <v>14366.0</v>
      </c>
      <c r="J1616" s="883" t="s">
        <v>3236</v>
      </c>
      <c r="K1616" s="161" t="s">
        <v>3237</v>
      </c>
      <c r="L1616" s="430"/>
      <c r="M1616" s="539">
        <v>8.2151540024E10</v>
      </c>
      <c r="N1616" s="539">
        <v>8.2151540024E10</v>
      </c>
      <c r="O1616" s="431">
        <v>45667.0</v>
      </c>
      <c r="P1616" s="436">
        <v>46111.0</v>
      </c>
      <c r="Q1616" s="94" t="s">
        <v>3238</v>
      </c>
      <c r="R1616" s="94">
        <v>3.0</v>
      </c>
      <c r="S1616" s="167" t="s">
        <v>126</v>
      </c>
      <c r="T1616" s="162" t="s">
        <v>195</v>
      </c>
      <c r="U1616" s="167" t="s">
        <v>128</v>
      </c>
      <c r="V1616" s="167" t="s">
        <v>105</v>
      </c>
      <c r="W1616" s="175"/>
      <c r="X1616" s="163"/>
      <c r="Y1616" s="175"/>
      <c r="Z1616" s="175"/>
      <c r="AA1616" s="175"/>
    </row>
    <row r="1617" ht="22.5" customHeight="1">
      <c r="A1617" s="72">
        <f>COUNTIF('Copy of Call &amp; Chat-Lidya (buat'!$I$4:$I$1842,I1617)</f>
        <v>2</v>
      </c>
      <c r="B1617" s="436">
        <v>46084.0</v>
      </c>
      <c r="C1617" s="94" t="s">
        <v>83</v>
      </c>
      <c r="D1617" s="94" t="s">
        <v>125</v>
      </c>
      <c r="E1617" s="94">
        <f t="shared" si="2"/>
        <v>303</v>
      </c>
      <c r="F1617" s="429">
        <v>46084.0</v>
      </c>
      <c r="G1617" s="175"/>
      <c r="H1617" s="175"/>
      <c r="I1617" s="94" t="s">
        <v>2271</v>
      </c>
      <c r="J1617" s="883" t="s">
        <v>3245</v>
      </c>
      <c r="K1617" s="161" t="s">
        <v>1355</v>
      </c>
      <c r="L1617" s="430" t="s">
        <v>3246</v>
      </c>
      <c r="M1617" s="539">
        <v>8.2370098185E10</v>
      </c>
      <c r="N1617" s="539">
        <v>8.2370098185E10</v>
      </c>
      <c r="O1617" s="431">
        <v>44571.0</v>
      </c>
      <c r="P1617" s="436">
        <v>46085.0</v>
      </c>
      <c r="Q1617" s="94" t="s">
        <v>3247</v>
      </c>
      <c r="R1617" s="94">
        <v>3.0</v>
      </c>
      <c r="S1617" s="167" t="s">
        <v>99</v>
      </c>
      <c r="T1617" s="162" t="s">
        <v>100</v>
      </c>
      <c r="U1617" s="167" t="s">
        <v>101</v>
      </c>
      <c r="V1617" s="167" t="s">
        <v>105</v>
      </c>
      <c r="W1617" s="94" t="s">
        <v>342</v>
      </c>
      <c r="X1617" s="167" t="s">
        <v>512</v>
      </c>
      <c r="Y1617" s="94" t="s">
        <v>11265</v>
      </c>
      <c r="Z1617" s="175" t="s">
        <v>3249</v>
      </c>
      <c r="AA1617" s="175"/>
    </row>
    <row r="1618" ht="22.5" customHeight="1">
      <c r="A1618" s="72">
        <f>COUNTIF('Copy of Call &amp; Chat-Lidya (buat'!$I$4:$I$1842,I1618)</f>
        <v>1</v>
      </c>
      <c r="B1618" s="436">
        <v>46084.0</v>
      </c>
      <c r="C1618" s="94" t="s">
        <v>83</v>
      </c>
      <c r="D1618" s="94" t="s">
        <v>125</v>
      </c>
      <c r="E1618" s="94">
        <f t="shared" si="2"/>
        <v>304</v>
      </c>
      <c r="F1618" s="429">
        <v>46084.0</v>
      </c>
      <c r="G1618" s="175"/>
      <c r="H1618" s="175"/>
      <c r="I1618" s="94">
        <v>15977.0</v>
      </c>
      <c r="J1618" s="883" t="s">
        <v>3258</v>
      </c>
      <c r="K1618" s="161" t="s">
        <v>3261</v>
      </c>
      <c r="L1618" s="430"/>
      <c r="M1618" s="175"/>
      <c r="N1618" s="175"/>
      <c r="O1618" s="546"/>
      <c r="P1618" s="436">
        <v>46085.0</v>
      </c>
      <c r="Q1618" s="94" t="s">
        <v>3263</v>
      </c>
      <c r="R1618" s="94">
        <v>3.0</v>
      </c>
      <c r="S1618" s="167" t="s">
        <v>126</v>
      </c>
      <c r="T1618" s="162" t="s">
        <v>145</v>
      </c>
      <c r="U1618" s="167" t="s">
        <v>101</v>
      </c>
      <c r="V1618" s="167" t="s">
        <v>105</v>
      </c>
      <c r="W1618" s="175"/>
      <c r="X1618" s="163"/>
      <c r="Y1618" s="175"/>
      <c r="Z1618" s="175"/>
      <c r="AA1618" s="175"/>
    </row>
    <row r="1619" ht="22.5" customHeight="1">
      <c r="A1619" s="72">
        <f>COUNTIF('Copy of Call &amp; Chat-Lidya (buat'!$I$4:$I$1842,I1619)</f>
        <v>1</v>
      </c>
      <c r="B1619" s="436">
        <v>46084.0</v>
      </c>
      <c r="C1619" s="94" t="s">
        <v>83</v>
      </c>
      <c r="D1619" s="94" t="s">
        <v>125</v>
      </c>
      <c r="E1619" s="94">
        <f t="shared" si="2"/>
        <v>305</v>
      </c>
      <c r="F1619" s="429">
        <v>46084.0</v>
      </c>
      <c r="G1619" s="175"/>
      <c r="H1619" s="175"/>
      <c r="I1619" s="94">
        <v>11498.0</v>
      </c>
      <c r="J1619" s="883" t="s">
        <v>3271</v>
      </c>
      <c r="K1619" s="161" t="s">
        <v>3272</v>
      </c>
      <c r="L1619" s="430"/>
      <c r="M1619" s="175"/>
      <c r="N1619" s="175"/>
      <c r="O1619" s="546"/>
      <c r="P1619" s="436">
        <v>46069.0</v>
      </c>
      <c r="Q1619" s="94" t="s">
        <v>3274</v>
      </c>
      <c r="R1619" s="94">
        <v>3.0</v>
      </c>
      <c r="S1619" s="167" t="s">
        <v>126</v>
      </c>
      <c r="T1619" s="162" t="s">
        <v>145</v>
      </c>
      <c r="U1619" s="167" t="s">
        <v>101</v>
      </c>
      <c r="V1619" s="167" t="s">
        <v>105</v>
      </c>
      <c r="W1619" s="175"/>
      <c r="X1619" s="163"/>
      <c r="Y1619" s="175"/>
      <c r="Z1619" s="175"/>
      <c r="AA1619" s="175"/>
    </row>
    <row r="1620" ht="22.5" customHeight="1">
      <c r="A1620" s="72">
        <f>COUNTIF('Copy of Call &amp; Chat-Lidya (buat'!$I$4:$I$1842,I1620)</f>
        <v>1</v>
      </c>
      <c r="B1620" s="436">
        <v>46085.0</v>
      </c>
      <c r="C1620" s="94" t="s">
        <v>83</v>
      </c>
      <c r="D1620" s="94" t="s">
        <v>125</v>
      </c>
      <c r="E1620" s="94">
        <f t="shared" si="2"/>
        <v>306</v>
      </c>
      <c r="F1620" s="429">
        <v>46085.0</v>
      </c>
      <c r="G1620" s="94"/>
      <c r="H1620" s="94">
        <v>8911.0</v>
      </c>
      <c r="I1620" s="94" t="s">
        <v>11285</v>
      </c>
      <c r="J1620" s="161" t="s">
        <v>3997</v>
      </c>
      <c r="K1620" s="161" t="s">
        <v>3998</v>
      </c>
      <c r="L1620" s="430" t="s">
        <v>3998</v>
      </c>
      <c r="M1620" s="94" t="s">
        <v>3999</v>
      </c>
      <c r="N1620" s="1155" t="s">
        <v>3999</v>
      </c>
      <c r="O1620" s="431">
        <v>45658.0</v>
      </c>
      <c r="P1620" s="436">
        <v>45834.0</v>
      </c>
      <c r="Q1620" s="94" t="s">
        <v>124</v>
      </c>
      <c r="R1620" s="94">
        <v>0.0</v>
      </c>
      <c r="S1620" s="167" t="s">
        <v>251</v>
      </c>
      <c r="T1620" s="162" t="s">
        <v>127</v>
      </c>
      <c r="U1620" s="167" t="s">
        <v>128</v>
      </c>
      <c r="V1620" s="167" t="s">
        <v>131</v>
      </c>
      <c r="W1620" s="175"/>
      <c r="X1620" s="163"/>
      <c r="Y1620" s="175"/>
      <c r="Z1620" s="175"/>
      <c r="AA1620" s="175"/>
    </row>
    <row r="1621" ht="22.5" customHeight="1">
      <c r="A1621" s="72">
        <f>COUNTIF('Copy of Call &amp; Chat-Lidya (buat'!$I$4:$I$1842,I1621)</f>
        <v>2</v>
      </c>
      <c r="B1621" s="436">
        <v>46085.0</v>
      </c>
      <c r="C1621" s="94" t="s">
        <v>83</v>
      </c>
      <c r="D1621" s="94" t="s">
        <v>125</v>
      </c>
      <c r="E1621" s="94">
        <f t="shared" si="2"/>
        <v>307</v>
      </c>
      <c r="F1621" s="429">
        <v>46085.0</v>
      </c>
      <c r="G1621" s="94"/>
      <c r="H1621" s="94">
        <v>8913.0</v>
      </c>
      <c r="I1621" s="94" t="s">
        <v>11298</v>
      </c>
      <c r="J1621" s="161" t="s">
        <v>11299</v>
      </c>
      <c r="K1621" s="161" t="s">
        <v>11300</v>
      </c>
      <c r="L1621" s="430" t="s">
        <v>11300</v>
      </c>
      <c r="M1621" s="94" t="s">
        <v>11301</v>
      </c>
      <c r="N1621" s="1155" t="s">
        <v>11301</v>
      </c>
      <c r="O1621" s="431">
        <v>45659.0</v>
      </c>
      <c r="P1621" s="436">
        <v>45834.0</v>
      </c>
      <c r="Q1621" s="94" t="s">
        <v>115</v>
      </c>
      <c r="R1621" s="94">
        <v>1.0</v>
      </c>
      <c r="S1621" s="167" t="s">
        <v>350</v>
      </c>
      <c r="T1621" s="162" t="s">
        <v>145</v>
      </c>
      <c r="U1621" s="167" t="s">
        <v>101</v>
      </c>
      <c r="V1621" s="167" t="s">
        <v>283</v>
      </c>
      <c r="W1621" s="175"/>
      <c r="X1621" s="163"/>
      <c r="Y1621" s="175"/>
      <c r="Z1621" s="175" t="s">
        <v>11307</v>
      </c>
      <c r="AA1621" s="175"/>
    </row>
    <row r="1622" ht="22.5" customHeight="1">
      <c r="A1622" s="72">
        <f>COUNTIF('Copy of Call &amp; Chat-Lidya (buat'!$I$4:$I$1842,I1622)</f>
        <v>2</v>
      </c>
      <c r="B1622" s="436">
        <v>46085.0</v>
      </c>
      <c r="C1622" s="94" t="s">
        <v>83</v>
      </c>
      <c r="D1622" s="94" t="s">
        <v>125</v>
      </c>
      <c r="E1622" s="94">
        <f t="shared" si="2"/>
        <v>308</v>
      </c>
      <c r="F1622" s="429">
        <v>46085.0</v>
      </c>
      <c r="G1622" s="94"/>
      <c r="H1622" s="94">
        <v>8916.0</v>
      </c>
      <c r="I1622" s="94" t="s">
        <v>11308</v>
      </c>
      <c r="J1622" s="161" t="s">
        <v>11309</v>
      </c>
      <c r="K1622" s="161" t="s">
        <v>11310</v>
      </c>
      <c r="L1622" s="430" t="s">
        <v>11310</v>
      </c>
      <c r="M1622" s="94" t="s">
        <v>11311</v>
      </c>
      <c r="N1622" s="1155" t="s">
        <v>11311</v>
      </c>
      <c r="O1622" s="431">
        <v>45659.0</v>
      </c>
      <c r="P1622" s="436">
        <v>45834.0</v>
      </c>
      <c r="Q1622" s="94" t="s">
        <v>7803</v>
      </c>
      <c r="R1622" s="94">
        <v>1.0</v>
      </c>
      <c r="S1622" s="167" t="s">
        <v>126</v>
      </c>
      <c r="T1622" s="162" t="s">
        <v>145</v>
      </c>
      <c r="U1622" s="167" t="s">
        <v>101</v>
      </c>
      <c r="V1622" s="167" t="s">
        <v>131</v>
      </c>
      <c r="W1622" s="175"/>
      <c r="X1622" s="163"/>
      <c r="Y1622" s="175"/>
      <c r="Z1622" s="175"/>
      <c r="AA1622" s="175"/>
    </row>
    <row r="1623" ht="22.5" customHeight="1">
      <c r="A1623" s="72">
        <f>COUNTIF('Copy of Call &amp; Chat-Lidya (buat'!$I$4:$I$1842,I1623)</f>
        <v>1</v>
      </c>
      <c r="B1623" s="436">
        <v>46085.0</v>
      </c>
      <c r="C1623" s="94" t="s">
        <v>83</v>
      </c>
      <c r="D1623" s="94" t="s">
        <v>125</v>
      </c>
      <c r="E1623" s="94">
        <f t="shared" si="2"/>
        <v>309</v>
      </c>
      <c r="F1623" s="429">
        <v>46085.0</v>
      </c>
      <c r="G1623" s="94"/>
      <c r="H1623" s="94">
        <v>8929.0</v>
      </c>
      <c r="I1623" s="94" t="s">
        <v>11321</v>
      </c>
      <c r="J1623" s="161" t="s">
        <v>11322</v>
      </c>
      <c r="K1623" s="161" t="s">
        <v>11323</v>
      </c>
      <c r="L1623" s="430" t="s">
        <v>11323</v>
      </c>
      <c r="M1623" s="94" t="s">
        <v>11324</v>
      </c>
      <c r="N1623" s="1155" t="s">
        <v>11325</v>
      </c>
      <c r="O1623" s="431">
        <v>45661.0</v>
      </c>
      <c r="P1623" s="436">
        <v>45834.0</v>
      </c>
      <c r="Q1623" s="94" t="s">
        <v>124</v>
      </c>
      <c r="R1623" s="94">
        <v>1.0</v>
      </c>
      <c r="S1623" s="167" t="s">
        <v>350</v>
      </c>
      <c r="T1623" s="162" t="s">
        <v>195</v>
      </c>
      <c r="U1623" s="167" t="s">
        <v>128</v>
      </c>
      <c r="V1623" s="167" t="s">
        <v>664</v>
      </c>
      <c r="W1623" s="175"/>
      <c r="X1623" s="163"/>
      <c r="Y1623" s="175"/>
      <c r="Z1623" s="175" t="s">
        <v>11331</v>
      </c>
      <c r="AA1623" s="175"/>
    </row>
    <row r="1624" ht="22.5" customHeight="1">
      <c r="A1624" s="72">
        <f>COUNTIF('Copy of Call &amp; Chat-Lidya (buat'!$I$4:$I$1842,I1624)</f>
        <v>2</v>
      </c>
      <c r="B1624" s="436">
        <v>46085.0</v>
      </c>
      <c r="C1624" s="94" t="s">
        <v>83</v>
      </c>
      <c r="D1624" s="94" t="s">
        <v>125</v>
      </c>
      <c r="E1624" s="94">
        <f t="shared" si="2"/>
        <v>310</v>
      </c>
      <c r="F1624" s="429">
        <v>46085.0</v>
      </c>
      <c r="G1624" s="94"/>
      <c r="H1624" s="94">
        <v>8988.0</v>
      </c>
      <c r="I1624" s="94" t="s">
        <v>11332</v>
      </c>
      <c r="J1624" s="161" t="s">
        <v>11333</v>
      </c>
      <c r="K1624" s="161" t="s">
        <v>10827</v>
      </c>
      <c r="L1624" s="430" t="s">
        <v>10827</v>
      </c>
      <c r="M1624" s="94" t="s">
        <v>11334</v>
      </c>
      <c r="N1624" s="1155" t="s">
        <v>11334</v>
      </c>
      <c r="O1624" s="431">
        <v>45671.0</v>
      </c>
      <c r="P1624" s="436">
        <v>45834.0</v>
      </c>
      <c r="Q1624" s="94" t="s">
        <v>143</v>
      </c>
      <c r="R1624" s="94">
        <v>1.0</v>
      </c>
      <c r="S1624" s="167" t="s">
        <v>251</v>
      </c>
      <c r="T1624" s="162" t="s">
        <v>195</v>
      </c>
      <c r="U1624" s="167" t="s">
        <v>128</v>
      </c>
      <c r="V1624" s="167" t="s">
        <v>131</v>
      </c>
      <c r="W1624" s="175"/>
      <c r="X1624" s="163"/>
      <c r="Y1624" s="175"/>
      <c r="Z1624" s="175"/>
      <c r="AA1624" s="175"/>
    </row>
    <row r="1625" ht="22.5" customHeight="1">
      <c r="A1625" s="72">
        <f>COUNTIF('Copy of Call &amp; Chat-Lidya (buat'!$I$4:$I$1842,I1625)</f>
        <v>1</v>
      </c>
      <c r="B1625" s="436">
        <v>46085.0</v>
      </c>
      <c r="C1625" s="94" t="s">
        <v>83</v>
      </c>
      <c r="D1625" s="94" t="s">
        <v>125</v>
      </c>
      <c r="E1625" s="94">
        <f t="shared" si="2"/>
        <v>311</v>
      </c>
      <c r="F1625" s="429">
        <v>46085.0</v>
      </c>
      <c r="G1625" s="94"/>
      <c r="H1625" s="94">
        <v>9033.0</v>
      </c>
      <c r="I1625" s="94" t="s">
        <v>11344</v>
      </c>
      <c r="J1625" s="161" t="s">
        <v>11346</v>
      </c>
      <c r="K1625" s="161" t="s">
        <v>11348</v>
      </c>
      <c r="L1625" s="430" t="s">
        <v>11348</v>
      </c>
      <c r="M1625" s="94" t="s">
        <v>11349</v>
      </c>
      <c r="N1625" s="1155" t="s">
        <v>11350</v>
      </c>
      <c r="O1625" s="431">
        <v>45682.0</v>
      </c>
      <c r="P1625" s="436">
        <v>45834.0</v>
      </c>
      <c r="Q1625" s="94" t="s">
        <v>143</v>
      </c>
      <c r="R1625" s="94">
        <v>1.0</v>
      </c>
      <c r="S1625" s="167" t="s">
        <v>350</v>
      </c>
      <c r="T1625" s="162" t="s">
        <v>145</v>
      </c>
      <c r="U1625" s="167" t="s">
        <v>101</v>
      </c>
      <c r="V1625" s="167" t="s">
        <v>131</v>
      </c>
      <c r="W1625" s="175"/>
      <c r="X1625" s="163"/>
      <c r="Y1625" s="175"/>
      <c r="Z1625" s="175" t="s">
        <v>11135</v>
      </c>
      <c r="AA1625" s="175"/>
    </row>
    <row r="1626" ht="22.5" customHeight="1">
      <c r="A1626" s="72">
        <f>COUNTIF('Copy of Call &amp; Chat-Lidya (buat'!$I$4:$I$1842,I1626)</f>
        <v>1</v>
      </c>
      <c r="B1626" s="436">
        <v>46085.0</v>
      </c>
      <c r="C1626" s="94" t="s">
        <v>83</v>
      </c>
      <c r="D1626" s="94" t="s">
        <v>125</v>
      </c>
      <c r="E1626" s="94">
        <f t="shared" si="2"/>
        <v>312</v>
      </c>
      <c r="F1626" s="429">
        <v>46085.0</v>
      </c>
      <c r="G1626" s="94"/>
      <c r="H1626" s="94">
        <v>9038.0</v>
      </c>
      <c r="I1626" s="94" t="s">
        <v>11357</v>
      </c>
      <c r="J1626" s="161" t="s">
        <v>11358</v>
      </c>
      <c r="K1626" s="161" t="s">
        <v>11359</v>
      </c>
      <c r="L1626" s="430" t="s">
        <v>11359</v>
      </c>
      <c r="M1626" s="94" t="s">
        <v>11360</v>
      </c>
      <c r="N1626" s="1155" t="s">
        <v>11361</v>
      </c>
      <c r="O1626" s="431">
        <v>45684.0</v>
      </c>
      <c r="P1626" s="436">
        <v>45834.0</v>
      </c>
      <c r="Q1626" s="94" t="s">
        <v>143</v>
      </c>
      <c r="R1626" s="94">
        <v>1.0</v>
      </c>
      <c r="S1626" s="167" t="s">
        <v>126</v>
      </c>
      <c r="T1626" s="162" t="s">
        <v>145</v>
      </c>
      <c r="U1626" s="167" t="s">
        <v>101</v>
      </c>
      <c r="V1626" s="167" t="s">
        <v>131</v>
      </c>
      <c r="W1626" s="175"/>
      <c r="X1626" s="163"/>
      <c r="Y1626" s="175"/>
      <c r="Z1626" s="175"/>
      <c r="AA1626" s="175"/>
    </row>
    <row r="1627" ht="22.5" customHeight="1">
      <c r="A1627" s="72">
        <f>COUNTIF('Copy of Call &amp; Chat-Lidya (buat'!$I$4:$I$1842,I1627)</f>
        <v>3</v>
      </c>
      <c r="B1627" s="436">
        <v>46085.0</v>
      </c>
      <c r="C1627" s="94" t="s">
        <v>83</v>
      </c>
      <c r="D1627" s="94" t="s">
        <v>125</v>
      </c>
      <c r="E1627" s="94">
        <f t="shared" si="2"/>
        <v>313</v>
      </c>
      <c r="F1627" s="429">
        <v>46085.0</v>
      </c>
      <c r="G1627" s="94"/>
      <c r="H1627" s="94">
        <v>9044.0</v>
      </c>
      <c r="I1627" s="94" t="s">
        <v>11369</v>
      </c>
      <c r="J1627" s="161" t="s">
        <v>11370</v>
      </c>
      <c r="K1627" s="161" t="s">
        <v>11373</v>
      </c>
      <c r="L1627" s="430" t="s">
        <v>11373</v>
      </c>
      <c r="M1627" s="94" t="s">
        <v>11375</v>
      </c>
      <c r="N1627" s="1155" t="s">
        <v>11377</v>
      </c>
      <c r="O1627" s="431">
        <v>45685.0</v>
      </c>
      <c r="P1627" s="436">
        <v>45834.0</v>
      </c>
      <c r="Q1627" s="94" t="s">
        <v>143</v>
      </c>
      <c r="R1627" s="94">
        <v>1.0</v>
      </c>
      <c r="S1627" s="167" t="s">
        <v>126</v>
      </c>
      <c r="T1627" s="162" t="s">
        <v>145</v>
      </c>
      <c r="U1627" s="167" t="s">
        <v>101</v>
      </c>
      <c r="V1627" s="167" t="s">
        <v>131</v>
      </c>
      <c r="W1627" s="175"/>
      <c r="X1627" s="163"/>
      <c r="Y1627" s="175"/>
      <c r="Z1627" s="175"/>
      <c r="AA1627" s="175"/>
    </row>
    <row r="1628" ht="22.5" customHeight="1">
      <c r="A1628" s="72">
        <f>COUNTIF('Copy of Call &amp; Chat-Lidya (buat'!$I$4:$I$1842,I1628)</f>
        <v>3</v>
      </c>
      <c r="B1628" s="436">
        <v>46085.0</v>
      </c>
      <c r="C1628" s="94" t="s">
        <v>83</v>
      </c>
      <c r="D1628" s="94" t="s">
        <v>125</v>
      </c>
      <c r="E1628" s="94">
        <f t="shared" si="2"/>
        <v>314</v>
      </c>
      <c r="F1628" s="429">
        <v>46085.0</v>
      </c>
      <c r="G1628" s="94"/>
      <c r="H1628" s="94">
        <v>9045.0</v>
      </c>
      <c r="I1628" s="94" t="s">
        <v>11383</v>
      </c>
      <c r="J1628" s="161" t="s">
        <v>11384</v>
      </c>
      <c r="K1628" s="161" t="s">
        <v>11385</v>
      </c>
      <c r="L1628" s="430" t="s">
        <v>11385</v>
      </c>
      <c r="M1628" s="175"/>
      <c r="N1628" s="1155" t="s">
        <v>11386</v>
      </c>
      <c r="O1628" s="431">
        <v>45686.0</v>
      </c>
      <c r="P1628" s="436">
        <v>45834.0</v>
      </c>
      <c r="Q1628" s="94" t="s">
        <v>143</v>
      </c>
      <c r="R1628" s="94">
        <v>1.0</v>
      </c>
      <c r="S1628" s="167" t="s">
        <v>126</v>
      </c>
      <c r="T1628" s="162" t="s">
        <v>145</v>
      </c>
      <c r="U1628" s="167" t="s">
        <v>101</v>
      </c>
      <c r="V1628" s="167" t="s">
        <v>131</v>
      </c>
      <c r="W1628" s="175"/>
      <c r="X1628" s="163"/>
      <c r="Y1628" s="175"/>
      <c r="Z1628" s="175"/>
      <c r="AA1628" s="175"/>
    </row>
    <row r="1629" ht="22.5" customHeight="1">
      <c r="A1629" s="72">
        <f>COUNTIF('Copy of Call &amp; Chat-Lidya (buat'!$I$4:$I$1842,I1629)</f>
        <v>1</v>
      </c>
      <c r="B1629" s="436">
        <v>46085.0</v>
      </c>
      <c r="C1629" s="94" t="s">
        <v>83</v>
      </c>
      <c r="D1629" s="94" t="s">
        <v>125</v>
      </c>
      <c r="E1629" s="94">
        <f t="shared" si="2"/>
        <v>315</v>
      </c>
      <c r="F1629" s="429">
        <v>46085.0</v>
      </c>
      <c r="G1629" s="94"/>
      <c r="H1629" s="94">
        <v>9046.0</v>
      </c>
      <c r="I1629" s="94" t="s">
        <v>11394</v>
      </c>
      <c r="J1629" s="161" t="s">
        <v>11395</v>
      </c>
      <c r="K1629" s="161" t="s">
        <v>11396</v>
      </c>
      <c r="L1629" s="430" t="s">
        <v>11396</v>
      </c>
      <c r="M1629" s="94" t="s">
        <v>11397</v>
      </c>
      <c r="N1629" s="1155" t="s">
        <v>11397</v>
      </c>
      <c r="O1629" s="431">
        <v>45686.0</v>
      </c>
      <c r="P1629" s="436">
        <v>45834.0</v>
      </c>
      <c r="Q1629" s="94" t="s">
        <v>143</v>
      </c>
      <c r="R1629" s="94">
        <v>1.0</v>
      </c>
      <c r="S1629" s="167" t="s">
        <v>251</v>
      </c>
      <c r="T1629" s="162" t="s">
        <v>195</v>
      </c>
      <c r="U1629" s="167" t="s">
        <v>128</v>
      </c>
      <c r="V1629" s="167" t="s">
        <v>131</v>
      </c>
      <c r="W1629" s="175"/>
      <c r="X1629" s="163"/>
      <c r="Y1629" s="175"/>
      <c r="Z1629" s="175"/>
      <c r="AA1629" s="175"/>
    </row>
    <row r="1630" ht="22.5" customHeight="1">
      <c r="A1630" s="72">
        <f>COUNTIF('Copy of Call &amp; Chat-Lidya (buat'!$I$4:$I$1842,I1630)</f>
        <v>1</v>
      </c>
      <c r="B1630" s="436">
        <v>46085.0</v>
      </c>
      <c r="C1630" s="94" t="s">
        <v>83</v>
      </c>
      <c r="D1630" s="94" t="s">
        <v>125</v>
      </c>
      <c r="E1630" s="94">
        <f t="shared" si="2"/>
        <v>316</v>
      </c>
      <c r="F1630" s="429">
        <v>46085.0</v>
      </c>
      <c r="G1630" s="94"/>
      <c r="H1630" s="94">
        <v>9048.0</v>
      </c>
      <c r="I1630" s="94" t="s">
        <v>11411</v>
      </c>
      <c r="J1630" s="161" t="s">
        <v>11412</v>
      </c>
      <c r="K1630" s="161" t="s">
        <v>5180</v>
      </c>
      <c r="L1630" s="430" t="s">
        <v>5180</v>
      </c>
      <c r="M1630" s="94" t="s">
        <v>11413</v>
      </c>
      <c r="N1630" s="1155" t="s">
        <v>11413</v>
      </c>
      <c r="O1630" s="431">
        <v>45687.0</v>
      </c>
      <c r="P1630" s="436">
        <v>45834.0</v>
      </c>
      <c r="Q1630" s="94" t="s">
        <v>568</v>
      </c>
      <c r="R1630" s="94">
        <v>1.0</v>
      </c>
      <c r="S1630" s="167" t="s">
        <v>251</v>
      </c>
      <c r="T1630" s="162" t="s">
        <v>195</v>
      </c>
      <c r="U1630" s="167" t="s">
        <v>128</v>
      </c>
      <c r="V1630" s="167" t="s">
        <v>131</v>
      </c>
      <c r="W1630" s="175"/>
      <c r="X1630" s="163"/>
      <c r="Y1630" s="175"/>
      <c r="Z1630" s="175"/>
      <c r="AA1630" s="175"/>
    </row>
    <row r="1631" ht="22.5" customHeight="1">
      <c r="A1631" s="72">
        <f>COUNTIF('Copy of Call &amp; Chat-Lidya (buat'!$I$4:$I$1842,I1631)</f>
        <v>1</v>
      </c>
      <c r="B1631" s="436">
        <v>46085.0</v>
      </c>
      <c r="C1631" s="94" t="s">
        <v>83</v>
      </c>
      <c r="D1631" s="94" t="s">
        <v>125</v>
      </c>
      <c r="E1631" s="94">
        <f t="shared" si="2"/>
        <v>317</v>
      </c>
      <c r="F1631" s="429">
        <v>46085.0</v>
      </c>
      <c r="G1631" s="94"/>
      <c r="H1631" s="94">
        <v>9049.0</v>
      </c>
      <c r="I1631" s="94" t="s">
        <v>11415</v>
      </c>
      <c r="J1631" s="161" t="s">
        <v>11416</v>
      </c>
      <c r="K1631" s="161" t="s">
        <v>11417</v>
      </c>
      <c r="L1631" s="430" t="s">
        <v>11417</v>
      </c>
      <c r="M1631" s="94" t="s">
        <v>11418</v>
      </c>
      <c r="N1631" s="1155" t="s">
        <v>11418</v>
      </c>
      <c r="O1631" s="431">
        <v>45687.0</v>
      </c>
      <c r="P1631" s="436">
        <v>45834.0</v>
      </c>
      <c r="Q1631" s="94" t="s">
        <v>124</v>
      </c>
      <c r="R1631" s="94">
        <v>1.0</v>
      </c>
      <c r="S1631" s="167" t="s">
        <v>126</v>
      </c>
      <c r="T1631" s="162" t="s">
        <v>145</v>
      </c>
      <c r="U1631" s="167" t="s">
        <v>101</v>
      </c>
      <c r="V1631" s="167" t="s">
        <v>131</v>
      </c>
      <c r="W1631" s="175"/>
      <c r="X1631" s="163"/>
      <c r="Y1631" s="175"/>
      <c r="Z1631" s="175"/>
      <c r="AA1631" s="175"/>
    </row>
    <row r="1632" ht="22.5" customHeight="1">
      <c r="A1632" s="72">
        <f>COUNTIF('Copy of Call &amp; Chat-Lidya (buat'!$I$4:$I$1842,I1632)</f>
        <v>2</v>
      </c>
      <c r="B1632" s="436">
        <v>46085.0</v>
      </c>
      <c r="C1632" s="94" t="s">
        <v>83</v>
      </c>
      <c r="D1632" s="94" t="s">
        <v>125</v>
      </c>
      <c r="E1632" s="94">
        <f t="shared" si="2"/>
        <v>318</v>
      </c>
      <c r="F1632" s="429">
        <v>46085.0</v>
      </c>
      <c r="G1632" s="94"/>
      <c r="H1632" s="94">
        <v>9053.0</v>
      </c>
      <c r="I1632" s="94" t="s">
        <v>11426</v>
      </c>
      <c r="J1632" s="161" t="s">
        <v>11427</v>
      </c>
      <c r="K1632" s="161" t="s">
        <v>11428</v>
      </c>
      <c r="L1632" s="430" t="s">
        <v>11428</v>
      </c>
      <c r="M1632" s="94" t="s">
        <v>11430</v>
      </c>
      <c r="N1632" s="94" t="s">
        <v>11430</v>
      </c>
      <c r="O1632" s="431">
        <v>45688.0</v>
      </c>
      <c r="P1632" s="436">
        <v>45834.0</v>
      </c>
      <c r="Q1632" s="94" t="s">
        <v>143</v>
      </c>
      <c r="R1632" s="94">
        <v>1.0</v>
      </c>
      <c r="S1632" s="167" t="s">
        <v>126</v>
      </c>
      <c r="T1632" s="162" t="s">
        <v>127</v>
      </c>
      <c r="U1632" s="167" t="s">
        <v>128</v>
      </c>
      <c r="V1632" s="167" t="s">
        <v>131</v>
      </c>
      <c r="W1632" s="175"/>
      <c r="X1632" s="163"/>
      <c r="Y1632" s="175"/>
      <c r="Z1632" s="175" t="s">
        <v>533</v>
      </c>
      <c r="AA1632" s="175"/>
    </row>
    <row r="1633" ht="22.5" customHeight="1">
      <c r="A1633" s="72">
        <f>COUNTIF('Copy of Call &amp; Chat-Lidya (buat'!$I$4:$I$1842,I1633)</f>
        <v>2</v>
      </c>
      <c r="B1633" s="436">
        <v>46085.0</v>
      </c>
      <c r="C1633" s="94" t="s">
        <v>83</v>
      </c>
      <c r="D1633" s="94" t="s">
        <v>125</v>
      </c>
      <c r="E1633" s="94">
        <f t="shared" si="2"/>
        <v>319</v>
      </c>
      <c r="F1633" s="429">
        <v>46085.0</v>
      </c>
      <c r="G1633" s="94"/>
      <c r="H1633" s="94">
        <v>9055.0</v>
      </c>
      <c r="I1633" s="94" t="s">
        <v>11436</v>
      </c>
      <c r="J1633" s="161" t="s">
        <v>11437</v>
      </c>
      <c r="K1633" s="161" t="s">
        <v>11438</v>
      </c>
      <c r="L1633" s="430" t="s">
        <v>11438</v>
      </c>
      <c r="M1633" s="94" t="s">
        <v>11439</v>
      </c>
      <c r="N1633" s="94" t="s">
        <v>11439</v>
      </c>
      <c r="O1633" s="431">
        <v>45689.0</v>
      </c>
      <c r="P1633" s="436">
        <v>45834.0</v>
      </c>
      <c r="Q1633" s="94" t="s">
        <v>124</v>
      </c>
      <c r="R1633" s="94">
        <v>1.0</v>
      </c>
      <c r="S1633" s="167" t="s">
        <v>126</v>
      </c>
      <c r="T1633" s="162" t="s">
        <v>145</v>
      </c>
      <c r="U1633" s="167" t="s">
        <v>101</v>
      </c>
      <c r="V1633" s="167" t="s">
        <v>131</v>
      </c>
      <c r="W1633" s="175"/>
      <c r="X1633" s="163"/>
      <c r="Y1633" s="175"/>
      <c r="Z1633" s="175"/>
      <c r="AA1633" s="175"/>
    </row>
    <row r="1634" ht="22.5" customHeight="1">
      <c r="A1634" s="72">
        <f>COUNTIF('Copy of Call &amp; Chat-Lidya (buat'!$I$4:$I$1842,I1634)</f>
        <v>2</v>
      </c>
      <c r="B1634" s="436">
        <v>46085.0</v>
      </c>
      <c r="C1634" s="94" t="s">
        <v>83</v>
      </c>
      <c r="D1634" s="94" t="s">
        <v>125</v>
      </c>
      <c r="E1634" s="94">
        <f t="shared" si="2"/>
        <v>320</v>
      </c>
      <c r="F1634" s="429">
        <v>46085.0</v>
      </c>
      <c r="G1634" s="94"/>
      <c r="H1634" s="94">
        <v>9056.0</v>
      </c>
      <c r="I1634" s="94" t="s">
        <v>11445</v>
      </c>
      <c r="J1634" s="161" t="s">
        <v>11447</v>
      </c>
      <c r="K1634" s="161" t="s">
        <v>11449</v>
      </c>
      <c r="L1634" s="430" t="s">
        <v>11449</v>
      </c>
      <c r="M1634" s="94" t="s">
        <v>11453</v>
      </c>
      <c r="N1634" s="94" t="s">
        <v>11454</v>
      </c>
      <c r="O1634" s="431">
        <v>45689.0</v>
      </c>
      <c r="P1634" s="436">
        <v>45834.0</v>
      </c>
      <c r="Q1634" s="94" t="s">
        <v>124</v>
      </c>
      <c r="R1634" s="94">
        <v>1.0</v>
      </c>
      <c r="S1634" s="167" t="s">
        <v>126</v>
      </c>
      <c r="T1634" s="162" t="s">
        <v>145</v>
      </c>
      <c r="U1634" s="167" t="s">
        <v>101</v>
      </c>
      <c r="V1634" s="167" t="s">
        <v>131</v>
      </c>
      <c r="W1634" s="175"/>
      <c r="X1634" s="163"/>
      <c r="Y1634" s="175"/>
      <c r="Z1634" s="175"/>
      <c r="AA1634" s="175"/>
    </row>
    <row r="1635" ht="22.5" customHeight="1">
      <c r="A1635" s="72">
        <f>COUNTIF('Copy of Call &amp; Chat-Lidya (buat'!$I$4:$I$1842,I1635)</f>
        <v>3</v>
      </c>
      <c r="B1635" s="436">
        <v>46085.0</v>
      </c>
      <c r="C1635" s="94" t="s">
        <v>83</v>
      </c>
      <c r="D1635" s="94" t="s">
        <v>125</v>
      </c>
      <c r="E1635" s="94">
        <f t="shared" si="2"/>
        <v>321</v>
      </c>
      <c r="F1635" s="429">
        <v>46085.0</v>
      </c>
      <c r="G1635" s="94"/>
      <c r="H1635" s="94">
        <v>9057.0</v>
      </c>
      <c r="I1635" s="94" t="s">
        <v>11461</v>
      </c>
      <c r="J1635" s="161" t="s">
        <v>11462</v>
      </c>
      <c r="K1635" s="161" t="s">
        <v>11463</v>
      </c>
      <c r="L1635" s="430" t="s">
        <v>11463</v>
      </c>
      <c r="M1635" s="94" t="s">
        <v>11464</v>
      </c>
      <c r="N1635" s="94" t="s">
        <v>11464</v>
      </c>
      <c r="O1635" s="431">
        <v>45689.0</v>
      </c>
      <c r="P1635" s="436">
        <v>45834.0</v>
      </c>
      <c r="Q1635" s="94" t="s">
        <v>124</v>
      </c>
      <c r="R1635" s="94">
        <v>0.0</v>
      </c>
      <c r="S1635" s="167" t="s">
        <v>126</v>
      </c>
      <c r="T1635" s="162" t="s">
        <v>292</v>
      </c>
      <c r="U1635" s="167" t="s">
        <v>101</v>
      </c>
      <c r="V1635" s="167" t="s">
        <v>283</v>
      </c>
      <c r="W1635" s="175"/>
      <c r="X1635" s="163"/>
      <c r="Y1635" s="175"/>
      <c r="Z1635" s="175" t="s">
        <v>11469</v>
      </c>
      <c r="AA1635" s="175"/>
    </row>
    <row r="1636" ht="22.5" customHeight="1">
      <c r="A1636" s="72">
        <f>COUNTIF('Copy of Call &amp; Chat-Lidya (buat'!$I$4:$I$1842,I1636)</f>
        <v>2</v>
      </c>
      <c r="B1636" s="436">
        <v>46085.0</v>
      </c>
      <c r="C1636" s="94" t="s">
        <v>83</v>
      </c>
      <c r="D1636" s="94" t="s">
        <v>125</v>
      </c>
      <c r="E1636" s="94">
        <f t="shared" si="2"/>
        <v>322</v>
      </c>
      <c r="F1636" s="429">
        <v>46085.0</v>
      </c>
      <c r="G1636" s="94"/>
      <c r="H1636" s="94">
        <v>9064.0</v>
      </c>
      <c r="I1636" s="94" t="s">
        <v>11470</v>
      </c>
      <c r="J1636" s="161" t="s">
        <v>11471</v>
      </c>
      <c r="K1636" s="161" t="s">
        <v>11473</v>
      </c>
      <c r="L1636" s="430" t="s">
        <v>11473</v>
      </c>
      <c r="M1636" s="94" t="s">
        <v>11476</v>
      </c>
      <c r="N1636" s="94" t="s">
        <v>11477</v>
      </c>
      <c r="O1636" s="431">
        <v>45690.0</v>
      </c>
      <c r="P1636" s="436">
        <v>45834.0</v>
      </c>
      <c r="Q1636" s="94" t="s">
        <v>213</v>
      </c>
      <c r="R1636" s="94">
        <v>1.0</v>
      </c>
      <c r="S1636" s="167" t="s">
        <v>126</v>
      </c>
      <c r="T1636" s="162" t="s">
        <v>145</v>
      </c>
      <c r="U1636" s="167" t="s">
        <v>101</v>
      </c>
      <c r="V1636" s="167" t="s">
        <v>131</v>
      </c>
      <c r="W1636" s="175"/>
      <c r="X1636" s="163"/>
      <c r="Y1636" s="175"/>
      <c r="Z1636" s="175"/>
      <c r="AA1636" s="175"/>
    </row>
    <row r="1637" ht="22.5" customHeight="1">
      <c r="A1637" s="72">
        <f>COUNTIF('Copy of Call &amp; Chat-Lidya (buat'!$I$4:$I$1842,I1637)</f>
        <v>4</v>
      </c>
      <c r="B1637" s="436">
        <v>46085.0</v>
      </c>
      <c r="C1637" s="94" t="s">
        <v>83</v>
      </c>
      <c r="D1637" s="94" t="s">
        <v>125</v>
      </c>
      <c r="E1637" s="94">
        <f t="shared" si="2"/>
        <v>323</v>
      </c>
      <c r="F1637" s="429">
        <v>46085.0</v>
      </c>
      <c r="G1637" s="94"/>
      <c r="H1637" s="94">
        <v>9066.0</v>
      </c>
      <c r="I1637" s="94" t="s">
        <v>11483</v>
      </c>
      <c r="J1637" s="161" t="s">
        <v>11484</v>
      </c>
      <c r="K1637" s="161" t="s">
        <v>11485</v>
      </c>
      <c r="L1637" s="430" t="s">
        <v>11485</v>
      </c>
      <c r="M1637" s="94" t="s">
        <v>11486</v>
      </c>
      <c r="N1637" s="94" t="s">
        <v>11486</v>
      </c>
      <c r="O1637" s="431">
        <v>45690.0</v>
      </c>
      <c r="P1637" s="436">
        <v>45834.0</v>
      </c>
      <c r="Q1637" s="94" t="s">
        <v>124</v>
      </c>
      <c r="R1637" s="94">
        <v>1.0</v>
      </c>
      <c r="S1637" s="167" t="s">
        <v>126</v>
      </c>
      <c r="T1637" s="162" t="s">
        <v>145</v>
      </c>
      <c r="U1637" s="167" t="s">
        <v>101</v>
      </c>
      <c r="V1637" s="167" t="s">
        <v>131</v>
      </c>
      <c r="W1637" s="175"/>
      <c r="X1637" s="163"/>
      <c r="Y1637" s="175"/>
      <c r="Z1637" s="175"/>
      <c r="AA1637" s="175"/>
    </row>
    <row r="1638" ht="22.5" customHeight="1">
      <c r="A1638" s="72">
        <f>COUNTIF('Copy of Call &amp; Chat-Lidya (buat'!$I$4:$I$1842,I1638)</f>
        <v>2</v>
      </c>
      <c r="B1638" s="436">
        <v>46085.0</v>
      </c>
      <c r="C1638" s="94" t="s">
        <v>83</v>
      </c>
      <c r="D1638" s="94" t="s">
        <v>125</v>
      </c>
      <c r="E1638" s="94">
        <f t="shared" si="2"/>
        <v>324</v>
      </c>
      <c r="F1638" s="429">
        <v>46085.0</v>
      </c>
      <c r="G1638" s="94"/>
      <c r="H1638" s="94">
        <v>9067.0</v>
      </c>
      <c r="I1638" s="94" t="s">
        <v>11493</v>
      </c>
      <c r="J1638" s="161" t="s">
        <v>11494</v>
      </c>
      <c r="K1638" s="161" t="s">
        <v>11495</v>
      </c>
      <c r="L1638" s="430" t="s">
        <v>11495</v>
      </c>
      <c r="M1638" s="175"/>
      <c r="N1638" s="94" t="s">
        <v>11497</v>
      </c>
      <c r="O1638" s="431">
        <v>45690.0</v>
      </c>
      <c r="P1638" s="436">
        <v>45834.0</v>
      </c>
      <c r="Q1638" s="94" t="s">
        <v>213</v>
      </c>
      <c r="R1638" s="94">
        <v>1.0</v>
      </c>
      <c r="S1638" s="167" t="s">
        <v>126</v>
      </c>
      <c r="T1638" s="162" t="s">
        <v>145</v>
      </c>
      <c r="U1638" s="167" t="s">
        <v>101</v>
      </c>
      <c r="V1638" s="167" t="s">
        <v>131</v>
      </c>
      <c r="W1638" s="175"/>
      <c r="X1638" s="163"/>
      <c r="Y1638" s="175"/>
      <c r="Z1638" s="175"/>
      <c r="AA1638" s="175"/>
    </row>
    <row r="1639" ht="22.5" customHeight="1">
      <c r="A1639" s="72">
        <f>COUNTIF('Copy of Call &amp; Chat-Lidya (buat'!$I$4:$I$1842,I1639)</f>
        <v>1</v>
      </c>
      <c r="B1639" s="436">
        <v>46085.0</v>
      </c>
      <c r="C1639" s="94" t="s">
        <v>83</v>
      </c>
      <c r="D1639" s="94" t="s">
        <v>125</v>
      </c>
      <c r="E1639" s="94">
        <f t="shared" si="2"/>
        <v>325</v>
      </c>
      <c r="F1639" s="429">
        <v>46085.0</v>
      </c>
      <c r="G1639" s="94"/>
      <c r="H1639" s="94">
        <v>9068.0</v>
      </c>
      <c r="I1639" s="94" t="s">
        <v>11509</v>
      </c>
      <c r="J1639" s="161" t="s">
        <v>11510</v>
      </c>
      <c r="K1639" s="161" t="s">
        <v>11511</v>
      </c>
      <c r="L1639" s="430" t="s">
        <v>11511</v>
      </c>
      <c r="M1639" s="94" t="s">
        <v>11512</v>
      </c>
      <c r="N1639" s="94" t="s">
        <v>11512</v>
      </c>
      <c r="O1639" s="431">
        <v>45691.0</v>
      </c>
      <c r="P1639" s="436">
        <v>45834.0</v>
      </c>
      <c r="Q1639" s="94" t="s">
        <v>143</v>
      </c>
      <c r="R1639" s="94">
        <v>1.0</v>
      </c>
      <c r="S1639" s="167" t="s">
        <v>251</v>
      </c>
      <c r="T1639" s="162" t="s">
        <v>195</v>
      </c>
      <c r="U1639" s="167" t="s">
        <v>128</v>
      </c>
      <c r="V1639" s="167" t="s">
        <v>302</v>
      </c>
      <c r="W1639" s="175"/>
      <c r="X1639" s="163"/>
      <c r="Y1639" s="175"/>
      <c r="Z1639" s="175"/>
      <c r="AA1639" s="175"/>
    </row>
    <row r="1640" ht="22.5" customHeight="1">
      <c r="A1640" s="72">
        <f>COUNTIF('Copy of Call &amp; Chat-Lidya (buat'!$I$4:$I$1842,I1640)</f>
        <v>2</v>
      </c>
      <c r="B1640" s="436">
        <v>46085.0</v>
      </c>
      <c r="C1640" s="94" t="s">
        <v>83</v>
      </c>
      <c r="D1640" s="94" t="s">
        <v>125</v>
      </c>
      <c r="E1640" s="94">
        <f t="shared" si="2"/>
        <v>326</v>
      </c>
      <c r="F1640" s="429">
        <v>46085.0</v>
      </c>
      <c r="G1640" s="94"/>
      <c r="H1640" s="94">
        <v>9079.0</v>
      </c>
      <c r="I1640" s="94" t="s">
        <v>11520</v>
      </c>
      <c r="J1640" s="161" t="s">
        <v>11521</v>
      </c>
      <c r="K1640" s="161" t="s">
        <v>3269</v>
      </c>
      <c r="L1640" s="430" t="s">
        <v>3269</v>
      </c>
      <c r="M1640" s="94" t="s">
        <v>11522</v>
      </c>
      <c r="N1640" s="94" t="s">
        <v>11522</v>
      </c>
      <c r="O1640" s="431">
        <v>45695.0</v>
      </c>
      <c r="P1640" s="436">
        <v>45834.0</v>
      </c>
      <c r="Q1640" s="94" t="s">
        <v>143</v>
      </c>
      <c r="R1640" s="94">
        <v>1.0</v>
      </c>
      <c r="S1640" s="167" t="s">
        <v>126</v>
      </c>
      <c r="T1640" s="162" t="s">
        <v>145</v>
      </c>
      <c r="U1640" s="167" t="s">
        <v>101</v>
      </c>
      <c r="V1640" s="167" t="s">
        <v>131</v>
      </c>
      <c r="W1640" s="175"/>
      <c r="X1640" s="163"/>
      <c r="Y1640" s="175"/>
      <c r="Z1640" s="175"/>
      <c r="AA1640" s="175"/>
    </row>
    <row r="1641" ht="22.5" customHeight="1">
      <c r="A1641" s="72">
        <f>COUNTIF('Copy of Call &amp; Chat-Lidya (buat'!$I$4:$I$1842,I1641)</f>
        <v>1</v>
      </c>
      <c r="B1641" s="436">
        <v>46085.0</v>
      </c>
      <c r="C1641" s="94" t="s">
        <v>83</v>
      </c>
      <c r="D1641" s="94" t="s">
        <v>125</v>
      </c>
      <c r="E1641" s="94">
        <f t="shared" si="2"/>
        <v>327</v>
      </c>
      <c r="F1641" s="429">
        <v>46085.0</v>
      </c>
      <c r="G1641" s="94"/>
      <c r="H1641" s="94">
        <v>9084.0</v>
      </c>
      <c r="I1641" s="94" t="s">
        <v>11531</v>
      </c>
      <c r="J1641" s="161" t="s">
        <v>11532</v>
      </c>
      <c r="K1641" s="161" t="s">
        <v>11533</v>
      </c>
      <c r="L1641" s="430" t="s">
        <v>11533</v>
      </c>
      <c r="M1641" s="94" t="s">
        <v>10106</v>
      </c>
      <c r="N1641" s="94" t="s">
        <v>10106</v>
      </c>
      <c r="O1641" s="431">
        <v>45696.0</v>
      </c>
      <c r="P1641" s="436">
        <v>45864.0</v>
      </c>
      <c r="Q1641" s="94" t="s">
        <v>850</v>
      </c>
      <c r="R1641" s="94">
        <v>0.0</v>
      </c>
      <c r="S1641" s="167" t="s">
        <v>251</v>
      </c>
      <c r="T1641" s="162" t="s">
        <v>195</v>
      </c>
      <c r="U1641" s="167" t="s">
        <v>128</v>
      </c>
      <c r="V1641" s="167" t="s">
        <v>302</v>
      </c>
      <c r="W1641" s="175"/>
      <c r="X1641" s="163"/>
      <c r="Y1641" s="175"/>
      <c r="Z1641" s="175"/>
      <c r="AA1641" s="175"/>
    </row>
    <row r="1642" ht="22.5" customHeight="1">
      <c r="A1642" s="72">
        <f>COUNTIF('Copy of Call &amp; Chat-Lidya (buat'!$I$4:$I$1842,I1642)</f>
        <v>1</v>
      </c>
      <c r="B1642" s="436">
        <v>46085.0</v>
      </c>
      <c r="C1642" s="94" t="s">
        <v>83</v>
      </c>
      <c r="D1642" s="94" t="s">
        <v>125</v>
      </c>
      <c r="E1642" s="94">
        <f t="shared" si="2"/>
        <v>328</v>
      </c>
      <c r="F1642" s="429">
        <v>46085.0</v>
      </c>
      <c r="G1642" s="94"/>
      <c r="H1642" s="94">
        <v>9086.0</v>
      </c>
      <c r="I1642" s="94" t="s">
        <v>11540</v>
      </c>
      <c r="J1642" s="161" t="s">
        <v>11541</v>
      </c>
      <c r="K1642" s="161" t="s">
        <v>11542</v>
      </c>
      <c r="L1642" s="430" t="s">
        <v>11542</v>
      </c>
      <c r="M1642" s="94" t="s">
        <v>11543</v>
      </c>
      <c r="N1642" s="94" t="s">
        <v>11543</v>
      </c>
      <c r="O1642" s="431">
        <v>45697.0</v>
      </c>
      <c r="P1642" s="436">
        <v>45834.0</v>
      </c>
      <c r="Q1642" s="94" t="s">
        <v>124</v>
      </c>
      <c r="R1642" s="94">
        <v>0.0</v>
      </c>
      <c r="S1642" s="167" t="s">
        <v>251</v>
      </c>
      <c r="T1642" s="162" t="s">
        <v>195</v>
      </c>
      <c r="U1642" s="167" t="s">
        <v>128</v>
      </c>
      <c r="V1642" s="167" t="s">
        <v>302</v>
      </c>
      <c r="W1642" s="175"/>
      <c r="X1642" s="163"/>
      <c r="Y1642" s="175"/>
      <c r="Z1642" s="175"/>
      <c r="AA1642" s="175"/>
    </row>
    <row r="1643" ht="22.5" customHeight="1">
      <c r="A1643" s="72">
        <f>COUNTIF('Copy of Call &amp; Chat-Lidya (buat'!$I$4:$I$1842,I1643)</f>
        <v>1</v>
      </c>
      <c r="B1643" s="436">
        <v>46085.0</v>
      </c>
      <c r="C1643" s="94" t="s">
        <v>83</v>
      </c>
      <c r="D1643" s="94" t="s">
        <v>125</v>
      </c>
      <c r="E1643" s="94">
        <f t="shared" si="2"/>
        <v>329</v>
      </c>
      <c r="F1643" s="429">
        <v>46085.0</v>
      </c>
      <c r="G1643" s="94"/>
      <c r="H1643" s="94">
        <v>9088.0</v>
      </c>
      <c r="I1643" s="94" t="s">
        <v>11551</v>
      </c>
      <c r="J1643" s="161" t="s">
        <v>11553</v>
      </c>
      <c r="K1643" s="161" t="s">
        <v>11554</v>
      </c>
      <c r="L1643" s="430" t="s">
        <v>11554</v>
      </c>
      <c r="M1643" s="94" t="s">
        <v>11555</v>
      </c>
      <c r="N1643" s="94" t="s">
        <v>11555</v>
      </c>
      <c r="O1643" s="431">
        <v>45697.0</v>
      </c>
      <c r="P1643" s="436">
        <v>45834.0</v>
      </c>
      <c r="Q1643" s="94" t="s">
        <v>383</v>
      </c>
      <c r="R1643" s="94">
        <v>1.0</v>
      </c>
      <c r="S1643" s="167" t="s">
        <v>126</v>
      </c>
      <c r="T1643" s="162" t="s">
        <v>145</v>
      </c>
      <c r="U1643" s="167" t="s">
        <v>101</v>
      </c>
      <c r="V1643" s="167" t="s">
        <v>131</v>
      </c>
      <c r="W1643" s="175"/>
      <c r="X1643" s="163"/>
      <c r="Y1643" s="175"/>
      <c r="Z1643" s="175"/>
      <c r="AA1643" s="175"/>
    </row>
    <row r="1644" ht="22.5" customHeight="1">
      <c r="A1644" s="72">
        <f>COUNTIF('Copy of Call &amp; Chat-Lidya (buat'!$I$4:$I$1842,I1644)</f>
        <v>1</v>
      </c>
      <c r="B1644" s="436">
        <v>46085.0</v>
      </c>
      <c r="C1644" s="94" t="s">
        <v>83</v>
      </c>
      <c r="D1644" s="94" t="s">
        <v>125</v>
      </c>
      <c r="E1644" s="94">
        <f t="shared" si="2"/>
        <v>330</v>
      </c>
      <c r="F1644" s="429">
        <v>46085.0</v>
      </c>
      <c r="G1644" s="94"/>
      <c r="H1644" s="94">
        <v>9092.0</v>
      </c>
      <c r="I1644" s="94" t="s">
        <v>11557</v>
      </c>
      <c r="J1644" s="161" t="s">
        <v>11558</v>
      </c>
      <c r="K1644" s="161" t="s">
        <v>11559</v>
      </c>
      <c r="L1644" s="430" t="s">
        <v>11559</v>
      </c>
      <c r="M1644" s="94" t="s">
        <v>11560</v>
      </c>
      <c r="N1644" s="94" t="s">
        <v>11560</v>
      </c>
      <c r="O1644" s="431">
        <v>45698.0</v>
      </c>
      <c r="P1644" s="436">
        <v>45834.0</v>
      </c>
      <c r="Q1644" s="94" t="s">
        <v>143</v>
      </c>
      <c r="R1644" s="94">
        <v>1.0</v>
      </c>
      <c r="S1644" s="167" t="s">
        <v>350</v>
      </c>
      <c r="T1644" s="162" t="s">
        <v>145</v>
      </c>
      <c r="U1644" s="167" t="s">
        <v>101</v>
      </c>
      <c r="V1644" s="167" t="s">
        <v>131</v>
      </c>
      <c r="W1644" s="175"/>
      <c r="X1644" s="163"/>
      <c r="Y1644" s="175"/>
      <c r="Z1644" s="175" t="s">
        <v>3138</v>
      </c>
      <c r="AA1644" s="175"/>
    </row>
    <row r="1645" ht="22.5" customHeight="1">
      <c r="A1645" s="72">
        <f>COUNTIF('Copy of Call &amp; Chat-Lidya (buat'!$I$4:$I$1842,I1645)</f>
        <v>2</v>
      </c>
      <c r="B1645" s="436">
        <v>46085.0</v>
      </c>
      <c r="C1645" s="94" t="s">
        <v>83</v>
      </c>
      <c r="D1645" s="94" t="s">
        <v>125</v>
      </c>
      <c r="E1645" s="94">
        <f t="shared" si="2"/>
        <v>331</v>
      </c>
      <c r="F1645" s="429">
        <v>46085.0</v>
      </c>
      <c r="G1645" s="94"/>
      <c r="H1645" s="94">
        <v>9094.0</v>
      </c>
      <c r="I1645" s="94" t="s">
        <v>11564</v>
      </c>
      <c r="J1645" s="161" t="s">
        <v>11565</v>
      </c>
      <c r="K1645" s="161" t="s">
        <v>11566</v>
      </c>
      <c r="L1645" s="430" t="s">
        <v>11566</v>
      </c>
      <c r="M1645" s="94" t="s">
        <v>11567</v>
      </c>
      <c r="N1645" s="94" t="s">
        <v>11569</v>
      </c>
      <c r="O1645" s="431">
        <v>45698.0</v>
      </c>
      <c r="P1645" s="436">
        <v>45834.0</v>
      </c>
      <c r="Q1645" s="94" t="s">
        <v>124</v>
      </c>
      <c r="R1645" s="94">
        <v>1.0</v>
      </c>
      <c r="S1645" s="167" t="s">
        <v>126</v>
      </c>
      <c r="T1645" s="162" t="s">
        <v>145</v>
      </c>
      <c r="U1645" s="167" t="s">
        <v>101</v>
      </c>
      <c r="V1645" s="167" t="s">
        <v>131</v>
      </c>
      <c r="W1645" s="175"/>
      <c r="X1645" s="163"/>
      <c r="Y1645" s="175"/>
      <c r="Z1645" s="175"/>
      <c r="AA1645" s="175"/>
    </row>
    <row r="1646" ht="22.5" customHeight="1">
      <c r="A1646" s="72">
        <f>COUNTIF('Copy of Call &amp; Chat-Lidya (buat'!$I$4:$I$1842,I1646)</f>
        <v>3</v>
      </c>
      <c r="B1646" s="436">
        <v>46085.0</v>
      </c>
      <c r="C1646" s="94" t="s">
        <v>83</v>
      </c>
      <c r="D1646" s="94" t="s">
        <v>125</v>
      </c>
      <c r="E1646" s="94">
        <f t="shared" si="2"/>
        <v>332</v>
      </c>
      <c r="F1646" s="429">
        <v>46085.0</v>
      </c>
      <c r="G1646" s="94"/>
      <c r="H1646" s="94">
        <v>9095.0</v>
      </c>
      <c r="I1646" s="94" t="s">
        <v>11575</v>
      </c>
      <c r="J1646" s="161" t="s">
        <v>11576</v>
      </c>
      <c r="K1646" s="161" t="s">
        <v>11577</v>
      </c>
      <c r="L1646" s="430" t="s">
        <v>11577</v>
      </c>
      <c r="M1646" s="94" t="s">
        <v>11578</v>
      </c>
      <c r="N1646" s="94" t="s">
        <v>11579</v>
      </c>
      <c r="O1646" s="431">
        <v>45698.0</v>
      </c>
      <c r="P1646" s="436">
        <v>45834.0</v>
      </c>
      <c r="Q1646" s="94" t="s">
        <v>316</v>
      </c>
      <c r="R1646" s="94">
        <v>1.0</v>
      </c>
      <c r="S1646" s="167" t="s">
        <v>126</v>
      </c>
      <c r="T1646" s="162" t="s">
        <v>145</v>
      </c>
      <c r="U1646" s="167" t="s">
        <v>101</v>
      </c>
      <c r="V1646" s="167" t="s">
        <v>131</v>
      </c>
      <c r="W1646" s="175"/>
      <c r="X1646" s="163"/>
      <c r="Y1646" s="175"/>
      <c r="Z1646" s="175"/>
      <c r="AA1646" s="175"/>
    </row>
    <row r="1647" ht="22.5" customHeight="1">
      <c r="A1647" s="72">
        <f>COUNTIF('Copy of Call &amp; Chat-Lidya (buat'!$I$4:$I$1842,I1647)</f>
        <v>2</v>
      </c>
      <c r="B1647" s="436">
        <v>46085.0</v>
      </c>
      <c r="C1647" s="94" t="s">
        <v>83</v>
      </c>
      <c r="D1647" s="94" t="s">
        <v>125</v>
      </c>
      <c r="E1647" s="94">
        <f t="shared" si="2"/>
        <v>333</v>
      </c>
      <c r="F1647" s="429">
        <v>46085.0</v>
      </c>
      <c r="G1647" s="94"/>
      <c r="H1647" s="94">
        <v>9107.0</v>
      </c>
      <c r="I1647" s="94" t="s">
        <v>11583</v>
      </c>
      <c r="J1647" s="161" t="s">
        <v>11584</v>
      </c>
      <c r="K1647" s="161" t="s">
        <v>11585</v>
      </c>
      <c r="L1647" s="430" t="s">
        <v>11585</v>
      </c>
      <c r="M1647" s="94" t="s">
        <v>11586</v>
      </c>
      <c r="N1647" s="94" t="s">
        <v>11587</v>
      </c>
      <c r="O1647" s="431">
        <v>45700.0</v>
      </c>
      <c r="P1647" s="436">
        <v>45834.0</v>
      </c>
      <c r="Q1647" s="94" t="s">
        <v>4319</v>
      </c>
      <c r="R1647" s="94">
        <v>1.0</v>
      </c>
      <c r="S1647" s="167" t="s">
        <v>126</v>
      </c>
      <c r="T1647" s="162" t="s">
        <v>145</v>
      </c>
      <c r="U1647" s="167" t="s">
        <v>101</v>
      </c>
      <c r="V1647" s="167" t="s">
        <v>131</v>
      </c>
      <c r="W1647" s="175"/>
      <c r="X1647" s="163"/>
      <c r="Y1647" s="175"/>
      <c r="Z1647" s="175"/>
      <c r="AA1647" s="175"/>
    </row>
    <row r="1648" ht="22.5" customHeight="1">
      <c r="A1648" s="72">
        <f>COUNTIF('Copy of Call &amp; Chat-Lidya (buat'!$I$4:$I$1842,I1648)</f>
        <v>2</v>
      </c>
      <c r="B1648" s="436">
        <v>46085.0</v>
      </c>
      <c r="C1648" s="94" t="s">
        <v>83</v>
      </c>
      <c r="D1648" s="94" t="s">
        <v>125</v>
      </c>
      <c r="E1648" s="94">
        <f t="shared" si="2"/>
        <v>334</v>
      </c>
      <c r="F1648" s="429">
        <v>46085.0</v>
      </c>
      <c r="G1648" s="94"/>
      <c r="H1648" s="94">
        <v>9108.0</v>
      </c>
      <c r="I1648" s="94" t="s">
        <v>11590</v>
      </c>
      <c r="J1648" s="161" t="s">
        <v>11591</v>
      </c>
      <c r="K1648" s="161" t="s">
        <v>8208</v>
      </c>
      <c r="L1648" s="430" t="s">
        <v>8208</v>
      </c>
      <c r="M1648" s="94" t="s">
        <v>11592</v>
      </c>
      <c r="N1648" s="94" t="s">
        <v>11592</v>
      </c>
      <c r="O1648" s="431">
        <v>45700.0</v>
      </c>
      <c r="P1648" s="436">
        <v>45834.0</v>
      </c>
      <c r="Q1648" s="94" t="s">
        <v>143</v>
      </c>
      <c r="R1648" s="94">
        <v>1.0</v>
      </c>
      <c r="S1648" s="167" t="s">
        <v>126</v>
      </c>
      <c r="T1648" s="162" t="s">
        <v>145</v>
      </c>
      <c r="U1648" s="167" t="s">
        <v>101</v>
      </c>
      <c r="V1648" s="167" t="s">
        <v>131</v>
      </c>
      <c r="W1648" s="175"/>
      <c r="X1648" s="163"/>
      <c r="Y1648" s="175"/>
      <c r="Z1648" s="175"/>
      <c r="AA1648" s="175"/>
    </row>
    <row r="1649" ht="22.5" customHeight="1">
      <c r="A1649" s="72">
        <f>COUNTIF('Copy of Call &amp; Chat-Lidya (buat'!$I$4:$I$1842,I1649)</f>
        <v>2</v>
      </c>
      <c r="B1649" s="436">
        <v>46085.0</v>
      </c>
      <c r="C1649" s="94" t="s">
        <v>83</v>
      </c>
      <c r="D1649" s="94" t="s">
        <v>125</v>
      </c>
      <c r="E1649" s="94">
        <f t="shared" si="2"/>
        <v>335</v>
      </c>
      <c r="F1649" s="429">
        <v>46085.0</v>
      </c>
      <c r="G1649" s="94"/>
      <c r="H1649" s="94">
        <v>9114.0</v>
      </c>
      <c r="I1649" s="94" t="s">
        <v>11595</v>
      </c>
      <c r="J1649" s="161" t="s">
        <v>6215</v>
      </c>
      <c r="K1649" s="161" t="s">
        <v>6216</v>
      </c>
      <c r="L1649" s="430" t="s">
        <v>6216</v>
      </c>
      <c r="M1649" s="94" t="s">
        <v>6217</v>
      </c>
      <c r="N1649" s="94" t="s">
        <v>6217</v>
      </c>
      <c r="O1649" s="431">
        <v>45701.0</v>
      </c>
      <c r="P1649" s="436">
        <v>45834.0</v>
      </c>
      <c r="Q1649" s="94" t="s">
        <v>175</v>
      </c>
      <c r="R1649" s="94">
        <v>1.0</v>
      </c>
      <c r="S1649" s="167" t="s">
        <v>350</v>
      </c>
      <c r="T1649" s="162" t="s">
        <v>145</v>
      </c>
      <c r="U1649" s="167" t="s">
        <v>101</v>
      </c>
      <c r="V1649" s="167" t="s">
        <v>131</v>
      </c>
      <c r="W1649" s="175"/>
      <c r="X1649" s="163"/>
      <c r="Y1649" s="175"/>
      <c r="Z1649" s="175" t="s">
        <v>3138</v>
      </c>
      <c r="AA1649" s="175"/>
    </row>
    <row r="1650" ht="22.5" customHeight="1">
      <c r="A1650" s="72">
        <f>COUNTIF('Copy of Call &amp; Chat-Lidya (buat'!$I$4:$I$1842,I1650)</f>
        <v>2</v>
      </c>
      <c r="B1650" s="436">
        <v>46085.0</v>
      </c>
      <c r="C1650" s="94" t="s">
        <v>83</v>
      </c>
      <c r="D1650" s="94" t="s">
        <v>125</v>
      </c>
      <c r="E1650" s="94">
        <f t="shared" si="2"/>
        <v>336</v>
      </c>
      <c r="F1650" s="429">
        <v>46085.0</v>
      </c>
      <c r="G1650" s="94"/>
      <c r="H1650" s="94">
        <v>9117.0</v>
      </c>
      <c r="I1650" s="94" t="s">
        <v>11601</v>
      </c>
      <c r="J1650" s="161" t="s">
        <v>11602</v>
      </c>
      <c r="K1650" s="161" t="s">
        <v>11603</v>
      </c>
      <c r="L1650" s="430" t="s">
        <v>11603</v>
      </c>
      <c r="M1650" s="94" t="s">
        <v>11605</v>
      </c>
      <c r="N1650" s="94" t="s">
        <v>11606</v>
      </c>
      <c r="O1650" s="431">
        <v>45702.0</v>
      </c>
      <c r="P1650" s="436">
        <v>45834.0</v>
      </c>
      <c r="Q1650" s="94" t="s">
        <v>143</v>
      </c>
      <c r="R1650" s="94">
        <v>1.0</v>
      </c>
      <c r="S1650" s="167" t="s">
        <v>251</v>
      </c>
      <c r="T1650" s="162" t="s">
        <v>195</v>
      </c>
      <c r="U1650" s="167" t="s">
        <v>128</v>
      </c>
      <c r="V1650" s="167" t="s">
        <v>131</v>
      </c>
      <c r="W1650" s="175"/>
      <c r="X1650" s="163"/>
      <c r="Y1650" s="175"/>
      <c r="Z1650" s="175"/>
      <c r="AA1650" s="175"/>
    </row>
    <row r="1651" ht="22.5" customHeight="1">
      <c r="A1651" s="72">
        <f>COUNTIF('Copy of Call &amp; Chat-Lidya (buat'!$I$4:$I$1842,I1651)</f>
        <v>3</v>
      </c>
      <c r="B1651" s="436">
        <v>46085.0</v>
      </c>
      <c r="C1651" s="94" t="s">
        <v>83</v>
      </c>
      <c r="D1651" s="94" t="s">
        <v>125</v>
      </c>
      <c r="E1651" s="94">
        <f t="shared" si="2"/>
        <v>337</v>
      </c>
      <c r="F1651" s="429">
        <v>46085.0</v>
      </c>
      <c r="G1651" s="94"/>
      <c r="H1651" s="94">
        <v>9118.0</v>
      </c>
      <c r="I1651" s="94" t="s">
        <v>11608</v>
      </c>
      <c r="J1651" s="161" t="s">
        <v>11609</v>
      </c>
      <c r="K1651" s="161" t="s">
        <v>11610</v>
      </c>
      <c r="L1651" s="430" t="s">
        <v>11610</v>
      </c>
      <c r="M1651" s="94" t="s">
        <v>11611</v>
      </c>
      <c r="N1651" s="94" t="s">
        <v>11612</v>
      </c>
      <c r="O1651" s="431">
        <v>45702.0</v>
      </c>
      <c r="P1651" s="436">
        <v>45834.0</v>
      </c>
      <c r="Q1651" s="94" t="s">
        <v>124</v>
      </c>
      <c r="R1651" s="94">
        <v>1.0</v>
      </c>
      <c r="S1651" s="167" t="s">
        <v>126</v>
      </c>
      <c r="T1651" s="162" t="s">
        <v>145</v>
      </c>
      <c r="U1651" s="167" t="s">
        <v>101</v>
      </c>
      <c r="V1651" s="167" t="s">
        <v>131</v>
      </c>
      <c r="W1651" s="175"/>
      <c r="X1651" s="163"/>
      <c r="Y1651" s="175"/>
      <c r="Z1651" s="175"/>
      <c r="AA1651" s="175"/>
    </row>
    <row r="1652" ht="22.5" customHeight="1">
      <c r="A1652" s="72">
        <f>COUNTIF('Copy of Call &amp; Chat-Lidya (buat'!$I$4:$I$1842,I1652)</f>
        <v>2</v>
      </c>
      <c r="B1652" s="436">
        <v>46085.0</v>
      </c>
      <c r="C1652" s="94" t="s">
        <v>83</v>
      </c>
      <c r="D1652" s="94" t="s">
        <v>125</v>
      </c>
      <c r="E1652" s="94">
        <f t="shared" si="2"/>
        <v>338</v>
      </c>
      <c r="F1652" s="429">
        <v>46085.0</v>
      </c>
      <c r="G1652" s="94"/>
      <c r="H1652" s="94">
        <v>9121.0</v>
      </c>
      <c r="I1652" s="94" t="s">
        <v>11614</v>
      </c>
      <c r="J1652" s="161" t="s">
        <v>11615</v>
      </c>
      <c r="K1652" s="161" t="s">
        <v>11616</v>
      </c>
      <c r="L1652" s="430" t="s">
        <v>11616</v>
      </c>
      <c r="M1652" s="94" t="s">
        <v>11617</v>
      </c>
      <c r="N1652" s="94" t="s">
        <v>11617</v>
      </c>
      <c r="O1652" s="431">
        <v>45703.0</v>
      </c>
      <c r="P1652" s="436">
        <v>45834.0</v>
      </c>
      <c r="Q1652" s="94" t="s">
        <v>124</v>
      </c>
      <c r="R1652" s="94">
        <v>1.0</v>
      </c>
      <c r="S1652" s="167" t="s">
        <v>126</v>
      </c>
      <c r="T1652" s="162" t="s">
        <v>145</v>
      </c>
      <c r="U1652" s="167" t="s">
        <v>101</v>
      </c>
      <c r="V1652" s="167" t="s">
        <v>131</v>
      </c>
      <c r="W1652" s="175"/>
      <c r="X1652" s="163"/>
      <c r="Y1652" s="175"/>
      <c r="Z1652" s="175"/>
      <c r="AA1652" s="175"/>
    </row>
    <row r="1653" ht="22.5" customHeight="1">
      <c r="A1653" s="72">
        <f>COUNTIF('Copy of Call &amp; Chat-Lidya (buat'!$I$4:$I$1842,I1653)</f>
        <v>3</v>
      </c>
      <c r="B1653" s="436">
        <v>46085.0</v>
      </c>
      <c r="C1653" s="94" t="s">
        <v>83</v>
      </c>
      <c r="D1653" s="94" t="s">
        <v>125</v>
      </c>
      <c r="E1653" s="94">
        <f t="shared" si="2"/>
        <v>339</v>
      </c>
      <c r="F1653" s="429">
        <v>46085.0</v>
      </c>
      <c r="G1653" s="94"/>
      <c r="H1653" s="94">
        <v>9131.0</v>
      </c>
      <c r="I1653" s="94" t="s">
        <v>11619</v>
      </c>
      <c r="J1653" s="161" t="s">
        <v>11620</v>
      </c>
      <c r="K1653" s="161" t="s">
        <v>11620</v>
      </c>
      <c r="L1653" s="430" t="s">
        <v>11620</v>
      </c>
      <c r="M1653" s="94" t="s">
        <v>11621</v>
      </c>
      <c r="N1653" s="94" t="s">
        <v>11621</v>
      </c>
      <c r="O1653" s="431">
        <v>45705.0</v>
      </c>
      <c r="P1653" s="436">
        <v>45834.0</v>
      </c>
      <c r="Q1653" s="94" t="s">
        <v>124</v>
      </c>
      <c r="R1653" s="94">
        <v>1.0</v>
      </c>
      <c r="S1653" s="167" t="s">
        <v>126</v>
      </c>
      <c r="T1653" s="162" t="s">
        <v>145</v>
      </c>
      <c r="U1653" s="167" t="s">
        <v>101</v>
      </c>
      <c r="V1653" s="167" t="s">
        <v>131</v>
      </c>
      <c r="W1653" s="175"/>
      <c r="X1653" s="163"/>
      <c r="Y1653" s="175"/>
      <c r="Z1653" s="175"/>
      <c r="AA1653" s="175"/>
    </row>
    <row r="1654" ht="22.5" customHeight="1">
      <c r="A1654" s="72">
        <f>COUNTIF('Copy of Call &amp; Chat-Lidya (buat'!$I$4:$I$1842,I1654)</f>
        <v>2</v>
      </c>
      <c r="B1654" s="436">
        <v>46085.0</v>
      </c>
      <c r="C1654" s="94" t="s">
        <v>83</v>
      </c>
      <c r="D1654" s="94" t="s">
        <v>125</v>
      </c>
      <c r="E1654" s="94">
        <f t="shared" si="2"/>
        <v>340</v>
      </c>
      <c r="F1654" s="429">
        <v>46085.0</v>
      </c>
      <c r="G1654" s="94"/>
      <c r="H1654" s="94">
        <v>9135.0</v>
      </c>
      <c r="I1654" s="94" t="s">
        <v>11623</v>
      </c>
      <c r="J1654" s="161" t="s">
        <v>11624</v>
      </c>
      <c r="K1654" s="161" t="s">
        <v>11625</v>
      </c>
      <c r="L1654" s="430" t="s">
        <v>11625</v>
      </c>
      <c r="M1654" s="94" t="s">
        <v>11626</v>
      </c>
      <c r="N1654" s="94" t="s">
        <v>11627</v>
      </c>
      <c r="O1654" s="431">
        <v>45705.0</v>
      </c>
      <c r="P1654" s="436">
        <v>45834.0</v>
      </c>
      <c r="Q1654" s="94" t="s">
        <v>657</v>
      </c>
      <c r="R1654" s="94">
        <v>1.0</v>
      </c>
      <c r="S1654" s="167" t="s">
        <v>126</v>
      </c>
      <c r="T1654" s="162" t="s">
        <v>145</v>
      </c>
      <c r="U1654" s="167" t="s">
        <v>101</v>
      </c>
      <c r="V1654" s="167" t="s">
        <v>131</v>
      </c>
      <c r="W1654" s="175"/>
      <c r="X1654" s="163"/>
      <c r="Y1654" s="175"/>
      <c r="Z1654" s="175"/>
      <c r="AA1654" s="175"/>
    </row>
    <row r="1655" ht="22.5" customHeight="1">
      <c r="A1655" s="72">
        <f>COUNTIF('Copy of Call &amp; Chat-Lidya (buat'!$I$4:$I$1842,I1655)</f>
        <v>2</v>
      </c>
      <c r="B1655" s="436">
        <v>46085.0</v>
      </c>
      <c r="C1655" s="94" t="s">
        <v>83</v>
      </c>
      <c r="D1655" s="94" t="s">
        <v>125</v>
      </c>
      <c r="E1655" s="94">
        <f t="shared" si="2"/>
        <v>341</v>
      </c>
      <c r="F1655" s="429">
        <v>46085.0</v>
      </c>
      <c r="G1655" s="94"/>
      <c r="H1655" s="94">
        <v>9138.0</v>
      </c>
      <c r="I1655" s="94" t="s">
        <v>11628</v>
      </c>
      <c r="J1655" s="161" t="s">
        <v>11629</v>
      </c>
      <c r="K1655" s="161" t="s">
        <v>11630</v>
      </c>
      <c r="L1655" s="430" t="s">
        <v>11630</v>
      </c>
      <c r="M1655" s="175"/>
      <c r="N1655" s="94" t="s">
        <v>11631</v>
      </c>
      <c r="O1655" s="431">
        <v>45706.0</v>
      </c>
      <c r="P1655" s="436">
        <v>45834.0</v>
      </c>
      <c r="Q1655" s="94" t="s">
        <v>461</v>
      </c>
      <c r="R1655" s="94">
        <v>1.0</v>
      </c>
      <c r="S1655" s="167" t="s">
        <v>126</v>
      </c>
      <c r="T1655" s="162" t="s">
        <v>195</v>
      </c>
      <c r="U1655" s="167" t="s">
        <v>128</v>
      </c>
      <c r="V1655" s="167" t="s">
        <v>302</v>
      </c>
      <c r="W1655" s="175"/>
      <c r="X1655" s="163"/>
      <c r="Y1655" s="175"/>
      <c r="Z1655" s="175"/>
      <c r="AA1655" s="175"/>
    </row>
    <row r="1656" ht="22.5" customHeight="1">
      <c r="A1656" s="72">
        <f>COUNTIF('Copy of Call &amp; Chat-Lidya (buat'!$I$4:$I$1842,I1656)</f>
        <v>1</v>
      </c>
      <c r="B1656" s="436">
        <v>46085.0</v>
      </c>
      <c r="C1656" s="94" t="s">
        <v>83</v>
      </c>
      <c r="D1656" s="94" t="s">
        <v>125</v>
      </c>
      <c r="E1656" s="94">
        <f t="shared" si="2"/>
        <v>342</v>
      </c>
      <c r="F1656" s="429">
        <v>46085.0</v>
      </c>
      <c r="G1656" s="94"/>
      <c r="H1656" s="94">
        <v>9140.0</v>
      </c>
      <c r="I1656" s="94" t="s">
        <v>7329</v>
      </c>
      <c r="J1656" s="161" t="s">
        <v>7330</v>
      </c>
      <c r="K1656" s="161" t="s">
        <v>7331</v>
      </c>
      <c r="L1656" s="430" t="s">
        <v>7331</v>
      </c>
      <c r="M1656" s="94" t="s">
        <v>7332</v>
      </c>
      <c r="N1656" s="94" t="s">
        <v>7332</v>
      </c>
      <c r="O1656" s="431">
        <v>45706.0</v>
      </c>
      <c r="P1656" s="436">
        <v>45834.0</v>
      </c>
      <c r="Q1656" s="94" t="s">
        <v>213</v>
      </c>
      <c r="R1656" s="94">
        <v>1.0</v>
      </c>
      <c r="S1656" s="167" t="s">
        <v>292</v>
      </c>
      <c r="T1656" s="162" t="s">
        <v>145</v>
      </c>
      <c r="U1656" s="167" t="s">
        <v>101</v>
      </c>
      <c r="V1656" s="167" t="s">
        <v>664</v>
      </c>
      <c r="W1656" s="175"/>
      <c r="X1656" s="163"/>
      <c r="Y1656" s="175"/>
      <c r="Z1656" s="175" t="s">
        <v>3213</v>
      </c>
      <c r="AA1656" s="175"/>
    </row>
    <row r="1657" ht="22.5" customHeight="1">
      <c r="A1657" s="72">
        <f>COUNTIF('Copy of Call &amp; Chat-Lidya (buat'!$I$4:$I$1842,I1657)</f>
        <v>3</v>
      </c>
      <c r="B1657" s="436">
        <v>46085.0</v>
      </c>
      <c r="C1657" s="94" t="s">
        <v>83</v>
      </c>
      <c r="D1657" s="94" t="s">
        <v>125</v>
      </c>
      <c r="E1657" s="94">
        <f t="shared" si="2"/>
        <v>343</v>
      </c>
      <c r="F1657" s="429">
        <v>46085.0</v>
      </c>
      <c r="G1657" s="94"/>
      <c r="H1657" s="94">
        <v>9150.0</v>
      </c>
      <c r="I1657" s="94" t="s">
        <v>3878</v>
      </c>
      <c r="J1657" s="161" t="s">
        <v>3891</v>
      </c>
      <c r="K1657" s="161" t="s">
        <v>3880</v>
      </c>
      <c r="L1657" s="430" t="s">
        <v>3880</v>
      </c>
      <c r="M1657" s="94" t="s">
        <v>3881</v>
      </c>
      <c r="N1657" s="94" t="s">
        <v>3881</v>
      </c>
      <c r="O1657" s="431">
        <v>45708.0</v>
      </c>
      <c r="P1657" s="436">
        <v>45834.0</v>
      </c>
      <c r="Q1657" s="94" t="s">
        <v>278</v>
      </c>
      <c r="R1657" s="94">
        <v>1.0</v>
      </c>
      <c r="S1657" s="167" t="s">
        <v>99</v>
      </c>
      <c r="T1657" s="162" t="s">
        <v>145</v>
      </c>
      <c r="U1657" s="163"/>
      <c r="V1657" s="163"/>
      <c r="W1657" s="175"/>
      <c r="X1657" s="163"/>
      <c r="Y1657" s="175"/>
      <c r="Z1657" s="175"/>
      <c r="AA1657" s="175"/>
    </row>
    <row r="1658" ht="22.5" customHeight="1">
      <c r="A1658" s="72">
        <f>COUNTIF('Copy of Call &amp; Chat-Lidya (buat'!$I$4:$I$1842,I1658)</f>
        <v>2</v>
      </c>
      <c r="B1658" s="436">
        <v>46085.0</v>
      </c>
      <c r="C1658" s="94" t="s">
        <v>83</v>
      </c>
      <c r="D1658" s="94" t="s">
        <v>125</v>
      </c>
      <c r="E1658" s="94">
        <f t="shared" si="2"/>
        <v>344</v>
      </c>
      <c r="F1658" s="429">
        <v>46085.0</v>
      </c>
      <c r="G1658" s="94"/>
      <c r="H1658" s="94">
        <v>9151.0</v>
      </c>
      <c r="I1658" s="94" t="s">
        <v>7386</v>
      </c>
      <c r="J1658" s="161" t="s">
        <v>7387</v>
      </c>
      <c r="K1658" s="161" t="s">
        <v>7388</v>
      </c>
      <c r="L1658" s="430" t="s">
        <v>7388</v>
      </c>
      <c r="M1658" s="94" t="s">
        <v>7389</v>
      </c>
      <c r="N1658" s="94" t="s">
        <v>7390</v>
      </c>
      <c r="O1658" s="431">
        <v>45708.0</v>
      </c>
      <c r="P1658" s="436">
        <v>45834.0</v>
      </c>
      <c r="Q1658" s="94" t="s">
        <v>124</v>
      </c>
      <c r="R1658" s="94">
        <v>1.0</v>
      </c>
      <c r="S1658" s="167" t="s">
        <v>99</v>
      </c>
      <c r="T1658" s="162" t="s">
        <v>145</v>
      </c>
      <c r="U1658" s="163"/>
      <c r="V1658" s="163"/>
      <c r="W1658" s="175"/>
      <c r="X1658" s="163"/>
      <c r="Y1658" s="175"/>
      <c r="Z1658" s="175"/>
      <c r="AA1658" s="175"/>
    </row>
    <row r="1659" ht="22.5" customHeight="1">
      <c r="A1659" s="72">
        <f>COUNTIF('Copy of Call &amp; Chat-Lidya (buat'!$I$4:$I$1842,I1659)</f>
        <v>1</v>
      </c>
      <c r="B1659" s="436">
        <v>46085.0</v>
      </c>
      <c r="C1659" s="94" t="s">
        <v>83</v>
      </c>
      <c r="D1659" s="94" t="s">
        <v>125</v>
      </c>
      <c r="E1659" s="94">
        <f t="shared" si="2"/>
        <v>345</v>
      </c>
      <c r="F1659" s="429">
        <v>46085.0</v>
      </c>
      <c r="G1659" s="94"/>
      <c r="H1659" s="94">
        <v>9155.0</v>
      </c>
      <c r="I1659" s="94" t="s">
        <v>7398</v>
      </c>
      <c r="J1659" s="161" t="s">
        <v>7399</v>
      </c>
      <c r="K1659" s="161" t="s">
        <v>7400</v>
      </c>
      <c r="L1659" s="430" t="s">
        <v>7400</v>
      </c>
      <c r="M1659" s="175"/>
      <c r="N1659" s="94" t="s">
        <v>7403</v>
      </c>
      <c r="O1659" s="431">
        <v>45709.0</v>
      </c>
      <c r="P1659" s="436">
        <v>45834.0</v>
      </c>
      <c r="Q1659" s="94" t="s">
        <v>124</v>
      </c>
      <c r="R1659" s="94">
        <v>1.0</v>
      </c>
      <c r="S1659" s="167" t="s">
        <v>99</v>
      </c>
      <c r="T1659" s="162" t="s">
        <v>127</v>
      </c>
      <c r="U1659" s="163"/>
      <c r="V1659" s="163"/>
      <c r="W1659" s="175"/>
      <c r="X1659" s="163"/>
      <c r="Y1659" s="175"/>
      <c r="Z1659" s="175" t="s">
        <v>533</v>
      </c>
      <c r="AA1659" s="175"/>
    </row>
    <row r="1660" ht="22.5" customHeight="1">
      <c r="A1660" s="72">
        <f>COUNTIF('Copy of Call &amp; Chat-Lidya (buat'!$I$4:$I$1842,I1660)</f>
        <v>2</v>
      </c>
      <c r="B1660" s="436">
        <v>46085.0</v>
      </c>
      <c r="C1660" s="94" t="s">
        <v>83</v>
      </c>
      <c r="D1660" s="94" t="s">
        <v>125</v>
      </c>
      <c r="E1660" s="94">
        <f t="shared" si="2"/>
        <v>346</v>
      </c>
      <c r="F1660" s="429">
        <v>46085.0</v>
      </c>
      <c r="G1660" s="94"/>
      <c r="H1660" s="94">
        <v>9160.0</v>
      </c>
      <c r="I1660" s="94" t="s">
        <v>11637</v>
      </c>
      <c r="J1660" s="161" t="s">
        <v>11638</v>
      </c>
      <c r="K1660" s="161" t="s">
        <v>4185</v>
      </c>
      <c r="L1660" s="430" t="s">
        <v>4185</v>
      </c>
      <c r="M1660" s="94" t="s">
        <v>11639</v>
      </c>
      <c r="N1660" s="94" t="s">
        <v>11640</v>
      </c>
      <c r="O1660" s="431">
        <v>45709.0</v>
      </c>
      <c r="P1660" s="436">
        <v>45834.0</v>
      </c>
      <c r="Q1660" s="94" t="s">
        <v>625</v>
      </c>
      <c r="R1660" s="94">
        <v>1.0</v>
      </c>
      <c r="S1660" s="167" t="s">
        <v>99</v>
      </c>
      <c r="T1660" s="162" t="s">
        <v>145</v>
      </c>
      <c r="U1660" s="163"/>
      <c r="V1660" s="163"/>
      <c r="W1660" s="175"/>
      <c r="X1660" s="163"/>
      <c r="Y1660" s="175"/>
      <c r="Z1660" s="175"/>
      <c r="AA1660" s="175"/>
    </row>
    <row r="1661" ht="22.5" customHeight="1">
      <c r="A1661" s="72">
        <f>COUNTIF('Copy of Call &amp; Chat-Lidya (buat'!$I$4:$I$1842,I1661)</f>
        <v>3</v>
      </c>
      <c r="B1661" s="436">
        <v>46085.0</v>
      </c>
      <c r="C1661" s="94" t="s">
        <v>83</v>
      </c>
      <c r="D1661" s="94" t="s">
        <v>125</v>
      </c>
      <c r="E1661" s="94">
        <f t="shared" si="2"/>
        <v>347</v>
      </c>
      <c r="F1661" s="429">
        <v>46085.0</v>
      </c>
      <c r="G1661" s="94"/>
      <c r="H1661" s="94">
        <v>9162.0</v>
      </c>
      <c r="I1661" s="94" t="s">
        <v>11641</v>
      </c>
      <c r="J1661" s="161" t="s">
        <v>11642</v>
      </c>
      <c r="K1661" s="161" t="s">
        <v>11643</v>
      </c>
      <c r="L1661" s="430" t="s">
        <v>11643</v>
      </c>
      <c r="M1661" s="94" t="s">
        <v>11644</v>
      </c>
      <c r="N1661" s="94" t="s">
        <v>11644</v>
      </c>
      <c r="O1661" s="431">
        <v>45709.0</v>
      </c>
      <c r="P1661" s="436">
        <v>45834.0</v>
      </c>
      <c r="Q1661" s="94" t="s">
        <v>213</v>
      </c>
      <c r="R1661" s="94">
        <v>1.0</v>
      </c>
      <c r="S1661" s="167" t="s">
        <v>99</v>
      </c>
      <c r="T1661" s="162" t="s">
        <v>145</v>
      </c>
      <c r="U1661" s="163"/>
      <c r="V1661" s="163"/>
      <c r="W1661" s="175"/>
      <c r="X1661" s="163"/>
      <c r="Y1661" s="175"/>
      <c r="Z1661" s="175"/>
      <c r="AA1661" s="175"/>
    </row>
    <row r="1662" ht="22.5" customHeight="1">
      <c r="A1662" s="72">
        <f>COUNTIF('Copy of Call &amp; Chat-Lidya (buat'!$I$4:$I$1842,I1662)</f>
        <v>2</v>
      </c>
      <c r="B1662" s="436">
        <v>46085.0</v>
      </c>
      <c r="C1662" s="94" t="s">
        <v>83</v>
      </c>
      <c r="D1662" s="94" t="s">
        <v>125</v>
      </c>
      <c r="E1662" s="94">
        <f t="shared" si="2"/>
        <v>348</v>
      </c>
      <c r="F1662" s="429">
        <v>46085.0</v>
      </c>
      <c r="G1662" s="94"/>
      <c r="H1662" s="94">
        <v>9165.0</v>
      </c>
      <c r="I1662" s="94" t="s">
        <v>11645</v>
      </c>
      <c r="J1662" s="161" t="s">
        <v>11646</v>
      </c>
      <c r="K1662" s="161" t="s">
        <v>11647</v>
      </c>
      <c r="L1662" s="430" t="s">
        <v>11647</v>
      </c>
      <c r="M1662" s="94" t="s">
        <v>11648</v>
      </c>
      <c r="N1662" s="94" t="s">
        <v>11648</v>
      </c>
      <c r="O1662" s="431">
        <v>45710.0</v>
      </c>
      <c r="P1662" s="436">
        <v>45834.0</v>
      </c>
      <c r="Q1662" s="94" t="s">
        <v>124</v>
      </c>
      <c r="R1662" s="94">
        <v>1.0</v>
      </c>
      <c r="S1662" s="167" t="s">
        <v>99</v>
      </c>
      <c r="T1662" s="162" t="s">
        <v>145</v>
      </c>
      <c r="U1662" s="167" t="s">
        <v>101</v>
      </c>
      <c r="V1662" s="167" t="s">
        <v>131</v>
      </c>
      <c r="W1662" s="175"/>
      <c r="X1662" s="163"/>
      <c r="Y1662" s="175"/>
      <c r="Z1662" s="175"/>
      <c r="AA1662" s="175"/>
    </row>
    <row r="1663" ht="22.5" customHeight="1">
      <c r="A1663" s="72">
        <f>COUNTIF('Copy of Call &amp; Chat-Lidya (buat'!$I$4:$I$1842,I1663)</f>
        <v>2</v>
      </c>
      <c r="B1663" s="436">
        <v>46085.0</v>
      </c>
      <c r="C1663" s="94" t="s">
        <v>83</v>
      </c>
      <c r="D1663" s="94" t="s">
        <v>125</v>
      </c>
      <c r="E1663" s="94">
        <f t="shared" si="2"/>
        <v>349</v>
      </c>
      <c r="F1663" s="429">
        <v>46085.0</v>
      </c>
      <c r="G1663" s="94"/>
      <c r="H1663" s="94">
        <v>9166.0</v>
      </c>
      <c r="I1663" s="94" t="s">
        <v>11651</v>
      </c>
      <c r="J1663" s="161" t="s">
        <v>11652</v>
      </c>
      <c r="K1663" s="161" t="s">
        <v>11653</v>
      </c>
      <c r="L1663" s="430" t="s">
        <v>11653</v>
      </c>
      <c r="M1663" s="94" t="s">
        <v>11654</v>
      </c>
      <c r="N1663" s="94" t="s">
        <v>11654</v>
      </c>
      <c r="O1663" s="431">
        <v>45711.0</v>
      </c>
      <c r="P1663" s="436">
        <v>45834.0</v>
      </c>
      <c r="Q1663" s="94" t="s">
        <v>124</v>
      </c>
      <c r="R1663" s="94">
        <v>1.0</v>
      </c>
      <c r="S1663" s="167" t="s">
        <v>99</v>
      </c>
      <c r="T1663" s="162" t="s">
        <v>145</v>
      </c>
      <c r="U1663" s="167" t="s">
        <v>101</v>
      </c>
      <c r="V1663" s="167" t="s">
        <v>131</v>
      </c>
      <c r="W1663" s="175"/>
      <c r="X1663" s="163"/>
      <c r="Y1663" s="175"/>
      <c r="Z1663" s="175"/>
      <c r="AA1663" s="175"/>
    </row>
    <row r="1664" ht="22.5" customHeight="1">
      <c r="A1664" s="72">
        <f>COUNTIF('Copy of Call &amp; Chat-Lidya (buat'!$I$4:$I$1842,I1664)</f>
        <v>2</v>
      </c>
      <c r="B1664" s="436">
        <v>46085.0</v>
      </c>
      <c r="C1664" s="94" t="s">
        <v>83</v>
      </c>
      <c r="D1664" s="94" t="s">
        <v>125</v>
      </c>
      <c r="E1664" s="94">
        <f t="shared" si="2"/>
        <v>350</v>
      </c>
      <c r="F1664" s="429">
        <v>46085.0</v>
      </c>
      <c r="G1664" s="94"/>
      <c r="H1664" s="94">
        <v>9168.0</v>
      </c>
      <c r="I1664" s="94" t="s">
        <v>7411</v>
      </c>
      <c r="J1664" s="161" t="s">
        <v>11656</v>
      </c>
      <c r="K1664" s="161" t="s">
        <v>7413</v>
      </c>
      <c r="L1664" s="430" t="s">
        <v>7413</v>
      </c>
      <c r="M1664" s="175"/>
      <c r="N1664" s="94" t="s">
        <v>7414</v>
      </c>
      <c r="O1664" s="431">
        <v>45711.0</v>
      </c>
      <c r="P1664" s="436">
        <v>45834.0</v>
      </c>
      <c r="Q1664" s="94" t="s">
        <v>124</v>
      </c>
      <c r="R1664" s="94">
        <v>1.0</v>
      </c>
      <c r="S1664" s="167" t="s">
        <v>99</v>
      </c>
      <c r="T1664" s="162" t="s">
        <v>145</v>
      </c>
      <c r="U1664" s="167" t="s">
        <v>101</v>
      </c>
      <c r="V1664" s="167" t="s">
        <v>131</v>
      </c>
      <c r="W1664" s="175"/>
      <c r="X1664" s="163"/>
      <c r="Y1664" s="175"/>
      <c r="Z1664" s="175"/>
      <c r="AA1664" s="175"/>
    </row>
    <row r="1665" ht="22.5" customHeight="1">
      <c r="A1665" s="72">
        <f>COUNTIF('Copy of Call &amp; Chat-Lidya (buat'!$I$4:$I$1842,I1665)</f>
        <v>2</v>
      </c>
      <c r="B1665" s="436">
        <v>46085.0</v>
      </c>
      <c r="C1665" s="94" t="s">
        <v>83</v>
      </c>
      <c r="D1665" s="94" t="s">
        <v>125</v>
      </c>
      <c r="E1665" s="94">
        <f t="shared" si="2"/>
        <v>351</v>
      </c>
      <c r="F1665" s="429">
        <v>46085.0</v>
      </c>
      <c r="G1665" s="94"/>
      <c r="H1665" s="94">
        <v>9169.0</v>
      </c>
      <c r="I1665" s="94" t="s">
        <v>7428</v>
      </c>
      <c r="J1665" s="161" t="s">
        <v>7429</v>
      </c>
      <c r="K1665" s="161" t="s">
        <v>7430</v>
      </c>
      <c r="L1665" s="430" t="s">
        <v>7430</v>
      </c>
      <c r="M1665" s="94" t="s">
        <v>7433</v>
      </c>
      <c r="N1665" s="94" t="s">
        <v>7433</v>
      </c>
      <c r="O1665" s="431">
        <v>45711.0</v>
      </c>
      <c r="P1665" s="436">
        <v>45834.0</v>
      </c>
      <c r="Q1665" s="94" t="s">
        <v>213</v>
      </c>
      <c r="R1665" s="94">
        <v>1.0</v>
      </c>
      <c r="S1665" s="167" t="s">
        <v>99</v>
      </c>
      <c r="T1665" s="162" t="s">
        <v>145</v>
      </c>
      <c r="U1665" s="167" t="s">
        <v>101</v>
      </c>
      <c r="V1665" s="167" t="s">
        <v>131</v>
      </c>
      <c r="W1665" s="175"/>
      <c r="X1665" s="163"/>
      <c r="Y1665" s="175"/>
      <c r="Z1665" s="175"/>
      <c r="AA1665" s="175"/>
    </row>
    <row r="1666" ht="22.5" customHeight="1">
      <c r="A1666" s="72">
        <f>COUNTIF('Copy of Call &amp; Chat-Lidya (buat'!$I$4:$I$1842,I1666)</f>
        <v>2</v>
      </c>
      <c r="B1666" s="436">
        <v>46085.0</v>
      </c>
      <c r="C1666" s="94" t="s">
        <v>83</v>
      </c>
      <c r="D1666" s="94" t="s">
        <v>125</v>
      </c>
      <c r="E1666" s="94">
        <f t="shared" si="2"/>
        <v>352</v>
      </c>
      <c r="F1666" s="429">
        <v>46085.0</v>
      </c>
      <c r="G1666" s="94"/>
      <c r="H1666" s="94">
        <v>9170.0</v>
      </c>
      <c r="I1666" s="94" t="s">
        <v>7449</v>
      </c>
      <c r="J1666" s="161" t="s">
        <v>11663</v>
      </c>
      <c r="K1666" s="161" t="s">
        <v>7451</v>
      </c>
      <c r="L1666" s="430" t="s">
        <v>7451</v>
      </c>
      <c r="M1666" s="94" t="s">
        <v>7452</v>
      </c>
      <c r="N1666" s="94" t="s">
        <v>7452</v>
      </c>
      <c r="O1666" s="431">
        <v>45711.0</v>
      </c>
      <c r="P1666" s="436">
        <v>45834.0</v>
      </c>
      <c r="Q1666" s="94" t="s">
        <v>143</v>
      </c>
      <c r="R1666" s="94">
        <v>1.0</v>
      </c>
      <c r="S1666" s="167" t="s">
        <v>99</v>
      </c>
      <c r="T1666" s="162" t="s">
        <v>145</v>
      </c>
      <c r="U1666" s="167" t="s">
        <v>101</v>
      </c>
      <c r="V1666" s="167" t="s">
        <v>131</v>
      </c>
      <c r="W1666" s="175"/>
      <c r="X1666" s="163"/>
      <c r="Y1666" s="175"/>
      <c r="Z1666" s="175"/>
      <c r="AA1666" s="175"/>
    </row>
    <row r="1667" ht="22.5" customHeight="1">
      <c r="A1667" s="72">
        <f>COUNTIF('Copy of Call &amp; Chat-Lidya (buat'!$I$4:$I$1842,I1667)</f>
        <v>2</v>
      </c>
      <c r="B1667" s="436">
        <v>46085.0</v>
      </c>
      <c r="C1667" s="94" t="s">
        <v>83</v>
      </c>
      <c r="D1667" s="94" t="s">
        <v>125</v>
      </c>
      <c r="E1667" s="94">
        <f t="shared" si="2"/>
        <v>353</v>
      </c>
      <c r="F1667" s="429">
        <v>46085.0</v>
      </c>
      <c r="G1667" s="94"/>
      <c r="H1667" s="94">
        <v>9171.0</v>
      </c>
      <c r="I1667" s="94" t="s">
        <v>7460</v>
      </c>
      <c r="J1667" s="161" t="s">
        <v>7461</v>
      </c>
      <c r="K1667" s="161" t="s">
        <v>7095</v>
      </c>
      <c r="L1667" s="430" t="s">
        <v>7095</v>
      </c>
      <c r="M1667" s="94" t="s">
        <v>7464</v>
      </c>
      <c r="N1667" s="94" t="s">
        <v>7465</v>
      </c>
      <c r="O1667" s="431">
        <v>45711.0</v>
      </c>
      <c r="P1667" s="436">
        <v>45834.0</v>
      </c>
      <c r="Q1667" s="94" t="s">
        <v>124</v>
      </c>
      <c r="R1667" s="94">
        <v>1.0</v>
      </c>
      <c r="S1667" s="167" t="s">
        <v>99</v>
      </c>
      <c r="T1667" s="162" t="s">
        <v>145</v>
      </c>
      <c r="U1667" s="167" t="s">
        <v>101</v>
      </c>
      <c r="V1667" s="167" t="s">
        <v>131</v>
      </c>
      <c r="W1667" s="175"/>
      <c r="X1667" s="163"/>
      <c r="Y1667" s="175"/>
      <c r="Z1667" s="175"/>
      <c r="AA1667" s="175"/>
    </row>
    <row r="1668" ht="22.5" customHeight="1">
      <c r="A1668" s="72">
        <f>COUNTIF('Copy of Call &amp; Chat-Lidya (buat'!$I$4:$I$1842,I1668)</f>
        <v>2</v>
      </c>
      <c r="B1668" s="436">
        <v>46085.0</v>
      </c>
      <c r="C1668" s="94" t="s">
        <v>83</v>
      </c>
      <c r="D1668" s="94" t="s">
        <v>125</v>
      </c>
      <c r="E1668" s="94">
        <f t="shared" si="2"/>
        <v>354</v>
      </c>
      <c r="F1668" s="429">
        <v>46085.0</v>
      </c>
      <c r="G1668" s="94"/>
      <c r="H1668" s="94">
        <v>9177.0</v>
      </c>
      <c r="I1668" s="94" t="s">
        <v>7505</v>
      </c>
      <c r="J1668" s="161" t="s">
        <v>7506</v>
      </c>
      <c r="K1668" s="161" t="s">
        <v>7507</v>
      </c>
      <c r="L1668" s="430" t="s">
        <v>7507</v>
      </c>
      <c r="M1668" s="94" t="s">
        <v>7508</v>
      </c>
      <c r="N1668" s="94" t="s">
        <v>7508</v>
      </c>
      <c r="O1668" s="431">
        <v>45712.0</v>
      </c>
      <c r="P1668" s="436">
        <v>45834.0</v>
      </c>
      <c r="Q1668" s="94" t="s">
        <v>213</v>
      </c>
      <c r="R1668" s="94">
        <v>1.0</v>
      </c>
      <c r="S1668" s="167" t="s">
        <v>99</v>
      </c>
      <c r="T1668" s="162" t="s">
        <v>145</v>
      </c>
      <c r="U1668" s="167" t="s">
        <v>101</v>
      </c>
      <c r="V1668" s="167" t="s">
        <v>131</v>
      </c>
      <c r="W1668" s="175"/>
      <c r="X1668" s="163"/>
      <c r="Y1668" s="175"/>
      <c r="Z1668" s="175"/>
      <c r="AA1668" s="175"/>
    </row>
    <row r="1669" ht="22.5" customHeight="1">
      <c r="A1669" s="72">
        <f>COUNTIF('Copy of Call &amp; Chat-Lidya (buat'!$I$4:$I$1842,I1669)</f>
        <v>3</v>
      </c>
      <c r="B1669" s="436">
        <v>46085.0</v>
      </c>
      <c r="C1669" s="94" t="s">
        <v>83</v>
      </c>
      <c r="D1669" s="94" t="s">
        <v>125</v>
      </c>
      <c r="E1669" s="94">
        <f t="shared" si="2"/>
        <v>355</v>
      </c>
      <c r="F1669" s="429">
        <v>46085.0</v>
      </c>
      <c r="G1669" s="94"/>
      <c r="H1669" s="94">
        <v>9189.0</v>
      </c>
      <c r="I1669" s="94" t="s">
        <v>7565</v>
      </c>
      <c r="J1669" s="161" t="s">
        <v>7566</v>
      </c>
      <c r="K1669" s="161" t="s">
        <v>7567</v>
      </c>
      <c r="L1669" s="430" t="s">
        <v>7567</v>
      </c>
      <c r="M1669" s="94" t="s">
        <v>7569</v>
      </c>
      <c r="N1669" s="94" t="s">
        <v>7569</v>
      </c>
      <c r="O1669" s="431">
        <v>45715.0</v>
      </c>
      <c r="P1669" s="436">
        <v>45834.0</v>
      </c>
      <c r="Q1669" s="94" t="s">
        <v>115</v>
      </c>
      <c r="R1669" s="94">
        <v>1.0</v>
      </c>
      <c r="S1669" s="167" t="s">
        <v>99</v>
      </c>
      <c r="T1669" s="162" t="s">
        <v>145</v>
      </c>
      <c r="U1669" s="167" t="s">
        <v>101</v>
      </c>
      <c r="V1669" s="167" t="s">
        <v>131</v>
      </c>
      <c r="W1669" s="175"/>
      <c r="X1669" s="163"/>
      <c r="Y1669" s="175"/>
      <c r="Z1669" s="175"/>
      <c r="AA1669" s="175"/>
    </row>
    <row r="1670" ht="22.5" customHeight="1">
      <c r="A1670" s="72">
        <f>COUNTIF('Copy of Call &amp; Chat-Lidya (buat'!$I$4:$I$1842,I1670)</f>
        <v>3</v>
      </c>
      <c r="B1670" s="436">
        <v>46085.0</v>
      </c>
      <c r="C1670" s="94" t="s">
        <v>83</v>
      </c>
      <c r="D1670" s="94" t="s">
        <v>125</v>
      </c>
      <c r="E1670" s="94">
        <f t="shared" si="2"/>
        <v>356</v>
      </c>
      <c r="F1670" s="429">
        <v>46085.0</v>
      </c>
      <c r="G1670" s="94"/>
      <c r="H1670" s="94">
        <v>9191.0</v>
      </c>
      <c r="I1670" s="94" t="s">
        <v>11671</v>
      </c>
      <c r="J1670" s="161" t="s">
        <v>11672</v>
      </c>
      <c r="K1670" s="161" t="s">
        <v>11673</v>
      </c>
      <c r="L1670" s="430" t="s">
        <v>11673</v>
      </c>
      <c r="M1670" s="94" t="s">
        <v>11674</v>
      </c>
      <c r="N1670" s="94" t="s">
        <v>11674</v>
      </c>
      <c r="O1670" s="431">
        <v>45715.0</v>
      </c>
      <c r="P1670" s="436">
        <v>45834.0</v>
      </c>
      <c r="Q1670" s="94" t="s">
        <v>143</v>
      </c>
      <c r="R1670" s="94">
        <v>1.0</v>
      </c>
      <c r="S1670" s="167" t="s">
        <v>99</v>
      </c>
      <c r="T1670" s="162" t="s">
        <v>145</v>
      </c>
      <c r="U1670" s="167" t="s">
        <v>101</v>
      </c>
      <c r="V1670" s="167" t="s">
        <v>131</v>
      </c>
      <c r="W1670" s="175"/>
      <c r="X1670" s="163"/>
      <c r="Y1670" s="175"/>
      <c r="Z1670" s="175"/>
      <c r="AA1670" s="175"/>
    </row>
    <row r="1671" ht="22.5" customHeight="1">
      <c r="A1671" s="72">
        <f>COUNTIF('Copy of Call &amp; Chat-Lidya (buat'!$I$4:$I$1842,I1671)</f>
        <v>3</v>
      </c>
      <c r="B1671" s="436">
        <v>46085.0</v>
      </c>
      <c r="C1671" s="94" t="s">
        <v>83</v>
      </c>
      <c r="D1671" s="94" t="s">
        <v>125</v>
      </c>
      <c r="E1671" s="94">
        <f t="shared" si="2"/>
        <v>357</v>
      </c>
      <c r="F1671" s="429">
        <v>46085.0</v>
      </c>
      <c r="G1671" s="94"/>
      <c r="H1671" s="94">
        <v>9193.0</v>
      </c>
      <c r="I1671" s="94" t="s">
        <v>7572</v>
      </c>
      <c r="J1671" s="161" t="s">
        <v>11676</v>
      </c>
      <c r="K1671" s="161" t="s">
        <v>7574</v>
      </c>
      <c r="L1671" s="430" t="s">
        <v>7574</v>
      </c>
      <c r="M1671" s="94" t="s">
        <v>7575</v>
      </c>
      <c r="N1671" s="94" t="s">
        <v>7577</v>
      </c>
      <c r="O1671" s="431">
        <v>45716.0</v>
      </c>
      <c r="P1671" s="436">
        <v>45834.0</v>
      </c>
      <c r="Q1671" s="94" t="s">
        <v>143</v>
      </c>
      <c r="R1671" s="94">
        <v>0.0</v>
      </c>
      <c r="S1671" s="167" t="s">
        <v>251</v>
      </c>
      <c r="T1671" s="162" t="s">
        <v>127</v>
      </c>
      <c r="U1671" s="167" t="s">
        <v>128</v>
      </c>
      <c r="V1671" s="167" t="s">
        <v>131</v>
      </c>
      <c r="W1671" s="175"/>
      <c r="X1671" s="163"/>
      <c r="Y1671" s="175"/>
      <c r="Z1671" s="175" t="s">
        <v>6899</v>
      </c>
      <c r="AA1671" s="175"/>
    </row>
    <row r="1672" ht="22.5" customHeight="1">
      <c r="A1672" s="72">
        <f>COUNTIF('Copy of Call &amp; Chat-Lidya (buat'!$I$4:$I$1842,I1672)</f>
        <v>3</v>
      </c>
      <c r="B1672" s="436">
        <v>46085.0</v>
      </c>
      <c r="C1672" s="94" t="s">
        <v>83</v>
      </c>
      <c r="D1672" s="94" t="s">
        <v>125</v>
      </c>
      <c r="E1672" s="94">
        <f t="shared" si="2"/>
        <v>358</v>
      </c>
      <c r="F1672" s="429">
        <v>46085.0</v>
      </c>
      <c r="G1672" s="94"/>
      <c r="H1672" s="94">
        <v>9195.0</v>
      </c>
      <c r="I1672" s="94" t="s">
        <v>7583</v>
      </c>
      <c r="J1672" s="161" t="s">
        <v>7584</v>
      </c>
      <c r="K1672" s="161" t="s">
        <v>7585</v>
      </c>
      <c r="L1672" s="430" t="s">
        <v>7585</v>
      </c>
      <c r="M1672" s="94" t="s">
        <v>7586</v>
      </c>
      <c r="N1672" s="94" t="s">
        <v>7586</v>
      </c>
      <c r="O1672" s="431">
        <v>45717.0</v>
      </c>
      <c r="P1672" s="436">
        <v>45834.0</v>
      </c>
      <c r="Q1672" s="94" t="s">
        <v>124</v>
      </c>
      <c r="R1672" s="94">
        <v>1.0</v>
      </c>
      <c r="S1672" s="167" t="s">
        <v>99</v>
      </c>
      <c r="T1672" s="162" t="s">
        <v>145</v>
      </c>
      <c r="U1672" s="167" t="s">
        <v>101</v>
      </c>
      <c r="V1672" s="167" t="s">
        <v>131</v>
      </c>
      <c r="W1672" s="175"/>
      <c r="X1672" s="163"/>
      <c r="Y1672" s="175"/>
      <c r="Z1672" s="175"/>
      <c r="AA1672" s="175"/>
    </row>
    <row r="1673" ht="22.5" customHeight="1">
      <c r="A1673" s="72">
        <f>COUNTIF('Copy of Call &amp; Chat-Lidya (buat'!$I$4:$I$1842,I1673)</f>
        <v>2</v>
      </c>
      <c r="B1673" s="436">
        <v>46085.0</v>
      </c>
      <c r="C1673" s="94" t="s">
        <v>83</v>
      </c>
      <c r="D1673" s="94" t="s">
        <v>125</v>
      </c>
      <c r="E1673" s="94">
        <f t="shared" si="2"/>
        <v>359</v>
      </c>
      <c r="F1673" s="429">
        <v>46085.0</v>
      </c>
      <c r="G1673" s="94"/>
      <c r="H1673" s="94">
        <v>9196.0</v>
      </c>
      <c r="I1673" s="94" t="s">
        <v>11680</v>
      </c>
      <c r="J1673" s="161" t="s">
        <v>11681</v>
      </c>
      <c r="K1673" s="161" t="s">
        <v>11682</v>
      </c>
      <c r="L1673" s="430" t="s">
        <v>11682</v>
      </c>
      <c r="M1673" s="94" t="s">
        <v>11683</v>
      </c>
      <c r="N1673" s="175"/>
      <c r="O1673" s="431">
        <v>45717.0</v>
      </c>
      <c r="P1673" s="436">
        <v>45834.0</v>
      </c>
      <c r="Q1673" s="94" t="s">
        <v>11684</v>
      </c>
      <c r="R1673" s="94">
        <v>1.0</v>
      </c>
      <c r="S1673" s="167" t="s">
        <v>99</v>
      </c>
      <c r="T1673" s="162" t="s">
        <v>145</v>
      </c>
      <c r="U1673" s="167" t="s">
        <v>101</v>
      </c>
      <c r="V1673" s="167" t="s">
        <v>131</v>
      </c>
      <c r="W1673" s="175"/>
      <c r="X1673" s="163"/>
      <c r="Y1673" s="175"/>
      <c r="Z1673" s="175"/>
      <c r="AA1673" s="175"/>
    </row>
    <row r="1674" ht="22.5" customHeight="1">
      <c r="A1674" s="72">
        <f>COUNTIF('Copy of Call &amp; Chat-Lidya (buat'!$I$4:$I$1842,I1674)</f>
        <v>3</v>
      </c>
      <c r="B1674" s="436">
        <v>46085.0</v>
      </c>
      <c r="C1674" s="94" t="s">
        <v>83</v>
      </c>
      <c r="D1674" s="94" t="s">
        <v>125</v>
      </c>
      <c r="E1674" s="94">
        <f t="shared" si="2"/>
        <v>360</v>
      </c>
      <c r="F1674" s="429">
        <v>46085.0</v>
      </c>
      <c r="G1674" s="94"/>
      <c r="H1674" s="94">
        <v>9198.0</v>
      </c>
      <c r="I1674" s="94" t="s">
        <v>7592</v>
      </c>
      <c r="J1674" s="161" t="s">
        <v>7593</v>
      </c>
      <c r="K1674" s="161" t="s">
        <v>7594</v>
      </c>
      <c r="L1674" s="430" t="s">
        <v>7594</v>
      </c>
      <c r="M1674" s="94" t="s">
        <v>7596</v>
      </c>
      <c r="N1674" s="94" t="s">
        <v>7596</v>
      </c>
      <c r="O1674" s="431">
        <v>45718.0</v>
      </c>
      <c r="P1674" s="436">
        <v>45834.0</v>
      </c>
      <c r="Q1674" s="94" t="s">
        <v>399</v>
      </c>
      <c r="R1674" s="94">
        <v>1.0</v>
      </c>
      <c r="S1674" s="167" t="s">
        <v>99</v>
      </c>
      <c r="T1674" s="162" t="s">
        <v>145</v>
      </c>
      <c r="U1674" s="167" t="s">
        <v>101</v>
      </c>
      <c r="V1674" s="167" t="s">
        <v>131</v>
      </c>
      <c r="W1674" s="175"/>
      <c r="X1674" s="163"/>
      <c r="Y1674" s="175"/>
      <c r="Z1674" s="175"/>
      <c r="AA1674" s="175"/>
    </row>
    <row r="1675" ht="22.5" customHeight="1">
      <c r="A1675" s="72">
        <f>COUNTIF('Copy of Call &amp; Chat-Lidya (buat'!$I$4:$I$1842,I1675)</f>
        <v>2</v>
      </c>
      <c r="B1675" s="436">
        <v>46085.0</v>
      </c>
      <c r="C1675" s="94" t="s">
        <v>83</v>
      </c>
      <c r="D1675" s="94" t="s">
        <v>125</v>
      </c>
      <c r="E1675" s="94">
        <f t="shared" si="2"/>
        <v>361</v>
      </c>
      <c r="F1675" s="429">
        <v>46085.0</v>
      </c>
      <c r="G1675" s="94"/>
      <c r="H1675" s="94">
        <v>9201.0</v>
      </c>
      <c r="I1675" s="94" t="s">
        <v>11689</v>
      </c>
      <c r="J1675" s="161" t="s">
        <v>11691</v>
      </c>
      <c r="K1675" s="161" t="s">
        <v>11692</v>
      </c>
      <c r="L1675" s="430" t="s">
        <v>11692</v>
      </c>
      <c r="M1675" s="175"/>
      <c r="N1675" s="94" t="s">
        <v>11693</v>
      </c>
      <c r="O1675" s="431">
        <v>45720.0</v>
      </c>
      <c r="P1675" s="436">
        <v>45834.0</v>
      </c>
      <c r="Q1675" s="94" t="s">
        <v>124</v>
      </c>
      <c r="R1675" s="94">
        <v>1.0</v>
      </c>
      <c r="S1675" s="167" t="s">
        <v>99</v>
      </c>
      <c r="T1675" s="162" t="s">
        <v>145</v>
      </c>
      <c r="U1675" s="167" t="s">
        <v>101</v>
      </c>
      <c r="V1675" s="167" t="s">
        <v>131</v>
      </c>
      <c r="W1675" s="175"/>
      <c r="X1675" s="163"/>
      <c r="Y1675" s="175"/>
      <c r="Z1675" s="175"/>
      <c r="AA1675" s="175"/>
    </row>
    <row r="1676" ht="22.5" customHeight="1">
      <c r="A1676" s="72">
        <f>COUNTIF('Copy of Call &amp; Chat-Lidya (buat'!$I$4:$I$1842,I1676)</f>
        <v>2</v>
      </c>
      <c r="B1676" s="436">
        <v>46085.0</v>
      </c>
      <c r="C1676" s="94" t="s">
        <v>83</v>
      </c>
      <c r="D1676" s="94" t="s">
        <v>125</v>
      </c>
      <c r="E1676" s="94">
        <f t="shared" si="2"/>
        <v>362</v>
      </c>
      <c r="F1676" s="429">
        <v>46085.0</v>
      </c>
      <c r="G1676" s="94"/>
      <c r="H1676" s="94">
        <v>9209.0</v>
      </c>
      <c r="I1676" s="94" t="s">
        <v>10714</v>
      </c>
      <c r="J1676" s="161" t="s">
        <v>10715</v>
      </c>
      <c r="K1676" s="161" t="s">
        <v>11700</v>
      </c>
      <c r="L1676" s="430" t="s">
        <v>11700</v>
      </c>
      <c r="M1676" s="175"/>
      <c r="N1676" s="94" t="s">
        <v>10718</v>
      </c>
      <c r="O1676" s="431">
        <v>45722.0</v>
      </c>
      <c r="P1676" s="436">
        <v>45834.0</v>
      </c>
      <c r="Q1676" s="94" t="s">
        <v>124</v>
      </c>
      <c r="R1676" s="94">
        <v>1.0</v>
      </c>
      <c r="S1676" s="167" t="s">
        <v>251</v>
      </c>
      <c r="T1676" s="162" t="s">
        <v>127</v>
      </c>
      <c r="U1676" s="167" t="s">
        <v>128</v>
      </c>
      <c r="V1676" s="167" t="s">
        <v>131</v>
      </c>
      <c r="W1676" s="175"/>
      <c r="X1676" s="163"/>
      <c r="Y1676" s="175"/>
      <c r="Z1676" s="175" t="s">
        <v>6899</v>
      </c>
      <c r="AA1676" s="175"/>
    </row>
    <row r="1677" ht="22.5" customHeight="1">
      <c r="A1677" s="72">
        <f>COUNTIF('Copy of Call &amp; Chat-Lidya (buat'!$I$4:$I$1842,I1677)</f>
        <v>3</v>
      </c>
      <c r="B1677" s="436">
        <v>46085.0</v>
      </c>
      <c r="C1677" s="94" t="s">
        <v>83</v>
      </c>
      <c r="D1677" s="94" t="s">
        <v>125</v>
      </c>
      <c r="E1677" s="94">
        <f t="shared" si="2"/>
        <v>363</v>
      </c>
      <c r="F1677" s="429">
        <v>46085.0</v>
      </c>
      <c r="G1677" s="94"/>
      <c r="H1677" s="94">
        <v>9214.0</v>
      </c>
      <c r="I1677" s="94" t="s">
        <v>11703</v>
      </c>
      <c r="J1677" s="161" t="s">
        <v>11706</v>
      </c>
      <c r="K1677" s="161" t="s">
        <v>11707</v>
      </c>
      <c r="L1677" s="430" t="s">
        <v>11707</v>
      </c>
      <c r="M1677" s="94" t="s">
        <v>11710</v>
      </c>
      <c r="N1677" s="94" t="s">
        <v>11710</v>
      </c>
      <c r="O1677" s="431">
        <v>45723.0</v>
      </c>
      <c r="P1677" s="436">
        <v>45834.0</v>
      </c>
      <c r="Q1677" s="94" t="s">
        <v>124</v>
      </c>
      <c r="R1677" s="94">
        <v>1.0</v>
      </c>
      <c r="S1677" s="167" t="s">
        <v>99</v>
      </c>
      <c r="T1677" s="162" t="s">
        <v>145</v>
      </c>
      <c r="U1677" s="167" t="s">
        <v>101</v>
      </c>
      <c r="V1677" s="167" t="s">
        <v>131</v>
      </c>
      <c r="W1677" s="175"/>
      <c r="X1677" s="163"/>
      <c r="Y1677" s="175"/>
      <c r="Z1677" s="175"/>
      <c r="AA1677" s="175"/>
    </row>
    <row r="1678" ht="22.5" customHeight="1">
      <c r="A1678" s="72">
        <f>COUNTIF('Copy of Call &amp; Chat-Lidya (buat'!$I$4:$I$1842,I1678)</f>
        <v>1</v>
      </c>
      <c r="B1678" s="436">
        <v>46085.0</v>
      </c>
      <c r="C1678" s="94" t="s">
        <v>83</v>
      </c>
      <c r="D1678" s="94" t="s">
        <v>125</v>
      </c>
      <c r="E1678" s="94">
        <f t="shared" si="2"/>
        <v>364</v>
      </c>
      <c r="F1678" s="429">
        <v>46085.0</v>
      </c>
      <c r="G1678" s="94"/>
      <c r="H1678" s="94">
        <v>9217.0</v>
      </c>
      <c r="I1678" s="94" t="s">
        <v>11711</v>
      </c>
      <c r="J1678" s="161" t="s">
        <v>11712</v>
      </c>
      <c r="K1678" s="161" t="s">
        <v>11713</v>
      </c>
      <c r="L1678" s="430" t="s">
        <v>11713</v>
      </c>
      <c r="M1678" s="94" t="s">
        <v>11714</v>
      </c>
      <c r="N1678" s="94" t="s">
        <v>11714</v>
      </c>
      <c r="O1678" s="431">
        <v>45726.0</v>
      </c>
      <c r="P1678" s="436">
        <v>45834.0</v>
      </c>
      <c r="Q1678" s="94" t="s">
        <v>562</v>
      </c>
      <c r="R1678" s="94">
        <v>1.0</v>
      </c>
      <c r="S1678" s="167" t="s">
        <v>251</v>
      </c>
      <c r="T1678" s="162" t="s">
        <v>127</v>
      </c>
      <c r="U1678" s="167" t="s">
        <v>128</v>
      </c>
      <c r="V1678" s="167" t="s">
        <v>131</v>
      </c>
      <c r="W1678" s="175"/>
      <c r="X1678" s="163"/>
      <c r="Y1678" s="175"/>
      <c r="Z1678" s="175" t="s">
        <v>6899</v>
      </c>
      <c r="AA1678" s="175"/>
    </row>
    <row r="1679" ht="22.5" customHeight="1">
      <c r="A1679" s="72">
        <f>COUNTIF('Copy of Call &amp; Chat-Lidya (buat'!$I$4:$I$1842,I1679)</f>
        <v>2</v>
      </c>
      <c r="B1679" s="436">
        <v>46085.0</v>
      </c>
      <c r="C1679" s="94" t="s">
        <v>83</v>
      </c>
      <c r="D1679" s="94" t="s">
        <v>125</v>
      </c>
      <c r="E1679" s="94">
        <f t="shared" si="2"/>
        <v>365</v>
      </c>
      <c r="F1679" s="429">
        <v>46085.0</v>
      </c>
      <c r="G1679" s="94"/>
      <c r="H1679" s="94">
        <v>9219.0</v>
      </c>
      <c r="I1679" s="94" t="s">
        <v>11715</v>
      </c>
      <c r="J1679" s="161" t="s">
        <v>11716</v>
      </c>
      <c r="K1679" s="161" t="s">
        <v>154</v>
      </c>
      <c r="L1679" s="430" t="s">
        <v>154</v>
      </c>
      <c r="M1679" s="94" t="s">
        <v>11717</v>
      </c>
      <c r="N1679" s="94" t="s">
        <v>11717</v>
      </c>
      <c r="O1679" s="431">
        <v>45727.0</v>
      </c>
      <c r="P1679" s="436">
        <v>45834.0</v>
      </c>
      <c r="Q1679" s="94" t="s">
        <v>124</v>
      </c>
      <c r="R1679" s="94">
        <v>1.0</v>
      </c>
      <c r="S1679" s="167" t="s">
        <v>99</v>
      </c>
      <c r="T1679" s="162" t="s">
        <v>145</v>
      </c>
      <c r="U1679" s="167" t="s">
        <v>101</v>
      </c>
      <c r="V1679" s="167" t="s">
        <v>131</v>
      </c>
      <c r="W1679" s="175"/>
      <c r="X1679" s="163"/>
      <c r="Y1679" s="175"/>
      <c r="Z1679" s="175"/>
      <c r="AA1679" s="175"/>
    </row>
    <row r="1680" ht="22.5" customHeight="1">
      <c r="A1680" s="72">
        <f>COUNTIF('Copy of Call &amp; Chat-Lidya (buat'!$I$4:$I$1842,I1680)</f>
        <v>3</v>
      </c>
      <c r="B1680" s="436">
        <v>46085.0</v>
      </c>
      <c r="C1680" s="94" t="s">
        <v>83</v>
      </c>
      <c r="D1680" s="94" t="s">
        <v>125</v>
      </c>
      <c r="E1680" s="94">
        <f t="shared" si="2"/>
        <v>366</v>
      </c>
      <c r="F1680" s="429">
        <v>46085.0</v>
      </c>
      <c r="G1680" s="94"/>
      <c r="H1680" s="94">
        <v>9220.0</v>
      </c>
      <c r="I1680" s="94" t="s">
        <v>11719</v>
      </c>
      <c r="J1680" s="161" t="s">
        <v>11720</v>
      </c>
      <c r="K1680" s="161" t="s">
        <v>11721</v>
      </c>
      <c r="L1680" s="430" t="s">
        <v>11721</v>
      </c>
      <c r="M1680" s="94" t="s">
        <v>11722</v>
      </c>
      <c r="N1680" s="94" t="s">
        <v>11722</v>
      </c>
      <c r="O1680" s="431">
        <v>45727.0</v>
      </c>
      <c r="P1680" s="436">
        <v>45834.0</v>
      </c>
      <c r="Q1680" s="94" t="s">
        <v>124</v>
      </c>
      <c r="R1680" s="94">
        <v>1.0</v>
      </c>
      <c r="S1680" s="167" t="s">
        <v>99</v>
      </c>
      <c r="T1680" s="162" t="s">
        <v>145</v>
      </c>
      <c r="U1680" s="167" t="s">
        <v>101</v>
      </c>
      <c r="V1680" s="167" t="s">
        <v>131</v>
      </c>
      <c r="W1680" s="175"/>
      <c r="X1680" s="163"/>
      <c r="Y1680" s="175"/>
      <c r="Z1680" s="175"/>
      <c r="AA1680" s="175"/>
    </row>
    <row r="1681" ht="22.5" customHeight="1">
      <c r="A1681" s="72">
        <f>COUNTIF('Copy of Call &amp; Chat-Lidya (buat'!$I$4:$I$1842,I1681)</f>
        <v>2</v>
      </c>
      <c r="B1681" s="436">
        <v>46085.0</v>
      </c>
      <c r="C1681" s="94" t="s">
        <v>83</v>
      </c>
      <c r="D1681" s="94" t="s">
        <v>125</v>
      </c>
      <c r="E1681" s="94">
        <f t="shared" si="2"/>
        <v>367</v>
      </c>
      <c r="F1681" s="429">
        <v>46085.0</v>
      </c>
      <c r="G1681" s="94"/>
      <c r="H1681" s="94">
        <v>9228.0</v>
      </c>
      <c r="I1681" s="94" t="s">
        <v>11725</v>
      </c>
      <c r="J1681" s="161" t="s">
        <v>7554</v>
      </c>
      <c r="K1681" s="161" t="s">
        <v>11726</v>
      </c>
      <c r="L1681" s="430" t="s">
        <v>11726</v>
      </c>
      <c r="M1681" s="94" t="s">
        <v>11727</v>
      </c>
      <c r="N1681" s="94" t="s">
        <v>11728</v>
      </c>
      <c r="O1681" s="431">
        <v>45730.0</v>
      </c>
      <c r="P1681" s="436">
        <v>45834.0</v>
      </c>
      <c r="Q1681" s="94" t="s">
        <v>124</v>
      </c>
      <c r="R1681" s="94">
        <v>1.0</v>
      </c>
      <c r="S1681" s="167" t="s">
        <v>99</v>
      </c>
      <c r="T1681" s="162" t="s">
        <v>145</v>
      </c>
      <c r="U1681" s="167" t="s">
        <v>101</v>
      </c>
      <c r="V1681" s="167" t="s">
        <v>131</v>
      </c>
      <c r="W1681" s="175"/>
      <c r="X1681" s="163"/>
      <c r="Y1681" s="175"/>
      <c r="Z1681" s="175"/>
      <c r="AA1681" s="175"/>
    </row>
    <row r="1682" ht="22.5" customHeight="1">
      <c r="A1682" s="72">
        <f>COUNTIF('Copy of Call &amp; Chat-Lidya (buat'!$I$4:$I$1842,I1682)</f>
        <v>2</v>
      </c>
      <c r="B1682" s="436">
        <v>46085.0</v>
      </c>
      <c r="C1682" s="94" t="s">
        <v>83</v>
      </c>
      <c r="D1682" s="94" t="s">
        <v>125</v>
      </c>
      <c r="E1682" s="94">
        <f t="shared" si="2"/>
        <v>368</v>
      </c>
      <c r="F1682" s="429">
        <v>46085.0</v>
      </c>
      <c r="G1682" s="94"/>
      <c r="H1682" s="94">
        <v>9230.0</v>
      </c>
      <c r="I1682" s="94" t="s">
        <v>3837</v>
      </c>
      <c r="J1682" s="161" t="s">
        <v>3838</v>
      </c>
      <c r="K1682" s="161" t="s">
        <v>3840</v>
      </c>
      <c r="L1682" s="430" t="s">
        <v>3840</v>
      </c>
      <c r="M1682" s="94" t="s">
        <v>3841</v>
      </c>
      <c r="N1682" s="94" t="s">
        <v>3841</v>
      </c>
      <c r="O1682" s="431">
        <v>45731.0</v>
      </c>
      <c r="P1682" s="436">
        <v>45834.0</v>
      </c>
      <c r="Q1682" s="94" t="s">
        <v>135</v>
      </c>
      <c r="R1682" s="94">
        <v>1.0</v>
      </c>
      <c r="S1682" s="167" t="s">
        <v>99</v>
      </c>
      <c r="T1682" s="162" t="s">
        <v>145</v>
      </c>
      <c r="U1682" s="167" t="s">
        <v>101</v>
      </c>
      <c r="V1682" s="167" t="s">
        <v>131</v>
      </c>
      <c r="W1682" s="175"/>
      <c r="X1682" s="163"/>
      <c r="Y1682" s="175"/>
      <c r="Z1682" s="175"/>
      <c r="AA1682" s="175"/>
    </row>
    <row r="1683" ht="22.5" customHeight="1">
      <c r="A1683" s="72">
        <f>COUNTIF('Copy of Call &amp; Chat-Lidya (buat'!$I$4:$I$1842,I1683)</f>
        <v>3</v>
      </c>
      <c r="B1683" s="436">
        <v>46085.0</v>
      </c>
      <c r="C1683" s="94" t="s">
        <v>83</v>
      </c>
      <c r="D1683" s="94" t="s">
        <v>125</v>
      </c>
      <c r="E1683" s="94">
        <f t="shared" si="2"/>
        <v>369</v>
      </c>
      <c r="F1683" s="429">
        <v>46085.0</v>
      </c>
      <c r="G1683" s="94"/>
      <c r="H1683" s="94">
        <v>9231.0</v>
      </c>
      <c r="I1683" s="94" t="s">
        <v>11730</v>
      </c>
      <c r="J1683" s="161" t="s">
        <v>11731</v>
      </c>
      <c r="K1683" s="161" t="s">
        <v>11732</v>
      </c>
      <c r="L1683" s="430" t="s">
        <v>11732</v>
      </c>
      <c r="M1683" s="94" t="s">
        <v>11733</v>
      </c>
      <c r="N1683" s="94" t="s">
        <v>11734</v>
      </c>
      <c r="O1683" s="431">
        <v>45731.0</v>
      </c>
      <c r="P1683" s="436">
        <v>45834.0</v>
      </c>
      <c r="Q1683" s="94" t="s">
        <v>143</v>
      </c>
      <c r="R1683" s="94">
        <v>1.0</v>
      </c>
      <c r="S1683" s="167" t="s">
        <v>99</v>
      </c>
      <c r="T1683" s="162" t="s">
        <v>145</v>
      </c>
      <c r="U1683" s="167" t="s">
        <v>101</v>
      </c>
      <c r="V1683" s="167" t="s">
        <v>131</v>
      </c>
      <c r="W1683" s="175"/>
      <c r="X1683" s="163"/>
      <c r="Y1683" s="175"/>
      <c r="Z1683" s="175"/>
      <c r="AA1683" s="175"/>
    </row>
    <row r="1684" ht="22.5" customHeight="1">
      <c r="A1684" s="72">
        <f>COUNTIF('Copy of Call &amp; Chat-Lidya (buat'!$I$4:$I$1842,I1684)</f>
        <v>3</v>
      </c>
      <c r="B1684" s="436">
        <v>46085.0</v>
      </c>
      <c r="C1684" s="94" t="s">
        <v>83</v>
      </c>
      <c r="D1684" s="94" t="s">
        <v>125</v>
      </c>
      <c r="E1684" s="94">
        <f t="shared" si="2"/>
        <v>370</v>
      </c>
      <c r="F1684" s="429">
        <v>46085.0</v>
      </c>
      <c r="G1684" s="94"/>
      <c r="H1684" s="94">
        <v>9232.0</v>
      </c>
      <c r="I1684" s="94" t="s">
        <v>10721</v>
      </c>
      <c r="J1684" s="161" t="s">
        <v>10722</v>
      </c>
      <c r="K1684" s="161" t="s">
        <v>10723</v>
      </c>
      <c r="L1684" s="430" t="s">
        <v>10723</v>
      </c>
      <c r="M1684" s="94" t="s">
        <v>10724</v>
      </c>
      <c r="N1684" s="94" t="s">
        <v>10724</v>
      </c>
      <c r="O1684" s="431">
        <v>45731.0</v>
      </c>
      <c r="P1684" s="436">
        <v>45834.0</v>
      </c>
      <c r="Q1684" s="94" t="s">
        <v>124</v>
      </c>
      <c r="R1684" s="94">
        <v>0.0</v>
      </c>
      <c r="S1684" s="167" t="s">
        <v>251</v>
      </c>
      <c r="T1684" s="162" t="s">
        <v>127</v>
      </c>
      <c r="U1684" s="167" t="s">
        <v>128</v>
      </c>
      <c r="V1684" s="167" t="s">
        <v>131</v>
      </c>
      <c r="W1684" s="175"/>
      <c r="X1684" s="163"/>
      <c r="Y1684" s="175"/>
      <c r="Z1684" s="175" t="s">
        <v>11741</v>
      </c>
      <c r="AA1684" s="175"/>
    </row>
    <row r="1685" ht="22.5" customHeight="1">
      <c r="A1685" s="72">
        <f>COUNTIF('Copy of Call &amp; Chat-Lidya (buat'!$I$4:$I$1842,I1685)</f>
        <v>3</v>
      </c>
      <c r="B1685" s="436">
        <v>46085.0</v>
      </c>
      <c r="C1685" s="94" t="s">
        <v>83</v>
      </c>
      <c r="D1685" s="94" t="s">
        <v>125</v>
      </c>
      <c r="E1685" s="94">
        <f t="shared" si="2"/>
        <v>371</v>
      </c>
      <c r="F1685" s="429">
        <v>46085.0</v>
      </c>
      <c r="G1685" s="94"/>
      <c r="H1685" s="94">
        <v>9236.0</v>
      </c>
      <c r="I1685" s="94" t="s">
        <v>10729</v>
      </c>
      <c r="J1685" s="161" t="s">
        <v>3548</v>
      </c>
      <c r="K1685" s="161" t="s">
        <v>10732</v>
      </c>
      <c r="L1685" s="430" t="s">
        <v>10732</v>
      </c>
      <c r="M1685" s="175"/>
      <c r="N1685" s="94" t="s">
        <v>10735</v>
      </c>
      <c r="O1685" s="431">
        <v>45733.0</v>
      </c>
      <c r="P1685" s="436">
        <v>45834.0</v>
      </c>
      <c r="Q1685" s="94" t="s">
        <v>124</v>
      </c>
      <c r="R1685" s="94">
        <v>1.0</v>
      </c>
      <c r="S1685" s="167" t="s">
        <v>99</v>
      </c>
      <c r="T1685" s="162" t="s">
        <v>145</v>
      </c>
      <c r="U1685" s="167" t="s">
        <v>101</v>
      </c>
      <c r="V1685" s="167" t="s">
        <v>131</v>
      </c>
      <c r="W1685" s="175"/>
      <c r="X1685" s="163"/>
      <c r="Y1685" s="175"/>
      <c r="Z1685" s="175"/>
      <c r="AA1685" s="175"/>
    </row>
    <row r="1686" ht="22.5" customHeight="1">
      <c r="A1686" s="72">
        <f>COUNTIF('Copy of Call &amp; Chat-Lidya (buat'!$I$4:$I$1842,I1686)</f>
        <v>3</v>
      </c>
      <c r="B1686" s="436">
        <v>46085.0</v>
      </c>
      <c r="C1686" s="94" t="s">
        <v>83</v>
      </c>
      <c r="D1686" s="94" t="s">
        <v>125</v>
      </c>
      <c r="E1686" s="94">
        <f t="shared" si="2"/>
        <v>372</v>
      </c>
      <c r="F1686" s="429">
        <v>46085.0</v>
      </c>
      <c r="G1686" s="94"/>
      <c r="H1686" s="94">
        <v>9237.0</v>
      </c>
      <c r="I1686" s="94" t="s">
        <v>10738</v>
      </c>
      <c r="J1686" s="161" t="s">
        <v>10739</v>
      </c>
      <c r="K1686" s="161" t="s">
        <v>1584</v>
      </c>
      <c r="L1686" s="430" t="s">
        <v>1584</v>
      </c>
      <c r="M1686" s="94" t="s">
        <v>10740</v>
      </c>
      <c r="N1686" s="94" t="s">
        <v>10740</v>
      </c>
      <c r="O1686" s="431">
        <v>45733.0</v>
      </c>
      <c r="P1686" s="436">
        <v>45834.0</v>
      </c>
      <c r="Q1686" s="94" t="s">
        <v>124</v>
      </c>
      <c r="R1686" s="94">
        <v>1.0</v>
      </c>
      <c r="S1686" s="167" t="s">
        <v>99</v>
      </c>
      <c r="T1686" s="162" t="s">
        <v>145</v>
      </c>
      <c r="U1686" s="167" t="s">
        <v>101</v>
      </c>
      <c r="V1686" s="167" t="s">
        <v>131</v>
      </c>
      <c r="W1686" s="175"/>
      <c r="X1686" s="163"/>
      <c r="Y1686" s="175"/>
      <c r="Z1686" s="175"/>
      <c r="AA1686" s="175"/>
    </row>
    <row r="1687" ht="22.5" customHeight="1">
      <c r="A1687" s="72">
        <f>COUNTIF('Copy of Call &amp; Chat-Lidya (buat'!$I$4:$I$1842,I1687)</f>
        <v>3</v>
      </c>
      <c r="B1687" s="436">
        <v>46085.0</v>
      </c>
      <c r="C1687" s="94" t="s">
        <v>83</v>
      </c>
      <c r="D1687" s="94" t="s">
        <v>125</v>
      </c>
      <c r="E1687" s="94">
        <f t="shared" si="2"/>
        <v>373</v>
      </c>
      <c r="F1687" s="429">
        <v>46085.0</v>
      </c>
      <c r="G1687" s="94"/>
      <c r="H1687" s="94">
        <v>9240.0</v>
      </c>
      <c r="I1687" s="94" t="s">
        <v>10742</v>
      </c>
      <c r="J1687" s="161" t="s">
        <v>10743</v>
      </c>
      <c r="K1687" s="161" t="s">
        <v>10743</v>
      </c>
      <c r="L1687" s="430" t="s">
        <v>10743</v>
      </c>
      <c r="M1687" s="94" t="s">
        <v>10744</v>
      </c>
      <c r="N1687" s="94" t="s">
        <v>10744</v>
      </c>
      <c r="O1687" s="431">
        <v>45734.0</v>
      </c>
      <c r="P1687" s="436">
        <v>45834.0</v>
      </c>
      <c r="Q1687" s="94" t="s">
        <v>143</v>
      </c>
      <c r="R1687" s="94">
        <v>1.0</v>
      </c>
      <c r="S1687" s="167" t="s">
        <v>99</v>
      </c>
      <c r="T1687" s="162" t="s">
        <v>145</v>
      </c>
      <c r="U1687" s="167" t="s">
        <v>101</v>
      </c>
      <c r="V1687" s="167" t="s">
        <v>131</v>
      </c>
      <c r="W1687" s="175"/>
      <c r="X1687" s="163"/>
      <c r="Y1687" s="175"/>
      <c r="Z1687" s="175"/>
      <c r="AA1687" s="175"/>
    </row>
    <row r="1688" ht="22.5" customHeight="1">
      <c r="A1688" s="72">
        <f>COUNTIF('Copy of Call &amp; Chat-Lidya (buat'!$I$4:$I$1842,I1688)</f>
        <v>2</v>
      </c>
      <c r="B1688" s="436">
        <v>46085.0</v>
      </c>
      <c r="C1688" s="94" t="s">
        <v>83</v>
      </c>
      <c r="D1688" s="94" t="s">
        <v>125</v>
      </c>
      <c r="E1688" s="94">
        <f t="shared" si="2"/>
        <v>374</v>
      </c>
      <c r="F1688" s="429">
        <v>46085.0</v>
      </c>
      <c r="G1688" s="94"/>
      <c r="H1688" s="94">
        <v>9242.0</v>
      </c>
      <c r="I1688" s="94" t="s">
        <v>11759</v>
      </c>
      <c r="J1688" s="161" t="s">
        <v>11760</v>
      </c>
      <c r="K1688" s="161" t="s">
        <v>11761</v>
      </c>
      <c r="L1688" s="430" t="s">
        <v>11761</v>
      </c>
      <c r="M1688" s="94" t="s">
        <v>11762</v>
      </c>
      <c r="N1688" s="94" t="s">
        <v>11762</v>
      </c>
      <c r="O1688" s="431">
        <v>45734.0</v>
      </c>
      <c r="P1688" s="436">
        <v>45834.0</v>
      </c>
      <c r="Q1688" s="94" t="s">
        <v>124</v>
      </c>
      <c r="R1688" s="94">
        <v>1.0</v>
      </c>
      <c r="S1688" s="167" t="s">
        <v>99</v>
      </c>
      <c r="T1688" s="162" t="s">
        <v>145</v>
      </c>
      <c r="U1688" s="167" t="s">
        <v>101</v>
      </c>
      <c r="V1688" s="167" t="s">
        <v>131</v>
      </c>
      <c r="W1688" s="175"/>
      <c r="X1688" s="163"/>
      <c r="Y1688" s="175"/>
      <c r="Z1688" s="175"/>
      <c r="AA1688" s="175"/>
    </row>
    <row r="1689" ht="22.5" customHeight="1">
      <c r="A1689" s="72">
        <f>COUNTIF('Copy of Call &amp; Chat-Lidya (buat'!$I$4:$I$1842,I1689)</f>
        <v>2</v>
      </c>
      <c r="B1689" s="436">
        <v>46085.0</v>
      </c>
      <c r="C1689" s="94" t="s">
        <v>83</v>
      </c>
      <c r="D1689" s="94" t="s">
        <v>125</v>
      </c>
      <c r="E1689" s="94">
        <f t="shared" si="2"/>
        <v>375</v>
      </c>
      <c r="F1689" s="429">
        <v>46085.0</v>
      </c>
      <c r="G1689" s="94"/>
      <c r="H1689" s="94">
        <v>9243.0</v>
      </c>
      <c r="I1689" s="94" t="s">
        <v>11763</v>
      </c>
      <c r="J1689" s="161" t="s">
        <v>11764</v>
      </c>
      <c r="K1689" s="161" t="s">
        <v>11766</v>
      </c>
      <c r="L1689" s="430" t="s">
        <v>11766</v>
      </c>
      <c r="M1689" s="94" t="s">
        <v>10712</v>
      </c>
      <c r="N1689" s="94" t="s">
        <v>10712</v>
      </c>
      <c r="O1689" s="431">
        <v>45735.0</v>
      </c>
      <c r="P1689" s="436">
        <v>45834.0</v>
      </c>
      <c r="Q1689" s="94" t="s">
        <v>9821</v>
      </c>
      <c r="R1689" s="94">
        <v>1.0</v>
      </c>
      <c r="S1689" s="167" t="s">
        <v>99</v>
      </c>
      <c r="T1689" s="162" t="s">
        <v>145</v>
      </c>
      <c r="U1689" s="167" t="s">
        <v>101</v>
      </c>
      <c r="V1689" s="167" t="s">
        <v>131</v>
      </c>
      <c r="W1689" s="175"/>
      <c r="X1689" s="163"/>
      <c r="Y1689" s="175"/>
      <c r="Z1689" s="175"/>
      <c r="AA1689" s="175"/>
    </row>
    <row r="1690" ht="22.5" customHeight="1">
      <c r="A1690" s="72">
        <f>COUNTIF('Copy of Call &amp; Chat-Lidya (buat'!$I$4:$I$1842,I1690)</f>
        <v>2</v>
      </c>
      <c r="B1690" s="436">
        <v>46085.0</v>
      </c>
      <c r="C1690" s="94" t="s">
        <v>83</v>
      </c>
      <c r="D1690" s="94" t="s">
        <v>125</v>
      </c>
      <c r="E1690" s="94">
        <f t="shared" si="2"/>
        <v>376</v>
      </c>
      <c r="F1690" s="429">
        <v>46085.0</v>
      </c>
      <c r="G1690" s="94"/>
      <c r="H1690" s="94">
        <v>9244.0</v>
      </c>
      <c r="I1690" s="94" t="s">
        <v>11769</v>
      </c>
      <c r="J1690" s="161" t="s">
        <v>11770</v>
      </c>
      <c r="K1690" s="161" t="s">
        <v>11771</v>
      </c>
      <c r="L1690" s="430" t="s">
        <v>11771</v>
      </c>
      <c r="M1690" s="94" t="s">
        <v>11772</v>
      </c>
      <c r="N1690" s="94" t="s">
        <v>11772</v>
      </c>
      <c r="O1690" s="431">
        <v>45735.0</v>
      </c>
      <c r="P1690" s="436">
        <v>45834.0</v>
      </c>
      <c r="Q1690" s="94" t="s">
        <v>124</v>
      </c>
      <c r="R1690" s="94">
        <v>1.0</v>
      </c>
      <c r="S1690" s="167" t="s">
        <v>99</v>
      </c>
      <c r="T1690" s="162" t="s">
        <v>145</v>
      </c>
      <c r="U1690" s="167" t="s">
        <v>101</v>
      </c>
      <c r="V1690" s="167" t="s">
        <v>131</v>
      </c>
      <c r="W1690" s="175"/>
      <c r="X1690" s="163"/>
      <c r="Y1690" s="175"/>
      <c r="Z1690" s="175"/>
      <c r="AA1690" s="175"/>
    </row>
    <row r="1691" ht="22.5" customHeight="1">
      <c r="A1691" s="72">
        <f>COUNTIF('Copy of Call &amp; Chat-Lidya (buat'!$I$4:$I$1842,I1691)</f>
        <v>3</v>
      </c>
      <c r="B1691" s="436">
        <v>46085.0</v>
      </c>
      <c r="C1691" s="94" t="s">
        <v>83</v>
      </c>
      <c r="D1691" s="94" t="s">
        <v>125</v>
      </c>
      <c r="E1691" s="94">
        <f t="shared" si="2"/>
        <v>377</v>
      </c>
      <c r="F1691" s="429">
        <v>46085.0</v>
      </c>
      <c r="G1691" s="94"/>
      <c r="H1691" s="94">
        <v>9245.0</v>
      </c>
      <c r="I1691" s="94" t="s">
        <v>11774</v>
      </c>
      <c r="J1691" s="161" t="s">
        <v>11775</v>
      </c>
      <c r="K1691" s="161" t="s">
        <v>11775</v>
      </c>
      <c r="L1691" s="430" t="s">
        <v>11775</v>
      </c>
      <c r="M1691" s="94" t="s">
        <v>11776</v>
      </c>
      <c r="N1691" s="94" t="s">
        <v>11776</v>
      </c>
      <c r="O1691" s="431">
        <v>45735.0</v>
      </c>
      <c r="P1691" s="436">
        <v>45834.0</v>
      </c>
      <c r="Q1691" s="94" t="s">
        <v>124</v>
      </c>
      <c r="R1691" s="94">
        <v>1.0</v>
      </c>
      <c r="S1691" s="167" t="s">
        <v>99</v>
      </c>
      <c r="T1691" s="162" t="s">
        <v>195</v>
      </c>
      <c r="U1691" s="167" t="s">
        <v>128</v>
      </c>
      <c r="V1691" s="167" t="s">
        <v>131</v>
      </c>
      <c r="W1691" s="175"/>
      <c r="X1691" s="163"/>
      <c r="Y1691" s="175"/>
      <c r="Z1691" s="175"/>
      <c r="AA1691" s="175"/>
    </row>
    <row r="1692" ht="22.5" customHeight="1">
      <c r="A1692" s="72">
        <f>COUNTIF('Copy of Call &amp; Chat-Lidya (buat'!$I$4:$I$1842,I1692)</f>
        <v>1</v>
      </c>
      <c r="B1692" s="436">
        <v>46085.0</v>
      </c>
      <c r="C1692" s="94" t="s">
        <v>83</v>
      </c>
      <c r="D1692" s="94" t="s">
        <v>125</v>
      </c>
      <c r="E1692" s="94">
        <f t="shared" si="2"/>
        <v>378</v>
      </c>
      <c r="F1692" s="429">
        <v>46085.0</v>
      </c>
      <c r="G1692" s="94"/>
      <c r="H1692" s="94">
        <v>9246.0</v>
      </c>
      <c r="I1692" s="94" t="s">
        <v>11777</v>
      </c>
      <c r="J1692" s="161" t="s">
        <v>11778</v>
      </c>
      <c r="K1692" s="161" t="s">
        <v>253</v>
      </c>
      <c r="L1692" s="430" t="s">
        <v>253</v>
      </c>
      <c r="M1692" s="94" t="s">
        <v>11779</v>
      </c>
      <c r="N1692" s="94" t="s">
        <v>11779</v>
      </c>
      <c r="O1692" s="431">
        <v>45735.0</v>
      </c>
      <c r="P1692" s="436">
        <v>45834.0</v>
      </c>
      <c r="Q1692" s="94" t="s">
        <v>124</v>
      </c>
      <c r="R1692" s="94">
        <v>1.0</v>
      </c>
      <c r="S1692" s="167" t="s">
        <v>99</v>
      </c>
      <c r="T1692" s="162" t="s">
        <v>145</v>
      </c>
      <c r="U1692" s="167" t="s">
        <v>101</v>
      </c>
      <c r="V1692" s="167" t="s">
        <v>131</v>
      </c>
      <c r="W1692" s="175"/>
      <c r="X1692" s="163"/>
      <c r="Y1692" s="175"/>
      <c r="Z1692" s="175" t="s">
        <v>533</v>
      </c>
      <c r="AA1692" s="175"/>
    </row>
    <row r="1693" ht="22.5" customHeight="1">
      <c r="A1693" s="72">
        <f>COUNTIF('Copy of Call &amp; Chat-Lidya (buat'!$I$4:$I$1842,I1693)</f>
        <v>2</v>
      </c>
      <c r="B1693" s="436">
        <v>46085.0</v>
      </c>
      <c r="C1693" s="94" t="s">
        <v>83</v>
      </c>
      <c r="D1693" s="94" t="s">
        <v>125</v>
      </c>
      <c r="E1693" s="94">
        <f t="shared" si="2"/>
        <v>379</v>
      </c>
      <c r="F1693" s="429">
        <v>46085.0</v>
      </c>
      <c r="G1693" s="94"/>
      <c r="H1693" s="94">
        <v>9247.0</v>
      </c>
      <c r="I1693" s="94" t="s">
        <v>11780</v>
      </c>
      <c r="J1693" s="161" t="s">
        <v>11781</v>
      </c>
      <c r="K1693" s="161" t="s">
        <v>253</v>
      </c>
      <c r="L1693" s="430" t="s">
        <v>253</v>
      </c>
      <c r="M1693" s="94" t="s">
        <v>11782</v>
      </c>
      <c r="N1693" s="94" t="s">
        <v>11782</v>
      </c>
      <c r="O1693" s="431">
        <v>45735.0</v>
      </c>
      <c r="P1693" s="436">
        <v>45834.0</v>
      </c>
      <c r="Q1693" s="94" t="s">
        <v>124</v>
      </c>
      <c r="R1693" s="94">
        <v>1.0</v>
      </c>
      <c r="S1693" s="167" t="s">
        <v>251</v>
      </c>
      <c r="T1693" s="162" t="s">
        <v>127</v>
      </c>
      <c r="U1693" s="167" t="s">
        <v>101</v>
      </c>
      <c r="V1693" s="167" t="s">
        <v>131</v>
      </c>
      <c r="W1693" s="175"/>
      <c r="X1693" s="163"/>
      <c r="Y1693" s="175"/>
      <c r="Z1693" s="175"/>
      <c r="AA1693" s="175"/>
    </row>
    <row r="1694" ht="22.5" customHeight="1">
      <c r="A1694" s="72">
        <f>COUNTIF('Copy of Call &amp; Chat-Lidya (buat'!$I$4:$I$1842,I1694)</f>
        <v>2</v>
      </c>
      <c r="B1694" s="436">
        <v>46085.0</v>
      </c>
      <c r="C1694" s="94" t="s">
        <v>83</v>
      </c>
      <c r="D1694" s="94" t="s">
        <v>125</v>
      </c>
      <c r="E1694" s="94">
        <f t="shared" si="2"/>
        <v>380</v>
      </c>
      <c r="F1694" s="429">
        <v>46085.0</v>
      </c>
      <c r="G1694" s="94"/>
      <c r="H1694" s="94">
        <v>9248.0</v>
      </c>
      <c r="I1694" s="94" t="s">
        <v>11787</v>
      </c>
      <c r="J1694" s="161" t="s">
        <v>11788</v>
      </c>
      <c r="K1694" s="161" t="s">
        <v>11789</v>
      </c>
      <c r="L1694" s="430" t="s">
        <v>11789</v>
      </c>
      <c r="M1694" s="94" t="s">
        <v>11790</v>
      </c>
      <c r="N1694" s="94" t="s">
        <v>11790</v>
      </c>
      <c r="O1694" s="431">
        <v>45735.0</v>
      </c>
      <c r="P1694" s="436">
        <v>45834.0</v>
      </c>
      <c r="Q1694" s="94" t="s">
        <v>124</v>
      </c>
      <c r="R1694" s="94">
        <v>1.0</v>
      </c>
      <c r="S1694" s="167" t="s">
        <v>99</v>
      </c>
      <c r="T1694" s="162" t="s">
        <v>145</v>
      </c>
      <c r="U1694" s="167" t="s">
        <v>101</v>
      </c>
      <c r="V1694" s="167" t="s">
        <v>131</v>
      </c>
      <c r="W1694" s="175"/>
      <c r="X1694" s="163"/>
      <c r="Y1694" s="175"/>
      <c r="Z1694" s="175"/>
      <c r="AA1694" s="175"/>
    </row>
    <row r="1695" ht="22.5" customHeight="1">
      <c r="A1695" s="72">
        <f>COUNTIF('Copy of Call &amp; Chat-Lidya (buat'!$I$4:$I$1842,I1695)</f>
        <v>4</v>
      </c>
      <c r="B1695" s="436">
        <v>46085.0</v>
      </c>
      <c r="C1695" s="94" t="s">
        <v>83</v>
      </c>
      <c r="D1695" s="94" t="s">
        <v>125</v>
      </c>
      <c r="E1695" s="94">
        <f t="shared" si="2"/>
        <v>381</v>
      </c>
      <c r="F1695" s="429">
        <v>46084.0</v>
      </c>
      <c r="G1695" s="94"/>
      <c r="H1695" s="94" t="s">
        <v>3037</v>
      </c>
      <c r="I1695" s="94" t="s">
        <v>3038</v>
      </c>
      <c r="J1695" s="161" t="s">
        <v>3039</v>
      </c>
      <c r="K1695" s="161" t="s">
        <v>3040</v>
      </c>
      <c r="L1695" s="430" t="s">
        <v>3040</v>
      </c>
      <c r="M1695" s="94" t="s">
        <v>3041</v>
      </c>
      <c r="N1695" s="94" t="s">
        <v>3041</v>
      </c>
      <c r="O1695" s="431">
        <v>46084.0</v>
      </c>
      <c r="P1695" s="436">
        <v>46098.0</v>
      </c>
      <c r="Q1695" s="94" t="s">
        <v>213</v>
      </c>
      <c r="R1695" s="94">
        <v>1.0</v>
      </c>
      <c r="S1695" s="167" t="s">
        <v>381</v>
      </c>
      <c r="T1695" s="162" t="s">
        <v>145</v>
      </c>
      <c r="U1695" s="167" t="s">
        <v>101</v>
      </c>
      <c r="V1695" s="167" t="s">
        <v>283</v>
      </c>
      <c r="W1695" s="94" t="s">
        <v>694</v>
      </c>
      <c r="X1695" s="163"/>
      <c r="Y1695" s="175"/>
      <c r="Z1695" s="175" t="s">
        <v>11795</v>
      </c>
      <c r="AA1695" s="175"/>
    </row>
    <row r="1696" ht="22.5" customHeight="1">
      <c r="A1696" s="72">
        <f>COUNTIF('Copy of Call &amp; Chat-Lidya (buat'!$I$4:$I$1842,I1696)</f>
        <v>3</v>
      </c>
      <c r="B1696" s="436">
        <v>46085.0</v>
      </c>
      <c r="C1696" s="94" t="s">
        <v>83</v>
      </c>
      <c r="D1696" s="94" t="s">
        <v>125</v>
      </c>
      <c r="E1696" s="94">
        <f t="shared" si="2"/>
        <v>382</v>
      </c>
      <c r="F1696" s="429">
        <v>46085.0</v>
      </c>
      <c r="G1696" s="94"/>
      <c r="H1696" s="94" t="s">
        <v>2522</v>
      </c>
      <c r="I1696" s="94" t="s">
        <v>11702</v>
      </c>
      <c r="J1696" s="161" t="s">
        <v>11704</v>
      </c>
      <c r="K1696" s="161" t="s">
        <v>11705</v>
      </c>
      <c r="L1696" s="430" t="s">
        <v>11705</v>
      </c>
      <c r="M1696" s="94" t="s">
        <v>11708</v>
      </c>
      <c r="N1696" s="94" t="s">
        <v>11709</v>
      </c>
      <c r="O1696" s="431">
        <v>46085.0</v>
      </c>
      <c r="P1696" s="436">
        <v>46099.0</v>
      </c>
      <c r="Q1696" s="94" t="s">
        <v>124</v>
      </c>
      <c r="R1696" s="94">
        <v>1.0</v>
      </c>
      <c r="S1696" s="167" t="s">
        <v>350</v>
      </c>
      <c r="T1696" s="162" t="s">
        <v>145</v>
      </c>
      <c r="U1696" s="167" t="s">
        <v>101</v>
      </c>
      <c r="V1696" s="167" t="s">
        <v>283</v>
      </c>
      <c r="W1696" s="94" t="s">
        <v>392</v>
      </c>
      <c r="X1696" s="163"/>
      <c r="Y1696" s="175"/>
      <c r="Z1696" s="175" t="s">
        <v>11804</v>
      </c>
      <c r="AA1696" s="175"/>
    </row>
    <row r="1697" ht="22.5" customHeight="1">
      <c r="A1697" s="72">
        <f>COUNTIF('Copy of Call &amp; Chat-Lidya (buat'!$I$4:$I$1842,I1697)</f>
        <v>4</v>
      </c>
      <c r="B1697" s="436">
        <v>46086.0</v>
      </c>
      <c r="C1697" s="94" t="s">
        <v>83</v>
      </c>
      <c r="D1697" s="94" t="s">
        <v>125</v>
      </c>
      <c r="E1697" s="94">
        <f t="shared" si="2"/>
        <v>383</v>
      </c>
      <c r="F1697" s="429">
        <v>46085.0</v>
      </c>
      <c r="G1697" s="94"/>
      <c r="H1697" s="94" t="s">
        <v>2817</v>
      </c>
      <c r="I1697" s="94" t="s">
        <v>3042</v>
      </c>
      <c r="J1697" s="161" t="s">
        <v>3043</v>
      </c>
      <c r="K1697" s="161" t="s">
        <v>3044</v>
      </c>
      <c r="L1697" s="430" t="s">
        <v>3044</v>
      </c>
      <c r="M1697" s="94" t="s">
        <v>3045</v>
      </c>
      <c r="N1697" s="94" t="s">
        <v>3046</v>
      </c>
      <c r="O1697" s="431">
        <v>46085.0</v>
      </c>
      <c r="P1697" s="436">
        <v>46099.0</v>
      </c>
      <c r="Q1697" s="94" t="s">
        <v>124</v>
      </c>
      <c r="R1697" s="94">
        <v>1.0</v>
      </c>
      <c r="S1697" s="167" t="s">
        <v>126</v>
      </c>
      <c r="T1697" s="162" t="s">
        <v>145</v>
      </c>
      <c r="U1697" s="167" t="s">
        <v>101</v>
      </c>
      <c r="V1697" s="167" t="s">
        <v>131</v>
      </c>
      <c r="W1697" s="175"/>
      <c r="X1697" s="163"/>
      <c r="Y1697" s="175"/>
      <c r="Z1697" s="175"/>
      <c r="AA1697" s="175"/>
    </row>
    <row r="1698" ht="22.5" customHeight="1">
      <c r="A1698" s="72">
        <f>COUNTIF('Copy of Call &amp; Chat-Lidya (buat'!$I$4:$I$1842,I1698)</f>
        <v>4</v>
      </c>
      <c r="B1698" s="436">
        <v>46086.0</v>
      </c>
      <c r="C1698" s="94" t="s">
        <v>83</v>
      </c>
      <c r="D1698" s="94" t="s">
        <v>125</v>
      </c>
      <c r="E1698" s="94">
        <f t="shared" si="2"/>
        <v>384</v>
      </c>
      <c r="F1698" s="429">
        <v>46085.0</v>
      </c>
      <c r="G1698" s="94"/>
      <c r="H1698" s="94" t="s">
        <v>3047</v>
      </c>
      <c r="I1698" s="94" t="s">
        <v>3048</v>
      </c>
      <c r="J1698" s="161" t="s">
        <v>3049</v>
      </c>
      <c r="K1698" s="161" t="s">
        <v>3050</v>
      </c>
      <c r="L1698" s="430" t="s">
        <v>3050</v>
      </c>
      <c r="M1698" s="94" t="s">
        <v>3051</v>
      </c>
      <c r="N1698" s="94" t="s">
        <v>3051</v>
      </c>
      <c r="O1698" s="431">
        <v>46085.0</v>
      </c>
      <c r="P1698" s="436">
        <v>46099.0</v>
      </c>
      <c r="Q1698" s="94" t="s">
        <v>124</v>
      </c>
      <c r="R1698" s="94">
        <v>1.0</v>
      </c>
      <c r="S1698" s="167" t="s">
        <v>126</v>
      </c>
      <c r="T1698" s="162" t="s">
        <v>145</v>
      </c>
      <c r="U1698" s="167" t="s">
        <v>101</v>
      </c>
      <c r="V1698" s="167" t="s">
        <v>131</v>
      </c>
      <c r="W1698" s="175"/>
      <c r="X1698" s="163"/>
      <c r="Y1698" s="175"/>
      <c r="Z1698" s="175"/>
      <c r="AA1698" s="175"/>
    </row>
    <row r="1699" ht="22.5" customHeight="1">
      <c r="A1699" s="72">
        <f>COUNTIF('Copy of Call &amp; Chat-Lidya (buat'!$I$4:$I$1842,I1699)</f>
        <v>3</v>
      </c>
      <c r="B1699" s="436">
        <v>46086.0</v>
      </c>
      <c r="C1699" s="94" t="s">
        <v>83</v>
      </c>
      <c r="D1699" s="94" t="s">
        <v>125</v>
      </c>
      <c r="E1699" s="94">
        <f t="shared" si="2"/>
        <v>385</v>
      </c>
      <c r="F1699" s="429">
        <v>46086.0</v>
      </c>
      <c r="G1699" s="94"/>
      <c r="H1699" s="94">
        <v>9057.0</v>
      </c>
      <c r="I1699" s="94" t="s">
        <v>11461</v>
      </c>
      <c r="J1699" s="161" t="s">
        <v>11462</v>
      </c>
      <c r="K1699" s="161" t="s">
        <v>11463</v>
      </c>
      <c r="L1699" s="430" t="s">
        <v>11463</v>
      </c>
      <c r="M1699" s="94" t="s">
        <v>11464</v>
      </c>
      <c r="N1699" s="94" t="s">
        <v>11464</v>
      </c>
      <c r="O1699" s="431">
        <v>45689.0</v>
      </c>
      <c r="P1699" s="436">
        <v>45834.0</v>
      </c>
      <c r="Q1699" s="94" t="s">
        <v>124</v>
      </c>
      <c r="R1699" s="94">
        <v>0.0</v>
      </c>
      <c r="S1699" s="167" t="s">
        <v>126</v>
      </c>
      <c r="T1699" s="162" t="s">
        <v>292</v>
      </c>
      <c r="U1699" s="167" t="s">
        <v>128</v>
      </c>
      <c r="V1699" s="167" t="s">
        <v>302</v>
      </c>
      <c r="W1699" s="175"/>
      <c r="X1699" s="163"/>
      <c r="Y1699" s="175"/>
      <c r="Z1699" s="175" t="s">
        <v>11823</v>
      </c>
      <c r="AA1699" s="175"/>
    </row>
    <row r="1700" ht="22.5" customHeight="1">
      <c r="A1700" s="72">
        <f>COUNTIF('Copy of Call &amp; Chat-Lidya (buat'!$I$4:$I$1842,I1700)</f>
        <v>4</v>
      </c>
      <c r="B1700" s="436">
        <v>46086.0</v>
      </c>
      <c r="C1700" s="94" t="s">
        <v>83</v>
      </c>
      <c r="D1700" s="94" t="s">
        <v>125</v>
      </c>
      <c r="E1700" s="94">
        <f t="shared" si="2"/>
        <v>386</v>
      </c>
      <c r="F1700" s="429">
        <v>46086.0</v>
      </c>
      <c r="G1700" s="94"/>
      <c r="H1700" s="94" t="s">
        <v>2831</v>
      </c>
      <c r="I1700" s="94" t="s">
        <v>3056</v>
      </c>
      <c r="J1700" s="161" t="s">
        <v>3057</v>
      </c>
      <c r="K1700" s="161" t="s">
        <v>3058</v>
      </c>
      <c r="L1700" s="430" t="s">
        <v>3058</v>
      </c>
      <c r="M1700" s="94" t="s">
        <v>3059</v>
      </c>
      <c r="N1700" s="94" t="s">
        <v>3059</v>
      </c>
      <c r="O1700" s="431">
        <v>46086.0</v>
      </c>
      <c r="P1700" s="436">
        <v>46100.0</v>
      </c>
      <c r="Q1700" s="94" t="s">
        <v>124</v>
      </c>
      <c r="R1700" s="94">
        <v>1.0</v>
      </c>
      <c r="S1700" s="167" t="s">
        <v>350</v>
      </c>
      <c r="T1700" s="162" t="s">
        <v>145</v>
      </c>
      <c r="U1700" s="167" t="s">
        <v>101</v>
      </c>
      <c r="V1700" s="167" t="s">
        <v>283</v>
      </c>
      <c r="W1700" s="94" t="s">
        <v>694</v>
      </c>
      <c r="X1700" s="163"/>
      <c r="Y1700" s="175"/>
      <c r="Z1700" s="175" t="s">
        <v>11832</v>
      </c>
      <c r="AA1700" s="175"/>
    </row>
    <row r="1701" ht="22.5" customHeight="1">
      <c r="A1701" s="72">
        <f>COUNTIF('Copy of Call &amp; Chat-Lidya (buat'!$I$4:$I$1842,I1701)</f>
        <v>4</v>
      </c>
      <c r="B1701" s="436">
        <v>46086.0</v>
      </c>
      <c r="C1701" s="94" t="s">
        <v>83</v>
      </c>
      <c r="D1701" s="94" t="s">
        <v>125</v>
      </c>
      <c r="E1701" s="94">
        <f t="shared" si="2"/>
        <v>387</v>
      </c>
      <c r="F1701" s="429">
        <v>46086.0</v>
      </c>
      <c r="G1701" s="94"/>
      <c r="H1701" s="94">
        <v>10632.0</v>
      </c>
      <c r="I1701" s="512">
        <v>17770.0</v>
      </c>
      <c r="J1701" s="161" t="s">
        <v>3761</v>
      </c>
      <c r="K1701" s="161" t="s">
        <v>3762</v>
      </c>
      <c r="L1701" s="430" t="s">
        <v>3762</v>
      </c>
      <c r="M1701" s="94">
        <v>0.0</v>
      </c>
      <c r="N1701" s="94">
        <v>8.961672938E10</v>
      </c>
      <c r="O1701" s="880">
        <v>46061.0</v>
      </c>
      <c r="P1701" s="436">
        <v>46075.0</v>
      </c>
      <c r="Q1701" s="94" t="s">
        <v>143</v>
      </c>
      <c r="R1701" s="94">
        <v>1.0</v>
      </c>
      <c r="S1701" s="167" t="s">
        <v>126</v>
      </c>
      <c r="T1701" s="162" t="s">
        <v>145</v>
      </c>
      <c r="U1701" s="167" t="s">
        <v>101</v>
      </c>
      <c r="V1701" s="167" t="s">
        <v>131</v>
      </c>
      <c r="W1701" s="175"/>
      <c r="X1701" s="163"/>
      <c r="Y1701" s="175"/>
      <c r="Z1701" s="175"/>
      <c r="AA1701" s="175"/>
    </row>
    <row r="1702" ht="22.5" customHeight="1">
      <c r="A1702" s="72">
        <f>COUNTIF('Copy of Call &amp; Chat-Lidya (buat'!$I$4:$I$1842,I1702)</f>
        <v>1</v>
      </c>
      <c r="B1702" s="436">
        <v>46086.0</v>
      </c>
      <c r="C1702" s="94" t="s">
        <v>83</v>
      </c>
      <c r="D1702" s="94" t="s">
        <v>125</v>
      </c>
      <c r="E1702" s="94">
        <f t="shared" si="2"/>
        <v>388</v>
      </c>
      <c r="F1702" s="429">
        <v>46086.0</v>
      </c>
      <c r="G1702" s="94"/>
      <c r="H1702" s="94">
        <v>402.0</v>
      </c>
      <c r="I1702" s="512">
        <v>576.0</v>
      </c>
      <c r="J1702" s="161" t="s">
        <v>11837</v>
      </c>
      <c r="K1702" s="161" t="s">
        <v>11838</v>
      </c>
      <c r="L1702" s="430" t="s">
        <v>11838</v>
      </c>
      <c r="M1702" s="94">
        <v>81.0</v>
      </c>
      <c r="N1702" s="94">
        <v>8.0</v>
      </c>
      <c r="O1702" s="880">
        <v>44323.0</v>
      </c>
      <c r="P1702" s="436">
        <v>44276.0</v>
      </c>
      <c r="Q1702" s="94" t="s">
        <v>124</v>
      </c>
      <c r="R1702" s="94">
        <v>0.0</v>
      </c>
      <c r="S1702" s="166" t="s">
        <v>292</v>
      </c>
      <c r="T1702" s="162" t="s">
        <v>127</v>
      </c>
      <c r="U1702" s="167" t="s">
        <v>128</v>
      </c>
      <c r="V1702" s="167" t="s">
        <v>131</v>
      </c>
      <c r="W1702" s="175"/>
      <c r="X1702" s="163"/>
      <c r="Y1702" s="175"/>
      <c r="Z1702" s="175" t="s">
        <v>11839</v>
      </c>
      <c r="AA1702" s="175"/>
    </row>
    <row r="1703" ht="22.5" customHeight="1">
      <c r="A1703" s="72">
        <f>COUNTIF('Copy of Call &amp; Chat-Lidya (buat'!$I$4:$I$1842,I1703)</f>
        <v>1</v>
      </c>
      <c r="B1703" s="436">
        <v>46086.0</v>
      </c>
      <c r="C1703" s="94" t="s">
        <v>83</v>
      </c>
      <c r="D1703" s="94" t="s">
        <v>125</v>
      </c>
      <c r="E1703" s="94">
        <f t="shared" si="2"/>
        <v>389</v>
      </c>
      <c r="F1703" s="429">
        <v>46086.0</v>
      </c>
      <c r="G1703" s="94"/>
      <c r="H1703" s="94">
        <v>669.0</v>
      </c>
      <c r="I1703" s="512">
        <v>893.0</v>
      </c>
      <c r="J1703" s="161" t="s">
        <v>11840</v>
      </c>
      <c r="K1703" s="161" t="s">
        <v>11842</v>
      </c>
      <c r="L1703" s="430" t="s">
        <v>11842</v>
      </c>
      <c r="M1703" s="94">
        <v>898.0</v>
      </c>
      <c r="N1703" s="94">
        <v>89536.0</v>
      </c>
      <c r="O1703" s="880">
        <v>44337.0</v>
      </c>
      <c r="P1703" s="436">
        <v>45834.0</v>
      </c>
      <c r="Q1703" s="94" t="s">
        <v>124</v>
      </c>
      <c r="R1703" s="94">
        <v>0.0</v>
      </c>
      <c r="S1703" s="166" t="s">
        <v>292</v>
      </c>
      <c r="T1703" s="162" t="s">
        <v>127</v>
      </c>
      <c r="U1703" s="167" t="s">
        <v>128</v>
      </c>
      <c r="V1703" s="167" t="s">
        <v>131</v>
      </c>
      <c r="W1703" s="175"/>
      <c r="X1703" s="163"/>
      <c r="Y1703" s="175"/>
      <c r="Z1703" s="175" t="s">
        <v>11839</v>
      </c>
      <c r="AA1703" s="175"/>
    </row>
    <row r="1704" ht="22.5" customHeight="1">
      <c r="A1704" s="72">
        <f>COUNTIF('Copy of Call &amp; Chat-Lidya (buat'!$I$4:$I$1842,I1704)</f>
        <v>3</v>
      </c>
      <c r="B1704" s="436">
        <v>46086.0</v>
      </c>
      <c r="C1704" s="94" t="s">
        <v>83</v>
      </c>
      <c r="D1704" s="94" t="s">
        <v>125</v>
      </c>
      <c r="E1704" s="94">
        <f t="shared" si="2"/>
        <v>390</v>
      </c>
      <c r="F1704" s="429">
        <v>46086.0</v>
      </c>
      <c r="G1704" s="94"/>
      <c r="H1704" s="94">
        <v>10257.0</v>
      </c>
      <c r="I1704" s="1183">
        <v>17059.0</v>
      </c>
      <c r="J1704" s="161" t="s">
        <v>9883</v>
      </c>
      <c r="K1704" s="161" t="s">
        <v>9884</v>
      </c>
      <c r="L1704" s="430" t="s">
        <v>9884</v>
      </c>
      <c r="M1704" s="94">
        <v>984.0</v>
      </c>
      <c r="N1704" s="94">
        <v>8.21976552E10</v>
      </c>
      <c r="O1704" s="880">
        <v>45996.0</v>
      </c>
      <c r="P1704" s="436">
        <v>46010.0</v>
      </c>
      <c r="Q1704" s="94" t="s">
        <v>124</v>
      </c>
      <c r="R1704" s="94">
        <v>1.0</v>
      </c>
      <c r="S1704" s="167" t="s">
        <v>126</v>
      </c>
      <c r="T1704" s="162" t="s">
        <v>195</v>
      </c>
      <c r="U1704" s="167" t="s">
        <v>128</v>
      </c>
      <c r="V1704" s="167" t="s">
        <v>131</v>
      </c>
      <c r="W1704" s="175"/>
      <c r="X1704" s="163"/>
      <c r="Y1704" s="175"/>
      <c r="Z1704" s="175"/>
      <c r="AA1704" s="175"/>
    </row>
    <row r="1705" ht="22.5" customHeight="1">
      <c r="A1705" s="72">
        <f>COUNTIF('Copy of Call &amp; Chat-Lidya (buat'!$I$4:$I$1842,I1705)</f>
        <v>1</v>
      </c>
      <c r="B1705" s="436">
        <v>46086.0</v>
      </c>
      <c r="C1705" s="94" t="s">
        <v>83</v>
      </c>
      <c r="D1705" s="94" t="s">
        <v>125</v>
      </c>
      <c r="E1705" s="94">
        <f t="shared" si="2"/>
        <v>391</v>
      </c>
      <c r="F1705" s="429">
        <v>46086.0</v>
      </c>
      <c r="G1705" s="94"/>
      <c r="H1705" s="94">
        <v>556.0</v>
      </c>
      <c r="I1705" s="512">
        <v>745.0</v>
      </c>
      <c r="J1705" s="161" t="s">
        <v>11843</v>
      </c>
      <c r="K1705" s="161" t="s">
        <v>11844</v>
      </c>
      <c r="L1705" s="430" t="s">
        <v>10563</v>
      </c>
      <c r="M1705" s="94">
        <v>7414956.0</v>
      </c>
      <c r="N1705" s="94">
        <v>7414956.0</v>
      </c>
      <c r="O1705" s="880">
        <v>44332.0</v>
      </c>
      <c r="P1705" s="436">
        <v>45834.0</v>
      </c>
      <c r="Q1705" s="94" t="s">
        <v>135</v>
      </c>
      <c r="R1705" s="94">
        <v>0.0</v>
      </c>
      <c r="S1705" s="166" t="s">
        <v>292</v>
      </c>
      <c r="T1705" s="162" t="s">
        <v>127</v>
      </c>
      <c r="U1705" s="167" t="s">
        <v>128</v>
      </c>
      <c r="V1705" s="167" t="s">
        <v>131</v>
      </c>
      <c r="W1705" s="175"/>
      <c r="X1705" s="163"/>
      <c r="Y1705" s="175"/>
      <c r="Z1705" s="175" t="s">
        <v>11839</v>
      </c>
      <c r="AA1705" s="175"/>
    </row>
    <row r="1706" ht="22.5" customHeight="1">
      <c r="A1706" s="72">
        <f>COUNTIF('Copy of Call &amp; Chat-Lidya (buat'!$I$4:$I$1842,I1706)</f>
        <v>0</v>
      </c>
      <c r="B1706" s="436">
        <v>46086.0</v>
      </c>
      <c r="C1706" s="94" t="s">
        <v>83</v>
      </c>
      <c r="D1706" s="94" t="s">
        <v>125</v>
      </c>
      <c r="E1706" s="94">
        <f t="shared" si="2"/>
        <v>392</v>
      </c>
      <c r="F1706" s="429">
        <v>46086.0</v>
      </c>
      <c r="G1706" s="94"/>
      <c r="H1706" s="94">
        <v>676.0</v>
      </c>
      <c r="I1706" s="1184"/>
      <c r="J1706" s="161" t="s">
        <v>11845</v>
      </c>
      <c r="K1706" s="161" t="s">
        <v>11846</v>
      </c>
      <c r="L1706" s="430" t="s">
        <v>11846</v>
      </c>
      <c r="M1706" s="94">
        <v>6.1879446E7</v>
      </c>
      <c r="N1706" s="94">
        <v>6.48494654E8</v>
      </c>
      <c r="O1706" s="880">
        <v>44338.0</v>
      </c>
      <c r="P1706" s="436">
        <v>45834.0</v>
      </c>
      <c r="Q1706" s="94" t="s">
        <v>124</v>
      </c>
      <c r="R1706" s="94">
        <v>0.0</v>
      </c>
      <c r="S1706" s="166" t="s">
        <v>292</v>
      </c>
      <c r="T1706" s="162" t="s">
        <v>127</v>
      </c>
      <c r="U1706" s="167" t="s">
        <v>128</v>
      </c>
      <c r="V1706" s="167" t="s">
        <v>131</v>
      </c>
      <c r="W1706" s="175"/>
      <c r="X1706" s="163"/>
      <c r="Y1706" s="175"/>
      <c r="Z1706" s="175" t="s">
        <v>11839</v>
      </c>
      <c r="AA1706" s="175"/>
    </row>
    <row r="1707" ht="22.5" customHeight="1">
      <c r="A1707" s="72">
        <f>COUNTIF('Copy of Call &amp; Chat-Lidya (buat'!$I$4:$I$1842,I1707)</f>
        <v>1</v>
      </c>
      <c r="B1707" s="436">
        <v>46086.0</v>
      </c>
      <c r="C1707" s="94" t="s">
        <v>83</v>
      </c>
      <c r="D1707" s="94" t="s">
        <v>125</v>
      </c>
      <c r="E1707" s="94">
        <f t="shared" si="2"/>
        <v>393</v>
      </c>
      <c r="F1707" s="429">
        <v>46086.0</v>
      </c>
      <c r="G1707" s="94"/>
      <c r="H1707" s="94">
        <v>10684.0</v>
      </c>
      <c r="I1707" s="512">
        <v>17859.0</v>
      </c>
      <c r="J1707" s="161" t="s">
        <v>11851</v>
      </c>
      <c r="K1707" s="161" t="s">
        <v>11852</v>
      </c>
      <c r="L1707" s="430" t="s">
        <v>11852</v>
      </c>
      <c r="M1707" s="94">
        <v>7.5374135E7</v>
      </c>
      <c r="N1707" s="94">
        <v>7.5374136E7</v>
      </c>
      <c r="O1707" s="880">
        <v>46069.0</v>
      </c>
      <c r="P1707" s="436">
        <v>46083.0</v>
      </c>
      <c r="Q1707" s="94" t="s">
        <v>124</v>
      </c>
      <c r="R1707" s="94">
        <v>0.0</v>
      </c>
      <c r="S1707" s="166" t="s">
        <v>292</v>
      </c>
      <c r="T1707" s="162" t="s">
        <v>127</v>
      </c>
      <c r="U1707" s="167" t="s">
        <v>128</v>
      </c>
      <c r="V1707" s="167" t="s">
        <v>131</v>
      </c>
      <c r="W1707" s="175"/>
      <c r="X1707" s="163"/>
      <c r="Y1707" s="175"/>
      <c r="Z1707" s="175" t="s">
        <v>11839</v>
      </c>
      <c r="AA1707" s="175"/>
    </row>
    <row r="1708" ht="22.5" customHeight="1">
      <c r="A1708" s="72">
        <f>COUNTIF('Copy of Call &amp; Chat-Lidya (buat'!$I$4:$I$1842,I1708)</f>
        <v>2</v>
      </c>
      <c r="B1708" s="436">
        <v>46086.0</v>
      </c>
      <c r="C1708" s="94" t="s">
        <v>83</v>
      </c>
      <c r="D1708" s="94" t="s">
        <v>125</v>
      </c>
      <c r="E1708" s="94">
        <f t="shared" si="2"/>
        <v>394</v>
      </c>
      <c r="F1708" s="429">
        <v>46086.0</v>
      </c>
      <c r="G1708" s="94"/>
      <c r="H1708" s="94">
        <v>657.0</v>
      </c>
      <c r="I1708" s="1185" t="s">
        <v>12291</v>
      </c>
      <c r="J1708" s="161" t="s">
        <v>11857</v>
      </c>
      <c r="K1708" s="161" t="s">
        <v>11858</v>
      </c>
      <c r="L1708" s="430" t="s">
        <v>11858</v>
      </c>
      <c r="M1708" s="94">
        <v>8.4545244E7</v>
      </c>
      <c r="N1708" s="94">
        <v>7.87575754E8</v>
      </c>
      <c r="O1708" s="880">
        <v>44337.0</v>
      </c>
      <c r="P1708" s="436">
        <v>45834.0</v>
      </c>
      <c r="Q1708" s="94" t="s">
        <v>124</v>
      </c>
      <c r="R1708" s="94">
        <v>0.0</v>
      </c>
      <c r="S1708" s="167" t="s">
        <v>251</v>
      </c>
      <c r="T1708" s="162" t="s">
        <v>127</v>
      </c>
      <c r="U1708" s="167" t="s">
        <v>128</v>
      </c>
      <c r="V1708" s="167" t="s">
        <v>131</v>
      </c>
      <c r="W1708" s="175"/>
      <c r="X1708" s="163"/>
      <c r="Y1708" s="175"/>
      <c r="Z1708" s="175"/>
      <c r="AA1708" s="175"/>
    </row>
    <row r="1709" ht="22.5" customHeight="1">
      <c r="A1709" s="72">
        <f>COUNTIF('Copy of Call &amp; Chat-Lidya (buat'!$I$4:$I$1842,I1709)</f>
        <v>2</v>
      </c>
      <c r="B1709" s="436">
        <v>46086.0</v>
      </c>
      <c r="C1709" s="94" t="s">
        <v>83</v>
      </c>
      <c r="D1709" s="94" t="s">
        <v>125</v>
      </c>
      <c r="E1709" s="94">
        <f t="shared" si="2"/>
        <v>395</v>
      </c>
      <c r="F1709" s="429">
        <v>46086.0</v>
      </c>
      <c r="G1709" s="94"/>
      <c r="H1709" s="94">
        <v>9965.0</v>
      </c>
      <c r="I1709" s="512">
        <v>16594.0</v>
      </c>
      <c r="J1709" s="161" t="s">
        <v>7765</v>
      </c>
      <c r="K1709" s="161" t="s">
        <v>6460</v>
      </c>
      <c r="L1709" s="430" t="s">
        <v>6460</v>
      </c>
      <c r="M1709" s="94">
        <v>8.5104452E7</v>
      </c>
      <c r="N1709" s="94">
        <v>8.7742241144E10</v>
      </c>
      <c r="O1709" s="880">
        <v>45944.0</v>
      </c>
      <c r="P1709" s="436">
        <v>45958.0</v>
      </c>
      <c r="Q1709" s="94" t="s">
        <v>213</v>
      </c>
      <c r="R1709" s="94">
        <v>1.0</v>
      </c>
      <c r="S1709" s="167" t="s">
        <v>126</v>
      </c>
      <c r="T1709" s="162" t="s">
        <v>145</v>
      </c>
      <c r="U1709" s="167" t="s">
        <v>101</v>
      </c>
      <c r="V1709" s="167" t="s">
        <v>131</v>
      </c>
      <c r="W1709" s="175"/>
      <c r="X1709" s="163"/>
      <c r="Y1709" s="175"/>
      <c r="Z1709" s="175"/>
      <c r="AA1709" s="175"/>
    </row>
    <row r="1710" ht="22.5" customHeight="1">
      <c r="A1710" s="72">
        <f>COUNTIF('Copy of Call &amp; Chat-Lidya (buat'!$I$4:$I$1842,I1710)</f>
        <v>2</v>
      </c>
      <c r="B1710" s="436">
        <v>46086.0</v>
      </c>
      <c r="C1710" s="94" t="s">
        <v>83</v>
      </c>
      <c r="D1710" s="94" t="s">
        <v>125</v>
      </c>
      <c r="E1710" s="94">
        <f t="shared" si="2"/>
        <v>396</v>
      </c>
      <c r="F1710" s="429">
        <v>46086.0</v>
      </c>
      <c r="G1710" s="94"/>
      <c r="H1710" s="94">
        <v>539.0</v>
      </c>
      <c r="I1710" s="512">
        <v>727.0</v>
      </c>
      <c r="J1710" s="161" t="s">
        <v>11865</v>
      </c>
      <c r="K1710" s="161" t="s">
        <v>11866</v>
      </c>
      <c r="L1710" s="430" t="s">
        <v>11866</v>
      </c>
      <c r="M1710" s="94">
        <v>1.54649655E8</v>
      </c>
      <c r="N1710" s="94">
        <v>8.4664845E7</v>
      </c>
      <c r="O1710" s="880">
        <v>44331.0</v>
      </c>
      <c r="P1710" s="436"/>
      <c r="Q1710" s="94" t="s">
        <v>124</v>
      </c>
      <c r="R1710" s="94">
        <v>0.0</v>
      </c>
      <c r="S1710" s="167" t="s">
        <v>251</v>
      </c>
      <c r="T1710" s="162" t="s">
        <v>127</v>
      </c>
      <c r="U1710" s="167" t="s">
        <v>128</v>
      </c>
      <c r="V1710" s="167" t="s">
        <v>131</v>
      </c>
      <c r="W1710" s="175"/>
      <c r="X1710" s="163"/>
      <c r="Y1710" s="175"/>
      <c r="Z1710" s="175"/>
      <c r="AA1710" s="175"/>
    </row>
    <row r="1711" ht="22.5" customHeight="1">
      <c r="A1711" s="72">
        <f>COUNTIF('Copy of Call &amp; Chat-Lidya (buat'!$I$4:$I$1842,I1711)</f>
        <v>2</v>
      </c>
      <c r="B1711" s="436">
        <v>46086.0</v>
      </c>
      <c r="C1711" s="94" t="s">
        <v>83</v>
      </c>
      <c r="D1711" s="94" t="s">
        <v>125</v>
      </c>
      <c r="E1711" s="94">
        <f t="shared" si="2"/>
        <v>397</v>
      </c>
      <c r="F1711" s="429">
        <v>46086.0</v>
      </c>
      <c r="G1711" s="94"/>
      <c r="H1711" s="94">
        <v>8818.0</v>
      </c>
      <c r="I1711" s="512">
        <v>14040.0</v>
      </c>
      <c r="J1711" s="161" t="s">
        <v>11868</v>
      </c>
      <c r="K1711" s="161" t="s">
        <v>11869</v>
      </c>
      <c r="L1711" s="430" t="s">
        <v>11869</v>
      </c>
      <c r="M1711" s="94">
        <v>8.11123178E8</v>
      </c>
      <c r="N1711" s="94">
        <v>8.11123178E9</v>
      </c>
      <c r="O1711" s="880">
        <v>45632.0</v>
      </c>
      <c r="P1711" s="436">
        <v>45834.0</v>
      </c>
      <c r="Q1711" s="94" t="s">
        <v>124</v>
      </c>
      <c r="R1711" s="94">
        <v>1.0</v>
      </c>
      <c r="S1711" s="167" t="s">
        <v>126</v>
      </c>
      <c r="T1711" s="162" t="s">
        <v>145</v>
      </c>
      <c r="U1711" s="167" t="s">
        <v>101</v>
      </c>
      <c r="V1711" s="167" t="s">
        <v>131</v>
      </c>
      <c r="W1711" s="175"/>
      <c r="X1711" s="163"/>
      <c r="Y1711" s="175"/>
      <c r="Z1711" s="175"/>
      <c r="AA1711" s="175"/>
    </row>
    <row r="1712" ht="22.5" customHeight="1">
      <c r="A1712" s="72">
        <f>COUNTIF('Copy of Call &amp; Chat-Lidya (buat'!$I$4:$I$1842,I1712)</f>
        <v>2</v>
      </c>
      <c r="B1712" s="436">
        <v>46086.0</v>
      </c>
      <c r="C1712" s="94" t="s">
        <v>83</v>
      </c>
      <c r="D1712" s="94" t="s">
        <v>125</v>
      </c>
      <c r="E1712" s="94">
        <f t="shared" si="2"/>
        <v>398</v>
      </c>
      <c r="F1712" s="429">
        <v>46086.0</v>
      </c>
      <c r="G1712" s="94"/>
      <c r="H1712" s="94">
        <v>8010.0</v>
      </c>
      <c r="I1712" s="512">
        <v>12367.0</v>
      </c>
      <c r="J1712" s="161" t="s">
        <v>11870</v>
      </c>
      <c r="K1712" s="161" t="s">
        <v>11870</v>
      </c>
      <c r="L1712" s="430" t="s">
        <v>11870</v>
      </c>
      <c r="M1712" s="94">
        <v>8.11185165E8</v>
      </c>
      <c r="N1712" s="175"/>
      <c r="O1712" s="880">
        <v>45450.0</v>
      </c>
      <c r="P1712" s="436">
        <v>45834.0</v>
      </c>
      <c r="Q1712" s="94" t="s">
        <v>143</v>
      </c>
      <c r="R1712" s="94">
        <v>0.0</v>
      </c>
      <c r="S1712" s="167" t="s">
        <v>251</v>
      </c>
      <c r="T1712" s="162" t="s">
        <v>127</v>
      </c>
      <c r="U1712" s="167" t="s">
        <v>128</v>
      </c>
      <c r="V1712" s="167" t="s">
        <v>131</v>
      </c>
      <c r="W1712" s="175"/>
      <c r="X1712" s="163"/>
      <c r="Y1712" s="175"/>
      <c r="Z1712" s="175"/>
      <c r="AA1712" s="175"/>
    </row>
    <row r="1713" ht="22.5" customHeight="1">
      <c r="A1713" s="72">
        <f>COUNTIF('Copy of Call &amp; Chat-Lidya (buat'!$I$4:$I$1842,I1713)</f>
        <v>2</v>
      </c>
      <c r="B1713" s="436">
        <v>46086.0</v>
      </c>
      <c r="C1713" s="94" t="s">
        <v>83</v>
      </c>
      <c r="D1713" s="94" t="s">
        <v>125</v>
      </c>
      <c r="E1713" s="94">
        <f t="shared" si="2"/>
        <v>399</v>
      </c>
      <c r="F1713" s="429">
        <v>46086.0</v>
      </c>
      <c r="G1713" s="94"/>
      <c r="H1713" s="94">
        <v>7986.0</v>
      </c>
      <c r="I1713" s="512">
        <v>12324.0</v>
      </c>
      <c r="J1713" s="161" t="s">
        <v>11871</v>
      </c>
      <c r="K1713" s="161" t="s">
        <v>11872</v>
      </c>
      <c r="L1713" s="430" t="s">
        <v>11872</v>
      </c>
      <c r="M1713" s="94">
        <v>8.11269327E8</v>
      </c>
      <c r="N1713" s="175"/>
      <c r="O1713" s="880">
        <v>45446.0</v>
      </c>
      <c r="P1713" s="436">
        <v>45834.0</v>
      </c>
      <c r="Q1713" s="94" t="s">
        <v>124</v>
      </c>
      <c r="R1713" s="94">
        <v>1.0</v>
      </c>
      <c r="S1713" s="167" t="s">
        <v>126</v>
      </c>
      <c r="T1713" s="162" t="s">
        <v>145</v>
      </c>
      <c r="U1713" s="167" t="s">
        <v>101</v>
      </c>
      <c r="V1713" s="167" t="s">
        <v>131</v>
      </c>
      <c r="W1713" s="175"/>
      <c r="X1713" s="163"/>
      <c r="Y1713" s="175"/>
      <c r="Z1713" s="175"/>
      <c r="AA1713" s="175"/>
    </row>
    <row r="1714" ht="22.5" customHeight="1">
      <c r="A1714" s="72">
        <f>COUNTIF('Copy of Call &amp; Chat-Lidya (buat'!$I$4:$I$1842,I1714)</f>
        <v>2</v>
      </c>
      <c r="B1714" s="436">
        <v>46086.0</v>
      </c>
      <c r="C1714" s="94" t="s">
        <v>83</v>
      </c>
      <c r="D1714" s="94" t="s">
        <v>125</v>
      </c>
      <c r="E1714" s="94">
        <f t="shared" si="2"/>
        <v>400</v>
      </c>
      <c r="F1714" s="429">
        <v>46086.0</v>
      </c>
      <c r="G1714" s="94"/>
      <c r="H1714" s="94">
        <v>7025.0</v>
      </c>
      <c r="I1714" s="512">
        <v>10471.0</v>
      </c>
      <c r="J1714" s="161" t="s">
        <v>11873</v>
      </c>
      <c r="K1714" s="161" t="s">
        <v>11874</v>
      </c>
      <c r="L1714" s="430" t="s">
        <v>11874</v>
      </c>
      <c r="M1714" s="94">
        <v>8.11400215E8</v>
      </c>
      <c r="N1714" s="94">
        <v>8.2262697556E10</v>
      </c>
      <c r="O1714" s="880">
        <v>45223.0</v>
      </c>
      <c r="P1714" s="436" t="s">
        <v>11875</v>
      </c>
      <c r="Q1714" s="94" t="s">
        <v>143</v>
      </c>
      <c r="R1714" s="94">
        <v>1.0</v>
      </c>
      <c r="S1714" s="167" t="s">
        <v>126</v>
      </c>
      <c r="T1714" s="162" t="s">
        <v>145</v>
      </c>
      <c r="U1714" s="167" t="s">
        <v>101</v>
      </c>
      <c r="V1714" s="167" t="s">
        <v>131</v>
      </c>
      <c r="W1714" s="175"/>
      <c r="X1714" s="163"/>
      <c r="Y1714" s="175"/>
      <c r="Z1714" s="175"/>
      <c r="AA1714" s="175"/>
    </row>
    <row r="1715" ht="22.5" customHeight="1">
      <c r="A1715" s="72">
        <f>COUNTIF('Copy of Call &amp; Chat-Lidya (buat'!$I$4:$I$1842,I1715)</f>
        <v>2</v>
      </c>
      <c r="B1715" s="436">
        <v>46086.0</v>
      </c>
      <c r="C1715" s="94" t="s">
        <v>83</v>
      </c>
      <c r="D1715" s="94" t="s">
        <v>125</v>
      </c>
      <c r="E1715" s="94">
        <f t="shared" si="2"/>
        <v>401</v>
      </c>
      <c r="F1715" s="429">
        <v>46086.0</v>
      </c>
      <c r="G1715" s="94"/>
      <c r="H1715" s="94">
        <v>6951.0</v>
      </c>
      <c r="I1715" s="512">
        <v>10340.0</v>
      </c>
      <c r="J1715" s="161" t="s">
        <v>11877</v>
      </c>
      <c r="K1715" s="161" t="s">
        <v>11878</v>
      </c>
      <c r="L1715" s="430" t="s">
        <v>11878</v>
      </c>
      <c r="M1715" s="94">
        <v>8.11524689E8</v>
      </c>
      <c r="N1715" s="94">
        <v>8.11524689E8</v>
      </c>
      <c r="O1715" s="880">
        <v>45203.0</v>
      </c>
      <c r="P1715" s="436">
        <v>45834.0</v>
      </c>
      <c r="Q1715" s="94" t="s">
        <v>124</v>
      </c>
      <c r="R1715" s="94">
        <v>1.0</v>
      </c>
      <c r="S1715" s="167" t="s">
        <v>126</v>
      </c>
      <c r="T1715" s="162" t="s">
        <v>145</v>
      </c>
      <c r="U1715" s="167" t="s">
        <v>101</v>
      </c>
      <c r="V1715" s="167" t="s">
        <v>131</v>
      </c>
      <c r="W1715" s="175"/>
      <c r="X1715" s="163"/>
      <c r="Y1715" s="175"/>
      <c r="Z1715" s="175"/>
      <c r="AA1715" s="175"/>
    </row>
    <row r="1716" ht="22.5" customHeight="1">
      <c r="A1716" s="72">
        <f>COUNTIF('Copy of Call &amp; Chat-Lidya (buat'!$I$4:$I$1842,I1716)</f>
        <v>2</v>
      </c>
      <c r="B1716" s="436">
        <v>46086.0</v>
      </c>
      <c r="C1716" s="94" t="s">
        <v>83</v>
      </c>
      <c r="D1716" s="94" t="s">
        <v>125</v>
      </c>
      <c r="E1716" s="94">
        <f t="shared" si="2"/>
        <v>402</v>
      </c>
      <c r="F1716" s="429">
        <v>46086.0</v>
      </c>
      <c r="G1716" s="94"/>
      <c r="H1716" s="94">
        <v>8284.0</v>
      </c>
      <c r="I1716" s="512">
        <v>12941.0</v>
      </c>
      <c r="J1716" s="161" t="s">
        <v>11879</v>
      </c>
      <c r="K1716" s="161" t="s">
        <v>11880</v>
      </c>
      <c r="L1716" s="430" t="s">
        <v>11880</v>
      </c>
      <c r="M1716" s="94">
        <v>8.11706333E8</v>
      </c>
      <c r="N1716" s="94">
        <v>8.11706333E8</v>
      </c>
      <c r="O1716" s="880">
        <v>45506.0</v>
      </c>
      <c r="P1716" s="436">
        <v>45834.0</v>
      </c>
      <c r="Q1716" s="94" t="s">
        <v>143</v>
      </c>
      <c r="R1716" s="94">
        <v>0.0</v>
      </c>
      <c r="S1716" s="167" t="s">
        <v>251</v>
      </c>
      <c r="T1716" s="162" t="s">
        <v>127</v>
      </c>
      <c r="U1716" s="167" t="s">
        <v>128</v>
      </c>
      <c r="V1716" s="167" t="s">
        <v>131</v>
      </c>
      <c r="W1716" s="175"/>
      <c r="X1716" s="163"/>
      <c r="Y1716" s="175"/>
      <c r="Z1716" s="175"/>
      <c r="AA1716" s="175"/>
    </row>
    <row r="1717" ht="22.5" customHeight="1">
      <c r="A1717" s="72">
        <f>COUNTIF('Copy of Call &amp; Chat-Lidya (buat'!$I$4:$I$1842,I1717)</f>
        <v>2</v>
      </c>
      <c r="B1717" s="436">
        <v>46086.0</v>
      </c>
      <c r="C1717" s="94" t="s">
        <v>83</v>
      </c>
      <c r="D1717" s="94" t="s">
        <v>125</v>
      </c>
      <c r="E1717" s="94">
        <f t="shared" si="2"/>
        <v>403</v>
      </c>
      <c r="F1717" s="429">
        <v>46086.0</v>
      </c>
      <c r="G1717" s="94"/>
      <c r="H1717" s="94">
        <v>7560.0</v>
      </c>
      <c r="I1717" s="512">
        <v>11506.0</v>
      </c>
      <c r="J1717" s="161" t="s">
        <v>5851</v>
      </c>
      <c r="K1717" s="161" t="s">
        <v>5852</v>
      </c>
      <c r="L1717" s="430" t="s">
        <v>5852</v>
      </c>
      <c r="M1717" s="94">
        <v>8.11832527E8</v>
      </c>
      <c r="N1717" s="175"/>
      <c r="O1717" s="880">
        <v>45355.0</v>
      </c>
      <c r="P1717" s="436">
        <v>45834.0</v>
      </c>
      <c r="Q1717" s="94" t="s">
        <v>213</v>
      </c>
      <c r="R1717" s="94">
        <v>1.0</v>
      </c>
      <c r="S1717" s="167" t="s">
        <v>126</v>
      </c>
      <c r="T1717" s="162" t="s">
        <v>145</v>
      </c>
      <c r="U1717" s="167" t="s">
        <v>101</v>
      </c>
      <c r="V1717" s="167" t="s">
        <v>131</v>
      </c>
      <c r="W1717" s="175"/>
      <c r="X1717" s="163"/>
      <c r="Y1717" s="175"/>
      <c r="Z1717" s="175"/>
      <c r="AA1717" s="175"/>
    </row>
    <row r="1718" ht="22.5" customHeight="1">
      <c r="A1718" s="72">
        <f>COUNTIF('Copy of Call &amp; Chat-Lidya (buat'!$I$4:$I$1842,I1718)</f>
        <v>2</v>
      </c>
      <c r="B1718" s="436">
        <v>46086.0</v>
      </c>
      <c r="C1718" s="94" t="s">
        <v>83</v>
      </c>
      <c r="D1718" s="94" t="s">
        <v>125</v>
      </c>
      <c r="E1718" s="94">
        <f t="shared" si="2"/>
        <v>404</v>
      </c>
      <c r="F1718" s="429">
        <v>46086.0</v>
      </c>
      <c r="G1718" s="94"/>
      <c r="H1718" s="94">
        <v>8488.0</v>
      </c>
      <c r="I1718" s="512">
        <v>13364.0</v>
      </c>
      <c r="J1718" s="161" t="s">
        <v>11881</v>
      </c>
      <c r="K1718" s="161" t="s">
        <v>11882</v>
      </c>
      <c r="L1718" s="430" t="s">
        <v>11882</v>
      </c>
      <c r="M1718" s="94">
        <v>8.11982888E8</v>
      </c>
      <c r="N1718" s="94">
        <v>8.989080888E9</v>
      </c>
      <c r="O1718" s="880">
        <v>45556.0</v>
      </c>
      <c r="P1718" s="436">
        <v>45834.0</v>
      </c>
      <c r="Q1718" s="94" t="s">
        <v>124</v>
      </c>
      <c r="R1718" s="94">
        <v>1.0</v>
      </c>
      <c r="S1718" s="167" t="s">
        <v>126</v>
      </c>
      <c r="T1718" s="162" t="s">
        <v>145</v>
      </c>
      <c r="U1718" s="167" t="s">
        <v>101</v>
      </c>
      <c r="V1718" s="167" t="s">
        <v>131</v>
      </c>
      <c r="W1718" s="175"/>
      <c r="X1718" s="163"/>
      <c r="Y1718" s="175"/>
      <c r="Z1718" s="175"/>
      <c r="AA1718" s="175"/>
    </row>
    <row r="1719" ht="22.5" customHeight="1">
      <c r="A1719" s="72">
        <f>COUNTIF('Copy of Call &amp; Chat-Lidya (buat'!$I$4:$I$1842,I1719)</f>
        <v>2</v>
      </c>
      <c r="B1719" s="436">
        <v>46086.0</v>
      </c>
      <c r="C1719" s="94" t="s">
        <v>83</v>
      </c>
      <c r="D1719" s="94" t="s">
        <v>125</v>
      </c>
      <c r="E1719" s="94">
        <f t="shared" si="2"/>
        <v>405</v>
      </c>
      <c r="F1719" s="429">
        <v>46086.0</v>
      </c>
      <c r="G1719" s="94"/>
      <c r="H1719" s="94">
        <v>9867.0</v>
      </c>
      <c r="I1719" s="512">
        <v>16405.0</v>
      </c>
      <c r="J1719" s="161" t="s">
        <v>11883</v>
      </c>
      <c r="K1719" s="161" t="s">
        <v>11884</v>
      </c>
      <c r="L1719" s="430" t="s">
        <v>11884</v>
      </c>
      <c r="M1719" s="94">
        <v>8.16307218E8</v>
      </c>
      <c r="N1719" s="94">
        <v>8.5782578981E10</v>
      </c>
      <c r="O1719" s="880">
        <v>45917.0</v>
      </c>
      <c r="P1719" s="436">
        <v>45931.0</v>
      </c>
      <c r="Q1719" s="94" t="s">
        <v>213</v>
      </c>
      <c r="R1719" s="94">
        <v>1.0</v>
      </c>
      <c r="S1719" s="167" t="s">
        <v>126</v>
      </c>
      <c r="T1719" s="162" t="s">
        <v>145</v>
      </c>
      <c r="U1719" s="167" t="s">
        <v>101</v>
      </c>
      <c r="V1719" s="167" t="s">
        <v>131</v>
      </c>
      <c r="W1719" s="175"/>
      <c r="X1719" s="163"/>
      <c r="Y1719" s="175"/>
      <c r="Z1719" s="175"/>
      <c r="AA1719" s="175"/>
    </row>
    <row r="1720" ht="22.5" customHeight="1">
      <c r="A1720" s="72">
        <f>COUNTIF('Copy of Call &amp; Chat-Lidya (buat'!$I$4:$I$1842,I1720)</f>
        <v>2</v>
      </c>
      <c r="B1720" s="436">
        <v>46086.0</v>
      </c>
      <c r="C1720" s="94" t="s">
        <v>83</v>
      </c>
      <c r="D1720" s="94" t="s">
        <v>125</v>
      </c>
      <c r="E1720" s="94">
        <f t="shared" si="2"/>
        <v>406</v>
      </c>
      <c r="F1720" s="429">
        <v>46086.0</v>
      </c>
      <c r="G1720" s="94"/>
      <c r="H1720" s="94">
        <v>8051.0</v>
      </c>
      <c r="I1720" s="512">
        <v>12452.0</v>
      </c>
      <c r="J1720" s="161" t="s">
        <v>4861</v>
      </c>
      <c r="K1720" s="161" t="s">
        <v>4861</v>
      </c>
      <c r="L1720" s="430" t="s">
        <v>4862</v>
      </c>
      <c r="M1720" s="94">
        <v>8.16331016E8</v>
      </c>
      <c r="N1720" s="94">
        <v>8.16331016E8</v>
      </c>
      <c r="O1720" s="880">
        <v>45456.0</v>
      </c>
      <c r="P1720" s="436">
        <v>45834.0</v>
      </c>
      <c r="Q1720" s="94" t="s">
        <v>143</v>
      </c>
      <c r="R1720" s="94">
        <v>1.0</v>
      </c>
      <c r="S1720" s="167" t="s">
        <v>126</v>
      </c>
      <c r="T1720" s="162" t="s">
        <v>145</v>
      </c>
      <c r="U1720" s="167" t="s">
        <v>101</v>
      </c>
      <c r="V1720" s="167" t="s">
        <v>131</v>
      </c>
      <c r="W1720" s="175"/>
      <c r="X1720" s="163"/>
      <c r="Y1720" s="175"/>
      <c r="Z1720" s="175"/>
      <c r="AA1720" s="175"/>
    </row>
    <row r="1721" ht="22.5" customHeight="1">
      <c r="A1721" s="72">
        <f>COUNTIF('Copy of Call &amp; Chat-Lidya (buat'!$I$4:$I$1842,I1721)</f>
        <v>2</v>
      </c>
      <c r="B1721" s="436">
        <v>46086.0</v>
      </c>
      <c r="C1721" s="94" t="s">
        <v>83</v>
      </c>
      <c r="D1721" s="94" t="s">
        <v>125</v>
      </c>
      <c r="E1721" s="94">
        <f t="shared" si="2"/>
        <v>407</v>
      </c>
      <c r="F1721" s="429">
        <v>46086.0</v>
      </c>
      <c r="G1721" s="94"/>
      <c r="H1721" s="94">
        <v>7747.0</v>
      </c>
      <c r="I1721" s="512">
        <v>11921.0</v>
      </c>
      <c r="J1721" s="161" t="s">
        <v>11887</v>
      </c>
      <c r="K1721" s="161" t="s">
        <v>11888</v>
      </c>
      <c r="L1721" s="430" t="s">
        <v>11888</v>
      </c>
      <c r="M1721" s="94">
        <v>8.16402621E8</v>
      </c>
      <c r="N1721" s="94">
        <v>8.16402621E8</v>
      </c>
      <c r="O1721" s="880">
        <v>45404.0</v>
      </c>
      <c r="P1721" s="436">
        <v>45834.0</v>
      </c>
      <c r="Q1721" s="94" t="s">
        <v>124</v>
      </c>
      <c r="R1721" s="94">
        <v>1.0</v>
      </c>
      <c r="S1721" s="167" t="s">
        <v>126</v>
      </c>
      <c r="T1721" s="162" t="s">
        <v>145</v>
      </c>
      <c r="U1721" s="167" t="s">
        <v>101</v>
      </c>
      <c r="V1721" s="167" t="s">
        <v>131</v>
      </c>
      <c r="W1721" s="175"/>
      <c r="X1721" s="163"/>
      <c r="Y1721" s="175"/>
      <c r="Z1721" s="175"/>
      <c r="AA1721" s="175"/>
    </row>
    <row r="1722" ht="22.5" customHeight="1">
      <c r="A1722" s="72">
        <f>COUNTIF('Copy of Call &amp; Chat-Lidya (buat'!$I$4:$I$1842,I1722)</f>
        <v>2</v>
      </c>
      <c r="B1722" s="436">
        <v>46086.0</v>
      </c>
      <c r="C1722" s="94" t="s">
        <v>83</v>
      </c>
      <c r="D1722" s="94" t="s">
        <v>125</v>
      </c>
      <c r="E1722" s="94">
        <f t="shared" si="2"/>
        <v>408</v>
      </c>
      <c r="F1722" s="429">
        <v>46086.0</v>
      </c>
      <c r="G1722" s="94"/>
      <c r="H1722" s="94">
        <v>7907.0</v>
      </c>
      <c r="I1722" s="512">
        <v>12198.0</v>
      </c>
      <c r="J1722" s="161" t="s">
        <v>5311</v>
      </c>
      <c r="K1722" s="161" t="s">
        <v>5312</v>
      </c>
      <c r="L1722" s="430" t="s">
        <v>5312</v>
      </c>
      <c r="M1722" s="94">
        <v>8.16506663E8</v>
      </c>
      <c r="N1722" s="94">
        <v>8.16665605E8</v>
      </c>
      <c r="O1722" s="880">
        <v>45430.0</v>
      </c>
      <c r="P1722" s="436">
        <v>45834.0</v>
      </c>
      <c r="Q1722" s="94" t="s">
        <v>124</v>
      </c>
      <c r="R1722" s="94">
        <v>1.0</v>
      </c>
      <c r="S1722" s="167" t="s">
        <v>126</v>
      </c>
      <c r="T1722" s="162" t="s">
        <v>145</v>
      </c>
      <c r="U1722" s="167" t="s">
        <v>101</v>
      </c>
      <c r="V1722" s="167" t="s">
        <v>131</v>
      </c>
      <c r="W1722" s="175"/>
      <c r="X1722" s="163"/>
      <c r="Y1722" s="175"/>
      <c r="Z1722" s="175"/>
      <c r="AA1722" s="175"/>
    </row>
    <row r="1723" ht="22.5" customHeight="1">
      <c r="A1723" s="72">
        <f>COUNTIF('Copy of Call &amp; Chat-Lidya (buat'!$I$4:$I$1842,I1723)</f>
        <v>2</v>
      </c>
      <c r="B1723" s="436">
        <v>46086.0</v>
      </c>
      <c r="C1723" s="94" t="s">
        <v>83</v>
      </c>
      <c r="D1723" s="94" t="s">
        <v>125</v>
      </c>
      <c r="E1723" s="94">
        <f t="shared" si="2"/>
        <v>409</v>
      </c>
      <c r="F1723" s="429">
        <v>46086.0</v>
      </c>
      <c r="G1723" s="94"/>
      <c r="H1723" s="94">
        <v>8822.0</v>
      </c>
      <c r="I1723" s="512">
        <v>14048.0</v>
      </c>
      <c r="J1723" s="161" t="s">
        <v>11890</v>
      </c>
      <c r="K1723" s="161" t="s">
        <v>11891</v>
      </c>
      <c r="L1723" s="430" t="s">
        <v>11891</v>
      </c>
      <c r="M1723" s="94">
        <v>8.16880359E8</v>
      </c>
      <c r="N1723" s="94">
        <v>8.16880359E8</v>
      </c>
      <c r="O1723" s="880">
        <v>45633.0</v>
      </c>
      <c r="P1723" s="436">
        <v>45834.0</v>
      </c>
      <c r="Q1723" s="94" t="s">
        <v>143</v>
      </c>
      <c r="R1723" s="94">
        <v>1.0</v>
      </c>
      <c r="S1723" s="167" t="s">
        <v>126</v>
      </c>
      <c r="T1723" s="162" t="s">
        <v>145</v>
      </c>
      <c r="U1723" s="167" t="s">
        <v>101</v>
      </c>
      <c r="V1723" s="167" t="s">
        <v>131</v>
      </c>
      <c r="W1723" s="175"/>
      <c r="X1723" s="163"/>
      <c r="Y1723" s="175"/>
      <c r="Z1723" s="175"/>
      <c r="AA1723" s="175"/>
    </row>
    <row r="1724" ht="22.5" customHeight="1">
      <c r="A1724" s="72">
        <f>COUNTIF('Copy of Call &amp; Chat-Lidya (buat'!$I$4:$I$1842,I1724)</f>
        <v>2</v>
      </c>
      <c r="B1724" s="436">
        <v>46086.0</v>
      </c>
      <c r="C1724" s="94" t="s">
        <v>83</v>
      </c>
      <c r="D1724" s="94" t="s">
        <v>125</v>
      </c>
      <c r="E1724" s="94">
        <f t="shared" si="2"/>
        <v>410</v>
      </c>
      <c r="F1724" s="429">
        <v>46086.0</v>
      </c>
      <c r="G1724" s="94"/>
      <c r="H1724" s="94">
        <v>8009.0</v>
      </c>
      <c r="I1724" s="512">
        <v>12364.0</v>
      </c>
      <c r="J1724" s="161" t="s">
        <v>11892</v>
      </c>
      <c r="K1724" s="161" t="s">
        <v>11893</v>
      </c>
      <c r="L1724" s="430" t="s">
        <v>11893</v>
      </c>
      <c r="M1724" s="94">
        <v>8.17312552E8</v>
      </c>
      <c r="N1724" s="94">
        <v>8.3108973032E10</v>
      </c>
      <c r="O1724" s="880">
        <v>45450.0</v>
      </c>
      <c r="P1724" s="436">
        <v>45834.0</v>
      </c>
      <c r="Q1724" s="94" t="s">
        <v>143</v>
      </c>
      <c r="R1724" s="94">
        <v>1.0</v>
      </c>
      <c r="S1724" s="167" t="s">
        <v>251</v>
      </c>
      <c r="T1724" s="162" t="s">
        <v>145</v>
      </c>
      <c r="U1724" s="167" t="s">
        <v>101</v>
      </c>
      <c r="V1724" s="167" t="s">
        <v>131</v>
      </c>
      <c r="W1724" s="175"/>
      <c r="X1724" s="163"/>
      <c r="Y1724" s="175"/>
      <c r="Z1724" s="175"/>
      <c r="AA1724" s="175"/>
    </row>
    <row r="1725" ht="22.5" customHeight="1">
      <c r="A1725" s="72">
        <f>COUNTIF('Copy of Call &amp; Chat-Lidya (buat'!$I$4:$I$1842,I1725)</f>
        <v>2</v>
      </c>
      <c r="B1725" s="436">
        <v>46086.0</v>
      </c>
      <c r="C1725" s="94" t="s">
        <v>83</v>
      </c>
      <c r="D1725" s="94" t="s">
        <v>125</v>
      </c>
      <c r="E1725" s="94">
        <f t="shared" si="2"/>
        <v>411</v>
      </c>
      <c r="F1725" s="429">
        <v>46086.0</v>
      </c>
      <c r="G1725" s="94"/>
      <c r="H1725" s="94">
        <v>7198.0</v>
      </c>
      <c r="I1725" s="512">
        <v>10807.0</v>
      </c>
      <c r="J1725" s="161" t="s">
        <v>11896</v>
      </c>
      <c r="K1725" s="161" t="s">
        <v>11897</v>
      </c>
      <c r="L1725" s="430" t="s">
        <v>11897</v>
      </c>
      <c r="M1725" s="94">
        <v>8.17433815E8</v>
      </c>
      <c r="N1725" s="94">
        <v>8.17433815E8</v>
      </c>
      <c r="O1725" s="880">
        <v>45271.0</v>
      </c>
      <c r="P1725" s="436">
        <v>45834.0</v>
      </c>
      <c r="Q1725" s="94" t="s">
        <v>143</v>
      </c>
      <c r="R1725" s="94">
        <v>1.0</v>
      </c>
      <c r="S1725" s="167" t="s">
        <v>251</v>
      </c>
      <c r="T1725" s="162" t="s">
        <v>145</v>
      </c>
      <c r="U1725" s="167" t="s">
        <v>101</v>
      </c>
      <c r="V1725" s="167" t="s">
        <v>131</v>
      </c>
      <c r="W1725" s="175"/>
      <c r="X1725" s="163"/>
      <c r="Y1725" s="175"/>
      <c r="Z1725" s="175"/>
      <c r="AA1725" s="175"/>
    </row>
    <row r="1726" ht="22.5" customHeight="1">
      <c r="A1726" s="72">
        <f>COUNTIF('Copy of Call &amp; Chat-Lidya (buat'!$I$4:$I$1842,I1726)</f>
        <v>1</v>
      </c>
      <c r="B1726" s="436">
        <v>46086.0</v>
      </c>
      <c r="C1726" s="94" t="s">
        <v>83</v>
      </c>
      <c r="D1726" s="94" t="s">
        <v>125</v>
      </c>
      <c r="E1726" s="94">
        <f t="shared" si="2"/>
        <v>412</v>
      </c>
      <c r="F1726" s="429">
        <v>46086.0</v>
      </c>
      <c r="G1726" s="94"/>
      <c r="H1726" s="94">
        <v>7189.0</v>
      </c>
      <c r="I1726" s="512">
        <v>10784.0</v>
      </c>
      <c r="J1726" s="161" t="s">
        <v>11898</v>
      </c>
      <c r="K1726" s="161" t="s">
        <v>253</v>
      </c>
      <c r="L1726" s="430" t="s">
        <v>253</v>
      </c>
      <c r="M1726" s="94">
        <v>8.17819994E8</v>
      </c>
      <c r="N1726" s="94">
        <v>8.7828480712E10</v>
      </c>
      <c r="O1726" s="880">
        <v>45266.0</v>
      </c>
      <c r="P1726" s="436">
        <v>45834.0</v>
      </c>
      <c r="Q1726" s="94" t="s">
        <v>124</v>
      </c>
      <c r="R1726" s="94">
        <v>1.0</v>
      </c>
      <c r="S1726" s="167" t="s">
        <v>350</v>
      </c>
      <c r="T1726" s="162" t="s">
        <v>145</v>
      </c>
      <c r="U1726" s="167" t="s">
        <v>101</v>
      </c>
      <c r="V1726" s="167" t="s">
        <v>131</v>
      </c>
      <c r="W1726" s="175"/>
      <c r="X1726" s="163"/>
      <c r="Y1726" s="175"/>
      <c r="Z1726" s="175" t="s">
        <v>11900</v>
      </c>
      <c r="AA1726" s="175"/>
    </row>
    <row r="1727" ht="22.5" customHeight="1">
      <c r="A1727" s="72">
        <f>COUNTIF('Copy of Call &amp; Chat-Lidya (buat'!$I$4:$I$1842,I1727)</f>
        <v>2</v>
      </c>
      <c r="B1727" s="436">
        <v>46086.0</v>
      </c>
      <c r="C1727" s="94" t="s">
        <v>83</v>
      </c>
      <c r="D1727" s="94" t="s">
        <v>125</v>
      </c>
      <c r="E1727" s="94">
        <f t="shared" si="2"/>
        <v>413</v>
      </c>
      <c r="F1727" s="429">
        <v>46086.0</v>
      </c>
      <c r="G1727" s="94"/>
      <c r="H1727" s="94">
        <v>7571.0</v>
      </c>
      <c r="I1727" s="512">
        <v>11537.0</v>
      </c>
      <c r="J1727" s="161" t="s">
        <v>5921</v>
      </c>
      <c r="K1727" s="161" t="s">
        <v>5922</v>
      </c>
      <c r="L1727" s="430" t="s">
        <v>5922</v>
      </c>
      <c r="M1727" s="94">
        <v>8.18469941E8</v>
      </c>
      <c r="N1727" s="94">
        <v>8.510390999E10</v>
      </c>
      <c r="O1727" s="880">
        <v>45356.0</v>
      </c>
      <c r="P1727" s="436">
        <v>45834.0</v>
      </c>
      <c r="Q1727" s="94" t="s">
        <v>124</v>
      </c>
      <c r="R1727" s="94">
        <v>1.0</v>
      </c>
      <c r="S1727" s="167" t="s">
        <v>251</v>
      </c>
      <c r="T1727" s="162" t="s">
        <v>145</v>
      </c>
      <c r="U1727" s="167" t="s">
        <v>101</v>
      </c>
      <c r="V1727" s="167" t="s">
        <v>131</v>
      </c>
      <c r="W1727" s="175"/>
      <c r="X1727" s="163"/>
      <c r="Y1727" s="175"/>
      <c r="Z1727" s="175"/>
      <c r="AA1727" s="175"/>
    </row>
    <row r="1728" ht="22.5" customHeight="1">
      <c r="A1728" s="72">
        <f>COUNTIF('Copy of Call &amp; Chat-Lidya (buat'!$I$4:$I$1842,I1728)</f>
        <v>2</v>
      </c>
      <c r="B1728" s="436">
        <v>46086.0</v>
      </c>
      <c r="C1728" s="94" t="s">
        <v>83</v>
      </c>
      <c r="D1728" s="94" t="s">
        <v>125</v>
      </c>
      <c r="E1728" s="94">
        <f t="shared" si="2"/>
        <v>414</v>
      </c>
      <c r="F1728" s="429">
        <v>46086.0</v>
      </c>
      <c r="G1728" s="94"/>
      <c r="H1728" s="94">
        <v>8377.0</v>
      </c>
      <c r="I1728" s="512">
        <v>13168.0</v>
      </c>
      <c r="J1728" s="161" t="s">
        <v>11901</v>
      </c>
      <c r="K1728" s="161" t="s">
        <v>11902</v>
      </c>
      <c r="L1728" s="430" t="s">
        <v>11902</v>
      </c>
      <c r="M1728" s="94">
        <v>8.2255585E8</v>
      </c>
      <c r="N1728" s="94">
        <v>8.12902789E8</v>
      </c>
      <c r="O1728" s="880">
        <v>45534.0</v>
      </c>
      <c r="P1728" s="436">
        <v>45834.0</v>
      </c>
      <c r="Q1728" s="94" t="s">
        <v>124</v>
      </c>
      <c r="R1728" s="94">
        <v>1.0</v>
      </c>
      <c r="S1728" s="167" t="s">
        <v>251</v>
      </c>
      <c r="T1728" s="162" t="s">
        <v>195</v>
      </c>
      <c r="U1728" s="167" t="s">
        <v>128</v>
      </c>
      <c r="V1728" s="167" t="s">
        <v>131</v>
      </c>
      <c r="W1728" s="175"/>
      <c r="X1728" s="163"/>
      <c r="Y1728" s="175"/>
      <c r="Z1728" s="175"/>
      <c r="AA1728" s="175"/>
    </row>
    <row r="1729" ht="22.5" customHeight="1">
      <c r="A1729" s="72">
        <f>COUNTIF('Copy of Call &amp; Chat-Lidya (buat'!$I$4:$I$1842,I1729)</f>
        <v>1</v>
      </c>
      <c r="B1729" s="436">
        <v>46086.0</v>
      </c>
      <c r="C1729" s="94" t="s">
        <v>83</v>
      </c>
      <c r="D1729" s="94" t="s">
        <v>125</v>
      </c>
      <c r="E1729" s="94">
        <f t="shared" si="2"/>
        <v>415</v>
      </c>
      <c r="F1729" s="429">
        <v>46086.0</v>
      </c>
      <c r="G1729" s="94"/>
      <c r="H1729" s="94">
        <v>10753.0</v>
      </c>
      <c r="I1729" s="512">
        <v>17948.0</v>
      </c>
      <c r="J1729" s="161" t="s">
        <v>11904</v>
      </c>
      <c r="K1729" s="161" t="s">
        <v>11905</v>
      </c>
      <c r="L1729" s="430" t="s">
        <v>11905</v>
      </c>
      <c r="M1729" s="94">
        <v>8.88000002E8</v>
      </c>
      <c r="N1729" s="94">
        <v>8.8809484949E10</v>
      </c>
      <c r="O1729" s="880">
        <v>46077.0</v>
      </c>
      <c r="P1729" s="436">
        <v>46091.0</v>
      </c>
      <c r="Q1729" s="94" t="s">
        <v>143</v>
      </c>
      <c r="R1729" s="94">
        <v>1.0</v>
      </c>
      <c r="S1729" s="167" t="s">
        <v>126</v>
      </c>
      <c r="T1729" s="162" t="s">
        <v>145</v>
      </c>
      <c r="U1729" s="167" t="s">
        <v>101</v>
      </c>
      <c r="V1729" s="167" t="s">
        <v>131</v>
      </c>
      <c r="W1729" s="175"/>
      <c r="X1729" s="163"/>
      <c r="Y1729" s="175"/>
      <c r="Z1729" s="175"/>
      <c r="AA1729" s="175"/>
    </row>
    <row r="1730" ht="22.5" customHeight="1">
      <c r="A1730" s="72">
        <f>COUNTIF('Copy of Call &amp; Chat-Lidya (buat'!$I$4:$I$1842,I1730)</f>
        <v>1</v>
      </c>
      <c r="B1730" s="436">
        <v>46086.0</v>
      </c>
      <c r="C1730" s="94" t="s">
        <v>83</v>
      </c>
      <c r="D1730" s="94" t="s">
        <v>125</v>
      </c>
      <c r="E1730" s="94">
        <f t="shared" si="2"/>
        <v>416</v>
      </c>
      <c r="F1730" s="429">
        <v>46086.0</v>
      </c>
      <c r="G1730" s="94"/>
      <c r="H1730" s="94">
        <v>7344.0</v>
      </c>
      <c r="I1730" s="512">
        <v>11084.0</v>
      </c>
      <c r="J1730" s="161" t="s">
        <v>6264</v>
      </c>
      <c r="K1730" s="161" t="s">
        <v>5796</v>
      </c>
      <c r="L1730" s="430" t="s">
        <v>5796</v>
      </c>
      <c r="M1730" s="94">
        <v>8.8846494E8</v>
      </c>
      <c r="N1730" s="94">
        <v>8.8846494E8</v>
      </c>
      <c r="O1730" s="880">
        <v>45308.0</v>
      </c>
      <c r="P1730" s="436">
        <v>45834.0</v>
      </c>
      <c r="Q1730" s="94" t="s">
        <v>554</v>
      </c>
      <c r="R1730" s="94">
        <v>1.0</v>
      </c>
      <c r="S1730" s="166" t="s">
        <v>292</v>
      </c>
      <c r="T1730" s="162" t="s">
        <v>127</v>
      </c>
      <c r="U1730" s="167" t="s">
        <v>128</v>
      </c>
      <c r="V1730" s="167" t="s">
        <v>131</v>
      </c>
      <c r="W1730" s="175"/>
      <c r="X1730" s="163"/>
      <c r="Y1730" s="175"/>
      <c r="Z1730" s="175" t="s">
        <v>533</v>
      </c>
      <c r="AA1730" s="175"/>
    </row>
    <row r="1731" ht="22.5" customHeight="1">
      <c r="A1731" s="72">
        <f>COUNTIF('Copy of Call &amp; Chat-Lidya (buat'!$I$4:$I$1842,I1731)</f>
        <v>1</v>
      </c>
      <c r="B1731" s="436">
        <v>46086.0</v>
      </c>
      <c r="C1731" s="94" t="s">
        <v>83</v>
      </c>
      <c r="D1731" s="94" t="s">
        <v>125</v>
      </c>
      <c r="E1731" s="94">
        <f t="shared" si="2"/>
        <v>417</v>
      </c>
      <c r="F1731" s="429">
        <v>46086.0</v>
      </c>
      <c r="G1731" s="94"/>
      <c r="H1731" s="94">
        <v>7575.0</v>
      </c>
      <c r="I1731" s="512">
        <v>11547.0</v>
      </c>
      <c r="J1731" s="161" t="s">
        <v>11912</v>
      </c>
      <c r="K1731" s="161" t="s">
        <v>11913</v>
      </c>
      <c r="L1731" s="430" t="s">
        <v>11913</v>
      </c>
      <c r="M1731" s="94">
        <v>8.97013107E8</v>
      </c>
      <c r="N1731" s="175"/>
      <c r="O1731" s="880">
        <v>45357.0</v>
      </c>
      <c r="P1731" s="436">
        <v>45834.0</v>
      </c>
      <c r="Q1731" s="94" t="s">
        <v>163</v>
      </c>
      <c r="R1731" s="94">
        <v>1.0</v>
      </c>
      <c r="S1731" s="166" t="s">
        <v>292</v>
      </c>
      <c r="T1731" s="162" t="s">
        <v>127</v>
      </c>
      <c r="U1731" s="167" t="s">
        <v>128</v>
      </c>
      <c r="V1731" s="167" t="s">
        <v>131</v>
      </c>
      <c r="W1731" s="175"/>
      <c r="X1731" s="163"/>
      <c r="Y1731" s="175"/>
      <c r="Z1731" s="175" t="s">
        <v>533</v>
      </c>
      <c r="AA1731" s="175"/>
    </row>
    <row r="1732" ht="22.5" customHeight="1">
      <c r="A1732" s="72">
        <f>COUNTIF('Copy of Call &amp; Chat-Lidya (buat'!$I$4:$I$1842,I1732)</f>
        <v>1</v>
      </c>
      <c r="B1732" s="436">
        <v>46086.0</v>
      </c>
      <c r="C1732" s="94" t="s">
        <v>83</v>
      </c>
      <c r="D1732" s="94" t="s">
        <v>125</v>
      </c>
      <c r="E1732" s="94">
        <f t="shared" si="2"/>
        <v>418</v>
      </c>
      <c r="F1732" s="429">
        <v>46086.0</v>
      </c>
      <c r="G1732" s="94"/>
      <c r="H1732" s="94">
        <v>8789.0</v>
      </c>
      <c r="I1732" s="512">
        <v>13983.0</v>
      </c>
      <c r="J1732" s="161" t="s">
        <v>11914</v>
      </c>
      <c r="K1732" s="161" t="s">
        <v>11915</v>
      </c>
      <c r="L1732" s="430" t="s">
        <v>11915</v>
      </c>
      <c r="M1732" s="94">
        <v>8.98835399E8</v>
      </c>
      <c r="N1732" s="94">
        <v>8.98835399E9</v>
      </c>
      <c r="O1732" s="880">
        <v>45627.0</v>
      </c>
      <c r="P1732" s="436">
        <v>45834.0</v>
      </c>
      <c r="Q1732" s="94" t="s">
        <v>124</v>
      </c>
      <c r="R1732" s="94">
        <v>1.0</v>
      </c>
      <c r="S1732" s="167" t="s">
        <v>126</v>
      </c>
      <c r="T1732" s="162" t="s">
        <v>145</v>
      </c>
      <c r="U1732" s="167" t="s">
        <v>101</v>
      </c>
      <c r="V1732" s="167" t="s">
        <v>131</v>
      </c>
      <c r="W1732" s="175"/>
      <c r="X1732" s="163"/>
      <c r="Y1732" s="175"/>
      <c r="Z1732" s="175"/>
      <c r="AA1732" s="175"/>
    </row>
    <row r="1733" ht="22.5" customHeight="1">
      <c r="A1733" s="72">
        <f>COUNTIF('Copy of Call &amp; Chat-Lidya (buat'!$I$4:$I$1842,I1733)</f>
        <v>2</v>
      </c>
      <c r="B1733" s="436">
        <v>46086.0</v>
      </c>
      <c r="C1733" s="94" t="s">
        <v>83</v>
      </c>
      <c r="D1733" s="94" t="s">
        <v>125</v>
      </c>
      <c r="E1733" s="94">
        <f t="shared" si="2"/>
        <v>419</v>
      </c>
      <c r="F1733" s="429">
        <v>46086.0</v>
      </c>
      <c r="G1733" s="94"/>
      <c r="H1733" s="94">
        <v>9994.0</v>
      </c>
      <c r="I1733" s="512">
        <v>16640.0</v>
      </c>
      <c r="J1733" s="161" t="s">
        <v>11917</v>
      </c>
      <c r="K1733" s="161" t="s">
        <v>10636</v>
      </c>
      <c r="L1733" s="430" t="s">
        <v>10636</v>
      </c>
      <c r="M1733" s="94">
        <v>2.128543298E9</v>
      </c>
      <c r="N1733" s="94">
        <v>8.1932736351E10</v>
      </c>
      <c r="O1733" s="880">
        <v>45951.0</v>
      </c>
      <c r="P1733" s="436">
        <v>45965.0</v>
      </c>
      <c r="Q1733" s="94" t="s">
        <v>124</v>
      </c>
      <c r="R1733" s="94">
        <v>1.0</v>
      </c>
      <c r="S1733" s="167" t="s">
        <v>126</v>
      </c>
      <c r="T1733" s="162" t="s">
        <v>145</v>
      </c>
      <c r="U1733" s="167" t="s">
        <v>101</v>
      </c>
      <c r="V1733" s="167" t="s">
        <v>131</v>
      </c>
      <c r="W1733" s="175"/>
      <c r="X1733" s="163"/>
      <c r="Y1733" s="175"/>
      <c r="Z1733" s="175"/>
      <c r="AA1733" s="175"/>
    </row>
    <row r="1734" ht="22.5" customHeight="1">
      <c r="A1734" s="72">
        <f>COUNTIF('Copy of Call &amp; Chat-Lidya (buat'!$I$4:$I$1842,I1734)</f>
        <v>1</v>
      </c>
      <c r="B1734" s="436">
        <v>46092.0</v>
      </c>
      <c r="C1734" s="94" t="s">
        <v>83</v>
      </c>
      <c r="D1734" s="94" t="s">
        <v>125</v>
      </c>
      <c r="E1734" s="94">
        <f t="shared" si="2"/>
        <v>420</v>
      </c>
      <c r="F1734" s="429">
        <v>46086.0</v>
      </c>
      <c r="G1734" s="94"/>
      <c r="H1734" s="94">
        <v>678.0</v>
      </c>
      <c r="I1734" s="512">
        <v>903.0</v>
      </c>
      <c r="J1734" s="161" t="s">
        <v>11918</v>
      </c>
      <c r="K1734" s="161" t="s">
        <v>11919</v>
      </c>
      <c r="L1734" s="430" t="s">
        <v>11919</v>
      </c>
      <c r="M1734" s="94">
        <v>5.250491307E9</v>
      </c>
      <c r="N1734" s="94">
        <v>8.525049137E9</v>
      </c>
      <c r="O1734" s="880">
        <v>44338.0</v>
      </c>
      <c r="P1734" s="436">
        <v>45834.0</v>
      </c>
      <c r="Q1734" s="94" t="s">
        <v>616</v>
      </c>
      <c r="R1734" s="94">
        <v>1.0</v>
      </c>
      <c r="S1734" s="167" t="s">
        <v>350</v>
      </c>
      <c r="T1734" s="162" t="s">
        <v>145</v>
      </c>
      <c r="U1734" s="167" t="s">
        <v>101</v>
      </c>
      <c r="V1734" s="167" t="s">
        <v>131</v>
      </c>
      <c r="W1734" s="175"/>
      <c r="X1734" s="163"/>
      <c r="Y1734" s="175"/>
      <c r="Z1734" s="175" t="s">
        <v>11921</v>
      </c>
      <c r="AA1734" s="175"/>
    </row>
    <row r="1735" ht="22.5" customHeight="1">
      <c r="A1735" s="72">
        <f>COUNTIF('Copy of Call &amp; Chat-Lidya (buat'!$I$4:$I$1842,I1735)</f>
        <v>2</v>
      </c>
      <c r="B1735" s="436">
        <v>46092.0</v>
      </c>
      <c r="C1735" s="94" t="s">
        <v>83</v>
      </c>
      <c r="D1735" s="94" t="s">
        <v>125</v>
      </c>
      <c r="E1735" s="94">
        <f t="shared" si="2"/>
        <v>421</v>
      </c>
      <c r="F1735" s="429">
        <v>46086.0</v>
      </c>
      <c r="G1735" s="94"/>
      <c r="H1735" s="94">
        <v>10586.0</v>
      </c>
      <c r="I1735" s="512">
        <v>17704.0</v>
      </c>
      <c r="J1735" s="161" t="s">
        <v>9217</v>
      </c>
      <c r="K1735" s="161" t="s">
        <v>9218</v>
      </c>
      <c r="L1735" s="430" t="s">
        <v>9218</v>
      </c>
      <c r="M1735" s="94">
        <v>7.777720303E9</v>
      </c>
      <c r="N1735" s="94">
        <v>8.1313219944E10</v>
      </c>
      <c r="O1735" s="880">
        <v>46053.0</v>
      </c>
      <c r="P1735" s="436">
        <v>46067.0</v>
      </c>
      <c r="Q1735" s="94" t="s">
        <v>124</v>
      </c>
      <c r="R1735" s="94">
        <v>1.0</v>
      </c>
      <c r="S1735" s="167" t="s">
        <v>126</v>
      </c>
      <c r="T1735" s="162" t="s">
        <v>145</v>
      </c>
      <c r="U1735" s="167" t="s">
        <v>101</v>
      </c>
      <c r="V1735" s="167" t="s">
        <v>131</v>
      </c>
      <c r="W1735" s="175"/>
      <c r="X1735" s="163"/>
      <c r="Y1735" s="175"/>
      <c r="Z1735" s="175"/>
      <c r="AA1735" s="175"/>
    </row>
    <row r="1736" ht="22.5" customHeight="1">
      <c r="A1736" s="72">
        <f>COUNTIF('Copy of Call &amp; Chat-Lidya (buat'!$I$4:$I$1842,I1736)</f>
        <v>1</v>
      </c>
      <c r="B1736" s="436">
        <v>46092.0</v>
      </c>
      <c r="C1736" s="94" t="s">
        <v>83</v>
      </c>
      <c r="D1736" s="94" t="s">
        <v>125</v>
      </c>
      <c r="E1736" s="94">
        <f t="shared" si="2"/>
        <v>422</v>
      </c>
      <c r="F1736" s="429">
        <v>46086.0</v>
      </c>
      <c r="G1736" s="94"/>
      <c r="H1736" s="94">
        <v>8415.0</v>
      </c>
      <c r="I1736" s="512">
        <v>13218.0</v>
      </c>
      <c r="J1736" s="161" t="s">
        <v>311</v>
      </c>
      <c r="K1736" s="161" t="s">
        <v>4588</v>
      </c>
      <c r="L1736" s="430" t="s">
        <v>4588</v>
      </c>
      <c r="M1736" s="94">
        <v>8.111111112E9</v>
      </c>
      <c r="N1736" s="94">
        <v>8.111111111E9</v>
      </c>
      <c r="O1736" s="880">
        <v>45539.0</v>
      </c>
      <c r="P1736" s="436">
        <v>45834.0</v>
      </c>
      <c r="Q1736" s="94" t="s">
        <v>316</v>
      </c>
      <c r="R1736" s="94">
        <v>1.0</v>
      </c>
      <c r="S1736" s="167" t="s">
        <v>126</v>
      </c>
      <c r="T1736" s="162" t="s">
        <v>145</v>
      </c>
      <c r="U1736" s="167" t="s">
        <v>101</v>
      </c>
      <c r="V1736" s="167" t="s">
        <v>131</v>
      </c>
      <c r="W1736" s="175"/>
      <c r="X1736" s="163"/>
      <c r="Y1736" s="175"/>
      <c r="Z1736" s="175"/>
      <c r="AA1736" s="175"/>
    </row>
    <row r="1737" ht="22.5" customHeight="1">
      <c r="A1737" s="72">
        <f>COUNTIF('Copy of Call &amp; Chat-Lidya (buat'!$I$4:$I$1842,I1737)</f>
        <v>1</v>
      </c>
      <c r="B1737" s="436">
        <v>46092.0</v>
      </c>
      <c r="C1737" s="94" t="s">
        <v>83</v>
      </c>
      <c r="D1737" s="94" t="s">
        <v>125</v>
      </c>
      <c r="E1737" s="94">
        <f t="shared" si="2"/>
        <v>423</v>
      </c>
      <c r="F1737" s="429">
        <v>46086.0</v>
      </c>
      <c r="G1737" s="94"/>
      <c r="H1737" s="94">
        <v>7253.0</v>
      </c>
      <c r="I1737" s="512">
        <v>10918.0</v>
      </c>
      <c r="J1737" s="161" t="s">
        <v>11923</v>
      </c>
      <c r="K1737" s="161" t="s">
        <v>11924</v>
      </c>
      <c r="L1737" s="430" t="s">
        <v>11924</v>
      </c>
      <c r="M1737" s="94">
        <v>8.111219486E9</v>
      </c>
      <c r="N1737" s="94">
        <v>8.111219486E9</v>
      </c>
      <c r="O1737" s="880">
        <v>45289.0</v>
      </c>
      <c r="P1737" s="436">
        <v>45834.0</v>
      </c>
      <c r="Q1737" s="94" t="s">
        <v>143</v>
      </c>
      <c r="R1737" s="94">
        <v>1.0</v>
      </c>
      <c r="S1737" s="167" t="s">
        <v>126</v>
      </c>
      <c r="T1737" s="162" t="s">
        <v>145</v>
      </c>
      <c r="U1737" s="167" t="s">
        <v>101</v>
      </c>
      <c r="V1737" s="167" t="s">
        <v>131</v>
      </c>
      <c r="W1737" s="175"/>
      <c r="X1737" s="163"/>
      <c r="Y1737" s="175"/>
      <c r="Z1737" s="175"/>
      <c r="AA1737" s="175"/>
    </row>
    <row r="1738" ht="22.5" customHeight="1">
      <c r="A1738" s="72">
        <f>COUNTIF('Copy of Call &amp; Chat-Lidya (buat'!$I$4:$I$1842,I1738)</f>
        <v>1</v>
      </c>
      <c r="B1738" s="436">
        <v>46092.0</v>
      </c>
      <c r="C1738" s="94" t="s">
        <v>83</v>
      </c>
      <c r="D1738" s="94" t="s">
        <v>125</v>
      </c>
      <c r="E1738" s="94">
        <f t="shared" si="2"/>
        <v>424</v>
      </c>
      <c r="F1738" s="429">
        <v>46086.0</v>
      </c>
      <c r="G1738" s="94"/>
      <c r="H1738" s="94">
        <v>7970.0</v>
      </c>
      <c r="I1738" s="512">
        <v>12295.0</v>
      </c>
      <c r="J1738" s="161" t="s">
        <v>11925</v>
      </c>
      <c r="K1738" s="161" t="s">
        <v>11926</v>
      </c>
      <c r="L1738" s="430" t="s">
        <v>11926</v>
      </c>
      <c r="M1738" s="94">
        <v>8.111473111E9</v>
      </c>
      <c r="N1738" s="94">
        <v>8.111473166E9</v>
      </c>
      <c r="O1738" s="880">
        <v>45443.0</v>
      </c>
      <c r="P1738" s="436">
        <v>45834.0</v>
      </c>
      <c r="Q1738" s="94" t="s">
        <v>124</v>
      </c>
      <c r="R1738" s="94">
        <v>1.0</v>
      </c>
      <c r="S1738" s="167" t="s">
        <v>99</v>
      </c>
      <c r="T1738" s="162" t="s">
        <v>145</v>
      </c>
      <c r="U1738" s="167" t="s">
        <v>101</v>
      </c>
      <c r="V1738" s="167" t="s">
        <v>664</v>
      </c>
      <c r="W1738" s="175"/>
      <c r="X1738" s="163"/>
      <c r="Y1738" s="175"/>
      <c r="Z1738" s="175" t="s">
        <v>11927</v>
      </c>
      <c r="AA1738" s="175"/>
    </row>
    <row r="1739" ht="22.5" customHeight="1">
      <c r="A1739" s="72">
        <f>COUNTIF('Copy of Call &amp; Chat-Lidya (buat'!$I$4:$I$1842,I1739)</f>
        <v>1</v>
      </c>
      <c r="B1739" s="436">
        <v>46093.0</v>
      </c>
      <c r="C1739" s="94" t="s">
        <v>83</v>
      </c>
      <c r="D1739" s="94" t="s">
        <v>125</v>
      </c>
      <c r="E1739" s="94">
        <f t="shared" si="2"/>
        <v>425</v>
      </c>
      <c r="F1739" s="429">
        <v>46086.0</v>
      </c>
      <c r="G1739" s="94"/>
      <c r="H1739" s="94">
        <v>8541.0</v>
      </c>
      <c r="I1739" s="512">
        <v>13460.0</v>
      </c>
      <c r="J1739" s="161" t="s">
        <v>11928</v>
      </c>
      <c r="K1739" s="161" t="s">
        <v>11929</v>
      </c>
      <c r="L1739" s="430" t="s">
        <v>11929</v>
      </c>
      <c r="M1739" s="94">
        <v>8.111596328E9</v>
      </c>
      <c r="N1739" s="94">
        <v>8.111596328E9</v>
      </c>
      <c r="O1739" s="880">
        <v>45567.0</v>
      </c>
      <c r="P1739" s="436">
        <v>45834.0</v>
      </c>
      <c r="Q1739" s="94" t="s">
        <v>124</v>
      </c>
      <c r="R1739" s="94">
        <v>1.0</v>
      </c>
      <c r="S1739" s="167" t="s">
        <v>99</v>
      </c>
      <c r="T1739" s="162" t="s">
        <v>145</v>
      </c>
      <c r="U1739" s="167" t="s">
        <v>101</v>
      </c>
      <c r="V1739" s="167" t="s">
        <v>131</v>
      </c>
      <c r="W1739" s="175"/>
      <c r="X1739" s="163"/>
      <c r="Y1739" s="175"/>
      <c r="Z1739" s="175"/>
      <c r="AA1739" s="175"/>
    </row>
    <row r="1740" ht="22.5" customHeight="1">
      <c r="A1740" s="72">
        <f>COUNTIF('Copy of Call &amp; Chat-Lidya (buat'!$I$4:$I$1842,I1740)</f>
        <v>1</v>
      </c>
      <c r="B1740" s="436">
        <v>46093.0</v>
      </c>
      <c r="C1740" s="94" t="s">
        <v>83</v>
      </c>
      <c r="D1740" s="94" t="s">
        <v>125</v>
      </c>
      <c r="E1740" s="94">
        <f t="shared" si="2"/>
        <v>426</v>
      </c>
      <c r="F1740" s="429">
        <v>46086.0</v>
      </c>
      <c r="G1740" s="94"/>
      <c r="H1740" s="94">
        <v>8339.0</v>
      </c>
      <c r="I1740" s="512">
        <v>13074.0</v>
      </c>
      <c r="J1740" s="161" t="s">
        <v>11930</v>
      </c>
      <c r="K1740" s="161" t="s">
        <v>11931</v>
      </c>
      <c r="L1740" s="430" t="s">
        <v>11931</v>
      </c>
      <c r="M1740" s="94">
        <v>8.112110933E9</v>
      </c>
      <c r="N1740" s="94">
        <v>8.2129994005E10</v>
      </c>
      <c r="O1740" s="880">
        <v>45523.0</v>
      </c>
      <c r="P1740" s="436">
        <v>45834.0</v>
      </c>
      <c r="Q1740" s="94" t="s">
        <v>143</v>
      </c>
      <c r="R1740" s="94">
        <v>1.0</v>
      </c>
      <c r="S1740" s="167" t="s">
        <v>99</v>
      </c>
      <c r="T1740" s="162" t="s">
        <v>145</v>
      </c>
      <c r="U1740" s="167" t="s">
        <v>101</v>
      </c>
      <c r="V1740" s="167" t="s">
        <v>131</v>
      </c>
      <c r="W1740" s="175"/>
      <c r="X1740" s="163"/>
      <c r="Y1740" s="175"/>
      <c r="Z1740" s="175"/>
      <c r="AA1740" s="175"/>
    </row>
    <row r="1741" ht="22.5" customHeight="1">
      <c r="A1741" s="72">
        <f>COUNTIF('Copy of Call &amp; Chat-Lidya (buat'!$I$4:$I$1842,I1741)</f>
        <v>1</v>
      </c>
      <c r="B1741" s="436">
        <v>46093.0</v>
      </c>
      <c r="C1741" s="94" t="s">
        <v>83</v>
      </c>
      <c r="D1741" s="94" t="s">
        <v>125</v>
      </c>
      <c r="E1741" s="94">
        <f t="shared" si="2"/>
        <v>427</v>
      </c>
      <c r="F1741" s="429">
        <v>46086.0</v>
      </c>
      <c r="G1741" s="94"/>
      <c r="H1741" s="94">
        <v>8383.0</v>
      </c>
      <c r="I1741" s="512">
        <v>13174.0</v>
      </c>
      <c r="J1741" s="161" t="s">
        <v>11932</v>
      </c>
      <c r="K1741" s="161" t="s">
        <v>11933</v>
      </c>
      <c r="L1741" s="430" t="s">
        <v>11933</v>
      </c>
      <c r="M1741" s="94">
        <v>8.112594456E9</v>
      </c>
      <c r="N1741" s="94">
        <v>8.112594456E9</v>
      </c>
      <c r="O1741" s="880">
        <v>45535.0</v>
      </c>
      <c r="P1741" s="436">
        <v>45834.0</v>
      </c>
      <c r="Q1741" s="94" t="s">
        <v>143</v>
      </c>
      <c r="R1741" s="94">
        <v>1.0</v>
      </c>
      <c r="S1741" s="167" t="s">
        <v>99</v>
      </c>
      <c r="T1741" s="162" t="s">
        <v>145</v>
      </c>
      <c r="U1741" s="167" t="s">
        <v>101</v>
      </c>
      <c r="V1741" s="167" t="s">
        <v>131</v>
      </c>
      <c r="W1741" s="175"/>
      <c r="X1741" s="163"/>
      <c r="Y1741" s="175"/>
      <c r="Z1741" s="175"/>
      <c r="AA1741" s="175"/>
    </row>
    <row r="1742" ht="22.5" customHeight="1">
      <c r="A1742" s="72">
        <f>COUNTIF('Copy of Call &amp; Chat-Lidya (buat'!$I$4:$I$1842,I1742)</f>
        <v>1</v>
      </c>
      <c r="B1742" s="436">
        <v>46093.0</v>
      </c>
      <c r="C1742" s="94" t="s">
        <v>83</v>
      </c>
      <c r="D1742" s="94" t="s">
        <v>125</v>
      </c>
      <c r="E1742" s="94">
        <f t="shared" si="2"/>
        <v>428</v>
      </c>
      <c r="F1742" s="429">
        <v>46086.0</v>
      </c>
      <c r="G1742" s="94"/>
      <c r="H1742" s="94">
        <v>7548.0</v>
      </c>
      <c r="I1742" s="512">
        <v>11491.0</v>
      </c>
      <c r="J1742" s="161" t="s">
        <v>11934</v>
      </c>
      <c r="K1742" s="161" t="s">
        <v>11935</v>
      </c>
      <c r="L1742" s="430" t="s">
        <v>11935</v>
      </c>
      <c r="M1742" s="94">
        <v>8.112617723E9</v>
      </c>
      <c r="N1742" s="94">
        <v>8.112617723E9</v>
      </c>
      <c r="O1742" s="880">
        <v>45353.0</v>
      </c>
      <c r="P1742" s="436">
        <v>45834.0</v>
      </c>
      <c r="Q1742" s="94" t="s">
        <v>143</v>
      </c>
      <c r="R1742" s="94">
        <v>1.0</v>
      </c>
      <c r="S1742" s="167" t="s">
        <v>99</v>
      </c>
      <c r="T1742" s="162" t="s">
        <v>145</v>
      </c>
      <c r="U1742" s="167" t="s">
        <v>101</v>
      </c>
      <c r="V1742" s="167" t="s">
        <v>131</v>
      </c>
      <c r="W1742" s="175"/>
      <c r="X1742" s="163"/>
      <c r="Y1742" s="175"/>
      <c r="Z1742" s="175"/>
      <c r="AA1742" s="175"/>
    </row>
    <row r="1743" ht="22.5" customHeight="1">
      <c r="A1743" s="72">
        <f>COUNTIF('Copy of Call &amp; Chat-Lidya (buat'!$I$4:$I$1842,I1743)</f>
        <v>1</v>
      </c>
      <c r="B1743" s="436">
        <v>46093.0</v>
      </c>
      <c r="C1743" s="94" t="s">
        <v>83</v>
      </c>
      <c r="D1743" s="94" t="s">
        <v>125</v>
      </c>
      <c r="E1743" s="94">
        <f t="shared" si="2"/>
        <v>429</v>
      </c>
      <c r="F1743" s="429">
        <v>46086.0</v>
      </c>
      <c r="G1743" s="94"/>
      <c r="H1743" s="94">
        <v>7751.0</v>
      </c>
      <c r="I1743" s="512">
        <v>11925.0</v>
      </c>
      <c r="J1743" s="161" t="s">
        <v>11937</v>
      </c>
      <c r="K1743" s="161" t="s">
        <v>11938</v>
      </c>
      <c r="L1743" s="430" t="s">
        <v>11938</v>
      </c>
      <c r="M1743" s="94">
        <v>8.112889003E9</v>
      </c>
      <c r="N1743" s="94">
        <v>8.1288575783E10</v>
      </c>
      <c r="O1743" s="880">
        <v>45404.0</v>
      </c>
      <c r="P1743" s="436">
        <v>45834.0</v>
      </c>
      <c r="Q1743" s="94" t="s">
        <v>124</v>
      </c>
      <c r="R1743" s="94">
        <v>1.0</v>
      </c>
      <c r="S1743" s="167" t="s">
        <v>99</v>
      </c>
      <c r="T1743" s="162" t="s">
        <v>145</v>
      </c>
      <c r="U1743" s="167" t="s">
        <v>101</v>
      </c>
      <c r="V1743" s="167" t="s">
        <v>131</v>
      </c>
      <c r="W1743" s="175"/>
      <c r="X1743" s="163"/>
      <c r="Y1743" s="175"/>
      <c r="Z1743" s="175"/>
      <c r="AA1743" s="175"/>
    </row>
    <row r="1744" ht="22.5" customHeight="1">
      <c r="A1744" s="72">
        <f>COUNTIF('Copy of Call &amp; Chat-Lidya (buat'!$I$4:$I$1842,I1744)</f>
        <v>1</v>
      </c>
      <c r="B1744" s="436">
        <v>46093.0</v>
      </c>
      <c r="C1744" s="94" t="s">
        <v>83</v>
      </c>
      <c r="D1744" s="94" t="s">
        <v>125</v>
      </c>
      <c r="E1744" s="94">
        <f t="shared" si="2"/>
        <v>430</v>
      </c>
      <c r="F1744" s="429">
        <v>46086.0</v>
      </c>
      <c r="G1744" s="94"/>
      <c r="H1744" s="94">
        <v>7582.0</v>
      </c>
      <c r="I1744" s="512">
        <v>11559.0</v>
      </c>
      <c r="J1744" s="161" t="s">
        <v>11940</v>
      </c>
      <c r="K1744" s="161" t="s">
        <v>11941</v>
      </c>
      <c r="L1744" s="430" t="s">
        <v>11941</v>
      </c>
      <c r="M1744" s="94">
        <v>8.113780219E9</v>
      </c>
      <c r="N1744" s="94">
        <v>8.11361919E8</v>
      </c>
      <c r="O1744" s="880">
        <v>45358.0</v>
      </c>
      <c r="P1744" s="436">
        <v>45834.0</v>
      </c>
      <c r="Q1744" s="94" t="s">
        <v>124</v>
      </c>
      <c r="R1744" s="94">
        <v>1.0</v>
      </c>
      <c r="S1744" s="167" t="s">
        <v>99</v>
      </c>
      <c r="T1744" s="162" t="s">
        <v>145</v>
      </c>
      <c r="U1744" s="167" t="s">
        <v>101</v>
      </c>
      <c r="V1744" s="167" t="s">
        <v>131</v>
      </c>
      <c r="W1744" s="175"/>
      <c r="X1744" s="163"/>
      <c r="Y1744" s="175"/>
      <c r="Z1744" s="175"/>
      <c r="AA1744" s="175"/>
    </row>
    <row r="1745" ht="22.5" customHeight="1">
      <c r="A1745" s="72">
        <f>COUNTIF('Copy of Call &amp; Chat-Lidya (buat'!$I$4:$I$1842,I1745)</f>
        <v>1</v>
      </c>
      <c r="B1745" s="436">
        <v>46093.0</v>
      </c>
      <c r="C1745" s="94" t="s">
        <v>83</v>
      </c>
      <c r="D1745" s="94" t="s">
        <v>125</v>
      </c>
      <c r="E1745" s="94">
        <f t="shared" si="2"/>
        <v>431</v>
      </c>
      <c r="F1745" s="429">
        <v>46086.0</v>
      </c>
      <c r="G1745" s="94"/>
      <c r="H1745" s="94">
        <v>8901.0</v>
      </c>
      <c r="I1745" s="512">
        <v>14253.0</v>
      </c>
      <c r="J1745" s="161" t="s">
        <v>11942</v>
      </c>
      <c r="K1745" s="161" t="s">
        <v>11943</v>
      </c>
      <c r="L1745" s="430" t="s">
        <v>11943</v>
      </c>
      <c r="M1745" s="94">
        <v>8.11410109E9</v>
      </c>
      <c r="N1745" s="94">
        <v>8.11410109E9</v>
      </c>
      <c r="O1745" s="880">
        <v>45657.0</v>
      </c>
      <c r="P1745" s="436">
        <v>45834.0</v>
      </c>
      <c r="Q1745" s="94" t="s">
        <v>124</v>
      </c>
      <c r="R1745" s="94">
        <v>1.0</v>
      </c>
      <c r="S1745" s="167" t="s">
        <v>99</v>
      </c>
      <c r="T1745" s="162" t="s">
        <v>145</v>
      </c>
      <c r="U1745" s="167" t="s">
        <v>101</v>
      </c>
      <c r="V1745" s="167" t="s">
        <v>131</v>
      </c>
      <c r="W1745" s="175"/>
      <c r="X1745" s="163"/>
      <c r="Y1745" s="175"/>
      <c r="Z1745" s="175"/>
      <c r="AA1745" s="175"/>
    </row>
    <row r="1746" ht="22.5" customHeight="1">
      <c r="A1746" s="72">
        <f>COUNTIF('Copy of Call &amp; Chat-Lidya (buat'!$I$4:$I$1842,I1746)</f>
        <v>1</v>
      </c>
      <c r="B1746" s="436">
        <v>46093.0</v>
      </c>
      <c r="C1746" s="94" t="s">
        <v>83</v>
      </c>
      <c r="D1746" s="94" t="s">
        <v>125</v>
      </c>
      <c r="E1746" s="94">
        <f t="shared" si="2"/>
        <v>432</v>
      </c>
      <c r="F1746" s="429">
        <v>46086.0</v>
      </c>
      <c r="G1746" s="94"/>
      <c r="H1746" s="94">
        <v>8834.0</v>
      </c>
      <c r="I1746" s="512">
        <v>14096.0</v>
      </c>
      <c r="J1746" s="161" t="s">
        <v>11944</v>
      </c>
      <c r="K1746" s="161" t="s">
        <v>11945</v>
      </c>
      <c r="L1746" s="430" t="s">
        <v>11945</v>
      </c>
      <c r="M1746" s="94">
        <v>8.114198848E9</v>
      </c>
      <c r="N1746" s="94">
        <v>8.114198848E9</v>
      </c>
      <c r="O1746" s="880">
        <v>45637.0</v>
      </c>
      <c r="P1746" s="436">
        <v>45834.0</v>
      </c>
      <c r="Q1746" s="94" t="s">
        <v>124</v>
      </c>
      <c r="R1746" s="94">
        <v>1.0</v>
      </c>
      <c r="S1746" s="167" t="s">
        <v>99</v>
      </c>
      <c r="T1746" s="162" t="s">
        <v>145</v>
      </c>
      <c r="U1746" s="167" t="s">
        <v>101</v>
      </c>
      <c r="V1746" s="167" t="s">
        <v>131</v>
      </c>
      <c r="W1746" s="175"/>
      <c r="X1746" s="163"/>
      <c r="Y1746" s="175"/>
      <c r="Z1746" s="175"/>
      <c r="AA1746" s="175"/>
    </row>
    <row r="1747" ht="22.5" customHeight="1">
      <c r="A1747" s="72">
        <f>COUNTIF('Copy of Call &amp; Chat-Lidya (buat'!$I$4:$I$1842,I1747)</f>
        <v>1</v>
      </c>
      <c r="B1747" s="436">
        <v>46087.0</v>
      </c>
      <c r="C1747" s="94" t="s">
        <v>83</v>
      </c>
      <c r="D1747" s="94" t="s">
        <v>125</v>
      </c>
      <c r="E1747" s="94">
        <f t="shared" si="2"/>
        <v>433</v>
      </c>
      <c r="F1747" s="429">
        <v>46086.0</v>
      </c>
      <c r="G1747" s="94"/>
      <c r="H1747" s="94">
        <v>6973.0</v>
      </c>
      <c r="I1747" s="512">
        <v>10369.0</v>
      </c>
      <c r="J1747" s="161" t="s">
        <v>11946</v>
      </c>
      <c r="K1747" s="161" t="s">
        <v>11947</v>
      </c>
      <c r="L1747" s="430" t="s">
        <v>11947</v>
      </c>
      <c r="M1747" s="94">
        <v>8.115079444E9</v>
      </c>
      <c r="N1747" s="94">
        <v>8.115079444E9</v>
      </c>
      <c r="O1747" s="880">
        <v>45209.0</v>
      </c>
      <c r="P1747" s="436">
        <v>45834.0</v>
      </c>
      <c r="Q1747" s="94" t="s">
        <v>143</v>
      </c>
      <c r="R1747" s="94">
        <v>1.0</v>
      </c>
      <c r="S1747" s="167" t="s">
        <v>126</v>
      </c>
      <c r="T1747" s="162" t="s">
        <v>145</v>
      </c>
      <c r="U1747" s="167" t="s">
        <v>101</v>
      </c>
      <c r="V1747" s="167" t="s">
        <v>131</v>
      </c>
      <c r="W1747" s="175"/>
      <c r="X1747" s="163"/>
      <c r="Y1747" s="175"/>
      <c r="Z1747" s="175"/>
      <c r="AA1747" s="175"/>
    </row>
    <row r="1748" ht="22.5" customHeight="1">
      <c r="A1748" s="72">
        <f>COUNTIF('Copy of Call &amp; Chat-Lidya (buat'!$I$4:$I$1842,I1748)</f>
        <v>1</v>
      </c>
      <c r="B1748" s="436">
        <v>46087.0</v>
      </c>
      <c r="C1748" s="94" t="s">
        <v>83</v>
      </c>
      <c r="D1748" s="94" t="s">
        <v>125</v>
      </c>
      <c r="E1748" s="94">
        <f t="shared" si="2"/>
        <v>434</v>
      </c>
      <c r="F1748" s="429">
        <v>46086.0</v>
      </c>
      <c r="G1748" s="94"/>
      <c r="H1748" s="94">
        <v>8065.0</v>
      </c>
      <c r="I1748" s="512">
        <v>12475.0</v>
      </c>
      <c r="J1748" s="161" t="s">
        <v>11950</v>
      </c>
      <c r="K1748" s="161" t="s">
        <v>11951</v>
      </c>
      <c r="L1748" s="430" t="s">
        <v>11951</v>
      </c>
      <c r="M1748" s="94">
        <v>8.11508909E9</v>
      </c>
      <c r="N1748" s="94">
        <v>8.11508909E9</v>
      </c>
      <c r="O1748" s="880">
        <v>45459.0</v>
      </c>
      <c r="P1748" s="436">
        <v>45834.0</v>
      </c>
      <c r="Q1748" s="94" t="s">
        <v>143</v>
      </c>
      <c r="R1748" s="94">
        <v>1.0</v>
      </c>
      <c r="S1748" s="167" t="s">
        <v>350</v>
      </c>
      <c r="T1748" s="162" t="s">
        <v>145</v>
      </c>
      <c r="U1748" s="167" t="s">
        <v>101</v>
      </c>
      <c r="V1748" s="167" t="s">
        <v>131</v>
      </c>
      <c r="W1748" s="175"/>
      <c r="X1748" s="163"/>
      <c r="Y1748" s="175"/>
      <c r="Z1748" s="175" t="s">
        <v>11953</v>
      </c>
      <c r="AA1748" s="175"/>
    </row>
    <row r="1749" ht="22.5" customHeight="1">
      <c r="A1749" s="72">
        <f>COUNTIF('Copy of Call &amp; Chat-Lidya (buat'!$I$4:$I$1842,I1749)</f>
        <v>2</v>
      </c>
      <c r="B1749" s="436">
        <v>46087.0</v>
      </c>
      <c r="C1749" s="94" t="s">
        <v>83</v>
      </c>
      <c r="D1749" s="94" t="s">
        <v>125</v>
      </c>
      <c r="E1749" s="94">
        <f t="shared" si="2"/>
        <v>435</v>
      </c>
      <c r="F1749" s="429">
        <v>46086.0</v>
      </c>
      <c r="G1749" s="94"/>
      <c r="H1749" s="94">
        <v>7594.0</v>
      </c>
      <c r="I1749" s="512">
        <v>11578.0</v>
      </c>
      <c r="J1749" s="161" t="s">
        <v>10043</v>
      </c>
      <c r="K1749" s="161" t="s">
        <v>10044</v>
      </c>
      <c r="L1749" s="430" t="s">
        <v>10044</v>
      </c>
      <c r="M1749" s="94">
        <v>8.115189289E9</v>
      </c>
      <c r="N1749" s="94">
        <v>8.115189289E9</v>
      </c>
      <c r="O1749" s="880">
        <v>45362.0</v>
      </c>
      <c r="P1749" s="436">
        <v>45834.0</v>
      </c>
      <c r="Q1749" s="94" t="s">
        <v>95</v>
      </c>
      <c r="R1749" s="94">
        <v>1.0</v>
      </c>
      <c r="S1749" s="167" t="s">
        <v>350</v>
      </c>
      <c r="T1749" s="162" t="s">
        <v>145</v>
      </c>
      <c r="U1749" s="167" t="s">
        <v>101</v>
      </c>
      <c r="V1749" s="167" t="s">
        <v>131</v>
      </c>
      <c r="W1749" s="175"/>
      <c r="X1749" s="163"/>
      <c r="Y1749" s="175"/>
      <c r="Z1749" s="175" t="s">
        <v>11953</v>
      </c>
      <c r="AA1749" s="175"/>
    </row>
    <row r="1750" ht="22.5" customHeight="1">
      <c r="A1750" s="72">
        <f>COUNTIF('Copy of Call &amp; Chat-Lidya (buat'!$I$4:$I$1842,I1750)</f>
        <v>1</v>
      </c>
      <c r="B1750" s="436">
        <v>46087.0</v>
      </c>
      <c r="C1750" s="94" t="s">
        <v>83</v>
      </c>
      <c r="D1750" s="94" t="s">
        <v>125</v>
      </c>
      <c r="E1750" s="94">
        <f t="shared" si="2"/>
        <v>436</v>
      </c>
      <c r="F1750" s="429">
        <v>46086.0</v>
      </c>
      <c r="G1750" s="94"/>
      <c r="H1750" s="94">
        <v>8526.0</v>
      </c>
      <c r="I1750" s="512">
        <v>13425.0</v>
      </c>
      <c r="J1750" s="161" t="s">
        <v>11957</v>
      </c>
      <c r="K1750" s="161" t="s">
        <v>11958</v>
      </c>
      <c r="L1750" s="430" t="s">
        <v>11958</v>
      </c>
      <c r="M1750" s="94">
        <v>8.115423458E9</v>
      </c>
      <c r="N1750" s="94">
        <v>8.115423458E9</v>
      </c>
      <c r="O1750" s="880">
        <v>45564.0</v>
      </c>
      <c r="P1750" s="436">
        <v>45834.0</v>
      </c>
      <c r="Q1750" s="94" t="s">
        <v>124</v>
      </c>
      <c r="R1750" s="94">
        <v>1.0</v>
      </c>
      <c r="S1750" s="167" t="s">
        <v>126</v>
      </c>
      <c r="T1750" s="162" t="s">
        <v>145</v>
      </c>
      <c r="U1750" s="167" t="s">
        <v>101</v>
      </c>
      <c r="V1750" s="167" t="s">
        <v>131</v>
      </c>
      <c r="W1750" s="175"/>
      <c r="X1750" s="163"/>
      <c r="Y1750" s="175"/>
      <c r="Z1750" s="175"/>
      <c r="AA1750" s="175"/>
    </row>
    <row r="1751" ht="22.5" customHeight="1">
      <c r="A1751" s="72">
        <f>COUNTIF('Copy of Call &amp; Chat-Lidya (buat'!$I$4:$I$1842,I1751)</f>
        <v>1</v>
      </c>
      <c r="B1751" s="436">
        <v>46087.0</v>
      </c>
      <c r="C1751" s="94" t="s">
        <v>83</v>
      </c>
      <c r="D1751" s="94" t="s">
        <v>125</v>
      </c>
      <c r="E1751" s="94">
        <f t="shared" si="2"/>
        <v>437</v>
      </c>
      <c r="F1751" s="429">
        <v>46086.0</v>
      </c>
      <c r="G1751" s="94"/>
      <c r="H1751" s="94">
        <v>7095.0</v>
      </c>
      <c r="I1751" s="512">
        <v>10597.0</v>
      </c>
      <c r="J1751" s="161" t="s">
        <v>11961</v>
      </c>
      <c r="K1751" s="161" t="s">
        <v>11962</v>
      </c>
      <c r="L1751" s="430" t="s">
        <v>11962</v>
      </c>
      <c r="M1751" s="94">
        <v>8.11591739E9</v>
      </c>
      <c r="N1751" s="94">
        <v>8.1912426383E10</v>
      </c>
      <c r="O1751" s="880">
        <v>45239.0</v>
      </c>
      <c r="P1751" s="436">
        <v>45834.0</v>
      </c>
      <c r="Q1751" s="94" t="s">
        <v>124</v>
      </c>
      <c r="R1751" s="94">
        <v>1.0</v>
      </c>
      <c r="S1751" s="167" t="s">
        <v>126</v>
      </c>
      <c r="T1751" s="162" t="s">
        <v>145</v>
      </c>
      <c r="U1751" s="167" t="s">
        <v>101</v>
      </c>
      <c r="V1751" s="167" t="s">
        <v>131</v>
      </c>
      <c r="W1751" s="175"/>
      <c r="X1751" s="163"/>
      <c r="Y1751" s="175"/>
      <c r="Z1751" s="175"/>
      <c r="AA1751" s="175"/>
    </row>
    <row r="1752" ht="22.5" customHeight="1">
      <c r="A1752" s="72">
        <f>COUNTIF('Copy of Call &amp; Chat-Lidya (buat'!$I$4:$I$1842,I1752)</f>
        <v>1</v>
      </c>
      <c r="B1752" s="436">
        <v>46087.0</v>
      </c>
      <c r="C1752" s="94" t="s">
        <v>83</v>
      </c>
      <c r="D1752" s="94" t="s">
        <v>125</v>
      </c>
      <c r="E1752" s="94">
        <f t="shared" si="2"/>
        <v>438</v>
      </c>
      <c r="F1752" s="429">
        <v>46086.0</v>
      </c>
      <c r="G1752" s="94"/>
      <c r="H1752" s="94">
        <v>7669.0</v>
      </c>
      <c r="I1752" s="512">
        <v>11742.0</v>
      </c>
      <c r="J1752" s="161" t="s">
        <v>11963</v>
      </c>
      <c r="K1752" s="161" t="s">
        <v>4500</v>
      </c>
      <c r="L1752" s="430" t="s">
        <v>4500</v>
      </c>
      <c r="M1752" s="94">
        <v>8.116261313E9</v>
      </c>
      <c r="N1752" s="94">
        <v>8.2275146116E10</v>
      </c>
      <c r="O1752" s="880">
        <v>45381.0</v>
      </c>
      <c r="P1752" s="436">
        <v>45987.0</v>
      </c>
      <c r="Q1752" s="94" t="s">
        <v>124</v>
      </c>
      <c r="R1752" s="94">
        <v>1.0</v>
      </c>
      <c r="S1752" s="167" t="s">
        <v>251</v>
      </c>
      <c r="T1752" s="162" t="s">
        <v>195</v>
      </c>
      <c r="U1752" s="167" t="s">
        <v>128</v>
      </c>
      <c r="V1752" s="167" t="s">
        <v>131</v>
      </c>
      <c r="W1752" s="175"/>
      <c r="X1752" s="163"/>
      <c r="Y1752" s="175"/>
      <c r="Z1752" s="175" t="s">
        <v>11966</v>
      </c>
      <c r="AA1752" s="175"/>
    </row>
    <row r="1753" ht="22.5" customHeight="1">
      <c r="A1753" s="72">
        <f>COUNTIF('Copy of Call &amp; Chat-Lidya (buat'!$I$4:$I$1842,I1753)</f>
        <v>2</v>
      </c>
      <c r="B1753" s="436">
        <v>46087.0</v>
      </c>
      <c r="C1753" s="94" t="s">
        <v>83</v>
      </c>
      <c r="D1753" s="94" t="s">
        <v>125</v>
      </c>
      <c r="E1753" s="94">
        <f t="shared" si="2"/>
        <v>439</v>
      </c>
      <c r="F1753" s="429">
        <v>46086.0</v>
      </c>
      <c r="G1753" s="94"/>
      <c r="H1753" s="94">
        <v>10102.0</v>
      </c>
      <c r="I1753" s="512">
        <v>16816.0</v>
      </c>
      <c r="J1753" s="161" t="s">
        <v>9061</v>
      </c>
      <c r="K1753" s="161" t="s">
        <v>9062</v>
      </c>
      <c r="L1753" s="430" t="s">
        <v>9062</v>
      </c>
      <c r="M1753" s="94">
        <v>8.116284444E9</v>
      </c>
      <c r="N1753" s="175"/>
      <c r="O1753" s="880">
        <v>45973.0</v>
      </c>
      <c r="P1753" s="436">
        <v>45987.0</v>
      </c>
      <c r="Q1753" s="94" t="s">
        <v>124</v>
      </c>
      <c r="R1753" s="94">
        <v>1.0</v>
      </c>
      <c r="S1753" s="167" t="s">
        <v>251</v>
      </c>
      <c r="T1753" s="162" t="s">
        <v>145</v>
      </c>
      <c r="U1753" s="167" t="s">
        <v>101</v>
      </c>
      <c r="V1753" s="167" t="s">
        <v>131</v>
      </c>
      <c r="W1753" s="175"/>
      <c r="X1753" s="163"/>
      <c r="Y1753" s="175"/>
      <c r="Z1753" s="175"/>
      <c r="AA1753" s="175"/>
    </row>
    <row r="1754" ht="22.5" customHeight="1">
      <c r="A1754" s="72">
        <f>COUNTIF('Copy of Call &amp; Chat-Lidya (buat'!$I$4:$I$1842,I1754)</f>
        <v>1</v>
      </c>
      <c r="B1754" s="436">
        <v>46087.0</v>
      </c>
      <c r="C1754" s="94" t="s">
        <v>83</v>
      </c>
      <c r="D1754" s="94" t="s">
        <v>125</v>
      </c>
      <c r="E1754" s="94">
        <f t="shared" si="2"/>
        <v>440</v>
      </c>
      <c r="F1754" s="429">
        <v>46086.0</v>
      </c>
      <c r="G1754" s="94"/>
      <c r="H1754" s="94">
        <v>8583.0</v>
      </c>
      <c r="I1754" s="512">
        <v>13551.0</v>
      </c>
      <c r="J1754" s="161" t="s">
        <v>4094</v>
      </c>
      <c r="K1754" s="161" t="s">
        <v>4095</v>
      </c>
      <c r="L1754" s="430" t="s">
        <v>4095</v>
      </c>
      <c r="M1754" s="94">
        <v>8.116488045E9</v>
      </c>
      <c r="N1754" s="94">
        <v>8.116488045E9</v>
      </c>
      <c r="O1754" s="880">
        <v>45575.0</v>
      </c>
      <c r="P1754" s="436">
        <v>45834.0</v>
      </c>
      <c r="Q1754" s="94" t="s">
        <v>124</v>
      </c>
      <c r="R1754" s="94">
        <v>1.0</v>
      </c>
      <c r="S1754" s="167" t="s">
        <v>251</v>
      </c>
      <c r="T1754" s="162" t="s">
        <v>145</v>
      </c>
      <c r="U1754" s="167" t="s">
        <v>101</v>
      </c>
      <c r="V1754" s="167" t="s">
        <v>131</v>
      </c>
      <c r="W1754" s="175"/>
      <c r="X1754" s="163"/>
      <c r="Y1754" s="175"/>
      <c r="Z1754" s="175"/>
      <c r="AA1754" s="175"/>
    </row>
    <row r="1755" ht="22.5" customHeight="1">
      <c r="A1755" s="72">
        <f>COUNTIF('Copy of Call &amp; Chat-Lidya (buat'!$I$4:$I$1842,I1755)</f>
        <v>1</v>
      </c>
      <c r="B1755" s="436">
        <v>46087.0</v>
      </c>
      <c r="C1755" s="94" t="s">
        <v>83</v>
      </c>
      <c r="D1755" s="94" t="s">
        <v>125</v>
      </c>
      <c r="E1755" s="94">
        <f t="shared" si="2"/>
        <v>441</v>
      </c>
      <c r="F1755" s="429">
        <v>46086.0</v>
      </c>
      <c r="G1755" s="94"/>
      <c r="H1755" s="94">
        <v>10460.0</v>
      </c>
      <c r="I1755" s="512">
        <v>17503.0</v>
      </c>
      <c r="J1755" s="161" t="s">
        <v>1633</v>
      </c>
      <c r="K1755" s="161" t="s">
        <v>1634</v>
      </c>
      <c r="L1755" s="430" t="s">
        <v>1634</v>
      </c>
      <c r="M1755" s="94">
        <v>8.116677363E9</v>
      </c>
      <c r="N1755" s="94">
        <v>8.236347248E10</v>
      </c>
      <c r="O1755" s="880">
        <v>46032.0</v>
      </c>
      <c r="P1755" s="436">
        <v>46046.0</v>
      </c>
      <c r="Q1755" s="94" t="s">
        <v>11971</v>
      </c>
      <c r="R1755" s="94">
        <v>1.0</v>
      </c>
      <c r="S1755" s="167" t="s">
        <v>350</v>
      </c>
      <c r="T1755" s="162" t="s">
        <v>145</v>
      </c>
      <c r="U1755" s="167" t="s">
        <v>101</v>
      </c>
      <c r="V1755" s="167" t="s">
        <v>3435</v>
      </c>
      <c r="W1755" s="175"/>
      <c r="X1755" s="163"/>
      <c r="Y1755" s="175"/>
      <c r="Z1755" s="175" t="s">
        <v>11974</v>
      </c>
      <c r="AA1755" s="175"/>
    </row>
    <row r="1756" ht="22.5" customHeight="1">
      <c r="A1756" s="72">
        <f>COUNTIF('Copy of Call &amp; Chat-Lidya (buat'!$I$4:$I$1842,I1756)</f>
        <v>1</v>
      </c>
      <c r="B1756" s="436">
        <v>46087.0</v>
      </c>
      <c r="C1756" s="94" t="s">
        <v>83</v>
      </c>
      <c r="D1756" s="94" t="s">
        <v>125</v>
      </c>
      <c r="E1756" s="94">
        <f t="shared" si="2"/>
        <v>442</v>
      </c>
      <c r="F1756" s="429">
        <v>46086.0</v>
      </c>
      <c r="G1756" s="94"/>
      <c r="H1756" s="94">
        <v>8202.0</v>
      </c>
      <c r="I1756" s="512">
        <v>12779.0</v>
      </c>
      <c r="J1756" s="161" t="s">
        <v>11975</v>
      </c>
      <c r="K1756" s="161" t="s">
        <v>11976</v>
      </c>
      <c r="L1756" s="430" t="s">
        <v>11976</v>
      </c>
      <c r="M1756" s="94">
        <v>8.116925868E9</v>
      </c>
      <c r="N1756" s="175"/>
      <c r="O1756" s="880">
        <v>45486.0</v>
      </c>
      <c r="P1756" s="436">
        <v>45834.0</v>
      </c>
      <c r="Q1756" s="94" t="s">
        <v>95</v>
      </c>
      <c r="R1756" s="94">
        <v>1.0</v>
      </c>
      <c r="S1756" s="167" t="s">
        <v>126</v>
      </c>
      <c r="T1756" s="162" t="s">
        <v>292</v>
      </c>
      <c r="U1756" s="167" t="s">
        <v>101</v>
      </c>
      <c r="V1756" s="167" t="s">
        <v>6465</v>
      </c>
      <c r="W1756" s="175"/>
      <c r="X1756" s="163"/>
      <c r="Y1756" s="175"/>
      <c r="Z1756" s="175" t="s">
        <v>11977</v>
      </c>
      <c r="AA1756" s="175"/>
    </row>
    <row r="1757" ht="22.5" customHeight="1">
      <c r="A1757" s="72">
        <f>COUNTIF('Copy of Call &amp; Chat-Lidya (buat'!$I$4:$I$1842,I1757)</f>
        <v>1</v>
      </c>
      <c r="B1757" s="436">
        <v>46087.0</v>
      </c>
      <c r="C1757" s="94" t="s">
        <v>83</v>
      </c>
      <c r="D1757" s="94" t="s">
        <v>125</v>
      </c>
      <c r="E1757" s="94">
        <f t="shared" si="2"/>
        <v>443</v>
      </c>
      <c r="F1757" s="429">
        <v>46086.0</v>
      </c>
      <c r="G1757" s="94"/>
      <c r="H1757" s="94">
        <v>9652.0</v>
      </c>
      <c r="I1757" s="512">
        <v>15910.0</v>
      </c>
      <c r="J1757" s="161" t="s">
        <v>11978</v>
      </c>
      <c r="K1757" s="161" t="s">
        <v>11979</v>
      </c>
      <c r="L1757" s="430" t="s">
        <v>11979</v>
      </c>
      <c r="M1757" s="94">
        <v>8.116941191E9</v>
      </c>
      <c r="N1757" s="94">
        <v>8.5836913381E10</v>
      </c>
      <c r="O1757" s="880">
        <v>45857.0</v>
      </c>
      <c r="P1757" s="436">
        <v>45871.0</v>
      </c>
      <c r="Q1757" s="94" t="s">
        <v>124</v>
      </c>
      <c r="R1757" s="94">
        <v>1.0</v>
      </c>
      <c r="S1757" s="167" t="s">
        <v>126</v>
      </c>
      <c r="T1757" s="162" t="s">
        <v>145</v>
      </c>
      <c r="U1757" s="167" t="s">
        <v>101</v>
      </c>
      <c r="V1757" s="167" t="s">
        <v>131</v>
      </c>
      <c r="W1757" s="175"/>
      <c r="X1757" s="163"/>
      <c r="Y1757" s="175"/>
      <c r="Z1757" s="175"/>
      <c r="AA1757" s="175"/>
    </row>
    <row r="1758" ht="22.5" customHeight="1">
      <c r="A1758" s="72">
        <f>COUNTIF('Copy of Call &amp; Chat-Lidya (buat'!$I$4:$I$1842,I1758)</f>
        <v>1</v>
      </c>
      <c r="B1758" s="436">
        <v>46087.0</v>
      </c>
      <c r="C1758" s="94" t="s">
        <v>83</v>
      </c>
      <c r="D1758" s="94" t="s">
        <v>125</v>
      </c>
      <c r="E1758" s="94">
        <f t="shared" si="2"/>
        <v>444</v>
      </c>
      <c r="F1758" s="429">
        <v>46086.0</v>
      </c>
      <c r="G1758" s="94"/>
      <c r="H1758" s="94">
        <v>8480.0</v>
      </c>
      <c r="I1758" s="512">
        <v>13350.0</v>
      </c>
      <c r="J1758" s="161" t="s">
        <v>11981</v>
      </c>
      <c r="K1758" s="161" t="s">
        <v>11982</v>
      </c>
      <c r="L1758" s="430" t="s">
        <v>11982</v>
      </c>
      <c r="M1758" s="94">
        <v>8.117442E9</v>
      </c>
      <c r="N1758" s="94">
        <v>8.117442E9</v>
      </c>
      <c r="O1758" s="880">
        <v>45555.0</v>
      </c>
      <c r="P1758" s="436">
        <v>45834.0</v>
      </c>
      <c r="Q1758" s="94" t="s">
        <v>124</v>
      </c>
      <c r="R1758" s="94">
        <v>1.0</v>
      </c>
      <c r="S1758" s="167" t="s">
        <v>350</v>
      </c>
      <c r="T1758" s="162" t="s">
        <v>145</v>
      </c>
      <c r="U1758" s="167" t="s">
        <v>101</v>
      </c>
      <c r="V1758" s="167" t="s">
        <v>283</v>
      </c>
      <c r="W1758" s="175"/>
      <c r="X1758" s="163"/>
      <c r="Y1758" s="175"/>
      <c r="Z1758" s="175" t="s">
        <v>11983</v>
      </c>
      <c r="AA1758" s="175"/>
    </row>
    <row r="1759" ht="22.5" customHeight="1">
      <c r="A1759" s="72">
        <f>COUNTIF('Copy of Call &amp; Chat-Lidya (buat'!$I$4:$I$1842,I1759)</f>
        <v>1</v>
      </c>
      <c r="B1759" s="436">
        <v>46087.0</v>
      </c>
      <c r="C1759" s="94" t="s">
        <v>83</v>
      </c>
      <c r="D1759" s="94" t="s">
        <v>125</v>
      </c>
      <c r="E1759" s="94">
        <f t="shared" si="2"/>
        <v>445</v>
      </c>
      <c r="F1759" s="429">
        <v>46086.0</v>
      </c>
      <c r="G1759" s="94"/>
      <c r="H1759" s="94">
        <v>10091.0</v>
      </c>
      <c r="I1759" s="512">
        <v>16798.0</v>
      </c>
      <c r="J1759" s="161" t="s">
        <v>11984</v>
      </c>
      <c r="K1759" s="161" t="s">
        <v>11985</v>
      </c>
      <c r="L1759" s="430" t="s">
        <v>11985</v>
      </c>
      <c r="M1759" s="94">
        <v>8.1174885E9</v>
      </c>
      <c r="N1759" s="94">
        <v>8.1174885E9</v>
      </c>
      <c r="O1759" s="880">
        <v>45970.0</v>
      </c>
      <c r="P1759" s="436">
        <v>45984.0</v>
      </c>
      <c r="Q1759" s="94" t="s">
        <v>213</v>
      </c>
      <c r="R1759" s="94">
        <v>1.0</v>
      </c>
      <c r="S1759" s="167" t="s">
        <v>350</v>
      </c>
      <c r="T1759" s="162" t="s">
        <v>145</v>
      </c>
      <c r="U1759" s="167" t="s">
        <v>101</v>
      </c>
      <c r="V1759" s="167" t="s">
        <v>131</v>
      </c>
      <c r="W1759" s="175"/>
      <c r="X1759" s="163"/>
      <c r="Y1759" s="175"/>
      <c r="Z1759" s="175" t="s">
        <v>11986</v>
      </c>
      <c r="AA1759" s="175"/>
    </row>
    <row r="1760" ht="22.5" customHeight="1">
      <c r="A1760" s="72">
        <f>COUNTIF('Copy of Call &amp; Chat-Lidya (buat'!$I$4:$I$1842,I1760)</f>
        <v>2</v>
      </c>
      <c r="B1760" s="436">
        <v>46087.0</v>
      </c>
      <c r="C1760" s="94" t="s">
        <v>83</v>
      </c>
      <c r="D1760" s="94" t="s">
        <v>125</v>
      </c>
      <c r="E1760" s="94">
        <f t="shared" si="2"/>
        <v>446</v>
      </c>
      <c r="F1760" s="429">
        <v>46086.0</v>
      </c>
      <c r="G1760" s="94"/>
      <c r="H1760" s="94">
        <v>9121.0</v>
      </c>
      <c r="I1760" s="512">
        <v>14704.0</v>
      </c>
      <c r="J1760" s="161" t="s">
        <v>11615</v>
      </c>
      <c r="K1760" s="161" t="s">
        <v>11616</v>
      </c>
      <c r="L1760" s="430" t="s">
        <v>11616</v>
      </c>
      <c r="M1760" s="94">
        <v>8.118454511E9</v>
      </c>
      <c r="N1760" s="94">
        <v>8.118454511E9</v>
      </c>
      <c r="O1760" s="880">
        <v>45703.0</v>
      </c>
      <c r="P1760" s="436">
        <v>45834.0</v>
      </c>
      <c r="Q1760" s="94" t="s">
        <v>124</v>
      </c>
      <c r="R1760" s="94">
        <v>1.0</v>
      </c>
      <c r="S1760" s="167" t="s">
        <v>126</v>
      </c>
      <c r="T1760" s="162" t="s">
        <v>145</v>
      </c>
      <c r="U1760" s="167" t="s">
        <v>101</v>
      </c>
      <c r="V1760" s="167" t="s">
        <v>131</v>
      </c>
      <c r="W1760" s="175"/>
      <c r="X1760" s="163"/>
      <c r="Y1760" s="175"/>
      <c r="Z1760" s="175"/>
      <c r="AA1760" s="175"/>
    </row>
    <row r="1761" ht="22.5" customHeight="1">
      <c r="A1761" s="72">
        <f>COUNTIF('Copy of Call &amp; Chat-Lidya (buat'!$I$4:$I$1842,I1761)</f>
        <v>1</v>
      </c>
      <c r="B1761" s="436">
        <v>46087.0</v>
      </c>
      <c r="C1761" s="94" t="s">
        <v>83</v>
      </c>
      <c r="D1761" s="94" t="s">
        <v>125</v>
      </c>
      <c r="E1761" s="94">
        <f t="shared" si="2"/>
        <v>447</v>
      </c>
      <c r="F1761" s="429">
        <v>46086.0</v>
      </c>
      <c r="G1761" s="94"/>
      <c r="H1761" s="94">
        <v>7229.0</v>
      </c>
      <c r="I1761" s="512">
        <v>10867.0</v>
      </c>
      <c r="J1761" s="161" t="s">
        <v>11992</v>
      </c>
      <c r="K1761" s="161" t="s">
        <v>253</v>
      </c>
      <c r="L1761" s="430" t="s">
        <v>253</v>
      </c>
      <c r="M1761" s="94">
        <v>8.118754213E9</v>
      </c>
      <c r="N1761" s="94">
        <v>8.754316244E9</v>
      </c>
      <c r="O1761" s="880">
        <v>45280.0</v>
      </c>
      <c r="P1761" s="436">
        <v>45834.0</v>
      </c>
      <c r="Q1761" s="94" t="s">
        <v>124</v>
      </c>
      <c r="R1761" s="94">
        <v>0.0</v>
      </c>
      <c r="S1761" s="166" t="s">
        <v>292</v>
      </c>
      <c r="T1761" s="162" t="s">
        <v>127</v>
      </c>
      <c r="U1761" s="167" t="s">
        <v>128</v>
      </c>
      <c r="V1761" s="167" t="s">
        <v>131</v>
      </c>
      <c r="W1761" s="175"/>
      <c r="X1761" s="163"/>
      <c r="Y1761" s="175"/>
      <c r="Z1761" s="175" t="s">
        <v>6899</v>
      </c>
      <c r="AA1761" s="175"/>
    </row>
    <row r="1762" ht="22.5" customHeight="1">
      <c r="A1762" s="72">
        <f>COUNTIF('Copy of Call &amp; Chat-Lidya (buat'!$I$4:$I$1842,I1762)</f>
        <v>1</v>
      </c>
      <c r="B1762" s="436">
        <v>46087.0</v>
      </c>
      <c r="C1762" s="94" t="s">
        <v>83</v>
      </c>
      <c r="D1762" s="94" t="s">
        <v>125</v>
      </c>
      <c r="E1762" s="94">
        <f t="shared" si="2"/>
        <v>448</v>
      </c>
      <c r="F1762" s="429">
        <v>46086.0</v>
      </c>
      <c r="G1762" s="94"/>
      <c r="H1762" s="94">
        <v>7346.0</v>
      </c>
      <c r="I1762" s="512">
        <v>11089.0</v>
      </c>
      <c r="J1762" s="161" t="s">
        <v>6282</v>
      </c>
      <c r="K1762" s="161" t="s">
        <v>6283</v>
      </c>
      <c r="L1762" s="430" t="s">
        <v>6283</v>
      </c>
      <c r="M1762" s="94">
        <v>8.11900513E9</v>
      </c>
      <c r="N1762" s="94">
        <v>8.5398381822E10</v>
      </c>
      <c r="O1762" s="880">
        <v>45309.0</v>
      </c>
      <c r="P1762" s="436">
        <v>45834.0</v>
      </c>
      <c r="Q1762" s="94" t="s">
        <v>143</v>
      </c>
      <c r="R1762" s="94">
        <v>0.0</v>
      </c>
      <c r="S1762" s="166" t="s">
        <v>292</v>
      </c>
      <c r="T1762" s="162" t="s">
        <v>127</v>
      </c>
      <c r="U1762" s="163"/>
      <c r="V1762" s="163"/>
      <c r="W1762" s="175"/>
      <c r="X1762" s="163"/>
      <c r="Y1762" s="175"/>
      <c r="Z1762" s="175" t="s">
        <v>11998</v>
      </c>
      <c r="AA1762" s="175"/>
    </row>
    <row r="1763" ht="22.5" customHeight="1">
      <c r="A1763" s="72">
        <f>COUNTIF('Copy of Call &amp; Chat-Lidya (buat'!$I$4:$I$1842,I1763)</f>
        <v>1</v>
      </c>
      <c r="B1763" s="436">
        <v>46087.0</v>
      </c>
      <c r="C1763" s="94" t="s">
        <v>83</v>
      </c>
      <c r="D1763" s="94" t="s">
        <v>125</v>
      </c>
      <c r="E1763" s="94">
        <f t="shared" si="2"/>
        <v>449</v>
      </c>
      <c r="F1763" s="429">
        <v>46086.0</v>
      </c>
      <c r="G1763" s="94"/>
      <c r="H1763" s="94">
        <v>7678.0</v>
      </c>
      <c r="I1763" s="512">
        <v>11778.0</v>
      </c>
      <c r="J1763" s="161" t="s">
        <v>11999</v>
      </c>
      <c r="K1763" s="161" t="s">
        <v>12000</v>
      </c>
      <c r="L1763" s="430" t="s">
        <v>12000</v>
      </c>
      <c r="M1763" s="94">
        <v>8.119519931E9</v>
      </c>
      <c r="N1763" s="175"/>
      <c r="O1763" s="880">
        <v>45383.0</v>
      </c>
      <c r="P1763" s="436">
        <v>45834.0</v>
      </c>
      <c r="Q1763" s="94" t="s">
        <v>143</v>
      </c>
      <c r="R1763" s="94">
        <v>1.0</v>
      </c>
      <c r="S1763" s="167" t="s">
        <v>126</v>
      </c>
      <c r="T1763" s="162" t="s">
        <v>145</v>
      </c>
      <c r="U1763" s="167" t="s">
        <v>101</v>
      </c>
      <c r="V1763" s="167" t="s">
        <v>131</v>
      </c>
      <c r="W1763" s="175"/>
      <c r="X1763" s="163"/>
      <c r="Y1763" s="175"/>
      <c r="Z1763" s="175"/>
      <c r="AA1763" s="175"/>
    </row>
    <row r="1764" ht="22.5" customHeight="1">
      <c r="A1764" s="72">
        <f>COUNTIF('Copy of Call &amp; Chat-Lidya (buat'!$I$4:$I$1842,I1764)</f>
        <v>2</v>
      </c>
      <c r="B1764" s="436">
        <v>46087.0</v>
      </c>
      <c r="C1764" s="94" t="s">
        <v>83</v>
      </c>
      <c r="D1764" s="94" t="s">
        <v>125</v>
      </c>
      <c r="E1764" s="94">
        <f t="shared" si="2"/>
        <v>450</v>
      </c>
      <c r="F1764" s="429">
        <v>46086.0</v>
      </c>
      <c r="G1764" s="94"/>
      <c r="H1764" s="94">
        <v>10466.0</v>
      </c>
      <c r="I1764" s="512">
        <v>17513.0</v>
      </c>
      <c r="J1764" s="161" t="s">
        <v>5433</v>
      </c>
      <c r="K1764" s="161" t="s">
        <v>5435</v>
      </c>
      <c r="L1764" s="430" t="s">
        <v>5435</v>
      </c>
      <c r="M1764" s="94">
        <v>8.121117072E9</v>
      </c>
      <c r="N1764" s="94">
        <v>8.1231117072E10</v>
      </c>
      <c r="O1764" s="880">
        <v>46032.0</v>
      </c>
      <c r="P1764" s="436">
        <v>46046.0</v>
      </c>
      <c r="Q1764" s="94" t="s">
        <v>124</v>
      </c>
      <c r="R1764" s="94">
        <v>1.0</v>
      </c>
      <c r="S1764" s="167" t="s">
        <v>126</v>
      </c>
      <c r="T1764" s="162" t="s">
        <v>145</v>
      </c>
      <c r="U1764" s="167" t="s">
        <v>101</v>
      </c>
      <c r="V1764" s="167" t="s">
        <v>131</v>
      </c>
      <c r="W1764" s="175"/>
      <c r="X1764" s="163"/>
      <c r="Y1764" s="175"/>
      <c r="Z1764" s="175"/>
      <c r="AA1764" s="175"/>
    </row>
    <row r="1765" ht="22.5" customHeight="1">
      <c r="A1765" s="72">
        <f>COUNTIF('Copy of Call &amp; Chat-Lidya (buat'!$I$4:$I$1842,I1765)</f>
        <v>1</v>
      </c>
      <c r="B1765" s="436">
        <v>46087.0</v>
      </c>
      <c r="C1765" s="94" t="s">
        <v>83</v>
      </c>
      <c r="D1765" s="94" t="s">
        <v>125</v>
      </c>
      <c r="E1765" s="94">
        <f t="shared" si="2"/>
        <v>451</v>
      </c>
      <c r="F1765" s="429">
        <v>46086.0</v>
      </c>
      <c r="G1765" s="94"/>
      <c r="H1765" s="94">
        <v>10217.0</v>
      </c>
      <c r="I1765" s="512">
        <v>17012.0</v>
      </c>
      <c r="J1765" s="161" t="s">
        <v>6819</v>
      </c>
      <c r="K1765" s="161" t="s">
        <v>6820</v>
      </c>
      <c r="L1765" s="430" t="s">
        <v>6820</v>
      </c>
      <c r="M1765" s="94">
        <v>8.121716614E9</v>
      </c>
      <c r="N1765" s="94">
        <v>8.121716614E9</v>
      </c>
      <c r="O1765" s="880">
        <v>45993.0</v>
      </c>
      <c r="P1765" s="436">
        <v>46007.0</v>
      </c>
      <c r="Q1765" s="94" t="s">
        <v>98</v>
      </c>
      <c r="R1765" s="94">
        <v>1.0</v>
      </c>
      <c r="S1765" s="167" t="s">
        <v>126</v>
      </c>
      <c r="T1765" s="162" t="s">
        <v>145</v>
      </c>
      <c r="U1765" s="167" t="s">
        <v>101</v>
      </c>
      <c r="V1765" s="167" t="s">
        <v>131</v>
      </c>
      <c r="W1765" s="175"/>
      <c r="X1765" s="163"/>
      <c r="Y1765" s="175"/>
      <c r="Z1765" s="175"/>
      <c r="AA1765" s="175"/>
    </row>
    <row r="1766" ht="22.5" customHeight="1">
      <c r="A1766" s="72">
        <f>COUNTIF('Copy of Call &amp; Chat-Lidya (buat'!$I$4:$I$1842,I1766)</f>
        <v>2</v>
      </c>
      <c r="B1766" s="436">
        <v>46087.0</v>
      </c>
      <c r="C1766" s="94" t="s">
        <v>83</v>
      </c>
      <c r="D1766" s="94" t="s">
        <v>125</v>
      </c>
      <c r="E1766" s="94">
        <f t="shared" si="2"/>
        <v>452</v>
      </c>
      <c r="F1766" s="429">
        <v>46086.0</v>
      </c>
      <c r="G1766" s="94"/>
      <c r="H1766" s="94">
        <v>10678.0</v>
      </c>
      <c r="I1766" s="512">
        <v>17842.0</v>
      </c>
      <c r="J1766" s="161" t="s">
        <v>12007</v>
      </c>
      <c r="K1766" s="161" t="s">
        <v>11068</v>
      </c>
      <c r="L1766" s="430" t="s">
        <v>11068</v>
      </c>
      <c r="M1766" s="94">
        <v>8.121897457E9</v>
      </c>
      <c r="N1766" s="94">
        <v>8.121897457E9</v>
      </c>
      <c r="O1766" s="880">
        <v>46067.0</v>
      </c>
      <c r="P1766" s="436">
        <v>46081.0</v>
      </c>
      <c r="Q1766" s="94" t="s">
        <v>124</v>
      </c>
      <c r="R1766" s="94">
        <v>1.0</v>
      </c>
      <c r="S1766" s="167" t="s">
        <v>126</v>
      </c>
      <c r="T1766" s="162" t="s">
        <v>145</v>
      </c>
      <c r="U1766" s="167" t="s">
        <v>101</v>
      </c>
      <c r="V1766" s="167" t="s">
        <v>131</v>
      </c>
      <c r="W1766" s="175"/>
      <c r="X1766" s="163"/>
      <c r="Y1766" s="175"/>
      <c r="Z1766" s="175"/>
      <c r="AA1766" s="175"/>
    </row>
    <row r="1767" ht="22.5" customHeight="1">
      <c r="A1767" s="72">
        <f>COUNTIF('Copy of Call &amp; Chat-Lidya (buat'!$I$4:$I$1842,I1767)</f>
        <v>1</v>
      </c>
      <c r="B1767" s="436">
        <v>46087.0</v>
      </c>
      <c r="C1767" s="94" t="s">
        <v>83</v>
      </c>
      <c r="D1767" s="94" t="s">
        <v>125</v>
      </c>
      <c r="E1767" s="94">
        <f t="shared" si="2"/>
        <v>453</v>
      </c>
      <c r="F1767" s="429">
        <v>46086.0</v>
      </c>
      <c r="G1767" s="94"/>
      <c r="H1767" s="94">
        <v>9898.0</v>
      </c>
      <c r="I1767" s="512">
        <v>16453.0</v>
      </c>
      <c r="J1767" s="161" t="s">
        <v>12010</v>
      </c>
      <c r="K1767" s="161" t="s">
        <v>12010</v>
      </c>
      <c r="L1767" s="430" t="s">
        <v>12010</v>
      </c>
      <c r="M1767" s="94">
        <v>8.123438014E9</v>
      </c>
      <c r="N1767" s="94">
        <v>8.1455022394E10</v>
      </c>
      <c r="O1767" s="880">
        <v>45925.0</v>
      </c>
      <c r="P1767" s="429">
        <v>45834.0</v>
      </c>
      <c r="Q1767" s="94" t="s">
        <v>124</v>
      </c>
      <c r="R1767" s="94">
        <v>1.0</v>
      </c>
      <c r="S1767" s="167" t="s">
        <v>350</v>
      </c>
      <c r="T1767" s="162" t="s">
        <v>145</v>
      </c>
      <c r="U1767" s="167" t="s">
        <v>101</v>
      </c>
      <c r="V1767" s="167" t="s">
        <v>131</v>
      </c>
      <c r="W1767" s="175"/>
      <c r="X1767" s="163"/>
      <c r="Y1767" s="175"/>
      <c r="Z1767" s="175" t="s">
        <v>3138</v>
      </c>
      <c r="AA1767" s="175"/>
    </row>
    <row r="1768" ht="22.5" customHeight="1">
      <c r="A1768" s="72">
        <f>COUNTIF('Copy of Call &amp; Chat-Lidya (buat'!$I$4:$I$1842,I1768)</f>
        <v>1</v>
      </c>
      <c r="B1768" s="436">
        <v>46087.0</v>
      </c>
      <c r="C1768" s="94" t="s">
        <v>83</v>
      </c>
      <c r="D1768" s="94" t="s">
        <v>125</v>
      </c>
      <c r="E1768" s="94">
        <f t="shared" si="2"/>
        <v>454</v>
      </c>
      <c r="F1768" s="429">
        <v>46086.0</v>
      </c>
      <c r="G1768" s="94"/>
      <c r="H1768" s="94">
        <v>7704.0</v>
      </c>
      <c r="I1768" s="512">
        <v>11831.0</v>
      </c>
      <c r="J1768" s="161" t="s">
        <v>12013</v>
      </c>
      <c r="K1768" s="161" t="s">
        <v>12014</v>
      </c>
      <c r="L1768" s="430" t="s">
        <v>12014</v>
      </c>
      <c r="M1768" s="94">
        <v>8.123456789E9</v>
      </c>
      <c r="N1768" s="94">
        <v>8.123456789E9</v>
      </c>
      <c r="O1768" s="880">
        <v>45391.0</v>
      </c>
      <c r="P1768" s="429">
        <v>45834.0</v>
      </c>
      <c r="Q1768" s="94" t="s">
        <v>213</v>
      </c>
      <c r="R1768" s="94">
        <v>1.0</v>
      </c>
      <c r="S1768" s="167" t="s">
        <v>126</v>
      </c>
      <c r="T1768" s="162" t="s">
        <v>145</v>
      </c>
      <c r="U1768" s="167" t="s">
        <v>101</v>
      </c>
      <c r="V1768" s="167" t="s">
        <v>131</v>
      </c>
      <c r="W1768" s="175"/>
      <c r="X1768" s="163"/>
      <c r="Y1768" s="175"/>
      <c r="Z1768" s="175"/>
      <c r="AA1768" s="175"/>
    </row>
    <row r="1769" ht="22.5" customHeight="1">
      <c r="A1769" s="72">
        <f>COUNTIF('Copy of Call &amp; Chat-Lidya (buat'!$I$4:$I$1842,I1769)</f>
        <v>1</v>
      </c>
      <c r="B1769" s="436">
        <v>46087.0</v>
      </c>
      <c r="C1769" s="94" t="s">
        <v>83</v>
      </c>
      <c r="D1769" s="94" t="s">
        <v>125</v>
      </c>
      <c r="E1769" s="94">
        <f t="shared" si="2"/>
        <v>455</v>
      </c>
      <c r="F1769" s="429">
        <v>46086.0</v>
      </c>
      <c r="G1769" s="94"/>
      <c r="H1769" s="94">
        <v>7091.0</v>
      </c>
      <c r="I1769" s="512">
        <v>10591.0</v>
      </c>
      <c r="J1769" s="161" t="s">
        <v>12017</v>
      </c>
      <c r="K1769" s="161" t="s">
        <v>12019</v>
      </c>
      <c r="L1769" s="430" t="s">
        <v>12019</v>
      </c>
      <c r="M1769" s="94">
        <v>8.123654594E9</v>
      </c>
      <c r="N1769" s="94">
        <v>8.123654594E9</v>
      </c>
      <c r="O1769" s="880">
        <v>45239.0</v>
      </c>
      <c r="P1769" s="429">
        <v>45834.0</v>
      </c>
      <c r="Q1769" s="94" t="s">
        <v>124</v>
      </c>
      <c r="R1769" s="94">
        <v>1.0</v>
      </c>
      <c r="S1769" s="167" t="s">
        <v>126</v>
      </c>
      <c r="T1769" s="162" t="s">
        <v>145</v>
      </c>
      <c r="U1769" s="167" t="s">
        <v>101</v>
      </c>
      <c r="V1769" s="167" t="s">
        <v>131</v>
      </c>
      <c r="W1769" s="175"/>
      <c r="X1769" s="163"/>
      <c r="Y1769" s="175"/>
      <c r="Z1769" s="175"/>
      <c r="AA1769" s="175"/>
    </row>
    <row r="1770" ht="22.5" customHeight="1">
      <c r="A1770" s="72">
        <f>COUNTIF('Copy of Call &amp; Chat-Lidya (buat'!$I$4:$I$1842,I1770)</f>
        <v>2</v>
      </c>
      <c r="B1770" s="436">
        <v>46087.0</v>
      </c>
      <c r="C1770" s="94" t="s">
        <v>83</v>
      </c>
      <c r="D1770" s="94" t="s">
        <v>125</v>
      </c>
      <c r="E1770" s="94">
        <f t="shared" si="2"/>
        <v>456</v>
      </c>
      <c r="F1770" s="429">
        <v>46086.0</v>
      </c>
      <c r="G1770" s="94"/>
      <c r="H1770" s="94">
        <v>7595.0</v>
      </c>
      <c r="I1770" s="512">
        <v>11581.0</v>
      </c>
      <c r="J1770" s="161" t="s">
        <v>10050</v>
      </c>
      <c r="K1770" s="161" t="s">
        <v>10051</v>
      </c>
      <c r="L1770" s="430" t="s">
        <v>10051</v>
      </c>
      <c r="M1770" s="94">
        <v>8.125001154E9</v>
      </c>
      <c r="N1770" s="175"/>
      <c r="O1770" s="880">
        <v>45362.0</v>
      </c>
      <c r="P1770" s="429">
        <v>45834.0</v>
      </c>
      <c r="Q1770" s="94" t="s">
        <v>143</v>
      </c>
      <c r="R1770" s="94">
        <v>1.0</v>
      </c>
      <c r="S1770" s="167" t="s">
        <v>126</v>
      </c>
      <c r="T1770" s="162" t="s">
        <v>145</v>
      </c>
      <c r="U1770" s="167" t="s">
        <v>101</v>
      </c>
      <c r="V1770" s="167" t="s">
        <v>131</v>
      </c>
      <c r="W1770" s="175"/>
      <c r="X1770" s="163"/>
      <c r="Y1770" s="175"/>
      <c r="Z1770" s="175"/>
      <c r="AA1770" s="175"/>
    </row>
    <row r="1771" ht="22.5" customHeight="1">
      <c r="A1771" s="72">
        <f>COUNTIF('Copy of Call &amp; Chat-Lidya (buat'!$I$4:$I$1842,I1771)</f>
        <v>1</v>
      </c>
      <c r="B1771" s="436">
        <v>46087.0</v>
      </c>
      <c r="C1771" s="94" t="s">
        <v>83</v>
      </c>
      <c r="D1771" s="94" t="s">
        <v>125</v>
      </c>
      <c r="E1771" s="94">
        <f t="shared" si="2"/>
        <v>457</v>
      </c>
      <c r="F1771" s="429">
        <v>46086.0</v>
      </c>
      <c r="G1771" s="94"/>
      <c r="H1771" s="94">
        <v>8591.0</v>
      </c>
      <c r="I1771" s="512">
        <v>13563.0</v>
      </c>
      <c r="J1771" s="161" t="s">
        <v>12025</v>
      </c>
      <c r="K1771" s="161" t="s">
        <v>12026</v>
      </c>
      <c r="L1771" s="430" t="s">
        <v>12026</v>
      </c>
      <c r="M1771" s="94">
        <v>8.126077119E9</v>
      </c>
      <c r="N1771" s="94">
        <v>8.126077119E9</v>
      </c>
      <c r="O1771" s="880">
        <v>45576.0</v>
      </c>
      <c r="P1771" s="429">
        <v>45834.0</v>
      </c>
      <c r="Q1771" s="94" t="s">
        <v>124</v>
      </c>
      <c r="R1771" s="94">
        <v>1.0</v>
      </c>
      <c r="S1771" s="167" t="s">
        <v>126</v>
      </c>
      <c r="T1771" s="162" t="s">
        <v>145</v>
      </c>
      <c r="U1771" s="167" t="s">
        <v>101</v>
      </c>
      <c r="V1771" s="167" t="s">
        <v>131</v>
      </c>
      <c r="W1771" s="175"/>
      <c r="X1771" s="163"/>
      <c r="Y1771" s="175"/>
      <c r="Z1771" s="175"/>
      <c r="AA1771" s="175"/>
    </row>
    <row r="1772" ht="22.5" customHeight="1">
      <c r="A1772" s="72">
        <f>COUNTIF('Copy of Call &amp; Chat-Lidya (buat'!$I$4:$I$1842,I1772)</f>
        <v>1</v>
      </c>
      <c r="B1772" s="436">
        <v>46087.0</v>
      </c>
      <c r="C1772" s="94" t="s">
        <v>83</v>
      </c>
      <c r="D1772" s="94" t="s">
        <v>125</v>
      </c>
      <c r="E1772" s="94">
        <f t="shared" si="2"/>
        <v>458</v>
      </c>
      <c r="F1772" s="429">
        <v>46086.0</v>
      </c>
      <c r="G1772" s="94"/>
      <c r="H1772" s="94">
        <v>7605.0</v>
      </c>
      <c r="I1772" s="512">
        <v>11601.0</v>
      </c>
      <c r="J1772" s="161" t="s">
        <v>5939</v>
      </c>
      <c r="K1772" s="161" t="s">
        <v>5940</v>
      </c>
      <c r="L1772" s="430" t="s">
        <v>5940</v>
      </c>
      <c r="M1772" s="94">
        <v>8.1263593E9</v>
      </c>
      <c r="N1772" s="94">
        <v>8.1396866164E10</v>
      </c>
      <c r="O1772" s="880">
        <v>45364.0</v>
      </c>
      <c r="P1772" s="429">
        <v>45834.0</v>
      </c>
      <c r="Q1772" s="94" t="s">
        <v>86</v>
      </c>
      <c r="R1772" s="94">
        <v>1.0</v>
      </c>
      <c r="S1772" s="167" t="s">
        <v>126</v>
      </c>
      <c r="T1772" s="162" t="s">
        <v>145</v>
      </c>
      <c r="U1772" s="167" t="s">
        <v>101</v>
      </c>
      <c r="V1772" s="167" t="s">
        <v>131</v>
      </c>
      <c r="W1772" s="175"/>
      <c r="X1772" s="163"/>
      <c r="Y1772" s="175"/>
      <c r="Z1772" s="175"/>
      <c r="AA1772" s="175"/>
    </row>
    <row r="1773" ht="22.5" customHeight="1">
      <c r="A1773" s="72">
        <f>COUNTIF('Copy of Call &amp; Chat-Lidya (buat'!$I$4:$I$1842,I1773)</f>
        <v>1</v>
      </c>
      <c r="B1773" s="436">
        <v>46087.0</v>
      </c>
      <c r="C1773" s="94" t="s">
        <v>83</v>
      </c>
      <c r="D1773" s="94" t="s">
        <v>125</v>
      </c>
      <c r="E1773" s="94">
        <f t="shared" si="2"/>
        <v>459</v>
      </c>
      <c r="F1773" s="429">
        <v>46086.0</v>
      </c>
      <c r="G1773" s="94"/>
      <c r="H1773" s="94">
        <v>8671.0</v>
      </c>
      <c r="I1773" s="512">
        <v>13722.0</v>
      </c>
      <c r="J1773" s="161" t="s">
        <v>12027</v>
      </c>
      <c r="K1773" s="161" t="s">
        <v>12028</v>
      </c>
      <c r="L1773" s="430" t="s">
        <v>12028</v>
      </c>
      <c r="M1773" s="94">
        <v>8.126456719E9</v>
      </c>
      <c r="N1773" s="94">
        <v>8.126456719E9</v>
      </c>
      <c r="O1773" s="880">
        <v>45595.0</v>
      </c>
      <c r="P1773" s="429">
        <v>45834.0</v>
      </c>
      <c r="Q1773" s="94" t="s">
        <v>124</v>
      </c>
      <c r="R1773" s="94">
        <v>1.0</v>
      </c>
      <c r="S1773" s="167" t="s">
        <v>292</v>
      </c>
      <c r="T1773" s="162" t="s">
        <v>145</v>
      </c>
      <c r="U1773" s="167" t="s">
        <v>101</v>
      </c>
      <c r="V1773" s="167" t="s">
        <v>283</v>
      </c>
      <c r="W1773" s="175"/>
      <c r="X1773" s="163"/>
      <c r="Y1773" s="175"/>
      <c r="Z1773" s="175" t="s">
        <v>12029</v>
      </c>
      <c r="AA1773" s="175"/>
    </row>
    <row r="1774" ht="22.5" customHeight="1">
      <c r="A1774" s="72">
        <f>COUNTIF('Copy of Call &amp; Chat-Lidya (buat'!$I$4:$I$1842,I1774)</f>
        <v>1</v>
      </c>
      <c r="B1774" s="436">
        <v>46087.0</v>
      </c>
      <c r="C1774" s="94" t="s">
        <v>83</v>
      </c>
      <c r="D1774" s="94" t="s">
        <v>125</v>
      </c>
      <c r="E1774" s="94">
        <f t="shared" si="2"/>
        <v>460</v>
      </c>
      <c r="F1774" s="429">
        <v>46086.0</v>
      </c>
      <c r="G1774" s="94"/>
      <c r="H1774" s="94">
        <v>7254.0</v>
      </c>
      <c r="I1774" s="512">
        <v>10919.0</v>
      </c>
      <c r="J1774" s="161" t="s">
        <v>12030</v>
      </c>
      <c r="K1774" s="161" t="s">
        <v>12031</v>
      </c>
      <c r="L1774" s="430" t="s">
        <v>12031</v>
      </c>
      <c r="M1774" s="94">
        <v>8.126584572E9</v>
      </c>
      <c r="N1774" s="94">
        <v>8.126584572E9</v>
      </c>
      <c r="O1774" s="880">
        <v>45289.0</v>
      </c>
      <c r="P1774" s="429">
        <v>45834.0</v>
      </c>
      <c r="Q1774" s="94" t="s">
        <v>124</v>
      </c>
      <c r="R1774" s="94">
        <v>1.0</v>
      </c>
      <c r="S1774" s="167" t="s">
        <v>126</v>
      </c>
      <c r="T1774" s="162" t="s">
        <v>145</v>
      </c>
      <c r="U1774" s="167" t="s">
        <v>101</v>
      </c>
      <c r="V1774" s="167" t="s">
        <v>131</v>
      </c>
      <c r="W1774" s="175"/>
      <c r="X1774" s="163"/>
      <c r="Y1774" s="175"/>
      <c r="Z1774" s="175"/>
      <c r="AA1774" s="175"/>
    </row>
    <row r="1775" ht="22.5" customHeight="1">
      <c r="A1775" s="72">
        <f>COUNTIF('Copy of Call &amp; Chat-Lidya (buat'!$I$4:$I$1842,I1775)</f>
        <v>1</v>
      </c>
      <c r="B1775" s="436">
        <v>46087.0</v>
      </c>
      <c r="C1775" s="94" t="s">
        <v>83</v>
      </c>
      <c r="D1775" s="94" t="s">
        <v>125</v>
      </c>
      <c r="E1775" s="94">
        <f t="shared" si="2"/>
        <v>461</v>
      </c>
      <c r="F1775" s="429">
        <v>46086.0</v>
      </c>
      <c r="G1775" s="94"/>
      <c r="H1775" s="94">
        <v>7672.0</v>
      </c>
      <c r="I1775" s="512">
        <v>11750.0</v>
      </c>
      <c r="J1775" s="161" t="s">
        <v>12032</v>
      </c>
      <c r="K1775" s="161" t="s">
        <v>8270</v>
      </c>
      <c r="L1775" s="430" t="s">
        <v>8270</v>
      </c>
      <c r="M1775" s="94">
        <v>8.127027505E9</v>
      </c>
      <c r="N1775" s="94">
        <v>8.95411996921E11</v>
      </c>
      <c r="O1775" s="880">
        <v>45382.0</v>
      </c>
      <c r="P1775" s="436">
        <v>45834.0</v>
      </c>
      <c r="Q1775" s="94" t="s">
        <v>124</v>
      </c>
      <c r="R1775" s="94">
        <v>1.0</v>
      </c>
      <c r="S1775" s="167" t="s">
        <v>126</v>
      </c>
      <c r="T1775" s="162" t="s">
        <v>145</v>
      </c>
      <c r="U1775" s="167" t="s">
        <v>101</v>
      </c>
      <c r="V1775" s="167" t="s">
        <v>131</v>
      </c>
      <c r="W1775" s="175"/>
      <c r="X1775" s="163"/>
      <c r="Y1775" s="175"/>
      <c r="Z1775" s="175"/>
      <c r="AA1775" s="175"/>
    </row>
    <row r="1776" ht="22.5" customHeight="1">
      <c r="A1776" s="72">
        <f>COUNTIF('Copy of Call &amp; Chat-Lidya (buat'!$I$4:$I$1842,I1776)</f>
        <v>2</v>
      </c>
      <c r="B1776" s="436">
        <v>46087.0</v>
      </c>
      <c r="C1776" s="94" t="s">
        <v>83</v>
      </c>
      <c r="D1776" s="94" t="s">
        <v>125</v>
      </c>
      <c r="E1776" s="94">
        <f t="shared" si="2"/>
        <v>462</v>
      </c>
      <c r="F1776" s="429">
        <v>46086.0</v>
      </c>
      <c r="G1776" s="94"/>
      <c r="H1776" s="94" t="s">
        <v>11756</v>
      </c>
      <c r="I1776" s="512">
        <v>18027.0</v>
      </c>
      <c r="J1776" s="161" t="s">
        <v>11757</v>
      </c>
      <c r="K1776" s="161" t="s">
        <v>2174</v>
      </c>
      <c r="L1776" s="430" t="s">
        <v>2174</v>
      </c>
      <c r="M1776" s="94" t="s">
        <v>11758</v>
      </c>
      <c r="N1776" s="94" t="s">
        <v>11758</v>
      </c>
      <c r="O1776" s="880">
        <v>46086.0</v>
      </c>
      <c r="P1776" s="436">
        <v>46100.0</v>
      </c>
      <c r="Q1776" s="94" t="s">
        <v>124</v>
      </c>
      <c r="R1776" s="94">
        <v>1.0</v>
      </c>
      <c r="S1776" s="167" t="s">
        <v>126</v>
      </c>
      <c r="T1776" s="162" t="s">
        <v>145</v>
      </c>
      <c r="U1776" s="167" t="s">
        <v>101</v>
      </c>
      <c r="V1776" s="167" t="s">
        <v>131</v>
      </c>
      <c r="W1776" s="175"/>
      <c r="X1776" s="163"/>
      <c r="Y1776" s="175"/>
      <c r="Z1776" s="175"/>
      <c r="AA1776" s="175"/>
    </row>
    <row r="1777" ht="22.5" customHeight="1">
      <c r="A1777" s="72">
        <f>COUNTIF('Copy of Call &amp; Chat-Lidya (buat'!$I$4:$I$1842,I1777)</f>
        <v>3</v>
      </c>
      <c r="B1777" s="436">
        <v>46087.0</v>
      </c>
      <c r="C1777" s="94" t="s">
        <v>83</v>
      </c>
      <c r="D1777" s="94" t="s">
        <v>125</v>
      </c>
      <c r="E1777" s="94">
        <f t="shared" si="2"/>
        <v>463</v>
      </c>
      <c r="F1777" s="429">
        <v>46087.0</v>
      </c>
      <c r="G1777" s="94"/>
      <c r="H1777" s="94" t="s">
        <v>11743</v>
      </c>
      <c r="I1777" s="512">
        <v>18032.0</v>
      </c>
      <c r="J1777" s="161" t="s">
        <v>11744</v>
      </c>
      <c r="K1777" s="161" t="s">
        <v>11745</v>
      </c>
      <c r="L1777" s="430" t="s">
        <v>11745</v>
      </c>
      <c r="M1777" s="94" t="s">
        <v>11747</v>
      </c>
      <c r="N1777" s="94" t="s">
        <v>11747</v>
      </c>
      <c r="O1777" s="880">
        <v>46087.0</v>
      </c>
      <c r="P1777" s="436">
        <v>46101.0</v>
      </c>
      <c r="Q1777" s="94" t="s">
        <v>124</v>
      </c>
      <c r="R1777" s="94">
        <v>1.0</v>
      </c>
      <c r="S1777" s="167" t="s">
        <v>126</v>
      </c>
      <c r="T1777" s="162" t="s">
        <v>145</v>
      </c>
      <c r="U1777" s="167" t="s">
        <v>101</v>
      </c>
      <c r="V1777" s="167" t="s">
        <v>131</v>
      </c>
      <c r="W1777" s="175"/>
      <c r="X1777" s="163"/>
      <c r="Y1777" s="175"/>
      <c r="Z1777" s="175"/>
      <c r="AA1777" s="175"/>
    </row>
    <row r="1778" ht="22.5" customHeight="1">
      <c r="A1778" s="72">
        <f>COUNTIF('Copy of Call &amp; Chat-Lidya (buat'!$I$4:$I$1842,I1778)</f>
        <v>3</v>
      </c>
      <c r="B1778" s="436">
        <v>46087.0</v>
      </c>
      <c r="C1778" s="94" t="s">
        <v>83</v>
      </c>
      <c r="D1778" s="94" t="s">
        <v>125</v>
      </c>
      <c r="E1778" s="94">
        <f t="shared" si="2"/>
        <v>464</v>
      </c>
      <c r="F1778" s="429">
        <v>46087.0</v>
      </c>
      <c r="G1778" s="94"/>
      <c r="H1778" s="94" t="s">
        <v>11748</v>
      </c>
      <c r="I1778" s="512">
        <v>18036.0</v>
      </c>
      <c r="J1778" s="161" t="s">
        <v>11749</v>
      </c>
      <c r="K1778" s="161" t="s">
        <v>11750</v>
      </c>
      <c r="L1778" s="430" t="s">
        <v>11750</v>
      </c>
      <c r="M1778" s="94" t="s">
        <v>11751</v>
      </c>
      <c r="N1778" s="94" t="s">
        <v>11751</v>
      </c>
      <c r="O1778" s="880">
        <v>46087.0</v>
      </c>
      <c r="P1778" s="436">
        <v>46101.0</v>
      </c>
      <c r="Q1778" s="94" t="s">
        <v>124</v>
      </c>
      <c r="R1778" s="94">
        <v>1.0</v>
      </c>
      <c r="S1778" s="167" t="s">
        <v>126</v>
      </c>
      <c r="T1778" s="162" t="s">
        <v>145</v>
      </c>
      <c r="U1778" s="167" t="s">
        <v>101</v>
      </c>
      <c r="V1778" s="167" t="s">
        <v>131</v>
      </c>
      <c r="W1778" s="175"/>
      <c r="X1778" s="163"/>
      <c r="Y1778" s="175"/>
      <c r="Z1778" s="175"/>
      <c r="AA1778" s="175"/>
    </row>
    <row r="1779" ht="22.5" customHeight="1">
      <c r="A1779" s="72">
        <f>COUNTIF('Copy of Call &amp; Chat-Lidya (buat'!$I$4:$I$1842,I1779)</f>
        <v>3</v>
      </c>
      <c r="B1779" s="436">
        <v>46087.0</v>
      </c>
      <c r="C1779" s="94" t="s">
        <v>83</v>
      </c>
      <c r="D1779" s="94" t="s">
        <v>125</v>
      </c>
      <c r="E1779" s="94">
        <f t="shared" si="2"/>
        <v>465</v>
      </c>
      <c r="F1779" s="429">
        <v>46087.0</v>
      </c>
      <c r="G1779" s="94"/>
      <c r="H1779" s="94" t="s">
        <v>11752</v>
      </c>
      <c r="I1779" s="512">
        <v>18040.0</v>
      </c>
      <c r="J1779" s="161" t="s">
        <v>11753</v>
      </c>
      <c r="K1779" s="161" t="s">
        <v>11754</v>
      </c>
      <c r="L1779" s="430" t="s">
        <v>11754</v>
      </c>
      <c r="M1779" s="175"/>
      <c r="N1779" s="94" t="s">
        <v>11755</v>
      </c>
      <c r="O1779" s="880">
        <v>46087.0</v>
      </c>
      <c r="P1779" s="436">
        <v>46101.0</v>
      </c>
      <c r="Q1779" s="94" t="s">
        <v>124</v>
      </c>
      <c r="R1779" s="94">
        <v>1.0</v>
      </c>
      <c r="S1779" s="167" t="s">
        <v>126</v>
      </c>
      <c r="T1779" s="162" t="s">
        <v>145</v>
      </c>
      <c r="U1779" s="167" t="s">
        <v>101</v>
      </c>
      <c r="V1779" s="167" t="s">
        <v>131</v>
      </c>
      <c r="W1779" s="175"/>
      <c r="X1779" s="163"/>
      <c r="Y1779" s="175"/>
      <c r="Z1779" s="175"/>
      <c r="AA1779" s="175"/>
    </row>
    <row r="1780" ht="22.5" customHeight="1">
      <c r="A1780" s="72">
        <f>COUNTIF('Copy of Call &amp; Chat-Lidya (buat'!$I$4:$I$1842,I1780)</f>
        <v>2</v>
      </c>
      <c r="B1780" s="436">
        <v>46090.0</v>
      </c>
      <c r="C1780" s="94" t="s">
        <v>83</v>
      </c>
      <c r="D1780" s="94" t="s">
        <v>125</v>
      </c>
      <c r="E1780" s="94">
        <f t="shared" si="2"/>
        <v>466</v>
      </c>
      <c r="F1780" s="429">
        <v>46090.0</v>
      </c>
      <c r="G1780" s="94"/>
      <c r="H1780" s="94">
        <v>9028.0</v>
      </c>
      <c r="I1780" s="512">
        <v>14492.0</v>
      </c>
      <c r="J1780" s="161" t="s">
        <v>6313</v>
      </c>
      <c r="K1780" s="161" t="s">
        <v>6314</v>
      </c>
      <c r="L1780" s="430" t="s">
        <v>6314</v>
      </c>
      <c r="M1780" s="94">
        <v>8.561986661E9</v>
      </c>
      <c r="N1780" s="94">
        <v>8.561986661E9</v>
      </c>
      <c r="O1780" s="880">
        <v>45681.0</v>
      </c>
      <c r="P1780" s="436">
        <v>45834.0</v>
      </c>
      <c r="Q1780" s="94" t="s">
        <v>124</v>
      </c>
      <c r="R1780" s="94">
        <v>0.0</v>
      </c>
      <c r="S1780" s="167" t="s">
        <v>99</v>
      </c>
      <c r="T1780" s="162" t="s">
        <v>145</v>
      </c>
      <c r="U1780" s="167" t="s">
        <v>101</v>
      </c>
      <c r="V1780" s="167" t="s">
        <v>131</v>
      </c>
      <c r="W1780" s="175"/>
      <c r="X1780" s="163"/>
      <c r="Y1780" s="175"/>
      <c r="Z1780" s="175"/>
      <c r="AA1780" s="175"/>
    </row>
    <row r="1781" ht="22.5" customHeight="1">
      <c r="A1781" s="72">
        <f>COUNTIF('Copy of Call &amp; Chat-Lidya (buat'!$I$4:$I$1842,I1781)</f>
        <v>3</v>
      </c>
      <c r="B1781" s="436">
        <v>46090.0</v>
      </c>
      <c r="C1781" s="94" t="s">
        <v>83</v>
      </c>
      <c r="D1781" s="94" t="s">
        <v>125</v>
      </c>
      <c r="E1781" s="94">
        <f t="shared" si="2"/>
        <v>467</v>
      </c>
      <c r="F1781" s="429">
        <v>46090.0</v>
      </c>
      <c r="G1781" s="94"/>
      <c r="H1781" s="94">
        <v>9118.0</v>
      </c>
      <c r="I1781" s="512">
        <v>14697.0</v>
      </c>
      <c r="J1781" s="161" t="s">
        <v>11609</v>
      </c>
      <c r="K1781" s="161" t="s">
        <v>11610</v>
      </c>
      <c r="L1781" s="430" t="s">
        <v>11610</v>
      </c>
      <c r="M1781" s="94">
        <v>8.979000514E9</v>
      </c>
      <c r="N1781" s="94">
        <v>8.111289917E9</v>
      </c>
      <c r="O1781" s="880">
        <v>45702.0</v>
      </c>
      <c r="P1781" s="436">
        <v>45834.0</v>
      </c>
      <c r="Q1781" s="94" t="s">
        <v>124</v>
      </c>
      <c r="R1781" s="94">
        <v>1.0</v>
      </c>
      <c r="S1781" s="167" t="s">
        <v>126</v>
      </c>
      <c r="T1781" s="162" t="s">
        <v>145</v>
      </c>
      <c r="U1781" s="167" t="s">
        <v>101</v>
      </c>
      <c r="V1781" s="167" t="s">
        <v>131</v>
      </c>
      <c r="W1781" s="175"/>
      <c r="X1781" s="163"/>
      <c r="Y1781" s="175"/>
      <c r="Z1781" s="175"/>
      <c r="AA1781" s="175"/>
    </row>
    <row r="1782" ht="22.5" customHeight="1">
      <c r="A1782" s="72">
        <f>COUNTIF('Copy of Call &amp; Chat-Lidya (buat'!$I$4:$I$1842,I1782)</f>
        <v>3</v>
      </c>
      <c r="B1782" s="436">
        <v>46090.0</v>
      </c>
      <c r="C1782" s="94" t="s">
        <v>83</v>
      </c>
      <c r="D1782" s="94" t="s">
        <v>125</v>
      </c>
      <c r="E1782" s="94">
        <f t="shared" si="2"/>
        <v>468</v>
      </c>
      <c r="F1782" s="429">
        <v>46090.0</v>
      </c>
      <c r="G1782" s="94"/>
      <c r="H1782" s="94">
        <v>9015.0</v>
      </c>
      <c r="I1782" s="512">
        <v>14469.0</v>
      </c>
      <c r="J1782" s="161" t="s">
        <v>9334</v>
      </c>
      <c r="K1782" s="161" t="s">
        <v>9335</v>
      </c>
      <c r="L1782" s="430" t="s">
        <v>9335</v>
      </c>
      <c r="M1782" s="94">
        <v>8.1368389398E10</v>
      </c>
      <c r="N1782" s="94">
        <v>8.1368389398E10</v>
      </c>
      <c r="O1782" s="880">
        <v>45677.0</v>
      </c>
      <c r="P1782" s="436">
        <v>45834.0</v>
      </c>
      <c r="Q1782" s="94" t="s">
        <v>670</v>
      </c>
      <c r="R1782" s="94">
        <v>1.0</v>
      </c>
      <c r="S1782" s="167" t="s">
        <v>126</v>
      </c>
      <c r="T1782" s="162" t="s">
        <v>145</v>
      </c>
      <c r="U1782" s="167" t="s">
        <v>101</v>
      </c>
      <c r="V1782" s="167" t="s">
        <v>131</v>
      </c>
      <c r="W1782" s="175"/>
      <c r="X1782" s="163"/>
      <c r="Y1782" s="175"/>
      <c r="Z1782" s="175"/>
      <c r="AA1782" s="175"/>
    </row>
    <row r="1783" ht="22.5" customHeight="1">
      <c r="A1783" s="72">
        <f>COUNTIF('Copy of Call &amp; Chat-Lidya (buat'!$I$4:$I$1842,I1783)</f>
        <v>2</v>
      </c>
      <c r="B1783" s="436">
        <v>46090.0</v>
      </c>
      <c r="C1783" s="94" t="s">
        <v>83</v>
      </c>
      <c r="D1783" s="94" t="s">
        <v>125</v>
      </c>
      <c r="E1783" s="94">
        <f t="shared" si="2"/>
        <v>469</v>
      </c>
      <c r="F1783" s="429">
        <v>46090.0</v>
      </c>
      <c r="G1783" s="94"/>
      <c r="H1783" s="94">
        <v>9024.0</v>
      </c>
      <c r="I1783" s="512">
        <v>14484.0</v>
      </c>
      <c r="J1783" s="161" t="s">
        <v>9280</v>
      </c>
      <c r="K1783" s="161" t="s">
        <v>12046</v>
      </c>
      <c r="L1783" s="430" t="s">
        <v>12046</v>
      </c>
      <c r="M1783" s="94">
        <v>8.2257913718E10</v>
      </c>
      <c r="N1783" s="94">
        <v>8.2257913718E10</v>
      </c>
      <c r="O1783" s="880">
        <v>45680.0</v>
      </c>
      <c r="P1783" s="436">
        <v>45834.0</v>
      </c>
      <c r="Q1783" s="94" t="s">
        <v>222</v>
      </c>
      <c r="R1783" s="94">
        <v>1.0</v>
      </c>
      <c r="S1783" s="167" t="s">
        <v>126</v>
      </c>
      <c r="T1783" s="162" t="s">
        <v>145</v>
      </c>
      <c r="U1783" s="167" t="s">
        <v>101</v>
      </c>
      <c r="V1783" s="167" t="s">
        <v>131</v>
      </c>
      <c r="W1783" s="175"/>
      <c r="X1783" s="163"/>
      <c r="Y1783" s="175"/>
      <c r="Z1783" s="175"/>
      <c r="AA1783" s="175"/>
    </row>
    <row r="1784" ht="22.5" customHeight="1">
      <c r="A1784" s="72">
        <f>COUNTIF('Copy of Call &amp; Chat-Lidya (buat'!$I$4:$I$1842,I1784)</f>
        <v>3</v>
      </c>
      <c r="B1784" s="436">
        <v>46090.0</v>
      </c>
      <c r="C1784" s="94" t="s">
        <v>83</v>
      </c>
      <c r="D1784" s="94" t="s">
        <v>125</v>
      </c>
      <c r="E1784" s="94">
        <f t="shared" si="2"/>
        <v>470</v>
      </c>
      <c r="F1784" s="429">
        <v>46090.0</v>
      </c>
      <c r="G1784" s="94"/>
      <c r="H1784" s="94">
        <v>9212.0</v>
      </c>
      <c r="I1784" s="512">
        <v>14884.0</v>
      </c>
      <c r="J1784" s="161" t="s">
        <v>3819</v>
      </c>
      <c r="K1784" s="161" t="s">
        <v>3820</v>
      </c>
      <c r="L1784" s="430" t="s">
        <v>3820</v>
      </c>
      <c r="M1784" s="94">
        <v>8.1370331393E10</v>
      </c>
      <c r="N1784" s="94">
        <v>8.1370331393E10</v>
      </c>
      <c r="O1784" s="880">
        <v>45723.0</v>
      </c>
      <c r="P1784" s="436">
        <v>45834.0</v>
      </c>
      <c r="Q1784" s="94" t="s">
        <v>285</v>
      </c>
      <c r="R1784" s="94">
        <v>1.0</v>
      </c>
      <c r="S1784" s="167" t="s">
        <v>126</v>
      </c>
      <c r="T1784" s="162" t="s">
        <v>145</v>
      </c>
      <c r="U1784" s="167" t="s">
        <v>101</v>
      </c>
      <c r="V1784" s="167" t="s">
        <v>131</v>
      </c>
      <c r="W1784" s="175"/>
      <c r="X1784" s="163"/>
      <c r="Y1784" s="175"/>
      <c r="Z1784" s="175"/>
      <c r="AA1784" s="175"/>
    </row>
    <row r="1785" ht="22.5" customHeight="1">
      <c r="A1785" s="72">
        <f>COUNTIF('Copy of Call &amp; Chat-Lidya (buat'!$I$4:$I$1842,I1785)</f>
        <v>3</v>
      </c>
      <c r="B1785" s="436">
        <v>46090.0</v>
      </c>
      <c r="C1785" s="94" t="s">
        <v>83</v>
      </c>
      <c r="D1785" s="94" t="s">
        <v>125</v>
      </c>
      <c r="E1785" s="94">
        <f t="shared" si="2"/>
        <v>471</v>
      </c>
      <c r="F1785" s="429">
        <v>46090.0</v>
      </c>
      <c r="G1785" s="94"/>
      <c r="H1785" s="94">
        <v>9214.0</v>
      </c>
      <c r="I1785" s="512">
        <v>14886.0</v>
      </c>
      <c r="J1785" s="161" t="s">
        <v>11706</v>
      </c>
      <c r="K1785" s="161" t="s">
        <v>11707</v>
      </c>
      <c r="L1785" s="430" t="s">
        <v>11707</v>
      </c>
      <c r="M1785" s="94">
        <v>8.2149808662E10</v>
      </c>
      <c r="N1785" s="94">
        <v>8.2149808662E10</v>
      </c>
      <c r="O1785" s="880">
        <v>45723.0</v>
      </c>
      <c r="P1785" s="436">
        <v>45834.0</v>
      </c>
      <c r="Q1785" s="94" t="s">
        <v>124</v>
      </c>
      <c r="R1785" s="94">
        <v>1.0</v>
      </c>
      <c r="S1785" s="167" t="s">
        <v>126</v>
      </c>
      <c r="T1785" s="162" t="s">
        <v>145</v>
      </c>
      <c r="U1785" s="167" t="s">
        <v>101</v>
      </c>
      <c r="V1785" s="167" t="s">
        <v>131</v>
      </c>
      <c r="W1785" s="175"/>
      <c r="X1785" s="163"/>
      <c r="Y1785" s="175"/>
      <c r="Z1785" s="175"/>
      <c r="AA1785" s="175"/>
    </row>
    <row r="1786" ht="22.5" customHeight="1">
      <c r="A1786" s="72">
        <f>COUNTIF('Copy of Call &amp; Chat-Lidya (buat'!$I$4:$I$1842,I1786)</f>
        <v>3</v>
      </c>
      <c r="B1786" s="436">
        <v>46090.0</v>
      </c>
      <c r="C1786" s="94" t="s">
        <v>83</v>
      </c>
      <c r="D1786" s="94" t="s">
        <v>125</v>
      </c>
      <c r="E1786" s="94">
        <f t="shared" si="2"/>
        <v>472</v>
      </c>
      <c r="F1786" s="429">
        <v>46090.0</v>
      </c>
      <c r="G1786" s="94"/>
      <c r="H1786" s="94">
        <v>9245.0</v>
      </c>
      <c r="I1786" s="512">
        <v>14945.0</v>
      </c>
      <c r="J1786" s="161" t="s">
        <v>11775</v>
      </c>
      <c r="K1786" s="161" t="s">
        <v>11775</v>
      </c>
      <c r="L1786" s="430" t="s">
        <v>11775</v>
      </c>
      <c r="M1786" s="94">
        <v>8.5718247104E10</v>
      </c>
      <c r="N1786" s="94">
        <v>8.5718247104E10</v>
      </c>
      <c r="O1786" s="880">
        <v>45735.0</v>
      </c>
      <c r="P1786" s="436">
        <v>45834.0</v>
      </c>
      <c r="Q1786" s="94" t="s">
        <v>124</v>
      </c>
      <c r="R1786" s="94">
        <v>1.0</v>
      </c>
      <c r="S1786" s="167" t="s">
        <v>126</v>
      </c>
      <c r="T1786" s="162" t="s">
        <v>145</v>
      </c>
      <c r="U1786" s="167" t="s">
        <v>101</v>
      </c>
      <c r="V1786" s="167" t="s">
        <v>131</v>
      </c>
      <c r="W1786" s="175"/>
      <c r="X1786" s="163"/>
      <c r="Y1786" s="175"/>
      <c r="Z1786" s="175"/>
      <c r="AA1786" s="175"/>
    </row>
    <row r="1787" ht="22.5" customHeight="1">
      <c r="A1787" s="72">
        <f>COUNTIF('Copy of Call &amp; Chat-Lidya (buat'!$I$4:$I$1842,I1787)</f>
        <v>3</v>
      </c>
      <c r="B1787" s="436">
        <v>46090.0</v>
      </c>
      <c r="C1787" s="94" t="s">
        <v>83</v>
      </c>
      <c r="D1787" s="94" t="s">
        <v>125</v>
      </c>
      <c r="E1787" s="94">
        <f t="shared" si="2"/>
        <v>473</v>
      </c>
      <c r="F1787" s="429">
        <v>46090.0</v>
      </c>
      <c r="G1787" s="94"/>
      <c r="H1787" s="94">
        <v>9220.0</v>
      </c>
      <c r="I1787" s="512">
        <v>14899.0</v>
      </c>
      <c r="J1787" s="161" t="s">
        <v>11720</v>
      </c>
      <c r="K1787" s="161" t="s">
        <v>11721</v>
      </c>
      <c r="L1787" s="430" t="s">
        <v>11721</v>
      </c>
      <c r="M1787" s="94">
        <v>8.7815848344E10</v>
      </c>
      <c r="N1787" s="94">
        <v>8.7815848344E10</v>
      </c>
      <c r="O1787" s="880">
        <v>45727.0</v>
      </c>
      <c r="P1787" s="436">
        <v>45834.0</v>
      </c>
      <c r="Q1787" s="94" t="s">
        <v>124</v>
      </c>
      <c r="R1787" s="94">
        <v>0.0</v>
      </c>
      <c r="S1787" s="167" t="s">
        <v>251</v>
      </c>
      <c r="T1787" s="162" t="s">
        <v>195</v>
      </c>
      <c r="U1787" s="167" t="s">
        <v>128</v>
      </c>
      <c r="V1787" s="167" t="s">
        <v>131</v>
      </c>
      <c r="W1787" s="175"/>
      <c r="X1787" s="163"/>
      <c r="Y1787" s="175"/>
      <c r="Z1787" s="175"/>
      <c r="AA1787" s="175"/>
    </row>
    <row r="1788" ht="22.5" customHeight="1">
      <c r="A1788" s="72">
        <f>COUNTIF('Copy of Call &amp; Chat-Lidya (buat'!$I$4:$I$1842,I1788)</f>
        <v>3</v>
      </c>
      <c r="B1788" s="436">
        <v>46090.0</v>
      </c>
      <c r="C1788" s="94" t="s">
        <v>83</v>
      </c>
      <c r="D1788" s="94" t="s">
        <v>125</v>
      </c>
      <c r="E1788" s="94">
        <f t="shared" si="2"/>
        <v>474</v>
      </c>
      <c r="F1788" s="429">
        <v>46090.0</v>
      </c>
      <c r="G1788" s="94"/>
      <c r="H1788" s="94">
        <v>9211.0</v>
      </c>
      <c r="I1788" s="512">
        <v>14883.0</v>
      </c>
      <c r="J1788" s="161" t="s">
        <v>8906</v>
      </c>
      <c r="K1788" s="161" t="s">
        <v>8907</v>
      </c>
      <c r="L1788" s="430" t="s">
        <v>8907</v>
      </c>
      <c r="M1788" s="175"/>
      <c r="N1788" s="94">
        <v>8.1264175085E10</v>
      </c>
      <c r="O1788" s="880">
        <v>45723.0</v>
      </c>
      <c r="P1788" s="436">
        <v>45834.0</v>
      </c>
      <c r="Q1788" s="94" t="s">
        <v>143</v>
      </c>
      <c r="R1788" s="94">
        <v>1.0</v>
      </c>
      <c r="S1788" s="167" t="s">
        <v>126</v>
      </c>
      <c r="T1788" s="162" t="s">
        <v>145</v>
      </c>
      <c r="U1788" s="167" t="s">
        <v>101</v>
      </c>
      <c r="V1788" s="167" t="s">
        <v>131</v>
      </c>
      <c r="W1788" s="175"/>
      <c r="X1788" s="163"/>
      <c r="Y1788" s="175"/>
      <c r="Z1788" s="175"/>
      <c r="AA1788" s="175"/>
    </row>
    <row r="1789" ht="22.5" customHeight="1">
      <c r="A1789" s="72">
        <f>COUNTIF('Copy of Call &amp; Chat-Lidya (buat'!$I$4:$I$1842,I1789)</f>
        <v>3</v>
      </c>
      <c r="B1789" s="436">
        <v>46090.0</v>
      </c>
      <c r="C1789" s="94" t="s">
        <v>83</v>
      </c>
      <c r="D1789" s="94" t="s">
        <v>125</v>
      </c>
      <c r="E1789" s="94">
        <f t="shared" si="2"/>
        <v>475</v>
      </c>
      <c r="F1789" s="429">
        <v>46090.0</v>
      </c>
      <c r="G1789" s="94"/>
      <c r="H1789" s="94">
        <v>9195.0</v>
      </c>
      <c r="I1789" s="512">
        <v>14845.0</v>
      </c>
      <c r="J1789" s="161" t="s">
        <v>7584</v>
      </c>
      <c r="K1789" s="161" t="s">
        <v>7585</v>
      </c>
      <c r="L1789" s="430" t="s">
        <v>7585</v>
      </c>
      <c r="M1789" s="94">
        <v>8.2250108889E10</v>
      </c>
      <c r="N1789" s="94">
        <v>8.2250108889E10</v>
      </c>
      <c r="O1789" s="880">
        <v>45717.0</v>
      </c>
      <c r="P1789" s="436">
        <v>45834.0</v>
      </c>
      <c r="Q1789" s="94" t="s">
        <v>143</v>
      </c>
      <c r="R1789" s="94">
        <v>1.0</v>
      </c>
      <c r="S1789" s="167" t="s">
        <v>126</v>
      </c>
      <c r="T1789" s="162" t="s">
        <v>145</v>
      </c>
      <c r="U1789" s="167" t="s">
        <v>101</v>
      </c>
      <c r="V1789" s="167" t="s">
        <v>131</v>
      </c>
      <c r="W1789" s="175"/>
      <c r="X1789" s="163"/>
      <c r="Y1789" s="175"/>
      <c r="Z1789" s="175"/>
      <c r="AA1789" s="175"/>
    </row>
    <row r="1790" ht="22.5" customHeight="1">
      <c r="A1790" s="72">
        <f>COUNTIF('Copy of Call &amp; Chat-Lidya (buat'!$I$4:$I$1842,I1790)</f>
        <v>2</v>
      </c>
      <c r="B1790" s="436">
        <v>46090.0</v>
      </c>
      <c r="C1790" s="94" t="s">
        <v>83</v>
      </c>
      <c r="D1790" s="94" t="s">
        <v>125</v>
      </c>
      <c r="E1790" s="94">
        <f t="shared" si="2"/>
        <v>476</v>
      </c>
      <c r="F1790" s="429">
        <v>46090.0</v>
      </c>
      <c r="G1790" s="94"/>
      <c r="H1790" s="94">
        <v>9199.0</v>
      </c>
      <c r="I1790" s="512">
        <v>14850.0</v>
      </c>
      <c r="J1790" s="161" t="s">
        <v>12076</v>
      </c>
      <c r="K1790" s="161" t="s">
        <v>12077</v>
      </c>
      <c r="L1790" s="430" t="s">
        <v>12077</v>
      </c>
      <c r="M1790" s="94">
        <v>8.5186067484E10</v>
      </c>
      <c r="N1790" s="94">
        <v>8.2231022484E10</v>
      </c>
      <c r="O1790" s="880">
        <v>45718.0</v>
      </c>
      <c r="P1790" s="436">
        <v>45834.0</v>
      </c>
      <c r="Q1790" s="94" t="s">
        <v>143</v>
      </c>
      <c r="R1790" s="94">
        <v>1.0</v>
      </c>
      <c r="S1790" s="167" t="s">
        <v>251</v>
      </c>
      <c r="T1790" s="162" t="s">
        <v>145</v>
      </c>
      <c r="U1790" s="167" t="s">
        <v>101</v>
      </c>
      <c r="V1790" s="167" t="s">
        <v>131</v>
      </c>
      <c r="W1790" s="175"/>
      <c r="X1790" s="163"/>
      <c r="Y1790" s="175"/>
      <c r="Z1790" s="175"/>
      <c r="AA1790" s="175"/>
    </row>
    <row r="1791" ht="22.5" customHeight="1">
      <c r="A1791" s="72">
        <f>COUNTIF('Copy of Call &amp; Chat-Lidya (buat'!$I$4:$I$1842,I1791)</f>
        <v>3</v>
      </c>
      <c r="B1791" s="436">
        <v>46090.0</v>
      </c>
      <c r="C1791" s="94" t="s">
        <v>83</v>
      </c>
      <c r="D1791" s="94" t="s">
        <v>125</v>
      </c>
      <c r="E1791" s="94">
        <f t="shared" si="2"/>
        <v>477</v>
      </c>
      <c r="F1791" s="429">
        <v>46090.0</v>
      </c>
      <c r="G1791" s="94"/>
      <c r="H1791" s="94">
        <v>9198.0</v>
      </c>
      <c r="I1791" s="512">
        <v>14848.0</v>
      </c>
      <c r="J1791" s="161" t="s">
        <v>7593</v>
      </c>
      <c r="K1791" s="161" t="s">
        <v>7594</v>
      </c>
      <c r="L1791" s="430" t="s">
        <v>7594</v>
      </c>
      <c r="M1791" s="94">
        <v>8.5261152853E10</v>
      </c>
      <c r="N1791" s="94">
        <v>8.5261152853E10</v>
      </c>
      <c r="O1791" s="880">
        <v>45718.0</v>
      </c>
      <c r="P1791" s="436">
        <v>45834.0</v>
      </c>
      <c r="Q1791" s="94" t="s">
        <v>399</v>
      </c>
      <c r="R1791" s="94">
        <v>1.0</v>
      </c>
      <c r="S1791" s="167" t="s">
        <v>126</v>
      </c>
      <c r="T1791" s="162" t="s">
        <v>145</v>
      </c>
      <c r="U1791" s="167" t="s">
        <v>101</v>
      </c>
      <c r="V1791" s="167" t="s">
        <v>131</v>
      </c>
      <c r="W1791" s="175"/>
      <c r="X1791" s="163"/>
      <c r="Y1791" s="175"/>
      <c r="Z1791" s="175"/>
      <c r="AA1791" s="175"/>
    </row>
    <row r="1792" ht="22.5" customHeight="1">
      <c r="A1792" s="72">
        <f>COUNTIF('Copy of Call &amp; Chat-Lidya (buat'!$I$4:$I$1842,I1792)</f>
        <v>2</v>
      </c>
      <c r="B1792" s="436">
        <v>46090.0</v>
      </c>
      <c r="C1792" s="94" t="s">
        <v>83</v>
      </c>
      <c r="D1792" s="94" t="s">
        <v>125</v>
      </c>
      <c r="E1792" s="94">
        <f t="shared" si="2"/>
        <v>478</v>
      </c>
      <c r="F1792" s="429">
        <v>46090.0</v>
      </c>
      <c r="G1792" s="94"/>
      <c r="H1792" s="94">
        <v>9202.0</v>
      </c>
      <c r="I1792" s="512">
        <v>14864.0</v>
      </c>
      <c r="J1792" s="161" t="s">
        <v>12087</v>
      </c>
      <c r="K1792" s="161" t="s">
        <v>12089</v>
      </c>
      <c r="L1792" s="430" t="s">
        <v>12089</v>
      </c>
      <c r="M1792" s="175"/>
      <c r="N1792" s="94">
        <v>8.5157463003E10</v>
      </c>
      <c r="O1792" s="880">
        <v>45720.0</v>
      </c>
      <c r="P1792" s="436">
        <v>45834.0</v>
      </c>
      <c r="Q1792" s="94" t="s">
        <v>143</v>
      </c>
      <c r="R1792" s="94">
        <v>0.0</v>
      </c>
      <c r="S1792" s="167" t="s">
        <v>292</v>
      </c>
      <c r="T1792" s="162" t="s">
        <v>145</v>
      </c>
      <c r="U1792" s="167" t="s">
        <v>101</v>
      </c>
      <c r="V1792" s="167" t="s">
        <v>3435</v>
      </c>
      <c r="W1792" s="175"/>
      <c r="X1792" s="163"/>
      <c r="Y1792" s="175"/>
      <c r="Z1792" s="175" t="s">
        <v>12090</v>
      </c>
      <c r="AA1792" s="175"/>
    </row>
    <row r="1793" ht="22.5" customHeight="1">
      <c r="A1793" s="72">
        <f>COUNTIF('Copy of Call &amp; Chat-Lidya (buat'!$I$4:$I$1842,I1793)</f>
        <v>3</v>
      </c>
      <c r="B1793" s="436">
        <v>46090.0</v>
      </c>
      <c r="C1793" s="94" t="s">
        <v>83</v>
      </c>
      <c r="D1793" s="94" t="s">
        <v>125</v>
      </c>
      <c r="E1793" s="94">
        <f t="shared" si="2"/>
        <v>479</v>
      </c>
      <c r="F1793" s="429">
        <v>46090.0</v>
      </c>
      <c r="G1793" s="94"/>
      <c r="H1793" s="94">
        <v>9191.0</v>
      </c>
      <c r="I1793" s="512">
        <v>14834.0</v>
      </c>
      <c r="J1793" s="161" t="s">
        <v>11672</v>
      </c>
      <c r="K1793" s="161" t="s">
        <v>11673</v>
      </c>
      <c r="L1793" s="430" t="s">
        <v>11673</v>
      </c>
      <c r="M1793" s="94">
        <v>8.2354075917E10</v>
      </c>
      <c r="N1793" s="94">
        <v>8.2354075917E10</v>
      </c>
      <c r="O1793" s="880">
        <v>45715.0</v>
      </c>
      <c r="P1793" s="436">
        <v>45834.0</v>
      </c>
      <c r="Q1793" s="94" t="s">
        <v>143</v>
      </c>
      <c r="R1793" s="94">
        <v>1.0</v>
      </c>
      <c r="S1793" s="167" t="s">
        <v>126</v>
      </c>
      <c r="T1793" s="162" t="s">
        <v>145</v>
      </c>
      <c r="U1793" s="167" t="s">
        <v>101</v>
      </c>
      <c r="V1793" s="167" t="s">
        <v>131</v>
      </c>
      <c r="W1793" s="175"/>
      <c r="X1793" s="163"/>
      <c r="Y1793" s="175"/>
      <c r="Z1793" s="175"/>
      <c r="AA1793" s="175"/>
    </row>
    <row r="1794" ht="22.5" customHeight="1">
      <c r="A1794" s="72">
        <f>COUNTIF('Copy of Call &amp; Chat-Lidya (buat'!$I$4:$I$1842,I1794)</f>
        <v>3</v>
      </c>
      <c r="B1794" s="436">
        <v>46090.0</v>
      </c>
      <c r="C1794" s="94" t="s">
        <v>83</v>
      </c>
      <c r="D1794" s="94" t="s">
        <v>125</v>
      </c>
      <c r="E1794" s="94">
        <f t="shared" si="2"/>
        <v>480</v>
      </c>
      <c r="F1794" s="429">
        <v>46090.0</v>
      </c>
      <c r="G1794" s="94"/>
      <c r="H1794" s="94">
        <v>9189.0</v>
      </c>
      <c r="I1794" s="512">
        <v>14830.0</v>
      </c>
      <c r="J1794" s="161" t="s">
        <v>7566</v>
      </c>
      <c r="K1794" s="161" t="s">
        <v>7567</v>
      </c>
      <c r="L1794" s="430" t="s">
        <v>7567</v>
      </c>
      <c r="M1794" s="94">
        <v>8.2360637363E10</v>
      </c>
      <c r="N1794" s="94">
        <v>8.2360637363E10</v>
      </c>
      <c r="O1794" s="880">
        <v>45715.0</v>
      </c>
      <c r="P1794" s="436">
        <v>45834.0</v>
      </c>
      <c r="Q1794" s="94" t="s">
        <v>115</v>
      </c>
      <c r="R1794" s="94">
        <v>1.0</v>
      </c>
      <c r="S1794" s="167" t="s">
        <v>251</v>
      </c>
      <c r="T1794" s="162" t="s">
        <v>145</v>
      </c>
      <c r="U1794" s="167" t="s">
        <v>101</v>
      </c>
      <c r="V1794" s="167" t="s">
        <v>131</v>
      </c>
      <c r="W1794" s="175"/>
      <c r="X1794" s="163"/>
      <c r="Y1794" s="175"/>
      <c r="Z1794" s="175"/>
      <c r="AA1794" s="175"/>
    </row>
    <row r="1795" ht="22.5" customHeight="1">
      <c r="A1795" s="72">
        <f>COUNTIF('Copy of Call &amp; Chat-Lidya (buat'!$I$4:$I$1842,I1795)</f>
        <v>2</v>
      </c>
      <c r="B1795" s="436">
        <v>46090.0</v>
      </c>
      <c r="C1795" s="94" t="s">
        <v>83</v>
      </c>
      <c r="D1795" s="94" t="s">
        <v>125</v>
      </c>
      <c r="E1795" s="94">
        <f t="shared" si="2"/>
        <v>481</v>
      </c>
      <c r="F1795" s="429">
        <v>46090.0</v>
      </c>
      <c r="G1795" s="94"/>
      <c r="H1795" s="94">
        <v>9316.0</v>
      </c>
      <c r="I1795" s="512">
        <v>15125.0</v>
      </c>
      <c r="J1795" s="161" t="s">
        <v>4289</v>
      </c>
      <c r="K1795" s="161" t="s">
        <v>4289</v>
      </c>
      <c r="L1795" s="430" t="s">
        <v>4289</v>
      </c>
      <c r="M1795" s="94">
        <v>8.5217132027E10</v>
      </c>
      <c r="N1795" s="94">
        <v>8.5217132027E10</v>
      </c>
      <c r="O1795" s="880">
        <v>45755.0</v>
      </c>
      <c r="P1795" s="436">
        <v>45834.0</v>
      </c>
      <c r="Q1795" s="94" t="s">
        <v>124</v>
      </c>
      <c r="R1795" s="94">
        <v>1.0</v>
      </c>
      <c r="S1795" s="167" t="s">
        <v>251</v>
      </c>
      <c r="T1795" s="162" t="s">
        <v>145</v>
      </c>
      <c r="U1795" s="167" t="s">
        <v>101</v>
      </c>
      <c r="V1795" s="167" t="s">
        <v>131</v>
      </c>
      <c r="W1795" s="175"/>
      <c r="X1795" s="163"/>
      <c r="Y1795" s="175"/>
      <c r="Z1795" s="175"/>
      <c r="AA1795" s="175"/>
    </row>
    <row r="1796" ht="22.5" customHeight="1">
      <c r="A1796" s="72">
        <f>COUNTIF('Copy of Call &amp; Chat-Lidya (buat'!$I$4:$I$1842,I1796)</f>
        <v>3</v>
      </c>
      <c r="B1796" s="436">
        <v>46090.0</v>
      </c>
      <c r="C1796" s="94" t="s">
        <v>83</v>
      </c>
      <c r="D1796" s="94" t="s">
        <v>125</v>
      </c>
      <c r="E1796" s="94">
        <f t="shared" si="2"/>
        <v>482</v>
      </c>
      <c r="F1796" s="429">
        <v>46090.0</v>
      </c>
      <c r="G1796" s="94"/>
      <c r="H1796" s="94">
        <v>9193.0</v>
      </c>
      <c r="I1796" s="512">
        <v>14839.0</v>
      </c>
      <c r="J1796" s="161" t="s">
        <v>7573</v>
      </c>
      <c r="K1796" s="161" t="s">
        <v>7574</v>
      </c>
      <c r="L1796" s="430" t="s">
        <v>7574</v>
      </c>
      <c r="M1796" s="94">
        <v>8.534984987678E12</v>
      </c>
      <c r="N1796" s="94">
        <v>8.56454684348E11</v>
      </c>
      <c r="O1796" s="880">
        <v>45716.0</v>
      </c>
      <c r="P1796" s="436">
        <v>45834.0</v>
      </c>
      <c r="Q1796" s="94" t="s">
        <v>124</v>
      </c>
      <c r="R1796" s="94">
        <v>0.0</v>
      </c>
      <c r="S1796" s="167" t="s">
        <v>251</v>
      </c>
      <c r="T1796" s="162" t="s">
        <v>127</v>
      </c>
      <c r="U1796" s="167" t="s">
        <v>128</v>
      </c>
      <c r="V1796" s="167" t="s">
        <v>131</v>
      </c>
      <c r="W1796" s="175"/>
      <c r="X1796" s="163"/>
      <c r="Y1796" s="175"/>
      <c r="Z1796" s="175" t="s">
        <v>3152</v>
      </c>
      <c r="AA1796" s="175"/>
    </row>
    <row r="1797" ht="22.5" customHeight="1">
      <c r="A1797" s="72">
        <f>COUNTIF('Copy of Call &amp; Chat-Lidya (buat'!$I$4:$I$1842,I1797)</f>
        <v>3</v>
      </c>
      <c r="B1797" s="436">
        <v>46090.0</v>
      </c>
      <c r="C1797" s="94" t="s">
        <v>83</v>
      </c>
      <c r="D1797" s="94" t="s">
        <v>125</v>
      </c>
      <c r="E1797" s="94">
        <f t="shared" si="2"/>
        <v>483</v>
      </c>
      <c r="F1797" s="429">
        <v>46090.0</v>
      </c>
      <c r="G1797" s="94"/>
      <c r="H1797" s="94">
        <v>9256.0</v>
      </c>
      <c r="I1797" s="512">
        <v>14963.0</v>
      </c>
      <c r="J1797" s="161" t="s">
        <v>10747</v>
      </c>
      <c r="K1797" s="161" t="s">
        <v>10748</v>
      </c>
      <c r="L1797" s="430" t="s">
        <v>10748</v>
      </c>
      <c r="M1797" s="94">
        <v>8.1287862366E10</v>
      </c>
      <c r="N1797" s="94">
        <v>8.2132920367E10</v>
      </c>
      <c r="O1797" s="880">
        <v>45737.0</v>
      </c>
      <c r="P1797" s="436">
        <v>45834.0</v>
      </c>
      <c r="Q1797" s="94" t="s">
        <v>124</v>
      </c>
      <c r="R1797" s="94">
        <v>1.0</v>
      </c>
      <c r="S1797" s="167" t="s">
        <v>251</v>
      </c>
      <c r="T1797" s="162" t="s">
        <v>145</v>
      </c>
      <c r="U1797" s="167" t="s">
        <v>101</v>
      </c>
      <c r="V1797" s="167" t="s">
        <v>131</v>
      </c>
      <c r="W1797" s="175"/>
      <c r="X1797" s="163"/>
      <c r="Y1797" s="175"/>
      <c r="Z1797" s="175"/>
      <c r="AA1797" s="175"/>
    </row>
    <row r="1798" ht="22.5" customHeight="1">
      <c r="A1798" s="72">
        <f>COUNTIF('Copy of Call &amp; Chat-Lidya (buat'!$I$4:$I$1842,I1798)</f>
        <v>2</v>
      </c>
      <c r="B1798" s="436">
        <v>46090.0</v>
      </c>
      <c r="C1798" s="94" t="s">
        <v>83</v>
      </c>
      <c r="D1798" s="94" t="s">
        <v>125</v>
      </c>
      <c r="E1798" s="94">
        <f t="shared" si="2"/>
        <v>484</v>
      </c>
      <c r="F1798" s="429">
        <v>46090.0</v>
      </c>
      <c r="G1798" s="94"/>
      <c r="H1798" s="94">
        <v>9262.0</v>
      </c>
      <c r="I1798" s="512">
        <v>14973.0</v>
      </c>
      <c r="J1798" s="161" t="s">
        <v>12115</v>
      </c>
      <c r="K1798" s="161" t="s">
        <v>12115</v>
      </c>
      <c r="L1798" s="430" t="s">
        <v>12115</v>
      </c>
      <c r="M1798" s="94">
        <v>8.2131633921E10</v>
      </c>
      <c r="N1798" s="94">
        <v>8.2131633921E10</v>
      </c>
      <c r="O1798" s="880">
        <v>45738.0</v>
      </c>
      <c r="P1798" s="436">
        <v>45834.0</v>
      </c>
      <c r="Q1798" s="94" t="s">
        <v>143</v>
      </c>
      <c r="R1798" s="94">
        <v>1.0</v>
      </c>
      <c r="S1798" s="167" t="s">
        <v>350</v>
      </c>
      <c r="T1798" s="162" t="s">
        <v>145</v>
      </c>
      <c r="U1798" s="167" t="s">
        <v>101</v>
      </c>
      <c r="V1798" s="167" t="s">
        <v>131</v>
      </c>
      <c r="W1798" s="175"/>
      <c r="X1798" s="163"/>
      <c r="Y1798" s="175"/>
      <c r="Z1798" s="175" t="s">
        <v>3325</v>
      </c>
      <c r="AA1798" s="175"/>
    </row>
    <row r="1799" ht="22.5" customHeight="1">
      <c r="A1799" s="72">
        <f>COUNTIF('Copy of Call &amp; Chat-Lidya (buat'!$I$4:$I$1842,I1799)</f>
        <v>3</v>
      </c>
      <c r="B1799" s="436">
        <v>46090.0</v>
      </c>
      <c r="C1799" s="94" t="s">
        <v>83</v>
      </c>
      <c r="D1799" s="94" t="s">
        <v>125</v>
      </c>
      <c r="E1799" s="94">
        <f t="shared" si="2"/>
        <v>485</v>
      </c>
      <c r="F1799" s="429">
        <v>46090.0</v>
      </c>
      <c r="G1799" s="94"/>
      <c r="H1799" s="94">
        <v>9257.0</v>
      </c>
      <c r="I1799" s="512">
        <v>14967.0</v>
      </c>
      <c r="J1799" s="161" t="s">
        <v>10753</v>
      </c>
      <c r="K1799" s="161" t="s">
        <v>10754</v>
      </c>
      <c r="L1799" s="430" t="s">
        <v>10754</v>
      </c>
      <c r="M1799" s="94">
        <v>8.5212725405E10</v>
      </c>
      <c r="N1799" s="94">
        <v>8.5212725405E10</v>
      </c>
      <c r="O1799" s="880">
        <v>45737.0</v>
      </c>
      <c r="P1799" s="436">
        <v>45834.0</v>
      </c>
      <c r="Q1799" s="94" t="s">
        <v>143</v>
      </c>
      <c r="R1799" s="94">
        <v>1.0</v>
      </c>
      <c r="S1799" s="167" t="s">
        <v>251</v>
      </c>
      <c r="T1799" s="162" t="s">
        <v>145</v>
      </c>
      <c r="U1799" s="167" t="s">
        <v>101</v>
      </c>
      <c r="V1799" s="167" t="s">
        <v>131</v>
      </c>
      <c r="W1799" s="175"/>
      <c r="X1799" s="163"/>
      <c r="Y1799" s="175"/>
      <c r="Z1799" s="175"/>
      <c r="AA1799" s="175"/>
    </row>
    <row r="1800" ht="22.5" customHeight="1">
      <c r="A1800" s="72">
        <f>COUNTIF('Copy of Call &amp; Chat-Lidya (buat'!$I$4:$I$1842,I1800)</f>
        <v>2</v>
      </c>
      <c r="B1800" s="436">
        <v>46090.0</v>
      </c>
      <c r="C1800" s="94" t="s">
        <v>83</v>
      </c>
      <c r="D1800" s="94" t="s">
        <v>125</v>
      </c>
      <c r="E1800" s="94">
        <f t="shared" si="2"/>
        <v>486</v>
      </c>
      <c r="F1800" s="429">
        <v>46090.0</v>
      </c>
      <c r="G1800" s="94"/>
      <c r="H1800" s="94">
        <v>9255.0</v>
      </c>
      <c r="I1800" s="512">
        <v>14962.0</v>
      </c>
      <c r="J1800" s="161" t="s">
        <v>12126</v>
      </c>
      <c r="K1800" s="161" t="s">
        <v>12127</v>
      </c>
      <c r="L1800" s="430" t="s">
        <v>12127</v>
      </c>
      <c r="M1800" s="94">
        <v>8.7843055007E10</v>
      </c>
      <c r="N1800" s="94">
        <v>8.1285201688E10</v>
      </c>
      <c r="O1800" s="880">
        <v>45737.0</v>
      </c>
      <c r="P1800" s="436">
        <v>45834.0</v>
      </c>
      <c r="Q1800" s="94" t="s">
        <v>98</v>
      </c>
      <c r="R1800" s="94">
        <v>1.0</v>
      </c>
      <c r="S1800" s="167" t="s">
        <v>126</v>
      </c>
      <c r="T1800" s="162" t="s">
        <v>145</v>
      </c>
      <c r="U1800" s="167" t="s">
        <v>101</v>
      </c>
      <c r="V1800" s="167" t="s">
        <v>131</v>
      </c>
      <c r="W1800" s="175"/>
      <c r="X1800" s="163"/>
      <c r="Y1800" s="175"/>
      <c r="Z1800" s="175"/>
      <c r="AA1800" s="175"/>
    </row>
    <row r="1801" ht="22.5" customHeight="1">
      <c r="A1801" s="72">
        <f>COUNTIF('Copy of Call &amp; Chat-Lidya (buat'!$I$4:$I$1842,I1801)</f>
        <v>2</v>
      </c>
      <c r="B1801" s="436">
        <v>46090.0</v>
      </c>
      <c r="C1801" s="94" t="s">
        <v>83</v>
      </c>
      <c r="D1801" s="94" t="s">
        <v>125</v>
      </c>
      <c r="E1801" s="94">
        <f t="shared" si="2"/>
        <v>487</v>
      </c>
      <c r="F1801" s="429">
        <v>46090.0</v>
      </c>
      <c r="G1801" s="94"/>
      <c r="H1801" s="94">
        <v>9251.0</v>
      </c>
      <c r="I1801" s="512">
        <v>14956.0</v>
      </c>
      <c r="J1801" s="161" t="s">
        <v>12131</v>
      </c>
      <c r="K1801" s="161" t="s">
        <v>12132</v>
      </c>
      <c r="L1801" s="430" t="s">
        <v>12132</v>
      </c>
      <c r="M1801" s="94">
        <v>8.81037717058E11</v>
      </c>
      <c r="N1801" s="94">
        <v>8.1934635489E10</v>
      </c>
      <c r="O1801" s="880">
        <v>45736.0</v>
      </c>
      <c r="P1801" s="436">
        <v>45834.0</v>
      </c>
      <c r="Q1801" s="94" t="s">
        <v>124</v>
      </c>
      <c r="R1801" s="94">
        <v>0.0</v>
      </c>
      <c r="S1801" s="167" t="s">
        <v>292</v>
      </c>
      <c r="T1801" s="162" t="s">
        <v>145</v>
      </c>
      <c r="U1801" s="167" t="s">
        <v>101</v>
      </c>
      <c r="V1801" s="167" t="s">
        <v>873</v>
      </c>
      <c r="W1801" s="175"/>
      <c r="X1801" s="163"/>
      <c r="Y1801" s="175"/>
      <c r="Z1801" s="175" t="s">
        <v>3295</v>
      </c>
      <c r="AA1801" s="175"/>
    </row>
    <row r="1802" ht="22.5" customHeight="1">
      <c r="A1802" s="72">
        <f>COUNTIF('Copy of Call &amp; Chat-Lidya (buat'!$I$4:$I$1842,I1802)</f>
        <v>2</v>
      </c>
      <c r="B1802" s="436">
        <v>46090.0</v>
      </c>
      <c r="C1802" s="94" t="s">
        <v>83</v>
      </c>
      <c r="D1802" s="94" t="s">
        <v>125</v>
      </c>
      <c r="E1802" s="94">
        <f t="shared" si="2"/>
        <v>488</v>
      </c>
      <c r="F1802" s="429">
        <v>46090.0</v>
      </c>
      <c r="G1802" s="94"/>
      <c r="H1802" s="94">
        <v>9259.0</v>
      </c>
      <c r="I1802" s="512">
        <v>14969.0</v>
      </c>
      <c r="J1802" s="161" t="s">
        <v>10758</v>
      </c>
      <c r="K1802" s="161" t="s">
        <v>10759</v>
      </c>
      <c r="L1802" s="430" t="s">
        <v>10759</v>
      </c>
      <c r="M1802" s="94">
        <v>8.95601746497E11</v>
      </c>
      <c r="N1802" s="94">
        <v>8.95601746497E11</v>
      </c>
      <c r="O1802" s="880">
        <v>45737.0</v>
      </c>
      <c r="P1802" s="436">
        <v>45834.0</v>
      </c>
      <c r="Q1802" s="94" t="s">
        <v>143</v>
      </c>
      <c r="R1802" s="94">
        <v>1.0</v>
      </c>
      <c r="S1802" s="167" t="s">
        <v>251</v>
      </c>
      <c r="T1802" s="162" t="s">
        <v>145</v>
      </c>
      <c r="U1802" s="167" t="s">
        <v>101</v>
      </c>
      <c r="V1802" s="167" t="s">
        <v>131</v>
      </c>
      <c r="W1802" s="175"/>
      <c r="X1802" s="163"/>
      <c r="Y1802" s="175"/>
      <c r="Z1802" s="175"/>
      <c r="AA1802" s="175"/>
    </row>
    <row r="1803" ht="22.5" customHeight="1">
      <c r="A1803" s="72">
        <f>COUNTIF('Copy of Call &amp; Chat-Lidya (buat'!$I$4:$I$1842,I1803)</f>
        <v>3</v>
      </c>
      <c r="B1803" s="436">
        <v>46090.0</v>
      </c>
      <c r="C1803" s="94" t="s">
        <v>83</v>
      </c>
      <c r="D1803" s="94" t="s">
        <v>125</v>
      </c>
      <c r="E1803" s="94">
        <f t="shared" si="2"/>
        <v>489</v>
      </c>
      <c r="F1803" s="429">
        <v>46090.0</v>
      </c>
      <c r="G1803" s="94"/>
      <c r="H1803" s="94">
        <v>9254.0</v>
      </c>
      <c r="I1803" s="512">
        <v>14959.0</v>
      </c>
      <c r="J1803" s="161" t="s">
        <v>10139</v>
      </c>
      <c r="K1803" s="161" t="s">
        <v>10140</v>
      </c>
      <c r="L1803" s="430" t="s">
        <v>10140</v>
      </c>
      <c r="M1803" s="175"/>
      <c r="N1803" s="94">
        <v>8.95339136313E11</v>
      </c>
      <c r="O1803" s="880">
        <v>45737.0</v>
      </c>
      <c r="P1803" s="436">
        <v>45834.0</v>
      </c>
      <c r="Q1803" s="94" t="s">
        <v>143</v>
      </c>
      <c r="R1803" s="94">
        <v>1.0</v>
      </c>
      <c r="S1803" s="167" t="s">
        <v>251</v>
      </c>
      <c r="T1803" s="162" t="s">
        <v>195</v>
      </c>
      <c r="U1803" s="167" t="s">
        <v>128</v>
      </c>
      <c r="V1803" s="167" t="s">
        <v>302</v>
      </c>
      <c r="W1803" s="175"/>
      <c r="X1803" s="163"/>
      <c r="Y1803" s="175"/>
      <c r="Z1803" s="175"/>
      <c r="AA1803" s="175"/>
    </row>
    <row r="1804" ht="22.5" customHeight="1">
      <c r="A1804" s="72">
        <f>COUNTIF('Copy of Call &amp; Chat-Lidya (buat'!$I$4:$I$1842,I1804)</f>
        <v>1</v>
      </c>
      <c r="B1804" s="436">
        <v>46090.0</v>
      </c>
      <c r="C1804" s="94" t="s">
        <v>83</v>
      </c>
      <c r="D1804" s="94" t="s">
        <v>125</v>
      </c>
      <c r="E1804" s="94">
        <f t="shared" si="2"/>
        <v>490</v>
      </c>
      <c r="F1804" s="429">
        <v>46090.0</v>
      </c>
      <c r="G1804" s="94"/>
      <c r="H1804" s="94">
        <v>9223.0</v>
      </c>
      <c r="I1804" s="512">
        <v>14905.0</v>
      </c>
      <c r="J1804" s="161" t="s">
        <v>12147</v>
      </c>
      <c r="K1804" s="161" t="s">
        <v>8880</v>
      </c>
      <c r="L1804" s="430" t="s">
        <v>8880</v>
      </c>
      <c r="M1804" s="94">
        <v>8.247242274E9</v>
      </c>
      <c r="N1804" s="94">
        <v>8.247242274E9</v>
      </c>
      <c r="O1804" s="880">
        <v>45728.0</v>
      </c>
      <c r="P1804" s="436">
        <v>45834.0</v>
      </c>
      <c r="Q1804" s="94" t="s">
        <v>213</v>
      </c>
      <c r="R1804" s="94">
        <v>1.0</v>
      </c>
      <c r="S1804" s="167" t="s">
        <v>251</v>
      </c>
      <c r="T1804" s="162" t="s">
        <v>127</v>
      </c>
      <c r="U1804" s="167" t="s">
        <v>128</v>
      </c>
      <c r="V1804" s="167" t="s">
        <v>131</v>
      </c>
      <c r="W1804" s="175"/>
      <c r="X1804" s="163"/>
      <c r="Y1804" s="175"/>
      <c r="Z1804" s="175" t="s">
        <v>3152</v>
      </c>
      <c r="AA1804" s="175"/>
    </row>
    <row r="1805" ht="22.5" customHeight="1">
      <c r="A1805" s="72">
        <f>COUNTIF('Copy of Call &amp; Chat-Lidya (buat'!$I$4:$I$1842,I1805)</f>
        <v>1</v>
      </c>
      <c r="B1805" s="436">
        <v>46090.0</v>
      </c>
      <c r="C1805" s="94" t="s">
        <v>83</v>
      </c>
      <c r="D1805" s="94" t="s">
        <v>125</v>
      </c>
      <c r="E1805" s="94">
        <f t="shared" si="2"/>
        <v>491</v>
      </c>
      <c r="F1805" s="429">
        <v>46090.0</v>
      </c>
      <c r="G1805" s="94"/>
      <c r="H1805" s="94">
        <v>9222.0</v>
      </c>
      <c r="I1805" s="512">
        <v>14901.0</v>
      </c>
      <c r="J1805" s="161" t="s">
        <v>12152</v>
      </c>
      <c r="K1805" s="161" t="s">
        <v>12153</v>
      </c>
      <c r="L1805" s="430" t="s">
        <v>12153</v>
      </c>
      <c r="M1805" s="94">
        <v>8.1389797942E10</v>
      </c>
      <c r="N1805" s="94">
        <v>8.1905681415E10</v>
      </c>
      <c r="O1805" s="880">
        <v>45728.0</v>
      </c>
      <c r="P1805" s="436">
        <v>45834.0</v>
      </c>
      <c r="Q1805" s="94" t="s">
        <v>143</v>
      </c>
      <c r="R1805" s="94">
        <v>1.0</v>
      </c>
      <c r="S1805" s="167" t="s">
        <v>126</v>
      </c>
      <c r="T1805" s="162" t="s">
        <v>145</v>
      </c>
      <c r="U1805" s="167" t="s">
        <v>101</v>
      </c>
      <c r="V1805" s="167" t="s">
        <v>131</v>
      </c>
      <c r="W1805" s="175"/>
      <c r="X1805" s="163"/>
      <c r="Y1805" s="175"/>
      <c r="Z1805" s="175"/>
      <c r="AA1805" s="175"/>
    </row>
    <row r="1806" ht="22.5" customHeight="1">
      <c r="A1806" s="72">
        <f>COUNTIF('Copy of Call &amp; Chat-Lidya (buat'!$I$4:$I$1842,I1806)</f>
        <v>1</v>
      </c>
      <c r="B1806" s="436">
        <v>46090.0</v>
      </c>
      <c r="C1806" s="94" t="s">
        <v>83</v>
      </c>
      <c r="D1806" s="94" t="s">
        <v>125</v>
      </c>
      <c r="E1806" s="94">
        <f t="shared" si="2"/>
        <v>492</v>
      </c>
      <c r="F1806" s="429">
        <v>46090.0</v>
      </c>
      <c r="G1806" s="94"/>
      <c r="H1806" s="94">
        <v>9186.0</v>
      </c>
      <c r="I1806" s="512">
        <v>14821.0</v>
      </c>
      <c r="J1806" s="161" t="s">
        <v>7554</v>
      </c>
      <c r="K1806" s="161" t="s">
        <v>7555</v>
      </c>
      <c r="L1806" s="430" t="s">
        <v>7555</v>
      </c>
      <c r="M1806" s="94">
        <v>8.5168906566E10</v>
      </c>
      <c r="N1806" s="94">
        <v>8.5168906566E10</v>
      </c>
      <c r="O1806" s="880">
        <v>45713.0</v>
      </c>
      <c r="P1806" s="436">
        <v>45834.0</v>
      </c>
      <c r="Q1806" s="94" t="s">
        <v>124</v>
      </c>
      <c r="R1806" s="94">
        <v>1.0</v>
      </c>
      <c r="S1806" s="167" t="s">
        <v>126</v>
      </c>
      <c r="T1806" s="162" t="s">
        <v>145</v>
      </c>
      <c r="U1806" s="167" t="s">
        <v>101</v>
      </c>
      <c r="V1806" s="167" t="s">
        <v>131</v>
      </c>
      <c r="W1806" s="175"/>
      <c r="X1806" s="163"/>
      <c r="Y1806" s="175"/>
      <c r="Z1806" s="175"/>
      <c r="AA1806" s="175"/>
    </row>
    <row r="1807" ht="22.5" customHeight="1">
      <c r="A1807" s="72">
        <f>COUNTIF('Copy of Call &amp; Chat-Lidya (buat'!$I$4:$I$1842,I1807)</f>
        <v>3</v>
      </c>
      <c r="B1807" s="436">
        <v>46090.0</v>
      </c>
      <c r="C1807" s="94" t="s">
        <v>83</v>
      </c>
      <c r="D1807" s="94" t="s">
        <v>125</v>
      </c>
      <c r="E1807" s="94">
        <f t="shared" si="2"/>
        <v>493</v>
      </c>
      <c r="F1807" s="429">
        <v>46090.0</v>
      </c>
      <c r="G1807" s="94"/>
      <c r="H1807" s="94">
        <v>9232.0</v>
      </c>
      <c r="I1807" s="512">
        <v>14924.0</v>
      </c>
      <c r="J1807" s="161" t="s">
        <v>10722</v>
      </c>
      <c r="K1807" s="161" t="s">
        <v>10723</v>
      </c>
      <c r="L1807" s="430" t="s">
        <v>10723</v>
      </c>
      <c r="M1807" s="94">
        <v>8.96361376E9</v>
      </c>
      <c r="N1807" s="94">
        <v>8.96361376E9</v>
      </c>
      <c r="O1807" s="880">
        <v>45731.0</v>
      </c>
      <c r="P1807" s="436">
        <v>45834.0</v>
      </c>
      <c r="Q1807" s="94" t="s">
        <v>143</v>
      </c>
      <c r="R1807" s="94">
        <v>0.0</v>
      </c>
      <c r="S1807" s="167" t="s">
        <v>251</v>
      </c>
      <c r="T1807" s="162" t="s">
        <v>127</v>
      </c>
      <c r="U1807" s="167" t="s">
        <v>128</v>
      </c>
      <c r="V1807" s="167" t="s">
        <v>131</v>
      </c>
      <c r="W1807" s="175"/>
      <c r="X1807" s="163"/>
      <c r="Y1807" s="175"/>
      <c r="Z1807" s="175" t="s">
        <v>3152</v>
      </c>
      <c r="AA1807" s="175"/>
    </row>
    <row r="1808" ht="22.5" customHeight="1">
      <c r="A1808" s="72">
        <f>COUNTIF('Copy of Call &amp; Chat-Lidya (buat'!$I$4:$I$1842,I1808)</f>
        <v>2</v>
      </c>
      <c r="B1808" s="436">
        <v>46090.0</v>
      </c>
      <c r="C1808" s="94" t="s">
        <v>83</v>
      </c>
      <c r="D1808" s="94" t="s">
        <v>125</v>
      </c>
      <c r="E1808" s="94">
        <f t="shared" si="2"/>
        <v>494</v>
      </c>
      <c r="F1808" s="429">
        <v>46090.0</v>
      </c>
      <c r="G1808" s="94"/>
      <c r="H1808" s="94">
        <v>9233.0</v>
      </c>
      <c r="I1808" s="512">
        <v>14926.0</v>
      </c>
      <c r="J1808" s="161" t="s">
        <v>8927</v>
      </c>
      <c r="K1808" s="161" t="s">
        <v>8928</v>
      </c>
      <c r="L1808" s="430" t="s">
        <v>8928</v>
      </c>
      <c r="M1808" s="94">
        <v>8.1333633376E10</v>
      </c>
      <c r="N1808" s="94">
        <v>8.1333633376E10</v>
      </c>
      <c r="O1808" s="880">
        <v>45732.0</v>
      </c>
      <c r="P1808" s="436">
        <v>45834.0</v>
      </c>
      <c r="Q1808" s="94" t="s">
        <v>143</v>
      </c>
      <c r="R1808" s="94">
        <v>1.0</v>
      </c>
      <c r="S1808" s="167" t="s">
        <v>350</v>
      </c>
      <c r="T1808" s="162" t="s">
        <v>145</v>
      </c>
      <c r="U1808" s="167" t="s">
        <v>101</v>
      </c>
      <c r="V1808" s="167" t="s">
        <v>131</v>
      </c>
      <c r="W1808" s="175"/>
      <c r="X1808" s="163"/>
      <c r="Y1808" s="175"/>
      <c r="Z1808" s="175" t="s">
        <v>3162</v>
      </c>
      <c r="AA1808" s="175"/>
    </row>
    <row r="1809" ht="22.5" customHeight="1">
      <c r="A1809" s="72">
        <f>COUNTIF('Copy of Call &amp; Chat-Lidya (buat'!$I$4:$I$1842,I1809)</f>
        <v>3</v>
      </c>
      <c r="B1809" s="436">
        <v>46090.0</v>
      </c>
      <c r="C1809" s="94" t="s">
        <v>83</v>
      </c>
      <c r="D1809" s="94" t="s">
        <v>125</v>
      </c>
      <c r="E1809" s="94">
        <f t="shared" si="2"/>
        <v>495</v>
      </c>
      <c r="F1809" s="429">
        <v>46090.0</v>
      </c>
      <c r="G1809" s="94"/>
      <c r="H1809" s="94">
        <v>9231.0</v>
      </c>
      <c r="I1809" s="512">
        <v>14923.0</v>
      </c>
      <c r="J1809" s="161" t="s">
        <v>11731</v>
      </c>
      <c r="K1809" s="161" t="s">
        <v>11732</v>
      </c>
      <c r="L1809" s="430" t="s">
        <v>11732</v>
      </c>
      <c r="M1809" s="94">
        <v>8.3877424999E10</v>
      </c>
      <c r="N1809" s="94">
        <v>8.3813848831E10</v>
      </c>
      <c r="O1809" s="880">
        <v>45731.0</v>
      </c>
      <c r="P1809" s="436">
        <v>45834.0</v>
      </c>
      <c r="Q1809" s="94" t="s">
        <v>143</v>
      </c>
      <c r="R1809" s="94">
        <v>1.0</v>
      </c>
      <c r="S1809" s="167" t="s">
        <v>251</v>
      </c>
      <c r="T1809" s="162" t="s">
        <v>145</v>
      </c>
      <c r="U1809" s="167" t="s">
        <v>101</v>
      </c>
      <c r="V1809" s="167" t="s">
        <v>131</v>
      </c>
      <c r="W1809" s="175"/>
      <c r="X1809" s="163"/>
      <c r="Y1809" s="175"/>
      <c r="Z1809" s="175"/>
      <c r="AA1809" s="175"/>
    </row>
    <row r="1810" ht="22.5" customHeight="1">
      <c r="A1810" s="72">
        <f>COUNTIF('Copy of Call &amp; Chat-Lidya (buat'!$I$4:$I$1842,I1810)</f>
        <v>3</v>
      </c>
      <c r="B1810" s="436">
        <v>46090.0</v>
      </c>
      <c r="C1810" s="94" t="s">
        <v>83</v>
      </c>
      <c r="D1810" s="94" t="s">
        <v>125</v>
      </c>
      <c r="E1810" s="94">
        <f t="shared" si="2"/>
        <v>496</v>
      </c>
      <c r="F1810" s="429">
        <v>46090.0</v>
      </c>
      <c r="G1810" s="94"/>
      <c r="H1810" s="94">
        <v>9229.0</v>
      </c>
      <c r="I1810" s="512">
        <v>14918.0</v>
      </c>
      <c r="J1810" s="161" t="s">
        <v>3833</v>
      </c>
      <c r="K1810" s="161" t="s">
        <v>3834</v>
      </c>
      <c r="L1810" s="430" t="s">
        <v>3834</v>
      </c>
      <c r="M1810" s="94">
        <v>8.5107274699E10</v>
      </c>
      <c r="N1810" s="94">
        <v>8.1708721E9</v>
      </c>
      <c r="O1810" s="880">
        <v>45730.0</v>
      </c>
      <c r="P1810" s="436">
        <v>45834.0</v>
      </c>
      <c r="Q1810" s="94" t="s">
        <v>213</v>
      </c>
      <c r="R1810" s="94">
        <v>1.0</v>
      </c>
      <c r="S1810" s="167" t="s">
        <v>251</v>
      </c>
      <c r="T1810" s="162" t="s">
        <v>145</v>
      </c>
      <c r="U1810" s="167" t="s">
        <v>101</v>
      </c>
      <c r="V1810" s="167" t="s">
        <v>131</v>
      </c>
      <c r="W1810" s="175"/>
      <c r="X1810" s="163"/>
      <c r="Y1810" s="175"/>
      <c r="Z1810" s="175"/>
      <c r="AA1810" s="175"/>
    </row>
    <row r="1811" ht="22.5" customHeight="1">
      <c r="A1811" s="72">
        <f>COUNTIF('Copy of Call &amp; Chat-Lidya (buat'!$I$4:$I$1842,I1811)</f>
        <v>3</v>
      </c>
      <c r="B1811" s="436">
        <v>46090.0</v>
      </c>
      <c r="C1811" s="94" t="s">
        <v>83</v>
      </c>
      <c r="D1811" s="94" t="s">
        <v>125</v>
      </c>
      <c r="E1811" s="94">
        <f t="shared" si="2"/>
        <v>497</v>
      </c>
      <c r="F1811" s="429">
        <v>46090.0</v>
      </c>
      <c r="G1811" s="94"/>
      <c r="H1811" s="94">
        <v>9044.0</v>
      </c>
      <c r="I1811" s="512">
        <v>14531.0</v>
      </c>
      <c r="J1811" s="161" t="s">
        <v>11370</v>
      </c>
      <c r="K1811" s="161" t="s">
        <v>11373</v>
      </c>
      <c r="L1811" s="430" t="s">
        <v>11373</v>
      </c>
      <c r="M1811" s="94">
        <v>55555.0</v>
      </c>
      <c r="N1811" s="94">
        <v>8.988269173E9</v>
      </c>
      <c r="O1811" s="880">
        <v>45685.0</v>
      </c>
      <c r="P1811" s="436">
        <v>45834.0</v>
      </c>
      <c r="Q1811" s="94" t="s">
        <v>213</v>
      </c>
      <c r="R1811" s="94">
        <v>1.0</v>
      </c>
      <c r="S1811" s="167" t="s">
        <v>251</v>
      </c>
      <c r="T1811" s="162" t="s">
        <v>145</v>
      </c>
      <c r="U1811" s="167" t="s">
        <v>101</v>
      </c>
      <c r="V1811" s="167" t="s">
        <v>131</v>
      </c>
      <c r="W1811" s="175"/>
      <c r="X1811" s="163"/>
      <c r="Y1811" s="175"/>
      <c r="Z1811" s="175"/>
      <c r="AA1811" s="175"/>
    </row>
    <row r="1812" ht="22.5" customHeight="1">
      <c r="A1812" s="72">
        <f>COUNTIF('Copy of Call &amp; Chat-Lidya (buat'!$I$4:$I$1842,I1812)</f>
        <v>1</v>
      </c>
      <c r="B1812" s="436">
        <v>46091.0</v>
      </c>
      <c r="C1812" s="94" t="s">
        <v>83</v>
      </c>
      <c r="D1812" s="94" t="s">
        <v>125</v>
      </c>
      <c r="E1812" s="94">
        <f t="shared" si="2"/>
        <v>498</v>
      </c>
      <c r="F1812" s="429">
        <v>46090.0</v>
      </c>
      <c r="G1812" s="94"/>
      <c r="H1812" s="94">
        <v>9037.0</v>
      </c>
      <c r="I1812" s="512">
        <v>14517.0</v>
      </c>
      <c r="J1812" s="161" t="s">
        <v>12192</v>
      </c>
      <c r="K1812" s="161" t="s">
        <v>12193</v>
      </c>
      <c r="L1812" s="430" t="s">
        <v>12193</v>
      </c>
      <c r="M1812" s="94">
        <v>8.1901625418E10</v>
      </c>
      <c r="N1812" s="94">
        <v>8.1901625418E10</v>
      </c>
      <c r="O1812" s="880">
        <v>45683.0</v>
      </c>
      <c r="P1812" s="436">
        <v>45834.0</v>
      </c>
      <c r="Q1812" s="94" t="s">
        <v>143</v>
      </c>
      <c r="R1812" s="94">
        <v>1.0</v>
      </c>
      <c r="S1812" s="167" t="s">
        <v>126</v>
      </c>
      <c r="T1812" s="162" t="s">
        <v>145</v>
      </c>
      <c r="U1812" s="167" t="s">
        <v>101</v>
      </c>
      <c r="V1812" s="167" t="s">
        <v>131</v>
      </c>
      <c r="W1812" s="175"/>
      <c r="X1812" s="163"/>
      <c r="Y1812" s="175"/>
      <c r="Z1812" s="175"/>
      <c r="AA1812" s="175"/>
    </row>
    <row r="1813" ht="22.5" customHeight="1">
      <c r="A1813" s="72">
        <f>COUNTIF('Copy of Call &amp; Chat-Lidya (buat'!$I$4:$I$1842,I1813)</f>
        <v>3</v>
      </c>
      <c r="B1813" s="436">
        <v>46091.0</v>
      </c>
      <c r="C1813" s="94" t="s">
        <v>83</v>
      </c>
      <c r="D1813" s="94" t="s">
        <v>125</v>
      </c>
      <c r="E1813" s="94">
        <f t="shared" si="2"/>
        <v>499</v>
      </c>
      <c r="F1813" s="429">
        <v>46090.0</v>
      </c>
      <c r="G1813" s="94"/>
      <c r="H1813" s="94">
        <v>9045.0</v>
      </c>
      <c r="I1813" s="512">
        <v>14534.0</v>
      </c>
      <c r="J1813" s="161" t="s">
        <v>12198</v>
      </c>
      <c r="K1813" s="161" t="s">
        <v>11385</v>
      </c>
      <c r="L1813" s="430" t="s">
        <v>11385</v>
      </c>
      <c r="M1813" s="175"/>
      <c r="N1813" s="94">
        <v>8.1280260675E10</v>
      </c>
      <c r="O1813" s="880">
        <v>45686.0</v>
      </c>
      <c r="P1813" s="436">
        <v>45834.0</v>
      </c>
      <c r="Q1813" s="94" t="s">
        <v>143</v>
      </c>
      <c r="R1813" s="94">
        <v>1.0</v>
      </c>
      <c r="S1813" s="167" t="s">
        <v>126</v>
      </c>
      <c r="T1813" s="162" t="s">
        <v>145</v>
      </c>
      <c r="U1813" s="167" t="s">
        <v>101</v>
      </c>
      <c r="V1813" s="167" t="s">
        <v>131</v>
      </c>
      <c r="W1813" s="175"/>
      <c r="X1813" s="163"/>
      <c r="Y1813" s="175"/>
      <c r="Z1813" s="175"/>
      <c r="AA1813" s="175"/>
    </row>
    <row r="1814" ht="22.5" customHeight="1">
      <c r="A1814" s="72">
        <f>COUNTIF('Copy of Call &amp; Chat-Lidya (buat'!$I$4:$I$1842,I1814)</f>
        <v>4</v>
      </c>
      <c r="B1814" s="436">
        <v>46091.0</v>
      </c>
      <c r="C1814" s="94" t="s">
        <v>83</v>
      </c>
      <c r="D1814" s="94" t="s">
        <v>125</v>
      </c>
      <c r="E1814" s="94">
        <f t="shared" si="2"/>
        <v>500</v>
      </c>
      <c r="F1814" s="429">
        <v>46090.0</v>
      </c>
      <c r="G1814" s="94"/>
      <c r="H1814" s="94">
        <v>9066.0</v>
      </c>
      <c r="I1814" s="512">
        <v>14580.0</v>
      </c>
      <c r="J1814" s="161" t="s">
        <v>11484</v>
      </c>
      <c r="K1814" s="161" t="s">
        <v>11485</v>
      </c>
      <c r="L1814" s="430" t="s">
        <v>11485</v>
      </c>
      <c r="M1814" s="94">
        <v>8.971578302E9</v>
      </c>
      <c r="N1814" s="94">
        <v>8.971578302E9</v>
      </c>
      <c r="O1814" s="880">
        <v>45690.0</v>
      </c>
      <c r="P1814" s="436">
        <v>45834.0</v>
      </c>
      <c r="Q1814" s="94" t="s">
        <v>124</v>
      </c>
      <c r="R1814" s="94">
        <v>1.0</v>
      </c>
      <c r="S1814" s="167" t="s">
        <v>251</v>
      </c>
      <c r="T1814" s="162" t="s">
        <v>145</v>
      </c>
      <c r="U1814" s="167" t="s">
        <v>101</v>
      </c>
      <c r="V1814" s="167" t="s">
        <v>131</v>
      </c>
      <c r="W1814" s="175"/>
      <c r="X1814" s="163"/>
      <c r="Y1814" s="175"/>
      <c r="Z1814" s="175"/>
      <c r="AA1814" s="175"/>
    </row>
    <row r="1815" ht="22.5" customHeight="1">
      <c r="A1815" s="72">
        <f>COUNTIF('Copy of Call &amp; Chat-Lidya (buat'!$I$4:$I$1842,I1815)</f>
        <v>1</v>
      </c>
      <c r="B1815" s="436">
        <v>46091.0</v>
      </c>
      <c r="C1815" s="94" t="s">
        <v>83</v>
      </c>
      <c r="D1815" s="94" t="s">
        <v>125</v>
      </c>
      <c r="E1815" s="94">
        <f t="shared" si="2"/>
        <v>501</v>
      </c>
      <c r="F1815" s="429">
        <v>46090.0</v>
      </c>
      <c r="G1815" s="94"/>
      <c r="H1815" s="94">
        <v>9063.0</v>
      </c>
      <c r="I1815" s="512">
        <v>14574.0</v>
      </c>
      <c r="J1815" s="161" t="s">
        <v>5930</v>
      </c>
      <c r="K1815" s="161" t="s">
        <v>5931</v>
      </c>
      <c r="L1815" s="430" t="s">
        <v>5931</v>
      </c>
      <c r="M1815" s="94">
        <v>8.1234997793E10</v>
      </c>
      <c r="N1815" s="94">
        <v>8.1234997793E10</v>
      </c>
      <c r="O1815" s="880">
        <v>45690.0</v>
      </c>
      <c r="P1815" s="436">
        <v>45834.0</v>
      </c>
      <c r="Q1815" s="94" t="s">
        <v>143</v>
      </c>
      <c r="R1815" s="94">
        <v>1.0</v>
      </c>
      <c r="S1815" s="167" t="s">
        <v>251</v>
      </c>
      <c r="T1815" s="162" t="s">
        <v>195</v>
      </c>
      <c r="U1815" s="167" t="s">
        <v>128</v>
      </c>
      <c r="V1815" s="167" t="s">
        <v>302</v>
      </c>
      <c r="W1815" s="175"/>
      <c r="X1815" s="163"/>
      <c r="Y1815" s="175"/>
      <c r="Z1815" s="175"/>
      <c r="AA1815" s="175"/>
    </row>
    <row r="1816" ht="22.5" customHeight="1">
      <c r="A1816" s="72">
        <f>COUNTIF('Copy of Call &amp; Chat-Lidya (buat'!$I$4:$I$1842,I1816)</f>
        <v>1</v>
      </c>
      <c r="B1816" s="436">
        <v>46091.0</v>
      </c>
      <c r="C1816" s="94" t="s">
        <v>83</v>
      </c>
      <c r="D1816" s="94" t="s">
        <v>125</v>
      </c>
      <c r="E1816" s="94">
        <f t="shared" si="2"/>
        <v>502</v>
      </c>
      <c r="F1816" s="429">
        <v>46090.0</v>
      </c>
      <c r="G1816" s="94"/>
      <c r="H1816" s="94">
        <v>9060.0</v>
      </c>
      <c r="I1816" s="512">
        <v>14565.0</v>
      </c>
      <c r="J1816" s="161" t="s">
        <v>11770</v>
      </c>
      <c r="K1816" s="161" t="s">
        <v>10666</v>
      </c>
      <c r="L1816" s="430" t="s">
        <v>10666</v>
      </c>
      <c r="M1816" s="94">
        <v>8.5648934718E10</v>
      </c>
      <c r="N1816" s="94">
        <v>8.5648934718E10</v>
      </c>
      <c r="O1816" s="880">
        <v>45689.0</v>
      </c>
      <c r="P1816" s="436">
        <v>45834.0</v>
      </c>
      <c r="Q1816" s="94" t="s">
        <v>143</v>
      </c>
      <c r="R1816" s="94">
        <v>1.0</v>
      </c>
      <c r="S1816" s="167" t="s">
        <v>126</v>
      </c>
      <c r="T1816" s="162" t="s">
        <v>145</v>
      </c>
      <c r="U1816" s="167" t="s">
        <v>101</v>
      </c>
      <c r="V1816" s="167" t="s">
        <v>131</v>
      </c>
      <c r="W1816" s="175"/>
      <c r="X1816" s="163"/>
      <c r="Y1816" s="175"/>
      <c r="Z1816" s="175"/>
      <c r="AA1816" s="175"/>
    </row>
    <row r="1817" ht="22.5" customHeight="1">
      <c r="A1817" s="72">
        <f>COUNTIF('Copy of Call &amp; Chat-Lidya (buat'!$I$4:$I$1842,I1817)</f>
        <v>1</v>
      </c>
      <c r="B1817" s="436">
        <v>46091.0</v>
      </c>
      <c r="C1817" s="94" t="s">
        <v>83</v>
      </c>
      <c r="D1817" s="94" t="s">
        <v>125</v>
      </c>
      <c r="E1817" s="94">
        <f t="shared" si="2"/>
        <v>503</v>
      </c>
      <c r="F1817" s="429">
        <v>46090.0</v>
      </c>
      <c r="G1817" s="94"/>
      <c r="H1817" s="94">
        <v>8519.0</v>
      </c>
      <c r="I1817" s="512">
        <v>13414.0</v>
      </c>
      <c r="J1817" s="161" t="s">
        <v>12213</v>
      </c>
      <c r="K1817" s="161" t="s">
        <v>12214</v>
      </c>
      <c r="L1817" s="430" t="s">
        <v>12214</v>
      </c>
      <c r="M1817" s="94">
        <v>8.1284191478E10</v>
      </c>
      <c r="N1817" s="94">
        <v>8.5218854718E10</v>
      </c>
      <c r="O1817" s="880">
        <v>45563.0</v>
      </c>
      <c r="P1817" s="436">
        <v>45834.0</v>
      </c>
      <c r="Q1817" s="94" t="s">
        <v>124</v>
      </c>
      <c r="R1817" s="94">
        <v>1.0</v>
      </c>
      <c r="S1817" s="167" t="s">
        <v>126</v>
      </c>
      <c r="T1817" s="162" t="s">
        <v>145</v>
      </c>
      <c r="U1817" s="167" t="s">
        <v>101</v>
      </c>
      <c r="V1817" s="167" t="s">
        <v>131</v>
      </c>
      <c r="W1817" s="175"/>
      <c r="X1817" s="163"/>
      <c r="Y1817" s="175"/>
      <c r="Z1817" s="175"/>
      <c r="AA1817" s="175"/>
    </row>
    <row r="1818" ht="22.5" customHeight="1">
      <c r="A1818" s="72">
        <f>COUNTIF('Copy of Call &amp; Chat-Lidya (buat'!$I$4:$I$1842,I1818)</f>
        <v>1</v>
      </c>
      <c r="B1818" s="436">
        <v>46091.0</v>
      </c>
      <c r="C1818" s="94" t="s">
        <v>83</v>
      </c>
      <c r="D1818" s="94" t="s">
        <v>125</v>
      </c>
      <c r="E1818" s="94">
        <f t="shared" si="2"/>
        <v>504</v>
      </c>
      <c r="F1818" s="429">
        <v>46090.0</v>
      </c>
      <c r="G1818" s="94"/>
      <c r="H1818" s="94">
        <v>8262.0</v>
      </c>
      <c r="I1818" s="512">
        <v>12898.0</v>
      </c>
      <c r="J1818" s="161" t="s">
        <v>12217</v>
      </c>
      <c r="K1818" s="161" t="s">
        <v>12218</v>
      </c>
      <c r="L1818" s="430" t="s">
        <v>12218</v>
      </c>
      <c r="M1818" s="94">
        <v>8.1284314144E10</v>
      </c>
      <c r="N1818" s="94">
        <v>8.1284314144E10</v>
      </c>
      <c r="O1818" s="880">
        <v>45501.0</v>
      </c>
      <c r="P1818" s="436">
        <v>45834.0</v>
      </c>
      <c r="Q1818" s="94" t="s">
        <v>143</v>
      </c>
      <c r="R1818" s="94">
        <v>0.0</v>
      </c>
      <c r="S1818" s="167" t="s">
        <v>292</v>
      </c>
      <c r="T1818" s="162" t="s">
        <v>127</v>
      </c>
      <c r="U1818" s="167" t="s">
        <v>101</v>
      </c>
      <c r="V1818" s="167" t="s">
        <v>873</v>
      </c>
      <c r="W1818" s="175"/>
      <c r="X1818" s="163"/>
      <c r="Y1818" s="175"/>
      <c r="Z1818" s="175" t="s">
        <v>11939</v>
      </c>
      <c r="AA1818" s="175"/>
    </row>
    <row r="1819" ht="22.5" customHeight="1">
      <c r="A1819" s="72">
        <f>COUNTIF('Copy of Call &amp; Chat-Lidya (buat'!$I$4:$I$1842,I1819)</f>
        <v>1</v>
      </c>
      <c r="B1819" s="436">
        <v>46091.0</v>
      </c>
      <c r="C1819" s="94" t="s">
        <v>83</v>
      </c>
      <c r="D1819" s="94" t="s">
        <v>125</v>
      </c>
      <c r="E1819" s="94">
        <f t="shared" si="2"/>
        <v>505</v>
      </c>
      <c r="F1819" s="429">
        <v>46090.0</v>
      </c>
      <c r="G1819" s="94"/>
      <c r="H1819" s="94">
        <v>734.0</v>
      </c>
      <c r="I1819" s="512">
        <v>966.0</v>
      </c>
      <c r="J1819" s="161" t="s">
        <v>4257</v>
      </c>
      <c r="K1819" s="161" t="s">
        <v>12221</v>
      </c>
      <c r="L1819" s="430" t="s">
        <v>12221</v>
      </c>
      <c r="M1819" s="94">
        <v>8.1285052772E10</v>
      </c>
      <c r="N1819" s="94">
        <v>8.1285052772E10</v>
      </c>
      <c r="O1819" s="880">
        <v>44343.0</v>
      </c>
      <c r="P1819" s="436">
        <v>45834.0</v>
      </c>
      <c r="Q1819" s="94" t="s">
        <v>124</v>
      </c>
      <c r="R1819" s="94">
        <v>1.0</v>
      </c>
      <c r="S1819" s="167" t="s">
        <v>126</v>
      </c>
      <c r="T1819" s="162" t="s">
        <v>145</v>
      </c>
      <c r="U1819" s="167" t="s">
        <v>101</v>
      </c>
      <c r="V1819" s="167" t="s">
        <v>131</v>
      </c>
      <c r="W1819" s="175"/>
      <c r="X1819" s="163"/>
      <c r="Y1819" s="175"/>
      <c r="Z1819" s="175"/>
      <c r="AA1819" s="175"/>
    </row>
    <row r="1820" ht="22.5" customHeight="1">
      <c r="A1820" s="72">
        <f>COUNTIF('Copy of Call &amp; Chat-Lidya (buat'!$I$4:$I$1842,I1820)</f>
        <v>1</v>
      </c>
      <c r="B1820" s="436">
        <v>46091.0</v>
      </c>
      <c r="C1820" s="94" t="s">
        <v>83</v>
      </c>
      <c r="D1820" s="94" t="s">
        <v>125</v>
      </c>
      <c r="E1820" s="94">
        <f t="shared" si="2"/>
        <v>506</v>
      </c>
      <c r="F1820" s="429">
        <v>46090.0</v>
      </c>
      <c r="G1820" s="94"/>
      <c r="H1820" s="94">
        <v>7782.0</v>
      </c>
      <c r="I1820" s="512">
        <v>11971.0</v>
      </c>
      <c r="J1820" s="161" t="s">
        <v>12222</v>
      </c>
      <c r="K1820" s="161" t="s">
        <v>12223</v>
      </c>
      <c r="L1820" s="430" t="s">
        <v>12223</v>
      </c>
      <c r="M1820" s="94">
        <v>8.1285068419E10</v>
      </c>
      <c r="N1820" s="94">
        <v>8.1285068419E10</v>
      </c>
      <c r="O1820" s="880">
        <v>45409.0</v>
      </c>
      <c r="P1820" s="436">
        <v>45834.0</v>
      </c>
      <c r="Q1820" s="94" t="s">
        <v>213</v>
      </c>
      <c r="R1820" s="94">
        <v>1.0</v>
      </c>
      <c r="S1820" s="167" t="s">
        <v>251</v>
      </c>
      <c r="T1820" s="162" t="s">
        <v>195</v>
      </c>
      <c r="U1820" s="167" t="s">
        <v>128</v>
      </c>
      <c r="V1820" s="167" t="s">
        <v>131</v>
      </c>
      <c r="W1820" s="175"/>
      <c r="X1820" s="163"/>
      <c r="Y1820" s="175"/>
      <c r="Z1820" s="175"/>
      <c r="AA1820" s="175"/>
    </row>
    <row r="1821" ht="22.5" customHeight="1">
      <c r="A1821" s="72">
        <f>COUNTIF('Copy of Call &amp; Chat-Lidya (buat'!$I$4:$I$1842,I1821)</f>
        <v>1</v>
      </c>
      <c r="B1821" s="436">
        <v>46091.0</v>
      </c>
      <c r="C1821" s="94" t="s">
        <v>83</v>
      </c>
      <c r="D1821" s="94" t="s">
        <v>125</v>
      </c>
      <c r="E1821" s="94">
        <f t="shared" si="2"/>
        <v>507</v>
      </c>
      <c r="F1821" s="429">
        <v>46090.0</v>
      </c>
      <c r="G1821" s="94"/>
      <c r="H1821" s="94">
        <v>8030.0</v>
      </c>
      <c r="I1821" s="512">
        <v>12407.0</v>
      </c>
      <c r="J1821" s="161" t="s">
        <v>4755</v>
      </c>
      <c r="K1821" s="161" t="s">
        <v>4755</v>
      </c>
      <c r="L1821" s="430" t="s">
        <v>4755</v>
      </c>
      <c r="M1821" s="94">
        <v>8.1285689325E10</v>
      </c>
      <c r="N1821" s="94">
        <v>8.5880007238E10</v>
      </c>
      <c r="O1821" s="880">
        <v>45453.0</v>
      </c>
      <c r="P1821" s="436">
        <v>45834.0</v>
      </c>
      <c r="Q1821" s="94" t="s">
        <v>124</v>
      </c>
      <c r="R1821" s="94">
        <v>1.0</v>
      </c>
      <c r="S1821" s="167" t="s">
        <v>126</v>
      </c>
      <c r="T1821" s="162" t="s">
        <v>145</v>
      </c>
      <c r="U1821" s="167" t="s">
        <v>101</v>
      </c>
      <c r="V1821" s="167" t="s">
        <v>131</v>
      </c>
      <c r="W1821" s="175"/>
      <c r="X1821" s="163"/>
      <c r="Y1821" s="175"/>
      <c r="Z1821" s="175"/>
      <c r="AA1821" s="175"/>
    </row>
    <row r="1822" ht="22.5" customHeight="1">
      <c r="A1822" s="72">
        <f>COUNTIF('Copy of Call &amp; Chat-Lidya (buat'!$I$4:$I$1842,I1822)</f>
        <v>1</v>
      </c>
      <c r="B1822" s="436">
        <v>46091.0</v>
      </c>
      <c r="C1822" s="94" t="s">
        <v>83</v>
      </c>
      <c r="D1822" s="94" t="s">
        <v>125</v>
      </c>
      <c r="E1822" s="94">
        <f t="shared" si="2"/>
        <v>508</v>
      </c>
      <c r="F1822" s="429">
        <v>46090.0</v>
      </c>
      <c r="G1822" s="94"/>
      <c r="H1822" s="94">
        <v>8140.0</v>
      </c>
      <c r="I1822" s="512">
        <v>12619.0</v>
      </c>
      <c r="J1822" s="161" t="s">
        <v>12225</v>
      </c>
      <c r="K1822" s="161" t="s">
        <v>12225</v>
      </c>
      <c r="L1822" s="430" t="s">
        <v>12225</v>
      </c>
      <c r="M1822" s="94">
        <v>8.1286204545E10</v>
      </c>
      <c r="N1822" s="94">
        <v>8.1219019E8</v>
      </c>
      <c r="O1822" s="880">
        <v>45473.0</v>
      </c>
      <c r="P1822" s="436">
        <v>45834.0</v>
      </c>
      <c r="Q1822" s="94" t="s">
        <v>241</v>
      </c>
      <c r="R1822" s="94">
        <v>1.0</v>
      </c>
      <c r="S1822" s="167" t="s">
        <v>126</v>
      </c>
      <c r="T1822" s="162" t="s">
        <v>145</v>
      </c>
      <c r="U1822" s="167" t="s">
        <v>101</v>
      </c>
      <c r="V1822" s="167" t="s">
        <v>131</v>
      </c>
      <c r="W1822" s="175"/>
      <c r="X1822" s="163"/>
      <c r="Y1822" s="175"/>
      <c r="Z1822" s="175"/>
      <c r="AA1822" s="175"/>
    </row>
    <row r="1823" ht="22.5" customHeight="1">
      <c r="A1823" s="72">
        <f>COUNTIF('Copy of Call &amp; Chat-Lidya (buat'!$I$4:$I$1842,I1823)</f>
        <v>3</v>
      </c>
      <c r="B1823" s="436">
        <v>46091.0</v>
      </c>
      <c r="C1823" s="94" t="s">
        <v>83</v>
      </c>
      <c r="D1823" s="94" t="s">
        <v>125</v>
      </c>
      <c r="E1823" s="94">
        <f t="shared" si="2"/>
        <v>509</v>
      </c>
      <c r="F1823" s="429">
        <v>46090.0</v>
      </c>
      <c r="G1823" s="94"/>
      <c r="H1823" s="94">
        <v>6948.0</v>
      </c>
      <c r="I1823" s="512">
        <v>10333.0</v>
      </c>
      <c r="J1823" s="161" t="s">
        <v>12228</v>
      </c>
      <c r="K1823" s="161" t="s">
        <v>5719</v>
      </c>
      <c r="L1823" s="430" t="s">
        <v>12229</v>
      </c>
      <c r="M1823" s="94">
        <v>8.128627671E10</v>
      </c>
      <c r="N1823" s="94">
        <v>8.1281803381E10</v>
      </c>
      <c r="O1823" s="880">
        <v>45203.0</v>
      </c>
      <c r="P1823" s="436">
        <v>45834.0</v>
      </c>
      <c r="Q1823" s="94" t="s">
        <v>124</v>
      </c>
      <c r="R1823" s="94">
        <v>1.0</v>
      </c>
      <c r="S1823" s="167" t="s">
        <v>126</v>
      </c>
      <c r="T1823" s="162" t="s">
        <v>145</v>
      </c>
      <c r="U1823" s="167" t="s">
        <v>101</v>
      </c>
      <c r="V1823" s="167" t="s">
        <v>131</v>
      </c>
      <c r="W1823" s="175"/>
      <c r="X1823" s="163"/>
      <c r="Y1823" s="175"/>
      <c r="Z1823" s="175"/>
      <c r="AA1823" s="175"/>
    </row>
    <row r="1824" ht="22.5" customHeight="1">
      <c r="A1824" s="72">
        <f>COUNTIF('Copy of Call &amp; Chat-Lidya (buat'!$I$4:$I$1842,I1824)</f>
        <v>3</v>
      </c>
      <c r="B1824" s="436">
        <v>46091.0</v>
      </c>
      <c r="C1824" s="94" t="s">
        <v>83</v>
      </c>
      <c r="D1824" s="94" t="s">
        <v>125</v>
      </c>
      <c r="E1824" s="94">
        <f t="shared" si="2"/>
        <v>510</v>
      </c>
      <c r="F1824" s="429">
        <v>46090.0</v>
      </c>
      <c r="G1824" s="94"/>
      <c r="H1824" s="94">
        <v>6948.0</v>
      </c>
      <c r="I1824" s="512">
        <v>10333.0</v>
      </c>
      <c r="J1824" s="161" t="s">
        <v>12228</v>
      </c>
      <c r="K1824" s="161" t="s">
        <v>5719</v>
      </c>
      <c r="L1824" s="430" t="s">
        <v>5719</v>
      </c>
      <c r="M1824" s="94">
        <v>8.128627671E10</v>
      </c>
      <c r="N1824" s="94">
        <v>8.128627671E10</v>
      </c>
      <c r="O1824" s="880">
        <v>45203.0</v>
      </c>
      <c r="P1824" s="436">
        <v>45834.0</v>
      </c>
      <c r="Q1824" s="94" t="s">
        <v>124</v>
      </c>
      <c r="R1824" s="94">
        <v>1.0</v>
      </c>
      <c r="S1824" s="167" t="s">
        <v>126</v>
      </c>
      <c r="T1824" s="162" t="s">
        <v>145</v>
      </c>
      <c r="U1824" s="167" t="s">
        <v>101</v>
      </c>
      <c r="V1824" s="167" t="s">
        <v>131</v>
      </c>
      <c r="W1824" s="175"/>
      <c r="X1824" s="163"/>
      <c r="Y1824" s="175"/>
      <c r="Z1824" s="175"/>
      <c r="AA1824" s="175"/>
    </row>
    <row r="1825" ht="22.5" customHeight="1">
      <c r="A1825" s="72">
        <f>COUNTIF('Copy of Call &amp; Chat-Lidya (buat'!$I$4:$I$1842,I1825)</f>
        <v>1</v>
      </c>
      <c r="B1825" s="436">
        <v>46091.0</v>
      </c>
      <c r="C1825" s="94" t="s">
        <v>83</v>
      </c>
      <c r="D1825" s="94" t="s">
        <v>125</v>
      </c>
      <c r="E1825" s="94">
        <f t="shared" si="2"/>
        <v>511</v>
      </c>
      <c r="F1825" s="429">
        <v>46090.0</v>
      </c>
      <c r="G1825" s="94"/>
      <c r="H1825" s="94">
        <v>8237.0</v>
      </c>
      <c r="I1825" s="512">
        <v>12844.0</v>
      </c>
      <c r="J1825" s="161" t="s">
        <v>12230</v>
      </c>
      <c r="K1825" s="161" t="s">
        <v>4880</v>
      </c>
      <c r="L1825" s="430" t="s">
        <v>4880</v>
      </c>
      <c r="M1825" s="94">
        <v>8.1286311231E10</v>
      </c>
      <c r="N1825" s="94">
        <v>8.1286311231E10</v>
      </c>
      <c r="O1825" s="880">
        <v>45495.0</v>
      </c>
      <c r="P1825" s="436">
        <v>45834.0</v>
      </c>
      <c r="Q1825" s="94" t="s">
        <v>98</v>
      </c>
      <c r="R1825" s="94">
        <v>0.0</v>
      </c>
      <c r="S1825" s="167" t="s">
        <v>292</v>
      </c>
      <c r="T1825" s="162" t="s">
        <v>145</v>
      </c>
      <c r="U1825" s="167" t="s">
        <v>101</v>
      </c>
      <c r="V1825" s="167" t="s">
        <v>1050</v>
      </c>
      <c r="W1825" s="175"/>
      <c r="X1825" s="163"/>
      <c r="Y1825" s="175"/>
      <c r="Z1825" s="175" t="s">
        <v>11959</v>
      </c>
      <c r="AA1825" s="175"/>
    </row>
    <row r="1826" ht="22.5" customHeight="1">
      <c r="A1826" s="72">
        <f>COUNTIF('Copy of Call &amp; Chat-Lidya (buat'!$I$4:$I$1842,I1826)</f>
        <v>1</v>
      </c>
      <c r="B1826" s="436">
        <v>46091.0</v>
      </c>
      <c r="C1826" s="94" t="s">
        <v>83</v>
      </c>
      <c r="D1826" s="94" t="s">
        <v>125</v>
      </c>
      <c r="E1826" s="94">
        <f t="shared" si="2"/>
        <v>512</v>
      </c>
      <c r="F1826" s="429">
        <v>46090.0</v>
      </c>
      <c r="G1826" s="94"/>
      <c r="H1826" s="94">
        <v>8517.0</v>
      </c>
      <c r="I1826" s="512">
        <v>13412.0</v>
      </c>
      <c r="J1826" s="161" t="s">
        <v>12233</v>
      </c>
      <c r="K1826" s="161" t="s">
        <v>12234</v>
      </c>
      <c r="L1826" s="430" t="s">
        <v>12234</v>
      </c>
      <c r="M1826" s="94">
        <v>8.1286466656E10</v>
      </c>
      <c r="N1826" s="94">
        <v>8.8293613546E10</v>
      </c>
      <c r="O1826" s="880">
        <v>45563.0</v>
      </c>
      <c r="P1826" s="436">
        <v>45834.0</v>
      </c>
      <c r="Q1826" s="94" t="s">
        <v>124</v>
      </c>
      <c r="R1826" s="94">
        <v>1.0</v>
      </c>
      <c r="S1826" s="167" t="s">
        <v>350</v>
      </c>
      <c r="T1826" s="162" t="s">
        <v>145</v>
      </c>
      <c r="U1826" s="167" t="s">
        <v>101</v>
      </c>
      <c r="V1826" s="167" t="s">
        <v>131</v>
      </c>
      <c r="W1826" s="175"/>
      <c r="X1826" s="163"/>
      <c r="Y1826" s="175"/>
      <c r="Z1826" s="175" t="s">
        <v>11351</v>
      </c>
      <c r="AA1826" s="175"/>
    </row>
    <row r="1827" ht="22.5" customHeight="1">
      <c r="A1827" s="72">
        <f>COUNTIF('Copy of Call &amp; Chat-Lidya (buat'!$I$4:$I$1842,I1827)</f>
        <v>1</v>
      </c>
      <c r="B1827" s="436">
        <v>46091.0</v>
      </c>
      <c r="C1827" s="94" t="s">
        <v>83</v>
      </c>
      <c r="D1827" s="94" t="s">
        <v>125</v>
      </c>
      <c r="E1827" s="94">
        <f t="shared" si="2"/>
        <v>513</v>
      </c>
      <c r="F1827" s="429">
        <v>46090.0</v>
      </c>
      <c r="G1827" s="94"/>
      <c r="H1827" s="94">
        <v>9778.0</v>
      </c>
      <c r="I1827" s="512">
        <v>16207.0</v>
      </c>
      <c r="J1827" s="161" t="s">
        <v>12236</v>
      </c>
      <c r="K1827" s="161" t="s">
        <v>12237</v>
      </c>
      <c r="L1827" s="430" t="s">
        <v>12237</v>
      </c>
      <c r="M1827" s="94">
        <v>8.1287464685E10</v>
      </c>
      <c r="N1827" s="94">
        <v>8.1314087483E10</v>
      </c>
      <c r="O1827" s="880">
        <v>45892.0</v>
      </c>
      <c r="P1827" s="436">
        <v>45906.0</v>
      </c>
      <c r="Q1827" s="94" t="s">
        <v>213</v>
      </c>
      <c r="R1827" s="94">
        <v>0.0</v>
      </c>
      <c r="S1827" s="167" t="s">
        <v>126</v>
      </c>
      <c r="T1827" s="162" t="s">
        <v>195</v>
      </c>
      <c r="U1827" s="167" t="s">
        <v>128</v>
      </c>
      <c r="V1827" s="167" t="s">
        <v>302</v>
      </c>
      <c r="W1827" s="175"/>
      <c r="X1827" s="163"/>
      <c r="Y1827" s="175"/>
      <c r="Z1827" s="175"/>
      <c r="AA1827" s="175"/>
    </row>
    <row r="1828" ht="22.5" customHeight="1">
      <c r="A1828" s="72">
        <f>COUNTIF('Copy of Call &amp; Chat-Lidya (buat'!$I$4:$I$1842,I1828)</f>
        <v>2</v>
      </c>
      <c r="B1828" s="436">
        <v>46091.0</v>
      </c>
      <c r="C1828" s="94" t="s">
        <v>83</v>
      </c>
      <c r="D1828" s="94" t="s">
        <v>125</v>
      </c>
      <c r="E1828" s="94">
        <f t="shared" si="2"/>
        <v>514</v>
      </c>
      <c r="F1828" s="429">
        <v>46090.0</v>
      </c>
      <c r="G1828" s="94"/>
      <c r="H1828" s="94">
        <v>7767.0</v>
      </c>
      <c r="I1828" s="512">
        <v>11945.0</v>
      </c>
      <c r="J1828" s="161" t="s">
        <v>12239</v>
      </c>
      <c r="K1828" s="161" t="s">
        <v>12240</v>
      </c>
      <c r="L1828" s="430" t="s">
        <v>12240</v>
      </c>
      <c r="M1828" s="94">
        <v>8.1288086964E10</v>
      </c>
      <c r="N1828" s="175"/>
      <c r="O1828" s="880">
        <v>45406.0</v>
      </c>
      <c r="P1828" s="436">
        <v>45834.0</v>
      </c>
      <c r="Q1828" s="94" t="s">
        <v>124</v>
      </c>
      <c r="R1828" s="94">
        <v>1.0</v>
      </c>
      <c r="S1828" s="167" t="s">
        <v>126</v>
      </c>
      <c r="T1828" s="162" t="s">
        <v>145</v>
      </c>
      <c r="U1828" s="436" t="s">
        <v>101</v>
      </c>
      <c r="V1828" s="167" t="s">
        <v>131</v>
      </c>
      <c r="W1828" s="175"/>
      <c r="X1828" s="163"/>
      <c r="Y1828" s="175"/>
      <c r="Z1828" s="175"/>
      <c r="AA1828" s="175"/>
    </row>
    <row r="1829" ht="22.5" customHeight="1">
      <c r="A1829" s="72">
        <f>COUNTIF('Copy of Call &amp; Chat-Lidya (buat'!$I$4:$I$1842,I1829)</f>
        <v>1</v>
      </c>
      <c r="B1829" s="436">
        <v>46091.0</v>
      </c>
      <c r="C1829" s="94" t="s">
        <v>83</v>
      </c>
      <c r="D1829" s="94" t="s">
        <v>125</v>
      </c>
      <c r="E1829" s="94">
        <f t="shared" si="2"/>
        <v>515</v>
      </c>
      <c r="F1829" s="429">
        <v>46090.0</v>
      </c>
      <c r="G1829" s="94"/>
      <c r="H1829" s="94">
        <v>8530.0</v>
      </c>
      <c r="I1829" s="512">
        <v>13429.0</v>
      </c>
      <c r="J1829" s="161" t="s">
        <v>12242</v>
      </c>
      <c r="K1829" s="161" t="s">
        <v>12242</v>
      </c>
      <c r="L1829" s="430" t="s">
        <v>12242</v>
      </c>
      <c r="M1829" s="94">
        <v>8.1288107436E10</v>
      </c>
      <c r="N1829" s="94">
        <v>8.1288107436E10</v>
      </c>
      <c r="O1829" s="880">
        <v>45564.0</v>
      </c>
      <c r="P1829" s="436">
        <v>45834.0</v>
      </c>
      <c r="Q1829" s="94" t="s">
        <v>124</v>
      </c>
      <c r="R1829" s="94">
        <v>1.0</v>
      </c>
      <c r="S1829" s="167" t="s">
        <v>126</v>
      </c>
      <c r="T1829" s="162" t="s">
        <v>350</v>
      </c>
      <c r="U1829" s="167" t="s">
        <v>101</v>
      </c>
      <c r="V1829" s="167" t="s">
        <v>131</v>
      </c>
      <c r="W1829" s="175"/>
      <c r="X1829" s="163"/>
      <c r="Y1829" s="175"/>
      <c r="Z1829" s="175" t="s">
        <v>11969</v>
      </c>
      <c r="AA1829" s="175"/>
    </row>
    <row r="1830" ht="22.5" customHeight="1">
      <c r="A1830" s="72">
        <f>COUNTIF('Copy of Call &amp; Chat-Lidya (buat'!$I$4:$I$1842,I1830)</f>
        <v>1</v>
      </c>
      <c r="B1830" s="436">
        <v>46091.0</v>
      </c>
      <c r="C1830" s="94" t="s">
        <v>83</v>
      </c>
      <c r="D1830" s="94" t="s">
        <v>125</v>
      </c>
      <c r="E1830" s="94">
        <f t="shared" si="2"/>
        <v>516</v>
      </c>
      <c r="F1830" s="429">
        <v>46090.0</v>
      </c>
      <c r="G1830" s="94"/>
      <c r="H1830" s="94">
        <v>7203.0</v>
      </c>
      <c r="I1830" s="512">
        <v>10813.0</v>
      </c>
      <c r="J1830" s="161" t="s">
        <v>12243</v>
      </c>
      <c r="K1830" s="161" t="s">
        <v>12244</v>
      </c>
      <c r="L1830" s="430" t="s">
        <v>12244</v>
      </c>
      <c r="M1830" s="94">
        <v>8.128844806E10</v>
      </c>
      <c r="N1830" s="94">
        <v>8.128844806E10</v>
      </c>
      <c r="O1830" s="880">
        <v>45271.0</v>
      </c>
      <c r="P1830" s="436">
        <v>45834.0</v>
      </c>
      <c r="Q1830" s="94" t="s">
        <v>124</v>
      </c>
      <c r="R1830" s="94">
        <v>1.0</v>
      </c>
      <c r="S1830" s="167" t="s">
        <v>350</v>
      </c>
      <c r="T1830" s="162" t="s">
        <v>145</v>
      </c>
      <c r="U1830" s="167" t="s">
        <v>101</v>
      </c>
      <c r="V1830" s="167" t="s">
        <v>131</v>
      </c>
      <c r="W1830" s="175"/>
      <c r="X1830" s="163"/>
      <c r="Y1830" s="175"/>
      <c r="Z1830" s="175" t="s">
        <v>11351</v>
      </c>
      <c r="AA1830" s="175"/>
    </row>
    <row r="1831" ht="22.5" customHeight="1">
      <c r="A1831" s="72">
        <f>COUNTIF('Copy of Call &amp; Chat-Lidya (buat'!$I$4:$I$1842,I1831)</f>
        <v>2</v>
      </c>
      <c r="B1831" s="436">
        <v>46091.0</v>
      </c>
      <c r="C1831" s="94" t="s">
        <v>83</v>
      </c>
      <c r="D1831" s="94" t="s">
        <v>125</v>
      </c>
      <c r="E1831" s="94">
        <f t="shared" si="2"/>
        <v>517</v>
      </c>
      <c r="F1831" s="429">
        <v>46090.0</v>
      </c>
      <c r="G1831" s="94"/>
      <c r="H1831" s="94">
        <v>7257.0</v>
      </c>
      <c r="I1831" s="512">
        <v>10929.0</v>
      </c>
      <c r="J1831" s="161" t="s">
        <v>12245</v>
      </c>
      <c r="K1831" s="161" t="s">
        <v>12246</v>
      </c>
      <c r="L1831" s="430" t="s">
        <v>12246</v>
      </c>
      <c r="M1831" s="94">
        <v>8.1288559593E10</v>
      </c>
      <c r="N1831" s="94">
        <v>812.0</v>
      </c>
      <c r="O1831" s="880">
        <v>45290.0</v>
      </c>
      <c r="P1831" s="436">
        <v>45834.0</v>
      </c>
      <c r="Q1831" s="94" t="s">
        <v>124</v>
      </c>
      <c r="R1831" s="94">
        <v>1.0</v>
      </c>
      <c r="S1831" s="167" t="s">
        <v>251</v>
      </c>
      <c r="T1831" s="162" t="s">
        <v>195</v>
      </c>
      <c r="U1831" s="167" t="s">
        <v>128</v>
      </c>
      <c r="V1831" s="167" t="s">
        <v>302</v>
      </c>
      <c r="W1831" s="175"/>
      <c r="X1831" s="163"/>
      <c r="Y1831" s="175"/>
      <c r="Z1831" s="175"/>
      <c r="AA1831" s="175"/>
    </row>
    <row r="1832" ht="22.5" customHeight="1">
      <c r="A1832" s="72">
        <f>COUNTIF('Copy of Call &amp; Chat-Lidya (buat'!$I$4:$I$1842,I1832)</f>
        <v>1</v>
      </c>
      <c r="B1832" s="436">
        <v>46091.0</v>
      </c>
      <c r="C1832" s="94" t="s">
        <v>83</v>
      </c>
      <c r="D1832" s="94" t="s">
        <v>125</v>
      </c>
      <c r="E1832" s="94">
        <f t="shared" si="2"/>
        <v>518</v>
      </c>
      <c r="F1832" s="429">
        <v>46090.0</v>
      </c>
      <c r="G1832" s="94"/>
      <c r="H1832" s="94">
        <v>8403.0</v>
      </c>
      <c r="I1832" s="512">
        <v>13199.0</v>
      </c>
      <c r="J1832" s="161" t="s">
        <v>12249</v>
      </c>
      <c r="K1832" s="161" t="s">
        <v>12249</v>
      </c>
      <c r="L1832" s="430" t="s">
        <v>12249</v>
      </c>
      <c r="M1832" s="94">
        <v>8.1288817119E10</v>
      </c>
      <c r="N1832" s="94">
        <v>8.1288817119E10</v>
      </c>
      <c r="O1832" s="880">
        <v>45537.0</v>
      </c>
      <c r="P1832" s="436">
        <v>45834.0</v>
      </c>
      <c r="Q1832" s="94" t="s">
        <v>124</v>
      </c>
      <c r="R1832" s="94">
        <v>0.0</v>
      </c>
      <c r="S1832" s="167" t="s">
        <v>251</v>
      </c>
      <c r="T1832" s="162" t="s">
        <v>127</v>
      </c>
      <c r="U1832" s="167" t="s">
        <v>128</v>
      </c>
      <c r="V1832" s="167" t="s">
        <v>131</v>
      </c>
      <c r="W1832" s="175"/>
      <c r="X1832" s="163"/>
      <c r="Y1832" s="175"/>
      <c r="Z1832" s="175" t="s">
        <v>10319</v>
      </c>
      <c r="AA1832" s="175"/>
    </row>
    <row r="1833" ht="22.5" customHeight="1">
      <c r="A1833" s="72">
        <f>COUNTIF('Copy of Call &amp; Chat-Lidya (buat'!$I$4:$I$1842,I1833)</f>
        <v>1</v>
      </c>
      <c r="B1833" s="436">
        <v>46091.0</v>
      </c>
      <c r="C1833" s="94" t="s">
        <v>83</v>
      </c>
      <c r="D1833" s="94" t="s">
        <v>125</v>
      </c>
      <c r="E1833" s="94">
        <f t="shared" si="2"/>
        <v>519</v>
      </c>
      <c r="F1833" s="429">
        <v>46090.0</v>
      </c>
      <c r="G1833" s="94"/>
      <c r="H1833" s="94">
        <v>612.0</v>
      </c>
      <c r="I1833" s="512">
        <v>810.0</v>
      </c>
      <c r="J1833" s="161" t="s">
        <v>12254</v>
      </c>
      <c r="K1833" s="161" t="s">
        <v>12255</v>
      </c>
      <c r="L1833" s="430" t="s">
        <v>12255</v>
      </c>
      <c r="M1833" s="94">
        <v>8.128907311E10</v>
      </c>
      <c r="N1833" s="94">
        <v>8.128907311E10</v>
      </c>
      <c r="O1833" s="880">
        <v>44333.0</v>
      </c>
      <c r="P1833" s="436">
        <v>45834.0</v>
      </c>
      <c r="Q1833" s="94" t="s">
        <v>98</v>
      </c>
      <c r="R1833" s="94">
        <v>1.0</v>
      </c>
      <c r="S1833" s="167" t="s">
        <v>350</v>
      </c>
      <c r="T1833" s="162" t="s">
        <v>145</v>
      </c>
      <c r="U1833" s="167" t="s">
        <v>101</v>
      </c>
      <c r="V1833" s="167" t="s">
        <v>131</v>
      </c>
      <c r="W1833" s="175"/>
      <c r="X1833" s="163"/>
      <c r="Y1833" s="175"/>
      <c r="Z1833" s="175" t="s">
        <v>11351</v>
      </c>
      <c r="AA1833" s="175"/>
    </row>
    <row r="1834" ht="22.5" customHeight="1">
      <c r="A1834" s="72">
        <f>COUNTIF('Copy of Call &amp; Chat-Lidya (buat'!$I$4:$I$1842,I1834)</f>
        <v>2</v>
      </c>
      <c r="B1834" s="436">
        <v>46091.0</v>
      </c>
      <c r="C1834" s="94" t="s">
        <v>83</v>
      </c>
      <c r="D1834" s="94" t="s">
        <v>125</v>
      </c>
      <c r="E1834" s="94">
        <f t="shared" si="2"/>
        <v>520</v>
      </c>
      <c r="F1834" s="429">
        <v>46090.0</v>
      </c>
      <c r="G1834" s="94"/>
      <c r="H1834" s="94">
        <v>8110.0</v>
      </c>
      <c r="I1834" s="512">
        <v>12555.0</v>
      </c>
      <c r="J1834" s="161" t="s">
        <v>12256</v>
      </c>
      <c r="K1834" s="161" t="s">
        <v>5073</v>
      </c>
      <c r="L1834" s="430" t="s">
        <v>5073</v>
      </c>
      <c r="M1834" s="94">
        <v>8.1289588805E10</v>
      </c>
      <c r="N1834" s="94">
        <v>8.1289588805E10</v>
      </c>
      <c r="O1834" s="880">
        <v>45468.0</v>
      </c>
      <c r="P1834" s="436">
        <v>45834.0</v>
      </c>
      <c r="Q1834" s="94" t="s">
        <v>98</v>
      </c>
      <c r="R1834" s="94">
        <v>1.0</v>
      </c>
      <c r="S1834" s="167" t="s">
        <v>126</v>
      </c>
      <c r="T1834" s="162" t="s">
        <v>145</v>
      </c>
      <c r="U1834" s="167" t="s">
        <v>101</v>
      </c>
      <c r="V1834" s="167" t="s">
        <v>131</v>
      </c>
      <c r="W1834" s="175"/>
      <c r="X1834" s="163"/>
      <c r="Y1834" s="175"/>
      <c r="Z1834" s="175"/>
      <c r="AA1834" s="175"/>
    </row>
    <row r="1835" ht="22.5" customHeight="1">
      <c r="A1835" s="72">
        <f>COUNTIF('Copy of Call &amp; Chat-Lidya (buat'!$I$4:$I$1842,I1835)</f>
        <v>2</v>
      </c>
      <c r="B1835" s="436">
        <v>46091.0</v>
      </c>
      <c r="C1835" s="94" t="s">
        <v>83</v>
      </c>
      <c r="D1835" s="94" t="s">
        <v>125</v>
      </c>
      <c r="E1835" s="94">
        <f t="shared" si="2"/>
        <v>521</v>
      </c>
      <c r="F1835" s="429">
        <v>46090.0</v>
      </c>
      <c r="G1835" s="94"/>
      <c r="H1835" s="94">
        <v>9920.0</v>
      </c>
      <c r="I1835" s="512">
        <v>16493.0</v>
      </c>
      <c r="J1835" s="161" t="s">
        <v>12261</v>
      </c>
      <c r="K1835" s="161" t="s">
        <v>12262</v>
      </c>
      <c r="L1835" s="430" t="s">
        <v>12262</v>
      </c>
      <c r="M1835" s="94">
        <v>8.1289757428E10</v>
      </c>
      <c r="N1835" s="94">
        <v>8.1289757428E10</v>
      </c>
      <c r="O1835" s="880">
        <v>45932.0</v>
      </c>
      <c r="P1835" s="436">
        <v>45946.0</v>
      </c>
      <c r="Q1835" s="94" t="s">
        <v>124</v>
      </c>
      <c r="R1835" s="94">
        <v>1.0</v>
      </c>
      <c r="S1835" s="167" t="s">
        <v>126</v>
      </c>
      <c r="T1835" s="162" t="s">
        <v>145</v>
      </c>
      <c r="U1835" s="167" t="s">
        <v>101</v>
      </c>
      <c r="V1835" s="167" t="s">
        <v>131</v>
      </c>
      <c r="W1835" s="175"/>
      <c r="X1835" s="163"/>
      <c r="Y1835" s="175"/>
      <c r="Z1835" s="175"/>
      <c r="AA1835" s="175"/>
    </row>
    <row r="1836" ht="22.5" customHeight="1">
      <c r="A1836" s="72">
        <f>COUNTIF('Copy of Call &amp; Chat-Lidya (buat'!$I$4:$I$1842,I1836)</f>
        <v>2</v>
      </c>
      <c r="B1836" s="436">
        <v>46091.0</v>
      </c>
      <c r="C1836" s="94" t="s">
        <v>83</v>
      </c>
      <c r="D1836" s="94" t="s">
        <v>125</v>
      </c>
      <c r="E1836" s="94">
        <f t="shared" si="2"/>
        <v>522</v>
      </c>
      <c r="F1836" s="429">
        <v>46090.0</v>
      </c>
      <c r="G1836" s="94"/>
      <c r="H1836" s="94">
        <v>8641.0</v>
      </c>
      <c r="I1836" s="512">
        <v>13671.0</v>
      </c>
      <c r="J1836" s="161" t="s">
        <v>12263</v>
      </c>
      <c r="K1836" s="161" t="s">
        <v>12264</v>
      </c>
      <c r="L1836" s="430" t="s">
        <v>12264</v>
      </c>
      <c r="M1836" s="94">
        <v>8.12898349E10</v>
      </c>
      <c r="N1836" s="94">
        <v>8.12898349E10</v>
      </c>
      <c r="O1836" s="880">
        <v>45587.0</v>
      </c>
      <c r="P1836" s="436">
        <v>45834.0</v>
      </c>
      <c r="Q1836" s="94" t="s">
        <v>124</v>
      </c>
      <c r="R1836" s="94">
        <v>1.0</v>
      </c>
      <c r="S1836" s="167" t="s">
        <v>251</v>
      </c>
      <c r="T1836" s="162" t="s">
        <v>145</v>
      </c>
      <c r="U1836" s="167" t="s">
        <v>101</v>
      </c>
      <c r="V1836" s="167" t="s">
        <v>131</v>
      </c>
      <c r="W1836" s="175"/>
      <c r="X1836" s="163"/>
      <c r="Y1836" s="175"/>
      <c r="Z1836" s="175"/>
      <c r="AA1836" s="175"/>
    </row>
    <row r="1837" ht="22.5" customHeight="1">
      <c r="A1837" s="72">
        <f>COUNTIF('Copy of Call &amp; Chat-Lidya (buat'!$I$4:$I$1842,I1837)</f>
        <v>1</v>
      </c>
      <c r="B1837" s="436">
        <v>46091.0</v>
      </c>
      <c r="C1837" s="94" t="s">
        <v>83</v>
      </c>
      <c r="D1837" s="94" t="s">
        <v>125</v>
      </c>
      <c r="E1837" s="94">
        <f t="shared" si="2"/>
        <v>523</v>
      </c>
      <c r="F1837" s="429">
        <v>46090.0</v>
      </c>
      <c r="G1837" s="94"/>
      <c r="H1837" s="94">
        <v>9618.0</v>
      </c>
      <c r="I1837" s="512">
        <v>15832.0</v>
      </c>
      <c r="J1837" s="161" t="s">
        <v>8693</v>
      </c>
      <c r="K1837" s="161" t="s">
        <v>8694</v>
      </c>
      <c r="L1837" s="430" t="s">
        <v>8694</v>
      </c>
      <c r="M1837" s="94">
        <v>8.12898726E10</v>
      </c>
      <c r="N1837" s="94">
        <v>8.12898726E10</v>
      </c>
      <c r="O1837" s="880">
        <v>45846.0</v>
      </c>
      <c r="P1837" s="436">
        <v>45860.0</v>
      </c>
      <c r="Q1837" s="94" t="s">
        <v>124</v>
      </c>
      <c r="R1837" s="94">
        <v>0.0</v>
      </c>
      <c r="S1837" s="167" t="s">
        <v>99</v>
      </c>
      <c r="T1837" s="162" t="s">
        <v>145</v>
      </c>
      <c r="U1837" s="167" t="s">
        <v>101</v>
      </c>
      <c r="V1837" s="167" t="s">
        <v>131</v>
      </c>
      <c r="W1837" s="175"/>
      <c r="X1837" s="163"/>
      <c r="Y1837" s="175"/>
      <c r="Z1837" s="175" t="s">
        <v>12267</v>
      </c>
      <c r="AA1837" s="175"/>
    </row>
    <row r="1838" ht="22.5" customHeight="1">
      <c r="A1838" s="72">
        <f>COUNTIF('Copy of Call &amp; Chat-Lidya (buat'!$I$4:$I$1842,I1838)</f>
        <v>2</v>
      </c>
      <c r="B1838" s="436">
        <v>46091.0</v>
      </c>
      <c r="C1838" s="94" t="s">
        <v>83</v>
      </c>
      <c r="D1838" s="94" t="s">
        <v>125</v>
      </c>
      <c r="E1838" s="94">
        <f t="shared" si="2"/>
        <v>524</v>
      </c>
      <c r="F1838" s="429">
        <v>46090.0</v>
      </c>
      <c r="G1838" s="94"/>
      <c r="H1838" s="94">
        <v>8534.0</v>
      </c>
      <c r="I1838" s="512">
        <v>13440.0</v>
      </c>
      <c r="J1838" s="161" t="s">
        <v>12268</v>
      </c>
      <c r="K1838" s="161" t="s">
        <v>12269</v>
      </c>
      <c r="L1838" s="430" t="s">
        <v>12269</v>
      </c>
      <c r="M1838" s="94">
        <v>8.1290447667E10</v>
      </c>
      <c r="N1838" s="175"/>
      <c r="O1838" s="880">
        <v>45565.0</v>
      </c>
      <c r="P1838" s="436">
        <v>45834.0</v>
      </c>
      <c r="Q1838" s="94" t="s">
        <v>115</v>
      </c>
      <c r="R1838" s="94">
        <v>1.0</v>
      </c>
      <c r="S1838" s="167" t="s">
        <v>251</v>
      </c>
      <c r="T1838" s="162" t="s">
        <v>145</v>
      </c>
      <c r="U1838" s="167" t="s">
        <v>101</v>
      </c>
      <c r="V1838" s="167" t="s">
        <v>131</v>
      </c>
      <c r="W1838" s="175"/>
      <c r="X1838" s="163"/>
      <c r="Y1838" s="175"/>
      <c r="Z1838" s="175"/>
      <c r="AA1838" s="175"/>
    </row>
    <row r="1839" ht="22.5" customHeight="1">
      <c r="A1839" s="72">
        <f>COUNTIF('Copy of Call &amp; Chat-Lidya (buat'!$I$4:$I$1842,I1839)</f>
        <v>1</v>
      </c>
      <c r="B1839" s="436">
        <v>46091.0</v>
      </c>
      <c r="C1839" s="94" t="s">
        <v>83</v>
      </c>
      <c r="D1839" s="94" t="s">
        <v>125</v>
      </c>
      <c r="E1839" s="94">
        <f t="shared" si="2"/>
        <v>525</v>
      </c>
      <c r="F1839" s="429">
        <v>46090.0</v>
      </c>
      <c r="G1839" s="94"/>
      <c r="H1839" s="94">
        <v>8504.0</v>
      </c>
      <c r="I1839" s="512">
        <v>13386.0</v>
      </c>
      <c r="J1839" s="161" t="s">
        <v>12270</v>
      </c>
      <c r="K1839" s="161" t="s">
        <v>12271</v>
      </c>
      <c r="L1839" s="430" t="s">
        <v>12271</v>
      </c>
      <c r="M1839" s="94">
        <v>8.1290800723E10</v>
      </c>
      <c r="N1839" s="94">
        <v>8.1290800723E10</v>
      </c>
      <c r="O1839" s="880">
        <v>45559.0</v>
      </c>
      <c r="P1839" s="436">
        <v>45834.0</v>
      </c>
      <c r="Q1839" s="94" t="s">
        <v>213</v>
      </c>
      <c r="R1839" s="94">
        <v>1.0</v>
      </c>
      <c r="S1839" s="167" t="s">
        <v>292</v>
      </c>
      <c r="T1839" s="162" t="s">
        <v>145</v>
      </c>
      <c r="U1839" s="167" t="s">
        <v>101</v>
      </c>
      <c r="V1839" s="167" t="s">
        <v>664</v>
      </c>
      <c r="W1839" s="175"/>
      <c r="X1839" s="163"/>
      <c r="Y1839" s="175"/>
      <c r="Z1839" s="175" t="s">
        <v>12273</v>
      </c>
      <c r="AA1839" s="175"/>
    </row>
    <row r="1840" ht="22.5" customHeight="1">
      <c r="A1840" s="72">
        <f>COUNTIF('Copy of Call &amp; Chat-Lidya (buat'!$I$4:$I$1842,I1840)</f>
        <v>2</v>
      </c>
      <c r="B1840" s="436">
        <v>46091.0</v>
      </c>
      <c r="C1840" s="94" t="s">
        <v>83</v>
      </c>
      <c r="D1840" s="94" t="s">
        <v>125</v>
      </c>
      <c r="E1840" s="94">
        <f t="shared" si="2"/>
        <v>526</v>
      </c>
      <c r="F1840" s="429">
        <v>46090.0</v>
      </c>
      <c r="G1840" s="94"/>
      <c r="H1840" s="94">
        <v>9745.0</v>
      </c>
      <c r="I1840" s="512">
        <v>16140.0</v>
      </c>
      <c r="J1840" s="161" t="s">
        <v>12275</v>
      </c>
      <c r="K1840" s="161" t="s">
        <v>3190</v>
      </c>
      <c r="L1840" s="430" t="s">
        <v>3190</v>
      </c>
      <c r="M1840" s="94">
        <v>8.1291516813E10</v>
      </c>
      <c r="N1840" s="94">
        <v>8.1291516813E10</v>
      </c>
      <c r="O1840" s="880">
        <v>45882.0</v>
      </c>
      <c r="P1840" s="436"/>
      <c r="Q1840" s="175"/>
      <c r="R1840" s="94">
        <v>1.0</v>
      </c>
      <c r="S1840" s="167" t="s">
        <v>99</v>
      </c>
      <c r="T1840" s="162" t="s">
        <v>145</v>
      </c>
      <c r="U1840" s="167" t="s">
        <v>101</v>
      </c>
      <c r="V1840" s="167" t="s">
        <v>131</v>
      </c>
      <c r="W1840" s="175"/>
      <c r="X1840" s="163"/>
      <c r="Y1840" s="175"/>
      <c r="Z1840" s="175"/>
      <c r="AA1840" s="175"/>
    </row>
    <row r="1841" ht="22.5" customHeight="1">
      <c r="A1841" s="72">
        <f>COUNTIF('Copy of Call &amp; Chat-Lidya (buat'!$I$4:$I$1842,I1841)</f>
        <v>2</v>
      </c>
      <c r="B1841" s="436">
        <v>46091.0</v>
      </c>
      <c r="C1841" s="94" t="s">
        <v>83</v>
      </c>
      <c r="D1841" s="94" t="s">
        <v>125</v>
      </c>
      <c r="E1841" s="94">
        <f t="shared" si="2"/>
        <v>527</v>
      </c>
      <c r="F1841" s="429">
        <v>46090.0</v>
      </c>
      <c r="G1841" s="94"/>
      <c r="H1841" s="94">
        <v>7150.0</v>
      </c>
      <c r="I1841" s="512">
        <v>10686.0</v>
      </c>
      <c r="J1841" s="161" t="s">
        <v>12276</v>
      </c>
      <c r="K1841" s="161" t="s">
        <v>12276</v>
      </c>
      <c r="L1841" s="430" t="s">
        <v>12276</v>
      </c>
      <c r="M1841" s="94">
        <v>8.1291845831E10</v>
      </c>
      <c r="N1841" s="94">
        <v>8.1291845831E10</v>
      </c>
      <c r="O1841" s="880">
        <v>45251.0</v>
      </c>
      <c r="P1841" s="436"/>
      <c r="Q1841" s="175"/>
      <c r="R1841" s="94">
        <v>1.0</v>
      </c>
      <c r="S1841" s="167" t="s">
        <v>99</v>
      </c>
      <c r="T1841" s="162" t="s">
        <v>145</v>
      </c>
      <c r="U1841" s="167" t="s">
        <v>101</v>
      </c>
      <c r="V1841" s="167" t="s">
        <v>131</v>
      </c>
      <c r="W1841" s="175"/>
      <c r="X1841" s="163"/>
      <c r="Y1841" s="175"/>
      <c r="Z1841" s="175"/>
      <c r="AA1841" s="175"/>
    </row>
    <row r="1842" ht="22.5" customHeight="1">
      <c r="A1842" s="72">
        <f>COUNTIF('Copy of Call &amp; Chat-Lidya (buat'!$I$4:$I$1842,I1842)</f>
        <v>3</v>
      </c>
      <c r="B1842" s="436">
        <v>46091.0</v>
      </c>
      <c r="C1842" s="94" t="s">
        <v>83</v>
      </c>
      <c r="D1842" s="94" t="s">
        <v>125</v>
      </c>
      <c r="E1842" s="94">
        <f t="shared" si="2"/>
        <v>528</v>
      </c>
      <c r="F1842" s="429">
        <v>46090.0</v>
      </c>
      <c r="G1842" s="94"/>
      <c r="H1842" s="94">
        <v>7414.0</v>
      </c>
      <c r="I1842" s="512">
        <v>11211.0</v>
      </c>
      <c r="J1842" s="161" t="s">
        <v>10284</v>
      </c>
      <c r="K1842" s="161" t="s">
        <v>10287</v>
      </c>
      <c r="L1842" s="430" t="s">
        <v>10287</v>
      </c>
      <c r="M1842" s="94">
        <v>8.1292651134E10</v>
      </c>
      <c r="N1842" s="94">
        <v>8.3150229874E10</v>
      </c>
      <c r="O1842" s="880">
        <v>45322.0</v>
      </c>
      <c r="P1842" s="436"/>
      <c r="Q1842" s="175"/>
      <c r="R1842" s="94">
        <v>1.0</v>
      </c>
      <c r="S1842" s="167" t="s">
        <v>99</v>
      </c>
      <c r="T1842" s="162" t="s">
        <v>145</v>
      </c>
      <c r="U1842" s="167" t="s">
        <v>101</v>
      </c>
      <c r="V1842" s="167" t="s">
        <v>131</v>
      </c>
      <c r="W1842" s="175"/>
      <c r="X1842" s="163"/>
      <c r="Y1842" s="175"/>
      <c r="Z1842" s="175"/>
      <c r="AA1842" s="175"/>
    </row>
    <row r="1843" ht="22.5" customHeight="1">
      <c r="A1843" s="72">
        <f>COUNTIF('Copy of Call &amp; Chat-Lidya (buat'!$I$4:$I$1842,I1843)</f>
        <v>1</v>
      </c>
      <c r="B1843" s="436">
        <v>46091.0</v>
      </c>
      <c r="C1843" s="94" t="s">
        <v>83</v>
      </c>
      <c r="D1843" s="94" t="s">
        <v>125</v>
      </c>
      <c r="E1843" s="94">
        <f t="shared" si="2"/>
        <v>529</v>
      </c>
      <c r="F1843" s="429">
        <v>46090.0</v>
      </c>
      <c r="G1843" s="94"/>
      <c r="H1843" s="94">
        <v>8677.0</v>
      </c>
      <c r="I1843" s="512">
        <v>13731.0</v>
      </c>
      <c r="J1843" s="161" t="s">
        <v>12278</v>
      </c>
      <c r="K1843" s="161" t="s">
        <v>12279</v>
      </c>
      <c r="L1843" s="430" t="s">
        <v>12279</v>
      </c>
      <c r="M1843" s="94">
        <v>8.1292814904E10</v>
      </c>
      <c r="N1843" s="94">
        <v>8.1292814904E10</v>
      </c>
      <c r="O1843" s="880">
        <v>45596.0</v>
      </c>
      <c r="P1843" s="436"/>
      <c r="Q1843" s="175"/>
      <c r="R1843" s="94">
        <v>1.0</v>
      </c>
      <c r="S1843" s="167" t="s">
        <v>99</v>
      </c>
      <c r="T1843" s="162" t="s">
        <v>145</v>
      </c>
      <c r="U1843" s="167" t="s">
        <v>101</v>
      </c>
      <c r="V1843" s="167" t="s">
        <v>131</v>
      </c>
      <c r="W1843" s="175"/>
      <c r="X1843" s="163"/>
      <c r="Y1843" s="175"/>
      <c r="Z1843" s="175"/>
      <c r="AA1843" s="175"/>
    </row>
    <row r="1844" ht="22.5" customHeight="1">
      <c r="A1844" s="72">
        <f>COUNTIF('Copy of Call &amp; Chat-Lidya (buat'!$I$4:$I$1842,I1844)</f>
        <v>1</v>
      </c>
      <c r="B1844" s="436">
        <v>46091.0</v>
      </c>
      <c r="C1844" s="94" t="s">
        <v>83</v>
      </c>
      <c r="D1844" s="94" t="s">
        <v>125</v>
      </c>
      <c r="E1844" s="94">
        <f t="shared" si="2"/>
        <v>530</v>
      </c>
      <c r="F1844" s="429">
        <v>46090.0</v>
      </c>
      <c r="G1844" s="94"/>
      <c r="H1844" s="94">
        <v>10012.0</v>
      </c>
      <c r="I1844" s="512">
        <v>16672.0</v>
      </c>
      <c r="J1844" s="161" t="s">
        <v>12280</v>
      </c>
      <c r="K1844" s="161" t="s">
        <v>12281</v>
      </c>
      <c r="L1844" s="430" t="s">
        <v>12281</v>
      </c>
      <c r="M1844" s="94">
        <v>8.1292837383E10</v>
      </c>
      <c r="N1844" s="94">
        <v>8.2330204384E10</v>
      </c>
      <c r="O1844" s="880">
        <v>45954.0</v>
      </c>
      <c r="P1844" s="436"/>
      <c r="Q1844" s="175"/>
      <c r="R1844" s="94">
        <v>1.0</v>
      </c>
      <c r="S1844" s="167" t="s">
        <v>99</v>
      </c>
      <c r="T1844" s="162" t="s">
        <v>145</v>
      </c>
      <c r="U1844" s="167" t="s">
        <v>101</v>
      </c>
      <c r="V1844" s="167" t="s">
        <v>131</v>
      </c>
      <c r="W1844" s="175"/>
      <c r="X1844" s="163"/>
      <c r="Y1844" s="175"/>
      <c r="Z1844" s="175"/>
      <c r="AA1844" s="175"/>
    </row>
    <row r="1845" ht="22.5" customHeight="1">
      <c r="A1845" s="72">
        <f>COUNTIF('Copy of Call &amp; Chat-Lidya (buat'!$I$4:$I$1842,I1845)</f>
        <v>2</v>
      </c>
      <c r="B1845" s="436">
        <v>46091.0</v>
      </c>
      <c r="C1845" s="94" t="s">
        <v>83</v>
      </c>
      <c r="D1845" s="94" t="s">
        <v>125</v>
      </c>
      <c r="E1845" s="94">
        <f t="shared" si="2"/>
        <v>531</v>
      </c>
      <c r="F1845" s="429">
        <v>46090.0</v>
      </c>
      <c r="G1845" s="94"/>
      <c r="H1845" s="94">
        <v>7509.0</v>
      </c>
      <c r="I1845" s="512">
        <v>11409.0</v>
      </c>
      <c r="J1845" s="161" t="s">
        <v>10026</v>
      </c>
      <c r="K1845" s="161" t="s">
        <v>10027</v>
      </c>
      <c r="L1845" s="430" t="s">
        <v>10027</v>
      </c>
      <c r="M1845" s="94">
        <v>8.1293778002E10</v>
      </c>
      <c r="N1845" s="175"/>
      <c r="O1845" s="880">
        <v>45343.0</v>
      </c>
      <c r="P1845" s="436"/>
      <c r="Q1845" s="175"/>
      <c r="R1845" s="94">
        <v>1.0</v>
      </c>
      <c r="S1845" s="167" t="s">
        <v>99</v>
      </c>
      <c r="T1845" s="162" t="s">
        <v>145</v>
      </c>
      <c r="U1845" s="167" t="s">
        <v>101</v>
      </c>
      <c r="V1845" s="167" t="s">
        <v>131</v>
      </c>
      <c r="W1845" s="175"/>
      <c r="X1845" s="163"/>
      <c r="Y1845" s="175"/>
      <c r="Z1845" s="175"/>
      <c r="AA1845" s="175"/>
    </row>
    <row r="1846" ht="22.5" customHeight="1">
      <c r="A1846" s="72">
        <f>COUNTIF('Copy of Call &amp; Chat-Lidya (buat'!$I$4:$I$1842,I1846)</f>
        <v>1</v>
      </c>
      <c r="B1846" s="436">
        <v>46091.0</v>
      </c>
      <c r="C1846" s="94" t="s">
        <v>83</v>
      </c>
      <c r="D1846" s="94" t="s">
        <v>125</v>
      </c>
      <c r="E1846" s="94">
        <f t="shared" si="2"/>
        <v>532</v>
      </c>
      <c r="F1846" s="429">
        <v>46090.0</v>
      </c>
      <c r="G1846" s="94"/>
      <c r="H1846" s="94">
        <v>677.0</v>
      </c>
      <c r="I1846" s="512">
        <v>902.0</v>
      </c>
      <c r="J1846" s="161" t="s">
        <v>12282</v>
      </c>
      <c r="K1846" s="161" t="s">
        <v>12283</v>
      </c>
      <c r="L1846" s="430" t="s">
        <v>12283</v>
      </c>
      <c r="M1846" s="94">
        <v>8.1293924443E10</v>
      </c>
      <c r="N1846" s="94">
        <v>8.1293924443E10</v>
      </c>
      <c r="O1846" s="880">
        <v>44338.0</v>
      </c>
      <c r="P1846" s="436"/>
      <c r="Q1846" s="175"/>
      <c r="R1846" s="94">
        <v>1.0</v>
      </c>
      <c r="S1846" s="167" t="s">
        <v>99</v>
      </c>
      <c r="T1846" s="162" t="s">
        <v>145</v>
      </c>
      <c r="U1846" s="167" t="s">
        <v>101</v>
      </c>
      <c r="V1846" s="167" t="s">
        <v>131</v>
      </c>
      <c r="W1846" s="175"/>
      <c r="X1846" s="163"/>
      <c r="Y1846" s="175"/>
      <c r="Z1846" s="175"/>
      <c r="AA1846" s="175"/>
    </row>
    <row r="1847" ht="22.5" customHeight="1">
      <c r="A1847" s="72">
        <f>COUNTIF('Copy of Call &amp; Chat-Lidya (buat'!$I$4:$I$1842,I1847)</f>
        <v>1</v>
      </c>
      <c r="B1847" s="436">
        <v>46091.0</v>
      </c>
      <c r="C1847" s="94" t="s">
        <v>83</v>
      </c>
      <c r="D1847" s="94" t="s">
        <v>125</v>
      </c>
      <c r="E1847" s="94">
        <f t="shared" si="2"/>
        <v>533</v>
      </c>
      <c r="F1847" s="429">
        <v>46090.0</v>
      </c>
      <c r="G1847" s="94"/>
      <c r="H1847" s="94">
        <v>7321.0</v>
      </c>
      <c r="I1847" s="512">
        <v>11035.0</v>
      </c>
      <c r="J1847" s="161" t="s">
        <v>12284</v>
      </c>
      <c r="K1847" s="161" t="s">
        <v>12285</v>
      </c>
      <c r="L1847" s="430" t="s">
        <v>12285</v>
      </c>
      <c r="M1847" s="94">
        <v>8.1294534523E10</v>
      </c>
      <c r="N1847" s="94">
        <v>8.1294534523E10</v>
      </c>
      <c r="O1847" s="880">
        <v>45303.0</v>
      </c>
      <c r="P1847" s="436"/>
      <c r="Q1847" s="175"/>
      <c r="R1847" s="94">
        <v>1.0</v>
      </c>
      <c r="S1847" s="167" t="s">
        <v>99</v>
      </c>
      <c r="T1847" s="162" t="s">
        <v>145</v>
      </c>
      <c r="U1847" s="167" t="s">
        <v>101</v>
      </c>
      <c r="V1847" s="167" t="s">
        <v>131</v>
      </c>
      <c r="W1847" s="175"/>
      <c r="X1847" s="163"/>
      <c r="Y1847" s="175"/>
      <c r="Z1847" s="175"/>
      <c r="AA1847" s="175"/>
    </row>
    <row r="1848" ht="22.5" customHeight="1">
      <c r="A1848" s="72">
        <f>COUNTIF('Copy of Call &amp; Chat-Lidya (buat'!$I$4:$I$1842,I1848)</f>
        <v>1</v>
      </c>
      <c r="B1848" s="436">
        <v>46091.0</v>
      </c>
      <c r="C1848" s="94" t="s">
        <v>83</v>
      </c>
      <c r="D1848" s="94" t="s">
        <v>125</v>
      </c>
      <c r="E1848" s="94">
        <f t="shared" si="2"/>
        <v>534</v>
      </c>
      <c r="F1848" s="429">
        <v>46090.0</v>
      </c>
      <c r="G1848" s="94"/>
      <c r="H1848" s="94">
        <v>8468.0</v>
      </c>
      <c r="I1848" s="512">
        <v>13327.0</v>
      </c>
      <c r="J1848" s="161" t="s">
        <v>12286</v>
      </c>
      <c r="K1848" s="161" t="s">
        <v>12287</v>
      </c>
      <c r="L1848" s="430" t="s">
        <v>12287</v>
      </c>
      <c r="M1848" s="94">
        <v>8.1294692227E10</v>
      </c>
      <c r="N1848" s="94">
        <v>8.5977522213E10</v>
      </c>
      <c r="O1848" s="880">
        <v>45553.0</v>
      </c>
      <c r="P1848" s="436"/>
      <c r="Q1848" s="175"/>
      <c r="R1848" s="94">
        <v>1.0</v>
      </c>
      <c r="S1848" s="167" t="s">
        <v>99</v>
      </c>
      <c r="T1848" s="162" t="s">
        <v>145</v>
      </c>
      <c r="U1848" s="167" t="s">
        <v>101</v>
      </c>
      <c r="V1848" s="167" t="s">
        <v>131</v>
      </c>
      <c r="W1848" s="175"/>
      <c r="X1848" s="163"/>
      <c r="Y1848" s="175"/>
      <c r="Z1848" s="175"/>
      <c r="AA1848" s="175"/>
    </row>
    <row r="1849" ht="22.5" customHeight="1">
      <c r="A1849" s="72">
        <f>COUNTIF('Copy of Call &amp; Chat-Lidya (buat'!$I$4:$I$1842,I1849)</f>
        <v>1</v>
      </c>
      <c r="B1849" s="436">
        <v>46091.0</v>
      </c>
      <c r="C1849" s="94" t="s">
        <v>83</v>
      </c>
      <c r="D1849" s="94" t="s">
        <v>125</v>
      </c>
      <c r="E1849" s="94">
        <f t="shared" si="2"/>
        <v>535</v>
      </c>
      <c r="F1849" s="429">
        <v>46090.0</v>
      </c>
      <c r="G1849" s="94"/>
      <c r="H1849" s="94">
        <v>10543.0</v>
      </c>
      <c r="I1849" s="512">
        <v>17632.0</v>
      </c>
      <c r="J1849" s="161" t="s">
        <v>6865</v>
      </c>
      <c r="K1849" s="161" t="s">
        <v>6866</v>
      </c>
      <c r="L1849" s="430" t="s">
        <v>6866</v>
      </c>
      <c r="M1849" s="94">
        <v>8.1295483424E10</v>
      </c>
      <c r="N1849" s="94">
        <v>8.9601162221E10</v>
      </c>
      <c r="O1849" s="880">
        <v>46046.0</v>
      </c>
      <c r="P1849" s="436"/>
      <c r="Q1849" s="175"/>
      <c r="R1849" s="94">
        <v>1.0</v>
      </c>
      <c r="S1849" s="167" t="s">
        <v>99</v>
      </c>
      <c r="T1849" s="162" t="s">
        <v>145</v>
      </c>
      <c r="U1849" s="167" t="s">
        <v>101</v>
      </c>
      <c r="V1849" s="167" t="s">
        <v>131</v>
      </c>
      <c r="W1849" s="175"/>
      <c r="X1849" s="163"/>
      <c r="Y1849" s="175"/>
      <c r="Z1849" s="175"/>
      <c r="AA1849" s="175"/>
    </row>
    <row r="1850" ht="22.5" customHeight="1">
      <c r="A1850" s="72">
        <f>COUNTIF('Copy of Call &amp; Chat-Lidya (buat'!$I$4:$I$1842,I1850)</f>
        <v>1</v>
      </c>
      <c r="B1850" s="436">
        <v>46091.0</v>
      </c>
      <c r="C1850" s="94" t="s">
        <v>83</v>
      </c>
      <c r="D1850" s="94" t="s">
        <v>125</v>
      </c>
      <c r="E1850" s="94">
        <f t="shared" si="2"/>
        <v>536</v>
      </c>
      <c r="F1850" s="429">
        <v>46090.0</v>
      </c>
      <c r="G1850" s="94"/>
      <c r="H1850" s="94">
        <v>8590.0</v>
      </c>
      <c r="I1850" s="512">
        <v>13562.0</v>
      </c>
      <c r="J1850" s="161" t="s">
        <v>12288</v>
      </c>
      <c r="K1850" s="161" t="s">
        <v>7215</v>
      </c>
      <c r="L1850" s="430" t="s">
        <v>7215</v>
      </c>
      <c r="M1850" s="94">
        <v>8.1295555532E10</v>
      </c>
      <c r="N1850" s="94">
        <v>8.1295555532E10</v>
      </c>
      <c r="O1850" s="880">
        <v>45576.0</v>
      </c>
      <c r="P1850" s="436"/>
      <c r="Q1850" s="175"/>
      <c r="R1850" s="94">
        <v>1.0</v>
      </c>
      <c r="S1850" s="167" t="s">
        <v>99</v>
      </c>
      <c r="T1850" s="162" t="s">
        <v>145</v>
      </c>
      <c r="U1850" s="167" t="s">
        <v>101</v>
      </c>
      <c r="V1850" s="167" t="s">
        <v>131</v>
      </c>
      <c r="W1850" s="175"/>
      <c r="X1850" s="163"/>
      <c r="Y1850" s="175"/>
      <c r="Z1850" s="175"/>
      <c r="AA1850" s="175"/>
    </row>
    <row r="1851" ht="22.5" customHeight="1">
      <c r="A1851" s="72">
        <f>COUNTIF('Copy of Call &amp; Chat-Lidya (buat'!$I$4:$I$1842,I1851)</f>
        <v>1</v>
      </c>
      <c r="B1851" s="436">
        <v>46091.0</v>
      </c>
      <c r="C1851" s="94" t="s">
        <v>83</v>
      </c>
      <c r="D1851" s="94" t="s">
        <v>125</v>
      </c>
      <c r="E1851" s="94">
        <f t="shared" si="2"/>
        <v>537</v>
      </c>
      <c r="F1851" s="429">
        <v>46090.0</v>
      </c>
      <c r="G1851" s="94"/>
      <c r="H1851" s="94">
        <v>7589.0</v>
      </c>
      <c r="I1851" s="512">
        <v>11570.0</v>
      </c>
      <c r="J1851" s="161" t="s">
        <v>12289</v>
      </c>
      <c r="K1851" s="161" t="s">
        <v>12290</v>
      </c>
      <c r="L1851" s="430" t="s">
        <v>12290</v>
      </c>
      <c r="M1851" s="94">
        <v>8.1295768547E10</v>
      </c>
      <c r="N1851" s="94">
        <v>8.1295768547E10</v>
      </c>
      <c r="O1851" s="880">
        <v>45360.0</v>
      </c>
      <c r="P1851" s="436"/>
      <c r="Q1851" s="175"/>
      <c r="R1851" s="94">
        <v>1.0</v>
      </c>
      <c r="S1851" s="167" t="s">
        <v>99</v>
      </c>
      <c r="T1851" s="162" t="s">
        <v>145</v>
      </c>
      <c r="U1851" s="167" t="s">
        <v>101</v>
      </c>
      <c r="V1851" s="167" t="s">
        <v>131</v>
      </c>
      <c r="W1851" s="175"/>
      <c r="X1851" s="163"/>
      <c r="Y1851" s="175"/>
      <c r="Z1851" s="175"/>
      <c r="AA1851" s="175"/>
    </row>
    <row r="1852" ht="22.5" customHeight="1">
      <c r="A1852" s="72">
        <f>COUNTIF('Copy of Call &amp; Chat-Lidya (buat'!$I$4:$I$1842,I1852)</f>
        <v>2</v>
      </c>
      <c r="B1852" s="436">
        <v>46091.0</v>
      </c>
      <c r="C1852" s="94" t="s">
        <v>83</v>
      </c>
      <c r="D1852" s="94" t="s">
        <v>125</v>
      </c>
      <c r="E1852" s="94">
        <f t="shared" si="2"/>
        <v>538</v>
      </c>
      <c r="F1852" s="429">
        <v>46090.0</v>
      </c>
      <c r="G1852" s="94"/>
      <c r="H1852" s="94">
        <v>7289.0</v>
      </c>
      <c r="I1852" s="512">
        <v>10988.0</v>
      </c>
      <c r="J1852" s="161" t="s">
        <v>9950</v>
      </c>
      <c r="K1852" s="161" t="s">
        <v>9951</v>
      </c>
      <c r="L1852" s="430" t="s">
        <v>9951</v>
      </c>
      <c r="M1852" s="94">
        <v>8.1296650162E10</v>
      </c>
      <c r="N1852" s="94">
        <v>8.9669394071E10</v>
      </c>
      <c r="O1852" s="880">
        <v>45299.0</v>
      </c>
      <c r="P1852" s="436"/>
      <c r="Q1852" s="175"/>
      <c r="R1852" s="94">
        <v>1.0</v>
      </c>
      <c r="S1852" s="167" t="s">
        <v>99</v>
      </c>
      <c r="T1852" s="162" t="s">
        <v>145</v>
      </c>
      <c r="U1852" s="167" t="s">
        <v>101</v>
      </c>
      <c r="V1852" s="167" t="s">
        <v>131</v>
      </c>
      <c r="W1852" s="175"/>
      <c r="X1852" s="163"/>
      <c r="Y1852" s="175"/>
      <c r="Z1852" s="175"/>
      <c r="AA1852" s="175"/>
    </row>
    <row r="1853" ht="22.5" customHeight="1">
      <c r="A1853" s="72">
        <f>COUNTIF('Copy of Call &amp; Chat-Lidya (buat'!$I$4:$I$1842,I1853)</f>
        <v>1</v>
      </c>
      <c r="B1853" s="436">
        <v>46091.0</v>
      </c>
      <c r="C1853" s="94" t="s">
        <v>83</v>
      </c>
      <c r="D1853" s="94" t="s">
        <v>125</v>
      </c>
      <c r="E1853" s="94">
        <f t="shared" si="2"/>
        <v>539</v>
      </c>
      <c r="F1853" s="429">
        <v>46090.0</v>
      </c>
      <c r="G1853" s="94"/>
      <c r="H1853" s="94">
        <v>7411.0</v>
      </c>
      <c r="I1853" s="512">
        <v>11203.0</v>
      </c>
      <c r="J1853" s="161" t="s">
        <v>6360</v>
      </c>
      <c r="K1853" s="161" t="s">
        <v>655</v>
      </c>
      <c r="L1853" s="430" t="s">
        <v>655</v>
      </c>
      <c r="M1853" s="94">
        <v>8.1296750442E10</v>
      </c>
      <c r="N1853" s="94">
        <v>8.1296750442E10</v>
      </c>
      <c r="O1853" s="880">
        <v>45321.0</v>
      </c>
      <c r="P1853" s="436"/>
      <c r="Q1853" s="175"/>
      <c r="R1853" s="94">
        <v>1.0</v>
      </c>
      <c r="S1853" s="167" t="s">
        <v>99</v>
      </c>
      <c r="T1853" s="162" t="s">
        <v>145</v>
      </c>
      <c r="U1853" s="167" t="s">
        <v>101</v>
      </c>
      <c r="V1853" s="167" t="s">
        <v>131</v>
      </c>
      <c r="W1853" s="175"/>
      <c r="X1853" s="163"/>
      <c r="Y1853" s="175"/>
      <c r="Z1853" s="175"/>
      <c r="AA1853" s="175"/>
    </row>
    <row r="1854" ht="22.5" customHeight="1">
      <c r="A1854" s="72">
        <f>COUNTIF('Copy of Call &amp; Chat-Lidya (buat'!$I$4:$I$1842,I1854)</f>
        <v>1</v>
      </c>
      <c r="B1854" s="436">
        <v>46091.0</v>
      </c>
      <c r="C1854" s="94" t="s">
        <v>83</v>
      </c>
      <c r="D1854" s="94" t="s">
        <v>125</v>
      </c>
      <c r="E1854" s="94">
        <f t="shared" si="2"/>
        <v>540</v>
      </c>
      <c r="F1854" s="429">
        <v>46090.0</v>
      </c>
      <c r="G1854" s="94"/>
      <c r="H1854" s="94">
        <v>7515.0</v>
      </c>
      <c r="I1854" s="512">
        <v>11424.0</v>
      </c>
      <c r="J1854" s="161" t="s">
        <v>12292</v>
      </c>
      <c r="K1854" s="161" t="s">
        <v>3173</v>
      </c>
      <c r="L1854" s="430" t="s">
        <v>3173</v>
      </c>
      <c r="M1854" s="94">
        <v>8.1296821839E10</v>
      </c>
      <c r="N1854" s="94">
        <v>8.1296821839E10</v>
      </c>
      <c r="O1854" s="880">
        <v>45345.0</v>
      </c>
      <c r="P1854" s="436"/>
      <c r="Q1854" s="175"/>
      <c r="R1854" s="94">
        <v>1.0</v>
      </c>
      <c r="S1854" s="167" t="s">
        <v>99</v>
      </c>
      <c r="T1854" s="162" t="s">
        <v>145</v>
      </c>
      <c r="U1854" s="167" t="s">
        <v>101</v>
      </c>
      <c r="V1854" s="167" t="s">
        <v>131</v>
      </c>
      <c r="W1854" s="175"/>
      <c r="X1854" s="163"/>
      <c r="Y1854" s="175"/>
      <c r="Z1854" s="175"/>
      <c r="AA1854" s="175"/>
    </row>
    <row r="1855" ht="22.5" customHeight="1">
      <c r="A1855" s="72">
        <f>COUNTIF('Copy of Call &amp; Chat-Lidya (buat'!$I$4:$I$1842,I1855)</f>
        <v>1</v>
      </c>
      <c r="B1855" s="436">
        <v>46091.0</v>
      </c>
      <c r="C1855" s="94" t="s">
        <v>83</v>
      </c>
      <c r="D1855" s="94" t="s">
        <v>125</v>
      </c>
      <c r="E1855" s="94">
        <f t="shared" si="2"/>
        <v>541</v>
      </c>
      <c r="F1855" s="429">
        <v>46090.0</v>
      </c>
      <c r="G1855" s="94"/>
      <c r="H1855" s="94">
        <v>8750.0</v>
      </c>
      <c r="I1855" s="512">
        <v>13912.0</v>
      </c>
      <c r="J1855" s="161" t="s">
        <v>12293</v>
      </c>
      <c r="K1855" s="161" t="s">
        <v>12294</v>
      </c>
      <c r="L1855" s="430" t="s">
        <v>12294</v>
      </c>
      <c r="M1855" s="94">
        <v>8.1297009559E10</v>
      </c>
      <c r="N1855" s="175"/>
      <c r="O1855" s="880">
        <v>45618.0</v>
      </c>
      <c r="P1855" s="436"/>
      <c r="Q1855" s="175"/>
      <c r="R1855" s="94">
        <v>1.0</v>
      </c>
      <c r="S1855" s="167" t="s">
        <v>99</v>
      </c>
      <c r="T1855" s="162" t="s">
        <v>145</v>
      </c>
      <c r="U1855" s="167" t="s">
        <v>101</v>
      </c>
      <c r="V1855" s="167" t="s">
        <v>131</v>
      </c>
      <c r="W1855" s="175"/>
      <c r="X1855" s="163"/>
      <c r="Y1855" s="175"/>
      <c r="Z1855" s="175"/>
      <c r="AA1855" s="175"/>
    </row>
    <row r="1856" ht="22.5" customHeight="1">
      <c r="A1856" s="72">
        <f>COUNTIF('Copy of Call &amp; Chat-Lidya (buat'!$I$4:$I$1842,I1856)</f>
        <v>1</v>
      </c>
      <c r="B1856" s="436">
        <v>46091.0</v>
      </c>
      <c r="C1856" s="94" t="s">
        <v>83</v>
      </c>
      <c r="D1856" s="94" t="s">
        <v>125</v>
      </c>
      <c r="E1856" s="94">
        <f t="shared" si="2"/>
        <v>542</v>
      </c>
      <c r="F1856" s="429">
        <v>46090.0</v>
      </c>
      <c r="G1856" s="94"/>
      <c r="H1856" s="94">
        <v>7163.0</v>
      </c>
      <c r="I1856" s="512">
        <v>10724.0</v>
      </c>
      <c r="J1856" s="161" t="s">
        <v>12295</v>
      </c>
      <c r="K1856" s="161" t="s">
        <v>12296</v>
      </c>
      <c r="L1856" s="430" t="s">
        <v>12296</v>
      </c>
      <c r="M1856" s="94">
        <v>8.1297386091E10</v>
      </c>
      <c r="N1856" s="175"/>
      <c r="O1856" s="880">
        <v>45258.0</v>
      </c>
      <c r="P1856" s="436"/>
      <c r="Q1856" s="175"/>
      <c r="R1856" s="94">
        <v>1.0</v>
      </c>
      <c r="S1856" s="167" t="s">
        <v>99</v>
      </c>
      <c r="T1856" s="162" t="s">
        <v>145</v>
      </c>
      <c r="U1856" s="167" t="s">
        <v>101</v>
      </c>
      <c r="V1856" s="167" t="s">
        <v>131</v>
      </c>
      <c r="W1856" s="175"/>
      <c r="X1856" s="163"/>
      <c r="Y1856" s="175"/>
      <c r="Z1856" s="175"/>
      <c r="AA1856" s="175"/>
    </row>
    <row r="1857" ht="22.5" customHeight="1">
      <c r="A1857" s="72">
        <f>COUNTIF('Copy of Call &amp; Chat-Lidya (buat'!$I$4:$I$1842,I1857)</f>
        <v>1</v>
      </c>
      <c r="B1857" s="436">
        <v>46091.0</v>
      </c>
      <c r="C1857" s="94" t="s">
        <v>83</v>
      </c>
      <c r="D1857" s="94" t="s">
        <v>125</v>
      </c>
      <c r="E1857" s="94">
        <f t="shared" si="2"/>
        <v>543</v>
      </c>
      <c r="F1857" s="429">
        <v>46090.0</v>
      </c>
      <c r="G1857" s="94"/>
      <c r="H1857" s="94">
        <v>7683.0</v>
      </c>
      <c r="I1857" s="512">
        <v>11787.0</v>
      </c>
      <c r="J1857" s="161" t="s">
        <v>12297</v>
      </c>
      <c r="K1857" s="161" t="s">
        <v>12298</v>
      </c>
      <c r="L1857" s="430" t="s">
        <v>12298</v>
      </c>
      <c r="M1857" s="94">
        <v>8.1297399978E10</v>
      </c>
      <c r="N1857" s="94">
        <v>8.1297399978E10</v>
      </c>
      <c r="O1857" s="880">
        <v>45384.0</v>
      </c>
      <c r="P1857" s="436"/>
      <c r="Q1857" s="175"/>
      <c r="R1857" s="94">
        <v>1.0</v>
      </c>
      <c r="S1857" s="167" t="s">
        <v>99</v>
      </c>
      <c r="T1857" s="162" t="s">
        <v>145</v>
      </c>
      <c r="U1857" s="167" t="s">
        <v>101</v>
      </c>
      <c r="V1857" s="167" t="s">
        <v>131</v>
      </c>
      <c r="W1857" s="175"/>
      <c r="X1857" s="163"/>
      <c r="Y1857" s="175"/>
      <c r="Z1857" s="175"/>
      <c r="AA1857" s="175"/>
    </row>
    <row r="1858" ht="22.5" customHeight="1">
      <c r="A1858" s="72">
        <f>COUNTIF('Copy of Call &amp; Chat-Lidya (buat'!$I$4:$I$1842,I1858)</f>
        <v>1</v>
      </c>
      <c r="B1858" s="436">
        <v>46091.0</v>
      </c>
      <c r="C1858" s="94" t="s">
        <v>83</v>
      </c>
      <c r="D1858" s="94" t="s">
        <v>125</v>
      </c>
      <c r="E1858" s="94">
        <f t="shared" si="2"/>
        <v>544</v>
      </c>
      <c r="F1858" s="429">
        <v>46090.0</v>
      </c>
      <c r="G1858" s="94"/>
      <c r="H1858" s="94">
        <v>7886.0</v>
      </c>
      <c r="I1858" s="512">
        <v>12162.0</v>
      </c>
      <c r="J1858" s="161" t="s">
        <v>12299</v>
      </c>
      <c r="K1858" s="161" t="s">
        <v>6865</v>
      </c>
      <c r="L1858" s="430" t="s">
        <v>6865</v>
      </c>
      <c r="M1858" s="94">
        <v>8.1297443747E10</v>
      </c>
      <c r="N1858" s="94">
        <v>8.1297443747E10</v>
      </c>
      <c r="O1858" s="880">
        <v>45427.0</v>
      </c>
      <c r="P1858" s="436"/>
      <c r="Q1858" s="175"/>
      <c r="R1858" s="94">
        <v>1.0</v>
      </c>
      <c r="S1858" s="167" t="s">
        <v>99</v>
      </c>
      <c r="T1858" s="162" t="s">
        <v>145</v>
      </c>
      <c r="U1858" s="167" t="s">
        <v>101</v>
      </c>
      <c r="V1858" s="167" t="s">
        <v>131</v>
      </c>
      <c r="W1858" s="175"/>
      <c r="X1858" s="163"/>
      <c r="Y1858" s="175"/>
      <c r="Z1858" s="175"/>
      <c r="AA1858" s="175"/>
    </row>
    <row r="1859" ht="22.5" customHeight="1">
      <c r="A1859" s="72">
        <f>COUNTIF('Copy of Call &amp; Chat-Lidya (buat'!$I$4:$I$1842,I1859)</f>
        <v>1</v>
      </c>
      <c r="B1859" s="436">
        <v>46091.0</v>
      </c>
      <c r="C1859" s="94" t="s">
        <v>83</v>
      </c>
      <c r="D1859" s="94" t="s">
        <v>125</v>
      </c>
      <c r="E1859" s="94">
        <f t="shared" si="2"/>
        <v>545</v>
      </c>
      <c r="F1859" s="429">
        <v>46090.0</v>
      </c>
      <c r="G1859" s="94"/>
      <c r="H1859" s="94">
        <v>328.0</v>
      </c>
      <c r="I1859" s="512">
        <v>493.0</v>
      </c>
      <c r="J1859" s="161" t="s">
        <v>12304</v>
      </c>
      <c r="K1859" s="161" t="s">
        <v>12305</v>
      </c>
      <c r="L1859" s="430" t="s">
        <v>12305</v>
      </c>
      <c r="M1859" s="94">
        <v>8.1297558755E10</v>
      </c>
      <c r="N1859" s="94">
        <v>8.1297558755E10</v>
      </c>
      <c r="O1859" s="880">
        <v>44317.0</v>
      </c>
      <c r="P1859" s="436"/>
      <c r="Q1859" s="175"/>
      <c r="R1859" s="94">
        <v>1.0</v>
      </c>
      <c r="S1859" s="167" t="s">
        <v>99</v>
      </c>
      <c r="T1859" s="162" t="s">
        <v>145</v>
      </c>
      <c r="U1859" s="167" t="s">
        <v>101</v>
      </c>
      <c r="V1859" s="167" t="s">
        <v>131</v>
      </c>
      <c r="W1859" s="175"/>
      <c r="X1859" s="163"/>
      <c r="Y1859" s="175"/>
      <c r="Z1859" s="175"/>
      <c r="AA1859" s="175"/>
    </row>
    <row r="1860" ht="22.5" customHeight="1">
      <c r="A1860" s="72">
        <f>COUNTIF('Copy of Call &amp; Chat-Lidya (buat'!$I$4:$I$1842,I1860)</f>
        <v>1</v>
      </c>
      <c r="B1860" s="436">
        <v>46091.0</v>
      </c>
      <c r="C1860" s="94" t="s">
        <v>83</v>
      </c>
      <c r="D1860" s="94" t="s">
        <v>125</v>
      </c>
      <c r="E1860" s="94">
        <f t="shared" si="2"/>
        <v>546</v>
      </c>
      <c r="F1860" s="429">
        <v>46090.0</v>
      </c>
      <c r="G1860" s="94"/>
      <c r="H1860" s="94">
        <v>8844.0</v>
      </c>
      <c r="I1860" s="512">
        <v>14117.0</v>
      </c>
      <c r="J1860" s="161" t="s">
        <v>12306</v>
      </c>
      <c r="K1860" s="161" t="s">
        <v>12307</v>
      </c>
      <c r="L1860" s="430" t="s">
        <v>12307</v>
      </c>
      <c r="M1860" s="94">
        <v>8.1298434881E10</v>
      </c>
      <c r="N1860" s="94">
        <v>8.8213374635E10</v>
      </c>
      <c r="O1860" s="880">
        <v>45640.0</v>
      </c>
      <c r="P1860" s="436"/>
      <c r="Q1860" s="175"/>
      <c r="R1860" s="94">
        <v>1.0</v>
      </c>
      <c r="S1860" s="167" t="s">
        <v>99</v>
      </c>
      <c r="T1860" s="162" t="s">
        <v>145</v>
      </c>
      <c r="U1860" s="167" t="s">
        <v>101</v>
      </c>
      <c r="V1860" s="167" t="s">
        <v>131</v>
      </c>
      <c r="W1860" s="175"/>
      <c r="X1860" s="163"/>
      <c r="Y1860" s="175"/>
      <c r="Z1860" s="175"/>
      <c r="AA1860" s="175"/>
    </row>
    <row r="1861" ht="22.5" customHeight="1">
      <c r="A1861" s="72">
        <f>COUNTIF('Copy of Call &amp; Chat-Lidya (buat'!$I$4:$I$1842,I1861)</f>
        <v>1</v>
      </c>
      <c r="B1861" s="436">
        <v>46091.0</v>
      </c>
      <c r="C1861" s="94" t="s">
        <v>83</v>
      </c>
      <c r="D1861" s="94" t="s">
        <v>125</v>
      </c>
      <c r="E1861" s="94">
        <f t="shared" si="2"/>
        <v>547</v>
      </c>
      <c r="F1861" s="429">
        <v>46090.0</v>
      </c>
      <c r="G1861" s="94"/>
      <c r="H1861" s="94">
        <v>8878.0</v>
      </c>
      <c r="I1861" s="512">
        <v>14207.0</v>
      </c>
      <c r="J1861" s="161" t="s">
        <v>12308</v>
      </c>
      <c r="K1861" s="161" t="s">
        <v>12309</v>
      </c>
      <c r="L1861" s="430" t="s">
        <v>12309</v>
      </c>
      <c r="M1861" s="94">
        <v>8.1298611849E10</v>
      </c>
      <c r="N1861" s="94">
        <v>8.1298611849E10</v>
      </c>
      <c r="O1861" s="880">
        <v>45651.0</v>
      </c>
      <c r="P1861" s="436"/>
      <c r="Q1861" s="175"/>
      <c r="R1861" s="94">
        <v>1.0</v>
      </c>
      <c r="S1861" s="167" t="s">
        <v>99</v>
      </c>
      <c r="T1861" s="162" t="s">
        <v>145</v>
      </c>
      <c r="U1861" s="167" t="s">
        <v>101</v>
      </c>
      <c r="V1861" s="167" t="s">
        <v>131</v>
      </c>
      <c r="W1861" s="175"/>
      <c r="X1861" s="163"/>
      <c r="Y1861" s="175"/>
      <c r="Z1861" s="175"/>
      <c r="AA1861" s="175"/>
    </row>
    <row r="1862" ht="22.5" customHeight="1">
      <c r="A1862" s="72">
        <f>COUNTIF('Copy of Call &amp; Chat-Lidya (buat'!$I$4:$I$1842,I1862)</f>
        <v>1</v>
      </c>
      <c r="B1862" s="436">
        <v>46091.0</v>
      </c>
      <c r="C1862" s="94" t="s">
        <v>83</v>
      </c>
      <c r="D1862" s="94" t="s">
        <v>125</v>
      </c>
      <c r="E1862" s="94">
        <f t="shared" si="2"/>
        <v>548</v>
      </c>
      <c r="F1862" s="429">
        <v>46090.0</v>
      </c>
      <c r="G1862" s="94"/>
      <c r="H1862" s="94">
        <v>8735.0</v>
      </c>
      <c r="I1862" s="512">
        <v>13884.0</v>
      </c>
      <c r="J1862" s="161" t="s">
        <v>12231</v>
      </c>
      <c r="K1862" s="161" t="s">
        <v>12232</v>
      </c>
      <c r="L1862" s="430" t="s">
        <v>12232</v>
      </c>
      <c r="M1862" s="94">
        <v>8.129862303E10</v>
      </c>
      <c r="N1862" s="94">
        <v>8.1212130726E10</v>
      </c>
      <c r="O1862" s="880">
        <v>45612.0</v>
      </c>
      <c r="P1862" s="436"/>
      <c r="Q1862" s="175"/>
      <c r="R1862" s="94">
        <v>1.0</v>
      </c>
      <c r="S1862" s="167" t="s">
        <v>99</v>
      </c>
      <c r="T1862" s="162" t="s">
        <v>145</v>
      </c>
      <c r="U1862" s="167" t="s">
        <v>101</v>
      </c>
      <c r="V1862" s="167" t="s">
        <v>131</v>
      </c>
      <c r="W1862" s="175"/>
      <c r="X1862" s="163"/>
      <c r="Y1862" s="175"/>
      <c r="Z1862" s="175"/>
      <c r="AA1862" s="175"/>
    </row>
    <row r="1863" ht="22.5" customHeight="1">
      <c r="A1863" s="72">
        <f>COUNTIF('Copy of Call &amp; Chat-Lidya (buat'!$I$4:$I$1842,I1863)</f>
        <v>2</v>
      </c>
      <c r="B1863" s="436">
        <v>46091.0</v>
      </c>
      <c r="C1863" s="94" t="s">
        <v>83</v>
      </c>
      <c r="D1863" s="94" t="s">
        <v>125</v>
      </c>
      <c r="E1863" s="94">
        <f t="shared" si="2"/>
        <v>549</v>
      </c>
      <c r="F1863" s="429">
        <v>46090.0</v>
      </c>
      <c r="G1863" s="94"/>
      <c r="H1863" s="94">
        <v>7507.0</v>
      </c>
      <c r="I1863" s="512">
        <v>11405.0</v>
      </c>
      <c r="J1863" s="161" t="s">
        <v>10020</v>
      </c>
      <c r="K1863" s="161" t="s">
        <v>10021</v>
      </c>
      <c r="L1863" s="430" t="s">
        <v>10021</v>
      </c>
      <c r="M1863" s="94">
        <v>8.1310444081E10</v>
      </c>
      <c r="N1863" s="94">
        <v>8.1310444081E10</v>
      </c>
      <c r="O1863" s="880">
        <v>45343.0</v>
      </c>
      <c r="P1863" s="436"/>
      <c r="Q1863" s="175"/>
      <c r="R1863" s="94">
        <v>1.0</v>
      </c>
      <c r="S1863" s="167" t="s">
        <v>99</v>
      </c>
      <c r="T1863" s="162" t="s">
        <v>145</v>
      </c>
      <c r="U1863" s="167" t="s">
        <v>101</v>
      </c>
      <c r="V1863" s="167" t="s">
        <v>131</v>
      </c>
      <c r="W1863" s="175"/>
      <c r="X1863" s="163"/>
      <c r="Y1863" s="175"/>
      <c r="Z1863" s="175"/>
      <c r="AA1863" s="175"/>
    </row>
    <row r="1864" ht="22.5" customHeight="1">
      <c r="A1864" s="72">
        <f>COUNTIF('Copy of Call &amp; Chat-Lidya (buat'!$I$4:$I$1842,I1864)</f>
        <v>1</v>
      </c>
      <c r="B1864" s="436">
        <v>46091.0</v>
      </c>
      <c r="C1864" s="94" t="s">
        <v>83</v>
      </c>
      <c r="D1864" s="94" t="s">
        <v>125</v>
      </c>
      <c r="E1864" s="94">
        <f t="shared" si="2"/>
        <v>550</v>
      </c>
      <c r="F1864" s="429">
        <v>46090.0</v>
      </c>
      <c r="G1864" s="94"/>
      <c r="H1864" s="94">
        <v>8105.0</v>
      </c>
      <c r="I1864" s="512">
        <v>12539.0</v>
      </c>
      <c r="J1864" s="161" t="s">
        <v>12238</v>
      </c>
      <c r="K1864" s="161" t="s">
        <v>5347</v>
      </c>
      <c r="L1864" s="430" t="s">
        <v>5347</v>
      </c>
      <c r="M1864" s="94">
        <v>8.1310565954E10</v>
      </c>
      <c r="N1864" s="94">
        <v>8.5143491014E10</v>
      </c>
      <c r="O1864" s="880">
        <v>45467.0</v>
      </c>
      <c r="P1864" s="436"/>
      <c r="Q1864" s="175"/>
      <c r="R1864" s="94">
        <v>1.0</v>
      </c>
      <c r="S1864" s="167" t="s">
        <v>99</v>
      </c>
      <c r="T1864" s="162" t="s">
        <v>145</v>
      </c>
      <c r="U1864" s="167" t="s">
        <v>101</v>
      </c>
      <c r="V1864" s="167" t="s">
        <v>131</v>
      </c>
      <c r="W1864" s="175"/>
      <c r="X1864" s="163"/>
      <c r="Y1864" s="175"/>
      <c r="Z1864" s="175"/>
      <c r="AA1864" s="175"/>
    </row>
    <row r="1865" ht="22.5" customHeight="1">
      <c r="A1865" s="72">
        <f>COUNTIF('Copy of Call &amp; Chat-Lidya (buat'!$I$4:$I$1842,I1865)</f>
        <v>1</v>
      </c>
      <c r="B1865" s="436">
        <v>46091.0</v>
      </c>
      <c r="C1865" s="94" t="s">
        <v>83</v>
      </c>
      <c r="D1865" s="94" t="s">
        <v>125</v>
      </c>
      <c r="E1865" s="94">
        <f t="shared" si="2"/>
        <v>551</v>
      </c>
      <c r="F1865" s="429">
        <v>46090.0</v>
      </c>
      <c r="G1865" s="94"/>
      <c r="H1865" s="94">
        <v>7945.0</v>
      </c>
      <c r="I1865" s="512">
        <v>12256.0</v>
      </c>
      <c r="J1865" s="161" t="s">
        <v>5411</v>
      </c>
      <c r="K1865" s="161" t="s">
        <v>5412</v>
      </c>
      <c r="L1865" s="430" t="s">
        <v>5412</v>
      </c>
      <c r="M1865" s="94">
        <v>8.131130804E10</v>
      </c>
      <c r="N1865" s="94">
        <v>8.131130804E10</v>
      </c>
      <c r="O1865" s="880">
        <v>45439.0</v>
      </c>
      <c r="P1865" s="436"/>
      <c r="Q1865" s="175"/>
      <c r="R1865" s="94">
        <v>1.0</v>
      </c>
      <c r="S1865" s="167" t="s">
        <v>99</v>
      </c>
      <c r="T1865" s="162" t="s">
        <v>145</v>
      </c>
      <c r="U1865" s="167" t="s">
        <v>101</v>
      </c>
      <c r="V1865" s="167" t="s">
        <v>131</v>
      </c>
      <c r="W1865" s="175"/>
      <c r="X1865" s="163"/>
      <c r="Y1865" s="175"/>
      <c r="Z1865" s="175"/>
      <c r="AA1865" s="175"/>
    </row>
    <row r="1866" ht="22.5" customHeight="1">
      <c r="A1866" s="72">
        <f>COUNTIF('Copy of Call &amp; Chat-Lidya (buat'!$I$4:$I$1842,I1866)</f>
        <v>2</v>
      </c>
      <c r="B1866" s="436">
        <v>46091.0</v>
      </c>
      <c r="C1866" s="94" t="s">
        <v>83</v>
      </c>
      <c r="D1866" s="94" t="s">
        <v>125</v>
      </c>
      <c r="E1866" s="94">
        <f t="shared" si="2"/>
        <v>552</v>
      </c>
      <c r="F1866" s="429">
        <v>46090.0</v>
      </c>
      <c r="G1866" s="94"/>
      <c r="H1866" s="94">
        <v>7592.0</v>
      </c>
      <c r="I1866" s="512">
        <v>11573.0</v>
      </c>
      <c r="J1866" s="161" t="s">
        <v>10034</v>
      </c>
      <c r="K1866" s="161" t="s">
        <v>10035</v>
      </c>
      <c r="L1866" s="430" t="s">
        <v>10035</v>
      </c>
      <c r="M1866" s="94">
        <v>8.1311331263E10</v>
      </c>
      <c r="N1866" s="94">
        <v>8.1311331263E10</v>
      </c>
      <c r="O1866" s="880">
        <v>45361.0</v>
      </c>
      <c r="P1866" s="436"/>
      <c r="Q1866" s="175"/>
      <c r="R1866" s="94">
        <v>1.0</v>
      </c>
      <c r="S1866" s="167" t="s">
        <v>99</v>
      </c>
      <c r="T1866" s="162" t="s">
        <v>145</v>
      </c>
      <c r="U1866" s="167" t="s">
        <v>101</v>
      </c>
      <c r="V1866" s="167" t="s">
        <v>131</v>
      </c>
      <c r="W1866" s="175"/>
      <c r="X1866" s="163"/>
      <c r="Y1866" s="175"/>
      <c r="Z1866" s="175"/>
      <c r="AA1866" s="175"/>
    </row>
    <row r="1867" ht="22.5" customHeight="1">
      <c r="A1867" s="72">
        <f>COUNTIF('Copy of Call &amp; Chat-Lidya (buat'!$I$4:$I$1842,I1867)</f>
        <v>1</v>
      </c>
      <c r="B1867" s="436">
        <v>46091.0</v>
      </c>
      <c r="C1867" s="94" t="s">
        <v>83</v>
      </c>
      <c r="D1867" s="94" t="s">
        <v>125</v>
      </c>
      <c r="E1867" s="94">
        <f t="shared" si="2"/>
        <v>553</v>
      </c>
      <c r="F1867" s="429">
        <v>46090.0</v>
      </c>
      <c r="G1867" s="94"/>
      <c r="H1867" s="94">
        <v>7371.0</v>
      </c>
      <c r="I1867" s="512">
        <v>11132.0</v>
      </c>
      <c r="J1867" s="161" t="s">
        <v>12247</v>
      </c>
      <c r="K1867" s="161" t="s">
        <v>12248</v>
      </c>
      <c r="L1867" s="430" t="s">
        <v>12248</v>
      </c>
      <c r="M1867" s="94">
        <v>8.1311578883E10</v>
      </c>
      <c r="N1867" s="94">
        <v>8.1295223398E10</v>
      </c>
      <c r="O1867" s="880">
        <v>45313.0</v>
      </c>
      <c r="P1867" s="436"/>
      <c r="Q1867" s="175"/>
      <c r="R1867" s="94">
        <v>1.0</v>
      </c>
      <c r="S1867" s="167" t="s">
        <v>99</v>
      </c>
      <c r="T1867" s="162" t="s">
        <v>145</v>
      </c>
      <c r="U1867" s="167" t="s">
        <v>101</v>
      </c>
      <c r="V1867" s="167" t="s">
        <v>131</v>
      </c>
      <c r="W1867" s="175"/>
      <c r="X1867" s="163"/>
      <c r="Y1867" s="175"/>
      <c r="Z1867" s="175"/>
      <c r="AA1867" s="175"/>
    </row>
    <row r="1868" ht="22.5" customHeight="1">
      <c r="A1868" s="72">
        <f>COUNTIF('Copy of Call &amp; Chat-Lidya (buat'!$I$4:$I$1842,I1868)</f>
        <v>1</v>
      </c>
      <c r="B1868" s="436">
        <v>46091.0</v>
      </c>
      <c r="C1868" s="94" t="s">
        <v>83</v>
      </c>
      <c r="D1868" s="94" t="s">
        <v>125</v>
      </c>
      <c r="E1868" s="94">
        <f t="shared" si="2"/>
        <v>554</v>
      </c>
      <c r="F1868" s="429">
        <v>46090.0</v>
      </c>
      <c r="G1868" s="94"/>
      <c r="H1868" s="94">
        <v>7144.0</v>
      </c>
      <c r="I1868" s="512">
        <v>10679.0</v>
      </c>
      <c r="J1868" s="161" t="s">
        <v>12250</v>
      </c>
      <c r="K1868" s="161" t="s">
        <v>12251</v>
      </c>
      <c r="L1868" s="430" t="s">
        <v>12252</v>
      </c>
      <c r="M1868" s="94">
        <v>8.1311642509E10</v>
      </c>
      <c r="N1868" s="94">
        <v>8.1311642509E10</v>
      </c>
      <c r="O1868" s="880">
        <v>45250.0</v>
      </c>
      <c r="P1868" s="436"/>
      <c r="Q1868" s="175"/>
      <c r="R1868" s="94">
        <v>1.0</v>
      </c>
      <c r="S1868" s="167" t="s">
        <v>99</v>
      </c>
      <c r="T1868" s="162" t="s">
        <v>145</v>
      </c>
      <c r="U1868" s="167" t="s">
        <v>101</v>
      </c>
      <c r="V1868" s="167" t="s">
        <v>131</v>
      </c>
      <c r="W1868" s="175"/>
      <c r="X1868" s="163"/>
      <c r="Y1868" s="175"/>
      <c r="Z1868" s="175"/>
      <c r="AA1868" s="175"/>
    </row>
    <row r="1869" ht="22.5" customHeight="1">
      <c r="A1869" s="72">
        <f>COUNTIF('Copy of Call &amp; Chat-Lidya (buat'!$I$4:$I$1842,I1869)</f>
        <v>2</v>
      </c>
      <c r="B1869" s="436">
        <v>46091.0</v>
      </c>
      <c r="C1869" s="94" t="s">
        <v>83</v>
      </c>
      <c r="D1869" s="94" t="s">
        <v>125</v>
      </c>
      <c r="E1869" s="94">
        <f t="shared" si="2"/>
        <v>555</v>
      </c>
      <c r="F1869" s="429">
        <v>46090.0</v>
      </c>
      <c r="G1869" s="94"/>
      <c r="H1869" s="94">
        <v>7618.0</v>
      </c>
      <c r="I1869" s="512">
        <v>11637.0</v>
      </c>
      <c r="J1869" s="161" t="s">
        <v>10055</v>
      </c>
      <c r="K1869" s="161" t="s">
        <v>10056</v>
      </c>
      <c r="L1869" s="430" t="s">
        <v>10056</v>
      </c>
      <c r="M1869" s="94">
        <v>8.1311963341E10</v>
      </c>
      <c r="N1869" s="94">
        <v>8.1311963341E10</v>
      </c>
      <c r="O1869" s="880">
        <v>45368.0</v>
      </c>
      <c r="P1869" s="436"/>
      <c r="Q1869" s="175"/>
      <c r="R1869" s="94">
        <v>1.0</v>
      </c>
      <c r="S1869" s="167" t="s">
        <v>99</v>
      </c>
      <c r="T1869" s="162" t="s">
        <v>145</v>
      </c>
      <c r="U1869" s="167" t="s">
        <v>101</v>
      </c>
      <c r="V1869" s="167" t="s">
        <v>131</v>
      </c>
      <c r="W1869" s="175"/>
      <c r="X1869" s="163"/>
      <c r="Y1869" s="175"/>
      <c r="Z1869" s="175"/>
      <c r="AA1869" s="175"/>
    </row>
    <row r="1870" ht="22.5" customHeight="1">
      <c r="A1870" s="72">
        <f>COUNTIF('Copy of Call &amp; Chat-Lidya (buat'!$I$4:$I$1842,I1870)</f>
        <v>1</v>
      </c>
      <c r="B1870" s="436">
        <v>46091.0</v>
      </c>
      <c r="C1870" s="94" t="s">
        <v>83</v>
      </c>
      <c r="D1870" s="94" t="s">
        <v>125</v>
      </c>
      <c r="E1870" s="94">
        <f t="shared" si="2"/>
        <v>556</v>
      </c>
      <c r="F1870" s="429">
        <v>46090.0</v>
      </c>
      <c r="G1870" s="94"/>
      <c r="H1870" s="94">
        <v>7322.0</v>
      </c>
      <c r="I1870" s="512">
        <v>11036.0</v>
      </c>
      <c r="J1870" s="161" t="s">
        <v>12259</v>
      </c>
      <c r="K1870" s="161" t="s">
        <v>12260</v>
      </c>
      <c r="L1870" s="430" t="s">
        <v>12260</v>
      </c>
      <c r="M1870" s="94">
        <v>8.1312312401E10</v>
      </c>
      <c r="N1870" s="94">
        <v>8.1312312401E10</v>
      </c>
      <c r="O1870" s="880">
        <v>45303.0</v>
      </c>
      <c r="P1870" s="436"/>
      <c r="Q1870" s="175"/>
      <c r="R1870" s="94">
        <v>1.0</v>
      </c>
      <c r="S1870" s="167" t="s">
        <v>99</v>
      </c>
      <c r="T1870" s="162" t="s">
        <v>145</v>
      </c>
      <c r="U1870" s="167" t="s">
        <v>101</v>
      </c>
      <c r="V1870" s="167" t="s">
        <v>131</v>
      </c>
      <c r="W1870" s="175"/>
      <c r="X1870" s="163"/>
      <c r="Y1870" s="175"/>
      <c r="Z1870" s="175"/>
      <c r="AA1870" s="175"/>
    </row>
    <row r="1871" ht="22.5" customHeight="1">
      <c r="A1871" s="72">
        <f>COUNTIF('Copy of Call &amp; Chat-Lidya (buat'!$I$4:$I$1842,I1871)</f>
        <v>2</v>
      </c>
      <c r="B1871" s="436">
        <v>46091.0</v>
      </c>
      <c r="C1871" s="94" t="s">
        <v>83</v>
      </c>
      <c r="D1871" s="94" t="s">
        <v>125</v>
      </c>
      <c r="E1871" s="94">
        <f t="shared" si="2"/>
        <v>557</v>
      </c>
      <c r="F1871" s="429">
        <v>46090.0</v>
      </c>
      <c r="G1871" s="94"/>
      <c r="H1871" s="94">
        <v>10293.0</v>
      </c>
      <c r="I1871" s="512">
        <v>17111.0</v>
      </c>
      <c r="J1871" s="161" t="s">
        <v>10703</v>
      </c>
      <c r="K1871" s="161" t="s">
        <v>10703</v>
      </c>
      <c r="L1871" s="430" t="s">
        <v>10703</v>
      </c>
      <c r="M1871" s="94">
        <v>8.1313020557E10</v>
      </c>
      <c r="N1871" s="94">
        <v>8.1313020557E10</v>
      </c>
      <c r="O1871" s="880">
        <v>46001.0</v>
      </c>
      <c r="P1871" s="436"/>
      <c r="Q1871" s="175"/>
      <c r="R1871" s="94">
        <v>1.0</v>
      </c>
      <c r="S1871" s="167" t="s">
        <v>99</v>
      </c>
      <c r="T1871" s="162" t="s">
        <v>145</v>
      </c>
      <c r="U1871" s="167" t="s">
        <v>101</v>
      </c>
      <c r="V1871" s="167" t="s">
        <v>131</v>
      </c>
      <c r="W1871" s="175"/>
      <c r="X1871" s="163"/>
      <c r="Y1871" s="175"/>
      <c r="Z1871" s="175"/>
      <c r="AA1871" s="175"/>
    </row>
    <row r="1872" ht="22.5" customHeight="1">
      <c r="A1872" s="72">
        <f>COUNTIF('Copy of Call &amp; Chat-Lidya (buat'!$I$4:$I$1842,I1872)</f>
        <v>3</v>
      </c>
      <c r="B1872" s="436">
        <v>46091.0</v>
      </c>
      <c r="C1872" s="94" t="s">
        <v>83</v>
      </c>
      <c r="D1872" s="94" t="s">
        <v>125</v>
      </c>
      <c r="E1872" s="94">
        <f t="shared" si="2"/>
        <v>558</v>
      </c>
      <c r="F1872" s="429">
        <v>46090.0</v>
      </c>
      <c r="G1872" s="94"/>
      <c r="H1872" s="94">
        <v>10675.0</v>
      </c>
      <c r="I1872" s="512">
        <v>17836.0</v>
      </c>
      <c r="J1872" s="161" t="s">
        <v>3800</v>
      </c>
      <c r="K1872" s="161" t="s">
        <v>3801</v>
      </c>
      <c r="L1872" s="430" t="s">
        <v>3801</v>
      </c>
      <c r="M1872" s="94">
        <v>8.1313133405E10</v>
      </c>
      <c r="N1872" s="94">
        <v>8.1313133405E10</v>
      </c>
      <c r="O1872" s="880">
        <v>46066.0</v>
      </c>
      <c r="P1872" s="436"/>
      <c r="Q1872" s="175"/>
      <c r="R1872" s="94">
        <v>1.0</v>
      </c>
      <c r="S1872" s="167" t="s">
        <v>99</v>
      </c>
      <c r="T1872" s="162" t="s">
        <v>145</v>
      </c>
      <c r="U1872" s="167" t="s">
        <v>101</v>
      </c>
      <c r="V1872" s="167" t="s">
        <v>131</v>
      </c>
      <c r="W1872" s="175"/>
      <c r="X1872" s="163"/>
      <c r="Y1872" s="175"/>
      <c r="Z1872" s="175"/>
      <c r="AA1872" s="175"/>
    </row>
    <row r="1873" ht="22.5" customHeight="1">
      <c r="A1873" s="72">
        <f>COUNTIF('Copy of Call &amp; Chat-Lidya (buat'!$I$4:$I$1842,I1873)</f>
        <v>1</v>
      </c>
      <c r="B1873" s="436">
        <v>46091.0</v>
      </c>
      <c r="C1873" s="94" t="s">
        <v>83</v>
      </c>
      <c r="D1873" s="94" t="s">
        <v>125</v>
      </c>
      <c r="E1873" s="94">
        <f t="shared" si="2"/>
        <v>559</v>
      </c>
      <c r="F1873" s="429">
        <v>46090.0</v>
      </c>
      <c r="G1873" s="94"/>
      <c r="H1873" s="94">
        <v>9683.0</v>
      </c>
      <c r="I1873" s="512">
        <v>15990.0</v>
      </c>
      <c r="J1873" s="161" t="s">
        <v>8636</v>
      </c>
      <c r="K1873" s="161" t="s">
        <v>8637</v>
      </c>
      <c r="L1873" s="430" t="s">
        <v>8637</v>
      </c>
      <c r="M1873" s="94">
        <v>8.1314112287E10</v>
      </c>
      <c r="N1873" s="94">
        <v>8.1314112287E10</v>
      </c>
      <c r="O1873" s="880">
        <v>45864.0</v>
      </c>
      <c r="P1873" s="436"/>
      <c r="Q1873" s="175"/>
      <c r="R1873" s="94">
        <v>1.0</v>
      </c>
      <c r="S1873" s="167" t="s">
        <v>99</v>
      </c>
      <c r="T1873" s="162" t="s">
        <v>145</v>
      </c>
      <c r="U1873" s="167" t="s">
        <v>101</v>
      </c>
      <c r="V1873" s="167" t="s">
        <v>131</v>
      </c>
      <c r="W1873" s="175"/>
      <c r="X1873" s="163"/>
      <c r="Y1873" s="175"/>
      <c r="Z1873" s="175"/>
      <c r="AA1873" s="175"/>
    </row>
    <row r="1874" ht="22.5" customHeight="1">
      <c r="A1874" s="72">
        <f>COUNTIF('Copy of Call &amp; Chat-Lidya (buat'!$I$4:$I$1842,I1874)</f>
        <v>2</v>
      </c>
      <c r="B1874" s="436">
        <v>46091.0</v>
      </c>
      <c r="C1874" s="94" t="s">
        <v>83</v>
      </c>
      <c r="D1874" s="94" t="s">
        <v>125</v>
      </c>
      <c r="E1874" s="94">
        <f t="shared" si="2"/>
        <v>560</v>
      </c>
      <c r="F1874" s="429">
        <v>46090.0</v>
      </c>
      <c r="G1874" s="94"/>
      <c r="H1874" s="94">
        <v>10674.0</v>
      </c>
      <c r="I1874" s="512">
        <v>17835.0</v>
      </c>
      <c r="J1874" s="161" t="s">
        <v>12319</v>
      </c>
      <c r="K1874" s="161" t="s">
        <v>11036</v>
      </c>
      <c r="L1874" s="430" t="s">
        <v>11036</v>
      </c>
      <c r="M1874" s="94">
        <v>8.1314630275E10</v>
      </c>
      <c r="N1874" s="94">
        <v>8.7771878797E10</v>
      </c>
      <c r="O1874" s="880">
        <v>46066.0</v>
      </c>
      <c r="P1874" s="436"/>
      <c r="Q1874" s="175"/>
      <c r="R1874" s="94">
        <v>1.0</v>
      </c>
      <c r="S1874" s="167" t="s">
        <v>99</v>
      </c>
      <c r="T1874" s="162" t="s">
        <v>145</v>
      </c>
      <c r="U1874" s="167" t="s">
        <v>101</v>
      </c>
      <c r="V1874" s="167" t="s">
        <v>131</v>
      </c>
      <c r="W1874" s="175"/>
      <c r="X1874" s="163"/>
      <c r="Y1874" s="175"/>
      <c r="Z1874" s="175"/>
      <c r="AA1874" s="175"/>
    </row>
    <row r="1875" ht="22.5" customHeight="1">
      <c r="A1875" s="72">
        <f>COUNTIF('Copy of Call &amp; Chat-Lidya (buat'!$I$4:$I$1842,I1875)</f>
        <v>1</v>
      </c>
      <c r="B1875" s="436">
        <v>46091.0</v>
      </c>
      <c r="C1875" s="94" t="s">
        <v>83</v>
      </c>
      <c r="D1875" s="94" t="s">
        <v>125</v>
      </c>
      <c r="E1875" s="94">
        <f t="shared" si="2"/>
        <v>561</v>
      </c>
      <c r="F1875" s="429">
        <v>46090.0</v>
      </c>
      <c r="G1875" s="94"/>
      <c r="H1875" s="94">
        <v>670.0</v>
      </c>
      <c r="I1875" s="512">
        <v>894.0</v>
      </c>
      <c r="J1875" s="161" t="s">
        <v>12272</v>
      </c>
      <c r="K1875" s="161" t="s">
        <v>12274</v>
      </c>
      <c r="L1875" s="430" t="s">
        <v>12274</v>
      </c>
      <c r="M1875" s="94">
        <v>8.1314633384E10</v>
      </c>
      <c r="N1875" s="94">
        <v>8.1314633384E10</v>
      </c>
      <c r="O1875" s="880">
        <v>44337.0</v>
      </c>
      <c r="P1875" s="436"/>
      <c r="Q1875" s="175"/>
      <c r="R1875" s="94">
        <v>1.0</v>
      </c>
      <c r="S1875" s="167" t="s">
        <v>99</v>
      </c>
      <c r="T1875" s="162" t="s">
        <v>145</v>
      </c>
      <c r="U1875" s="167" t="s">
        <v>101</v>
      </c>
      <c r="V1875" s="167" t="s">
        <v>131</v>
      </c>
      <c r="W1875" s="175"/>
      <c r="X1875" s="163"/>
      <c r="Y1875" s="175"/>
      <c r="Z1875" s="175"/>
      <c r="AA1875" s="175"/>
    </row>
    <row r="1876" ht="22.5" customHeight="1">
      <c r="A1876" s="72">
        <f>COUNTIF('Copy of Call &amp; Chat-Lidya (buat'!$I$4:$I$1842,I1876)</f>
        <v>2</v>
      </c>
      <c r="B1876" s="436">
        <v>46091.0</v>
      </c>
      <c r="C1876" s="94" t="s">
        <v>83</v>
      </c>
      <c r="D1876" s="94" t="s">
        <v>125</v>
      </c>
      <c r="E1876" s="94">
        <f t="shared" si="2"/>
        <v>562</v>
      </c>
      <c r="F1876" s="429">
        <v>46090.0</v>
      </c>
      <c r="G1876" s="94"/>
      <c r="H1876" s="94">
        <v>9998.0</v>
      </c>
      <c r="I1876" s="512">
        <v>16648.0</v>
      </c>
      <c r="J1876" s="161" t="s">
        <v>11516</v>
      </c>
      <c r="K1876" s="161" t="s">
        <v>11517</v>
      </c>
      <c r="L1876" s="430" t="s">
        <v>11517</v>
      </c>
      <c r="M1876" s="94">
        <v>8.1315002231E10</v>
      </c>
      <c r="N1876" s="94">
        <v>8.127649E9</v>
      </c>
      <c r="O1876" s="880">
        <v>45952.0</v>
      </c>
      <c r="P1876" s="436"/>
      <c r="Q1876" s="175"/>
      <c r="R1876" s="94">
        <v>1.0</v>
      </c>
      <c r="S1876" s="167" t="s">
        <v>99</v>
      </c>
      <c r="T1876" s="162" t="s">
        <v>145</v>
      </c>
      <c r="U1876" s="167" t="s">
        <v>101</v>
      </c>
      <c r="V1876" s="167" t="s">
        <v>131</v>
      </c>
      <c r="W1876" s="175"/>
      <c r="X1876" s="163"/>
      <c r="Y1876" s="175"/>
      <c r="Z1876" s="175"/>
      <c r="AA1876" s="175"/>
    </row>
    <row r="1877" ht="22.5" customHeight="1">
      <c r="A1877" s="72">
        <f>COUNTIF('Copy of Call &amp; Chat-Lidya (buat'!$I$4:$I$1842,I1877)</f>
        <v>1</v>
      </c>
      <c r="B1877" s="436">
        <v>46091.0</v>
      </c>
      <c r="C1877" s="94" t="s">
        <v>83</v>
      </c>
      <c r="D1877" s="94" t="s">
        <v>125</v>
      </c>
      <c r="E1877" s="94">
        <f t="shared" si="2"/>
        <v>563</v>
      </c>
      <c r="F1877" s="429">
        <v>46090.0</v>
      </c>
      <c r="G1877" s="94"/>
      <c r="H1877" s="94">
        <v>6964.0</v>
      </c>
      <c r="I1877" s="512">
        <v>10357.0</v>
      </c>
      <c r="J1877" s="161" t="s">
        <v>12277</v>
      </c>
      <c r="K1877" s="161" t="s">
        <v>11664</v>
      </c>
      <c r="L1877" s="430" t="s">
        <v>11664</v>
      </c>
      <c r="M1877" s="94">
        <v>8.1315116812E10</v>
      </c>
      <c r="N1877" s="94">
        <v>8.1315116812E10</v>
      </c>
      <c r="O1877" s="880">
        <v>45207.0</v>
      </c>
      <c r="P1877" s="436"/>
      <c r="Q1877" s="175"/>
      <c r="R1877" s="94">
        <v>1.0</v>
      </c>
      <c r="S1877" s="167" t="s">
        <v>99</v>
      </c>
      <c r="T1877" s="162" t="s">
        <v>145</v>
      </c>
      <c r="U1877" s="167" t="s">
        <v>101</v>
      </c>
      <c r="V1877" s="167" t="s">
        <v>131</v>
      </c>
      <c r="W1877" s="175"/>
      <c r="X1877" s="163"/>
      <c r="Y1877" s="175"/>
      <c r="Z1877" s="175"/>
      <c r="AA1877" s="175"/>
    </row>
    <row r="1878" ht="22.5" customHeight="1">
      <c r="A1878" s="72">
        <f>COUNTIF('Copy of Call &amp; Chat-Lidya (buat'!$I$4:$I$1842,I1878)</f>
        <v>2</v>
      </c>
      <c r="B1878" s="436">
        <v>46091.0</v>
      </c>
      <c r="C1878" s="94" t="s">
        <v>83</v>
      </c>
      <c r="D1878" s="94" t="s">
        <v>125</v>
      </c>
      <c r="E1878" s="94">
        <f t="shared" si="2"/>
        <v>564</v>
      </c>
      <c r="F1878" s="429">
        <v>46090.0</v>
      </c>
      <c r="G1878" s="94"/>
      <c r="H1878" s="94">
        <v>9760.0</v>
      </c>
      <c r="I1878" s="512">
        <v>16177.0</v>
      </c>
      <c r="J1878" s="161" t="s">
        <v>10556</v>
      </c>
      <c r="K1878" s="161" t="s">
        <v>10557</v>
      </c>
      <c r="L1878" s="430" t="s">
        <v>10557</v>
      </c>
      <c r="M1878" s="94">
        <v>8.1315159296E10</v>
      </c>
      <c r="N1878" s="94">
        <v>8.1315159296E10</v>
      </c>
      <c r="O1878" s="880">
        <v>45889.0</v>
      </c>
      <c r="P1878" s="436"/>
      <c r="Q1878" s="175"/>
      <c r="R1878" s="94">
        <v>1.0</v>
      </c>
      <c r="S1878" s="167" t="s">
        <v>99</v>
      </c>
      <c r="T1878" s="162" t="s">
        <v>145</v>
      </c>
      <c r="U1878" s="167" t="s">
        <v>101</v>
      </c>
      <c r="V1878" s="167" t="s">
        <v>131</v>
      </c>
      <c r="W1878" s="175"/>
      <c r="X1878" s="163"/>
      <c r="Y1878" s="175"/>
      <c r="Z1878" s="175"/>
      <c r="AA1878" s="175"/>
    </row>
    <row r="1879" ht="22.5" customHeight="1">
      <c r="A1879" s="72">
        <f>COUNTIF('Copy of Call &amp; Chat-Lidya (buat'!$I$4:$I$1842,I1879)</f>
        <v>2</v>
      </c>
      <c r="B1879" s="436">
        <v>46091.0</v>
      </c>
      <c r="C1879" s="94" t="s">
        <v>83</v>
      </c>
      <c r="D1879" s="94" t="s">
        <v>125</v>
      </c>
      <c r="E1879" s="94">
        <f t="shared" si="2"/>
        <v>565</v>
      </c>
      <c r="F1879" s="429">
        <v>46090.0</v>
      </c>
      <c r="G1879" s="94"/>
      <c r="H1879" s="94">
        <v>10618.0</v>
      </c>
      <c r="I1879" s="512">
        <v>17748.0</v>
      </c>
      <c r="J1879" s="161" t="s">
        <v>5493</v>
      </c>
      <c r="K1879" s="161" t="s">
        <v>5494</v>
      </c>
      <c r="L1879" s="430" t="s">
        <v>5494</v>
      </c>
      <c r="M1879" s="94">
        <v>8.1315180909E10</v>
      </c>
      <c r="N1879" s="94">
        <v>8.18266604E8</v>
      </c>
      <c r="O1879" s="880">
        <v>46058.0</v>
      </c>
      <c r="P1879" s="436"/>
      <c r="Q1879" s="175"/>
      <c r="R1879" s="94">
        <v>1.0</v>
      </c>
      <c r="S1879" s="167" t="s">
        <v>99</v>
      </c>
      <c r="T1879" s="162" t="s">
        <v>145</v>
      </c>
      <c r="U1879" s="167" t="s">
        <v>101</v>
      </c>
      <c r="V1879" s="167" t="s">
        <v>131</v>
      </c>
      <c r="W1879" s="175"/>
      <c r="X1879" s="163"/>
      <c r="Y1879" s="175"/>
      <c r="Z1879" s="175"/>
      <c r="AA1879" s="175"/>
    </row>
    <row r="1880" ht="22.5" customHeight="1">
      <c r="A1880" s="72">
        <f>COUNTIF('Copy of Call &amp; Chat-Lidya (buat'!$I$4:$I$1842,I1880)</f>
        <v>2</v>
      </c>
      <c r="B1880" s="436">
        <v>46091.0</v>
      </c>
      <c r="C1880" s="94" t="s">
        <v>83</v>
      </c>
      <c r="D1880" s="94" t="s">
        <v>125</v>
      </c>
      <c r="E1880" s="94">
        <f t="shared" si="2"/>
        <v>566</v>
      </c>
      <c r="F1880" s="429">
        <v>46090.0</v>
      </c>
      <c r="G1880" s="94"/>
      <c r="H1880" s="94">
        <v>10228.0</v>
      </c>
      <c r="I1880" s="512">
        <v>17024.0</v>
      </c>
      <c r="J1880" s="161" t="s">
        <v>9803</v>
      </c>
      <c r="K1880" s="161" t="s">
        <v>9804</v>
      </c>
      <c r="L1880" s="430" t="s">
        <v>9804</v>
      </c>
      <c r="M1880" s="94">
        <v>8.1315191215E10</v>
      </c>
      <c r="N1880" s="94">
        <v>8.1315191215E10</v>
      </c>
      <c r="O1880" s="880">
        <v>45994.0</v>
      </c>
      <c r="P1880" s="436"/>
      <c r="Q1880" s="175"/>
      <c r="R1880" s="94">
        <v>1.0</v>
      </c>
      <c r="S1880" s="167" t="s">
        <v>99</v>
      </c>
      <c r="T1880" s="162" t="s">
        <v>145</v>
      </c>
      <c r="U1880" s="167" t="s">
        <v>101</v>
      </c>
      <c r="V1880" s="167" t="s">
        <v>131</v>
      </c>
      <c r="W1880" s="175"/>
      <c r="X1880" s="163"/>
      <c r="Y1880" s="175"/>
      <c r="Z1880" s="175"/>
      <c r="AA1880" s="175"/>
    </row>
    <row r="1881" ht="22.5" customHeight="1">
      <c r="A1881" s="72">
        <f>COUNTIF('Copy of Call &amp; Chat-Lidya (buat'!$I$4:$I$1842,I1881)</f>
        <v>3</v>
      </c>
      <c r="B1881" s="436">
        <v>46090.0</v>
      </c>
      <c r="C1881" s="94" t="s">
        <v>83</v>
      </c>
      <c r="D1881" s="94" t="s">
        <v>125</v>
      </c>
      <c r="E1881" s="94">
        <f t="shared" si="2"/>
        <v>567</v>
      </c>
      <c r="F1881" s="429">
        <v>46087.0</v>
      </c>
      <c r="G1881" s="94"/>
      <c r="H1881" s="94" t="s">
        <v>10843</v>
      </c>
      <c r="I1881" s="512">
        <v>18043.0</v>
      </c>
      <c r="J1881" s="161" t="s">
        <v>10844</v>
      </c>
      <c r="K1881" s="161" t="s">
        <v>10845</v>
      </c>
      <c r="L1881" s="430" t="s">
        <v>10845</v>
      </c>
      <c r="M1881" s="94" t="s">
        <v>10846</v>
      </c>
      <c r="N1881" s="94" t="s">
        <v>10847</v>
      </c>
      <c r="O1881" s="514" t="s">
        <v>11718</v>
      </c>
      <c r="P1881" s="436">
        <v>46101.0</v>
      </c>
      <c r="Q1881" s="94" t="s">
        <v>124</v>
      </c>
      <c r="R1881" s="94">
        <v>1.0</v>
      </c>
      <c r="S1881" s="167" t="s">
        <v>126</v>
      </c>
      <c r="T1881" s="162" t="s">
        <v>292</v>
      </c>
      <c r="U1881" s="167" t="s">
        <v>101</v>
      </c>
      <c r="V1881" s="167" t="s">
        <v>283</v>
      </c>
      <c r="W1881" s="175"/>
      <c r="X1881" s="163"/>
      <c r="Y1881" s="175"/>
      <c r="Z1881" s="175" t="s">
        <v>6861</v>
      </c>
      <c r="AA1881" s="175"/>
    </row>
    <row r="1882" ht="22.5" customHeight="1">
      <c r="A1882" s="72">
        <f>COUNTIF('Copy of Call &amp; Chat-Lidya (buat'!$I$4:$I$1842,I1882)</f>
        <v>3</v>
      </c>
      <c r="B1882" s="436">
        <v>46091.0</v>
      </c>
      <c r="C1882" s="94" t="s">
        <v>83</v>
      </c>
      <c r="D1882" s="94" t="s">
        <v>125</v>
      </c>
      <c r="E1882" s="94">
        <f t="shared" si="2"/>
        <v>568</v>
      </c>
      <c r="F1882" s="429">
        <v>46088.0</v>
      </c>
      <c r="G1882" s="94"/>
      <c r="H1882" s="94" t="s">
        <v>10851</v>
      </c>
      <c r="I1882" s="512">
        <v>18049.0</v>
      </c>
      <c r="J1882" s="161" t="s">
        <v>10854</v>
      </c>
      <c r="K1882" s="161" t="s">
        <v>10856</v>
      </c>
      <c r="L1882" s="430" t="s">
        <v>10856</v>
      </c>
      <c r="M1882" s="94" t="s">
        <v>10858</v>
      </c>
      <c r="N1882" s="94" t="s">
        <v>10858</v>
      </c>
      <c r="O1882" s="514" t="s">
        <v>11723</v>
      </c>
      <c r="P1882" s="436">
        <v>46102.0</v>
      </c>
      <c r="Q1882" s="94" t="s">
        <v>461</v>
      </c>
      <c r="R1882" s="94">
        <v>1.0</v>
      </c>
      <c r="S1882" s="167" t="s">
        <v>350</v>
      </c>
      <c r="T1882" s="162" t="s">
        <v>145</v>
      </c>
      <c r="U1882" s="167" t="s">
        <v>101</v>
      </c>
      <c r="V1882" s="167" t="s">
        <v>131</v>
      </c>
      <c r="W1882" s="175"/>
      <c r="X1882" s="163"/>
      <c r="Y1882" s="175"/>
      <c r="Z1882" s="175" t="s">
        <v>3138</v>
      </c>
      <c r="AA1882" s="175"/>
    </row>
    <row r="1883" ht="22.5" customHeight="1">
      <c r="A1883" s="72">
        <f>COUNTIF('Copy of Call &amp; Chat-Lidya (buat'!$I$4:$I$1842,I1883)</f>
        <v>4</v>
      </c>
      <c r="B1883" s="436">
        <v>46091.0</v>
      </c>
      <c r="C1883" s="94" t="s">
        <v>83</v>
      </c>
      <c r="D1883" s="94" t="s">
        <v>125</v>
      </c>
      <c r="E1883" s="94">
        <f t="shared" si="2"/>
        <v>569</v>
      </c>
      <c r="F1883" s="429">
        <v>46089.0</v>
      </c>
      <c r="G1883" s="94"/>
      <c r="H1883" s="94" t="s">
        <v>3831</v>
      </c>
      <c r="I1883" s="512">
        <v>18051.0</v>
      </c>
      <c r="J1883" s="161" t="s">
        <v>2082</v>
      </c>
      <c r="K1883" s="161" t="s">
        <v>2085</v>
      </c>
      <c r="L1883" s="430" t="s">
        <v>2085</v>
      </c>
      <c r="M1883" s="94" t="s">
        <v>2088</v>
      </c>
      <c r="N1883" s="94" t="s">
        <v>2088</v>
      </c>
      <c r="O1883" s="514" t="s">
        <v>3104</v>
      </c>
      <c r="P1883" s="436">
        <v>46103.0</v>
      </c>
      <c r="Q1883" s="94" t="s">
        <v>143</v>
      </c>
      <c r="R1883" s="94">
        <v>1.0</v>
      </c>
      <c r="S1883" s="167" t="s">
        <v>126</v>
      </c>
      <c r="T1883" s="162" t="s">
        <v>145</v>
      </c>
      <c r="U1883" s="167" t="s">
        <v>101</v>
      </c>
      <c r="V1883" s="167" t="s">
        <v>131</v>
      </c>
      <c r="W1883" s="175"/>
      <c r="X1883" s="163"/>
      <c r="Y1883" s="175"/>
      <c r="Z1883" s="175"/>
      <c r="AA1883" s="175"/>
    </row>
    <row r="1884" ht="22.5" customHeight="1">
      <c r="A1884" s="72">
        <f>COUNTIF('Copy of Call &amp; Chat-Lidya (buat'!$I$4:$I$1842,I1884)</f>
        <v>1</v>
      </c>
      <c r="B1884" s="436">
        <v>46090.0</v>
      </c>
      <c r="C1884" s="94" t="s">
        <v>83</v>
      </c>
      <c r="D1884" s="94" t="s">
        <v>125</v>
      </c>
      <c r="E1884" s="94">
        <f t="shared" si="2"/>
        <v>570</v>
      </c>
      <c r="F1884" s="429">
        <v>46089.0</v>
      </c>
      <c r="G1884" s="94"/>
      <c r="H1884" s="94" t="s">
        <v>3103</v>
      </c>
      <c r="I1884" s="512">
        <v>18052.0</v>
      </c>
      <c r="J1884" s="883" t="s">
        <v>2293</v>
      </c>
      <c r="K1884" s="161" t="s">
        <v>2295</v>
      </c>
      <c r="L1884" s="430" t="s">
        <v>2295</v>
      </c>
      <c r="M1884" s="94" t="s">
        <v>2296</v>
      </c>
      <c r="N1884" s="94" t="s">
        <v>2296</v>
      </c>
      <c r="O1884" s="514" t="s">
        <v>3104</v>
      </c>
      <c r="P1884" s="436">
        <v>46463.0</v>
      </c>
      <c r="Q1884" s="94" t="s">
        <v>124</v>
      </c>
      <c r="R1884" s="94">
        <v>3.0</v>
      </c>
      <c r="S1884" s="167" t="s">
        <v>100</v>
      </c>
      <c r="T1884" s="162" t="s">
        <v>100</v>
      </c>
      <c r="U1884" s="167" t="s">
        <v>101</v>
      </c>
      <c r="V1884" s="167" t="s">
        <v>105</v>
      </c>
      <c r="W1884" s="94" t="s">
        <v>509</v>
      </c>
      <c r="X1884" s="167" t="s">
        <v>107</v>
      </c>
      <c r="Y1884" s="94" t="s">
        <v>3016</v>
      </c>
      <c r="Z1884" s="175" t="s">
        <v>12343</v>
      </c>
      <c r="AA1884" s="175"/>
    </row>
    <row r="1885" ht="22.5" customHeight="1">
      <c r="A1885" s="72">
        <f>COUNTIF('Copy of Call &amp; Chat-Lidya (buat'!$I$4:$I$1842,I1885)</f>
        <v>3</v>
      </c>
      <c r="B1885" s="436">
        <v>46091.0</v>
      </c>
      <c r="C1885" s="94" t="s">
        <v>83</v>
      </c>
      <c r="D1885" s="94" t="s">
        <v>125</v>
      </c>
      <c r="E1885" s="94">
        <f t="shared" si="2"/>
        <v>571</v>
      </c>
      <c r="F1885" s="429">
        <v>46089.0</v>
      </c>
      <c r="G1885" s="94"/>
      <c r="H1885" s="94" t="s">
        <v>3060</v>
      </c>
      <c r="I1885" s="512">
        <v>18055.0</v>
      </c>
      <c r="J1885" s="161" t="s">
        <v>3061</v>
      </c>
      <c r="K1885" s="161" t="s">
        <v>3062</v>
      </c>
      <c r="L1885" s="430" t="s">
        <v>3062</v>
      </c>
      <c r="M1885" s="94" t="s">
        <v>3063</v>
      </c>
      <c r="N1885" s="94" t="s">
        <v>3063</v>
      </c>
      <c r="O1885" s="514" t="s">
        <v>3104</v>
      </c>
      <c r="P1885" s="436">
        <v>46103.0</v>
      </c>
      <c r="Q1885" s="94" t="s">
        <v>124</v>
      </c>
      <c r="R1885" s="94">
        <v>1.0</v>
      </c>
      <c r="S1885" s="167" t="s">
        <v>126</v>
      </c>
      <c r="T1885" s="162" t="s">
        <v>145</v>
      </c>
      <c r="U1885" s="167" t="s">
        <v>101</v>
      </c>
      <c r="V1885" s="167" t="s">
        <v>131</v>
      </c>
      <c r="W1885" s="175"/>
      <c r="X1885" s="163"/>
      <c r="Y1885" s="175"/>
      <c r="Z1885" s="175"/>
      <c r="AA1885" s="175"/>
    </row>
    <row r="1886" ht="22.5" customHeight="1">
      <c r="A1886" s="72">
        <f>COUNTIF('Copy of Call &amp; Chat-Lidya (buat'!$I$4:$I$1842,I1886)</f>
        <v>0</v>
      </c>
      <c r="B1886" s="436">
        <v>46090.0</v>
      </c>
      <c r="C1886" s="94" t="s">
        <v>83</v>
      </c>
      <c r="D1886" s="94" t="s">
        <v>125</v>
      </c>
      <c r="E1886" s="94">
        <f t="shared" si="2"/>
        <v>572</v>
      </c>
      <c r="F1886" s="429">
        <v>46090.0</v>
      </c>
      <c r="G1886" s="94"/>
      <c r="H1886" s="94" t="s">
        <v>12344</v>
      </c>
      <c r="I1886" s="512">
        <v>18059.0</v>
      </c>
      <c r="J1886" s="161" t="s">
        <v>12345</v>
      </c>
      <c r="K1886" s="161" t="s">
        <v>12346</v>
      </c>
      <c r="L1886" s="430" t="s">
        <v>12346</v>
      </c>
      <c r="M1886" s="94" t="s">
        <v>12347</v>
      </c>
      <c r="N1886" s="94" t="s">
        <v>12347</v>
      </c>
      <c r="O1886" s="514" t="s">
        <v>3104</v>
      </c>
      <c r="P1886" s="436">
        <v>46103.0</v>
      </c>
      <c r="Q1886" s="94" t="s">
        <v>124</v>
      </c>
      <c r="R1886" s="94">
        <v>0.0</v>
      </c>
      <c r="S1886" s="167" t="s">
        <v>126</v>
      </c>
      <c r="T1886" s="162" t="s">
        <v>350</v>
      </c>
      <c r="U1886" s="167" t="s">
        <v>101</v>
      </c>
      <c r="V1886" s="167" t="s">
        <v>873</v>
      </c>
      <c r="W1886" s="175"/>
      <c r="X1886" s="163"/>
      <c r="Y1886" s="175"/>
      <c r="Z1886" s="175" t="s">
        <v>12349</v>
      </c>
      <c r="AA1886" s="175"/>
    </row>
    <row r="1887" ht="22.5" customHeight="1">
      <c r="A1887" s="72">
        <f>COUNTIF('Copy of Call &amp; Chat-Lidya (buat'!$I$4:$I$1842,I1887)</f>
        <v>3</v>
      </c>
      <c r="B1887" s="436">
        <v>46090.0</v>
      </c>
      <c r="C1887" s="94" t="s">
        <v>83</v>
      </c>
      <c r="D1887" s="94" t="s">
        <v>125</v>
      </c>
      <c r="E1887" s="94">
        <f t="shared" si="2"/>
        <v>573</v>
      </c>
      <c r="F1887" s="429">
        <v>46090.0</v>
      </c>
      <c r="G1887" s="94"/>
      <c r="H1887" s="94" t="s">
        <v>3068</v>
      </c>
      <c r="I1887" s="512">
        <v>18066.0</v>
      </c>
      <c r="J1887" s="161" t="s">
        <v>3069</v>
      </c>
      <c r="K1887" s="161" t="s">
        <v>3070</v>
      </c>
      <c r="L1887" s="430" t="s">
        <v>3070</v>
      </c>
      <c r="M1887" s="94" t="s">
        <v>3071</v>
      </c>
      <c r="N1887" s="94" t="s">
        <v>3071</v>
      </c>
      <c r="O1887" s="514" t="s">
        <v>11729</v>
      </c>
      <c r="P1887" s="436">
        <v>46104.0</v>
      </c>
      <c r="Q1887" s="94" t="s">
        <v>124</v>
      </c>
      <c r="R1887" s="94">
        <v>1.0</v>
      </c>
      <c r="S1887" s="167" t="s">
        <v>381</v>
      </c>
      <c r="T1887" s="162" t="s">
        <v>145</v>
      </c>
      <c r="U1887" s="167" t="s">
        <v>101</v>
      </c>
      <c r="V1887" s="167" t="s">
        <v>283</v>
      </c>
      <c r="W1887" s="94" t="s">
        <v>694</v>
      </c>
      <c r="X1887" s="163"/>
      <c r="Y1887" s="175"/>
      <c r="Z1887" s="175" t="s">
        <v>12354</v>
      </c>
      <c r="AA1887" s="175"/>
    </row>
    <row r="1888" ht="22.5" customHeight="1">
      <c r="A1888" s="72">
        <f>COUNTIF('Copy of Call &amp; Chat-Lidya (buat'!$I$4:$I$1842,I1888)</f>
        <v>3</v>
      </c>
      <c r="B1888" s="436">
        <v>46091.0</v>
      </c>
      <c r="C1888" s="94" t="s">
        <v>83</v>
      </c>
      <c r="D1888" s="94" t="s">
        <v>125</v>
      </c>
      <c r="E1888" s="94">
        <f t="shared" si="2"/>
        <v>574</v>
      </c>
      <c r="F1888" s="429">
        <v>46091.0</v>
      </c>
      <c r="G1888" s="94"/>
      <c r="H1888" s="94" t="s">
        <v>10873</v>
      </c>
      <c r="I1888" s="512">
        <v>18076.0</v>
      </c>
      <c r="J1888" s="161" t="s">
        <v>10874</v>
      </c>
      <c r="K1888" s="161" t="s">
        <v>10875</v>
      </c>
      <c r="L1888" s="430" t="s">
        <v>10875</v>
      </c>
      <c r="M1888" s="94" t="s">
        <v>10876</v>
      </c>
      <c r="N1888" s="94" t="s">
        <v>10876</v>
      </c>
      <c r="O1888" s="514" t="s">
        <v>11735</v>
      </c>
      <c r="P1888" s="436">
        <v>46105.0</v>
      </c>
      <c r="Q1888" s="94" t="s">
        <v>143</v>
      </c>
      <c r="R1888" s="94">
        <v>1.0</v>
      </c>
      <c r="S1888" s="167" t="s">
        <v>381</v>
      </c>
      <c r="T1888" s="162" t="s">
        <v>145</v>
      </c>
      <c r="U1888" s="167" t="s">
        <v>101</v>
      </c>
      <c r="V1888" s="167" t="s">
        <v>131</v>
      </c>
      <c r="W1888" s="175"/>
      <c r="X1888" s="163"/>
      <c r="Y1888" s="175"/>
      <c r="Z1888" s="175"/>
      <c r="AA1888" s="175"/>
    </row>
    <row r="1889" ht="22.5" customHeight="1">
      <c r="A1889" s="72">
        <f>COUNTIF('Copy of Call &amp; Chat-Lidya (buat'!$I$4:$I$1842,I1889)</f>
        <v>3</v>
      </c>
      <c r="B1889" s="436">
        <v>46092.0</v>
      </c>
      <c r="C1889" s="94" t="s">
        <v>83</v>
      </c>
      <c r="D1889" s="94" t="s">
        <v>125</v>
      </c>
      <c r="E1889" s="94">
        <f t="shared" si="2"/>
        <v>575</v>
      </c>
      <c r="F1889" s="429">
        <v>46091.0</v>
      </c>
      <c r="G1889" s="94"/>
      <c r="H1889" s="94" t="s">
        <v>3072</v>
      </c>
      <c r="I1889" s="512">
        <v>18079.0</v>
      </c>
      <c r="J1889" s="161" t="s">
        <v>3073</v>
      </c>
      <c r="K1889" s="161" t="s">
        <v>3074</v>
      </c>
      <c r="L1889" s="430" t="s">
        <v>3074</v>
      </c>
      <c r="M1889" s="94" t="s">
        <v>3075</v>
      </c>
      <c r="N1889" s="94" t="s">
        <v>3075</v>
      </c>
      <c r="O1889" s="514" t="s">
        <v>11735</v>
      </c>
      <c r="P1889" s="436">
        <v>46105.0</v>
      </c>
      <c r="Q1889" s="94" t="s">
        <v>143</v>
      </c>
      <c r="R1889" s="94">
        <v>1.0</v>
      </c>
      <c r="S1889" s="167" t="s">
        <v>126</v>
      </c>
      <c r="T1889" s="162" t="s">
        <v>145</v>
      </c>
      <c r="U1889" s="167" t="s">
        <v>101</v>
      </c>
      <c r="V1889" s="167" t="s">
        <v>131</v>
      </c>
      <c r="W1889" s="175"/>
      <c r="X1889" s="163"/>
      <c r="Y1889" s="175"/>
      <c r="Z1889" s="175"/>
      <c r="AA1889" s="175"/>
    </row>
    <row r="1890" ht="22.5" customHeight="1">
      <c r="A1890" s="72">
        <f>COUNTIF('Copy of Call &amp; Chat-Lidya (buat'!$I$4:$I$1842,I1890)</f>
        <v>2</v>
      </c>
      <c r="B1890" s="436">
        <v>46092.0</v>
      </c>
      <c r="C1890" s="94" t="s">
        <v>83</v>
      </c>
      <c r="D1890" s="94" t="s">
        <v>125</v>
      </c>
      <c r="E1890" s="94">
        <f t="shared" si="2"/>
        <v>576</v>
      </c>
      <c r="F1890" s="429">
        <v>46092.0</v>
      </c>
      <c r="G1890" s="94"/>
      <c r="H1890" s="94" t="s">
        <v>11695</v>
      </c>
      <c r="I1890" s="512">
        <v>18083.0</v>
      </c>
      <c r="J1890" s="161" t="s">
        <v>11696</v>
      </c>
      <c r="K1890" s="161" t="s">
        <v>11697</v>
      </c>
      <c r="L1890" s="430" t="s">
        <v>11697</v>
      </c>
      <c r="M1890" s="94" t="s">
        <v>11698</v>
      </c>
      <c r="N1890" s="94" t="s">
        <v>11698</v>
      </c>
      <c r="O1890" s="514" t="s">
        <v>11699</v>
      </c>
      <c r="P1890" s="436">
        <v>46106.0</v>
      </c>
      <c r="Q1890" s="94" t="s">
        <v>143</v>
      </c>
      <c r="R1890" s="94">
        <v>1.0</v>
      </c>
      <c r="S1890" s="167" t="s">
        <v>126</v>
      </c>
      <c r="T1890" s="162" t="s">
        <v>195</v>
      </c>
      <c r="U1890" s="167" t="s">
        <v>128</v>
      </c>
      <c r="V1890" s="167" t="s">
        <v>131</v>
      </c>
      <c r="W1890" s="175"/>
      <c r="X1890" s="163"/>
      <c r="Y1890" s="175"/>
      <c r="Z1890" s="175"/>
      <c r="AA1890" s="175"/>
    </row>
    <row r="1891" ht="22.5" customHeight="1">
      <c r="A1891" s="72">
        <f>COUNTIF('Copy of Call &amp; Chat-Lidya (buat'!$I$4:$I$1842,I1891)</f>
        <v>4</v>
      </c>
      <c r="B1891" s="436">
        <v>46092.0</v>
      </c>
      <c r="C1891" s="94" t="s">
        <v>83</v>
      </c>
      <c r="D1891" s="94" t="s">
        <v>125</v>
      </c>
      <c r="E1891" s="94">
        <f t="shared" si="2"/>
        <v>577</v>
      </c>
      <c r="F1891" s="429">
        <v>46092.0</v>
      </c>
      <c r="G1891" s="94"/>
      <c r="H1891" s="94" t="s">
        <v>3037</v>
      </c>
      <c r="I1891" s="94" t="s">
        <v>3038</v>
      </c>
      <c r="J1891" s="161" t="s">
        <v>3039</v>
      </c>
      <c r="K1891" s="161" t="s">
        <v>3040</v>
      </c>
      <c r="L1891" s="430" t="s">
        <v>3040</v>
      </c>
      <c r="M1891" s="94" t="s">
        <v>3041</v>
      </c>
      <c r="N1891" s="94" t="s">
        <v>3041</v>
      </c>
      <c r="O1891" s="431">
        <v>46084.0</v>
      </c>
      <c r="P1891" s="436">
        <v>46098.0</v>
      </c>
      <c r="Q1891" s="94" t="s">
        <v>213</v>
      </c>
      <c r="R1891" s="94">
        <v>1.0</v>
      </c>
      <c r="S1891" s="167" t="s">
        <v>126</v>
      </c>
      <c r="T1891" s="162" t="s">
        <v>145</v>
      </c>
      <c r="U1891" s="167" t="s">
        <v>101</v>
      </c>
      <c r="V1891" s="167" t="s">
        <v>131</v>
      </c>
      <c r="W1891" s="94" t="s">
        <v>694</v>
      </c>
      <c r="X1891" s="163"/>
      <c r="Y1891" s="175"/>
      <c r="Z1891" s="175"/>
      <c r="AA1891" s="175"/>
    </row>
    <row r="1892" ht="22.5" customHeight="1">
      <c r="A1892" s="72">
        <f>COUNTIF('Copy of Call &amp; Chat-Lidya (buat'!$I$4:$I$1842,I1892)</f>
        <v>3</v>
      </c>
      <c r="B1892" s="436">
        <v>46092.0</v>
      </c>
      <c r="C1892" s="94" t="s">
        <v>83</v>
      </c>
      <c r="D1892" s="94" t="s">
        <v>125</v>
      </c>
      <c r="E1892" s="94">
        <f t="shared" si="2"/>
        <v>578</v>
      </c>
      <c r="F1892" s="429">
        <v>46092.0</v>
      </c>
      <c r="G1892" s="94"/>
      <c r="H1892" s="94" t="s">
        <v>2522</v>
      </c>
      <c r="I1892" s="94" t="s">
        <v>11702</v>
      </c>
      <c r="J1892" s="161" t="s">
        <v>11704</v>
      </c>
      <c r="K1892" s="161" t="s">
        <v>11705</v>
      </c>
      <c r="L1892" s="430" t="s">
        <v>11705</v>
      </c>
      <c r="M1892" s="94" t="s">
        <v>11708</v>
      </c>
      <c r="N1892" s="94" t="s">
        <v>11709</v>
      </c>
      <c r="O1892" s="431">
        <v>46085.0</v>
      </c>
      <c r="P1892" s="436">
        <v>46099.0</v>
      </c>
      <c r="Q1892" s="94" t="s">
        <v>124</v>
      </c>
      <c r="R1892" s="94">
        <v>1.0</v>
      </c>
      <c r="S1892" s="167" t="s">
        <v>126</v>
      </c>
      <c r="T1892" s="162" t="s">
        <v>145</v>
      </c>
      <c r="U1892" s="167" t="s">
        <v>101</v>
      </c>
      <c r="V1892" s="167" t="s">
        <v>131</v>
      </c>
      <c r="W1892" s="94" t="s">
        <v>392</v>
      </c>
      <c r="X1892" s="163"/>
      <c r="Y1892" s="175"/>
      <c r="Z1892" s="175"/>
      <c r="AA1892" s="175"/>
    </row>
    <row r="1893" ht="22.5" customHeight="1">
      <c r="A1893" s="72">
        <f>COUNTIF('Copy of Call &amp; Chat-Lidya (buat'!$I$4:$I$1842,I1893)</f>
        <v>4</v>
      </c>
      <c r="B1893" s="436">
        <v>46092.0</v>
      </c>
      <c r="C1893" s="94" t="s">
        <v>83</v>
      </c>
      <c r="D1893" s="94" t="s">
        <v>125</v>
      </c>
      <c r="E1893" s="94">
        <f t="shared" si="2"/>
        <v>579</v>
      </c>
      <c r="F1893" s="429">
        <v>46092.0</v>
      </c>
      <c r="G1893" s="94"/>
      <c r="H1893" s="94" t="s">
        <v>2817</v>
      </c>
      <c r="I1893" s="94" t="s">
        <v>3042</v>
      </c>
      <c r="J1893" s="161" t="s">
        <v>3043</v>
      </c>
      <c r="K1893" s="161" t="s">
        <v>3044</v>
      </c>
      <c r="L1893" s="430" t="s">
        <v>3044</v>
      </c>
      <c r="M1893" s="94" t="s">
        <v>3045</v>
      </c>
      <c r="N1893" s="94" t="s">
        <v>3046</v>
      </c>
      <c r="O1893" s="431">
        <v>46085.0</v>
      </c>
      <c r="P1893" s="436">
        <v>46099.0</v>
      </c>
      <c r="Q1893" s="94" t="s">
        <v>124</v>
      </c>
      <c r="R1893" s="94">
        <v>1.0</v>
      </c>
      <c r="S1893" s="167" t="s">
        <v>350</v>
      </c>
      <c r="T1893" s="162" t="s">
        <v>145</v>
      </c>
      <c r="U1893" s="167" t="s">
        <v>101</v>
      </c>
      <c r="V1893" s="167" t="s">
        <v>131</v>
      </c>
      <c r="W1893" s="175"/>
      <c r="X1893" s="163"/>
      <c r="Y1893" s="175"/>
      <c r="Z1893" s="175" t="s">
        <v>12374</v>
      </c>
      <c r="AA1893" s="175"/>
    </row>
    <row r="1894" ht="22.5" customHeight="1">
      <c r="A1894" s="72">
        <f>COUNTIF('Copy of Call &amp; Chat-Lidya (buat'!$I$4:$I$1842,I1894)</f>
        <v>4</v>
      </c>
      <c r="B1894" s="436">
        <v>46092.0</v>
      </c>
      <c r="C1894" s="94" t="s">
        <v>83</v>
      </c>
      <c r="D1894" s="94" t="s">
        <v>125</v>
      </c>
      <c r="E1894" s="94">
        <f t="shared" si="2"/>
        <v>580</v>
      </c>
      <c r="F1894" s="429">
        <v>46092.0</v>
      </c>
      <c r="G1894" s="94"/>
      <c r="H1894" s="94" t="s">
        <v>3047</v>
      </c>
      <c r="I1894" s="94" t="s">
        <v>3048</v>
      </c>
      <c r="J1894" s="161" t="s">
        <v>3049</v>
      </c>
      <c r="K1894" s="161" t="s">
        <v>3050</v>
      </c>
      <c r="L1894" s="430" t="s">
        <v>3050</v>
      </c>
      <c r="M1894" s="94" t="s">
        <v>3051</v>
      </c>
      <c r="N1894" s="94" t="s">
        <v>3051</v>
      </c>
      <c r="O1894" s="431">
        <v>46085.0</v>
      </c>
      <c r="P1894" s="436">
        <v>46099.0</v>
      </c>
      <c r="Q1894" s="94" t="s">
        <v>124</v>
      </c>
      <c r="R1894" s="94">
        <v>1.0</v>
      </c>
      <c r="S1894" s="167" t="s">
        <v>350</v>
      </c>
      <c r="T1894" s="162" t="s">
        <v>145</v>
      </c>
      <c r="U1894" s="167" t="s">
        <v>101</v>
      </c>
      <c r="V1894" s="167" t="s">
        <v>131</v>
      </c>
      <c r="W1894" s="175"/>
      <c r="X1894" s="163"/>
      <c r="Y1894" s="175"/>
      <c r="Z1894" s="175" t="s">
        <v>12375</v>
      </c>
      <c r="AA1894" s="175"/>
    </row>
    <row r="1895" ht="22.5" customHeight="1">
      <c r="A1895" s="72">
        <f>COUNTIF('Copy of Call &amp; Chat-Lidya (buat'!$I$4:$I$1842,I1895)</f>
        <v>4</v>
      </c>
      <c r="B1895" s="436">
        <v>46092.0</v>
      </c>
      <c r="C1895" s="94" t="s">
        <v>83</v>
      </c>
      <c r="D1895" s="94" t="s">
        <v>125</v>
      </c>
      <c r="E1895" s="94">
        <f t="shared" si="2"/>
        <v>581</v>
      </c>
      <c r="F1895" s="429">
        <v>46092.0</v>
      </c>
      <c r="G1895" s="94"/>
      <c r="H1895" s="94" t="s">
        <v>2831</v>
      </c>
      <c r="I1895" s="94" t="s">
        <v>3056</v>
      </c>
      <c r="J1895" s="161" t="s">
        <v>3057</v>
      </c>
      <c r="K1895" s="161" t="s">
        <v>3058</v>
      </c>
      <c r="L1895" s="430" t="s">
        <v>3058</v>
      </c>
      <c r="M1895" s="94" t="s">
        <v>3059</v>
      </c>
      <c r="N1895" s="94" t="s">
        <v>3059</v>
      </c>
      <c r="O1895" s="431">
        <v>46086.0</v>
      </c>
      <c r="P1895" s="436">
        <v>46100.0</v>
      </c>
      <c r="Q1895" s="94" t="s">
        <v>124</v>
      </c>
      <c r="R1895" s="94">
        <v>1.0</v>
      </c>
      <c r="S1895" s="167" t="s">
        <v>126</v>
      </c>
      <c r="T1895" s="162" t="s">
        <v>145</v>
      </c>
      <c r="U1895" s="167" t="s">
        <v>101</v>
      </c>
      <c r="V1895" s="167" t="s">
        <v>131</v>
      </c>
      <c r="W1895" s="94" t="s">
        <v>694</v>
      </c>
      <c r="X1895" s="163"/>
      <c r="Y1895" s="175"/>
      <c r="Z1895" s="175"/>
      <c r="AA1895" s="175"/>
    </row>
    <row r="1896" ht="22.5" customHeight="1">
      <c r="A1896" s="72">
        <f>COUNTIF('Copy of Call &amp; Chat-Lidya (buat'!$I$4:$I$1842,I1896)</f>
        <v>3</v>
      </c>
      <c r="B1896" s="436">
        <v>46092.0</v>
      </c>
      <c r="C1896" s="94" t="s">
        <v>83</v>
      </c>
      <c r="D1896" s="94" t="s">
        <v>125</v>
      </c>
      <c r="E1896" s="94">
        <f t="shared" si="2"/>
        <v>582</v>
      </c>
      <c r="F1896" s="429">
        <v>46092.0</v>
      </c>
      <c r="G1896" s="94"/>
      <c r="H1896" s="94" t="s">
        <v>10843</v>
      </c>
      <c r="I1896" s="512">
        <v>18043.0</v>
      </c>
      <c r="J1896" s="161" t="s">
        <v>10844</v>
      </c>
      <c r="K1896" s="161" t="s">
        <v>10845</v>
      </c>
      <c r="L1896" s="430" t="s">
        <v>10845</v>
      </c>
      <c r="M1896" s="94" t="s">
        <v>10846</v>
      </c>
      <c r="N1896" s="94" t="s">
        <v>10847</v>
      </c>
      <c r="O1896" s="514" t="s">
        <v>11718</v>
      </c>
      <c r="P1896" s="436">
        <v>46101.0</v>
      </c>
      <c r="Q1896" s="94" t="s">
        <v>124</v>
      </c>
      <c r="R1896" s="94">
        <v>1.0</v>
      </c>
      <c r="S1896" s="167" t="s">
        <v>126</v>
      </c>
      <c r="T1896" s="162" t="s">
        <v>145</v>
      </c>
      <c r="U1896" s="167" t="s">
        <v>101</v>
      </c>
      <c r="V1896" s="167" t="s">
        <v>131</v>
      </c>
      <c r="W1896" s="175"/>
      <c r="X1896" s="163"/>
      <c r="Y1896" s="175"/>
      <c r="Z1896" s="175"/>
      <c r="AA1896" s="175"/>
    </row>
    <row r="1897" ht="22.5" customHeight="1">
      <c r="A1897" s="72">
        <f>COUNTIF('Copy of Call &amp; Chat-Lidya (buat'!$I$4:$I$1842,I1897)</f>
        <v>3</v>
      </c>
      <c r="B1897" s="436">
        <v>46092.0</v>
      </c>
      <c r="C1897" s="94" t="s">
        <v>83</v>
      </c>
      <c r="D1897" s="94" t="s">
        <v>125</v>
      </c>
      <c r="E1897" s="94">
        <f t="shared" si="2"/>
        <v>583</v>
      </c>
      <c r="F1897" s="429">
        <v>46092.0</v>
      </c>
      <c r="G1897" s="94"/>
      <c r="H1897" s="94" t="s">
        <v>10851</v>
      </c>
      <c r="I1897" s="512">
        <v>18049.0</v>
      </c>
      <c r="J1897" s="161" t="s">
        <v>10854</v>
      </c>
      <c r="K1897" s="161" t="s">
        <v>10856</v>
      </c>
      <c r="L1897" s="430" t="s">
        <v>10856</v>
      </c>
      <c r="M1897" s="94" t="s">
        <v>10858</v>
      </c>
      <c r="N1897" s="94" t="s">
        <v>10858</v>
      </c>
      <c r="O1897" s="514" t="s">
        <v>11723</v>
      </c>
      <c r="P1897" s="436">
        <v>46102.0</v>
      </c>
      <c r="Q1897" s="94" t="s">
        <v>461</v>
      </c>
      <c r="R1897" s="94">
        <v>1.0</v>
      </c>
      <c r="S1897" s="167" t="s">
        <v>350</v>
      </c>
      <c r="T1897" s="162" t="s">
        <v>145</v>
      </c>
      <c r="U1897" s="167" t="s">
        <v>101</v>
      </c>
      <c r="V1897" s="167" t="s">
        <v>131</v>
      </c>
      <c r="W1897" s="175"/>
      <c r="X1897" s="163"/>
      <c r="Y1897" s="175"/>
      <c r="Z1897" s="175" t="s">
        <v>12374</v>
      </c>
      <c r="AA1897" s="175"/>
    </row>
    <row r="1898" ht="22.5" customHeight="1">
      <c r="A1898" s="72">
        <f>COUNTIF('Copy of Call &amp; Chat-Lidya (buat'!$I$4:$I$1842,I1898)</f>
        <v>4</v>
      </c>
      <c r="B1898" s="436">
        <v>46092.0</v>
      </c>
      <c r="C1898" s="94" t="s">
        <v>83</v>
      </c>
      <c r="D1898" s="94" t="s">
        <v>125</v>
      </c>
      <c r="E1898" s="94">
        <f t="shared" si="2"/>
        <v>584</v>
      </c>
      <c r="F1898" s="429">
        <v>46092.0</v>
      </c>
      <c r="G1898" s="94"/>
      <c r="H1898" s="94" t="s">
        <v>3831</v>
      </c>
      <c r="I1898" s="512">
        <v>18051.0</v>
      </c>
      <c r="J1898" s="161" t="s">
        <v>2082</v>
      </c>
      <c r="K1898" s="161" t="s">
        <v>2085</v>
      </c>
      <c r="L1898" s="430" t="s">
        <v>2085</v>
      </c>
      <c r="M1898" s="94" t="s">
        <v>2088</v>
      </c>
      <c r="N1898" s="94" t="s">
        <v>2088</v>
      </c>
      <c r="O1898" s="514" t="s">
        <v>3104</v>
      </c>
      <c r="P1898" s="436">
        <v>46103.0</v>
      </c>
      <c r="Q1898" s="94" t="s">
        <v>143</v>
      </c>
      <c r="R1898" s="94">
        <v>1.0</v>
      </c>
      <c r="S1898" s="167" t="s">
        <v>126</v>
      </c>
      <c r="T1898" s="162" t="s">
        <v>145</v>
      </c>
      <c r="U1898" s="167" t="s">
        <v>101</v>
      </c>
      <c r="V1898" s="167" t="s">
        <v>131</v>
      </c>
      <c r="W1898" s="175"/>
      <c r="X1898" s="163"/>
      <c r="Y1898" s="175"/>
      <c r="Z1898" s="175"/>
      <c r="AA1898" s="175"/>
    </row>
    <row r="1899" ht="22.5" customHeight="1">
      <c r="A1899" s="72">
        <f>COUNTIF('Copy of Call &amp; Chat-Lidya (buat'!$I$4:$I$1842,I1899)</f>
        <v>3</v>
      </c>
      <c r="B1899" s="436">
        <v>46092.0</v>
      </c>
      <c r="C1899" s="94" t="s">
        <v>83</v>
      </c>
      <c r="D1899" s="94" t="s">
        <v>125</v>
      </c>
      <c r="E1899" s="94">
        <f t="shared" si="2"/>
        <v>585</v>
      </c>
      <c r="F1899" s="429">
        <v>46092.0</v>
      </c>
      <c r="G1899" s="94"/>
      <c r="H1899" s="94" t="s">
        <v>3060</v>
      </c>
      <c r="I1899" s="512">
        <v>18055.0</v>
      </c>
      <c r="J1899" s="161" t="s">
        <v>3061</v>
      </c>
      <c r="K1899" s="161" t="s">
        <v>3062</v>
      </c>
      <c r="L1899" s="430" t="s">
        <v>3062</v>
      </c>
      <c r="M1899" s="94" t="s">
        <v>3063</v>
      </c>
      <c r="N1899" s="94" t="s">
        <v>3063</v>
      </c>
      <c r="O1899" s="514" t="s">
        <v>3104</v>
      </c>
      <c r="P1899" s="436">
        <v>46103.0</v>
      </c>
      <c r="Q1899" s="94" t="s">
        <v>124</v>
      </c>
      <c r="R1899" s="94">
        <v>1.0</v>
      </c>
      <c r="S1899" s="167" t="s">
        <v>126</v>
      </c>
      <c r="T1899" s="162" t="s">
        <v>350</v>
      </c>
      <c r="U1899" s="167" t="s">
        <v>101</v>
      </c>
      <c r="V1899" s="167" t="s">
        <v>131</v>
      </c>
      <c r="W1899" s="175"/>
      <c r="X1899" s="163"/>
      <c r="Y1899" s="175"/>
      <c r="Z1899" s="175" t="s">
        <v>12388</v>
      </c>
      <c r="AA1899" s="175"/>
    </row>
    <row r="1900" ht="22.5" customHeight="1">
      <c r="A1900" s="72">
        <f>COUNTIF('Copy of Call &amp; Chat-Lidya (buat'!$I$4:$I$1842,I1900)</f>
        <v>3</v>
      </c>
      <c r="B1900" s="436">
        <v>46092.0</v>
      </c>
      <c r="C1900" s="94" t="s">
        <v>83</v>
      </c>
      <c r="D1900" s="94" t="s">
        <v>125</v>
      </c>
      <c r="E1900" s="94">
        <f t="shared" si="2"/>
        <v>586</v>
      </c>
      <c r="F1900" s="429">
        <v>46092.0</v>
      </c>
      <c r="G1900" s="94"/>
      <c r="H1900" s="94" t="s">
        <v>3068</v>
      </c>
      <c r="I1900" s="512">
        <v>18066.0</v>
      </c>
      <c r="J1900" s="161" t="s">
        <v>3069</v>
      </c>
      <c r="K1900" s="161" t="s">
        <v>3070</v>
      </c>
      <c r="L1900" s="430" t="s">
        <v>3070</v>
      </c>
      <c r="M1900" s="94" t="s">
        <v>3071</v>
      </c>
      <c r="N1900" s="94" t="s">
        <v>3071</v>
      </c>
      <c r="O1900" s="514" t="s">
        <v>11729</v>
      </c>
      <c r="P1900" s="436">
        <v>46104.0</v>
      </c>
      <c r="Q1900" s="94" t="s">
        <v>124</v>
      </c>
      <c r="R1900" s="94">
        <v>1.0</v>
      </c>
      <c r="S1900" s="167" t="s">
        <v>126</v>
      </c>
      <c r="T1900" s="162" t="s">
        <v>145</v>
      </c>
      <c r="U1900" s="167" t="s">
        <v>101</v>
      </c>
      <c r="V1900" s="167" t="s">
        <v>131</v>
      </c>
      <c r="W1900" s="94" t="s">
        <v>694</v>
      </c>
      <c r="X1900" s="163"/>
      <c r="Y1900" s="175"/>
      <c r="Z1900" s="175"/>
      <c r="AA1900" s="175"/>
    </row>
    <row r="1901" ht="22.5" customHeight="1">
      <c r="A1901" s="72">
        <f>COUNTIF('Copy of Call &amp; Chat-Lidya (buat'!$I$4:$I$1842,I1901)</f>
        <v>3</v>
      </c>
      <c r="B1901" s="436">
        <v>46092.0</v>
      </c>
      <c r="C1901" s="94" t="s">
        <v>83</v>
      </c>
      <c r="D1901" s="94" t="s">
        <v>125</v>
      </c>
      <c r="E1901" s="94">
        <f t="shared" si="2"/>
        <v>587</v>
      </c>
      <c r="F1901" s="429">
        <v>46092.0</v>
      </c>
      <c r="G1901" s="94"/>
      <c r="H1901" s="94" t="s">
        <v>10873</v>
      </c>
      <c r="I1901" s="512">
        <v>18076.0</v>
      </c>
      <c r="J1901" s="161" t="s">
        <v>10874</v>
      </c>
      <c r="K1901" s="161" t="s">
        <v>10875</v>
      </c>
      <c r="L1901" s="430" t="s">
        <v>10875</v>
      </c>
      <c r="M1901" s="94" t="s">
        <v>10876</v>
      </c>
      <c r="N1901" s="94" t="s">
        <v>10876</v>
      </c>
      <c r="O1901" s="514" t="s">
        <v>11735</v>
      </c>
      <c r="P1901" s="436">
        <v>46105.0</v>
      </c>
      <c r="Q1901" s="94" t="s">
        <v>143</v>
      </c>
      <c r="R1901" s="94">
        <v>1.0</v>
      </c>
      <c r="S1901" s="167" t="s">
        <v>381</v>
      </c>
      <c r="T1901" s="162" t="s">
        <v>145</v>
      </c>
      <c r="U1901" s="167" t="s">
        <v>101</v>
      </c>
      <c r="V1901" s="167" t="s">
        <v>131</v>
      </c>
      <c r="W1901" s="175"/>
      <c r="X1901" s="163"/>
      <c r="Y1901" s="175"/>
      <c r="Z1901" s="175"/>
      <c r="AA1901" s="175"/>
    </row>
    <row r="1902" ht="22.5" customHeight="1">
      <c r="A1902" s="72">
        <f>COUNTIF('Copy of Call &amp; Chat-Lidya (buat'!$I$4:$I$1842,I1902)</f>
        <v>2</v>
      </c>
      <c r="B1902" s="436">
        <v>46092.0</v>
      </c>
      <c r="C1902" s="94" t="s">
        <v>83</v>
      </c>
      <c r="D1902" s="94" t="s">
        <v>125</v>
      </c>
      <c r="E1902" s="94">
        <f t="shared" si="2"/>
        <v>588</v>
      </c>
      <c r="F1902" s="429">
        <v>46092.0</v>
      </c>
      <c r="G1902" s="94"/>
      <c r="H1902" s="94" t="s">
        <v>11736</v>
      </c>
      <c r="I1902" s="512">
        <v>18087.0</v>
      </c>
      <c r="J1902" s="161" t="s">
        <v>11737</v>
      </c>
      <c r="K1902" s="161" t="s">
        <v>11738</v>
      </c>
      <c r="L1902" s="430" t="s">
        <v>11738</v>
      </c>
      <c r="M1902" s="94" t="s">
        <v>11739</v>
      </c>
      <c r="N1902" s="94" t="s">
        <v>11740</v>
      </c>
      <c r="O1902" s="514" t="s">
        <v>11699</v>
      </c>
      <c r="P1902" s="436">
        <v>46106.0</v>
      </c>
      <c r="Q1902" s="94" t="s">
        <v>124</v>
      </c>
      <c r="R1902" s="94">
        <v>1.0</v>
      </c>
      <c r="S1902" s="167" t="s">
        <v>126</v>
      </c>
      <c r="T1902" s="162" t="s">
        <v>145</v>
      </c>
      <c r="U1902" s="167" t="s">
        <v>101</v>
      </c>
      <c r="V1902" s="167" t="s">
        <v>131</v>
      </c>
      <c r="W1902" s="175"/>
      <c r="X1902" s="163"/>
      <c r="Y1902" s="175"/>
      <c r="Z1902" s="175"/>
      <c r="AA1902" s="175"/>
    </row>
    <row r="1903" ht="22.5" customHeight="1">
      <c r="A1903" s="72">
        <f>COUNTIF('Copy of Call &amp; Chat-Lidya (buat'!$I$4:$I$1842,I1903)</f>
        <v>2</v>
      </c>
      <c r="B1903" s="436">
        <v>46092.0</v>
      </c>
      <c r="C1903" s="94" t="s">
        <v>83</v>
      </c>
      <c r="D1903" s="94" t="s">
        <v>125</v>
      </c>
      <c r="E1903" s="94">
        <f t="shared" si="2"/>
        <v>589</v>
      </c>
      <c r="F1903" s="429">
        <v>46092.0</v>
      </c>
      <c r="G1903" s="94"/>
      <c r="H1903" s="94">
        <v>10674.0</v>
      </c>
      <c r="I1903" s="512">
        <v>17835.0</v>
      </c>
      <c r="J1903" s="161" t="s">
        <v>12319</v>
      </c>
      <c r="K1903" s="161" t="s">
        <v>11036</v>
      </c>
      <c r="L1903" s="430" t="s">
        <v>11036</v>
      </c>
      <c r="M1903" s="94">
        <v>8.1314630275E10</v>
      </c>
      <c r="N1903" s="94">
        <v>8.7771878797E10</v>
      </c>
      <c r="O1903" s="880">
        <v>46066.0</v>
      </c>
      <c r="P1903" s="436">
        <v>46080.0</v>
      </c>
      <c r="Q1903" s="94" t="s">
        <v>124</v>
      </c>
      <c r="R1903" s="94">
        <v>1.0</v>
      </c>
      <c r="S1903" s="167" t="s">
        <v>126</v>
      </c>
      <c r="T1903" s="162" t="s">
        <v>145</v>
      </c>
      <c r="U1903" s="167" t="s">
        <v>101</v>
      </c>
      <c r="V1903" s="167" t="s">
        <v>131</v>
      </c>
      <c r="W1903" s="175"/>
      <c r="X1903" s="163"/>
      <c r="Y1903" s="175"/>
      <c r="Z1903" s="175" t="s">
        <v>11636</v>
      </c>
      <c r="AA1903" s="175"/>
    </row>
    <row r="1904" ht="22.5" customHeight="1">
      <c r="A1904" s="72">
        <f>COUNTIF('Copy of Call &amp; Chat-Lidya (buat'!$I$4:$I$1842,I1904)</f>
        <v>0</v>
      </c>
      <c r="B1904" s="436">
        <v>46092.0</v>
      </c>
      <c r="C1904" s="94" t="s">
        <v>83</v>
      </c>
      <c r="D1904" s="94" t="s">
        <v>125</v>
      </c>
      <c r="E1904" s="94">
        <f t="shared" si="2"/>
        <v>590</v>
      </c>
      <c r="F1904" s="429">
        <v>46090.0</v>
      </c>
      <c r="G1904" s="94"/>
      <c r="H1904" s="94" t="s">
        <v>12344</v>
      </c>
      <c r="I1904" s="512">
        <v>18059.0</v>
      </c>
      <c r="J1904" s="161" t="s">
        <v>12345</v>
      </c>
      <c r="K1904" s="161" t="s">
        <v>12346</v>
      </c>
      <c r="L1904" s="430" t="s">
        <v>12346</v>
      </c>
      <c r="M1904" s="94" t="s">
        <v>12347</v>
      </c>
      <c r="N1904" s="94" t="s">
        <v>12347</v>
      </c>
      <c r="O1904" s="514" t="s">
        <v>3104</v>
      </c>
      <c r="P1904" s="436">
        <v>46103.0</v>
      </c>
      <c r="Q1904" s="94" t="s">
        <v>124</v>
      </c>
      <c r="R1904" s="94">
        <v>0.0</v>
      </c>
      <c r="S1904" s="167" t="s">
        <v>126</v>
      </c>
      <c r="T1904" s="162" t="s">
        <v>350</v>
      </c>
      <c r="U1904" s="167" t="s">
        <v>101</v>
      </c>
      <c r="V1904" s="167" t="s">
        <v>873</v>
      </c>
      <c r="W1904" s="175"/>
      <c r="X1904" s="163"/>
      <c r="Y1904" s="175"/>
      <c r="Z1904" s="175" t="s">
        <v>12398</v>
      </c>
      <c r="AA1904" s="175"/>
    </row>
    <row r="1905" ht="22.5" customHeight="1">
      <c r="A1905" s="72">
        <f>COUNTIF('Copy of Call &amp; Chat-Lidya (buat'!$I$4:$I$1842,I1905)</f>
        <v>2</v>
      </c>
      <c r="B1905" s="436">
        <v>46093.0</v>
      </c>
      <c r="C1905" s="94" t="s">
        <v>83</v>
      </c>
      <c r="D1905" s="94" t="s">
        <v>125</v>
      </c>
      <c r="E1905" s="94">
        <f t="shared" si="2"/>
        <v>591</v>
      </c>
      <c r="F1905" s="429">
        <v>46093.0</v>
      </c>
      <c r="G1905" s="94"/>
      <c r="H1905" s="94" t="s">
        <v>11685</v>
      </c>
      <c r="I1905" s="512">
        <v>18093.0</v>
      </c>
      <c r="J1905" s="161" t="s">
        <v>11686</v>
      </c>
      <c r="K1905" s="161" t="s">
        <v>11687</v>
      </c>
      <c r="L1905" s="430" t="s">
        <v>11687</v>
      </c>
      <c r="M1905" s="94" t="s">
        <v>11688</v>
      </c>
      <c r="N1905" s="94" t="s">
        <v>11688</v>
      </c>
      <c r="O1905" s="514" t="s">
        <v>11690</v>
      </c>
      <c r="P1905" s="436">
        <v>46107.0</v>
      </c>
      <c r="Q1905" s="94" t="s">
        <v>213</v>
      </c>
      <c r="R1905" s="94">
        <v>1.0</v>
      </c>
      <c r="S1905" s="167" t="s">
        <v>381</v>
      </c>
      <c r="T1905" s="162" t="s">
        <v>381</v>
      </c>
      <c r="U1905" s="167" t="s">
        <v>101</v>
      </c>
      <c r="V1905" s="167" t="s">
        <v>283</v>
      </c>
      <c r="W1905" s="94" t="s">
        <v>392</v>
      </c>
      <c r="X1905" s="163"/>
      <c r="Y1905" s="175"/>
      <c r="Z1905" s="175" t="s">
        <v>3428</v>
      </c>
      <c r="AA1905" s="175"/>
    </row>
    <row r="1906" ht="22.5" customHeight="1">
      <c r="A1906" s="72">
        <f>COUNTIF('Copy of Call &amp; Chat-Lidya (buat'!$I$4:$I$1842,I1906)</f>
        <v>3</v>
      </c>
      <c r="B1906" s="436">
        <v>46093.0</v>
      </c>
      <c r="C1906" s="94" t="s">
        <v>83</v>
      </c>
      <c r="D1906" s="94" t="s">
        <v>125</v>
      </c>
      <c r="E1906" s="94">
        <f t="shared" si="2"/>
        <v>592</v>
      </c>
      <c r="F1906" s="429">
        <v>46085.0</v>
      </c>
      <c r="G1906" s="94"/>
      <c r="H1906" s="94">
        <v>9150.0</v>
      </c>
      <c r="I1906" s="94" t="s">
        <v>3878</v>
      </c>
      <c r="J1906" s="161" t="s">
        <v>3891</v>
      </c>
      <c r="K1906" s="161" t="s">
        <v>3880</v>
      </c>
      <c r="L1906" s="430" t="s">
        <v>3880</v>
      </c>
      <c r="M1906" s="94" t="s">
        <v>3881</v>
      </c>
      <c r="N1906" s="94" t="s">
        <v>3881</v>
      </c>
      <c r="O1906" s="431">
        <v>45708.0</v>
      </c>
      <c r="P1906" s="436">
        <v>45834.0</v>
      </c>
      <c r="Q1906" s="94" t="s">
        <v>278</v>
      </c>
      <c r="R1906" s="94">
        <v>1.0</v>
      </c>
      <c r="S1906" s="167" t="s">
        <v>126</v>
      </c>
      <c r="T1906" s="162" t="s">
        <v>145</v>
      </c>
      <c r="U1906" s="167" t="s">
        <v>101</v>
      </c>
      <c r="V1906" s="167" t="s">
        <v>131</v>
      </c>
      <c r="W1906" s="175"/>
      <c r="X1906" s="163"/>
      <c r="Y1906" s="175"/>
      <c r="Z1906" s="175"/>
      <c r="AA1906" s="175"/>
    </row>
    <row r="1907" ht="22.5" customHeight="1">
      <c r="A1907" s="72">
        <f>COUNTIF('Copy of Call &amp; Chat-Lidya (buat'!$I$4:$I$1842,I1907)</f>
        <v>2</v>
      </c>
      <c r="B1907" s="436">
        <v>46093.0</v>
      </c>
      <c r="C1907" s="94" t="s">
        <v>83</v>
      </c>
      <c r="D1907" s="94" t="s">
        <v>125</v>
      </c>
      <c r="E1907" s="94">
        <f t="shared" si="2"/>
        <v>593</v>
      </c>
      <c r="F1907" s="429">
        <v>46085.0</v>
      </c>
      <c r="G1907" s="94"/>
      <c r="H1907" s="94">
        <v>9151.0</v>
      </c>
      <c r="I1907" s="94" t="s">
        <v>7386</v>
      </c>
      <c r="J1907" s="161" t="s">
        <v>7387</v>
      </c>
      <c r="K1907" s="161" t="s">
        <v>7388</v>
      </c>
      <c r="L1907" s="430" t="s">
        <v>7388</v>
      </c>
      <c r="M1907" s="94" t="s">
        <v>7389</v>
      </c>
      <c r="N1907" s="94" t="s">
        <v>7390</v>
      </c>
      <c r="O1907" s="431">
        <v>45708.0</v>
      </c>
      <c r="P1907" s="436">
        <v>45834.0</v>
      </c>
      <c r="Q1907" s="94" t="s">
        <v>124</v>
      </c>
      <c r="R1907" s="94">
        <v>1.0</v>
      </c>
      <c r="S1907" s="167" t="s">
        <v>251</v>
      </c>
      <c r="T1907" s="162" t="s">
        <v>145</v>
      </c>
      <c r="U1907" s="167" t="s">
        <v>101</v>
      </c>
      <c r="V1907" s="167" t="s">
        <v>131</v>
      </c>
      <c r="W1907" s="175"/>
      <c r="X1907" s="163"/>
      <c r="Y1907" s="175"/>
      <c r="Z1907" s="175"/>
      <c r="AA1907" s="175"/>
    </row>
    <row r="1908" ht="22.5" customHeight="1">
      <c r="A1908" s="72">
        <f>COUNTIF('Copy of Call &amp; Chat-Lidya (buat'!$I$4:$I$1842,I1908)</f>
        <v>1</v>
      </c>
      <c r="B1908" s="436">
        <v>46093.0</v>
      </c>
      <c r="C1908" s="94" t="s">
        <v>83</v>
      </c>
      <c r="D1908" s="94" t="s">
        <v>125</v>
      </c>
      <c r="E1908" s="94">
        <f t="shared" si="2"/>
        <v>594</v>
      </c>
      <c r="F1908" s="429">
        <v>46085.0</v>
      </c>
      <c r="G1908" s="94"/>
      <c r="H1908" s="94">
        <v>9155.0</v>
      </c>
      <c r="I1908" s="94" t="s">
        <v>7398</v>
      </c>
      <c r="J1908" s="161" t="s">
        <v>7399</v>
      </c>
      <c r="K1908" s="161" t="s">
        <v>7400</v>
      </c>
      <c r="L1908" s="430" t="s">
        <v>7400</v>
      </c>
      <c r="M1908" s="175"/>
      <c r="N1908" s="94" t="s">
        <v>7403</v>
      </c>
      <c r="O1908" s="431">
        <v>45709.0</v>
      </c>
      <c r="P1908" s="436">
        <v>46199.0</v>
      </c>
      <c r="Q1908" s="94" t="s">
        <v>124</v>
      </c>
      <c r="R1908" s="94">
        <v>1.0</v>
      </c>
      <c r="S1908" s="167" t="s">
        <v>251</v>
      </c>
      <c r="T1908" s="162" t="s">
        <v>127</v>
      </c>
      <c r="U1908" s="167" t="s">
        <v>128</v>
      </c>
      <c r="V1908" s="167" t="s">
        <v>131</v>
      </c>
      <c r="W1908" s="175"/>
      <c r="X1908" s="163"/>
      <c r="Y1908" s="175"/>
      <c r="Z1908" s="175" t="s">
        <v>533</v>
      </c>
      <c r="AA1908" s="175"/>
    </row>
    <row r="1909" ht="22.5" customHeight="1">
      <c r="A1909" s="72">
        <f>COUNTIF('Copy of Call &amp; Chat-Lidya (buat'!$I$4:$I$1842,I1909)</f>
        <v>2</v>
      </c>
      <c r="B1909" s="436">
        <v>46093.0</v>
      </c>
      <c r="C1909" s="94" t="s">
        <v>83</v>
      </c>
      <c r="D1909" s="94" t="s">
        <v>125</v>
      </c>
      <c r="E1909" s="94">
        <f t="shared" si="2"/>
        <v>595</v>
      </c>
      <c r="F1909" s="429">
        <v>46085.0</v>
      </c>
      <c r="G1909" s="94"/>
      <c r="H1909" s="94">
        <v>9160.0</v>
      </c>
      <c r="I1909" s="94" t="s">
        <v>11637</v>
      </c>
      <c r="J1909" s="161" t="s">
        <v>11638</v>
      </c>
      <c r="K1909" s="161" t="s">
        <v>4185</v>
      </c>
      <c r="L1909" s="430" t="s">
        <v>4185</v>
      </c>
      <c r="M1909" s="94" t="s">
        <v>11639</v>
      </c>
      <c r="N1909" s="94" t="s">
        <v>11640</v>
      </c>
      <c r="O1909" s="431">
        <v>45709.0</v>
      </c>
      <c r="P1909" s="436">
        <v>46199.0</v>
      </c>
      <c r="Q1909" s="94" t="s">
        <v>625</v>
      </c>
      <c r="R1909" s="94">
        <v>1.0</v>
      </c>
      <c r="S1909" s="167" t="s">
        <v>251</v>
      </c>
      <c r="T1909" s="162" t="s">
        <v>195</v>
      </c>
      <c r="U1909" s="167" t="s">
        <v>128</v>
      </c>
      <c r="V1909" s="167" t="s">
        <v>131</v>
      </c>
      <c r="W1909" s="175"/>
      <c r="X1909" s="163"/>
      <c r="Y1909" s="175"/>
      <c r="Z1909" s="175"/>
      <c r="AA1909" s="175"/>
    </row>
    <row r="1910" ht="22.5" customHeight="1">
      <c r="A1910" s="72">
        <f>COUNTIF('Copy of Call &amp; Chat-Lidya (buat'!$I$4:$I$1842,I1910)</f>
        <v>3</v>
      </c>
      <c r="B1910" s="436">
        <v>46093.0</v>
      </c>
      <c r="C1910" s="94" t="s">
        <v>83</v>
      </c>
      <c r="D1910" s="94" t="s">
        <v>125</v>
      </c>
      <c r="E1910" s="94">
        <f t="shared" si="2"/>
        <v>596</v>
      </c>
      <c r="F1910" s="429">
        <v>46085.0</v>
      </c>
      <c r="G1910" s="94"/>
      <c r="H1910" s="94">
        <v>9162.0</v>
      </c>
      <c r="I1910" s="94" t="s">
        <v>11641</v>
      </c>
      <c r="J1910" s="161" t="s">
        <v>11642</v>
      </c>
      <c r="K1910" s="161" t="s">
        <v>11643</v>
      </c>
      <c r="L1910" s="430" t="s">
        <v>11643</v>
      </c>
      <c r="M1910" s="94" t="s">
        <v>11644</v>
      </c>
      <c r="N1910" s="94" t="s">
        <v>11644</v>
      </c>
      <c r="O1910" s="431">
        <v>45709.0</v>
      </c>
      <c r="P1910" s="436">
        <v>46199.0</v>
      </c>
      <c r="Q1910" s="94" t="s">
        <v>213</v>
      </c>
      <c r="R1910" s="94">
        <v>1.0</v>
      </c>
      <c r="S1910" s="167" t="s">
        <v>251</v>
      </c>
      <c r="T1910" s="162" t="s">
        <v>145</v>
      </c>
      <c r="U1910" s="167" t="s">
        <v>101</v>
      </c>
      <c r="V1910" s="167" t="s">
        <v>131</v>
      </c>
      <c r="W1910" s="175"/>
      <c r="X1910" s="163"/>
      <c r="Y1910" s="175"/>
      <c r="Z1910" s="175"/>
      <c r="AA1910" s="175"/>
    </row>
  </sheetData>
  <autoFilter ref="$A$4:$AA$1910"/>
  <customSheetViews>
    <customSheetView guid="{1B9D0821-FF5D-47C6-BD8E-2BBA7D06D488}" filter="1" showAutoFilter="1">
      <autoFilter ref="$C$4:$S$1910">
        <filterColumn colId="1">
          <filters blank="1">
            <filter val="Mei"/>
            <filter val="April"/>
          </filters>
        </filterColumn>
      </autoFilter>
    </customSheetView>
    <customSheetView guid="{3EC51F52-E7CD-492A-BE72-927E4CB7891D}" filter="1" showAutoFilter="1">
      <autoFilter ref="$C$4:$S$1910">
        <filterColumn colId="1">
          <filters blank="1">
            <filter val="Mei"/>
            <filter val="Februari"/>
            <filter val="Januari"/>
            <filter val="April"/>
          </filters>
        </filterColumn>
      </autoFilter>
    </customSheetView>
    <customSheetView guid="{26654DB3-0FF3-4C5F-BD25-90CB92173C67}" filter="1" showAutoFilter="1">
      <autoFilter ref="$C$4:$S$1910"/>
    </customSheetView>
    <customSheetView guid="{43B698CB-0DF2-4C06-8838-7EFF9BEC890F}" filter="1" showAutoFilter="1">
      <autoFilter ref="$C$4:$AA$1910">
        <filterColumn colId="24">
          <filters>
            <filter val="Aplikasi tidak digunakan dan usaha laundry tidak ada"/>
            <filter val="Aplikasi tidak jadi digunakan karna aplikasi berbayar"/>
            <filter val="Call diangkat dan selesai perkenalan call dimatikan"/>
            <filter val="Sejauh ini aplikasi aman dan sudah digunakan di usaha laundry nya"/>
            <filter val="Untuk order kertas thermalnya akan dikabari lagi jika mau oder"/>
            <filter val="Akun Ibu CMO"/>
            <filter val="Bantu pandu untuk aktivasi membership dan cara penambahan akun karyawan"/>
            <filter val="Nomor tidak terdaftar dan tidak terhubung dengan wa"/>
            <filter val="Yang angkat telepon karyawan dan sudah call nomor owner tetapi tidak diangkat. Saat ini sudah menggunakan aplikasi 1010Dry dan aplikasi piposmart tidak diagunakan"/>
            <filter val="Audit 2 (I)"/>
            <filter val="Follow up penggunaan aplikasi piposmart dan penjelasan"/>
            <filter val="Penjelasan Menu karyawan dan penggajian karyawan. Penjelasan akses fitur paket Business dan penawaran upgrade gratis ke Pro"/>
            <filter val="Reminder perpanjangan berlangganan dan negosiasi upgrade berlangganan karna sebelunya berlangganan 6 bulan basic. Bantu Payment dan aktivasi mebership dan sudah konfirmasi pemberian rating playstorw"/>
            <filter val="Aplikasi tidak digunakan dan call langsung dimatikan"/>
            <filter val="Aplikasi tidak digunakan dan saat ini di laundry masih manual. Dulu aplikasi tidak digunakan karna lemot. Penjelasan aplikasi dan jika berminat akan dihubungi kembali"/>
            <filter val="Nomor yang diproject tidak terdaftar dan tidak terhubung dengan wa"/>
            <filter val="Call ditolak"/>
            <filter val="Aplikasi piposmart tidak digunakan lagi dan sudah menggunakan aplikasi edob yang jauh lebih murah. Jangan telpon&quot; lagi"/>
            <filter val="Call diangkat dan langsung dimatikan"/>
            <filter val="Sudah menggunakan aplikasi randori dan jangan dihubungi lagi"/>
            <filter val="Nomor tidak terdaftar dan tidak terhubung dnegan wa"/>
            <filter val="Selesai perkenalan call dimatikan"/>
            <filter val="Nomor tidak terhubung dengan wa"/>
            <filter val="Aplikasi piposmartnya belum digunakan karna belum tertarik dan call langsung dimatikan"/>
          </filters>
        </filterColumn>
      </autoFilter>
    </customSheetView>
    <customSheetView guid="{6C88D62D-6B0D-4755-BDB5-AF5190EDEAB8}" filter="1" showAutoFilter="1">
      <autoFilter ref="$C$4:$S$1910"/>
    </customSheetView>
    <customSheetView guid="{E07E86E7-9C06-47CB-AC74-F13915F95641}" filter="1" showAutoFilter="1">
      <autoFilter ref="$C$4:$AA$1910"/>
    </customSheetView>
    <customSheetView guid="{83F949F5-7FC3-45DD-B67F-7FAE47132FFB}" filter="1" showAutoFilter="1">
      <autoFilter ref="$C$4:$AA$1910">
        <filterColumn colId="1">
          <filters blank="1">
            <filter val="Maret"/>
            <filter val="Februari"/>
            <filter val="Januari"/>
            <filter val="April"/>
          </filters>
        </filterColumn>
        <filterColumn colId="24">
          <filters>
            <filter val="Aplikasi tidak digunakan dan usaha laundry tidak ada"/>
            <filter val="Aplikasi tidak jadi digunakan karna aplikasi berbayar"/>
            <filter val="Call diangkat dan selesai perkenalan call dimatikan"/>
            <filter val="Sejauh ini aplikasi aman dan sudah digunakan di usaha laundry nya"/>
            <filter val="Untuk order kertas thermalnya akan dikabari lagi jika mau oder"/>
            <filter val="Akun Ibu CMO"/>
            <filter val="Bantu pandu untuk aktivasi membership dan cara penambahan akun karyawan"/>
            <filter val="Nomor tidak terdaftar dan tidak terhubung dengan wa"/>
            <filter val="Yang angkat telepon karyawan dan sudah call nomor owner tetapi tidak diangkat. Saat ini sudah menggunakan aplikasi 1010Dry dan aplikasi piposmart tidak diagunakan"/>
            <filter val="Audit 2 (I)"/>
            <filter val="Follow up penggunaan aplikasi piposmart dan penjelasan"/>
            <filter val="Penjelasan Menu karyawan dan penggajian karyawan. Penjelasan akses fitur paket Business dan penawaran upgrade gratis ke Pro"/>
            <filter val="Reminder perpanjangan berlangganan dan negosiasi upgrade berlangganan karna sebelunya berlangganan 6 bulan basic. Bantu Payment dan aktivasi mebership dan sudah konfirmasi pemberian rating playstorw"/>
            <filter val="Aplikasi tidak digunakan dan call langsung dimatikan"/>
            <filter val="Aplikasi tidak digunakan dan saat ini di laundry masih manual. Dulu aplikasi tidak digunakan karna lemot. Penjelasan aplikasi dan jika berminat akan dihubungi kembali"/>
            <filter val="Nomor yang diproject tidak terdaftar dan tidak terhubung dengan wa"/>
            <filter val="Call ditolak"/>
            <filter val="Aplikasi piposmart tidak digunakan lagi dan sudah menggunakan aplikasi edob yang jauh lebih murah. Jangan telpon&quot; lagi"/>
            <filter val="Call diangkat dan langsung dimatikan"/>
            <filter val="Sudah menggunakan aplikasi randori dan jangan dihubungi lagi"/>
            <filter val="Nomor tidak terdaftar dan tidak terhubung dnegan wa"/>
            <filter val="Selesai perkenalan call dimatikan"/>
            <filter val="Nomor tidak terhubung dengan wa"/>
            <filter val="Aplikasi piposmartnya belum digunakan karna belum tertarik dan call langsung dimatikan"/>
          </filters>
        </filterColumn>
      </autoFilter>
    </customSheetView>
    <customSheetView guid="{38EF2163-8F97-4027-B079-F0073FB7CA69}" filter="1" showAutoFilter="1">
      <autoFilter ref="$C$4:$S$1910"/>
    </customSheetView>
    <customSheetView guid="{23CB7878-868B-4E76-8109-0DF22C1D89BC}" filter="1" showAutoFilter="1">
      <autoFilter ref="$C$4:$S$1910"/>
    </customSheetView>
  </customSheetViews>
  <mergeCells count="3">
    <mergeCell ref="A1:M1"/>
    <mergeCell ref="A2:J2"/>
    <mergeCell ref="A3:J3"/>
  </mergeCells>
  <conditionalFormatting sqref="I170:I172">
    <cfRule type="expression" dxfId="4" priority="1">
      <formula>COUNTIF($I$343:$I$384,$I170)&gt;1</formula>
    </cfRule>
  </conditionalFormatting>
  <conditionalFormatting sqref="J169:J172">
    <cfRule type="expression" dxfId="3" priority="2">
      <formula>COUNTIFJ5:J563</formula>
    </cfRule>
  </conditionalFormatting>
  <conditionalFormatting sqref="I169:I172">
    <cfRule type="expression" dxfId="4" priority="3">
      <formula>COUNTIF($H$420:$H$558,$H169)&gt;1</formula>
    </cfRule>
  </conditionalFormatting>
  <conditionalFormatting sqref="J169:J172">
    <cfRule type="expression" dxfId="3" priority="4">
      <formula>COUNTIFJ5:J554</formula>
    </cfRule>
  </conditionalFormatting>
  <conditionalFormatting sqref="I165:I172">
    <cfRule type="expression" dxfId="4" priority="5">
      <formula>COUNTIF($I$336:$I$377,$I165)&gt;1</formula>
    </cfRule>
  </conditionalFormatting>
  <conditionalFormatting sqref="I236:I239">
    <cfRule type="expression" dxfId="4" priority="6">
      <formula>COUNTIF($I$397:$I$438,$I236)&gt;1</formula>
    </cfRule>
  </conditionalFormatting>
  <conditionalFormatting sqref="I6:I235">
    <cfRule type="expression" dxfId="4" priority="7">
      <formula>COUNTIF($I$397:$I$438,$I6)&gt;1</formula>
    </cfRule>
  </conditionalFormatting>
  <conditionalFormatting sqref="I326:I327">
    <cfRule type="expression" dxfId="4" priority="8">
      <formula>COUNTIF($I$749:$I$887,$I326)&gt;1</formula>
    </cfRule>
  </conditionalFormatting>
  <conditionalFormatting sqref="J326:J327">
    <cfRule type="expression" dxfId="3" priority="9">
      <formula>COUNTIFJ5:J860</formula>
    </cfRule>
  </conditionalFormatting>
  <conditionalFormatting sqref="I325">
    <cfRule type="expression" dxfId="4" priority="10">
      <formula>COUNTIF($I$749:$I$887,$I325)&gt;1</formula>
    </cfRule>
  </conditionalFormatting>
  <conditionalFormatting sqref="J325">
    <cfRule type="expression" dxfId="3" priority="11">
      <formula>COUNTIFJ5:J859</formula>
    </cfRule>
  </conditionalFormatting>
  <conditionalFormatting sqref="I324">
    <cfRule type="expression" dxfId="4" priority="12">
      <formula>COUNTIF($I$749:$I$887,$I324)&gt;1</formula>
    </cfRule>
  </conditionalFormatting>
  <conditionalFormatting sqref="J324">
    <cfRule type="expression" dxfId="3" priority="13">
      <formula>COUNTIFJ5:J858</formula>
    </cfRule>
  </conditionalFormatting>
  <conditionalFormatting sqref="I322:I323">
    <cfRule type="expression" dxfId="4" priority="14">
      <formula>COUNTIF($I$749:$I$887,$I322)&gt;1</formula>
    </cfRule>
  </conditionalFormatting>
  <conditionalFormatting sqref="J322:J323">
    <cfRule type="expression" dxfId="3" priority="15">
      <formula>COUNTIFJ5:J856</formula>
    </cfRule>
  </conditionalFormatting>
  <conditionalFormatting sqref="I314:I321">
    <cfRule type="expression" dxfId="4" priority="16">
      <formula>COUNTIF($I$749:$I$887,$I314)&gt;1</formula>
    </cfRule>
  </conditionalFormatting>
  <conditionalFormatting sqref="J314:J321">
    <cfRule type="expression" dxfId="3" priority="17">
      <formula>COUNTIFJ5:J848</formula>
    </cfRule>
  </conditionalFormatting>
  <conditionalFormatting sqref="I313">
    <cfRule type="expression" dxfId="4" priority="18">
      <formula>COUNTIF($I$749:$I$887,$I313)&gt;1</formula>
    </cfRule>
  </conditionalFormatting>
  <conditionalFormatting sqref="J313">
    <cfRule type="expression" dxfId="3" priority="19">
      <formula>COUNTIFJ5:J847</formula>
    </cfRule>
  </conditionalFormatting>
  <conditionalFormatting sqref="I312">
    <cfRule type="expression" dxfId="4" priority="20">
      <formula>COUNTIF($I$749:$I$887,$I312)&gt;1</formula>
    </cfRule>
  </conditionalFormatting>
  <conditionalFormatting sqref="J312">
    <cfRule type="expression" dxfId="3" priority="21">
      <formula>COUNTIFJ5:J846</formula>
    </cfRule>
  </conditionalFormatting>
  <conditionalFormatting sqref="I304:I311">
    <cfRule type="expression" dxfId="4" priority="22">
      <formula>COUNTIF($I$749:$I$887,$I304)&gt;1</formula>
    </cfRule>
  </conditionalFormatting>
  <conditionalFormatting sqref="J304:J311">
    <cfRule type="expression" dxfId="3" priority="23">
      <formula>COUNTIFJ5:J838</formula>
    </cfRule>
  </conditionalFormatting>
  <conditionalFormatting sqref="I303">
    <cfRule type="expression" dxfId="4" priority="24">
      <formula>COUNTIF($I$749:$I$887,$I303)&gt;1</formula>
    </cfRule>
  </conditionalFormatting>
  <conditionalFormatting sqref="J303">
    <cfRule type="expression" dxfId="3" priority="25">
      <formula>COUNTIFJ5:J837</formula>
    </cfRule>
  </conditionalFormatting>
  <conditionalFormatting sqref="I302">
    <cfRule type="expression" dxfId="4" priority="26">
      <formula>COUNTIF($I$749:$I$887,$I302)&gt;1</formula>
    </cfRule>
  </conditionalFormatting>
  <conditionalFormatting sqref="J302">
    <cfRule type="expression" dxfId="3" priority="27">
      <formula>COUNTIFJ5:J836</formula>
    </cfRule>
  </conditionalFormatting>
  <conditionalFormatting sqref="I301">
    <cfRule type="expression" dxfId="4" priority="28">
      <formula>COUNTIF($I$749:$I$887,$I301)&gt;1</formula>
    </cfRule>
  </conditionalFormatting>
  <conditionalFormatting sqref="K5:K528 J6:J347 L169:N172 K530:K672 L542 K675:K841 K843:K897 K899:L900 K903:K1086 L966:L978 K1088:K1142 K1146:K1910">
    <cfRule type="expression" dxfId="3" priority="29">
      <formula>countif</formula>
    </cfRule>
  </conditionalFormatting>
  <conditionalFormatting sqref="K5:K528 J6:J347 L169:L172 K530:K672 L542 K675:K841 K843:K897 K899:L900 K903:K1086 L966:L978 K1088:K1142 K1146:K1910">
    <cfRule type="expression" dxfId="3" priority="30">
      <formula>countif</formula>
    </cfRule>
  </conditionalFormatting>
  <conditionalFormatting sqref="J300">
    <cfRule type="expression" dxfId="3" priority="31">
      <formula>COUNTIFJ5:J834</formula>
    </cfRule>
  </conditionalFormatting>
  <conditionalFormatting sqref="K5:K528 J6:J347 L169:L172 K530:K672 L542 K675:K841 K843:K897 K899:L900 K903:K1086 L966:L978 K1088:K1142 K1146:K1910">
    <cfRule type="expression" dxfId="3" priority="32">
      <formula>countif</formula>
    </cfRule>
  </conditionalFormatting>
  <conditionalFormatting sqref="J6:J299">
    <cfRule type="expression" dxfId="3" priority="33">
      <formula>COUNTIFJ5:J449</formula>
    </cfRule>
  </conditionalFormatting>
  <conditionalFormatting sqref="K5:K528 J6:J347 L169:L172 K530:K672 L542 K675:K841 K843:K897 K899:L900 K903:K1086 L966:L978 K1088:K1142 K1146:K1910">
    <cfRule type="expression" dxfId="3" priority="34">
      <formula>countif</formula>
    </cfRule>
  </conditionalFormatting>
  <conditionalFormatting sqref="J381:J382">
    <cfRule type="expression" dxfId="3" priority="35">
      <formula>COUNTIFJ5:J895</formula>
    </cfRule>
  </conditionalFormatting>
  <conditionalFormatting sqref="K5:K528 J6:J347 L169:L172 K530:K672 L542 K675:K841 K843:K897 K899:L900 K903:K1086 L966:L978 K1088:K1142 K1146:K1910">
    <cfRule type="expression" dxfId="3" priority="36">
      <formula>countif</formula>
    </cfRule>
  </conditionalFormatting>
  <conditionalFormatting sqref="J380">
    <cfRule type="expression" dxfId="3" priority="37">
      <formula>COUNTIFJ5:J894</formula>
    </cfRule>
  </conditionalFormatting>
  <conditionalFormatting sqref="K5:K528 J6:J347 L169:L172 K530:K672 L542 K675:K841 K843:K897 K899:L900 K903:K1086 L966:L978 K1088:K1142 K1146:K1910">
    <cfRule type="expression" dxfId="3" priority="38">
      <formula>countif</formula>
    </cfRule>
  </conditionalFormatting>
  <conditionalFormatting sqref="J379">
    <cfRule type="expression" dxfId="3" priority="39">
      <formula>COUNTIFJ5:J893</formula>
    </cfRule>
  </conditionalFormatting>
  <conditionalFormatting sqref="K5:K528 J6:J347 L169:L172 K530:K672 L542 K675:K841 K843:K897 K899:L900 K903:K1086 L966:L978 K1088:K1142 K1146:K1910">
    <cfRule type="expression" dxfId="3" priority="40">
      <formula>countif</formula>
    </cfRule>
  </conditionalFormatting>
  <conditionalFormatting sqref="J378">
    <cfRule type="expression" dxfId="3" priority="41">
      <formula>COUNTIFJ5:J892</formula>
    </cfRule>
  </conditionalFormatting>
  <conditionalFormatting sqref="K5:K528 J6:J347 L169:L172 K530:K672 L542 K675:K841 K843:K897 K899:L900 K903:K1086 L966:L978 K1088:K1142 K1146:K1910">
    <cfRule type="expression" dxfId="3" priority="42">
      <formula>countif</formula>
    </cfRule>
  </conditionalFormatting>
  <conditionalFormatting sqref="J377">
    <cfRule type="expression" dxfId="3" priority="43">
      <formula>COUNTIFJ5:J891</formula>
    </cfRule>
  </conditionalFormatting>
  <conditionalFormatting sqref="K5:K528 J6:J347 L169:L172 K530:K672 L542 K675:K841 K843:K897 K899:L900 K903:K1086 L966:L978 K1088:K1142 K1146:K1910">
    <cfRule type="expression" dxfId="3" priority="44">
      <formula>countif</formula>
    </cfRule>
  </conditionalFormatting>
  <conditionalFormatting sqref="J376">
    <cfRule type="expression" dxfId="3" priority="45">
      <formula>COUNTIFJ5:J890</formula>
    </cfRule>
  </conditionalFormatting>
  <conditionalFormatting sqref="K5:K528 J6:J347 L169:L172 K530:K672 L542 K675:K841 K843:K897 K899:L900 K903:K1086 L966:L978 K1088:K1142 K1146:K1910">
    <cfRule type="expression" dxfId="3" priority="46">
      <formula>countif</formula>
    </cfRule>
  </conditionalFormatting>
  <conditionalFormatting sqref="J375">
    <cfRule type="expression" dxfId="3" priority="47">
      <formula>COUNTIFJ5:J889</formula>
    </cfRule>
  </conditionalFormatting>
  <conditionalFormatting sqref="K5:K528 J6:J347 L169:L172 K530:K672 L542 K675:K841 K843:K897 K899:L900 K903:K1086 L966:L978 K1088:K1142 K1146:K1910">
    <cfRule type="expression" dxfId="3" priority="48">
      <formula>countif</formula>
    </cfRule>
  </conditionalFormatting>
  <conditionalFormatting sqref="J374">
    <cfRule type="expression" dxfId="3" priority="49">
      <formula>COUNTIFJ5:J888</formula>
    </cfRule>
  </conditionalFormatting>
  <conditionalFormatting sqref="K5:K528 J6:J347 L169:L172 K530:K672 L542 K675:K841 K843:K897 K899:L900 K903:K1086 L966:L978 K1088:K1142 K1146:K1910">
    <cfRule type="expression" dxfId="3" priority="50">
      <formula>countif</formula>
    </cfRule>
  </conditionalFormatting>
  <conditionalFormatting sqref="I6:I347 J6:J373">
    <cfRule type="expression" dxfId="3" priority="51">
      <formula>COUNTIFJ5:I441</formula>
    </cfRule>
  </conditionalFormatting>
  <conditionalFormatting sqref="K5:K528 J6:J347 L169:L172 K530:K672 L542 K675:K841 K843:K897 K899:L900 K903:K1086 L966:L978 K1088:K1142 K1146:K1910">
    <cfRule type="expression" dxfId="3" priority="52">
      <formula>countif</formula>
    </cfRule>
  </conditionalFormatting>
  <conditionalFormatting sqref="J542">
    <cfRule type="expression" dxfId="3" priority="53">
      <formula>COUNTIFJ5:J936</formula>
    </cfRule>
  </conditionalFormatting>
  <conditionalFormatting sqref="K5:K528 J6:J347 L169:L172 K530:K672 L542 K675:K841 K843:K897 K899:L900 K903:K1086 L966:L978 K1088:K1142 K1146:K1910">
    <cfRule type="expression" dxfId="3" priority="54">
      <formula>countif</formula>
    </cfRule>
  </conditionalFormatting>
  <conditionalFormatting sqref="J567:J572">
    <cfRule type="expression" dxfId="3" priority="55">
      <formula>COUNTIFJ5:J1011</formula>
    </cfRule>
  </conditionalFormatting>
  <conditionalFormatting sqref="K5:K528 J6:J347 L169:L172 K530:K672 L542 K675:K841 K843:K897 K899:L900 K903:K1086 L966:L978 K1088:K1142 K1146:K1910">
    <cfRule type="expression" dxfId="3" priority="56">
      <formula>countif</formula>
    </cfRule>
  </conditionalFormatting>
  <conditionalFormatting sqref="J564:J566">
    <cfRule type="expression" dxfId="3" priority="57">
      <formula>COUNTIFJ5:J1008</formula>
    </cfRule>
  </conditionalFormatting>
  <conditionalFormatting sqref="K5:K528 J6:J347 L169:L172 K530:K672 L542 K675:K841 K843:K897 K899:L900 K903:K1086 L966:L978 K1088:K1142 K1146:K1910">
    <cfRule type="expression" dxfId="3" priority="58">
      <formula>countif</formula>
    </cfRule>
  </conditionalFormatting>
  <conditionalFormatting sqref="J563">
    <cfRule type="expression" dxfId="3" priority="59">
      <formula>COUNTIFJ5:J1007</formula>
    </cfRule>
  </conditionalFormatting>
  <conditionalFormatting sqref="K5:K528 J6:J347 L169:L172 K530:K672 L542 K675:K841 K843:K897 K899:L900 K903:K1086 L966:L978 K1088:K1142 K1146:K1910">
    <cfRule type="expression" dxfId="3" priority="60">
      <formula>countif</formula>
    </cfRule>
  </conditionalFormatting>
  <conditionalFormatting sqref="J557:J562">
    <cfRule type="expression" dxfId="3" priority="61">
      <formula>COUNTIFJ5:J1001</formula>
    </cfRule>
  </conditionalFormatting>
  <conditionalFormatting sqref="K5:K528 J6:J347 L169:L172 K530:K672 L542 K675:K841 K843:K897 K899:L900 K903:K1086 L966:L978 K1088:K1142 K1146:K1910">
    <cfRule type="expression" dxfId="3" priority="62">
      <formula>countif</formula>
    </cfRule>
  </conditionalFormatting>
  <conditionalFormatting sqref="J555:J556">
    <cfRule type="expression" dxfId="3" priority="63">
      <formula>COUNTIFJ5:J999</formula>
    </cfRule>
  </conditionalFormatting>
  <conditionalFormatting sqref="K5:K528 J6:J347 L169:L172 K530:K672 L542 K675:K841 K843:K897 K899:L900 K903:K1086 L966:L978 K1088:K1142 K1146:K1910">
    <cfRule type="expression" dxfId="3" priority="64">
      <formula>countif</formula>
    </cfRule>
  </conditionalFormatting>
  <conditionalFormatting sqref="J552:J554">
    <cfRule type="expression" dxfId="3" priority="65">
      <formula>COUNTIFJ5:J996</formula>
    </cfRule>
  </conditionalFormatting>
  <conditionalFormatting sqref="K5:K528 J6:J347 L169:L172 K530:K672 L542 K675:K841 K843:K897 K899:L900 K903:K1086 L966:L978 K1088:K1142 K1146:K1910">
    <cfRule type="expression" dxfId="3" priority="66">
      <formula>countif</formula>
    </cfRule>
  </conditionalFormatting>
  <conditionalFormatting sqref="J545:J551">
    <cfRule type="expression" dxfId="3" priority="67">
      <formula>COUNTIFJ5:J989</formula>
    </cfRule>
  </conditionalFormatting>
  <conditionalFormatting sqref="K5:K528 J6:J347 L169:L172 K530:K672 L542 K675:K841 K843:K897 K899:L900 K903:K1086 L966:L978 K1088:K1142 K1146:K1910">
    <cfRule type="expression" dxfId="3" priority="68">
      <formula>countif</formula>
    </cfRule>
  </conditionalFormatting>
  <conditionalFormatting sqref="I6:I347 J6:J528 J530:J544">
    <cfRule type="expression" dxfId="3" priority="69">
      <formula>COUNTIFJ5:I346</formula>
    </cfRule>
  </conditionalFormatting>
  <conditionalFormatting sqref="K5:K528 J6:J347 L169:L172 K530:K672 L542 K675:K841 K843:K897 K899:L900 K903:K1086 L966:L978 K1088:K1142 K1146:K1910">
    <cfRule type="expression" dxfId="3" priority="70">
      <formula>countif</formula>
    </cfRule>
  </conditionalFormatting>
  <conditionalFormatting sqref="J706:J711">
    <cfRule type="expression" dxfId="3" priority="71">
      <formula>COUNTIFJ5:J1078</formula>
    </cfRule>
  </conditionalFormatting>
  <conditionalFormatting sqref="K5:K528 J6:J347 L169:L172 K530:K672 K675:K841 K843:K897 K899:L900 K903:K1086 L966:L978 K1088:K1142 K1146:K1910">
    <cfRule type="expression" dxfId="3" priority="72">
      <formula>countif</formula>
    </cfRule>
  </conditionalFormatting>
  <conditionalFormatting sqref="I6:I347 J6:J528 J530:J672 J675:J755 K733:K741">
    <cfRule type="expression" dxfId="3" priority="73">
      <formula>COUNTIFJ5:I189</formula>
    </cfRule>
  </conditionalFormatting>
  <conditionalFormatting sqref="K5:K528 J6:J347 L169:L172 K530:K672 K675:K841 K843:K897 K899:L900 K903:K1086 L966:L978 K1088:K1142 K1146:K1910">
    <cfRule type="expression" dxfId="3" priority="74">
      <formula>countif</formula>
    </cfRule>
  </conditionalFormatting>
  <conditionalFormatting sqref="I6:I347 J6:J528 J530:J672 J675:J841 K733:K741 J843:J846 J964">
    <cfRule type="expression" dxfId="3" priority="75">
      <formula>COUNTIFJ5:I126</formula>
    </cfRule>
  </conditionalFormatting>
  <conditionalFormatting sqref="K5:K528 J6:J347 L169:L172 K530:K672 K675:K841 K843:K897 K899:L900 K903:K1086 L966:L978 K1088:K1142 K1146:K1910">
    <cfRule type="expression" dxfId="3" priority="76">
      <formula>countif</formula>
    </cfRule>
  </conditionalFormatting>
  <conditionalFormatting sqref="J962:J964">
    <cfRule type="expression" dxfId="3" priority="77">
      <formula>COUNTIFJ5:J1103</formula>
    </cfRule>
  </conditionalFormatting>
  <conditionalFormatting sqref="K5:K528 J6:J347 L169:L172 K530:K672 K675:K841 K843:K897 K899:L900 K903:K1086 L966:L978 K1088:K1142 K1146:K1910">
    <cfRule type="expression" dxfId="3" priority="78">
      <formula>countif</formula>
    </cfRule>
  </conditionalFormatting>
  <conditionalFormatting sqref="J958:J961">
    <cfRule type="expression" dxfId="3" priority="79">
      <formula>COUNTIFJ5:J1099</formula>
    </cfRule>
  </conditionalFormatting>
  <conditionalFormatting sqref="K5:K528 J6:J347 L169:L172 K530:K672 K675:K841 K843:K897 K899:L900 K903:K1086 L966:L978 K1088:K1142 K1146:K1910">
    <cfRule type="expression" dxfId="3" priority="80">
      <formula>countif</formula>
    </cfRule>
  </conditionalFormatting>
  <conditionalFormatting sqref="J957">
    <cfRule type="expression" dxfId="3" priority="81">
      <formula>COUNTIFJ5:J1098</formula>
    </cfRule>
  </conditionalFormatting>
  <conditionalFormatting sqref="I6:I347 J6:J528 J530:J672 J675:J841 K733:K741 J843:J956 J964">
    <cfRule type="expression" dxfId="3" priority="82">
      <formula>COUNTIFJ5:#REF!</formula>
    </cfRule>
  </conditionalFormatting>
  <conditionalFormatting sqref="I6:I347 J6:J528 J530:J672 J675:J841 K733:K741 J843:J956 J964">
    <cfRule type="expression" dxfId="3" priority="83">
      <formula>COUNTIFJ5:#REF!</formula>
    </cfRule>
  </conditionalFormatting>
  <conditionalFormatting sqref="K5:K528 J6:J347 L169:L172 K530:K672 K675:K841 K843:K897 K899:L900 K903:K1086 L966:L978 K1088:K1142 K1146:K1910">
    <cfRule type="expression" dxfId="3" priority="84">
      <formula>countif</formula>
    </cfRule>
  </conditionalFormatting>
  <conditionalFormatting sqref="J1140">
    <cfRule type="expression" dxfId="3" priority="85">
      <formula>COUNTIFJ5:J1622</formula>
    </cfRule>
  </conditionalFormatting>
  <conditionalFormatting sqref="K5:K528 J6:J347 L169:L172 K530:K672 K675:K841 K843:K897 K899:L900 K903:K1086 L966:L978 K1088:K1142 K1146:K1910">
    <cfRule type="expression" dxfId="3" priority="86">
      <formula>countif</formula>
    </cfRule>
  </conditionalFormatting>
  <conditionalFormatting sqref="J1133">
    <cfRule type="expression" dxfId="3" priority="87">
      <formula>COUNTIFJ5:J1615</formula>
    </cfRule>
  </conditionalFormatting>
  <conditionalFormatting sqref="K5:K528 J6:J347 L169:L172 K530:K672 K675:K841 K843:K897 K899:L900 K903:K1086 L966:L978 K1088:K1142 K1146:K1910">
    <cfRule type="expression" dxfId="3" priority="88">
      <formula>countif</formula>
    </cfRule>
  </conditionalFormatting>
  <conditionalFormatting sqref="J1095:J1098">
    <cfRule type="expression" dxfId="3" priority="89">
      <formula>COUNTIFJ5:J1577</formula>
    </cfRule>
  </conditionalFormatting>
  <conditionalFormatting sqref="K5:K528 J6:J347 L169:L172 K530:K672 K675:K841 K843:K897 K899:L900 K903:K1086 L966:L978 K1088:K1142 K1146:K1910">
    <cfRule type="expression" dxfId="3" priority="90">
      <formula>countif</formula>
    </cfRule>
  </conditionalFormatting>
  <conditionalFormatting sqref="J1091:J1094">
    <cfRule type="expression" dxfId="3" priority="91">
      <formula>COUNTIFJ5:J1573</formula>
    </cfRule>
  </conditionalFormatting>
  <conditionalFormatting sqref="K5:K528 J6:J347 L169:L172 K530:K672 K675:K841 K843:K897 K899:L900 K903:K1086 L966:L978 K1088:K1142 K1146:K1910">
    <cfRule type="expression" dxfId="3" priority="92">
      <formula>countif</formula>
    </cfRule>
  </conditionalFormatting>
  <conditionalFormatting sqref="I6:I347 J6:J528 J530:J672 J675:J841 K733:K741 J843:J1086 K1017 J1088:J1090">
    <cfRule type="expression" dxfId="3" priority="93">
      <formula>COUNTIFJ5:I265</formula>
    </cfRule>
  </conditionalFormatting>
  <conditionalFormatting sqref="K5:K528 J6:J347 L169:L172 K530:K672 K675:K841 K843:K897 K899:L900 K903:K1086 L966:L978 K1088:K1142 K1146:K1910">
    <cfRule type="expression" dxfId="3" priority="94">
      <formula>countif</formula>
    </cfRule>
  </conditionalFormatting>
  <conditionalFormatting sqref="I1195:I1196">
    <cfRule type="expression" dxfId="4" priority="95">
      <formula>COUNTIF($I$5:$I$1644,$I1195)&gt;1</formula>
    </cfRule>
  </conditionalFormatting>
  <conditionalFormatting sqref="K5:K528 J6:J347 L169:L172 K530:K672 K675:K841 K843:K897 K899:L900 K903:K1086 L966:L978 K1088:K1142 K1146:K1910">
    <cfRule type="expression" dxfId="3" priority="96">
      <formula>countif</formula>
    </cfRule>
  </conditionalFormatting>
  <conditionalFormatting sqref="I1177:I1194">
    <cfRule type="expression" dxfId="4" priority="97">
      <formula>COUNTIF($I$5:$I$1644,$I1177)&gt;1</formula>
    </cfRule>
  </conditionalFormatting>
  <conditionalFormatting sqref="K5:K528 J6:J347 L169:L172 K530:K672 K675:K841 K843:K897 K899:L900 K903:K1086 L966:L978 K1088:K1142 K1146:K1910">
    <cfRule type="expression" dxfId="3" priority="98">
      <formula>countif</formula>
    </cfRule>
  </conditionalFormatting>
  <conditionalFormatting sqref="I1176">
    <cfRule type="expression" dxfId="4" priority="99">
      <formula>COUNTIF($I$5:$I$1644,$I1176)&gt;1</formula>
    </cfRule>
  </conditionalFormatting>
  <conditionalFormatting sqref="K5:K528 J6:J347 L169:L172 K530:K672 K675:K841 K843:K897 K899:L900 K903:K1086 L966:L978 K1088:K1142 K1146:K1910">
    <cfRule type="expression" dxfId="3" priority="100">
      <formula>countif</formula>
    </cfRule>
  </conditionalFormatting>
  <conditionalFormatting sqref="J1175">
    <cfRule type="expression" dxfId="3" priority="101">
      <formula>COUNTIFJ5:J1674</formula>
    </cfRule>
  </conditionalFormatting>
  <conditionalFormatting sqref="K5:K528 J6:J347 L169:L172 K530:K672 K675:K841 K843:K897 K899:L900 K903:K1086 L966:L978 K1088:K1142 K1146:K1910">
    <cfRule type="expression" dxfId="3" priority="102">
      <formula>countif</formula>
    </cfRule>
  </conditionalFormatting>
  <conditionalFormatting sqref="J1172:J1174">
    <cfRule type="expression" dxfId="3" priority="103">
      <formula>COUNTIFJ5:J1671</formula>
    </cfRule>
  </conditionalFormatting>
  <conditionalFormatting sqref="K5:K528 J6:J347 L169:L172 K530:K672 K675:K841 K843:K897 K899:L900 K903:K1086 L966:L978 K1088:K1142 K1146:K1910">
    <cfRule type="expression" dxfId="3" priority="104">
      <formula>countif</formula>
    </cfRule>
  </conditionalFormatting>
  <conditionalFormatting sqref="J1154:J1171">
    <cfRule type="expression" dxfId="3" priority="105">
      <formula>COUNTIFJ5:J1653</formula>
    </cfRule>
  </conditionalFormatting>
  <conditionalFormatting sqref="K5:K528 J6:J347 L169:L172 K530:K672 K675:K841 K843:K897 K899:L900 K903:K1086 L966:L978 K1088:K1142 K1146:K1910">
    <cfRule type="expression" dxfId="3" priority="106">
      <formula>countif</formula>
    </cfRule>
  </conditionalFormatting>
  <conditionalFormatting sqref="J1153">
    <cfRule type="expression" dxfId="3" priority="107">
      <formula>COUNTIFJ5:J1652</formula>
    </cfRule>
  </conditionalFormatting>
  <conditionalFormatting sqref="K5:K528 J6:J347 L169:L172 K530:K672 K675:K841 K843:K897 K899:L900 K903:K1086 L966:L978 K1088:K1142 K1146:K1910">
    <cfRule type="expression" dxfId="3" priority="108">
      <formula>countif</formula>
    </cfRule>
  </conditionalFormatting>
  <conditionalFormatting sqref="J1151:J1152">
    <cfRule type="expression" dxfId="3" priority="109">
      <formula>COUNTIFJ5:J1650</formula>
    </cfRule>
  </conditionalFormatting>
  <conditionalFormatting sqref="K5:K528 J6:J347 L169:L172 K530:K672 K675:K841 K843:K897 K899:L900 K903:K1086 L966:L978 K1088:K1142 K1146:K1910">
    <cfRule type="expression" dxfId="3" priority="110">
      <formula>countif</formula>
    </cfRule>
  </conditionalFormatting>
  <conditionalFormatting sqref="J1148:J1150">
    <cfRule type="expression" dxfId="3" priority="111">
      <formula>COUNTIFJ5:J1647</formula>
    </cfRule>
  </conditionalFormatting>
  <conditionalFormatting sqref="K5:K528 J6:J347 L169:L172 K530:K672 K675:K841 K843:K897 K899:L900 K903:K1086 L966:L978 K1088:K1142 K1146:K1910">
    <cfRule type="expression" dxfId="3" priority="112">
      <formula>countif</formula>
    </cfRule>
  </conditionalFormatting>
  <conditionalFormatting sqref="J1147">
    <cfRule type="expression" dxfId="3" priority="113">
      <formula>COUNTIFJ5:J1646</formula>
    </cfRule>
  </conditionalFormatting>
  <conditionalFormatting sqref="K5:K528 J6:J347 L169:L172 K530:K672 K675:K841 K843:K897 K899:L900 K903:K1086 L966:L978 K1088:K1142 K1146:K1910">
    <cfRule type="expression" dxfId="3" priority="114">
      <formula>countif</formula>
    </cfRule>
  </conditionalFormatting>
  <conditionalFormatting sqref="I6:I347 J6:J528 J530:J672 J675:J841 K733:K741 J843:J1086 K1017 J1088:J1142 J1146">
    <cfRule type="expression" dxfId="3" priority="115">
      <formula>COUNTIFJ5:I263</formula>
    </cfRule>
  </conditionalFormatting>
  <conditionalFormatting sqref="K5:K528 J6:J347 L169:L172 K530:K672 K675:K841 K843:K897 K899:L900 K903:K1086 L966:L978 K1088:K1142 K1146:K1910">
    <cfRule type="expression" dxfId="3" priority="116">
      <formula>countif</formula>
    </cfRule>
  </conditionalFormatting>
  <conditionalFormatting sqref="J1181:J1182">
    <cfRule type="expression" dxfId="3" priority="117">
      <formula>COUNTIFJ5:J1674</formula>
    </cfRule>
  </conditionalFormatting>
  <conditionalFormatting sqref="K5:K528 J6:J347 L169:L172 K530:K672 K675:K841 K843:K897 K899:L900 K903:K1086 L966:L978 K1088:K1142 K1146:K1910">
    <cfRule type="expression" dxfId="3" priority="118">
      <formula>countif</formula>
    </cfRule>
  </conditionalFormatting>
  <conditionalFormatting sqref="J1166:J1180">
    <cfRule type="expression" dxfId="3" priority="119">
      <formula>COUNTIFJ5:J1659</formula>
    </cfRule>
  </conditionalFormatting>
  <conditionalFormatting sqref="K5:K528 J6:J347 L169:L172 K530:K672 K675:K841 K843:K897 K899:L900 K903:K1086 L966:L978 K1088:K1142 K1146:K1910">
    <cfRule type="expression" dxfId="3" priority="120">
      <formula>countif</formula>
    </cfRule>
  </conditionalFormatting>
  <conditionalFormatting sqref="J1154:J1165">
    <cfRule type="expression" dxfId="3" priority="121">
      <formula>COUNTIFJ5:J1670</formula>
    </cfRule>
  </conditionalFormatting>
  <conditionalFormatting sqref="K5:K528 J6:J347 L169:L172 K530:K672 K675:K841 K843:K897 K899:L900 K903:K1086 L966:L978 K1088:K1142 K1146:K1910">
    <cfRule type="expression" dxfId="3" priority="122">
      <formula>countif</formula>
    </cfRule>
  </conditionalFormatting>
  <conditionalFormatting sqref="J1153">
    <cfRule type="expression" dxfId="3" priority="123">
      <formula>COUNTIFJ5:J1669</formula>
    </cfRule>
  </conditionalFormatting>
  <conditionalFormatting sqref="K5:K528 J6:J347 L169:L172 K530:K672 K675:K841 K843:K897 K899:L900 K903:K1086 L966:L978 K1088:K1142 K1146:K1910">
    <cfRule type="expression" dxfId="3" priority="124">
      <formula>countif</formula>
    </cfRule>
  </conditionalFormatting>
  <conditionalFormatting sqref="J1151:J1152">
    <cfRule type="expression" dxfId="3" priority="125">
      <formula>COUNTIFJ5:J1667</formula>
    </cfRule>
  </conditionalFormatting>
  <conditionalFormatting sqref="K5:K528 J6:J347 L169:L172 K530:K672 K675:K841 K843:K897 K899:L900 K903:K1086 L966:L978 K1088:K1142 K1146:K1910">
    <cfRule type="expression" dxfId="3" priority="126">
      <formula>countif</formula>
    </cfRule>
  </conditionalFormatting>
  <conditionalFormatting sqref="J1148:J1150">
    <cfRule type="expression" dxfId="3" priority="127">
      <formula>COUNTIFJ5:J1664</formula>
    </cfRule>
  </conditionalFormatting>
  <conditionalFormatting sqref="K5:K528 J6:J347 L169:L172 K530:K672 K675:K841 K843:K897 K899:L900 K903:K1086 L966:L978 K1088:K1142 K1146:K1910">
    <cfRule type="expression" dxfId="3" priority="128">
      <formula>countif</formula>
    </cfRule>
  </conditionalFormatting>
  <conditionalFormatting sqref="J1147">
    <cfRule type="expression" dxfId="3" priority="129">
      <formula>COUNTIFJ5:J1663</formula>
    </cfRule>
  </conditionalFormatting>
  <conditionalFormatting sqref="K5:K528 J6:J347 L169:L172 K530:K672 K675:K841 K843:K897 K899:L900 K903:K1086 L966:L978 K1088:K1142 K1146:K1910">
    <cfRule type="expression" dxfId="3" priority="130">
      <formula>countif</formula>
    </cfRule>
  </conditionalFormatting>
  <conditionalFormatting sqref="I6:I347 J6:J528 J530:J672 J675:J841 K733:K741 J843:J1086 K1017 J1088:J1142 J1146">
    <cfRule type="expression" dxfId="3" priority="131">
      <formula>COUNTIFJ5:I280</formula>
    </cfRule>
  </conditionalFormatting>
  <conditionalFormatting sqref="K5:K528 J6:J347 L169:L172 K530:K672 K675:K841 K843:K897 K899:L900 K903:K1086 L966:L978 K1088:K1142 K1146:K1910">
    <cfRule type="expression" dxfId="3" priority="132">
      <formula>countif</formula>
    </cfRule>
  </conditionalFormatting>
  <conditionalFormatting sqref="J1229:J1230">
    <cfRule type="expression" dxfId="3" priority="133">
      <formula>COUNTIFJ5:J1719</formula>
    </cfRule>
  </conditionalFormatting>
  <conditionalFormatting sqref="K5:K528 J6:J347 L169:L172 K530:K672 K675:K841 K843:K897 K899:L900 K903:K1086 L966:L978 K1088:K1142 K1146:K1910">
    <cfRule type="expression" dxfId="3" priority="134">
      <formula>countif</formula>
    </cfRule>
  </conditionalFormatting>
  <conditionalFormatting sqref="J1207:J1228">
    <cfRule type="expression" dxfId="3" priority="135">
      <formula>COUNTIFJ5:J1697</formula>
    </cfRule>
  </conditionalFormatting>
  <conditionalFormatting sqref="K5:K528 J6:J347 L169:L172 K530:K672 K675:K841 K843:K897 K899:L900 K903:K1086 L966:L978 K1088:K1142 K1146:K1910">
    <cfRule type="expression" dxfId="3" priority="136">
      <formula>countif</formula>
    </cfRule>
  </conditionalFormatting>
  <conditionalFormatting sqref="J1206">
    <cfRule type="expression" dxfId="3" priority="137">
      <formula>COUNTIFJ5:J1696</formula>
    </cfRule>
  </conditionalFormatting>
  <conditionalFormatting sqref="K5:K528 J6:J347 L169:L172 K530:K672 K675:K841 K843:K897 K899:L900 K903:K1086 L966:L978 K1088:K1142 K1146:K1910">
    <cfRule type="expression" dxfId="3" priority="138">
      <formula>countif</formula>
    </cfRule>
  </conditionalFormatting>
  <conditionalFormatting sqref="J1203:J1205">
    <cfRule type="expression" dxfId="3" priority="139">
      <formula>COUNTIFJ5:J1693</formula>
    </cfRule>
  </conditionalFormatting>
  <conditionalFormatting sqref="K5:K528 J6:J347 L169:L172 K530:K672 K675:K841 K843:K897 K899:L900 K903:K1086 L966:L978 K1088:K1142 K1146:K1910">
    <cfRule type="expression" dxfId="3" priority="140">
      <formula>countif</formula>
    </cfRule>
  </conditionalFormatting>
  <conditionalFormatting sqref="J1202">
    <cfRule type="expression" dxfId="3" priority="141">
      <formula>COUNTIFJ5:J1692</formula>
    </cfRule>
  </conditionalFormatting>
  <conditionalFormatting sqref="K5:K528 J6:J347 L169:L172 K530:K672 K675:K841 K843:K897 K899:L900 K903:K1086 L966:L978 K1088:K1142 K1146:K1910">
    <cfRule type="expression" dxfId="3" priority="142">
      <formula>countif</formula>
    </cfRule>
  </conditionalFormatting>
  <conditionalFormatting sqref="J1200:J1201">
    <cfRule type="expression" dxfId="3" priority="143">
      <formula>COUNTIFJ5:J1690</formula>
    </cfRule>
  </conditionalFormatting>
  <conditionalFormatting sqref="K5:K528 J6:J347 L169:L172 K530:K672 K675:K841 K843:K897 K899:L900 K903:K1086 L966:L978 K1088:K1142 K1146:K1910">
    <cfRule type="expression" dxfId="3" priority="144">
      <formula>countif</formula>
    </cfRule>
  </conditionalFormatting>
  <conditionalFormatting sqref="J1196:J1199">
    <cfRule type="expression" dxfId="3" priority="145">
      <formula>COUNTIFJ5:J1686</formula>
    </cfRule>
  </conditionalFormatting>
  <conditionalFormatting sqref="K5:K528 J6:J347 L169:L172 K530:K672 K675:K841 K843:K897 K899:L900 K903:K1086 L966:L978 K1088:K1142 K1146:K1910">
    <cfRule type="expression" dxfId="3" priority="146">
      <formula>countif</formula>
    </cfRule>
  </conditionalFormatting>
  <conditionalFormatting sqref="J1193:J1195">
    <cfRule type="expression" dxfId="3" priority="147">
      <formula>COUNTIFJ5:J1683</formula>
    </cfRule>
  </conditionalFormatting>
  <conditionalFormatting sqref="K5:K528 J6:J347 L169:L172 K530:K672 K675:K841 K843:K897 K899:L900 K903:K1086 L966:L978 K1088:K1142 K1146:K1910">
    <cfRule type="expression" dxfId="3" priority="148">
      <formula>countif</formula>
    </cfRule>
  </conditionalFormatting>
  <conditionalFormatting sqref="J1192">
    <cfRule type="expression" dxfId="3" priority="149">
      <formula>COUNTIFJ5:J1682</formula>
    </cfRule>
  </conditionalFormatting>
  <conditionalFormatting sqref="K5:K528 J6:J347 L169:L172 K530:K672 K675:K841 K843:K897 K899:L900 K903:K1086 L966:L978 K1088:K1142 K1146:K1910">
    <cfRule type="expression" dxfId="3" priority="150">
      <formula>countif</formula>
    </cfRule>
  </conditionalFormatting>
  <conditionalFormatting sqref="J1190:J1191">
    <cfRule type="expression" dxfId="3" priority="151">
      <formula>COUNTIFJ5:J1680</formula>
    </cfRule>
  </conditionalFormatting>
  <conditionalFormatting sqref="K5:K528 J6:J347 L169:L172 K530:K672 K675:K841 K843:K897 K899:L900 K903:K1086 L966:L978 K1088:K1142 K1146:K1910">
    <cfRule type="expression" dxfId="3" priority="152">
      <formula>countif</formula>
    </cfRule>
  </conditionalFormatting>
  <conditionalFormatting sqref="I6:I347 J6:J528 J530:J672 J675:J841 K733:K741 J843:J1086 K1017 J1088:J1142 J1146:J1189">
    <cfRule type="expression" dxfId="3" priority="153">
      <formula>COUNTIFJ5:I274</formula>
    </cfRule>
  </conditionalFormatting>
  <conditionalFormatting sqref="K5:K528 J6:J347 L169:L172 K530:K672 K675:K841 K843:K897 K899:L900 K903:K1086 L966:L978 K1088:K1142 K1146:K1910">
    <cfRule type="expression" dxfId="3" priority="154">
      <formula>countif</formula>
    </cfRule>
  </conditionalFormatting>
  <conditionalFormatting sqref="J1270:J1271">
    <cfRule type="expression" dxfId="3" priority="155">
      <formula>COUNTIFJ5:J1763</formula>
    </cfRule>
  </conditionalFormatting>
  <conditionalFormatting sqref="K5:K528 J6:J347 L169:L172 K530:K672 K675:K841 K843:K897 K899:L900 K903:K1086 L966:L978 K1088:K1142 K1146:K1910">
    <cfRule type="expression" dxfId="3" priority="156">
      <formula>countif</formula>
    </cfRule>
  </conditionalFormatting>
  <conditionalFormatting sqref="J897 J1260:J1264">
    <cfRule type="expression" dxfId="3" priority="157">
      <formula>COUNTIFJ5:J1387</formula>
    </cfRule>
  </conditionalFormatting>
  <conditionalFormatting sqref="K5:K528 J6:J347 L169:L172 K530:K672 K675:K841 K843:K897 K899:L900 K903:K1086 L966:L978 K1088:K1142 K1146:K1910">
    <cfRule type="expression" dxfId="3" priority="158">
      <formula>countif</formula>
    </cfRule>
  </conditionalFormatting>
  <conditionalFormatting sqref="K5:K528 J6:J347 L169:L172 K530:K672 K675:K841 K843:K897 K899:L900 K903:K1086 L966:L978 K1088:K1142 K1146:K1910">
    <cfRule type="expression" dxfId="3" priority="159">
      <formula>countif</formula>
    </cfRule>
  </conditionalFormatting>
  <conditionalFormatting sqref="K5:K528 J6:J347 L169:L172 K530:K672 K675:K841 K843:K897 K899:L900 K903:K1086 L966:L978 K1088:K1142 K1146:K1910">
    <cfRule type="expression" dxfId="3" priority="160">
      <formula>countif</formula>
    </cfRule>
  </conditionalFormatting>
  <conditionalFormatting sqref="K5:K528 J6:J347 L169:L172 K530:K672 K675:K841 K843:K897 K899:L900 K903:K1086 L966:L978 K1088:K1142 K1146:K1910">
    <cfRule type="expression" dxfId="3" priority="161">
      <formula>countif</formula>
    </cfRule>
  </conditionalFormatting>
  <conditionalFormatting sqref="K5:K528 J6:J347 L169:L172 K530:K672 K675:K841 K843:K897 K899:L900 K903:K1086 L966:L978 K1088:K1142 K1146:K1910">
    <cfRule type="expression" dxfId="3" priority="162">
      <formula>countif</formula>
    </cfRule>
  </conditionalFormatting>
  <conditionalFormatting sqref="K5:K528 J6:J347 L169:L172 K530:K672 K675:K841 K843:K897 K899:L900 K903:K1086 L966:L978 K1088:K1142 K1146:K1910">
    <cfRule type="expression" dxfId="3" priority="163">
      <formula>countif</formula>
    </cfRule>
  </conditionalFormatting>
  <conditionalFormatting sqref="K5:K528 J6:J347 L169:L172 K530:K672 K675:K841 K843:K897 K899:L900 K903:K1086 L966:L978 K1088:K1142 K1146:K1910">
    <cfRule type="expression" dxfId="3" priority="164">
      <formula>countif</formula>
    </cfRule>
  </conditionalFormatting>
  <conditionalFormatting sqref="J5:J528 I6:I347 J530:J672 J675:J841 K733:K741 J843:J1086 K1017 J1088:J1142 J1146:J1310">
    <cfRule type="expression" dxfId="3" priority="165">
      <formula>COUNTIFJ5:J1754</formula>
    </cfRule>
  </conditionalFormatting>
  <conditionalFormatting sqref="K5:K528 J6:J347 L169:L172 K530:K672 K675:K841 K843:K897 K899:L900 K903:K1086 L966:L978 K1088:K1142 K1146:K1910">
    <cfRule type="expression" dxfId="3" priority="166">
      <formula>countif</formula>
    </cfRule>
  </conditionalFormatting>
  <conditionalFormatting sqref="J5:J528 I6:I347 J530:J672 J675:J841 K733:K741 J843:J1086 K1017 J1088:J1142 J1146:J1910">
    <cfRule type="expression" dxfId="3" priority="167">
      <formula>COUNTIFJ5:#REF!</formula>
    </cfRule>
  </conditionalFormatting>
  <dataValidations>
    <dataValidation type="list" allowBlank="1" showErrorMessage="1" sqref="X282 X605 X670 X1002 X1085 X1139 X1268 X1271 X1315:X1316 X1343 X1371:X1378 X1382:X1383 X1385 X1387:X1389 X1391 X1452 X1455 X1461 X1543:X1544 X1546 X1598 X1600">
      <formula1>"Basic,Business,Pro,Not Yet"</formula1>
    </dataValidation>
    <dataValidation type="list" allowBlank="1" showErrorMessage="1" sqref="G6:G347">
      <formula1>"AKun Baru,Outlet Baru"</formula1>
    </dataValidation>
    <dataValidation type="list" allowBlank="1" showErrorMessage="1" sqref="U5:U1910">
      <formula1>"VALID,INVALID"</formula1>
    </dataValidation>
    <dataValidation type="list" allowBlank="1" showErrorMessage="1" sqref="S6 S8:S11 S14 S16:S19 S69:S70 S76:S78 S81:S82 S92:S94 S143:S164 S170:S172 S199:S208 S236:S239 S398:S399 S486 S528 S542:S544 S712:S713 S788:S793 S963:S964">
      <formula1>"CONTACTED,CONNECTED,ENGAGE,INTEREST,PROSPECT,UNINTEREST,NO CALL"</formula1>
    </dataValidation>
    <dataValidation type="list" allowBlank="1" showErrorMessage="1" sqref="X5 W6:W9 W10:X12 W13:W14 W15:X15 W16:W82 W83:X84 W85:W86 W87:X89 W90:W95 W96:X118 W119:W164 W165:X165 W166:W167 W168:X169 W170:W257 W258:X279 W280:W299 W300:X327 W328:W342 W343:X347 W348:W373 W374:X382 W383:W394 W395:X397 W398:W399 W400:X485 W486 W487:X524 W525:W529 W530:X541 W542:W544 W545:X572 W573 W574:X603 W604:W614 W615:X668 W669:W672 W673:X673 W674 W675:X711 W712:W713 W714:X782 W783:W793 W794:X821 W822:W842 W843:X896 W897 X898:X955 W956:W964 X965:X980 W981:W1271 X1272:X1273 W1274:W1910">
      <formula1>"Instagram,Facebook,Tiktok,Mitra,Playstore"</formula1>
    </dataValidation>
    <dataValidation type="list" allowBlank="1" showErrorMessage="1" sqref="AA5:AA6 AA8:AA9 AA14 AA16:AA19 AA68:AA72 AA76:AA78 AA81:AA82 AA92:AA95 AA145:AA164 AA170:AA172 AA197:AA208 AA236:AA239 AA383:AA544 AA573:AA705 AA712:AA713 AA756:AA793 AA897 AA963:AA964 AA1201:AA1910">
      <formula1>"Audit 1 (I),Audit 1 (B),Audit 2 (I),Audit 2 (B),Audit 3 (I),Audit 3 (B),Audit 4 (i),Audit 4 (B),Audit 5 (i),Audit 6 (i),Audit 7 (i),Audit 8 (i)"</formula1>
    </dataValidation>
    <dataValidation type="list" allowBlank="1" showErrorMessage="1" sqref="X6:X9 X13:X14 X16:X82 X85:X86 X90:X95 X119:X164 X166:X167 X170:X257 X280:X281 X283:X299 X328:X342 X348:X373 X383:X394 X398:X399 X486 X525:X529 X542:X544 X573 X604 X606:X614 X669 X671:X672 X674 X712:X713 X783:X793 X822:X842 X897 X956:X964 X981:X1001 X1003:X1084 X1086:X1138 X1140:X1267 X1269:X1270 X1274:X1314 X1317:X1342 X1344:X1370 X1379:X1381 X1384 X1386 X1390 X1392:X1451 X1453:X1454 X1456:X1460 X1462:X1542 X1545 X1547:X1597 X1599 X1601:X1910">
      <formula1>"Basic,Business,Pro,Not yet"</formula1>
    </dataValidation>
    <dataValidation type="list" allowBlank="1" showErrorMessage="1" sqref="T5:T1910">
      <formula1>"SENT,DELIVERED,ENGAGE,INTEREST,PROSPECT,UNINTEREST,NO CHAT"</formula1>
    </dataValidation>
    <dataValidation type="list" allowBlank="1" showErrorMessage="1" sqref="R5 Q328:Q337 Q340:Q347 R349 R356 R359:R370 R373:R382 R384 R391 R394:R1910">
      <formula1>"0,1,2,3"</formula1>
    </dataValidation>
    <dataValidation type="list" allowBlank="1" showErrorMessage="1" sqref="S5 S7 S12:S13 S15 S20:S68 S71:S75 S79:S80 S83:S91 S95:S142 S165:S169 S173:S198 S209:S235 S240:S397 S400:S485 S487:S527 S529:S541 S545:S711 S714:S787 S794:S962 S965:S1910">
      <formula1>"CONTACTED,CONNECTED,ENGAGE,INTEREST,PROSPECT,UNINTEREST,NO CALL"</formula1>
    </dataValidation>
    <dataValidation type="list" allowBlank="1" showErrorMessage="1" sqref="V5:W5 V7 V9:V13 V20:V63 V73:V74 V78:V79 V83 V85:V90 V94 V96:V142 V165:V166 V168:V186 V189 V191 V197:V200 V209:V397 V400:V485 V487:V527 V529:V541 V545:V711 V714:V787 V794:V897 V898:W955 V956:V962 V965:W980 V981:V1271 V1272:W1273 V1274:V1910">
      <formula1>"(0) Pakai Aplikasi Lain,(0) Harga Tidak Sesuai,(0) Nomor Diblokir,(0) Fitur Tidak Sesuai,(0) Tidak Merespon,(0) Data Employee dan Trial ,(1) Usaha Baru Mulai,(1) Incoming,(2) Trial, Demo, Interaktif,(3) Berlangganan,(1) Rencana buka laundry , (0) Tidak ja"&amp;"di buka laundry"</formula1>
    </dataValidation>
    <dataValidation type="list" allowBlank="1" showErrorMessage="1" sqref="R6:R348 R350:R355 R357:R358 R371:R372 R383 R385:R390 R392:R393">
      <formula1>"0,1,2,3"</formula1>
    </dataValidation>
    <dataValidation type="list" allowBlank="1" showErrorMessage="1" sqref="V6 V8 V14:V19 V64:V72 V75:V77 V80:V82 V84 V91:V93 V95 V143:V164 V167 V187:V188 V190 V192:V196 V201:V208 V398:V399 V486 V528 V542:V544 V712:V713 V788:V793 V963:V964">
      <formula1>"(0) Pakai Aplikasi Lain,(0) Harga Tidak Sesuai,(0) Nomor Diblokir,(0) Tidak Mau Pakai Aplikasi,(0) Fitur Tidak Sesuai,(0) Tidak Merespon,(0) Data Karyawan dan Trial,(1) Usaha Baru Mulai,(1) Incoming,(2) Trial, Demo, Interaktif,(3) Berlangganan"</formula1>
    </dataValidation>
    <dataValidation type="custom" allowBlank="1" showDropDown="1" showErrorMessage="1" sqref="O5:P327 N328:P347 B5:B1910 F5:F1910 O348:P1910">
      <formula1>OR(NOT(ISERROR(DATEVALUE(B5))), AND(ISNUMBER(B5), LEFT(CELL("format", B5))="D"))</formula1>
    </dataValidation>
  </dataValidations>
  <hyperlinks>
    <hyperlink r:id="rId2" ref="K697"/>
    <hyperlink r:id="rId3" ref="L697"/>
    <hyperlink r:id="rId4" ref="K1144"/>
    <hyperlink r:id="rId5" ref="L1144"/>
  </hyperlinks>
  <drawing r:id="rId6"/>
  <legacyDrawing r:id="rId7"/>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xSplit="11.0" ySplit="4.0" topLeftCell="L5" activePane="bottomRight" state="frozen"/>
      <selection activeCell="L1" sqref="L1" pane="topRight"/>
      <selection activeCell="A5" sqref="A5" pane="bottomLeft"/>
      <selection activeCell="L5" sqref="L5" pane="bottomRight"/>
    </sheetView>
  </sheetViews>
  <sheetFormatPr customHeight="1" defaultColWidth="12.63" defaultRowHeight="15.75"/>
  <cols>
    <col customWidth="1" min="1" max="1" width="5.88"/>
    <col customWidth="1" min="2" max="2" width="8.5"/>
    <col customWidth="1" min="3" max="3" width="7.25"/>
    <col customWidth="1" min="4" max="4" width="6.38"/>
    <col customWidth="1" min="5" max="5" width="6.0"/>
    <col customWidth="1" min="6" max="6" width="8.88"/>
    <col customWidth="1" min="7" max="7" width="6.63"/>
    <col customWidth="1" min="8" max="8" width="7.75"/>
    <col customWidth="1" min="9" max="9" width="20.0"/>
    <col customWidth="1" min="10" max="10" width="20.75"/>
    <col customWidth="1" min="11" max="11" width="19.63"/>
    <col customWidth="1" min="12" max="12" width="11.25"/>
    <col customWidth="1" min="13" max="13" width="12.38"/>
    <col customWidth="1" min="14" max="14" width="10.0"/>
    <col customWidth="1" min="15" max="15" width="8.75"/>
    <col customWidth="1" min="16" max="17" width="7.38"/>
    <col customWidth="1" min="18" max="18" width="11.13"/>
    <col customWidth="1" min="19" max="19" width="10.88"/>
    <col customWidth="1" min="20" max="20" width="10.75"/>
    <col customWidth="1" min="21" max="21" width="18.13"/>
    <col customWidth="1" min="22" max="23" width="14.0"/>
    <col customWidth="1" min="24" max="24" width="10.5"/>
    <col customWidth="1" min="25" max="25" width="31.38"/>
    <col customWidth="1" hidden="1" min="26" max="27" width="12.0"/>
  </cols>
  <sheetData>
    <row r="1">
      <c r="A1" s="18" t="s">
        <v>16</v>
      </c>
      <c r="B1" s="18" t="s">
        <v>16</v>
      </c>
      <c r="L1" s="18"/>
      <c r="M1" s="18"/>
      <c r="N1" s="18"/>
      <c r="O1" s="18"/>
      <c r="P1" s="593"/>
      <c r="Q1" s="18"/>
      <c r="R1" s="18"/>
      <c r="S1" s="18"/>
      <c r="T1" s="18"/>
      <c r="U1" s="139"/>
      <c r="V1" s="18"/>
      <c r="W1" s="18"/>
      <c r="X1" s="18"/>
      <c r="Y1" s="140"/>
      <c r="Z1" s="140"/>
      <c r="AA1" s="18"/>
    </row>
    <row r="2" ht="21.0" customHeight="1">
      <c r="A2" s="20" t="s">
        <v>18</v>
      </c>
      <c r="B2" s="20" t="s">
        <v>18</v>
      </c>
      <c r="L2" s="20"/>
      <c r="M2" s="20"/>
      <c r="N2" s="20"/>
      <c r="O2" s="20"/>
      <c r="P2" s="143"/>
      <c r="Q2" s="20"/>
      <c r="R2" s="20"/>
      <c r="S2" s="20"/>
      <c r="T2" s="20"/>
      <c r="U2" s="27"/>
      <c r="V2" s="20"/>
      <c r="W2" s="20"/>
      <c r="X2" s="20"/>
      <c r="Y2" s="31"/>
      <c r="Z2" s="31"/>
      <c r="AA2" s="20"/>
    </row>
    <row r="3" ht="21.0" customHeight="1">
      <c r="A3" s="37" t="s">
        <v>25</v>
      </c>
      <c r="B3" s="34" t="s">
        <v>25</v>
      </c>
      <c r="L3" s="34"/>
      <c r="M3" s="34"/>
      <c r="N3" s="34"/>
      <c r="O3" s="37"/>
      <c r="P3" s="143"/>
      <c r="Q3" s="37"/>
      <c r="R3" s="37"/>
      <c r="S3" s="37"/>
      <c r="T3" s="37"/>
      <c r="U3" s="41"/>
      <c r="V3" s="37"/>
      <c r="W3" s="37"/>
      <c r="X3" s="37"/>
      <c r="Y3" s="45"/>
      <c r="Z3" s="45"/>
      <c r="AA3" s="37"/>
    </row>
    <row r="4" ht="39.0" customHeight="1">
      <c r="A4" s="50" t="s">
        <v>40</v>
      </c>
      <c r="B4" s="49" t="s">
        <v>227</v>
      </c>
      <c r="C4" s="50" t="s">
        <v>46</v>
      </c>
      <c r="D4" s="51" t="s">
        <v>48</v>
      </c>
      <c r="E4" s="50" t="s">
        <v>50</v>
      </c>
      <c r="F4" s="50" t="s">
        <v>53</v>
      </c>
      <c r="G4" s="56" t="s">
        <v>57</v>
      </c>
      <c r="H4" s="56" t="s">
        <v>58</v>
      </c>
      <c r="I4" s="58" t="s">
        <v>59</v>
      </c>
      <c r="J4" s="58" t="s">
        <v>60</v>
      </c>
      <c r="K4" s="58" t="s">
        <v>61</v>
      </c>
      <c r="L4" s="39" t="s">
        <v>63</v>
      </c>
      <c r="M4" s="39" t="s">
        <v>62</v>
      </c>
      <c r="N4" s="594" t="s">
        <v>65</v>
      </c>
      <c r="O4" s="595" t="s">
        <v>66</v>
      </c>
      <c r="P4" s="62" t="s">
        <v>67</v>
      </c>
      <c r="Q4" s="62" t="s">
        <v>69</v>
      </c>
      <c r="R4" s="62" t="s">
        <v>70</v>
      </c>
      <c r="S4" s="62" t="s">
        <v>71</v>
      </c>
      <c r="T4" s="62" t="s">
        <v>72</v>
      </c>
      <c r="U4" s="64" t="s">
        <v>73</v>
      </c>
      <c r="V4" s="62" t="s">
        <v>74</v>
      </c>
      <c r="W4" s="62" t="s">
        <v>75</v>
      </c>
      <c r="X4" s="62" t="s">
        <v>76</v>
      </c>
      <c r="Y4" s="62" t="s">
        <v>78</v>
      </c>
      <c r="Z4" s="50" t="s">
        <v>79</v>
      </c>
      <c r="AA4" s="50"/>
    </row>
    <row r="5" ht="22.5" customHeight="1">
      <c r="A5" s="91">
        <f>COUNTIF('Call &amp; Chat K.-Laura'!$H$4:$H$1191,H5)</f>
        <v>1</v>
      </c>
      <c r="B5" s="488">
        <v>46105.0</v>
      </c>
      <c r="C5" s="91" t="s">
        <v>83</v>
      </c>
      <c r="D5" s="91" t="s">
        <v>125</v>
      </c>
      <c r="E5" s="91">
        <v>120.0</v>
      </c>
      <c r="F5" s="178">
        <v>46086.0</v>
      </c>
      <c r="G5" s="91">
        <v>10641.0</v>
      </c>
      <c r="H5" s="578">
        <v>17785.0</v>
      </c>
      <c r="I5" s="97" t="s">
        <v>2376</v>
      </c>
      <c r="J5" s="97" t="s">
        <v>2378</v>
      </c>
      <c r="K5" s="313" t="s">
        <v>2378</v>
      </c>
      <c r="L5" s="91">
        <v>8.1231513674E10</v>
      </c>
      <c r="M5" s="91">
        <v>8.1231513674E10</v>
      </c>
      <c r="N5" s="176">
        <v>46062.0</v>
      </c>
      <c r="O5" s="74">
        <v>46644.0</v>
      </c>
      <c r="P5" s="76" t="s">
        <v>202</v>
      </c>
      <c r="Q5" s="94">
        <v>3.0</v>
      </c>
      <c r="R5" s="83" t="s">
        <v>100</v>
      </c>
      <c r="S5" s="83" t="s">
        <v>100</v>
      </c>
      <c r="T5" s="179" t="s">
        <v>101</v>
      </c>
      <c r="U5" s="83" t="s">
        <v>105</v>
      </c>
      <c r="V5" s="76" t="s">
        <v>694</v>
      </c>
      <c r="W5" s="83" t="s">
        <v>959</v>
      </c>
      <c r="X5" s="566" t="s">
        <v>2173</v>
      </c>
      <c r="Y5" s="180"/>
      <c r="Z5" s="88"/>
      <c r="AA5" s="88"/>
    </row>
    <row r="6" ht="22.5" customHeight="1">
      <c r="A6" s="91">
        <f>COUNTIF('Call &amp; Chat K.-Laura'!$H$4:$H$1191,H6)</f>
        <v>2</v>
      </c>
      <c r="B6" s="488">
        <v>46119.0</v>
      </c>
      <c r="C6" s="91" t="s">
        <v>83</v>
      </c>
      <c r="D6" s="91" t="s">
        <v>125</v>
      </c>
      <c r="E6" s="91">
        <v>179.0</v>
      </c>
      <c r="F6" s="78">
        <v>46108.0</v>
      </c>
      <c r="G6" s="76" t="s">
        <v>4023</v>
      </c>
      <c r="H6" s="76" t="s">
        <v>2123</v>
      </c>
      <c r="I6" s="88" t="s">
        <v>2124</v>
      </c>
      <c r="J6" s="88" t="s">
        <v>2124</v>
      </c>
      <c r="K6" s="475" t="s">
        <v>2124</v>
      </c>
      <c r="L6" s="91" t="s">
        <v>2125</v>
      </c>
      <c r="M6" s="91" t="s">
        <v>2125</v>
      </c>
      <c r="N6" s="176">
        <v>46108.0</v>
      </c>
      <c r="O6" s="74">
        <v>46122.0</v>
      </c>
      <c r="P6" s="76" t="s">
        <v>4024</v>
      </c>
      <c r="Q6" s="94">
        <v>3.0</v>
      </c>
      <c r="R6" s="83" t="s">
        <v>100</v>
      </c>
      <c r="S6" s="83" t="s">
        <v>100</v>
      </c>
      <c r="T6" s="83" t="s">
        <v>101</v>
      </c>
      <c r="U6" s="83" t="s">
        <v>105</v>
      </c>
      <c r="V6" s="398" t="s">
        <v>509</v>
      </c>
      <c r="W6" s="83" t="s">
        <v>107</v>
      </c>
      <c r="X6" s="76" t="s">
        <v>3016</v>
      </c>
      <c r="Y6" s="89" t="s">
        <v>4026</v>
      </c>
      <c r="Z6" s="88"/>
      <c r="AA6" s="88"/>
    </row>
  </sheetData>
  <customSheetViews>
    <customSheetView guid="{23CB7878-868B-4E76-8109-0DF22C1D89BC}" filter="1" showAutoFilter="1">
      <autoFilter ref="$C$4:$P$4"/>
    </customSheetView>
    <customSheetView guid="{6C88D62D-6B0D-4755-BDB5-AF5190EDEAB8}" filter="1" showAutoFilter="1">
      <autoFilter ref="$C$4:$P$4"/>
    </customSheetView>
    <customSheetView guid="{83F949F5-7FC3-45DD-B67F-7FAE47132FFB}" filter="1" showAutoFilter="1">
      <autoFilter ref="$C$4:$Z$4">
        <filterColumn colId="1">
          <filters/>
        </filterColumn>
      </autoFilter>
    </customSheetView>
    <customSheetView guid="{26654DB3-0FF3-4C5F-BD25-90CB92173C67}" filter="1" showAutoFilter="1">
      <autoFilter ref="$C$4:$P$4"/>
    </customSheetView>
    <customSheetView guid="{E07E86E7-9C06-47CB-AC74-F13915F95641}" filter="1" showAutoFilter="1">
      <autoFilter ref="$C$4:$Z$4"/>
    </customSheetView>
    <customSheetView guid="{38EF2163-8F97-4027-B079-F0073FB7CA69}" filter="1" showAutoFilter="1">
      <autoFilter ref="$C$4:$P$4"/>
    </customSheetView>
    <customSheetView guid="{3EC51F52-E7CD-492A-BE72-927E4CB7891D}" filter="1" showAutoFilter="1">
      <autoFilter ref="$C$4:$P$4">
        <filterColumn colId="1">
          <filters/>
        </filterColumn>
      </autoFilter>
    </customSheetView>
    <customSheetView guid="{1B9D0821-FF5D-47C6-BD8E-2BBA7D06D488}" filter="1" showAutoFilter="1">
      <autoFilter ref="$C$4:$P$4">
        <filterColumn colId="1">
          <filters/>
        </filterColumn>
      </autoFilter>
    </customSheetView>
    <customSheetView guid="{43B698CB-0DF2-4C06-8838-7EFF9BEC890F}" filter="1" showAutoFilter="1">
      <autoFilter ref="$C$4:$Z$4"/>
    </customSheetView>
  </customSheetViews>
  <mergeCells count="3">
    <mergeCell ref="B1:K1"/>
    <mergeCell ref="B2:K2"/>
    <mergeCell ref="B3:K3"/>
  </mergeCells>
  <conditionalFormatting sqref="H5:H6">
    <cfRule type="expression" dxfId="4" priority="1">
      <formula>COUNTIF($H$5,H5)&gt;1</formula>
    </cfRule>
  </conditionalFormatting>
  <dataValidations>
    <dataValidation type="list" allowBlank="1" showErrorMessage="1" sqref="Z5:AA6">
      <formula1>"Audit 1 (I),Audit 1 (B),Audit 2 (I),Audit 2 (B),Audit 3 (I),Audit 3 (B),Audit 4 (i),Audit 4 (B),Audit 5 (i),Audit 6 (i),Audit 7 (i),Audit 8 (i)"</formula1>
    </dataValidation>
    <dataValidation type="list" allowBlank="1" showErrorMessage="1" sqref="W5:W6">
      <formula1>"Basic,Business,Pro,Not yet"</formula1>
    </dataValidation>
    <dataValidation type="list" allowBlank="1" showErrorMessage="1" sqref="S5:S6">
      <formula1>"SENT,DELIVERED,ENGAGE,INTEREST,PROSPECT,UNINTEREST,NO CHAT"</formula1>
    </dataValidation>
    <dataValidation type="list" allowBlank="1" showErrorMessage="1" sqref="T5:T6">
      <formula1>"VALID,INVALID"</formula1>
    </dataValidation>
    <dataValidation type="list" allowBlank="1" showErrorMessage="1" sqref="Q5:Q6">
      <formula1>"0,1,2,3"</formula1>
    </dataValidation>
    <dataValidation type="list" allowBlank="1" showErrorMessage="1" sqref="R5:R6">
      <formula1>"CONTACTED,CONNECTED,ENGAGE,INTEREST,PROSPECT,UNINTEREST,NO CALL"</formula1>
    </dataValidation>
    <dataValidation type="list" allowBlank="1" showErrorMessage="1" sqref="U5:U6">
      <formula1>"(0) Pakai Aplikasi Lain,(0) Harga Tidak Sesuai,(0) Nomor Diblokir,(0) Fitur Tidak Sesuai,(0) Tidak Merespon,(0) Data Employee dan Trial ,(1) Usaha Baru Mulai,(1) Incoming,(2) Trial, Demo, Interaktif,(3) Berlangganan,(1) Rencana buka laundry , (0) Tidak ja"&amp;"di buka laundry"</formula1>
    </dataValidation>
    <dataValidation type="list" allowBlank="1" showErrorMessage="1" sqref="V5:V6">
      <formula1>"Instagram,Facebook,Tiktok,Mitra,Playstore"</formula1>
    </dataValidation>
    <dataValidation type="custom" allowBlank="1" showDropDown="1" showErrorMessage="1" sqref="B5:B6 F5:F6 N5:O6">
      <formula1>OR(NOT(ISERROR(DATEVALUE(B5))), AND(ISNUMBER(B5), LEFT(CELL("format", B5))="D"))</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5.5"/>
    <col customWidth="1" min="2" max="2" width="9.0"/>
    <col customWidth="1" min="3" max="3" width="7.88"/>
    <col customWidth="1" min="4" max="4" width="7.63"/>
    <col customWidth="1" min="5" max="5" width="6.0"/>
    <col customWidth="1" min="6" max="6" width="10.13"/>
    <col customWidth="1" min="7" max="7" width="7.63"/>
    <col customWidth="1" min="8" max="8" width="8.75"/>
    <col customWidth="1" min="9" max="9" width="18.0"/>
    <col customWidth="1" min="10" max="10" width="20.5"/>
    <col customWidth="1" min="11" max="11" width="19.13"/>
    <col customWidth="1" min="12" max="12" width="12.38"/>
    <col customWidth="1" min="13" max="13" width="12.88"/>
    <col customWidth="1" min="14" max="14" width="8.88"/>
    <col customWidth="1" min="15" max="15" width="8.75"/>
    <col customWidth="1" min="16" max="16" width="7.38"/>
    <col customWidth="1" min="17" max="17" width="6.75"/>
    <col customWidth="1" min="18" max="18" width="12.13"/>
    <col customWidth="1" min="19" max="19" width="11.13"/>
    <col customWidth="1" min="20" max="20" width="10.38"/>
    <col customWidth="1" min="21" max="21" width="17.88"/>
    <col customWidth="1" min="22" max="22" width="14.38"/>
    <col customWidth="1" min="23" max="23" width="14.13"/>
    <col customWidth="1" min="24" max="24" width="13.63"/>
    <col customWidth="1" min="25" max="25" width="27.0"/>
    <col customWidth="1" hidden="1" min="26" max="26" width="12.75"/>
    <col customWidth="1" min="27" max="27" width="12.75"/>
  </cols>
  <sheetData>
    <row r="1">
      <c r="A1" s="18" t="s">
        <v>16</v>
      </c>
      <c r="M1" s="18"/>
      <c r="N1" s="18"/>
      <c r="O1" s="18"/>
      <c r="P1" s="18"/>
      <c r="Q1" s="18"/>
      <c r="R1" s="18"/>
      <c r="S1" s="18"/>
      <c r="T1" s="18"/>
      <c r="U1" s="18"/>
      <c r="V1" s="18"/>
      <c r="W1" s="18"/>
      <c r="X1" s="18"/>
      <c r="Y1" s="140"/>
      <c r="Z1" s="18"/>
      <c r="AA1" s="18"/>
    </row>
    <row r="2" ht="21.0" customHeight="1">
      <c r="A2" s="20" t="s">
        <v>18</v>
      </c>
      <c r="N2" s="20"/>
      <c r="O2" s="20"/>
      <c r="P2" s="20"/>
      <c r="Q2" s="20"/>
      <c r="R2" s="20"/>
      <c r="S2" s="20"/>
      <c r="T2" s="20"/>
      <c r="U2" s="20"/>
      <c r="V2" s="20"/>
      <c r="W2" s="20"/>
      <c r="X2" s="20"/>
      <c r="Y2" s="31"/>
      <c r="Z2" s="20"/>
      <c r="AA2" s="20"/>
    </row>
    <row r="3" ht="21.0" customHeight="1">
      <c r="A3" s="37" t="s">
        <v>25</v>
      </c>
      <c r="N3" s="37"/>
      <c r="O3" s="37"/>
      <c r="P3" s="37"/>
      <c r="Q3" s="37"/>
      <c r="R3" s="37"/>
      <c r="S3" s="37"/>
      <c r="T3" s="37"/>
      <c r="U3" s="37"/>
      <c r="V3" s="37"/>
      <c r="W3" s="37"/>
      <c r="X3" s="37"/>
      <c r="Y3" s="45"/>
      <c r="Z3" s="37"/>
      <c r="AA3" s="37"/>
    </row>
    <row r="4" ht="39.0" customHeight="1">
      <c r="A4" s="50" t="s">
        <v>40</v>
      </c>
      <c r="B4" s="49" t="s">
        <v>227</v>
      </c>
      <c r="C4" s="50" t="s">
        <v>46</v>
      </c>
      <c r="D4" s="51" t="s">
        <v>48</v>
      </c>
      <c r="E4" s="50" t="s">
        <v>50</v>
      </c>
      <c r="F4" s="50" t="s">
        <v>53</v>
      </c>
      <c r="G4" s="56" t="s">
        <v>57</v>
      </c>
      <c r="H4" s="56" t="s">
        <v>58</v>
      </c>
      <c r="I4" s="58" t="s">
        <v>59</v>
      </c>
      <c r="J4" s="58" t="s">
        <v>60</v>
      </c>
      <c r="K4" s="58" t="s">
        <v>61</v>
      </c>
      <c r="L4" s="58" t="s">
        <v>62</v>
      </c>
      <c r="M4" s="58" t="s">
        <v>63</v>
      </c>
      <c r="N4" s="596" t="s">
        <v>65</v>
      </c>
      <c r="O4" s="595" t="s">
        <v>66</v>
      </c>
      <c r="P4" s="62" t="s">
        <v>67</v>
      </c>
      <c r="Q4" s="62" t="s">
        <v>69</v>
      </c>
      <c r="R4" s="62" t="s">
        <v>70</v>
      </c>
      <c r="S4" s="62" t="s">
        <v>71</v>
      </c>
      <c r="T4" s="62" t="s">
        <v>72</v>
      </c>
      <c r="U4" s="64" t="s">
        <v>73</v>
      </c>
      <c r="V4" s="62" t="s">
        <v>74</v>
      </c>
      <c r="W4" s="62" t="s">
        <v>75</v>
      </c>
      <c r="X4" s="62" t="s">
        <v>76</v>
      </c>
      <c r="Y4" s="62" t="s">
        <v>78</v>
      </c>
      <c r="Z4" s="50" t="s">
        <v>79</v>
      </c>
      <c r="AA4" s="50" t="s">
        <v>79</v>
      </c>
    </row>
    <row r="5" ht="22.5" customHeight="1">
      <c r="A5" s="91">
        <f>COUNTIF('Call &amp; Chat K.-Laura'!$H$4:$H$901,H5)</f>
        <v>1</v>
      </c>
      <c r="B5" s="576">
        <v>46133.0</v>
      </c>
      <c r="C5" s="91" t="s">
        <v>83</v>
      </c>
      <c r="D5" s="91" t="s">
        <v>155</v>
      </c>
      <c r="E5" s="91" t="s">
        <v>4028</v>
      </c>
      <c r="F5" s="178">
        <v>46133.0</v>
      </c>
      <c r="G5" s="91" t="s">
        <v>4029</v>
      </c>
      <c r="H5" s="412" t="s">
        <v>4030</v>
      </c>
      <c r="I5" s="97" t="s">
        <v>4031</v>
      </c>
      <c r="J5" s="97" t="s">
        <v>4032</v>
      </c>
      <c r="K5" s="313" t="s">
        <v>4032</v>
      </c>
      <c r="L5" s="91" t="s">
        <v>4033</v>
      </c>
      <c r="M5" s="91" t="s">
        <v>4033</v>
      </c>
      <c r="N5" s="176">
        <v>45560.0</v>
      </c>
      <c r="O5" s="176">
        <v>45834.0</v>
      </c>
      <c r="P5" s="91" t="s">
        <v>124</v>
      </c>
      <c r="Q5" s="91">
        <v>1.0</v>
      </c>
      <c r="R5" s="179" t="s">
        <v>126</v>
      </c>
      <c r="S5" s="179" t="s">
        <v>145</v>
      </c>
      <c r="T5" s="179" t="s">
        <v>101</v>
      </c>
      <c r="U5" s="179" t="s">
        <v>131</v>
      </c>
      <c r="V5" s="182"/>
      <c r="W5" s="185"/>
      <c r="X5" s="182"/>
      <c r="Y5" s="182"/>
      <c r="Z5" s="182"/>
      <c r="AA5" s="182"/>
    </row>
    <row r="6" ht="22.5" customHeight="1">
      <c r="A6" s="91">
        <f>COUNTIF('Call &amp; Chat K.-Laura'!$H$4:$H$901,H6)</f>
        <v>1</v>
      </c>
      <c r="B6" s="576">
        <v>46133.0</v>
      </c>
      <c r="C6" s="91" t="s">
        <v>83</v>
      </c>
      <c r="D6" s="91" t="s">
        <v>155</v>
      </c>
      <c r="E6" s="91" t="s">
        <v>4035</v>
      </c>
      <c r="F6" s="178">
        <v>46133.0</v>
      </c>
      <c r="G6" s="91" t="s">
        <v>4036</v>
      </c>
      <c r="H6" s="412" t="s">
        <v>4037</v>
      </c>
      <c r="I6" s="97" t="s">
        <v>4038</v>
      </c>
      <c r="J6" s="97" t="s">
        <v>4039</v>
      </c>
      <c r="K6" s="313" t="s">
        <v>4039</v>
      </c>
      <c r="L6" s="91" t="s">
        <v>4040</v>
      </c>
      <c r="M6" s="91" t="s">
        <v>4040</v>
      </c>
      <c r="N6" s="176">
        <v>45563.0</v>
      </c>
      <c r="O6" s="176">
        <v>45834.0</v>
      </c>
      <c r="P6" s="91" t="s">
        <v>124</v>
      </c>
      <c r="Q6" s="91">
        <v>1.0</v>
      </c>
      <c r="R6" s="179" t="s">
        <v>126</v>
      </c>
      <c r="S6" s="179" t="s">
        <v>145</v>
      </c>
      <c r="T6" s="179" t="s">
        <v>101</v>
      </c>
      <c r="U6" s="179" t="s">
        <v>131</v>
      </c>
      <c r="V6" s="182"/>
      <c r="W6" s="185"/>
      <c r="X6" s="182"/>
      <c r="Y6" s="182"/>
      <c r="Z6" s="182"/>
      <c r="AA6" s="182"/>
    </row>
    <row r="7" ht="22.5" customHeight="1">
      <c r="A7" s="91">
        <f>COUNTIF('Call &amp; Chat K.-Laura'!$H$4:$H$901,H7)</f>
        <v>1</v>
      </c>
      <c r="B7" s="576">
        <v>46133.0</v>
      </c>
      <c r="C7" s="91" t="s">
        <v>83</v>
      </c>
      <c r="D7" s="91" t="s">
        <v>155</v>
      </c>
      <c r="E7" s="91" t="s">
        <v>4041</v>
      </c>
      <c r="F7" s="178">
        <v>46133.0</v>
      </c>
      <c r="G7" s="91" t="s">
        <v>4042</v>
      </c>
      <c r="H7" s="412" t="s">
        <v>4043</v>
      </c>
      <c r="I7" s="97" t="s">
        <v>4044</v>
      </c>
      <c r="J7" s="97" t="s">
        <v>4045</v>
      </c>
      <c r="K7" s="313" t="s">
        <v>4045</v>
      </c>
      <c r="L7" s="91" t="s">
        <v>4046</v>
      </c>
      <c r="M7" s="91" t="s">
        <v>4046</v>
      </c>
      <c r="N7" s="176">
        <v>45564.0</v>
      </c>
      <c r="O7" s="176">
        <v>45834.0</v>
      </c>
      <c r="P7" s="91" t="s">
        <v>143</v>
      </c>
      <c r="Q7" s="91">
        <v>1.0</v>
      </c>
      <c r="R7" s="179" t="s">
        <v>126</v>
      </c>
      <c r="S7" s="179" t="s">
        <v>145</v>
      </c>
      <c r="T7" s="179" t="s">
        <v>101</v>
      </c>
      <c r="U7" s="179" t="s">
        <v>131</v>
      </c>
      <c r="V7" s="182"/>
      <c r="W7" s="185"/>
      <c r="X7" s="182"/>
      <c r="Y7" s="182"/>
      <c r="Z7" s="182"/>
      <c r="AA7" s="182"/>
    </row>
    <row r="8" ht="22.5" customHeight="1">
      <c r="A8" s="91">
        <f>COUNTIF('Call &amp; Chat K.-Laura'!$H$4:$H$901,H8)</f>
        <v>1</v>
      </c>
      <c r="B8" s="576">
        <v>46133.0</v>
      </c>
      <c r="C8" s="91" t="s">
        <v>83</v>
      </c>
      <c r="D8" s="91" t="s">
        <v>155</v>
      </c>
      <c r="E8" s="91" t="s">
        <v>4047</v>
      </c>
      <c r="F8" s="178">
        <v>46133.0</v>
      </c>
      <c r="G8" s="91" t="s">
        <v>4048</v>
      </c>
      <c r="H8" s="412" t="s">
        <v>4049</v>
      </c>
      <c r="I8" s="97" t="s">
        <v>4050</v>
      </c>
      <c r="J8" s="97" t="s">
        <v>4051</v>
      </c>
      <c r="K8" s="313" t="s">
        <v>4051</v>
      </c>
      <c r="L8" s="91" t="s">
        <v>4052</v>
      </c>
      <c r="M8" s="91" t="s">
        <v>4052</v>
      </c>
      <c r="N8" s="176">
        <v>45564.0</v>
      </c>
      <c r="O8" s="176">
        <v>45834.0</v>
      </c>
      <c r="P8" s="91" t="s">
        <v>213</v>
      </c>
      <c r="Q8" s="91">
        <v>1.0</v>
      </c>
      <c r="R8" s="179" t="s">
        <v>126</v>
      </c>
      <c r="S8" s="179" t="s">
        <v>145</v>
      </c>
      <c r="T8" s="179" t="s">
        <v>101</v>
      </c>
      <c r="U8" s="179" t="s">
        <v>131</v>
      </c>
      <c r="V8" s="182"/>
      <c r="W8" s="185"/>
      <c r="X8" s="182"/>
      <c r="Y8" s="182"/>
      <c r="Z8" s="182"/>
      <c r="AA8" s="182"/>
    </row>
    <row r="9" ht="22.5" customHeight="1">
      <c r="A9" s="91">
        <f>COUNTIF('Call &amp; Chat K.-Laura'!$H$4:$H$901,H9)</f>
        <v>1</v>
      </c>
      <c r="B9" s="576">
        <v>46133.0</v>
      </c>
      <c r="C9" s="91" t="s">
        <v>83</v>
      </c>
      <c r="D9" s="91" t="s">
        <v>155</v>
      </c>
      <c r="E9" s="91" t="s">
        <v>4053</v>
      </c>
      <c r="F9" s="178">
        <v>46133.0</v>
      </c>
      <c r="G9" s="91" t="s">
        <v>4054</v>
      </c>
      <c r="H9" s="412" t="s">
        <v>4055</v>
      </c>
      <c r="I9" s="97" t="s">
        <v>4056</v>
      </c>
      <c r="J9" s="97" t="s">
        <v>4057</v>
      </c>
      <c r="K9" s="313" t="s">
        <v>4057</v>
      </c>
      <c r="L9" s="91" t="s">
        <v>4058</v>
      </c>
      <c r="M9" s="91" t="s">
        <v>4058</v>
      </c>
      <c r="N9" s="176">
        <v>45566.0</v>
      </c>
      <c r="O9" s="176">
        <v>45834.0</v>
      </c>
      <c r="P9" s="91" t="s">
        <v>124</v>
      </c>
      <c r="Q9" s="91">
        <v>0.0</v>
      </c>
      <c r="R9" s="179" t="s">
        <v>126</v>
      </c>
      <c r="S9" s="179" t="s">
        <v>195</v>
      </c>
      <c r="T9" s="179" t="s">
        <v>128</v>
      </c>
      <c r="U9" s="179" t="s">
        <v>131</v>
      </c>
      <c r="V9" s="182"/>
      <c r="W9" s="185"/>
      <c r="X9" s="182"/>
      <c r="Y9" s="97" t="s">
        <v>4059</v>
      </c>
      <c r="Z9" s="182"/>
      <c r="AA9" s="182"/>
    </row>
    <row r="10" ht="22.5" customHeight="1">
      <c r="A10" s="91">
        <f>COUNTIF('Call &amp; Chat K.-Laura'!$H$4:$H$901,H10)</f>
        <v>1</v>
      </c>
      <c r="B10" s="576">
        <v>46133.0</v>
      </c>
      <c r="C10" s="91" t="s">
        <v>83</v>
      </c>
      <c r="D10" s="91" t="s">
        <v>155</v>
      </c>
      <c r="E10" s="91" t="s">
        <v>4061</v>
      </c>
      <c r="F10" s="178">
        <v>46133.0</v>
      </c>
      <c r="G10" s="91" t="s">
        <v>4062</v>
      </c>
      <c r="H10" s="412" t="s">
        <v>4063</v>
      </c>
      <c r="I10" s="97" t="s">
        <v>4064</v>
      </c>
      <c r="J10" s="97" t="s">
        <v>4065</v>
      </c>
      <c r="K10" s="313" t="s">
        <v>4065</v>
      </c>
      <c r="L10" s="91" t="s">
        <v>4066</v>
      </c>
      <c r="M10" s="91" t="s">
        <v>4067</v>
      </c>
      <c r="N10" s="176">
        <v>45566.0</v>
      </c>
      <c r="O10" s="176">
        <v>45834.0</v>
      </c>
      <c r="P10" s="91" t="s">
        <v>213</v>
      </c>
      <c r="Q10" s="91">
        <v>1.0</v>
      </c>
      <c r="R10" s="179" t="s">
        <v>126</v>
      </c>
      <c r="S10" s="179" t="s">
        <v>145</v>
      </c>
      <c r="T10" s="179" t="s">
        <v>101</v>
      </c>
      <c r="U10" s="179" t="s">
        <v>131</v>
      </c>
      <c r="V10" s="182"/>
      <c r="W10" s="185"/>
      <c r="X10" s="182"/>
      <c r="Y10" s="182"/>
      <c r="Z10" s="182"/>
      <c r="AA10" s="182"/>
    </row>
    <row r="11" ht="22.5" customHeight="1">
      <c r="A11" s="91">
        <f>COUNTIF('Call &amp; Chat K.-Laura'!$H$4:$H$901,H11)</f>
        <v>1</v>
      </c>
      <c r="B11" s="576">
        <v>46133.0</v>
      </c>
      <c r="C11" s="91" t="s">
        <v>83</v>
      </c>
      <c r="D11" s="91" t="s">
        <v>155</v>
      </c>
      <c r="E11" s="91" t="s">
        <v>4069</v>
      </c>
      <c r="F11" s="178">
        <v>46133.0</v>
      </c>
      <c r="G11" s="91" t="s">
        <v>4070</v>
      </c>
      <c r="H11" s="412" t="s">
        <v>4071</v>
      </c>
      <c r="I11" s="97" t="s">
        <v>4072</v>
      </c>
      <c r="J11" s="97" t="s">
        <v>4073</v>
      </c>
      <c r="K11" s="313" t="s">
        <v>4073</v>
      </c>
      <c r="L11" s="91" t="s">
        <v>4074</v>
      </c>
      <c r="M11" s="91" t="s">
        <v>4074</v>
      </c>
      <c r="N11" s="176">
        <v>45566.0</v>
      </c>
      <c r="O11" s="176">
        <v>45834.0</v>
      </c>
      <c r="P11" s="91" t="s">
        <v>213</v>
      </c>
      <c r="Q11" s="91">
        <v>0.0</v>
      </c>
      <c r="R11" s="179" t="s">
        <v>126</v>
      </c>
      <c r="S11" s="179" t="s">
        <v>127</v>
      </c>
      <c r="T11" s="179" t="s">
        <v>101</v>
      </c>
      <c r="U11" s="179" t="s">
        <v>131</v>
      </c>
      <c r="V11" s="182"/>
      <c r="W11" s="185"/>
      <c r="X11" s="182"/>
      <c r="Y11" s="97" t="s">
        <v>4059</v>
      </c>
      <c r="Z11" s="182"/>
      <c r="AA11" s="182"/>
    </row>
    <row r="12" ht="22.5" customHeight="1">
      <c r="A12" s="91">
        <f>COUNTIF('Call &amp; Chat K.-Laura'!$H$4:$H$901,H12)</f>
        <v>1</v>
      </c>
      <c r="B12" s="576">
        <v>46133.0</v>
      </c>
      <c r="C12" s="91" t="s">
        <v>83</v>
      </c>
      <c r="D12" s="91" t="s">
        <v>155</v>
      </c>
      <c r="E12" s="91" t="s">
        <v>4077</v>
      </c>
      <c r="F12" s="178">
        <v>46133.0</v>
      </c>
      <c r="G12" s="91" t="s">
        <v>4078</v>
      </c>
      <c r="H12" s="412" t="s">
        <v>4079</v>
      </c>
      <c r="I12" s="97" t="s">
        <v>4080</v>
      </c>
      <c r="J12" s="97" t="s">
        <v>4081</v>
      </c>
      <c r="K12" s="313" t="s">
        <v>4081</v>
      </c>
      <c r="L12" s="91" t="s">
        <v>4082</v>
      </c>
      <c r="M12" s="91" t="s">
        <v>4083</v>
      </c>
      <c r="N12" s="176">
        <v>45568.0</v>
      </c>
      <c r="O12" s="176">
        <v>45834.0</v>
      </c>
      <c r="P12" s="91" t="s">
        <v>124</v>
      </c>
      <c r="Q12" s="91">
        <v>1.0</v>
      </c>
      <c r="R12" s="179" t="s">
        <v>126</v>
      </c>
      <c r="S12" s="179" t="s">
        <v>145</v>
      </c>
      <c r="T12" s="179" t="s">
        <v>101</v>
      </c>
      <c r="U12" s="179" t="s">
        <v>131</v>
      </c>
      <c r="V12" s="182"/>
      <c r="W12" s="185"/>
      <c r="X12" s="182"/>
      <c r="Y12" s="182"/>
      <c r="Z12" s="182"/>
      <c r="AA12" s="182"/>
    </row>
    <row r="13" ht="22.5" customHeight="1">
      <c r="A13" s="91">
        <f>COUNTIF('Call &amp; Chat K.-Laura'!$H$4:$H$901,H13)</f>
        <v>1</v>
      </c>
      <c r="B13" s="576">
        <v>46133.0</v>
      </c>
      <c r="C13" s="91" t="s">
        <v>83</v>
      </c>
      <c r="D13" s="91" t="s">
        <v>155</v>
      </c>
      <c r="E13" s="91" t="s">
        <v>4084</v>
      </c>
      <c r="F13" s="178">
        <v>46133.0</v>
      </c>
      <c r="G13" s="91" t="s">
        <v>4085</v>
      </c>
      <c r="H13" s="412" t="s">
        <v>4086</v>
      </c>
      <c r="I13" s="97" t="s">
        <v>4087</v>
      </c>
      <c r="J13" s="97" t="s">
        <v>4088</v>
      </c>
      <c r="K13" s="313" t="s">
        <v>4088</v>
      </c>
      <c r="L13" s="91" t="s">
        <v>4089</v>
      </c>
      <c r="M13" s="91" t="s">
        <v>4089</v>
      </c>
      <c r="N13" s="176">
        <v>45573.0</v>
      </c>
      <c r="O13" s="176">
        <v>45834.0</v>
      </c>
      <c r="P13" s="91" t="s">
        <v>124</v>
      </c>
      <c r="Q13" s="91">
        <v>0.0</v>
      </c>
      <c r="R13" s="179" t="s">
        <v>350</v>
      </c>
      <c r="S13" s="179" t="s">
        <v>127</v>
      </c>
      <c r="T13" s="179" t="s">
        <v>128</v>
      </c>
      <c r="U13" s="179" t="s">
        <v>664</v>
      </c>
      <c r="V13" s="182"/>
      <c r="W13" s="185"/>
      <c r="X13" s="182"/>
      <c r="Y13" s="97" t="s">
        <v>4090</v>
      </c>
      <c r="Z13" s="182"/>
      <c r="AA13" s="182"/>
    </row>
    <row r="14" ht="22.5" customHeight="1">
      <c r="A14" s="91">
        <f>COUNTIF('Call &amp; Chat K.-Laura'!$H$4:$H$901,H14)</f>
        <v>1</v>
      </c>
      <c r="B14" s="576">
        <v>46133.0</v>
      </c>
      <c r="C14" s="91" t="s">
        <v>83</v>
      </c>
      <c r="D14" s="91" t="s">
        <v>155</v>
      </c>
      <c r="E14" s="91" t="s">
        <v>4091</v>
      </c>
      <c r="F14" s="178">
        <v>46133.0</v>
      </c>
      <c r="G14" s="91" t="s">
        <v>4092</v>
      </c>
      <c r="H14" s="412" t="s">
        <v>4093</v>
      </c>
      <c r="I14" s="97" t="s">
        <v>4094</v>
      </c>
      <c r="J14" s="97" t="s">
        <v>4095</v>
      </c>
      <c r="K14" s="313" t="s">
        <v>4095</v>
      </c>
      <c r="L14" s="91" t="s">
        <v>4096</v>
      </c>
      <c r="M14" s="91" t="s">
        <v>4096</v>
      </c>
      <c r="N14" s="176">
        <v>45575.0</v>
      </c>
      <c r="O14" s="176">
        <v>45834.0</v>
      </c>
      <c r="P14" s="91" t="s">
        <v>124</v>
      </c>
      <c r="Q14" s="91">
        <v>1.0</v>
      </c>
      <c r="R14" s="179" t="s">
        <v>126</v>
      </c>
      <c r="S14" s="179" t="s">
        <v>145</v>
      </c>
      <c r="T14" s="179" t="s">
        <v>101</v>
      </c>
      <c r="U14" s="179" t="s">
        <v>131</v>
      </c>
      <c r="V14" s="182"/>
      <c r="W14" s="185"/>
      <c r="X14" s="182"/>
      <c r="Y14" s="182"/>
      <c r="Z14" s="182"/>
      <c r="AA14" s="182"/>
    </row>
    <row r="15" ht="22.5" customHeight="1">
      <c r="A15" s="91">
        <f>COUNTIF('Call &amp; Chat K.-Laura'!$H$4:$H$901,H15)</f>
        <v>1</v>
      </c>
      <c r="B15" s="576">
        <v>46133.0</v>
      </c>
      <c r="C15" s="91" t="s">
        <v>83</v>
      </c>
      <c r="D15" s="91" t="s">
        <v>155</v>
      </c>
      <c r="E15" s="91" t="s">
        <v>4097</v>
      </c>
      <c r="F15" s="178">
        <v>46133.0</v>
      </c>
      <c r="G15" s="91" t="s">
        <v>4098</v>
      </c>
      <c r="H15" s="412" t="s">
        <v>4099</v>
      </c>
      <c r="I15" s="97" t="s">
        <v>4100</v>
      </c>
      <c r="J15" s="97" t="s">
        <v>4101</v>
      </c>
      <c r="K15" s="313" t="s">
        <v>4101</v>
      </c>
      <c r="L15" s="182"/>
      <c r="M15" s="91" t="s">
        <v>4102</v>
      </c>
      <c r="N15" s="176">
        <v>45575.0</v>
      </c>
      <c r="O15" s="176">
        <v>45834.0</v>
      </c>
      <c r="P15" s="91" t="s">
        <v>124</v>
      </c>
      <c r="Q15" s="91">
        <v>0.0</v>
      </c>
      <c r="R15" s="179" t="s">
        <v>126</v>
      </c>
      <c r="S15" s="179" t="s">
        <v>127</v>
      </c>
      <c r="T15" s="179" t="s">
        <v>128</v>
      </c>
      <c r="U15" s="179" t="s">
        <v>131</v>
      </c>
      <c r="V15" s="182"/>
      <c r="W15" s="185"/>
      <c r="X15" s="182"/>
      <c r="Y15" s="97" t="s">
        <v>4103</v>
      </c>
      <c r="Z15" s="182"/>
      <c r="AA15" s="182"/>
    </row>
    <row r="16" ht="22.5" customHeight="1">
      <c r="A16" s="91">
        <f>COUNTIF('Call &amp; Chat K.-Laura'!$H$4:$H$901,H16)</f>
        <v>1</v>
      </c>
      <c r="B16" s="576">
        <v>46133.0</v>
      </c>
      <c r="C16" s="91" t="s">
        <v>83</v>
      </c>
      <c r="D16" s="91" t="s">
        <v>155</v>
      </c>
      <c r="E16" s="91" t="s">
        <v>4104</v>
      </c>
      <c r="F16" s="178">
        <v>46133.0</v>
      </c>
      <c r="G16" s="91" t="s">
        <v>4105</v>
      </c>
      <c r="H16" s="412" t="s">
        <v>4106</v>
      </c>
      <c r="I16" s="97" t="s">
        <v>4107</v>
      </c>
      <c r="J16" s="97" t="s">
        <v>4108</v>
      </c>
      <c r="K16" s="313" t="s">
        <v>4108</v>
      </c>
      <c r="L16" s="91" t="s">
        <v>4109</v>
      </c>
      <c r="M16" s="91" t="s">
        <v>4109</v>
      </c>
      <c r="N16" s="176">
        <v>45576.0</v>
      </c>
      <c r="O16" s="176">
        <v>45834.0</v>
      </c>
      <c r="P16" s="91" t="s">
        <v>124</v>
      </c>
      <c r="Q16" s="91">
        <v>0.0</v>
      </c>
      <c r="R16" s="179" t="s">
        <v>126</v>
      </c>
      <c r="S16" s="179" t="s">
        <v>127</v>
      </c>
      <c r="T16" s="179" t="s">
        <v>128</v>
      </c>
      <c r="U16" s="179" t="s">
        <v>131</v>
      </c>
      <c r="V16" s="182"/>
      <c r="W16" s="185"/>
      <c r="X16" s="182"/>
      <c r="Y16" s="97" t="s">
        <v>4103</v>
      </c>
      <c r="Z16" s="182"/>
      <c r="AA16" s="182"/>
    </row>
    <row r="17" ht="22.5" customHeight="1">
      <c r="A17" s="91">
        <f>COUNTIF('Call &amp; Chat K.-Laura'!$H$4:$H$901,H17)</f>
        <v>1</v>
      </c>
      <c r="B17" s="576">
        <v>46133.0</v>
      </c>
      <c r="C17" s="91" t="s">
        <v>83</v>
      </c>
      <c r="D17" s="91" t="s">
        <v>155</v>
      </c>
      <c r="E17" s="91" t="s">
        <v>4110</v>
      </c>
      <c r="F17" s="178">
        <v>46133.0</v>
      </c>
      <c r="G17" s="91" t="s">
        <v>4111</v>
      </c>
      <c r="H17" s="412" t="s">
        <v>4112</v>
      </c>
      <c r="I17" s="97" t="s">
        <v>4113</v>
      </c>
      <c r="J17" s="97" t="s">
        <v>4114</v>
      </c>
      <c r="K17" s="313" t="s">
        <v>4114</v>
      </c>
      <c r="L17" s="182"/>
      <c r="M17" s="91" t="s">
        <v>4115</v>
      </c>
      <c r="N17" s="176">
        <v>45581.0</v>
      </c>
      <c r="O17" s="176">
        <v>45834.0</v>
      </c>
      <c r="P17" s="91" t="s">
        <v>3636</v>
      </c>
      <c r="Q17" s="91">
        <v>1.0</v>
      </c>
      <c r="R17" s="179" t="s">
        <v>126</v>
      </c>
      <c r="S17" s="179" t="s">
        <v>145</v>
      </c>
      <c r="T17" s="179" t="s">
        <v>101</v>
      </c>
      <c r="U17" s="179" t="s">
        <v>131</v>
      </c>
      <c r="V17" s="182"/>
      <c r="W17" s="185"/>
      <c r="X17" s="182"/>
      <c r="Y17" s="182"/>
      <c r="Z17" s="182"/>
      <c r="AA17" s="182"/>
    </row>
    <row r="18" ht="22.5" customHeight="1">
      <c r="A18" s="91">
        <f>COUNTIF('Call &amp; Chat K.-Laura'!$H$4:$H$901,H18)</f>
        <v>1</v>
      </c>
      <c r="B18" s="576">
        <v>46133.0</v>
      </c>
      <c r="C18" s="91" t="s">
        <v>83</v>
      </c>
      <c r="D18" s="91" t="s">
        <v>155</v>
      </c>
      <c r="E18" s="91" t="s">
        <v>4116</v>
      </c>
      <c r="F18" s="178">
        <v>46133.0</v>
      </c>
      <c r="G18" s="91" t="s">
        <v>4117</v>
      </c>
      <c r="H18" s="412" t="s">
        <v>4118</v>
      </c>
      <c r="I18" s="97" t="s">
        <v>4119</v>
      </c>
      <c r="J18" s="97" t="s">
        <v>4120</v>
      </c>
      <c r="K18" s="313" t="s">
        <v>4120</v>
      </c>
      <c r="L18" s="91" t="s">
        <v>4121</v>
      </c>
      <c r="M18" s="91" t="s">
        <v>4122</v>
      </c>
      <c r="N18" s="176">
        <v>45581.0</v>
      </c>
      <c r="O18" s="176">
        <v>45834.0</v>
      </c>
      <c r="P18" s="91" t="s">
        <v>124</v>
      </c>
      <c r="Q18" s="91">
        <v>1.0</v>
      </c>
      <c r="R18" s="179" t="s">
        <v>126</v>
      </c>
      <c r="S18" s="179" t="s">
        <v>350</v>
      </c>
      <c r="T18" s="179" t="s">
        <v>101</v>
      </c>
      <c r="U18" s="179" t="s">
        <v>283</v>
      </c>
      <c r="V18" s="182"/>
      <c r="W18" s="185"/>
      <c r="X18" s="182"/>
      <c r="Y18" s="97" t="s">
        <v>4123</v>
      </c>
      <c r="Z18" s="182"/>
      <c r="AA18" s="182"/>
    </row>
    <row r="19" ht="22.5" customHeight="1">
      <c r="A19" s="91">
        <f>COUNTIF('Call &amp; Chat K.-Laura'!$H$4:$H$901,H19)</f>
        <v>1</v>
      </c>
      <c r="B19" s="576">
        <v>46133.0</v>
      </c>
      <c r="C19" s="91" t="s">
        <v>83</v>
      </c>
      <c r="D19" s="91" t="s">
        <v>155</v>
      </c>
      <c r="E19" s="91" t="s">
        <v>4124</v>
      </c>
      <c r="F19" s="178">
        <v>46133.0</v>
      </c>
      <c r="G19" s="91" t="s">
        <v>4125</v>
      </c>
      <c r="H19" s="412" t="s">
        <v>4126</v>
      </c>
      <c r="I19" s="97" t="s">
        <v>4127</v>
      </c>
      <c r="J19" s="97" t="s">
        <v>4128</v>
      </c>
      <c r="K19" s="313" t="s">
        <v>4128</v>
      </c>
      <c r="L19" s="91" t="s">
        <v>4129</v>
      </c>
      <c r="M19" s="91" t="s">
        <v>4130</v>
      </c>
      <c r="N19" s="176">
        <v>45600.0</v>
      </c>
      <c r="O19" s="176">
        <v>45834.0</v>
      </c>
      <c r="P19" s="91" t="s">
        <v>143</v>
      </c>
      <c r="Q19" s="91">
        <v>1.0</v>
      </c>
      <c r="R19" s="179" t="s">
        <v>126</v>
      </c>
      <c r="S19" s="179" t="s">
        <v>145</v>
      </c>
      <c r="T19" s="179" t="s">
        <v>101</v>
      </c>
      <c r="U19" s="179" t="s">
        <v>131</v>
      </c>
      <c r="V19" s="182"/>
      <c r="W19" s="185"/>
      <c r="X19" s="182"/>
      <c r="Y19" s="182"/>
      <c r="Z19" s="182"/>
      <c r="AA19" s="182"/>
    </row>
    <row r="20" ht="22.5" customHeight="1">
      <c r="A20" s="91">
        <f>COUNTIF('Call &amp; Chat K.-Laura'!$H$4:$H$901,H20)</f>
        <v>1</v>
      </c>
      <c r="B20" s="576">
        <v>46133.0</v>
      </c>
      <c r="C20" s="91" t="s">
        <v>83</v>
      </c>
      <c r="D20" s="91" t="s">
        <v>155</v>
      </c>
      <c r="E20" s="91" t="s">
        <v>4131</v>
      </c>
      <c r="F20" s="178">
        <v>46133.0</v>
      </c>
      <c r="G20" s="91" t="s">
        <v>4132</v>
      </c>
      <c r="H20" s="412" t="s">
        <v>4133</v>
      </c>
      <c r="I20" s="97" t="s">
        <v>4134</v>
      </c>
      <c r="J20" s="97" t="s">
        <v>4135</v>
      </c>
      <c r="K20" s="313" t="s">
        <v>4135</v>
      </c>
      <c r="L20" s="91" t="s">
        <v>4136</v>
      </c>
      <c r="M20" s="91" t="s">
        <v>4136</v>
      </c>
      <c r="N20" s="176">
        <v>45611.0</v>
      </c>
      <c r="O20" s="176">
        <v>45834.0</v>
      </c>
      <c r="P20" s="91" t="s">
        <v>124</v>
      </c>
      <c r="Q20" s="91">
        <v>1.0</v>
      </c>
      <c r="R20" s="179" t="s">
        <v>126</v>
      </c>
      <c r="S20" s="179" t="s">
        <v>145</v>
      </c>
      <c r="T20" s="179" t="s">
        <v>101</v>
      </c>
      <c r="U20" s="179" t="s">
        <v>131</v>
      </c>
      <c r="V20" s="182"/>
      <c r="W20" s="185"/>
      <c r="X20" s="182"/>
      <c r="Y20" s="182"/>
      <c r="Z20" s="182"/>
      <c r="AA20" s="182"/>
    </row>
    <row r="21" ht="22.5" customHeight="1">
      <c r="A21" s="91">
        <f>COUNTIF('Call &amp; Chat K.-Laura'!$H$4:$H$901,H21)</f>
        <v>1</v>
      </c>
      <c r="B21" s="576">
        <v>46133.0</v>
      </c>
      <c r="C21" s="91" t="s">
        <v>83</v>
      </c>
      <c r="D21" s="91" t="s">
        <v>155</v>
      </c>
      <c r="E21" s="91" t="s">
        <v>4137</v>
      </c>
      <c r="F21" s="178">
        <v>46133.0</v>
      </c>
      <c r="G21" s="91" t="s">
        <v>4138</v>
      </c>
      <c r="H21" s="412" t="s">
        <v>4139</v>
      </c>
      <c r="I21" s="97" t="s">
        <v>4140</v>
      </c>
      <c r="J21" s="97" t="s">
        <v>4141</v>
      </c>
      <c r="K21" s="313" t="s">
        <v>4141</v>
      </c>
      <c r="L21" s="91" t="s">
        <v>4142</v>
      </c>
      <c r="M21" s="91" t="s">
        <v>4143</v>
      </c>
      <c r="N21" s="176">
        <v>45622.0</v>
      </c>
      <c r="O21" s="176">
        <v>45834.0</v>
      </c>
      <c r="P21" s="91" t="s">
        <v>124</v>
      </c>
      <c r="Q21" s="91">
        <v>0.0</v>
      </c>
      <c r="R21" s="179" t="s">
        <v>99</v>
      </c>
      <c r="S21" s="179" t="s">
        <v>127</v>
      </c>
      <c r="T21" s="179" t="s">
        <v>128</v>
      </c>
      <c r="U21" s="179" t="s">
        <v>283</v>
      </c>
      <c r="V21" s="182"/>
      <c r="W21" s="185"/>
      <c r="X21" s="182"/>
      <c r="Y21" s="97" t="s">
        <v>4144</v>
      </c>
      <c r="Z21" s="182"/>
      <c r="AA21" s="182"/>
    </row>
    <row r="22" ht="22.5" customHeight="1">
      <c r="A22" s="91">
        <f>COUNTIF('Call &amp; Chat K.-Laura'!$H$4:$H$901,H22)</f>
        <v>1</v>
      </c>
      <c r="B22" s="576">
        <v>46133.0</v>
      </c>
      <c r="C22" s="91" t="s">
        <v>83</v>
      </c>
      <c r="D22" s="91" t="s">
        <v>155</v>
      </c>
      <c r="E22" s="91" t="s">
        <v>4145</v>
      </c>
      <c r="F22" s="178">
        <v>46133.0</v>
      </c>
      <c r="G22" s="91" t="s">
        <v>4146</v>
      </c>
      <c r="H22" s="412" t="s">
        <v>4147</v>
      </c>
      <c r="I22" s="97" t="s">
        <v>4148</v>
      </c>
      <c r="J22" s="97" t="s">
        <v>4149</v>
      </c>
      <c r="K22" s="313" t="s">
        <v>4149</v>
      </c>
      <c r="L22" s="91" t="s">
        <v>4150</v>
      </c>
      <c r="M22" s="91" t="s">
        <v>4150</v>
      </c>
      <c r="N22" s="176">
        <v>45633.0</v>
      </c>
      <c r="O22" s="176">
        <v>45834.0</v>
      </c>
      <c r="P22" s="91" t="s">
        <v>124</v>
      </c>
      <c r="Q22" s="91">
        <v>1.0</v>
      </c>
      <c r="R22" s="179" t="s">
        <v>126</v>
      </c>
      <c r="S22" s="179" t="s">
        <v>145</v>
      </c>
      <c r="T22" s="179" t="s">
        <v>101</v>
      </c>
      <c r="U22" s="179" t="s">
        <v>131</v>
      </c>
      <c r="V22" s="182"/>
      <c r="W22" s="185"/>
      <c r="X22" s="182"/>
      <c r="Y22" s="182"/>
      <c r="Z22" s="182"/>
      <c r="AA22" s="182"/>
    </row>
    <row r="23" ht="22.5" customHeight="1">
      <c r="A23" s="91">
        <f>COUNTIF('Call &amp; Chat K.-Laura'!$H$4:$H$901,H23)</f>
        <v>1</v>
      </c>
      <c r="B23" s="576">
        <v>46133.0</v>
      </c>
      <c r="C23" s="91" t="s">
        <v>83</v>
      </c>
      <c r="D23" s="91" t="s">
        <v>155</v>
      </c>
      <c r="E23" s="91" t="s">
        <v>4152</v>
      </c>
      <c r="F23" s="178">
        <v>46133.0</v>
      </c>
      <c r="G23" s="91" t="s">
        <v>4153</v>
      </c>
      <c r="H23" s="412" t="s">
        <v>4154</v>
      </c>
      <c r="I23" s="97" t="s">
        <v>4155</v>
      </c>
      <c r="J23" s="97" t="s">
        <v>4156</v>
      </c>
      <c r="K23" s="313" t="s">
        <v>4156</v>
      </c>
      <c r="L23" s="91" t="s">
        <v>4157</v>
      </c>
      <c r="M23" s="91" t="s">
        <v>4157</v>
      </c>
      <c r="N23" s="176">
        <v>45635.0</v>
      </c>
      <c r="O23" s="176">
        <v>45834.0</v>
      </c>
      <c r="P23" s="91" t="s">
        <v>143</v>
      </c>
      <c r="Q23" s="91">
        <v>1.0</v>
      </c>
      <c r="R23" s="179" t="s">
        <v>126</v>
      </c>
      <c r="S23" s="179" t="s">
        <v>145</v>
      </c>
      <c r="T23" s="179" t="s">
        <v>101</v>
      </c>
      <c r="U23" s="179" t="s">
        <v>131</v>
      </c>
      <c r="V23" s="182"/>
      <c r="W23" s="185"/>
      <c r="X23" s="182"/>
      <c r="Y23" s="182"/>
      <c r="Z23" s="182"/>
      <c r="AA23" s="182"/>
    </row>
    <row r="24" ht="22.5" customHeight="1">
      <c r="A24" s="91">
        <f>COUNTIF('Call &amp; Chat K.-Laura'!$H$4:$H$901,H24)</f>
        <v>1</v>
      </c>
      <c r="B24" s="576">
        <v>46133.0</v>
      </c>
      <c r="C24" s="91" t="s">
        <v>83</v>
      </c>
      <c r="D24" s="91" t="s">
        <v>155</v>
      </c>
      <c r="E24" s="91" t="s">
        <v>4159</v>
      </c>
      <c r="F24" s="178">
        <v>46133.0</v>
      </c>
      <c r="G24" s="91" t="s">
        <v>4160</v>
      </c>
      <c r="H24" s="412" t="s">
        <v>4161</v>
      </c>
      <c r="I24" s="97" t="s">
        <v>4162</v>
      </c>
      <c r="J24" s="97" t="s">
        <v>4163</v>
      </c>
      <c r="K24" s="313" t="s">
        <v>4163</v>
      </c>
      <c r="L24" s="91" t="s">
        <v>4164</v>
      </c>
      <c r="M24" s="91" t="s">
        <v>4164</v>
      </c>
      <c r="N24" s="176">
        <v>45743.0</v>
      </c>
      <c r="O24" s="176">
        <v>45834.0</v>
      </c>
      <c r="P24" s="91" t="s">
        <v>124</v>
      </c>
      <c r="Q24" s="91">
        <v>0.0</v>
      </c>
      <c r="R24" s="179" t="s">
        <v>251</v>
      </c>
      <c r="S24" s="179" t="s">
        <v>195</v>
      </c>
      <c r="T24" s="179" t="s">
        <v>128</v>
      </c>
      <c r="U24" s="179" t="s">
        <v>131</v>
      </c>
      <c r="V24" s="182"/>
      <c r="W24" s="185"/>
      <c r="X24" s="182"/>
      <c r="Y24" s="97" t="s">
        <v>4165</v>
      </c>
      <c r="Z24" s="182"/>
      <c r="AA24" s="182"/>
    </row>
    <row r="25" ht="22.5" customHeight="1">
      <c r="A25" s="91">
        <f>COUNTIF('Call &amp; Chat K.-Laura'!$H$4:$H$901,H25)</f>
        <v>1</v>
      </c>
      <c r="B25" s="576">
        <v>46133.0</v>
      </c>
      <c r="C25" s="91" t="s">
        <v>83</v>
      </c>
      <c r="D25" s="91" t="s">
        <v>155</v>
      </c>
      <c r="E25" s="91" t="s">
        <v>4166</v>
      </c>
      <c r="F25" s="178">
        <v>46133.0</v>
      </c>
      <c r="G25" s="91" t="s">
        <v>4167</v>
      </c>
      <c r="H25" s="412" t="s">
        <v>4168</v>
      </c>
      <c r="I25" s="97" t="s">
        <v>4169</v>
      </c>
      <c r="J25" s="97" t="s">
        <v>4170</v>
      </c>
      <c r="K25" s="313" t="s">
        <v>4170</v>
      </c>
      <c r="L25" s="91" t="s">
        <v>4171</v>
      </c>
      <c r="M25" s="91" t="s">
        <v>4171</v>
      </c>
      <c r="N25" s="176">
        <v>45743.0</v>
      </c>
      <c r="O25" s="176">
        <v>45834.0</v>
      </c>
      <c r="P25" s="91" t="s">
        <v>124</v>
      </c>
      <c r="Q25" s="91">
        <v>0.0</v>
      </c>
      <c r="R25" s="179" t="s">
        <v>251</v>
      </c>
      <c r="S25" s="179" t="s">
        <v>195</v>
      </c>
      <c r="T25" s="179" t="s">
        <v>128</v>
      </c>
      <c r="U25" s="179" t="s">
        <v>131</v>
      </c>
      <c r="V25" s="182"/>
      <c r="W25" s="185"/>
      <c r="X25" s="182"/>
      <c r="Y25" s="182"/>
      <c r="Z25" s="182"/>
      <c r="AA25" s="182"/>
    </row>
    <row r="26" ht="22.5" customHeight="1">
      <c r="A26" s="91">
        <f>COUNTIF('Call &amp; Chat K.-Laura'!$H$4:$H$901,H26)</f>
        <v>1</v>
      </c>
      <c r="B26" s="576">
        <v>46133.0</v>
      </c>
      <c r="C26" s="91" t="s">
        <v>83</v>
      </c>
      <c r="D26" s="91" t="s">
        <v>155</v>
      </c>
      <c r="E26" s="91" t="s">
        <v>4172</v>
      </c>
      <c r="F26" s="178">
        <v>46133.0</v>
      </c>
      <c r="G26" s="91" t="s">
        <v>4173</v>
      </c>
      <c r="H26" s="412" t="s">
        <v>4174</v>
      </c>
      <c r="I26" s="97" t="s">
        <v>4175</v>
      </c>
      <c r="J26" s="97" t="s">
        <v>4176</v>
      </c>
      <c r="K26" s="313" t="s">
        <v>4176</v>
      </c>
      <c r="L26" s="91" t="s">
        <v>4177</v>
      </c>
      <c r="M26" s="91" t="s">
        <v>4178</v>
      </c>
      <c r="N26" s="176">
        <v>45744.0</v>
      </c>
      <c r="O26" s="176">
        <v>45834.0</v>
      </c>
      <c r="P26" s="91" t="s">
        <v>143</v>
      </c>
      <c r="Q26" s="91">
        <v>1.0</v>
      </c>
      <c r="R26" s="179" t="s">
        <v>251</v>
      </c>
      <c r="S26" s="179" t="s">
        <v>145</v>
      </c>
      <c r="T26" s="179" t="s">
        <v>101</v>
      </c>
      <c r="U26" s="179" t="s">
        <v>131</v>
      </c>
      <c r="V26" s="182"/>
      <c r="W26" s="185"/>
      <c r="X26" s="182"/>
      <c r="Y26" s="97" t="s">
        <v>4179</v>
      </c>
      <c r="Z26" s="182"/>
      <c r="AA26" s="182"/>
    </row>
    <row r="27" ht="22.5" customHeight="1">
      <c r="A27" s="91">
        <f>COUNTIF('Call &amp; Chat K.-Laura'!$H$4:$H$901,H27)</f>
        <v>1</v>
      </c>
      <c r="B27" s="576">
        <v>46133.0</v>
      </c>
      <c r="C27" s="91" t="s">
        <v>83</v>
      </c>
      <c r="D27" s="91" t="s">
        <v>155</v>
      </c>
      <c r="E27" s="91" t="s">
        <v>4181</v>
      </c>
      <c r="F27" s="178">
        <v>46133.0</v>
      </c>
      <c r="G27" s="91" t="s">
        <v>4182</v>
      </c>
      <c r="H27" s="412" t="s">
        <v>4183</v>
      </c>
      <c r="I27" s="97" t="s">
        <v>4184</v>
      </c>
      <c r="J27" s="97" t="s">
        <v>4185</v>
      </c>
      <c r="K27" s="313" t="s">
        <v>4185</v>
      </c>
      <c r="L27" s="91" t="s">
        <v>4186</v>
      </c>
      <c r="M27" s="91" t="s">
        <v>4186</v>
      </c>
      <c r="N27" s="176">
        <v>45745.0</v>
      </c>
      <c r="O27" s="176">
        <v>45834.0</v>
      </c>
      <c r="P27" s="91" t="s">
        <v>143</v>
      </c>
      <c r="Q27" s="91">
        <v>0.0</v>
      </c>
      <c r="R27" s="179" t="s">
        <v>251</v>
      </c>
      <c r="S27" s="179" t="s">
        <v>195</v>
      </c>
      <c r="T27" s="179" t="s">
        <v>128</v>
      </c>
      <c r="U27" s="179" t="s">
        <v>131</v>
      </c>
      <c r="V27" s="182"/>
      <c r="W27" s="185"/>
      <c r="X27" s="182"/>
      <c r="Y27" s="182"/>
      <c r="Z27" s="182"/>
      <c r="AA27" s="182"/>
    </row>
    <row r="28" ht="22.5" customHeight="1">
      <c r="A28" s="91">
        <f>COUNTIF('Call &amp; Chat K.-Laura'!$H$4:$H$901,H28)</f>
        <v>1</v>
      </c>
      <c r="B28" s="576">
        <v>46133.0</v>
      </c>
      <c r="C28" s="91" t="s">
        <v>83</v>
      </c>
      <c r="D28" s="91" t="s">
        <v>155</v>
      </c>
      <c r="E28" s="91" t="s">
        <v>4187</v>
      </c>
      <c r="F28" s="178">
        <v>46133.0</v>
      </c>
      <c r="G28" s="91" t="s">
        <v>4188</v>
      </c>
      <c r="H28" s="412" t="s">
        <v>4189</v>
      </c>
      <c r="I28" s="97" t="s">
        <v>4190</v>
      </c>
      <c r="J28" s="97" t="s">
        <v>4191</v>
      </c>
      <c r="K28" s="313" t="s">
        <v>4191</v>
      </c>
      <c r="L28" s="91" t="s">
        <v>4192</v>
      </c>
      <c r="M28" s="91" t="s">
        <v>4192</v>
      </c>
      <c r="N28" s="176">
        <v>45748.0</v>
      </c>
      <c r="O28" s="176">
        <v>45834.0</v>
      </c>
      <c r="P28" s="91" t="s">
        <v>143</v>
      </c>
      <c r="Q28" s="91">
        <v>0.0</v>
      </c>
      <c r="R28" s="179" t="s">
        <v>251</v>
      </c>
      <c r="S28" s="179" t="s">
        <v>127</v>
      </c>
      <c r="T28" s="179" t="s">
        <v>128</v>
      </c>
      <c r="U28" s="179" t="s">
        <v>131</v>
      </c>
      <c r="V28" s="182"/>
      <c r="W28" s="185"/>
      <c r="X28" s="182"/>
      <c r="Y28" s="97" t="s">
        <v>4193</v>
      </c>
      <c r="Z28" s="182"/>
      <c r="AA28" s="182"/>
    </row>
    <row r="29" ht="22.5" customHeight="1">
      <c r="A29" s="91">
        <f>COUNTIF('Call &amp; Chat K.-Laura'!$H$4:$H$901,H29)</f>
        <v>1</v>
      </c>
      <c r="B29" s="576">
        <v>46133.0</v>
      </c>
      <c r="C29" s="91" t="s">
        <v>83</v>
      </c>
      <c r="D29" s="91" t="s">
        <v>155</v>
      </c>
      <c r="E29" s="91" t="s">
        <v>4194</v>
      </c>
      <c r="F29" s="178">
        <v>46133.0</v>
      </c>
      <c r="G29" s="91" t="s">
        <v>4195</v>
      </c>
      <c r="H29" s="412" t="s">
        <v>4196</v>
      </c>
      <c r="I29" s="97" t="s">
        <v>4197</v>
      </c>
      <c r="J29" s="97" t="s">
        <v>4198</v>
      </c>
      <c r="K29" s="313" t="s">
        <v>4198</v>
      </c>
      <c r="L29" s="91" t="s">
        <v>4199</v>
      </c>
      <c r="M29" s="182"/>
      <c r="N29" s="176">
        <v>45748.0</v>
      </c>
      <c r="O29" s="176">
        <v>45834.0</v>
      </c>
      <c r="P29" s="91" t="s">
        <v>124</v>
      </c>
      <c r="Q29" s="91">
        <v>1.0</v>
      </c>
      <c r="R29" s="179" t="s">
        <v>126</v>
      </c>
      <c r="S29" s="179" t="s">
        <v>145</v>
      </c>
      <c r="T29" s="179" t="s">
        <v>101</v>
      </c>
      <c r="U29" s="179" t="s">
        <v>131</v>
      </c>
      <c r="V29" s="182"/>
      <c r="W29" s="185"/>
      <c r="X29" s="182"/>
      <c r="Y29" s="182"/>
      <c r="Z29" s="182"/>
      <c r="AA29" s="182"/>
    </row>
    <row r="30" ht="22.5" customHeight="1">
      <c r="A30" s="91">
        <f>COUNTIF('Call &amp; Chat K.-Laura'!$H$4:$H$901,H30)</f>
        <v>1</v>
      </c>
      <c r="B30" s="576">
        <v>46133.0</v>
      </c>
      <c r="C30" s="91" t="s">
        <v>83</v>
      </c>
      <c r="D30" s="91" t="s">
        <v>155</v>
      </c>
      <c r="E30" s="91" t="s">
        <v>4201</v>
      </c>
      <c r="F30" s="178">
        <v>46133.0</v>
      </c>
      <c r="G30" s="91" t="s">
        <v>4202</v>
      </c>
      <c r="H30" s="412" t="s">
        <v>4203</v>
      </c>
      <c r="I30" s="97" t="s">
        <v>4204</v>
      </c>
      <c r="J30" s="97" t="s">
        <v>4205</v>
      </c>
      <c r="K30" s="313" t="s">
        <v>4205</v>
      </c>
      <c r="L30" s="91" t="s">
        <v>4206</v>
      </c>
      <c r="M30" s="91" t="s">
        <v>4206</v>
      </c>
      <c r="N30" s="176">
        <v>45749.0</v>
      </c>
      <c r="O30" s="176">
        <v>45834.0</v>
      </c>
      <c r="P30" s="91" t="s">
        <v>124</v>
      </c>
      <c r="Q30" s="91">
        <v>1.0</v>
      </c>
      <c r="R30" s="179" t="s">
        <v>126</v>
      </c>
      <c r="S30" s="179" t="s">
        <v>145</v>
      </c>
      <c r="T30" s="179" t="s">
        <v>101</v>
      </c>
      <c r="U30" s="179" t="s">
        <v>131</v>
      </c>
      <c r="V30" s="182"/>
      <c r="W30" s="185"/>
      <c r="X30" s="182"/>
      <c r="Y30" s="182"/>
      <c r="Z30" s="182"/>
      <c r="AA30" s="182"/>
    </row>
    <row r="31" ht="22.5" customHeight="1">
      <c r="A31" s="91">
        <f>COUNTIF('Call &amp; Chat K.-Laura'!$H$4:$H$901,H31)</f>
        <v>1</v>
      </c>
      <c r="B31" s="576">
        <v>46133.0</v>
      </c>
      <c r="C31" s="91" t="s">
        <v>83</v>
      </c>
      <c r="D31" s="91" t="s">
        <v>155</v>
      </c>
      <c r="E31" s="91" t="s">
        <v>4207</v>
      </c>
      <c r="F31" s="178">
        <v>46133.0</v>
      </c>
      <c r="G31" s="91" t="s">
        <v>4208</v>
      </c>
      <c r="H31" s="412" t="s">
        <v>4209</v>
      </c>
      <c r="I31" s="97" t="s">
        <v>4210</v>
      </c>
      <c r="J31" s="97" t="s">
        <v>4211</v>
      </c>
      <c r="K31" s="313" t="s">
        <v>4211</v>
      </c>
      <c r="L31" s="91" t="s">
        <v>4212</v>
      </c>
      <c r="M31" s="91" t="s">
        <v>4212</v>
      </c>
      <c r="N31" s="176">
        <v>45749.0</v>
      </c>
      <c r="O31" s="176">
        <v>45834.0</v>
      </c>
      <c r="P31" s="91" t="s">
        <v>124</v>
      </c>
      <c r="Q31" s="91">
        <v>0.0</v>
      </c>
      <c r="R31" s="179" t="s">
        <v>251</v>
      </c>
      <c r="S31" s="179" t="s">
        <v>145</v>
      </c>
      <c r="T31" s="179" t="s">
        <v>128</v>
      </c>
      <c r="U31" s="179" t="s">
        <v>131</v>
      </c>
      <c r="V31" s="182"/>
      <c r="W31" s="185"/>
      <c r="X31" s="182"/>
      <c r="Y31" s="182"/>
      <c r="Z31" s="182"/>
      <c r="AA31" s="182"/>
    </row>
    <row r="32" ht="22.5" customHeight="1">
      <c r="A32" s="91">
        <f>COUNTIF('Call &amp; Chat K.-Laura'!$H$4:$H$901,H32)</f>
        <v>1</v>
      </c>
      <c r="B32" s="576">
        <v>46133.0</v>
      </c>
      <c r="C32" s="91" t="s">
        <v>83</v>
      </c>
      <c r="D32" s="91" t="s">
        <v>155</v>
      </c>
      <c r="E32" s="91" t="s">
        <v>4213</v>
      </c>
      <c r="F32" s="178">
        <v>46133.0</v>
      </c>
      <c r="G32" s="91" t="s">
        <v>4214</v>
      </c>
      <c r="H32" s="412" t="s">
        <v>4215</v>
      </c>
      <c r="I32" s="97" t="s">
        <v>4216</v>
      </c>
      <c r="J32" s="97" t="s">
        <v>2349</v>
      </c>
      <c r="K32" s="313" t="s">
        <v>4217</v>
      </c>
      <c r="L32" s="91" t="s">
        <v>4218</v>
      </c>
      <c r="M32" s="91" t="s">
        <v>4218</v>
      </c>
      <c r="N32" s="176">
        <v>45750.0</v>
      </c>
      <c r="O32" s="176">
        <v>45834.0</v>
      </c>
      <c r="P32" s="91" t="s">
        <v>124</v>
      </c>
      <c r="Q32" s="91">
        <v>1.0</v>
      </c>
      <c r="R32" s="179" t="s">
        <v>126</v>
      </c>
      <c r="S32" s="179" t="s">
        <v>145</v>
      </c>
      <c r="T32" s="179" t="s">
        <v>101</v>
      </c>
      <c r="U32" s="179" t="s">
        <v>131</v>
      </c>
      <c r="V32" s="182"/>
      <c r="W32" s="185"/>
      <c r="X32" s="182"/>
      <c r="Y32" s="182"/>
      <c r="Z32" s="182"/>
      <c r="AA32" s="182"/>
    </row>
    <row r="33" ht="22.5" customHeight="1">
      <c r="A33" s="91">
        <f>COUNTIF('Call &amp; Chat K.-Laura'!$H$4:$H$901,H33)</f>
        <v>1</v>
      </c>
      <c r="B33" s="576">
        <v>46133.0</v>
      </c>
      <c r="C33" s="91" t="s">
        <v>83</v>
      </c>
      <c r="D33" s="91" t="s">
        <v>155</v>
      </c>
      <c r="E33" s="91" t="s">
        <v>4219</v>
      </c>
      <c r="F33" s="178">
        <v>46133.0</v>
      </c>
      <c r="G33" s="91" t="s">
        <v>4220</v>
      </c>
      <c r="H33" s="412" t="s">
        <v>4221</v>
      </c>
      <c r="I33" s="97" t="s">
        <v>4222</v>
      </c>
      <c r="J33" s="97" t="s">
        <v>4223</v>
      </c>
      <c r="K33" s="313" t="s">
        <v>4223</v>
      </c>
      <c r="L33" s="91" t="s">
        <v>4224</v>
      </c>
      <c r="M33" s="91" t="s">
        <v>4224</v>
      </c>
      <c r="N33" s="176">
        <v>45750.0</v>
      </c>
      <c r="O33" s="176">
        <v>45834.0</v>
      </c>
      <c r="P33" s="91" t="s">
        <v>124</v>
      </c>
      <c r="Q33" s="91">
        <v>0.0</v>
      </c>
      <c r="R33" s="179" t="s">
        <v>251</v>
      </c>
      <c r="S33" s="179" t="s">
        <v>145</v>
      </c>
      <c r="T33" s="179" t="s">
        <v>128</v>
      </c>
      <c r="U33" s="179" t="s">
        <v>131</v>
      </c>
      <c r="V33" s="182"/>
      <c r="W33" s="185"/>
      <c r="X33" s="182"/>
      <c r="Y33" s="182"/>
      <c r="Z33" s="182"/>
      <c r="AA33" s="182"/>
    </row>
    <row r="34" ht="22.5" customHeight="1">
      <c r="A34" s="91">
        <f>COUNTIF('Call &amp; Chat K.-Laura'!$H$4:$H$901,H34)</f>
        <v>1</v>
      </c>
      <c r="B34" s="576">
        <v>46133.0</v>
      </c>
      <c r="C34" s="91" t="s">
        <v>83</v>
      </c>
      <c r="D34" s="91" t="s">
        <v>155</v>
      </c>
      <c r="E34" s="91" t="s">
        <v>4225</v>
      </c>
      <c r="F34" s="178">
        <v>46133.0</v>
      </c>
      <c r="G34" s="91" t="s">
        <v>4226</v>
      </c>
      <c r="H34" s="412" t="s">
        <v>4227</v>
      </c>
      <c r="I34" s="97" t="s">
        <v>4228</v>
      </c>
      <c r="J34" s="97" t="s">
        <v>4229</v>
      </c>
      <c r="K34" s="313" t="s">
        <v>4229</v>
      </c>
      <c r="L34" s="91" t="s">
        <v>4230</v>
      </c>
      <c r="M34" s="91" t="s">
        <v>4230</v>
      </c>
      <c r="N34" s="176">
        <v>45750.0</v>
      </c>
      <c r="O34" s="176">
        <v>45834.0</v>
      </c>
      <c r="P34" s="91" t="s">
        <v>202</v>
      </c>
      <c r="Q34" s="91">
        <v>1.0</v>
      </c>
      <c r="R34" s="179" t="s">
        <v>251</v>
      </c>
      <c r="S34" s="179" t="s">
        <v>145</v>
      </c>
      <c r="T34" s="179" t="s">
        <v>101</v>
      </c>
      <c r="U34" s="179" t="s">
        <v>131</v>
      </c>
      <c r="V34" s="182"/>
      <c r="W34" s="185"/>
      <c r="X34" s="182"/>
      <c r="Y34" s="182"/>
      <c r="Z34" s="182"/>
      <c r="AA34" s="182"/>
    </row>
    <row r="35" ht="22.5" customHeight="1">
      <c r="A35" s="91">
        <f>COUNTIF('Call &amp; Chat K.-Laura'!$H$4:$H$901,H35)</f>
        <v>1</v>
      </c>
      <c r="B35" s="576">
        <v>46133.0</v>
      </c>
      <c r="C35" s="91" t="s">
        <v>83</v>
      </c>
      <c r="D35" s="91" t="s">
        <v>155</v>
      </c>
      <c r="E35" s="91" t="s">
        <v>4231</v>
      </c>
      <c r="F35" s="178">
        <v>46133.0</v>
      </c>
      <c r="G35" s="91" t="s">
        <v>4232</v>
      </c>
      <c r="H35" s="412" t="s">
        <v>4233</v>
      </c>
      <c r="I35" s="97" t="s">
        <v>4234</v>
      </c>
      <c r="J35" s="97" t="s">
        <v>4235</v>
      </c>
      <c r="K35" s="313" t="s">
        <v>4235</v>
      </c>
      <c r="L35" s="91" t="s">
        <v>4236</v>
      </c>
      <c r="M35" s="91" t="s">
        <v>4236</v>
      </c>
      <c r="N35" s="176">
        <v>45751.0</v>
      </c>
      <c r="O35" s="176">
        <v>45834.0</v>
      </c>
      <c r="P35" s="91" t="s">
        <v>124</v>
      </c>
      <c r="Q35" s="91">
        <v>1.0</v>
      </c>
      <c r="R35" s="179" t="s">
        <v>126</v>
      </c>
      <c r="S35" s="179" t="s">
        <v>145</v>
      </c>
      <c r="T35" s="179" t="s">
        <v>101</v>
      </c>
      <c r="U35" s="179" t="s">
        <v>131</v>
      </c>
      <c r="V35" s="182"/>
      <c r="W35" s="185"/>
      <c r="X35" s="182"/>
      <c r="Y35" s="182"/>
      <c r="Z35" s="182"/>
      <c r="AA35" s="182"/>
    </row>
    <row r="36" ht="22.5" customHeight="1">
      <c r="A36" s="91">
        <f>COUNTIF('Call &amp; Chat K.-Laura'!$H$4:$H$901,H36)</f>
        <v>1</v>
      </c>
      <c r="B36" s="576">
        <v>46133.0</v>
      </c>
      <c r="C36" s="91" t="s">
        <v>83</v>
      </c>
      <c r="D36" s="91" t="s">
        <v>155</v>
      </c>
      <c r="E36" s="91" t="s">
        <v>4237</v>
      </c>
      <c r="F36" s="178">
        <v>46133.0</v>
      </c>
      <c r="G36" s="91" t="s">
        <v>4238</v>
      </c>
      <c r="H36" s="412" t="s">
        <v>4239</v>
      </c>
      <c r="I36" s="97" t="s">
        <v>4240</v>
      </c>
      <c r="J36" s="97" t="s">
        <v>4241</v>
      </c>
      <c r="K36" s="313" t="s">
        <v>4241</v>
      </c>
      <c r="L36" s="91" t="s">
        <v>4242</v>
      </c>
      <c r="M36" s="91" t="s">
        <v>4242</v>
      </c>
      <c r="N36" s="336"/>
      <c r="O36" s="176">
        <v>45834.0</v>
      </c>
      <c r="P36" s="91" t="s">
        <v>124</v>
      </c>
      <c r="Q36" s="91">
        <v>1.0</v>
      </c>
      <c r="R36" s="179" t="s">
        <v>126</v>
      </c>
      <c r="S36" s="179" t="s">
        <v>145</v>
      </c>
      <c r="T36" s="179" t="s">
        <v>101</v>
      </c>
      <c r="U36" s="179" t="s">
        <v>131</v>
      </c>
      <c r="V36" s="182"/>
      <c r="W36" s="185"/>
      <c r="X36" s="182"/>
      <c r="Y36" s="182"/>
      <c r="Z36" s="182"/>
      <c r="AA36" s="182"/>
    </row>
    <row r="37" ht="22.5" customHeight="1">
      <c r="A37" s="91">
        <f>COUNTIF('Call &amp; Chat K.-Laura'!$H$4:$H$901,H37)</f>
        <v>1</v>
      </c>
      <c r="B37" s="576">
        <v>46133.0</v>
      </c>
      <c r="C37" s="91" t="s">
        <v>83</v>
      </c>
      <c r="D37" s="91" t="s">
        <v>155</v>
      </c>
      <c r="E37" s="91" t="s">
        <v>4243</v>
      </c>
      <c r="F37" s="178">
        <v>46133.0</v>
      </c>
      <c r="G37" s="91" t="s">
        <v>4244</v>
      </c>
      <c r="H37" s="412" t="s">
        <v>4245</v>
      </c>
      <c r="I37" s="97" t="s">
        <v>4246</v>
      </c>
      <c r="J37" s="97" t="s">
        <v>4247</v>
      </c>
      <c r="K37" s="313" t="s">
        <v>4247</v>
      </c>
      <c r="L37" s="91" t="s">
        <v>4248</v>
      </c>
      <c r="M37" s="91" t="s">
        <v>4248</v>
      </c>
      <c r="N37" s="176">
        <v>45752.0</v>
      </c>
      <c r="O37" s="176">
        <v>45834.0</v>
      </c>
      <c r="P37" s="91" t="s">
        <v>124</v>
      </c>
      <c r="Q37" s="91">
        <v>0.0</v>
      </c>
      <c r="R37" s="179" t="s">
        <v>251</v>
      </c>
      <c r="S37" s="179" t="s">
        <v>195</v>
      </c>
      <c r="T37" s="179" t="s">
        <v>128</v>
      </c>
      <c r="U37" s="179" t="s">
        <v>131</v>
      </c>
      <c r="V37" s="182"/>
      <c r="W37" s="185"/>
      <c r="X37" s="182"/>
      <c r="Y37" s="182"/>
      <c r="Z37" s="182"/>
      <c r="AA37" s="182"/>
    </row>
    <row r="38" ht="22.5" customHeight="1">
      <c r="A38" s="91">
        <f>COUNTIF('Call &amp; Chat K.-Laura'!$H$4:$H$901,H38)</f>
        <v>1</v>
      </c>
      <c r="B38" s="576">
        <v>46133.0</v>
      </c>
      <c r="C38" s="91" t="s">
        <v>83</v>
      </c>
      <c r="D38" s="91" t="s">
        <v>155</v>
      </c>
      <c r="E38" s="91" t="s">
        <v>4250</v>
      </c>
      <c r="F38" s="178">
        <v>46133.0</v>
      </c>
      <c r="G38" s="91" t="s">
        <v>4251</v>
      </c>
      <c r="H38" s="412" t="s">
        <v>4252</v>
      </c>
      <c r="I38" s="97" t="s">
        <v>4253</v>
      </c>
      <c r="J38" s="97" t="s">
        <v>4175</v>
      </c>
      <c r="K38" s="313" t="s">
        <v>4175</v>
      </c>
      <c r="L38" s="91" t="s">
        <v>4178</v>
      </c>
      <c r="M38" s="91" t="s">
        <v>4178</v>
      </c>
      <c r="N38" s="176">
        <v>45752.0</v>
      </c>
      <c r="O38" s="176">
        <v>45834.0</v>
      </c>
      <c r="P38" s="91" t="s">
        <v>124</v>
      </c>
      <c r="Q38" s="91">
        <v>1.0</v>
      </c>
      <c r="R38" s="179" t="s">
        <v>251</v>
      </c>
      <c r="S38" s="179" t="s">
        <v>145</v>
      </c>
      <c r="T38" s="179" t="s">
        <v>101</v>
      </c>
      <c r="U38" s="179" t="s">
        <v>131</v>
      </c>
      <c r="V38" s="182"/>
      <c r="W38" s="185"/>
      <c r="X38" s="182"/>
      <c r="Y38" s="182"/>
      <c r="Z38" s="182"/>
      <c r="AA38" s="182"/>
    </row>
    <row r="39" ht="22.5" customHeight="1">
      <c r="A39" s="91">
        <f>COUNTIF('Call &amp; Chat K.-Laura'!$H$4:$H$901,H39)</f>
        <v>1</v>
      </c>
      <c r="B39" s="576">
        <v>46133.0</v>
      </c>
      <c r="C39" s="91" t="s">
        <v>83</v>
      </c>
      <c r="D39" s="91" t="s">
        <v>155</v>
      </c>
      <c r="E39" s="91" t="s">
        <v>4254</v>
      </c>
      <c r="F39" s="178">
        <v>46133.0</v>
      </c>
      <c r="G39" s="91" t="s">
        <v>4255</v>
      </c>
      <c r="H39" s="412" t="s">
        <v>4256</v>
      </c>
      <c r="I39" s="97" t="s">
        <v>4257</v>
      </c>
      <c r="J39" s="97" t="s">
        <v>253</v>
      </c>
      <c r="K39" s="313" t="s">
        <v>253</v>
      </c>
      <c r="L39" s="91" t="s">
        <v>4258</v>
      </c>
      <c r="M39" s="91" t="s">
        <v>4259</v>
      </c>
      <c r="N39" s="176">
        <v>45752.0</v>
      </c>
      <c r="O39" s="176">
        <v>45834.0</v>
      </c>
      <c r="P39" s="91" t="s">
        <v>213</v>
      </c>
      <c r="Q39" s="91">
        <v>1.0</v>
      </c>
      <c r="R39" s="179" t="s">
        <v>126</v>
      </c>
      <c r="S39" s="179" t="s">
        <v>145</v>
      </c>
      <c r="T39" s="179" t="s">
        <v>101</v>
      </c>
      <c r="U39" s="179" t="s">
        <v>131</v>
      </c>
      <c r="V39" s="182"/>
      <c r="W39" s="185"/>
      <c r="X39" s="182"/>
      <c r="Y39" s="182"/>
      <c r="Z39" s="182"/>
      <c r="AA39" s="182"/>
    </row>
    <row r="40" ht="22.5" customHeight="1">
      <c r="A40" s="91">
        <f>COUNTIF('Call &amp; Chat K.-Laura'!$H$4:$H$901,H40)</f>
        <v>1</v>
      </c>
      <c r="B40" s="576">
        <v>46133.0</v>
      </c>
      <c r="C40" s="91" t="s">
        <v>83</v>
      </c>
      <c r="D40" s="91" t="s">
        <v>155</v>
      </c>
      <c r="E40" s="91" t="s">
        <v>4260</v>
      </c>
      <c r="F40" s="178">
        <v>46133.0</v>
      </c>
      <c r="G40" s="91" t="s">
        <v>4261</v>
      </c>
      <c r="H40" s="412" t="s">
        <v>4262</v>
      </c>
      <c r="I40" s="97" t="s">
        <v>4263</v>
      </c>
      <c r="J40" s="97" t="s">
        <v>4264</v>
      </c>
      <c r="K40" s="313" t="s">
        <v>4264</v>
      </c>
      <c r="L40" s="91" t="s">
        <v>4265</v>
      </c>
      <c r="M40" s="91" t="s">
        <v>4265</v>
      </c>
      <c r="N40" s="176">
        <v>45753.0</v>
      </c>
      <c r="O40" s="176">
        <v>45834.0</v>
      </c>
      <c r="P40" s="91" t="s">
        <v>485</v>
      </c>
      <c r="Q40" s="91">
        <v>1.0</v>
      </c>
      <c r="R40" s="179" t="s">
        <v>126</v>
      </c>
      <c r="S40" s="179" t="s">
        <v>195</v>
      </c>
      <c r="T40" s="179" t="s">
        <v>101</v>
      </c>
      <c r="U40" s="179" t="s">
        <v>131</v>
      </c>
      <c r="V40" s="182"/>
      <c r="W40" s="185"/>
      <c r="X40" s="182"/>
      <c r="Y40" s="182"/>
      <c r="Z40" s="182"/>
      <c r="AA40" s="182"/>
    </row>
    <row r="41" ht="22.5" customHeight="1">
      <c r="A41" s="91">
        <f>COUNTIF('Call &amp; Chat K.-Laura'!$H$4:$H$901,H41)</f>
        <v>1</v>
      </c>
      <c r="B41" s="576">
        <v>46133.0</v>
      </c>
      <c r="C41" s="91" t="s">
        <v>83</v>
      </c>
      <c r="D41" s="91" t="s">
        <v>155</v>
      </c>
      <c r="E41" s="91" t="s">
        <v>4266</v>
      </c>
      <c r="F41" s="178">
        <v>46133.0</v>
      </c>
      <c r="G41" s="91" t="s">
        <v>4267</v>
      </c>
      <c r="H41" s="91" t="s">
        <v>4268</v>
      </c>
      <c r="I41" s="97" t="s">
        <v>4269</v>
      </c>
      <c r="J41" s="97" t="s">
        <v>4270</v>
      </c>
      <c r="K41" s="313" t="s">
        <v>4270</v>
      </c>
      <c r="L41" s="91" t="s">
        <v>4271</v>
      </c>
      <c r="M41" s="91" t="s">
        <v>4271</v>
      </c>
      <c r="N41" s="176">
        <v>45753.0</v>
      </c>
      <c r="O41" s="176">
        <v>45834.0</v>
      </c>
      <c r="P41" s="91" t="s">
        <v>213</v>
      </c>
      <c r="Q41" s="91">
        <v>1.0</v>
      </c>
      <c r="R41" s="179" t="s">
        <v>126</v>
      </c>
      <c r="S41" s="179" t="s">
        <v>145</v>
      </c>
      <c r="T41" s="179" t="s">
        <v>101</v>
      </c>
      <c r="U41" s="179" t="s">
        <v>131</v>
      </c>
      <c r="V41" s="182"/>
      <c r="W41" s="185"/>
      <c r="X41" s="182"/>
      <c r="Y41" s="182"/>
      <c r="Z41" s="182"/>
      <c r="AA41" s="182"/>
    </row>
    <row r="42" ht="22.5" customHeight="1">
      <c r="A42" s="91">
        <f>COUNTIF('Call &amp; Chat K.-Laura'!$H$4:$H$901,H42)</f>
        <v>1</v>
      </c>
      <c r="B42" s="576">
        <v>46133.0</v>
      </c>
      <c r="C42" s="91" t="s">
        <v>83</v>
      </c>
      <c r="D42" s="91" t="s">
        <v>155</v>
      </c>
      <c r="E42" s="91" t="s">
        <v>4272</v>
      </c>
      <c r="F42" s="178">
        <v>46133.0</v>
      </c>
      <c r="G42" s="91" t="s">
        <v>4273</v>
      </c>
      <c r="H42" s="91" t="s">
        <v>4274</v>
      </c>
      <c r="I42" s="97" t="s">
        <v>4275</v>
      </c>
      <c r="J42" s="97" t="s">
        <v>4276</v>
      </c>
      <c r="K42" s="313" t="s">
        <v>4276</v>
      </c>
      <c r="L42" s="91" t="s">
        <v>4277</v>
      </c>
      <c r="M42" s="91" t="s">
        <v>4277</v>
      </c>
      <c r="N42" s="176">
        <v>45754.0</v>
      </c>
      <c r="O42" s="176">
        <v>45834.0</v>
      </c>
      <c r="P42" s="91" t="s">
        <v>163</v>
      </c>
      <c r="Q42" s="91">
        <v>0.0</v>
      </c>
      <c r="R42" s="179" t="s">
        <v>251</v>
      </c>
      <c r="S42" s="179" t="s">
        <v>127</v>
      </c>
      <c r="T42" s="179" t="s">
        <v>128</v>
      </c>
      <c r="U42" s="179" t="s">
        <v>131</v>
      </c>
      <c r="V42" s="182"/>
      <c r="W42" s="185"/>
      <c r="X42" s="182"/>
      <c r="Y42" s="182"/>
      <c r="Z42" s="182"/>
      <c r="AA42" s="182"/>
    </row>
    <row r="43" ht="22.5" customHeight="1">
      <c r="A43" s="91">
        <f>COUNTIF('Call &amp; Chat K.-Laura'!$H$4:$H$901,H43)</f>
        <v>1</v>
      </c>
      <c r="B43" s="576">
        <v>46133.0</v>
      </c>
      <c r="C43" s="91" t="s">
        <v>83</v>
      </c>
      <c r="D43" s="91" t="s">
        <v>155</v>
      </c>
      <c r="E43" s="91" t="s">
        <v>4278</v>
      </c>
      <c r="F43" s="178">
        <v>46133.0</v>
      </c>
      <c r="G43" s="91" t="s">
        <v>4279</v>
      </c>
      <c r="H43" s="91" t="s">
        <v>4280</v>
      </c>
      <c r="I43" s="97" t="s">
        <v>4281</v>
      </c>
      <c r="J43" s="97" t="s">
        <v>4282</v>
      </c>
      <c r="K43" s="313" t="s">
        <v>4282</v>
      </c>
      <c r="L43" s="91" t="s">
        <v>4283</v>
      </c>
      <c r="M43" s="91" t="s">
        <v>4284</v>
      </c>
      <c r="N43" s="176">
        <v>45754.0</v>
      </c>
      <c r="O43" s="176">
        <v>45834.0</v>
      </c>
      <c r="P43" s="91" t="s">
        <v>143</v>
      </c>
      <c r="Q43" s="91">
        <v>1.0</v>
      </c>
      <c r="R43" s="179" t="s">
        <v>126</v>
      </c>
      <c r="S43" s="179" t="s">
        <v>145</v>
      </c>
      <c r="T43" s="179" t="s">
        <v>101</v>
      </c>
      <c r="U43" s="179" t="s">
        <v>131</v>
      </c>
      <c r="V43" s="182"/>
      <c r="W43" s="185"/>
      <c r="X43" s="182"/>
      <c r="Y43" s="182"/>
      <c r="Z43" s="182"/>
      <c r="AA43" s="182"/>
    </row>
    <row r="44" ht="22.5" customHeight="1">
      <c r="A44" s="91">
        <f>COUNTIF('Call &amp; Chat K.-Laura'!$H$4:$H$901,H44)</f>
        <v>1</v>
      </c>
      <c r="B44" s="576">
        <v>46133.0</v>
      </c>
      <c r="C44" s="91" t="s">
        <v>83</v>
      </c>
      <c r="D44" s="91" t="s">
        <v>155</v>
      </c>
      <c r="E44" s="91" t="s">
        <v>4286</v>
      </c>
      <c r="F44" s="178">
        <v>46133.0</v>
      </c>
      <c r="G44" s="91" t="s">
        <v>4287</v>
      </c>
      <c r="H44" s="91" t="s">
        <v>4288</v>
      </c>
      <c r="I44" s="97" t="s">
        <v>4289</v>
      </c>
      <c r="J44" s="97" t="s">
        <v>4289</v>
      </c>
      <c r="K44" s="313" t="s">
        <v>4289</v>
      </c>
      <c r="L44" s="91" t="s">
        <v>4290</v>
      </c>
      <c r="M44" s="91" t="s">
        <v>4290</v>
      </c>
      <c r="N44" s="176">
        <v>45755.0</v>
      </c>
      <c r="O44" s="176">
        <v>45834.0</v>
      </c>
      <c r="P44" s="91" t="s">
        <v>124</v>
      </c>
      <c r="Q44" s="91">
        <v>0.0</v>
      </c>
      <c r="R44" s="179" t="s">
        <v>251</v>
      </c>
      <c r="S44" s="179" t="s">
        <v>195</v>
      </c>
      <c r="T44" s="179" t="s">
        <v>128</v>
      </c>
      <c r="U44" s="179" t="s">
        <v>131</v>
      </c>
      <c r="V44" s="182"/>
      <c r="W44" s="185"/>
      <c r="X44" s="182"/>
      <c r="Y44" s="182"/>
      <c r="Z44" s="182"/>
      <c r="AA44" s="182"/>
    </row>
    <row r="45" ht="22.5" customHeight="1">
      <c r="A45" s="91">
        <f>COUNTIF('Call &amp; Chat K.-Laura'!$H$4:$H$901,H45)</f>
        <v>1</v>
      </c>
      <c r="B45" s="576">
        <v>46133.0</v>
      </c>
      <c r="C45" s="91" t="s">
        <v>83</v>
      </c>
      <c r="D45" s="91" t="s">
        <v>155</v>
      </c>
      <c r="E45" s="91" t="s">
        <v>4291</v>
      </c>
      <c r="F45" s="178">
        <v>46133.0</v>
      </c>
      <c r="G45" s="91" t="s">
        <v>4292</v>
      </c>
      <c r="H45" s="412" t="s">
        <v>2394</v>
      </c>
      <c r="I45" s="97" t="s">
        <v>2396</v>
      </c>
      <c r="J45" s="97" t="s">
        <v>2397</v>
      </c>
      <c r="K45" s="313" t="s">
        <v>2397</v>
      </c>
      <c r="L45" s="91" t="s">
        <v>2399</v>
      </c>
      <c r="M45" s="91" t="s">
        <v>2398</v>
      </c>
      <c r="N45" s="176">
        <v>46133.0</v>
      </c>
      <c r="O45" s="176">
        <v>46147.0</v>
      </c>
      <c r="P45" s="91" t="s">
        <v>124</v>
      </c>
      <c r="Q45" s="91">
        <v>1.0</v>
      </c>
      <c r="R45" s="179" t="s">
        <v>126</v>
      </c>
      <c r="S45" s="179" t="s">
        <v>350</v>
      </c>
      <c r="T45" s="179" t="s">
        <v>101</v>
      </c>
      <c r="U45" s="179" t="s">
        <v>283</v>
      </c>
      <c r="V45" s="182"/>
      <c r="W45" s="185"/>
      <c r="X45" s="182"/>
      <c r="Y45" s="97" t="s">
        <v>4293</v>
      </c>
      <c r="Z45" s="182"/>
      <c r="AA45" s="182"/>
    </row>
    <row r="46" ht="22.5" customHeight="1">
      <c r="A46" s="91">
        <f>COUNTIF('Call &amp; Chat K.-Laura'!$H$4:$H$901,H46)</f>
        <v>1</v>
      </c>
      <c r="B46" s="576">
        <v>46133.0</v>
      </c>
      <c r="C46" s="91" t="s">
        <v>83</v>
      </c>
      <c r="D46" s="91" t="s">
        <v>155</v>
      </c>
      <c r="E46" s="91" t="s">
        <v>4294</v>
      </c>
      <c r="F46" s="178">
        <v>46133.0</v>
      </c>
      <c r="G46" s="91" t="s">
        <v>2410</v>
      </c>
      <c r="H46" s="412" t="s">
        <v>4296</v>
      </c>
      <c r="I46" s="97" t="s">
        <v>4297</v>
      </c>
      <c r="J46" s="97" t="s">
        <v>4298</v>
      </c>
      <c r="K46" s="313" t="s">
        <v>4298</v>
      </c>
      <c r="L46" s="91" t="s">
        <v>4299</v>
      </c>
      <c r="M46" s="91" t="s">
        <v>4299</v>
      </c>
      <c r="N46" s="176">
        <v>46133.0</v>
      </c>
      <c r="O46" s="176">
        <v>46147.0</v>
      </c>
      <c r="P46" s="91" t="s">
        <v>124</v>
      </c>
      <c r="Q46" s="91">
        <v>1.0</v>
      </c>
      <c r="R46" s="179" t="s">
        <v>251</v>
      </c>
      <c r="S46" s="179" t="s">
        <v>350</v>
      </c>
      <c r="T46" s="179" t="s">
        <v>101</v>
      </c>
      <c r="U46" s="179" t="s">
        <v>283</v>
      </c>
      <c r="V46" s="182"/>
      <c r="W46" s="185"/>
      <c r="X46" s="182"/>
      <c r="Y46" s="97" t="s">
        <v>4293</v>
      </c>
      <c r="Z46" s="182"/>
      <c r="AA46" s="182"/>
    </row>
    <row r="47" ht="22.5" customHeight="1">
      <c r="A47" s="91">
        <f>COUNTIF('Call &amp; Chat K.-Laura'!$H$4:$H$901,H47)</f>
        <v>1</v>
      </c>
      <c r="B47" s="576">
        <v>46133.0</v>
      </c>
      <c r="C47" s="91" t="s">
        <v>83</v>
      </c>
      <c r="D47" s="91" t="s">
        <v>155</v>
      </c>
      <c r="E47" s="91" t="s">
        <v>4300</v>
      </c>
      <c r="F47" s="178">
        <v>46133.0</v>
      </c>
      <c r="G47" s="91" t="s">
        <v>569</v>
      </c>
      <c r="H47" s="412" t="s">
        <v>2411</v>
      </c>
      <c r="I47" s="97" t="s">
        <v>2412</v>
      </c>
      <c r="J47" s="97" t="s">
        <v>2413</v>
      </c>
      <c r="K47" s="313" t="s">
        <v>2413</v>
      </c>
      <c r="L47" s="91" t="s">
        <v>2415</v>
      </c>
      <c r="M47" s="91" t="s">
        <v>2414</v>
      </c>
      <c r="N47" s="176">
        <v>46133.0</v>
      </c>
      <c r="O47" s="176">
        <v>46147.0</v>
      </c>
      <c r="P47" s="91" t="s">
        <v>213</v>
      </c>
      <c r="Q47" s="91">
        <v>1.0</v>
      </c>
      <c r="R47" s="179" t="s">
        <v>126</v>
      </c>
      <c r="S47" s="179" t="s">
        <v>145</v>
      </c>
      <c r="T47" s="179" t="s">
        <v>101</v>
      </c>
      <c r="U47" s="179" t="s">
        <v>283</v>
      </c>
      <c r="V47" s="182"/>
      <c r="W47" s="185"/>
      <c r="X47" s="182"/>
      <c r="Y47" s="97" t="s">
        <v>4301</v>
      </c>
      <c r="Z47" s="182"/>
      <c r="AA47" s="182"/>
    </row>
    <row r="48" ht="22.5" customHeight="1">
      <c r="A48" s="91">
        <f>COUNTIF('Call &amp; Chat K.-Laura'!$H$4:$H$869,H48)</f>
        <v>2</v>
      </c>
      <c r="B48" s="576">
        <v>46132.0</v>
      </c>
      <c r="C48" s="91" t="s">
        <v>83</v>
      </c>
      <c r="D48" s="91" t="s">
        <v>155</v>
      </c>
      <c r="E48" s="91" t="s">
        <v>4302</v>
      </c>
      <c r="F48" s="178">
        <v>46118.0</v>
      </c>
      <c r="G48" s="91" t="s">
        <v>4303</v>
      </c>
      <c r="H48" s="412" t="s">
        <v>4304</v>
      </c>
      <c r="I48" s="97" t="s">
        <v>4305</v>
      </c>
      <c r="J48" s="97" t="s">
        <v>4306</v>
      </c>
      <c r="K48" s="603" t="s">
        <v>4306</v>
      </c>
      <c r="L48" s="91" t="s">
        <v>4307</v>
      </c>
      <c r="M48" s="91" t="s">
        <v>4308</v>
      </c>
      <c r="N48" s="176">
        <v>46114.0</v>
      </c>
      <c r="O48" s="176">
        <v>46128.0</v>
      </c>
      <c r="P48" s="91" t="s">
        <v>143</v>
      </c>
      <c r="Q48" s="91">
        <v>1.0</v>
      </c>
      <c r="R48" s="179" t="s">
        <v>126</v>
      </c>
      <c r="S48" s="179" t="s">
        <v>145</v>
      </c>
      <c r="T48" s="179" t="s">
        <v>101</v>
      </c>
      <c r="U48" s="179" t="s">
        <v>131</v>
      </c>
      <c r="V48" s="182"/>
      <c r="W48" s="185"/>
      <c r="X48" s="182"/>
      <c r="Y48" s="182"/>
      <c r="Z48" s="182"/>
      <c r="AA48" s="182"/>
    </row>
    <row r="49" ht="22.5" customHeight="1">
      <c r="A49" s="91">
        <f>COUNTIF('Call &amp; Chat K.-Laura'!$H$4:$H$869,H49)</f>
        <v>3</v>
      </c>
      <c r="B49" s="576">
        <v>46132.0</v>
      </c>
      <c r="C49" s="91" t="s">
        <v>83</v>
      </c>
      <c r="D49" s="91" t="s">
        <v>155</v>
      </c>
      <c r="E49" s="91" t="s">
        <v>4309</v>
      </c>
      <c r="F49" s="178">
        <v>46118.0</v>
      </c>
      <c r="G49" s="91" t="s">
        <v>2181</v>
      </c>
      <c r="H49" s="412" t="s">
        <v>2182</v>
      </c>
      <c r="I49" s="97" t="s">
        <v>2183</v>
      </c>
      <c r="J49" s="97" t="s">
        <v>2184</v>
      </c>
      <c r="K49" s="603" t="s">
        <v>2184</v>
      </c>
      <c r="L49" s="91" t="s">
        <v>2187</v>
      </c>
      <c r="M49" s="91" t="s">
        <v>2189</v>
      </c>
      <c r="N49" s="176">
        <v>46115.0</v>
      </c>
      <c r="O49" s="176">
        <v>46129.0</v>
      </c>
      <c r="P49" s="91" t="s">
        <v>124</v>
      </c>
      <c r="Q49" s="91">
        <v>1.0</v>
      </c>
      <c r="R49" s="179" t="s">
        <v>126</v>
      </c>
      <c r="S49" s="179" t="s">
        <v>145</v>
      </c>
      <c r="T49" s="179" t="s">
        <v>101</v>
      </c>
      <c r="U49" s="179" t="s">
        <v>131</v>
      </c>
      <c r="V49" s="182"/>
      <c r="W49" s="185"/>
      <c r="X49" s="182"/>
      <c r="Y49" s="182"/>
      <c r="Z49" s="182"/>
      <c r="AA49" s="182"/>
    </row>
    <row r="50" ht="22.5" customHeight="1">
      <c r="A50" s="91">
        <f>COUNTIF('Call &amp; Chat K.-Laura'!$H$4:$H$869,H50)</f>
        <v>3</v>
      </c>
      <c r="B50" s="576">
        <v>46132.0</v>
      </c>
      <c r="C50" s="91" t="s">
        <v>83</v>
      </c>
      <c r="D50" s="91" t="s">
        <v>155</v>
      </c>
      <c r="E50" s="91" t="s">
        <v>4311</v>
      </c>
      <c r="F50" s="178">
        <v>46118.0</v>
      </c>
      <c r="G50" s="91" t="s">
        <v>4312</v>
      </c>
      <c r="H50" s="412" t="s">
        <v>4313</v>
      </c>
      <c r="I50" s="97" t="s">
        <v>4314</v>
      </c>
      <c r="J50" s="97" t="s">
        <v>4315</v>
      </c>
      <c r="K50" s="603" t="s">
        <v>4315</v>
      </c>
      <c r="L50" s="91" t="s">
        <v>4316</v>
      </c>
      <c r="M50" s="91" t="s">
        <v>4316</v>
      </c>
      <c r="N50" s="176">
        <v>46116.0</v>
      </c>
      <c r="O50" s="176">
        <v>45765.0</v>
      </c>
      <c r="P50" s="91" t="s">
        <v>115</v>
      </c>
      <c r="Q50" s="91">
        <v>1.0</v>
      </c>
      <c r="R50" s="179" t="s">
        <v>126</v>
      </c>
      <c r="S50" s="179" t="s">
        <v>145</v>
      </c>
      <c r="T50" s="179" t="s">
        <v>101</v>
      </c>
      <c r="U50" s="179" t="s">
        <v>131</v>
      </c>
      <c r="V50" s="182"/>
      <c r="W50" s="185"/>
      <c r="X50" s="182"/>
      <c r="Y50" s="182"/>
      <c r="Z50" s="182"/>
      <c r="AA50" s="182"/>
    </row>
    <row r="51" ht="22.5" customHeight="1">
      <c r="A51" s="91">
        <f>COUNTIF('Call &amp; Chat K.-Laura'!$H$4:$H$869,H51)</f>
        <v>3</v>
      </c>
      <c r="B51" s="576">
        <v>46132.0</v>
      </c>
      <c r="C51" s="91" t="s">
        <v>83</v>
      </c>
      <c r="D51" s="91" t="s">
        <v>155</v>
      </c>
      <c r="E51" s="91" t="s">
        <v>4317</v>
      </c>
      <c r="F51" s="178">
        <v>46118.0</v>
      </c>
      <c r="G51" s="91" t="s">
        <v>2198</v>
      </c>
      <c r="H51" s="412" t="s">
        <v>2200</v>
      </c>
      <c r="I51" s="97" t="s">
        <v>2201</v>
      </c>
      <c r="J51" s="97" t="s">
        <v>2203</v>
      </c>
      <c r="K51" s="603" t="s">
        <v>2203</v>
      </c>
      <c r="L51" s="91" t="s">
        <v>2204</v>
      </c>
      <c r="M51" s="91" t="s">
        <v>2205</v>
      </c>
      <c r="N51" s="176">
        <v>46118.0</v>
      </c>
      <c r="O51" s="176">
        <v>45767.0</v>
      </c>
      <c r="P51" s="91" t="s">
        <v>124</v>
      </c>
      <c r="Q51" s="91">
        <v>1.0</v>
      </c>
      <c r="R51" s="179" t="s">
        <v>126</v>
      </c>
      <c r="S51" s="179" t="s">
        <v>145</v>
      </c>
      <c r="T51" s="179" t="s">
        <v>101</v>
      </c>
      <c r="U51" s="179" t="s">
        <v>131</v>
      </c>
      <c r="V51" s="182"/>
      <c r="W51" s="185"/>
      <c r="X51" s="182"/>
      <c r="Y51" s="182"/>
      <c r="Z51" s="182"/>
      <c r="AA51" s="182"/>
    </row>
    <row r="52" ht="22.5" customHeight="1">
      <c r="A52" s="91">
        <f>COUNTIF('Call &amp; Chat K.-Laura'!$H$4:$H$869,H52)</f>
        <v>3</v>
      </c>
      <c r="B52" s="576">
        <v>46132.0</v>
      </c>
      <c r="C52" s="91" t="s">
        <v>83</v>
      </c>
      <c r="D52" s="91" t="s">
        <v>155</v>
      </c>
      <c r="E52" s="91" t="s">
        <v>4318</v>
      </c>
      <c r="F52" s="178">
        <v>46118.0</v>
      </c>
      <c r="G52" s="91" t="s">
        <v>2216</v>
      </c>
      <c r="H52" s="412" t="s">
        <v>2217</v>
      </c>
      <c r="I52" s="97" t="s">
        <v>2218</v>
      </c>
      <c r="J52" s="97" t="s">
        <v>2219</v>
      </c>
      <c r="K52" s="603" t="s">
        <v>2219</v>
      </c>
      <c r="L52" s="91" t="s">
        <v>2222</v>
      </c>
      <c r="M52" s="91" t="s">
        <v>2222</v>
      </c>
      <c r="N52" s="176">
        <v>46118.0</v>
      </c>
      <c r="O52" s="176">
        <v>45767.0</v>
      </c>
      <c r="P52" s="91" t="s">
        <v>124</v>
      </c>
      <c r="Q52" s="91">
        <v>1.0</v>
      </c>
      <c r="R52" s="179" t="s">
        <v>126</v>
      </c>
      <c r="S52" s="179" t="s">
        <v>145</v>
      </c>
      <c r="T52" s="179" t="s">
        <v>101</v>
      </c>
      <c r="U52" s="179" t="s">
        <v>131</v>
      </c>
      <c r="V52" s="182"/>
      <c r="W52" s="185"/>
      <c r="X52" s="182"/>
      <c r="Y52" s="182"/>
      <c r="Z52" s="182"/>
      <c r="AA52" s="182"/>
    </row>
    <row r="53" ht="22.5" customHeight="1">
      <c r="A53" s="91">
        <f>COUNTIF('Call &amp; Chat K.-Laura'!$H$4:$H$869,H53)</f>
        <v>3</v>
      </c>
      <c r="B53" s="576">
        <v>46132.0</v>
      </c>
      <c r="C53" s="91" t="s">
        <v>83</v>
      </c>
      <c r="D53" s="91" t="s">
        <v>155</v>
      </c>
      <c r="E53" s="91" t="s">
        <v>4319</v>
      </c>
      <c r="F53" s="178">
        <v>46118.0</v>
      </c>
      <c r="G53" s="91" t="s">
        <v>2228</v>
      </c>
      <c r="H53" s="412" t="s">
        <v>2229</v>
      </c>
      <c r="I53" s="97" t="s">
        <v>2230</v>
      </c>
      <c r="J53" s="97" t="s">
        <v>2231</v>
      </c>
      <c r="K53" s="603" t="s">
        <v>2231</v>
      </c>
      <c r="L53" s="91" t="s">
        <v>2232</v>
      </c>
      <c r="M53" s="91" t="s">
        <v>2233</v>
      </c>
      <c r="N53" s="176">
        <v>46118.0</v>
      </c>
      <c r="O53" s="176">
        <v>45767.0</v>
      </c>
      <c r="P53" s="91" t="s">
        <v>124</v>
      </c>
      <c r="Q53" s="91">
        <v>1.0</v>
      </c>
      <c r="R53" s="179" t="s">
        <v>126</v>
      </c>
      <c r="S53" s="179" t="s">
        <v>145</v>
      </c>
      <c r="T53" s="179" t="s">
        <v>101</v>
      </c>
      <c r="U53" s="179" t="s">
        <v>131</v>
      </c>
      <c r="V53" s="182"/>
      <c r="W53" s="185"/>
      <c r="X53" s="182"/>
      <c r="Y53" s="182"/>
      <c r="Z53" s="182"/>
      <c r="AA53" s="182"/>
    </row>
    <row r="54" ht="22.5" customHeight="1">
      <c r="A54" s="91">
        <f>COUNTIF('Call &amp; Chat K.-Laura'!$H$4:$H$869,H54)</f>
        <v>3</v>
      </c>
      <c r="B54" s="576">
        <v>46132.0</v>
      </c>
      <c r="C54" s="91" t="s">
        <v>83</v>
      </c>
      <c r="D54" s="91" t="s">
        <v>155</v>
      </c>
      <c r="E54" s="91" t="s">
        <v>4320</v>
      </c>
      <c r="F54" s="178">
        <v>46119.0</v>
      </c>
      <c r="G54" s="91" t="s">
        <v>2241</v>
      </c>
      <c r="H54" s="412" t="s">
        <v>2242</v>
      </c>
      <c r="I54" s="97" t="s">
        <v>2243</v>
      </c>
      <c r="J54" s="97" t="s">
        <v>2244</v>
      </c>
      <c r="K54" s="603" t="s">
        <v>2244</v>
      </c>
      <c r="L54" s="91" t="s">
        <v>2245</v>
      </c>
      <c r="M54" s="91" t="s">
        <v>2246</v>
      </c>
      <c r="N54" s="176">
        <v>46118.0</v>
      </c>
      <c r="O54" s="176">
        <v>45767.0</v>
      </c>
      <c r="P54" s="91" t="s">
        <v>143</v>
      </c>
      <c r="Q54" s="91">
        <v>1.0</v>
      </c>
      <c r="R54" s="179" t="s">
        <v>126</v>
      </c>
      <c r="S54" s="179" t="s">
        <v>145</v>
      </c>
      <c r="T54" s="179" t="s">
        <v>101</v>
      </c>
      <c r="U54" s="179" t="s">
        <v>131</v>
      </c>
      <c r="V54" s="182"/>
      <c r="W54" s="179" t="s">
        <v>1035</v>
      </c>
      <c r="X54" s="182"/>
      <c r="Y54" s="182"/>
      <c r="Z54" s="182"/>
      <c r="AA54" s="182"/>
    </row>
    <row r="55" ht="22.5" customHeight="1">
      <c r="A55" s="91">
        <f>COUNTIF('Call &amp; Chat K.-Laura'!$H$4:$H$869,H55)</f>
        <v>3</v>
      </c>
      <c r="B55" s="576">
        <v>46132.0</v>
      </c>
      <c r="C55" s="91" t="s">
        <v>83</v>
      </c>
      <c r="D55" s="91" t="s">
        <v>155</v>
      </c>
      <c r="E55" s="91" t="s">
        <v>4321</v>
      </c>
      <c r="F55" s="178">
        <v>46119.0</v>
      </c>
      <c r="G55" s="91" t="s">
        <v>2258</v>
      </c>
      <c r="H55" s="412" t="s">
        <v>2259</v>
      </c>
      <c r="I55" s="97" t="s">
        <v>2260</v>
      </c>
      <c r="J55" s="97" t="s">
        <v>2261</v>
      </c>
      <c r="K55" s="603" t="s">
        <v>2261</v>
      </c>
      <c r="L55" s="91" t="s">
        <v>2262</v>
      </c>
      <c r="M55" s="91" t="s">
        <v>2263</v>
      </c>
      <c r="N55" s="176">
        <v>46119.0</v>
      </c>
      <c r="O55" s="176">
        <v>45768.0</v>
      </c>
      <c r="P55" s="91" t="s">
        <v>124</v>
      </c>
      <c r="Q55" s="91">
        <v>1.0</v>
      </c>
      <c r="R55" s="179" t="s">
        <v>126</v>
      </c>
      <c r="S55" s="179" t="s">
        <v>145</v>
      </c>
      <c r="T55" s="179" t="s">
        <v>101</v>
      </c>
      <c r="U55" s="179" t="s">
        <v>131</v>
      </c>
      <c r="V55" s="182"/>
      <c r="W55" s="179" t="s">
        <v>1035</v>
      </c>
      <c r="X55" s="182"/>
      <c r="Y55" s="182"/>
      <c r="Z55" s="182"/>
      <c r="AA55" s="182"/>
    </row>
    <row r="56" ht="22.5" customHeight="1">
      <c r="A56" s="91">
        <f>COUNTIF('Call &amp; Chat K.-Laura'!$H$4:$H$869,H56)</f>
        <v>3</v>
      </c>
      <c r="B56" s="576">
        <v>46132.0</v>
      </c>
      <c r="C56" s="91" t="s">
        <v>83</v>
      </c>
      <c r="D56" s="91" t="s">
        <v>155</v>
      </c>
      <c r="E56" s="91" t="s">
        <v>4322</v>
      </c>
      <c r="F56" s="178">
        <v>46119.0</v>
      </c>
      <c r="G56" s="91" t="s">
        <v>2276</v>
      </c>
      <c r="H56" s="412" t="s">
        <v>2277</v>
      </c>
      <c r="I56" s="97" t="s">
        <v>2278</v>
      </c>
      <c r="J56" s="97" t="s">
        <v>2279</v>
      </c>
      <c r="K56" s="603" t="s">
        <v>2280</v>
      </c>
      <c r="L56" s="91" t="s">
        <v>2281</v>
      </c>
      <c r="M56" s="91" t="s">
        <v>2281</v>
      </c>
      <c r="N56" s="176">
        <v>46119.0</v>
      </c>
      <c r="O56" s="176">
        <v>45768.0</v>
      </c>
      <c r="P56" s="91" t="s">
        <v>143</v>
      </c>
      <c r="Q56" s="91">
        <v>1.0</v>
      </c>
      <c r="R56" s="179" t="s">
        <v>126</v>
      </c>
      <c r="S56" s="179" t="s">
        <v>145</v>
      </c>
      <c r="T56" s="179" t="s">
        <v>101</v>
      </c>
      <c r="U56" s="179" t="s">
        <v>131</v>
      </c>
      <c r="V56" s="182"/>
      <c r="W56" s="179" t="s">
        <v>1035</v>
      </c>
      <c r="X56" s="182"/>
      <c r="Y56" s="182"/>
      <c r="Z56" s="182"/>
      <c r="AA56" s="182"/>
    </row>
    <row r="57" ht="22.5" customHeight="1">
      <c r="A57" s="91">
        <f>COUNTIF('Call &amp; Chat K.-Laura'!$H$4:$H$869,H57)</f>
        <v>4</v>
      </c>
      <c r="B57" s="576">
        <v>46132.0</v>
      </c>
      <c r="C57" s="91" t="s">
        <v>83</v>
      </c>
      <c r="D57" s="91" t="s">
        <v>155</v>
      </c>
      <c r="E57" s="91" t="s">
        <v>3822</v>
      </c>
      <c r="F57" s="178">
        <v>46120.0</v>
      </c>
      <c r="G57" s="91" t="s">
        <v>2297</v>
      </c>
      <c r="H57" s="412" t="s">
        <v>2298</v>
      </c>
      <c r="I57" s="97" t="s">
        <v>2300</v>
      </c>
      <c r="J57" s="97" t="s">
        <v>2085</v>
      </c>
      <c r="K57" s="603" t="s">
        <v>2085</v>
      </c>
      <c r="L57" s="91" t="s">
        <v>2301</v>
      </c>
      <c r="M57" s="91" t="s">
        <v>2301</v>
      </c>
      <c r="N57" s="176">
        <v>46120.0</v>
      </c>
      <c r="O57" s="176">
        <v>46134.0</v>
      </c>
      <c r="P57" s="91" t="s">
        <v>124</v>
      </c>
      <c r="Q57" s="91">
        <v>1.0</v>
      </c>
      <c r="R57" s="179" t="s">
        <v>126</v>
      </c>
      <c r="S57" s="83" t="s">
        <v>195</v>
      </c>
      <c r="T57" s="83" t="s">
        <v>128</v>
      </c>
      <c r="U57" s="83" t="s">
        <v>302</v>
      </c>
      <c r="V57" s="182"/>
      <c r="W57" s="185"/>
      <c r="X57" s="182"/>
      <c r="Y57" s="182"/>
      <c r="Z57" s="182"/>
      <c r="AA57" s="182"/>
    </row>
    <row r="58" ht="22.5" customHeight="1">
      <c r="A58" s="91">
        <f>COUNTIF('Call &amp; Chat K.-Laura'!$H$4:$H$869,H58)</f>
        <v>2</v>
      </c>
      <c r="B58" s="576">
        <v>46132.0</v>
      </c>
      <c r="C58" s="91" t="s">
        <v>83</v>
      </c>
      <c r="D58" s="91" t="s">
        <v>155</v>
      </c>
      <c r="E58" s="91" t="s">
        <v>1022</v>
      </c>
      <c r="F58" s="178">
        <v>46121.0</v>
      </c>
      <c r="G58" s="91" t="s">
        <v>4323</v>
      </c>
      <c r="H58" s="412" t="s">
        <v>2143</v>
      </c>
      <c r="I58" s="97" t="s">
        <v>2144</v>
      </c>
      <c r="J58" s="97" t="s">
        <v>2145</v>
      </c>
      <c r="K58" s="603" t="s">
        <v>2145</v>
      </c>
      <c r="L58" s="91" t="s">
        <v>4324</v>
      </c>
      <c r="M58" s="91" t="s">
        <v>2146</v>
      </c>
      <c r="N58" s="176">
        <v>46121.0</v>
      </c>
      <c r="O58" s="176">
        <v>46135.0</v>
      </c>
      <c r="P58" s="91" t="s">
        <v>213</v>
      </c>
      <c r="Q58" s="91">
        <v>0.0</v>
      </c>
      <c r="R58" s="179" t="s">
        <v>99</v>
      </c>
      <c r="S58" s="179" t="s">
        <v>292</v>
      </c>
      <c r="T58" s="179" t="s">
        <v>101</v>
      </c>
      <c r="U58" s="179" t="s">
        <v>3435</v>
      </c>
      <c r="V58" s="182"/>
      <c r="W58" s="185"/>
      <c r="X58" s="182"/>
      <c r="Y58" s="97" t="s">
        <v>4325</v>
      </c>
      <c r="Z58" s="182"/>
      <c r="AA58" s="182"/>
    </row>
    <row r="59" ht="22.5" customHeight="1">
      <c r="A59" s="91">
        <f>COUNTIF('Call &amp; Chat K.-Laura'!$H$4:$H$869,H59)</f>
        <v>1</v>
      </c>
      <c r="B59" s="576">
        <v>46132.0</v>
      </c>
      <c r="C59" s="91" t="s">
        <v>83</v>
      </c>
      <c r="D59" s="91" t="s">
        <v>155</v>
      </c>
      <c r="E59" s="91" t="s">
        <v>989</v>
      </c>
      <c r="F59" s="178">
        <v>46122.0</v>
      </c>
      <c r="G59" s="91" t="s">
        <v>4326</v>
      </c>
      <c r="H59" s="412" t="s">
        <v>4327</v>
      </c>
      <c r="I59" s="97" t="s">
        <v>4328</v>
      </c>
      <c r="J59" s="97" t="s">
        <v>4329</v>
      </c>
      <c r="K59" s="603" t="s">
        <v>4329</v>
      </c>
      <c r="L59" s="91" t="s">
        <v>4330</v>
      </c>
      <c r="M59" s="91" t="s">
        <v>4330</v>
      </c>
      <c r="N59" s="176">
        <v>46122.0</v>
      </c>
      <c r="O59" s="176">
        <v>46136.0</v>
      </c>
      <c r="P59" s="91" t="s">
        <v>124</v>
      </c>
      <c r="Q59" s="91">
        <v>1.0</v>
      </c>
      <c r="R59" s="179" t="s">
        <v>126</v>
      </c>
      <c r="S59" s="179" t="s">
        <v>145</v>
      </c>
      <c r="T59" s="179" t="s">
        <v>101</v>
      </c>
      <c r="U59" s="179" t="s">
        <v>131</v>
      </c>
      <c r="V59" s="182"/>
      <c r="W59" s="185"/>
      <c r="X59" s="182"/>
      <c r="Y59" s="182"/>
      <c r="Z59" s="182"/>
      <c r="AA59" s="182"/>
    </row>
    <row r="60" ht="22.5" customHeight="1">
      <c r="A60" s="91">
        <f>COUNTIF('Call &amp; Chat K.-Laura'!$H$4:$H$869,H60)</f>
        <v>2</v>
      </c>
      <c r="B60" s="576">
        <v>46132.0</v>
      </c>
      <c r="C60" s="91" t="s">
        <v>83</v>
      </c>
      <c r="D60" s="91" t="s">
        <v>155</v>
      </c>
      <c r="E60" s="91" t="s">
        <v>4331</v>
      </c>
      <c r="F60" s="178">
        <v>46125.0</v>
      </c>
      <c r="G60" s="91" t="s">
        <v>2314</v>
      </c>
      <c r="H60" s="412" t="s">
        <v>2316</v>
      </c>
      <c r="I60" s="97" t="s">
        <v>2318</v>
      </c>
      <c r="J60" s="97" t="s">
        <v>2319</v>
      </c>
      <c r="K60" s="603" t="s">
        <v>2319</v>
      </c>
      <c r="L60" s="91" t="s">
        <v>2320</v>
      </c>
      <c r="M60" s="91" t="s">
        <v>2320</v>
      </c>
      <c r="N60" s="176">
        <v>46124.0</v>
      </c>
      <c r="O60" s="176">
        <v>46138.0</v>
      </c>
      <c r="P60" s="91" t="s">
        <v>124</v>
      </c>
      <c r="Q60" s="91">
        <v>1.0</v>
      </c>
      <c r="R60" s="179" t="s">
        <v>350</v>
      </c>
      <c r="S60" s="179" t="s">
        <v>145</v>
      </c>
      <c r="T60" s="179" t="s">
        <v>101</v>
      </c>
      <c r="U60" s="179" t="s">
        <v>1050</v>
      </c>
      <c r="V60" s="182"/>
      <c r="W60" s="185"/>
      <c r="X60" s="182"/>
      <c r="Y60" s="97" t="s">
        <v>4332</v>
      </c>
      <c r="Z60" s="182"/>
      <c r="AA60" s="182"/>
    </row>
    <row r="61" ht="22.5" customHeight="1">
      <c r="A61" s="91">
        <f>COUNTIF('Call &amp; Chat K.-Laura'!$H$4:$H$869,H61)</f>
        <v>2</v>
      </c>
      <c r="B61" s="576">
        <v>46132.0</v>
      </c>
      <c r="C61" s="91" t="s">
        <v>83</v>
      </c>
      <c r="D61" s="91" t="s">
        <v>155</v>
      </c>
      <c r="E61" s="91" t="s">
        <v>4333</v>
      </c>
      <c r="F61" s="178">
        <v>46125.0</v>
      </c>
      <c r="G61" s="91" t="s">
        <v>4334</v>
      </c>
      <c r="H61" s="604" t="s">
        <v>4335</v>
      </c>
      <c r="I61" s="97" t="s">
        <v>4336</v>
      </c>
      <c r="J61" s="97" t="s">
        <v>4337</v>
      </c>
      <c r="K61" s="603" t="s">
        <v>4338</v>
      </c>
      <c r="L61" s="91" t="s">
        <v>4339</v>
      </c>
      <c r="M61" s="91" t="s">
        <v>4339</v>
      </c>
      <c r="N61" s="176">
        <v>44688.0</v>
      </c>
      <c r="O61" s="176">
        <v>46163.0</v>
      </c>
      <c r="P61" s="91" t="s">
        <v>124</v>
      </c>
      <c r="Q61" s="91">
        <v>1.0</v>
      </c>
      <c r="R61" s="179" t="s">
        <v>350</v>
      </c>
      <c r="S61" s="179" t="s">
        <v>145</v>
      </c>
      <c r="T61" s="179" t="s">
        <v>101</v>
      </c>
      <c r="U61" s="179" t="s">
        <v>1050</v>
      </c>
      <c r="V61" s="182"/>
      <c r="W61" s="185"/>
      <c r="X61" s="182"/>
      <c r="Y61" s="97" t="s">
        <v>4340</v>
      </c>
      <c r="Z61" s="182"/>
      <c r="AA61" s="182"/>
    </row>
    <row r="62" ht="22.5" customHeight="1">
      <c r="A62" s="91">
        <f>COUNTIF('Call &amp; Chat K.-Laura'!$H$4:$H$869,H62)</f>
        <v>2</v>
      </c>
      <c r="B62" s="576">
        <v>46132.0</v>
      </c>
      <c r="C62" s="91" t="s">
        <v>83</v>
      </c>
      <c r="D62" s="91" t="s">
        <v>155</v>
      </c>
      <c r="E62" s="91" t="s">
        <v>4341</v>
      </c>
      <c r="F62" s="178">
        <v>46125.0</v>
      </c>
      <c r="G62" s="91" t="s">
        <v>2749</v>
      </c>
      <c r="H62" s="412" t="s">
        <v>2171</v>
      </c>
      <c r="I62" s="97" t="s">
        <v>2172</v>
      </c>
      <c r="J62" s="97" t="s">
        <v>2174</v>
      </c>
      <c r="K62" s="603" t="s">
        <v>2174</v>
      </c>
      <c r="L62" s="91" t="s">
        <v>2176</v>
      </c>
      <c r="M62" s="91" t="s">
        <v>2176</v>
      </c>
      <c r="N62" s="176">
        <v>46125.0</v>
      </c>
      <c r="O62" s="176">
        <v>46139.0</v>
      </c>
      <c r="P62" s="91" t="s">
        <v>143</v>
      </c>
      <c r="Q62" s="91">
        <v>2.0</v>
      </c>
      <c r="R62" s="179" t="s">
        <v>126</v>
      </c>
      <c r="S62" s="179" t="s">
        <v>145</v>
      </c>
      <c r="T62" s="179" t="s">
        <v>101</v>
      </c>
      <c r="U62" s="179" t="s">
        <v>1050</v>
      </c>
      <c r="V62" s="182"/>
      <c r="W62" s="185"/>
      <c r="X62" s="182"/>
      <c r="Y62" s="182"/>
      <c r="Z62" s="182"/>
      <c r="AA62" s="182"/>
    </row>
    <row r="63" ht="22.5" customHeight="1">
      <c r="A63" s="91">
        <f>COUNTIF('Call &amp; Chat K.-Laura'!$H$4:$H$869,H63)</f>
        <v>2</v>
      </c>
      <c r="B63" s="576">
        <v>46132.0</v>
      </c>
      <c r="C63" s="91" t="s">
        <v>83</v>
      </c>
      <c r="D63" s="91" t="s">
        <v>155</v>
      </c>
      <c r="E63" s="91" t="s">
        <v>3636</v>
      </c>
      <c r="F63" s="178">
        <v>46126.0</v>
      </c>
      <c r="G63" s="91" t="s">
        <v>2329</v>
      </c>
      <c r="H63" s="412" t="s">
        <v>2330</v>
      </c>
      <c r="I63" s="97" t="s">
        <v>2331</v>
      </c>
      <c r="J63" s="97" t="s">
        <v>2332</v>
      </c>
      <c r="K63" s="313" t="s">
        <v>2332</v>
      </c>
      <c r="L63" s="91" t="s">
        <v>2333</v>
      </c>
      <c r="M63" s="91" t="s">
        <v>2334</v>
      </c>
      <c r="N63" s="176">
        <v>46125.0</v>
      </c>
      <c r="O63" s="176">
        <v>46140.0</v>
      </c>
      <c r="P63" s="91" t="s">
        <v>124</v>
      </c>
      <c r="Q63" s="91">
        <v>1.0</v>
      </c>
      <c r="R63" s="179" t="s">
        <v>126</v>
      </c>
      <c r="S63" s="179" t="s">
        <v>145</v>
      </c>
      <c r="T63" s="179" t="s">
        <v>101</v>
      </c>
      <c r="U63" s="179" t="s">
        <v>131</v>
      </c>
      <c r="V63" s="182"/>
      <c r="W63" s="185"/>
      <c r="X63" s="182"/>
      <c r="Y63" s="182"/>
      <c r="Z63" s="182"/>
      <c r="AA63" s="182"/>
    </row>
    <row r="64" ht="22.5" customHeight="1">
      <c r="A64" s="91">
        <f>COUNTIF('Call &amp; Chat K.-Laura'!$H$4:$H$869,H64)</f>
        <v>2</v>
      </c>
      <c r="B64" s="576">
        <v>46132.0</v>
      </c>
      <c r="C64" s="91" t="s">
        <v>83</v>
      </c>
      <c r="D64" s="91" t="s">
        <v>155</v>
      </c>
      <c r="E64" s="91" t="s">
        <v>4342</v>
      </c>
      <c r="F64" s="178">
        <v>46126.0</v>
      </c>
      <c r="G64" s="91" t="s">
        <v>2346</v>
      </c>
      <c r="H64" s="412" t="s">
        <v>2347</v>
      </c>
      <c r="I64" s="97" t="s">
        <v>2348</v>
      </c>
      <c r="J64" s="97" t="s">
        <v>2349</v>
      </c>
      <c r="K64" s="313" t="s">
        <v>2349</v>
      </c>
      <c r="L64" s="91" t="s">
        <v>2350</v>
      </c>
      <c r="M64" s="182"/>
      <c r="N64" s="176">
        <v>46125.0</v>
      </c>
      <c r="O64" s="176">
        <v>46140.0</v>
      </c>
      <c r="P64" s="91" t="s">
        <v>143</v>
      </c>
      <c r="Q64" s="91">
        <v>1.0</v>
      </c>
      <c r="R64" s="179" t="s">
        <v>126</v>
      </c>
      <c r="S64" s="179" t="s">
        <v>145</v>
      </c>
      <c r="T64" s="179" t="s">
        <v>101</v>
      </c>
      <c r="U64" s="179" t="s">
        <v>131</v>
      </c>
      <c r="V64" s="182"/>
      <c r="W64" s="185"/>
      <c r="X64" s="182"/>
      <c r="Y64" s="182"/>
      <c r="Z64" s="182"/>
      <c r="AA64" s="182"/>
    </row>
    <row r="65" ht="22.5" customHeight="1">
      <c r="A65" s="91">
        <f>COUNTIF('Call &amp; Chat K.-Laura'!$H$4:$H$869,H65)</f>
        <v>2</v>
      </c>
      <c r="B65" s="576">
        <v>46132.0</v>
      </c>
      <c r="C65" s="91" t="s">
        <v>83</v>
      </c>
      <c r="D65" s="91" t="s">
        <v>155</v>
      </c>
      <c r="E65" s="91" t="s">
        <v>4343</v>
      </c>
      <c r="F65" s="178">
        <v>46126.0</v>
      </c>
      <c r="G65" s="91" t="s">
        <v>4344</v>
      </c>
      <c r="H65" s="412" t="s">
        <v>2191</v>
      </c>
      <c r="I65" s="97" t="s">
        <v>2193</v>
      </c>
      <c r="J65" s="97" t="s">
        <v>2194</v>
      </c>
      <c r="K65" s="603" t="s">
        <v>2194</v>
      </c>
      <c r="L65" s="91" t="s">
        <v>2195</v>
      </c>
      <c r="M65" s="91" t="s">
        <v>2195</v>
      </c>
      <c r="N65" s="176">
        <v>46126.0</v>
      </c>
      <c r="O65" s="176">
        <v>46140.0</v>
      </c>
      <c r="P65" s="91" t="s">
        <v>124</v>
      </c>
      <c r="Q65" s="91">
        <v>2.0</v>
      </c>
      <c r="R65" s="179" t="s">
        <v>126</v>
      </c>
      <c r="S65" s="179" t="s">
        <v>381</v>
      </c>
      <c r="T65" s="179" t="s">
        <v>101</v>
      </c>
      <c r="U65" s="179" t="s">
        <v>1050</v>
      </c>
      <c r="V65" s="182"/>
      <c r="W65" s="185"/>
      <c r="X65" s="182"/>
      <c r="Y65" s="182"/>
      <c r="Z65" s="182"/>
      <c r="AA65" s="182"/>
    </row>
    <row r="66" ht="22.5" customHeight="1">
      <c r="A66" s="91">
        <f>COUNTIF('Call &amp; Chat K.-Laura'!$H$4:$H$869,H66)</f>
        <v>2</v>
      </c>
      <c r="B66" s="576">
        <v>46132.0</v>
      </c>
      <c r="C66" s="91" t="s">
        <v>83</v>
      </c>
      <c r="D66" s="91" t="s">
        <v>155</v>
      </c>
      <c r="E66" s="91" t="s">
        <v>4345</v>
      </c>
      <c r="F66" s="178">
        <v>46128.0</v>
      </c>
      <c r="G66" s="91" t="s">
        <v>4346</v>
      </c>
      <c r="H66" s="412" t="s">
        <v>4347</v>
      </c>
      <c r="I66" s="97" t="s">
        <v>4348</v>
      </c>
      <c r="J66" s="97" t="s">
        <v>4349</v>
      </c>
      <c r="K66" s="313" t="s">
        <v>4349</v>
      </c>
      <c r="L66" s="91" t="s">
        <v>4350</v>
      </c>
      <c r="M66" s="91" t="s">
        <v>4350</v>
      </c>
      <c r="N66" s="176">
        <v>46128.0</v>
      </c>
      <c r="O66" s="176">
        <v>46142.0</v>
      </c>
      <c r="P66" s="91" t="s">
        <v>124</v>
      </c>
      <c r="Q66" s="91">
        <v>1.0</v>
      </c>
      <c r="R66" s="179" t="s">
        <v>99</v>
      </c>
      <c r="S66" s="179" t="s">
        <v>145</v>
      </c>
      <c r="T66" s="179" t="s">
        <v>101</v>
      </c>
      <c r="U66" s="179" t="s">
        <v>131</v>
      </c>
      <c r="V66" s="182" t="s">
        <v>694</v>
      </c>
      <c r="W66" s="185"/>
      <c r="X66" s="182"/>
      <c r="Y66" s="182"/>
      <c r="Z66" s="182"/>
      <c r="AA66" s="182"/>
    </row>
    <row r="67" ht="22.5" customHeight="1">
      <c r="A67" s="91">
        <f>COUNTIF('Call &amp; Chat K.-Laura'!$H$4:$H$869,H67)</f>
        <v>2</v>
      </c>
      <c r="B67" s="576">
        <v>46132.0</v>
      </c>
      <c r="C67" s="91" t="s">
        <v>83</v>
      </c>
      <c r="D67" s="91" t="s">
        <v>155</v>
      </c>
      <c r="E67" s="91" t="s">
        <v>4352</v>
      </c>
      <c r="F67" s="178">
        <v>46129.0</v>
      </c>
      <c r="G67" s="91" t="s">
        <v>4353</v>
      </c>
      <c r="H67" s="412" t="s">
        <v>1709</v>
      </c>
      <c r="I67" s="97" t="s">
        <v>1711</v>
      </c>
      <c r="J67" s="97" t="s">
        <v>1712</v>
      </c>
      <c r="K67" s="313" t="s">
        <v>1712</v>
      </c>
      <c r="L67" s="91" t="s">
        <v>1713</v>
      </c>
      <c r="M67" s="91" t="s">
        <v>1714</v>
      </c>
      <c r="N67" s="176">
        <v>46129.0</v>
      </c>
      <c r="O67" s="176">
        <v>46143.0</v>
      </c>
      <c r="P67" s="91" t="s">
        <v>124</v>
      </c>
      <c r="Q67" s="91">
        <v>1.0</v>
      </c>
      <c r="R67" s="179" t="s">
        <v>99</v>
      </c>
      <c r="S67" s="179" t="s">
        <v>145</v>
      </c>
      <c r="T67" s="179" t="s">
        <v>101</v>
      </c>
      <c r="U67" s="179" t="s">
        <v>131</v>
      </c>
      <c r="V67" s="182"/>
      <c r="W67" s="185"/>
      <c r="X67" s="182"/>
      <c r="Y67" s="182"/>
      <c r="Z67" s="182"/>
      <c r="AA67" s="182"/>
    </row>
    <row r="68" ht="22.5" customHeight="1">
      <c r="A68" s="91">
        <f>COUNTIF('Call &amp; Chat K.-Laura'!$H$4:$H$869,H68)</f>
        <v>2</v>
      </c>
      <c r="B68" s="576">
        <v>46132.0</v>
      </c>
      <c r="C68" s="91" t="s">
        <v>83</v>
      </c>
      <c r="D68" s="91" t="s">
        <v>155</v>
      </c>
      <c r="E68" s="91" t="s">
        <v>4354</v>
      </c>
      <c r="F68" s="178">
        <v>46129.0</v>
      </c>
      <c r="G68" s="91" t="s">
        <v>2363</v>
      </c>
      <c r="H68" s="412" t="s">
        <v>2211</v>
      </c>
      <c r="I68" s="97" t="s">
        <v>2212</v>
      </c>
      <c r="J68" s="97" t="s">
        <v>2213</v>
      </c>
      <c r="K68" s="313" t="s">
        <v>2213</v>
      </c>
      <c r="L68" s="91" t="s">
        <v>2214</v>
      </c>
      <c r="M68" s="91" t="s">
        <v>2367</v>
      </c>
      <c r="N68" s="176">
        <v>46129.0</v>
      </c>
      <c r="O68" s="176">
        <v>46143.0</v>
      </c>
      <c r="P68" s="91" t="s">
        <v>143</v>
      </c>
      <c r="Q68" s="91">
        <v>2.0</v>
      </c>
      <c r="R68" s="179" t="s">
        <v>350</v>
      </c>
      <c r="S68" s="179" t="s">
        <v>145</v>
      </c>
      <c r="T68" s="179" t="s">
        <v>101</v>
      </c>
      <c r="U68" s="179" t="s">
        <v>131</v>
      </c>
      <c r="V68" s="182" t="s">
        <v>694</v>
      </c>
      <c r="W68" s="185"/>
      <c r="X68" s="182"/>
      <c r="Y68" s="182"/>
      <c r="Z68" s="182"/>
      <c r="AA68" s="182"/>
    </row>
    <row r="69" ht="22.5" customHeight="1">
      <c r="A69" s="91">
        <f>COUNTIF('Call &amp; Chat K.-Laura'!$H$4:$H$869,H69)</f>
        <v>2</v>
      </c>
      <c r="B69" s="576">
        <v>46132.0</v>
      </c>
      <c r="C69" s="91" t="s">
        <v>83</v>
      </c>
      <c r="D69" s="91" t="s">
        <v>155</v>
      </c>
      <c r="E69" s="91" t="s">
        <v>4355</v>
      </c>
      <c r="F69" s="178">
        <v>46129.0</v>
      </c>
      <c r="G69" s="91" t="s">
        <v>2377</v>
      </c>
      <c r="H69" s="412" t="s">
        <v>2379</v>
      </c>
      <c r="I69" s="97" t="s">
        <v>2380</v>
      </c>
      <c r="J69" s="97" t="s">
        <v>2381</v>
      </c>
      <c r="K69" s="603" t="s">
        <v>2381</v>
      </c>
      <c r="L69" s="91" t="s">
        <v>2382</v>
      </c>
      <c r="M69" s="91" t="s">
        <v>2382</v>
      </c>
      <c r="N69" s="176">
        <v>46129.0</v>
      </c>
      <c r="O69" s="176">
        <v>46143.0</v>
      </c>
      <c r="P69" s="91" t="s">
        <v>124</v>
      </c>
      <c r="Q69" s="91">
        <v>1.0</v>
      </c>
      <c r="R69" s="179" t="s">
        <v>381</v>
      </c>
      <c r="S69" s="179" t="s">
        <v>145</v>
      </c>
      <c r="T69" s="179" t="s">
        <v>101</v>
      </c>
      <c r="U69" s="179" t="s">
        <v>1050</v>
      </c>
      <c r="V69" s="182" t="s">
        <v>694</v>
      </c>
      <c r="W69" s="185"/>
      <c r="X69" s="182"/>
      <c r="Y69" s="97" t="s">
        <v>4356</v>
      </c>
      <c r="Z69" s="182"/>
      <c r="AA69" s="182"/>
    </row>
    <row r="70" ht="22.5" customHeight="1">
      <c r="A70" s="91">
        <f>COUNTIF('Call &amp; Chat K.-Laura'!$H$4:$H$869,H70)</f>
        <v>1</v>
      </c>
      <c r="B70" s="576">
        <v>46132.0</v>
      </c>
      <c r="C70" s="91" t="s">
        <v>83</v>
      </c>
      <c r="D70" s="91" t="s">
        <v>155</v>
      </c>
      <c r="E70" s="91" t="s">
        <v>4358</v>
      </c>
      <c r="F70" s="178">
        <v>46130.0</v>
      </c>
      <c r="G70" s="91" t="s">
        <v>2071</v>
      </c>
      <c r="H70" s="412" t="s">
        <v>2072</v>
      </c>
      <c r="I70" s="97" t="s">
        <v>2073</v>
      </c>
      <c r="J70" s="97" t="s">
        <v>2074</v>
      </c>
      <c r="K70" s="603" t="s">
        <v>2074</v>
      </c>
      <c r="L70" s="91" t="s">
        <v>2075</v>
      </c>
      <c r="M70" s="91" t="s">
        <v>2075</v>
      </c>
      <c r="N70" s="176">
        <v>46130.0</v>
      </c>
      <c r="O70" s="176">
        <v>46144.0</v>
      </c>
      <c r="P70" s="91" t="s">
        <v>143</v>
      </c>
      <c r="Q70" s="91">
        <v>1.0</v>
      </c>
      <c r="R70" s="179" t="s">
        <v>381</v>
      </c>
      <c r="S70" s="179" t="s">
        <v>381</v>
      </c>
      <c r="T70" s="179" t="s">
        <v>101</v>
      </c>
      <c r="U70" s="179" t="s">
        <v>1050</v>
      </c>
      <c r="V70" s="182"/>
      <c r="W70" s="185"/>
      <c r="X70" s="182"/>
      <c r="Y70" s="97" t="s">
        <v>4361</v>
      </c>
      <c r="Z70" s="182"/>
      <c r="AA70" s="182"/>
    </row>
    <row r="71" ht="22.5" customHeight="1">
      <c r="A71" s="91">
        <f>COUNTIF('Call &amp; Chat K.-Laura'!$H$4:$H$869,H71)</f>
        <v>1</v>
      </c>
      <c r="B71" s="576">
        <v>46132.0</v>
      </c>
      <c r="C71" s="91" t="s">
        <v>83</v>
      </c>
      <c r="D71" s="91" t="s">
        <v>155</v>
      </c>
      <c r="E71" s="91" t="s">
        <v>4363</v>
      </c>
      <c r="F71" s="178">
        <v>46130.0</v>
      </c>
      <c r="G71" s="91" t="s">
        <v>4364</v>
      </c>
      <c r="H71" s="412" t="s">
        <v>4365</v>
      </c>
      <c r="I71" s="97" t="s">
        <v>4366</v>
      </c>
      <c r="J71" s="97" t="s">
        <v>4367</v>
      </c>
      <c r="K71" s="603" t="s">
        <v>4367</v>
      </c>
      <c r="L71" s="91" t="s">
        <v>4368</v>
      </c>
      <c r="M71" s="91" t="s">
        <v>4369</v>
      </c>
      <c r="N71" s="176">
        <v>46130.0</v>
      </c>
      <c r="O71" s="176">
        <v>46144.0</v>
      </c>
      <c r="P71" s="91" t="s">
        <v>143</v>
      </c>
      <c r="Q71" s="91">
        <v>1.0</v>
      </c>
      <c r="R71" s="179" t="s">
        <v>126</v>
      </c>
      <c r="S71" s="179" t="s">
        <v>350</v>
      </c>
      <c r="T71" s="179" t="s">
        <v>101</v>
      </c>
      <c r="U71" s="179" t="s">
        <v>1050</v>
      </c>
      <c r="V71" s="182"/>
      <c r="W71" s="185"/>
      <c r="X71" s="182"/>
      <c r="Y71" s="97" t="s">
        <v>4376</v>
      </c>
      <c r="Z71" s="182"/>
      <c r="AA71" s="182"/>
    </row>
    <row r="72" ht="22.5" customHeight="1">
      <c r="A72" s="91">
        <f>COUNTIF('Call &amp; Chat K.-Laura'!$H$4:$H$869,H72)</f>
        <v>1</v>
      </c>
      <c r="B72" s="576">
        <v>46132.0</v>
      </c>
      <c r="C72" s="91" t="s">
        <v>83</v>
      </c>
      <c r="D72" s="91" t="s">
        <v>155</v>
      </c>
      <c r="E72" s="91" t="s">
        <v>4377</v>
      </c>
      <c r="F72" s="178">
        <v>46131.0</v>
      </c>
      <c r="G72" s="91" t="s">
        <v>4379</v>
      </c>
      <c r="H72" s="412" t="s">
        <v>4380</v>
      </c>
      <c r="I72" s="97" t="s">
        <v>4381</v>
      </c>
      <c r="J72" s="97" t="s">
        <v>4382</v>
      </c>
      <c r="K72" s="603" t="s">
        <v>4382</v>
      </c>
      <c r="L72" s="91" t="s">
        <v>4384</v>
      </c>
      <c r="M72" s="91" t="s">
        <v>4368</v>
      </c>
      <c r="N72" s="176">
        <v>46131.0</v>
      </c>
      <c r="O72" s="176">
        <v>46145.0</v>
      </c>
      <c r="P72" s="91" t="s">
        <v>461</v>
      </c>
      <c r="Q72" s="91">
        <v>1.0</v>
      </c>
      <c r="R72" s="179" t="s">
        <v>126</v>
      </c>
      <c r="S72" s="179" t="s">
        <v>145</v>
      </c>
      <c r="T72" s="179" t="s">
        <v>101</v>
      </c>
      <c r="U72" s="179" t="s">
        <v>1050</v>
      </c>
      <c r="V72" s="182"/>
      <c r="W72" s="185"/>
      <c r="X72" s="182"/>
      <c r="Y72" s="97" t="s">
        <v>4385</v>
      </c>
      <c r="Z72" s="182"/>
      <c r="AA72" s="182"/>
    </row>
    <row r="73" ht="22.5" customHeight="1">
      <c r="A73" s="91">
        <f>COUNTIF('Call &amp; Chat K.-Laura'!$H$4:$H$869,H73)</f>
        <v>1</v>
      </c>
      <c r="B73" s="576">
        <v>46132.0</v>
      </c>
      <c r="C73" s="91" t="s">
        <v>83</v>
      </c>
      <c r="D73" s="91" t="s">
        <v>155</v>
      </c>
      <c r="E73" s="91" t="s">
        <v>4388</v>
      </c>
      <c r="F73" s="178">
        <v>46132.0</v>
      </c>
      <c r="G73" s="91" t="s">
        <v>4391</v>
      </c>
      <c r="H73" s="412" t="s">
        <v>4392</v>
      </c>
      <c r="I73" s="97" t="s">
        <v>4393</v>
      </c>
      <c r="J73" s="97" t="s">
        <v>4394</v>
      </c>
      <c r="K73" s="313" t="s">
        <v>4394</v>
      </c>
      <c r="L73" s="91" t="s">
        <v>4395</v>
      </c>
      <c r="M73" s="91" t="s">
        <v>4395</v>
      </c>
      <c r="N73" s="176">
        <v>45534.0</v>
      </c>
      <c r="O73" s="176">
        <v>45834.0</v>
      </c>
      <c r="P73" s="91" t="s">
        <v>124</v>
      </c>
      <c r="Q73" s="91">
        <v>1.0</v>
      </c>
      <c r="R73" s="179" t="s">
        <v>126</v>
      </c>
      <c r="S73" s="179" t="s">
        <v>145</v>
      </c>
      <c r="T73" s="179" t="s">
        <v>101</v>
      </c>
      <c r="U73" s="179" t="s">
        <v>131</v>
      </c>
      <c r="V73" s="182"/>
      <c r="W73" s="185"/>
      <c r="X73" s="182"/>
      <c r="Y73" s="616"/>
      <c r="Z73" s="182"/>
      <c r="AA73" s="182"/>
    </row>
    <row r="74" ht="22.5" customHeight="1">
      <c r="A74" s="91">
        <f>COUNTIF('Call &amp; Chat K.-Laura'!$H$4:$H$869,H74)</f>
        <v>1</v>
      </c>
      <c r="B74" s="576">
        <v>46132.0</v>
      </c>
      <c r="C74" s="91" t="s">
        <v>83</v>
      </c>
      <c r="D74" s="91" t="s">
        <v>155</v>
      </c>
      <c r="E74" s="91" t="s">
        <v>4397</v>
      </c>
      <c r="F74" s="178">
        <v>46132.0</v>
      </c>
      <c r="G74" s="91" t="s">
        <v>4398</v>
      </c>
      <c r="H74" s="412" t="s">
        <v>4399</v>
      </c>
      <c r="I74" s="97" t="s">
        <v>4401</v>
      </c>
      <c r="J74" s="97" t="s">
        <v>4402</v>
      </c>
      <c r="K74" s="313" t="s">
        <v>4402</v>
      </c>
      <c r="L74" s="91" t="s">
        <v>4404</v>
      </c>
      <c r="M74" s="182"/>
      <c r="N74" s="176">
        <v>45534.0</v>
      </c>
      <c r="O74" s="176">
        <v>45834.0</v>
      </c>
      <c r="P74" s="91" t="s">
        <v>124</v>
      </c>
      <c r="Q74" s="91">
        <v>1.0</v>
      </c>
      <c r="R74" s="179" t="s">
        <v>126</v>
      </c>
      <c r="S74" s="179" t="s">
        <v>145</v>
      </c>
      <c r="T74" s="179" t="s">
        <v>101</v>
      </c>
      <c r="U74" s="179" t="s">
        <v>131</v>
      </c>
      <c r="V74" s="182"/>
      <c r="W74" s="185"/>
      <c r="X74" s="182"/>
      <c r="Y74" s="616"/>
      <c r="Z74" s="182"/>
      <c r="AA74" s="182"/>
    </row>
    <row r="75" ht="22.5" customHeight="1">
      <c r="A75" s="91">
        <f>COUNTIF('Call &amp; Chat K.-Laura'!$H$4:$H$869,H75)</f>
        <v>1</v>
      </c>
      <c r="B75" s="576">
        <v>46132.0</v>
      </c>
      <c r="C75" s="91" t="s">
        <v>83</v>
      </c>
      <c r="D75" s="91" t="s">
        <v>155</v>
      </c>
      <c r="E75" s="91" t="s">
        <v>4406</v>
      </c>
      <c r="F75" s="178">
        <v>46132.0</v>
      </c>
      <c r="G75" s="91" t="s">
        <v>4407</v>
      </c>
      <c r="H75" s="412" t="s">
        <v>4408</v>
      </c>
      <c r="I75" s="97" t="s">
        <v>4409</v>
      </c>
      <c r="J75" s="97" t="s">
        <v>4410</v>
      </c>
      <c r="K75" s="313" t="s">
        <v>4410</v>
      </c>
      <c r="L75" s="182"/>
      <c r="M75" s="91" t="s">
        <v>4411</v>
      </c>
      <c r="N75" s="176">
        <v>45534.0</v>
      </c>
      <c r="O75" s="176">
        <v>45834.0</v>
      </c>
      <c r="P75" s="91" t="s">
        <v>304</v>
      </c>
      <c r="Q75" s="91">
        <v>1.0</v>
      </c>
      <c r="R75" s="179" t="s">
        <v>251</v>
      </c>
      <c r="S75" s="179" t="s">
        <v>145</v>
      </c>
      <c r="T75" s="179" t="s">
        <v>101</v>
      </c>
      <c r="U75" s="179" t="s">
        <v>131</v>
      </c>
      <c r="V75" s="182"/>
      <c r="W75" s="185"/>
      <c r="X75" s="182"/>
      <c r="Y75" s="616"/>
      <c r="Z75" s="182"/>
      <c r="AA75" s="182"/>
    </row>
    <row r="76" ht="22.5" customHeight="1">
      <c r="A76" s="91">
        <f>COUNTIF('Call &amp; Chat K.-Laura'!$H$4:$H$869,H76)</f>
        <v>1</v>
      </c>
      <c r="B76" s="576">
        <v>46132.0</v>
      </c>
      <c r="C76" s="91" t="s">
        <v>83</v>
      </c>
      <c r="D76" s="91" t="s">
        <v>155</v>
      </c>
      <c r="E76" s="91" t="s">
        <v>4412</v>
      </c>
      <c r="F76" s="178">
        <v>46132.0</v>
      </c>
      <c r="G76" s="91" t="s">
        <v>4413</v>
      </c>
      <c r="H76" s="412" t="s">
        <v>4415</v>
      </c>
      <c r="I76" s="97" t="s">
        <v>4416</v>
      </c>
      <c r="J76" s="97" t="s">
        <v>4418</v>
      </c>
      <c r="K76" s="313" t="s">
        <v>4418</v>
      </c>
      <c r="L76" s="91" t="s">
        <v>4420</v>
      </c>
      <c r="M76" s="91" t="s">
        <v>4420</v>
      </c>
      <c r="N76" s="176">
        <v>45535.0</v>
      </c>
      <c r="O76" s="176">
        <v>45834.0</v>
      </c>
      <c r="P76" s="91" t="s">
        <v>143</v>
      </c>
      <c r="Q76" s="91">
        <v>1.0</v>
      </c>
      <c r="R76" s="179" t="s">
        <v>126</v>
      </c>
      <c r="S76" s="179" t="s">
        <v>145</v>
      </c>
      <c r="T76" s="179" t="s">
        <v>101</v>
      </c>
      <c r="U76" s="179" t="s">
        <v>131</v>
      </c>
      <c r="V76" s="182"/>
      <c r="W76" s="185"/>
      <c r="X76" s="182"/>
      <c r="Y76" s="616"/>
      <c r="Z76" s="182"/>
      <c r="AA76" s="182"/>
    </row>
    <row r="77" ht="22.5" customHeight="1">
      <c r="A77" s="91">
        <f>COUNTIF('Call &amp; Chat K.-Laura'!$H$4:$H$869,H77)</f>
        <v>1</v>
      </c>
      <c r="B77" s="576">
        <v>46132.0</v>
      </c>
      <c r="C77" s="91" t="s">
        <v>83</v>
      </c>
      <c r="D77" s="91" t="s">
        <v>155</v>
      </c>
      <c r="E77" s="91" t="s">
        <v>4422</v>
      </c>
      <c r="F77" s="178">
        <v>46132.0</v>
      </c>
      <c r="G77" s="91" t="s">
        <v>4424</v>
      </c>
      <c r="H77" s="412" t="s">
        <v>4426</v>
      </c>
      <c r="I77" s="97" t="s">
        <v>4427</v>
      </c>
      <c r="J77" s="97" t="s">
        <v>4428</v>
      </c>
      <c r="K77" s="313" t="s">
        <v>4428</v>
      </c>
      <c r="L77" s="91" t="s">
        <v>4429</v>
      </c>
      <c r="M77" s="91" t="s">
        <v>4429</v>
      </c>
      <c r="N77" s="176">
        <v>45535.0</v>
      </c>
      <c r="O77" s="176">
        <v>45834.0</v>
      </c>
      <c r="P77" s="91" t="s">
        <v>124</v>
      </c>
      <c r="Q77" s="91">
        <v>1.0</v>
      </c>
      <c r="R77" s="179" t="s">
        <v>126</v>
      </c>
      <c r="S77" s="179" t="s">
        <v>145</v>
      </c>
      <c r="T77" s="179" t="s">
        <v>101</v>
      </c>
      <c r="U77" s="179" t="s">
        <v>131</v>
      </c>
      <c r="V77" s="182"/>
      <c r="W77" s="185"/>
      <c r="X77" s="182"/>
      <c r="Y77" s="616"/>
      <c r="Z77" s="182"/>
      <c r="AA77" s="182"/>
    </row>
    <row r="78" ht="22.5" customHeight="1">
      <c r="A78" s="91">
        <f>COUNTIF('Call &amp; Chat K.-Laura'!$H$4:$H$869,H78)</f>
        <v>1</v>
      </c>
      <c r="B78" s="576">
        <v>46132.0</v>
      </c>
      <c r="C78" s="91" t="s">
        <v>83</v>
      </c>
      <c r="D78" s="91" t="s">
        <v>155</v>
      </c>
      <c r="E78" s="91" t="s">
        <v>4431</v>
      </c>
      <c r="F78" s="178">
        <v>46132.0</v>
      </c>
      <c r="G78" s="91" t="s">
        <v>1534</v>
      </c>
      <c r="H78" s="412" t="s">
        <v>4434</v>
      </c>
      <c r="I78" s="97" t="s">
        <v>4435</v>
      </c>
      <c r="J78" s="97" t="s">
        <v>4436</v>
      </c>
      <c r="K78" s="313" t="s">
        <v>4436</v>
      </c>
      <c r="L78" s="91" t="s">
        <v>4437</v>
      </c>
      <c r="M78" s="91" t="s">
        <v>4437</v>
      </c>
      <c r="N78" s="176">
        <v>45535.0</v>
      </c>
      <c r="O78" s="176">
        <v>45834.0</v>
      </c>
      <c r="P78" s="91" t="s">
        <v>124</v>
      </c>
      <c r="Q78" s="91">
        <v>0.0</v>
      </c>
      <c r="R78" s="179" t="s">
        <v>251</v>
      </c>
      <c r="S78" s="179" t="s">
        <v>127</v>
      </c>
      <c r="T78" s="179" t="s">
        <v>128</v>
      </c>
      <c r="U78" s="179" t="s">
        <v>131</v>
      </c>
      <c r="V78" s="182"/>
      <c r="W78" s="185"/>
      <c r="X78" s="182"/>
      <c r="Y78" s="180" t="s">
        <v>4193</v>
      </c>
      <c r="Z78" s="182"/>
      <c r="AA78" s="182"/>
    </row>
    <row r="79" ht="22.5" customHeight="1">
      <c r="A79" s="91">
        <f>COUNTIF('Call &amp; Chat K.-Laura'!$H$4:$H$869,H79)</f>
        <v>1</v>
      </c>
      <c r="B79" s="576">
        <v>46132.0</v>
      </c>
      <c r="C79" s="91" t="s">
        <v>83</v>
      </c>
      <c r="D79" s="91" t="s">
        <v>155</v>
      </c>
      <c r="E79" s="91" t="s">
        <v>4438</v>
      </c>
      <c r="F79" s="178">
        <v>46132.0</v>
      </c>
      <c r="G79" s="91" t="s">
        <v>4439</v>
      </c>
      <c r="H79" s="412" t="s">
        <v>4441</v>
      </c>
      <c r="I79" s="97" t="s">
        <v>4443</v>
      </c>
      <c r="J79" s="97" t="s">
        <v>4444</v>
      </c>
      <c r="K79" s="313" t="s">
        <v>4444</v>
      </c>
      <c r="L79" s="91" t="s">
        <v>4445</v>
      </c>
      <c r="M79" s="91" t="s">
        <v>4445</v>
      </c>
      <c r="N79" s="176">
        <v>45535.0</v>
      </c>
      <c r="O79" s="176">
        <v>45834.0</v>
      </c>
      <c r="P79" s="91" t="s">
        <v>124</v>
      </c>
      <c r="Q79" s="91">
        <v>1.0</v>
      </c>
      <c r="R79" s="179" t="s">
        <v>350</v>
      </c>
      <c r="S79" s="179" t="s">
        <v>145</v>
      </c>
      <c r="T79" s="179" t="s">
        <v>101</v>
      </c>
      <c r="U79" s="179" t="s">
        <v>131</v>
      </c>
      <c r="V79" s="182"/>
      <c r="W79" s="185"/>
      <c r="X79" s="182"/>
      <c r="Y79" s="180" t="s">
        <v>4449</v>
      </c>
      <c r="Z79" s="182"/>
      <c r="AA79" s="182"/>
    </row>
    <row r="80" ht="22.5" customHeight="1">
      <c r="A80" s="91">
        <f>COUNTIF('Call &amp; Chat K.-Laura'!$H$4:$H$869,H80)</f>
        <v>1</v>
      </c>
      <c r="B80" s="576">
        <v>46132.0</v>
      </c>
      <c r="C80" s="91" t="s">
        <v>83</v>
      </c>
      <c r="D80" s="91" t="s">
        <v>155</v>
      </c>
      <c r="E80" s="91" t="s">
        <v>4451</v>
      </c>
      <c r="F80" s="178">
        <v>46132.0</v>
      </c>
      <c r="G80" s="91" t="s">
        <v>4453</v>
      </c>
      <c r="H80" s="412" t="s">
        <v>4454</v>
      </c>
      <c r="I80" s="97" t="s">
        <v>4455</v>
      </c>
      <c r="J80" s="97" t="s">
        <v>4456</v>
      </c>
      <c r="K80" s="313" t="s">
        <v>4456</v>
      </c>
      <c r="L80" s="91" t="s">
        <v>4457</v>
      </c>
      <c r="M80" s="91" t="s">
        <v>4458</v>
      </c>
      <c r="N80" s="176">
        <v>45535.0</v>
      </c>
      <c r="O80" s="176">
        <v>45834.0</v>
      </c>
      <c r="P80" s="91" t="s">
        <v>124</v>
      </c>
      <c r="Q80" s="91">
        <v>1.0</v>
      </c>
      <c r="R80" s="179" t="s">
        <v>126</v>
      </c>
      <c r="S80" s="179" t="s">
        <v>145</v>
      </c>
      <c r="T80" s="179" t="s">
        <v>101</v>
      </c>
      <c r="U80" s="179" t="s">
        <v>131</v>
      </c>
      <c r="V80" s="182"/>
      <c r="W80" s="185"/>
      <c r="X80" s="182"/>
      <c r="Y80" s="616"/>
      <c r="Z80" s="182"/>
      <c r="AA80" s="182"/>
    </row>
    <row r="81" ht="22.5" customHeight="1">
      <c r="A81" s="91">
        <f>COUNTIF('Call &amp; Chat K.-Laura'!$H$4:$H$869,H81)</f>
        <v>2</v>
      </c>
      <c r="B81" s="576">
        <v>46132.0</v>
      </c>
      <c r="C81" s="91" t="s">
        <v>83</v>
      </c>
      <c r="D81" s="91" t="s">
        <v>155</v>
      </c>
      <c r="E81" s="91" t="s">
        <v>4462</v>
      </c>
      <c r="F81" s="178">
        <v>46132.0</v>
      </c>
      <c r="G81" s="91" t="s">
        <v>4463</v>
      </c>
      <c r="H81" s="412" t="s">
        <v>4464</v>
      </c>
      <c r="I81" s="97" t="s">
        <v>4465</v>
      </c>
      <c r="J81" s="97" t="s">
        <v>4466</v>
      </c>
      <c r="K81" s="313" t="s">
        <v>4466</v>
      </c>
      <c r="L81" s="91" t="s">
        <v>4467</v>
      </c>
      <c r="M81" s="91" t="s">
        <v>4467</v>
      </c>
      <c r="N81" s="176">
        <v>45535.0</v>
      </c>
      <c r="O81" s="176">
        <v>45834.0</v>
      </c>
      <c r="P81" s="91" t="s">
        <v>143</v>
      </c>
      <c r="Q81" s="91">
        <v>1.0</v>
      </c>
      <c r="R81" s="179" t="s">
        <v>126</v>
      </c>
      <c r="S81" s="179" t="s">
        <v>145</v>
      </c>
      <c r="T81" s="179" t="s">
        <v>101</v>
      </c>
      <c r="U81" s="179" t="s">
        <v>131</v>
      </c>
      <c r="V81" s="182"/>
      <c r="W81" s="185"/>
      <c r="X81" s="182"/>
      <c r="Y81" s="616"/>
      <c r="Z81" s="182"/>
      <c r="AA81" s="182"/>
    </row>
    <row r="82" ht="22.5" customHeight="1">
      <c r="A82" s="91">
        <f>COUNTIF('Call &amp; Chat K.-Laura'!$H$4:$H$869,H82)</f>
        <v>1</v>
      </c>
      <c r="B82" s="576">
        <v>46132.0</v>
      </c>
      <c r="C82" s="91" t="s">
        <v>83</v>
      </c>
      <c r="D82" s="91" t="s">
        <v>155</v>
      </c>
      <c r="E82" s="91" t="s">
        <v>4469</v>
      </c>
      <c r="F82" s="178">
        <v>46132.0</v>
      </c>
      <c r="G82" s="91" t="s">
        <v>4470</v>
      </c>
      <c r="H82" s="412" t="s">
        <v>4471</v>
      </c>
      <c r="I82" s="97" t="s">
        <v>4472</v>
      </c>
      <c r="J82" s="97" t="s">
        <v>4473</v>
      </c>
      <c r="K82" s="313" t="s">
        <v>4473</v>
      </c>
      <c r="L82" s="91" t="s">
        <v>4474</v>
      </c>
      <c r="M82" s="91" t="s">
        <v>4475</v>
      </c>
      <c r="N82" s="176">
        <v>45535.0</v>
      </c>
      <c r="O82" s="176">
        <v>45834.0</v>
      </c>
      <c r="P82" s="91" t="s">
        <v>124</v>
      </c>
      <c r="Q82" s="91">
        <v>1.0</v>
      </c>
      <c r="R82" s="179" t="s">
        <v>381</v>
      </c>
      <c r="S82" s="179" t="s">
        <v>145</v>
      </c>
      <c r="T82" s="179" t="s">
        <v>101</v>
      </c>
      <c r="U82" s="179" t="s">
        <v>1050</v>
      </c>
      <c r="V82" s="182"/>
      <c r="W82" s="185"/>
      <c r="X82" s="182"/>
      <c r="Y82" s="180" t="s">
        <v>4478</v>
      </c>
      <c r="Z82" s="182"/>
      <c r="AA82" s="182"/>
    </row>
    <row r="83" ht="22.5" customHeight="1">
      <c r="A83" s="91">
        <f>COUNTIF('Call &amp; Chat K.-Laura'!$H$4:$H$869,H83)</f>
        <v>1</v>
      </c>
      <c r="B83" s="576">
        <v>46132.0</v>
      </c>
      <c r="C83" s="91" t="s">
        <v>83</v>
      </c>
      <c r="D83" s="91" t="s">
        <v>155</v>
      </c>
      <c r="E83" s="91" t="s">
        <v>4481</v>
      </c>
      <c r="F83" s="178">
        <v>46132.0</v>
      </c>
      <c r="G83" s="91" t="s">
        <v>4482</v>
      </c>
      <c r="H83" s="412" t="s">
        <v>4483</v>
      </c>
      <c r="I83" s="97" t="s">
        <v>4484</v>
      </c>
      <c r="J83" s="97" t="s">
        <v>4485</v>
      </c>
      <c r="K83" s="313" t="s">
        <v>4485</v>
      </c>
      <c r="L83" s="91" t="s">
        <v>4486</v>
      </c>
      <c r="M83" s="91" t="s">
        <v>4487</v>
      </c>
      <c r="N83" s="176">
        <v>45535.0</v>
      </c>
      <c r="O83" s="176">
        <v>45834.0</v>
      </c>
      <c r="P83" s="91" t="s">
        <v>124</v>
      </c>
      <c r="Q83" s="91">
        <v>1.0</v>
      </c>
      <c r="R83" s="179" t="s">
        <v>126</v>
      </c>
      <c r="S83" s="179" t="s">
        <v>145</v>
      </c>
      <c r="T83" s="179" t="s">
        <v>101</v>
      </c>
      <c r="U83" s="179" t="s">
        <v>131</v>
      </c>
      <c r="V83" s="182"/>
      <c r="W83" s="185"/>
      <c r="X83" s="182"/>
      <c r="Y83" s="616"/>
      <c r="Z83" s="182"/>
      <c r="AA83" s="182"/>
    </row>
    <row r="84" ht="22.5" customHeight="1">
      <c r="A84" s="91">
        <f>COUNTIF('Call &amp; Chat K.-Laura'!$H$4:$H$869,H84)</f>
        <v>1</v>
      </c>
      <c r="B84" s="576">
        <v>46132.0</v>
      </c>
      <c r="C84" s="91" t="s">
        <v>83</v>
      </c>
      <c r="D84" s="91" t="s">
        <v>155</v>
      </c>
      <c r="E84" s="91" t="s">
        <v>4492</v>
      </c>
      <c r="F84" s="178">
        <v>46132.0</v>
      </c>
      <c r="G84" s="91" t="s">
        <v>4493</v>
      </c>
      <c r="H84" s="412" t="s">
        <v>4494</v>
      </c>
      <c r="I84" s="97" t="s">
        <v>4495</v>
      </c>
      <c r="J84" s="97" t="s">
        <v>4496</v>
      </c>
      <c r="K84" s="313" t="s">
        <v>4496</v>
      </c>
      <c r="L84" s="91" t="s">
        <v>4497</v>
      </c>
      <c r="M84" s="91" t="s">
        <v>4497</v>
      </c>
      <c r="N84" s="176">
        <v>45535.0</v>
      </c>
      <c r="O84" s="176">
        <v>45834.0</v>
      </c>
      <c r="P84" s="91" t="s">
        <v>222</v>
      </c>
      <c r="Q84" s="91">
        <v>1.0</v>
      </c>
      <c r="R84" s="179" t="s">
        <v>126</v>
      </c>
      <c r="S84" s="179" t="s">
        <v>145</v>
      </c>
      <c r="T84" s="179" t="s">
        <v>101</v>
      </c>
      <c r="U84" s="179" t="s">
        <v>131</v>
      </c>
      <c r="V84" s="182"/>
      <c r="W84" s="185"/>
      <c r="X84" s="182"/>
      <c r="Y84" s="616"/>
      <c r="Z84" s="182"/>
      <c r="AA84" s="182"/>
    </row>
    <row r="85" ht="22.5" customHeight="1">
      <c r="A85" s="91">
        <f>COUNTIF('Call &amp; Chat K.-Laura'!$H$4:$H$869,H85)</f>
        <v>1</v>
      </c>
      <c r="B85" s="576">
        <v>46132.0</v>
      </c>
      <c r="C85" s="91" t="s">
        <v>83</v>
      </c>
      <c r="D85" s="91" t="s">
        <v>155</v>
      </c>
      <c r="E85" s="91" t="s">
        <v>4502</v>
      </c>
      <c r="F85" s="178">
        <v>46132.0</v>
      </c>
      <c r="G85" s="91" t="s">
        <v>4503</v>
      </c>
      <c r="H85" s="412" t="s">
        <v>4504</v>
      </c>
      <c r="I85" s="97" t="s">
        <v>4505</v>
      </c>
      <c r="J85" s="97" t="s">
        <v>4506</v>
      </c>
      <c r="K85" s="313" t="s">
        <v>4506</v>
      </c>
      <c r="L85" s="91" t="s">
        <v>4507</v>
      </c>
      <c r="M85" s="91" t="s">
        <v>4507</v>
      </c>
      <c r="N85" s="176">
        <v>45535.0</v>
      </c>
      <c r="O85" s="176">
        <v>45834.0</v>
      </c>
      <c r="P85" s="91" t="s">
        <v>124</v>
      </c>
      <c r="Q85" s="91">
        <v>1.0</v>
      </c>
      <c r="R85" s="179" t="s">
        <v>126</v>
      </c>
      <c r="S85" s="179" t="s">
        <v>145</v>
      </c>
      <c r="T85" s="179" t="s">
        <v>101</v>
      </c>
      <c r="U85" s="179" t="s">
        <v>131</v>
      </c>
      <c r="V85" s="182"/>
      <c r="W85" s="185"/>
      <c r="X85" s="182"/>
      <c r="Y85" s="616"/>
      <c r="Z85" s="182"/>
      <c r="AA85" s="182"/>
    </row>
    <row r="86" ht="22.5" customHeight="1">
      <c r="A86" s="91">
        <f>COUNTIF('Call &amp; Chat K.-Laura'!$H$4:$H$869,H86)</f>
        <v>1</v>
      </c>
      <c r="B86" s="576">
        <v>46132.0</v>
      </c>
      <c r="C86" s="91" t="s">
        <v>83</v>
      </c>
      <c r="D86" s="91" t="s">
        <v>155</v>
      </c>
      <c r="E86" s="91" t="s">
        <v>4508</v>
      </c>
      <c r="F86" s="178">
        <v>46132.0</v>
      </c>
      <c r="G86" s="91" t="s">
        <v>4509</v>
      </c>
      <c r="H86" s="412" t="s">
        <v>4510</v>
      </c>
      <c r="I86" s="97" t="s">
        <v>4511</v>
      </c>
      <c r="J86" s="97" t="s">
        <v>4512</v>
      </c>
      <c r="K86" s="635">
        <v>8.3137857711E10</v>
      </c>
      <c r="L86" s="91" t="s">
        <v>4513</v>
      </c>
      <c r="M86" s="91" t="s">
        <v>4512</v>
      </c>
      <c r="N86" s="176">
        <v>45535.0</v>
      </c>
      <c r="O86" s="176">
        <v>45834.0</v>
      </c>
      <c r="P86" s="91" t="s">
        <v>124</v>
      </c>
      <c r="Q86" s="91">
        <v>1.0</v>
      </c>
      <c r="R86" s="179" t="s">
        <v>126</v>
      </c>
      <c r="S86" s="179" t="s">
        <v>145</v>
      </c>
      <c r="T86" s="179" t="s">
        <v>101</v>
      </c>
      <c r="U86" s="179" t="s">
        <v>131</v>
      </c>
      <c r="V86" s="182"/>
      <c r="W86" s="185"/>
      <c r="X86" s="182"/>
      <c r="Y86" s="616"/>
      <c r="Z86" s="182"/>
      <c r="AA86" s="182"/>
    </row>
    <row r="87" ht="22.5" customHeight="1">
      <c r="A87" s="91">
        <f>COUNTIF('Call &amp; Chat K.-Laura'!$H$4:$H$869,H87)</f>
        <v>1</v>
      </c>
      <c r="B87" s="576">
        <v>46132.0</v>
      </c>
      <c r="C87" s="91" t="s">
        <v>83</v>
      </c>
      <c r="D87" s="91" t="s">
        <v>155</v>
      </c>
      <c r="E87" s="91" t="s">
        <v>4516</v>
      </c>
      <c r="F87" s="178">
        <v>46132.0</v>
      </c>
      <c r="G87" s="91" t="s">
        <v>4517</v>
      </c>
      <c r="H87" s="412" t="s">
        <v>4518</v>
      </c>
      <c r="I87" s="97" t="s">
        <v>4519</v>
      </c>
      <c r="J87" s="97" t="s">
        <v>4520</v>
      </c>
      <c r="K87" s="313" t="s">
        <v>4520</v>
      </c>
      <c r="L87" s="91" t="s">
        <v>4521</v>
      </c>
      <c r="M87" s="91" t="s">
        <v>4521</v>
      </c>
      <c r="N87" s="176">
        <v>45535.0</v>
      </c>
      <c r="O87" s="176">
        <v>45834.0</v>
      </c>
      <c r="P87" s="91" t="s">
        <v>143</v>
      </c>
      <c r="Q87" s="91">
        <v>1.0</v>
      </c>
      <c r="R87" s="179" t="s">
        <v>126</v>
      </c>
      <c r="S87" s="179" t="s">
        <v>145</v>
      </c>
      <c r="T87" s="179" t="s">
        <v>101</v>
      </c>
      <c r="U87" s="179" t="s">
        <v>131</v>
      </c>
      <c r="V87" s="182"/>
      <c r="W87" s="185"/>
      <c r="X87" s="182"/>
      <c r="Y87" s="616"/>
      <c r="Z87" s="182"/>
      <c r="AA87" s="182"/>
    </row>
    <row r="88" ht="22.5" customHeight="1">
      <c r="A88" s="91">
        <f>COUNTIF('Call &amp; Chat K.-Laura'!$H$4:$H$869,H88)</f>
        <v>1</v>
      </c>
      <c r="B88" s="576">
        <v>46132.0</v>
      </c>
      <c r="C88" s="91" t="s">
        <v>83</v>
      </c>
      <c r="D88" s="91" t="s">
        <v>155</v>
      </c>
      <c r="E88" s="91" t="s">
        <v>4523</v>
      </c>
      <c r="F88" s="178">
        <v>46132.0</v>
      </c>
      <c r="G88" s="91" t="s">
        <v>4524</v>
      </c>
      <c r="H88" s="412" t="s">
        <v>4525</v>
      </c>
      <c r="I88" s="97" t="s">
        <v>4526</v>
      </c>
      <c r="J88" s="97" t="s">
        <v>4527</v>
      </c>
      <c r="K88" s="313" t="s">
        <v>4527</v>
      </c>
      <c r="L88" s="91" t="s">
        <v>4528</v>
      </c>
      <c r="M88" s="91" t="s">
        <v>4529</v>
      </c>
      <c r="N88" s="176">
        <v>45537.0</v>
      </c>
      <c r="O88" s="176">
        <v>45834.0</v>
      </c>
      <c r="P88" s="91" t="s">
        <v>124</v>
      </c>
      <c r="Q88" s="91">
        <v>1.0</v>
      </c>
      <c r="R88" s="179" t="s">
        <v>126</v>
      </c>
      <c r="S88" s="179" t="s">
        <v>145</v>
      </c>
      <c r="T88" s="179" t="s">
        <v>101</v>
      </c>
      <c r="U88" s="179" t="s">
        <v>131</v>
      </c>
      <c r="V88" s="182"/>
      <c r="W88" s="185"/>
      <c r="X88" s="182"/>
      <c r="Y88" s="616"/>
      <c r="Z88" s="182"/>
      <c r="AA88" s="182"/>
    </row>
    <row r="89" ht="22.5" customHeight="1">
      <c r="A89" s="91">
        <f>COUNTIF('Call &amp; Chat K.-Laura'!$H$4:$H$869,H89)</f>
        <v>1</v>
      </c>
      <c r="B89" s="576">
        <v>46132.0</v>
      </c>
      <c r="C89" s="91" t="s">
        <v>83</v>
      </c>
      <c r="D89" s="91" t="s">
        <v>155</v>
      </c>
      <c r="E89" s="91" t="s">
        <v>4535</v>
      </c>
      <c r="F89" s="178">
        <v>46132.0</v>
      </c>
      <c r="G89" s="91" t="s">
        <v>4536</v>
      </c>
      <c r="H89" s="412" t="s">
        <v>4537</v>
      </c>
      <c r="I89" s="97" t="s">
        <v>4538</v>
      </c>
      <c r="J89" s="97" t="s">
        <v>4539</v>
      </c>
      <c r="K89" s="313" t="s">
        <v>4539</v>
      </c>
      <c r="L89" s="91" t="s">
        <v>4541</v>
      </c>
      <c r="M89" s="91" t="s">
        <v>4542</v>
      </c>
      <c r="N89" s="176">
        <v>45537.0</v>
      </c>
      <c r="O89" s="176">
        <v>45834.0</v>
      </c>
      <c r="P89" s="91" t="s">
        <v>213</v>
      </c>
      <c r="Q89" s="91">
        <v>0.0</v>
      </c>
      <c r="R89" s="179" t="s">
        <v>126</v>
      </c>
      <c r="S89" s="179" t="s">
        <v>195</v>
      </c>
      <c r="T89" s="179" t="s">
        <v>128</v>
      </c>
      <c r="U89" s="179" t="s">
        <v>131</v>
      </c>
      <c r="V89" s="182"/>
      <c r="W89" s="185"/>
      <c r="X89" s="182"/>
      <c r="Y89" s="180" t="s">
        <v>4543</v>
      </c>
      <c r="Z89" s="182"/>
      <c r="AA89" s="182"/>
    </row>
    <row r="90" ht="22.5" customHeight="1">
      <c r="A90" s="91">
        <f>COUNTIF('Call &amp; Chat K.-Laura'!$H$4:$H$869,H90)</f>
        <v>1</v>
      </c>
      <c r="B90" s="576">
        <v>46132.0</v>
      </c>
      <c r="C90" s="91" t="s">
        <v>83</v>
      </c>
      <c r="D90" s="91" t="s">
        <v>155</v>
      </c>
      <c r="E90" s="91" t="s">
        <v>4544</v>
      </c>
      <c r="F90" s="178">
        <v>46132.0</v>
      </c>
      <c r="G90" s="91" t="s">
        <v>4545</v>
      </c>
      <c r="H90" s="412" t="s">
        <v>4546</v>
      </c>
      <c r="I90" s="97" t="s">
        <v>4547</v>
      </c>
      <c r="J90" s="97" t="s">
        <v>4548</v>
      </c>
      <c r="K90" s="313" t="s">
        <v>4548</v>
      </c>
      <c r="L90" s="91" t="s">
        <v>4549</v>
      </c>
      <c r="M90" s="91" t="s">
        <v>4549</v>
      </c>
      <c r="N90" s="176">
        <v>45537.0</v>
      </c>
      <c r="O90" s="176">
        <v>45834.0</v>
      </c>
      <c r="P90" s="91" t="s">
        <v>143</v>
      </c>
      <c r="Q90" s="91">
        <v>1.0</v>
      </c>
      <c r="R90" s="179" t="s">
        <v>126</v>
      </c>
      <c r="S90" s="179" t="s">
        <v>145</v>
      </c>
      <c r="T90" s="179" t="s">
        <v>101</v>
      </c>
      <c r="U90" s="179" t="s">
        <v>131</v>
      </c>
      <c r="V90" s="182"/>
      <c r="W90" s="185"/>
      <c r="X90" s="182"/>
      <c r="Y90" s="616"/>
      <c r="Z90" s="182"/>
      <c r="AA90" s="182"/>
    </row>
    <row r="91" ht="22.5" customHeight="1">
      <c r="A91" s="91">
        <f>COUNTIF('Call &amp; Chat K.-Laura'!$H$4:$H$869,H91)</f>
        <v>1</v>
      </c>
      <c r="B91" s="576">
        <v>46132.0</v>
      </c>
      <c r="C91" s="91" t="s">
        <v>83</v>
      </c>
      <c r="D91" s="91" t="s">
        <v>155</v>
      </c>
      <c r="E91" s="91" t="s">
        <v>4550</v>
      </c>
      <c r="F91" s="178">
        <v>46132.0</v>
      </c>
      <c r="G91" s="91" t="s">
        <v>4551</v>
      </c>
      <c r="H91" s="412" t="s">
        <v>4552</v>
      </c>
      <c r="I91" s="97" t="s">
        <v>4553</v>
      </c>
      <c r="J91" s="97" t="s">
        <v>4554</v>
      </c>
      <c r="K91" s="313" t="s">
        <v>4554</v>
      </c>
      <c r="L91" s="91" t="s">
        <v>4555</v>
      </c>
      <c r="M91" s="91" t="s">
        <v>4556</v>
      </c>
      <c r="N91" s="176">
        <v>45538.0</v>
      </c>
      <c r="O91" s="176">
        <v>45834.0</v>
      </c>
      <c r="P91" s="91" t="s">
        <v>143</v>
      </c>
      <c r="Q91" s="91">
        <v>1.0</v>
      </c>
      <c r="R91" s="179" t="s">
        <v>350</v>
      </c>
      <c r="S91" s="179" t="s">
        <v>145</v>
      </c>
      <c r="T91" s="179" t="s">
        <v>101</v>
      </c>
      <c r="U91" s="179" t="s">
        <v>131</v>
      </c>
      <c r="V91" s="182"/>
      <c r="W91" s="185"/>
      <c r="X91" s="182"/>
      <c r="Y91" s="180" t="s">
        <v>4449</v>
      </c>
      <c r="Z91" s="182"/>
      <c r="AA91" s="182"/>
    </row>
    <row r="92" ht="22.5" customHeight="1">
      <c r="A92" s="91">
        <f>COUNTIF('Call &amp; Chat K.-Laura'!$H$4:$H$869,H92)</f>
        <v>1</v>
      </c>
      <c r="B92" s="576">
        <v>46132.0</v>
      </c>
      <c r="C92" s="91" t="s">
        <v>83</v>
      </c>
      <c r="D92" s="91" t="s">
        <v>155</v>
      </c>
      <c r="E92" s="91" t="s">
        <v>4561</v>
      </c>
      <c r="F92" s="178">
        <v>46132.0</v>
      </c>
      <c r="G92" s="91" t="s">
        <v>4562</v>
      </c>
      <c r="H92" s="637" t="s">
        <v>4564</v>
      </c>
      <c r="I92" s="638" t="s">
        <v>4565</v>
      </c>
      <c r="J92" s="638" t="s">
        <v>4567</v>
      </c>
      <c r="K92" s="639" t="s">
        <v>4567</v>
      </c>
      <c r="L92" s="91" t="s">
        <v>4570</v>
      </c>
      <c r="M92" s="91" t="s">
        <v>4570</v>
      </c>
      <c r="N92" s="176">
        <v>45538.0</v>
      </c>
      <c r="O92" s="176">
        <v>45834.0</v>
      </c>
      <c r="P92" s="91" t="s">
        <v>1672</v>
      </c>
      <c r="Q92" s="91">
        <v>1.0</v>
      </c>
      <c r="R92" s="179" t="s">
        <v>126</v>
      </c>
      <c r="S92" s="179" t="s">
        <v>145</v>
      </c>
      <c r="T92" s="179" t="s">
        <v>101</v>
      </c>
      <c r="U92" s="179" t="s">
        <v>131</v>
      </c>
      <c r="V92" s="182"/>
      <c r="W92" s="185"/>
      <c r="X92" s="182"/>
      <c r="Y92" s="616"/>
      <c r="Z92" s="182"/>
      <c r="AA92" s="182"/>
    </row>
    <row r="93" ht="22.5" customHeight="1">
      <c r="A93" s="91">
        <f>COUNTIF('Call &amp; Chat K.-Laura'!$H$4:$H$869,H93)</f>
        <v>1</v>
      </c>
      <c r="B93" s="576">
        <v>46132.0</v>
      </c>
      <c r="C93" s="91" t="s">
        <v>83</v>
      </c>
      <c r="D93" s="91" t="s">
        <v>155</v>
      </c>
      <c r="E93" s="91" t="s">
        <v>4572</v>
      </c>
      <c r="F93" s="178">
        <v>46132.0</v>
      </c>
      <c r="G93" s="91" t="s">
        <v>4573</v>
      </c>
      <c r="H93" s="412" t="s">
        <v>4575</v>
      </c>
      <c r="I93" s="97" t="s">
        <v>4576</v>
      </c>
      <c r="J93" s="97" t="s">
        <v>4577</v>
      </c>
      <c r="K93" s="313" t="s">
        <v>4577</v>
      </c>
      <c r="L93" s="91" t="s">
        <v>4578</v>
      </c>
      <c r="M93" s="91" t="s">
        <v>4578</v>
      </c>
      <c r="N93" s="176">
        <v>45538.0</v>
      </c>
      <c r="O93" s="176">
        <v>45834.0</v>
      </c>
      <c r="P93" s="91" t="s">
        <v>124</v>
      </c>
      <c r="Q93" s="91">
        <v>1.0</v>
      </c>
      <c r="R93" s="179" t="s">
        <v>126</v>
      </c>
      <c r="S93" s="179" t="s">
        <v>145</v>
      </c>
      <c r="T93" s="179" t="s">
        <v>101</v>
      </c>
      <c r="U93" s="179" t="s">
        <v>131</v>
      </c>
      <c r="V93" s="182"/>
      <c r="W93" s="185"/>
      <c r="X93" s="182"/>
      <c r="Y93" s="616"/>
      <c r="Z93" s="182"/>
      <c r="AA93" s="182"/>
    </row>
    <row r="94" ht="22.5" customHeight="1">
      <c r="A94" s="91">
        <f>COUNTIF('Call &amp; Chat K.-Laura'!$H$4:$H$869,H94)</f>
        <v>1</v>
      </c>
      <c r="B94" s="576">
        <v>46132.0</v>
      </c>
      <c r="C94" s="91" t="s">
        <v>83</v>
      </c>
      <c r="D94" s="91" t="s">
        <v>155</v>
      </c>
      <c r="E94" s="91" t="s">
        <v>4583</v>
      </c>
      <c r="F94" s="178">
        <v>46132.0</v>
      </c>
      <c r="G94" s="91" t="s">
        <v>4586</v>
      </c>
      <c r="H94" s="412" t="s">
        <v>4587</v>
      </c>
      <c r="I94" s="97" t="s">
        <v>311</v>
      </c>
      <c r="J94" s="97" t="s">
        <v>4588</v>
      </c>
      <c r="K94" s="313" t="s">
        <v>4588</v>
      </c>
      <c r="L94" s="91" t="s">
        <v>4589</v>
      </c>
      <c r="M94" s="91" t="s">
        <v>4590</v>
      </c>
      <c r="N94" s="176">
        <v>45539.0</v>
      </c>
      <c r="O94" s="176">
        <v>45834.0</v>
      </c>
      <c r="P94" s="91" t="s">
        <v>316</v>
      </c>
      <c r="Q94" s="91">
        <v>1.0</v>
      </c>
      <c r="R94" s="179" t="s">
        <v>126</v>
      </c>
      <c r="S94" s="179" t="s">
        <v>145</v>
      </c>
      <c r="T94" s="179" t="s">
        <v>101</v>
      </c>
      <c r="U94" s="179" t="s">
        <v>131</v>
      </c>
      <c r="V94" s="182"/>
      <c r="W94" s="185"/>
      <c r="X94" s="182"/>
      <c r="Y94" s="616"/>
      <c r="Z94" s="182"/>
      <c r="AA94" s="182"/>
    </row>
    <row r="95" ht="22.5" customHeight="1">
      <c r="A95" s="91">
        <f>COUNTIF('Call &amp; Chat K.-Laura'!$H$4:$H$869,H95)</f>
        <v>1</v>
      </c>
      <c r="B95" s="576">
        <v>46132.0</v>
      </c>
      <c r="C95" s="91" t="s">
        <v>83</v>
      </c>
      <c r="D95" s="91" t="s">
        <v>155</v>
      </c>
      <c r="E95" s="91" t="s">
        <v>4594</v>
      </c>
      <c r="F95" s="178">
        <v>46132.0</v>
      </c>
      <c r="G95" s="91" t="s">
        <v>4596</v>
      </c>
      <c r="H95" s="412" t="s">
        <v>4597</v>
      </c>
      <c r="I95" s="97" t="s">
        <v>4598</v>
      </c>
      <c r="J95" s="97" t="s">
        <v>4599</v>
      </c>
      <c r="K95" s="313" t="s">
        <v>4599</v>
      </c>
      <c r="L95" s="91" t="s">
        <v>4600</v>
      </c>
      <c r="M95" s="91" t="s">
        <v>4600</v>
      </c>
      <c r="N95" s="176">
        <v>45539.0</v>
      </c>
      <c r="O95" s="176">
        <v>45834.0</v>
      </c>
      <c r="P95" s="91" t="s">
        <v>86</v>
      </c>
      <c r="Q95" s="91">
        <v>1.0</v>
      </c>
      <c r="R95" s="179" t="s">
        <v>126</v>
      </c>
      <c r="S95" s="179" t="s">
        <v>145</v>
      </c>
      <c r="T95" s="179" t="s">
        <v>101</v>
      </c>
      <c r="U95" s="179" t="s">
        <v>131</v>
      </c>
      <c r="V95" s="182"/>
      <c r="W95" s="185"/>
      <c r="X95" s="182"/>
      <c r="Y95" s="616"/>
      <c r="Z95" s="182"/>
      <c r="AA95" s="182"/>
    </row>
    <row r="96" ht="22.5" customHeight="1">
      <c r="A96" s="91">
        <f>COUNTIF('Call &amp; Chat K.-Laura'!$H$4:$H$869,H96)</f>
        <v>1</v>
      </c>
      <c r="B96" s="576">
        <v>46132.0</v>
      </c>
      <c r="C96" s="91" t="s">
        <v>83</v>
      </c>
      <c r="D96" s="91" t="s">
        <v>155</v>
      </c>
      <c r="E96" s="91" t="s">
        <v>4604</v>
      </c>
      <c r="F96" s="178">
        <v>46132.0</v>
      </c>
      <c r="G96" s="91" t="s">
        <v>4605</v>
      </c>
      <c r="H96" s="412" t="s">
        <v>4607</v>
      </c>
      <c r="I96" s="97" t="s">
        <v>3714</v>
      </c>
      <c r="J96" s="97" t="s">
        <v>4609</v>
      </c>
      <c r="K96" s="313" t="s">
        <v>4609</v>
      </c>
      <c r="L96" s="91" t="s">
        <v>4611</v>
      </c>
      <c r="M96" s="182"/>
      <c r="N96" s="176">
        <v>45540.0</v>
      </c>
      <c r="O96" s="176">
        <v>45834.0</v>
      </c>
      <c r="P96" s="91" t="s">
        <v>143</v>
      </c>
      <c r="Q96" s="91">
        <v>1.0</v>
      </c>
      <c r="R96" s="179" t="s">
        <v>126</v>
      </c>
      <c r="S96" s="179" t="s">
        <v>145</v>
      </c>
      <c r="T96" s="179" t="s">
        <v>101</v>
      </c>
      <c r="U96" s="179" t="s">
        <v>131</v>
      </c>
      <c r="V96" s="182"/>
      <c r="W96" s="185"/>
      <c r="X96" s="182"/>
      <c r="Y96" s="616"/>
      <c r="Z96" s="182"/>
      <c r="AA96" s="182"/>
    </row>
    <row r="97" ht="22.5" customHeight="1">
      <c r="A97" s="91">
        <f>COUNTIF('Call &amp; Chat K.-Laura'!$H$4:$H$869,H97)</f>
        <v>1</v>
      </c>
      <c r="B97" s="576">
        <v>46132.0</v>
      </c>
      <c r="C97" s="91" t="s">
        <v>83</v>
      </c>
      <c r="D97" s="91" t="s">
        <v>155</v>
      </c>
      <c r="E97" s="91" t="s">
        <v>4616</v>
      </c>
      <c r="F97" s="178">
        <v>46132.0</v>
      </c>
      <c r="G97" s="91" t="s">
        <v>4617</v>
      </c>
      <c r="H97" s="412" t="s">
        <v>4618</v>
      </c>
      <c r="I97" s="97" t="s">
        <v>4620</v>
      </c>
      <c r="J97" s="97" t="s">
        <v>4622</v>
      </c>
      <c r="K97" s="313" t="s">
        <v>4622</v>
      </c>
      <c r="L97" s="91" t="s">
        <v>4623</v>
      </c>
      <c r="M97" s="91" t="s">
        <v>4623</v>
      </c>
      <c r="N97" s="176">
        <v>45542.0</v>
      </c>
      <c r="O97" s="176">
        <v>45834.0</v>
      </c>
      <c r="P97" s="91" t="s">
        <v>213</v>
      </c>
      <c r="Q97" s="91">
        <v>1.0</v>
      </c>
      <c r="R97" s="179" t="s">
        <v>126</v>
      </c>
      <c r="S97" s="179" t="s">
        <v>145</v>
      </c>
      <c r="T97" s="179" t="s">
        <v>101</v>
      </c>
      <c r="U97" s="179" t="s">
        <v>131</v>
      </c>
      <c r="V97" s="182"/>
      <c r="W97" s="185"/>
      <c r="X97" s="182"/>
      <c r="Y97" s="616"/>
      <c r="Z97" s="182"/>
      <c r="AA97" s="182"/>
    </row>
    <row r="98" ht="22.5" customHeight="1">
      <c r="A98" s="91">
        <f>COUNTIF('Call &amp; Chat K.-Laura'!$H$4:$H$869,H98)</f>
        <v>1</v>
      </c>
      <c r="B98" s="576">
        <v>46132.0</v>
      </c>
      <c r="C98" s="91" t="s">
        <v>83</v>
      </c>
      <c r="D98" s="91" t="s">
        <v>155</v>
      </c>
      <c r="E98" s="91" t="s">
        <v>4627</v>
      </c>
      <c r="F98" s="178">
        <v>46132.0</v>
      </c>
      <c r="G98" s="91" t="s">
        <v>4628</v>
      </c>
      <c r="H98" s="412" t="s">
        <v>4629</v>
      </c>
      <c r="I98" s="97" t="s">
        <v>4630</v>
      </c>
      <c r="J98" s="97" t="s">
        <v>4631</v>
      </c>
      <c r="K98" s="313" t="s">
        <v>4631</v>
      </c>
      <c r="L98" s="91" t="s">
        <v>4633</v>
      </c>
      <c r="M98" s="91" t="s">
        <v>4633</v>
      </c>
      <c r="N98" s="176">
        <v>45543.0</v>
      </c>
      <c r="O98" s="176">
        <v>45834.0</v>
      </c>
      <c r="P98" s="91" t="s">
        <v>124</v>
      </c>
      <c r="Q98" s="91">
        <v>1.0</v>
      </c>
      <c r="R98" s="179" t="s">
        <v>126</v>
      </c>
      <c r="S98" s="179" t="s">
        <v>145</v>
      </c>
      <c r="T98" s="179" t="s">
        <v>101</v>
      </c>
      <c r="U98" s="179" t="s">
        <v>131</v>
      </c>
      <c r="V98" s="182"/>
      <c r="W98" s="185"/>
      <c r="X98" s="182"/>
      <c r="Y98" s="616"/>
      <c r="Z98" s="182"/>
      <c r="AA98" s="182"/>
    </row>
    <row r="99" ht="22.5" customHeight="1">
      <c r="A99" s="91">
        <f>COUNTIF('Call &amp; Chat K.-Laura'!$H$4:$H$869,H99)</f>
        <v>1</v>
      </c>
      <c r="B99" s="576">
        <v>46132.0</v>
      </c>
      <c r="C99" s="91" t="s">
        <v>83</v>
      </c>
      <c r="D99" s="91" t="s">
        <v>155</v>
      </c>
      <c r="E99" s="91" t="s">
        <v>4637</v>
      </c>
      <c r="F99" s="178">
        <v>46132.0</v>
      </c>
      <c r="G99" s="91" t="s">
        <v>4639</v>
      </c>
      <c r="H99" s="412" t="s">
        <v>4640</v>
      </c>
      <c r="I99" s="97" t="s">
        <v>4642</v>
      </c>
      <c r="J99" s="97" t="s">
        <v>4644</v>
      </c>
      <c r="K99" s="313" t="s">
        <v>4644</v>
      </c>
      <c r="L99" s="91" t="s">
        <v>4645</v>
      </c>
      <c r="M99" s="91" t="s">
        <v>4645</v>
      </c>
      <c r="N99" s="176">
        <v>45547.0</v>
      </c>
      <c r="O99" s="176">
        <v>45834.0</v>
      </c>
      <c r="P99" s="91" t="s">
        <v>143</v>
      </c>
      <c r="Q99" s="91">
        <v>1.0</v>
      </c>
      <c r="R99" s="179" t="s">
        <v>251</v>
      </c>
      <c r="S99" s="179" t="s">
        <v>145</v>
      </c>
      <c r="T99" s="179" t="s">
        <v>101</v>
      </c>
      <c r="U99" s="179" t="s">
        <v>131</v>
      </c>
      <c r="V99" s="182"/>
      <c r="W99" s="185"/>
      <c r="X99" s="182"/>
      <c r="Y99" s="616"/>
      <c r="Z99" s="182"/>
      <c r="AA99" s="182"/>
    </row>
    <row r="100" ht="22.5" customHeight="1">
      <c r="A100" s="91">
        <f>COUNTIF('Call &amp; Chat K.-Laura'!$H$4:$H$869,H100)</f>
        <v>1</v>
      </c>
      <c r="B100" s="576">
        <v>46132.0</v>
      </c>
      <c r="C100" s="91" t="s">
        <v>83</v>
      </c>
      <c r="D100" s="91" t="s">
        <v>155</v>
      </c>
      <c r="E100" s="91" t="s">
        <v>4652</v>
      </c>
      <c r="F100" s="178">
        <v>46132.0</v>
      </c>
      <c r="G100" s="91" t="s">
        <v>4654</v>
      </c>
      <c r="H100" s="412" t="s">
        <v>4656</v>
      </c>
      <c r="I100" s="97" t="s">
        <v>4657</v>
      </c>
      <c r="J100" s="97" t="s">
        <v>4658</v>
      </c>
      <c r="K100" s="313" t="s">
        <v>4658</v>
      </c>
      <c r="L100" s="91" t="s">
        <v>4659</v>
      </c>
      <c r="M100" s="91" t="s">
        <v>4660</v>
      </c>
      <c r="N100" s="176">
        <v>45547.0</v>
      </c>
      <c r="O100" s="176">
        <v>45834.0</v>
      </c>
      <c r="P100" s="91" t="s">
        <v>124</v>
      </c>
      <c r="Q100" s="91">
        <v>1.0</v>
      </c>
      <c r="R100" s="179" t="s">
        <v>251</v>
      </c>
      <c r="S100" s="179" t="s">
        <v>127</v>
      </c>
      <c r="T100" s="179" t="s">
        <v>128</v>
      </c>
      <c r="U100" s="179" t="s">
        <v>131</v>
      </c>
      <c r="V100" s="182"/>
      <c r="W100" s="185"/>
      <c r="X100" s="182"/>
      <c r="Y100" s="180" t="s">
        <v>4193</v>
      </c>
      <c r="Z100" s="182"/>
      <c r="AA100" s="182"/>
    </row>
    <row r="101" ht="22.5" customHeight="1">
      <c r="A101" s="91">
        <f>COUNTIF('Call &amp; Chat K.-Laura'!$H$4:$H$869,H101)</f>
        <v>1</v>
      </c>
      <c r="B101" s="576">
        <v>46132.0</v>
      </c>
      <c r="C101" s="91" t="s">
        <v>83</v>
      </c>
      <c r="D101" s="91" t="s">
        <v>155</v>
      </c>
      <c r="E101" s="91" t="s">
        <v>4665</v>
      </c>
      <c r="F101" s="178">
        <v>46132.0</v>
      </c>
      <c r="G101" s="91" t="s">
        <v>4666</v>
      </c>
      <c r="H101" s="637" t="s">
        <v>4667</v>
      </c>
      <c r="I101" s="638" t="s">
        <v>4668</v>
      </c>
      <c r="J101" s="638" t="s">
        <v>4670</v>
      </c>
      <c r="K101" s="639" t="s">
        <v>4670</v>
      </c>
      <c r="L101" s="91" t="s">
        <v>4672</v>
      </c>
      <c r="M101" s="91" t="s">
        <v>4672</v>
      </c>
      <c r="N101" s="176">
        <v>45550.0</v>
      </c>
      <c r="O101" s="336"/>
      <c r="P101" s="91" t="s">
        <v>114</v>
      </c>
      <c r="Q101" s="91">
        <v>0.0</v>
      </c>
      <c r="R101" s="179" t="s">
        <v>251</v>
      </c>
      <c r="S101" s="179" t="s">
        <v>195</v>
      </c>
      <c r="T101" s="179" t="s">
        <v>128</v>
      </c>
      <c r="U101" s="179" t="s">
        <v>131</v>
      </c>
      <c r="V101" s="182"/>
      <c r="W101" s="185"/>
      <c r="X101" s="182"/>
      <c r="Y101" s="180" t="s">
        <v>4678</v>
      </c>
      <c r="Z101" s="182"/>
      <c r="AA101" s="182"/>
    </row>
    <row r="102" ht="22.5" customHeight="1">
      <c r="A102" s="91">
        <f>COUNTIF('Call &amp; Chat K.-Laura'!$H$4:$H$869,H102)</f>
        <v>1</v>
      </c>
      <c r="B102" s="576">
        <v>46132.0</v>
      </c>
      <c r="C102" s="91" t="s">
        <v>83</v>
      </c>
      <c r="D102" s="91" t="s">
        <v>155</v>
      </c>
      <c r="E102" s="91" t="s">
        <v>3394</v>
      </c>
      <c r="F102" s="178">
        <v>46132.0</v>
      </c>
      <c r="G102" s="91" t="s">
        <v>4681</v>
      </c>
      <c r="H102" s="412" t="s">
        <v>4682</v>
      </c>
      <c r="I102" s="97" t="s">
        <v>4683</v>
      </c>
      <c r="J102" s="97" t="s">
        <v>4685</v>
      </c>
      <c r="K102" s="313" t="s">
        <v>4685</v>
      </c>
      <c r="L102" s="91" t="s">
        <v>4687</v>
      </c>
      <c r="M102" s="91" t="s">
        <v>4687</v>
      </c>
      <c r="N102" s="176">
        <v>45552.0</v>
      </c>
      <c r="O102" s="176">
        <v>45834.0</v>
      </c>
      <c r="P102" s="91" t="s">
        <v>98</v>
      </c>
      <c r="Q102" s="91">
        <v>1.0</v>
      </c>
      <c r="R102" s="179" t="s">
        <v>251</v>
      </c>
      <c r="S102" s="179" t="s">
        <v>145</v>
      </c>
      <c r="T102" s="179" t="s">
        <v>101</v>
      </c>
      <c r="U102" s="179" t="s">
        <v>131</v>
      </c>
      <c r="V102" s="182"/>
      <c r="W102" s="185"/>
      <c r="X102" s="182"/>
      <c r="Y102" s="616"/>
      <c r="Z102" s="182"/>
      <c r="AA102" s="182"/>
    </row>
    <row r="103" ht="22.5" customHeight="1">
      <c r="A103" s="91">
        <f>COUNTIF('Call &amp; Chat K.-Laura'!$H$4:$H$869,H103)</f>
        <v>1</v>
      </c>
      <c r="B103" s="576">
        <v>46132.0</v>
      </c>
      <c r="C103" s="91" t="s">
        <v>83</v>
      </c>
      <c r="D103" s="91" t="s">
        <v>155</v>
      </c>
      <c r="E103" s="91" t="s">
        <v>4692</v>
      </c>
      <c r="F103" s="178">
        <v>46132.0</v>
      </c>
      <c r="G103" s="91" t="s">
        <v>4693</v>
      </c>
      <c r="H103" s="412" t="s">
        <v>4694</v>
      </c>
      <c r="I103" s="97" t="s">
        <v>4695</v>
      </c>
      <c r="J103" s="97" t="s">
        <v>4695</v>
      </c>
      <c r="K103" s="313" t="s">
        <v>4695</v>
      </c>
      <c r="L103" s="91" t="s">
        <v>4698</v>
      </c>
      <c r="M103" s="91" t="s">
        <v>4699</v>
      </c>
      <c r="N103" s="176">
        <v>45553.0</v>
      </c>
      <c r="O103" s="176">
        <v>45834.0</v>
      </c>
      <c r="P103" s="91" t="s">
        <v>124</v>
      </c>
      <c r="Q103" s="91">
        <v>1.0</v>
      </c>
      <c r="R103" s="179" t="s">
        <v>251</v>
      </c>
      <c r="S103" s="179" t="s">
        <v>145</v>
      </c>
      <c r="T103" s="179" t="s">
        <v>101</v>
      </c>
      <c r="U103" s="179" t="s">
        <v>131</v>
      </c>
      <c r="V103" s="182"/>
      <c r="W103" s="185"/>
      <c r="X103" s="182"/>
      <c r="Y103" s="616"/>
      <c r="Z103" s="182"/>
      <c r="AA103" s="182"/>
    </row>
    <row r="104" ht="22.5" customHeight="1">
      <c r="A104" s="91">
        <f>COUNTIF('Call &amp; Chat K.-Laura'!$H$4:$H$869,H104)</f>
        <v>1</v>
      </c>
      <c r="B104" s="576">
        <v>46132.0</v>
      </c>
      <c r="C104" s="91" t="s">
        <v>83</v>
      </c>
      <c r="D104" s="91" t="s">
        <v>155</v>
      </c>
      <c r="E104" s="91" t="s">
        <v>4705</v>
      </c>
      <c r="F104" s="178">
        <v>46132.0</v>
      </c>
      <c r="G104" s="91" t="s">
        <v>4706</v>
      </c>
      <c r="H104" s="412" t="s">
        <v>763</v>
      </c>
      <c r="I104" s="97" t="s">
        <v>764</v>
      </c>
      <c r="J104" s="97" t="s">
        <v>765</v>
      </c>
      <c r="K104" s="603" t="s">
        <v>765</v>
      </c>
      <c r="L104" s="91" t="s">
        <v>766</v>
      </c>
      <c r="M104" s="91" t="s">
        <v>766</v>
      </c>
      <c r="N104" s="176">
        <v>46132.0</v>
      </c>
      <c r="O104" s="176">
        <v>46146.0</v>
      </c>
      <c r="P104" s="91" t="s">
        <v>98</v>
      </c>
      <c r="Q104" s="91">
        <v>1.0</v>
      </c>
      <c r="R104" s="179" t="s">
        <v>126</v>
      </c>
      <c r="S104" s="179" t="s">
        <v>145</v>
      </c>
      <c r="T104" s="179" t="s">
        <v>101</v>
      </c>
      <c r="U104" s="179" t="s">
        <v>131</v>
      </c>
      <c r="V104" s="182"/>
      <c r="W104" s="185"/>
      <c r="X104" s="182"/>
      <c r="Y104" s="182"/>
      <c r="Z104" s="182"/>
      <c r="AA104" s="182"/>
    </row>
    <row r="105" ht="22.5" customHeight="1">
      <c r="A105" s="91">
        <f>COUNTIF('Call &amp; Chat K.-Laura'!$H$4:$H$869,H105)</f>
        <v>4</v>
      </c>
      <c r="B105" s="576">
        <v>46132.0</v>
      </c>
      <c r="C105" s="91" t="s">
        <v>83</v>
      </c>
      <c r="D105" s="91" t="s">
        <v>125</v>
      </c>
      <c r="E105" s="91">
        <v>180.0</v>
      </c>
      <c r="F105" s="178">
        <v>46110.0</v>
      </c>
      <c r="G105" s="91" t="s">
        <v>4710</v>
      </c>
      <c r="H105" s="604" t="s">
        <v>4711</v>
      </c>
      <c r="I105" s="97" t="s">
        <v>4712</v>
      </c>
      <c r="J105" s="97" t="s">
        <v>4713</v>
      </c>
      <c r="K105" s="603" t="s">
        <v>4713</v>
      </c>
      <c r="L105" s="91" t="s">
        <v>4716</v>
      </c>
      <c r="M105" s="91" t="s">
        <v>4716</v>
      </c>
      <c r="N105" s="176">
        <v>46110.0</v>
      </c>
      <c r="O105" s="176">
        <v>46124.0</v>
      </c>
      <c r="P105" s="91" t="s">
        <v>124</v>
      </c>
      <c r="Q105" s="91">
        <v>1.0</v>
      </c>
      <c r="R105" s="179" t="s">
        <v>99</v>
      </c>
      <c r="S105" s="179" t="s">
        <v>145</v>
      </c>
      <c r="T105" s="179" t="s">
        <v>101</v>
      </c>
      <c r="U105" s="179" t="s">
        <v>1043</v>
      </c>
      <c r="V105" s="182"/>
      <c r="W105" s="179" t="s">
        <v>1035</v>
      </c>
      <c r="X105" s="182"/>
      <c r="Y105" s="182"/>
      <c r="Z105" s="182"/>
      <c r="AA105" s="182"/>
    </row>
    <row r="106" ht="22.5" customHeight="1">
      <c r="A106" s="91">
        <f>COUNTIF('Call &amp; Chat K.-Laura'!$H$4:$H$852,H106)</f>
        <v>4</v>
      </c>
      <c r="B106" s="576">
        <v>46129.0</v>
      </c>
      <c r="C106" s="91" t="s">
        <v>83</v>
      </c>
      <c r="D106" s="91" t="s">
        <v>155</v>
      </c>
      <c r="E106" s="91" t="s">
        <v>3822</v>
      </c>
      <c r="F106" s="78">
        <v>46129.0</v>
      </c>
      <c r="G106" s="91" t="s">
        <v>2297</v>
      </c>
      <c r="H106" s="412" t="s">
        <v>2298</v>
      </c>
      <c r="I106" s="97" t="s">
        <v>2300</v>
      </c>
      <c r="J106" s="97" t="s">
        <v>2085</v>
      </c>
      <c r="K106" s="603" t="s">
        <v>2085</v>
      </c>
      <c r="L106" s="91" t="s">
        <v>2301</v>
      </c>
      <c r="M106" s="91" t="s">
        <v>2301</v>
      </c>
      <c r="N106" s="176">
        <v>46120.0</v>
      </c>
      <c r="O106" s="176">
        <v>46134.0</v>
      </c>
      <c r="P106" s="91" t="s">
        <v>124</v>
      </c>
      <c r="Q106" s="91">
        <v>1.0</v>
      </c>
      <c r="R106" s="179" t="s">
        <v>99</v>
      </c>
      <c r="S106" s="179" t="s">
        <v>381</v>
      </c>
      <c r="T106" s="179" t="s">
        <v>101</v>
      </c>
      <c r="U106" s="179" t="s">
        <v>1050</v>
      </c>
      <c r="V106" s="182"/>
      <c r="W106" s="185"/>
      <c r="X106" s="182"/>
      <c r="Y106" s="97" t="s">
        <v>4727</v>
      </c>
      <c r="Z106" s="182"/>
      <c r="AA106" s="182"/>
    </row>
    <row r="107" ht="22.5" customHeight="1">
      <c r="A107" s="91">
        <f>COUNTIF('Call &amp; Chat K.-Laura'!$H$4:$H$852,H107)</f>
        <v>1</v>
      </c>
      <c r="B107" s="576">
        <v>46129.0</v>
      </c>
      <c r="C107" s="91" t="s">
        <v>83</v>
      </c>
      <c r="D107" s="91" t="s">
        <v>155</v>
      </c>
      <c r="E107" s="91" t="s">
        <v>4730</v>
      </c>
      <c r="F107" s="178">
        <v>46129.0</v>
      </c>
      <c r="G107" s="91" t="s">
        <v>4731</v>
      </c>
      <c r="H107" s="412" t="s">
        <v>4732</v>
      </c>
      <c r="I107" s="97" t="s">
        <v>4733</v>
      </c>
      <c r="J107" s="97" t="s">
        <v>4734</v>
      </c>
      <c r="K107" s="313" t="s">
        <v>4734</v>
      </c>
      <c r="L107" s="91" t="s">
        <v>4736</v>
      </c>
      <c r="M107" s="91" t="s">
        <v>4736</v>
      </c>
      <c r="N107" s="176">
        <v>45452.0</v>
      </c>
      <c r="O107" s="176">
        <v>45834.0</v>
      </c>
      <c r="P107" s="91" t="s">
        <v>213</v>
      </c>
      <c r="Q107" s="91">
        <v>1.0</v>
      </c>
      <c r="R107" s="179" t="s">
        <v>126</v>
      </c>
      <c r="S107" s="179" t="s">
        <v>145</v>
      </c>
      <c r="T107" s="179" t="s">
        <v>101</v>
      </c>
      <c r="U107" s="179" t="s">
        <v>131</v>
      </c>
      <c r="V107" s="182"/>
      <c r="W107" s="185"/>
      <c r="X107" s="182"/>
      <c r="Y107" s="616"/>
      <c r="Z107" s="182"/>
      <c r="AA107" s="182"/>
    </row>
    <row r="108" ht="22.5" customHeight="1">
      <c r="A108" s="91">
        <f>COUNTIF('Call &amp; Chat K.-Laura'!$H$4:$H$852,H108)</f>
        <v>1</v>
      </c>
      <c r="B108" s="576">
        <v>46129.0</v>
      </c>
      <c r="C108" s="91" t="s">
        <v>83</v>
      </c>
      <c r="D108" s="91" t="s">
        <v>155</v>
      </c>
      <c r="E108" s="91" t="s">
        <v>4740</v>
      </c>
      <c r="F108" s="178">
        <v>46129.0</v>
      </c>
      <c r="G108" s="91" t="s">
        <v>4741</v>
      </c>
      <c r="H108" s="637" t="s">
        <v>4743</v>
      </c>
      <c r="I108" s="638" t="s">
        <v>4745</v>
      </c>
      <c r="J108" s="638" t="s">
        <v>4745</v>
      </c>
      <c r="K108" s="639" t="s">
        <v>4745</v>
      </c>
      <c r="L108" s="91" t="s">
        <v>4746</v>
      </c>
      <c r="M108" s="91" t="s">
        <v>4747</v>
      </c>
      <c r="N108" s="176">
        <v>45452.0</v>
      </c>
      <c r="O108" s="176">
        <v>45834.0</v>
      </c>
      <c r="P108" s="91" t="s">
        <v>124</v>
      </c>
      <c r="Q108" s="91">
        <v>0.0</v>
      </c>
      <c r="R108" s="179" t="s">
        <v>251</v>
      </c>
      <c r="S108" s="179" t="s">
        <v>127</v>
      </c>
      <c r="T108" s="179" t="s">
        <v>128</v>
      </c>
      <c r="U108" s="179" t="s">
        <v>131</v>
      </c>
      <c r="V108" s="182"/>
      <c r="W108" s="185"/>
      <c r="X108" s="182"/>
      <c r="Y108" s="180" t="s">
        <v>4193</v>
      </c>
      <c r="Z108" s="182"/>
      <c r="AA108" s="182"/>
    </row>
    <row r="109" ht="22.5" customHeight="1">
      <c r="A109" s="91">
        <f>COUNTIF('Call &amp; Chat K.-Laura'!$H$4:$H$852,H109)</f>
        <v>1</v>
      </c>
      <c r="B109" s="576">
        <v>46129.0</v>
      </c>
      <c r="C109" s="91" t="s">
        <v>83</v>
      </c>
      <c r="D109" s="91" t="s">
        <v>155</v>
      </c>
      <c r="E109" s="91" t="s">
        <v>4750</v>
      </c>
      <c r="F109" s="178">
        <v>46129.0</v>
      </c>
      <c r="G109" s="91" t="s">
        <v>4752</v>
      </c>
      <c r="H109" s="412" t="s">
        <v>4754</v>
      </c>
      <c r="I109" s="97" t="s">
        <v>4755</v>
      </c>
      <c r="J109" s="97" t="s">
        <v>4755</v>
      </c>
      <c r="K109" s="313" t="s">
        <v>4755</v>
      </c>
      <c r="L109" s="91" t="s">
        <v>4756</v>
      </c>
      <c r="M109" s="91" t="s">
        <v>4757</v>
      </c>
      <c r="N109" s="176">
        <v>45453.0</v>
      </c>
      <c r="O109" s="176">
        <v>45834.0</v>
      </c>
      <c r="P109" s="91" t="s">
        <v>124</v>
      </c>
      <c r="Q109" s="91">
        <v>0.0</v>
      </c>
      <c r="R109" s="179" t="s">
        <v>126</v>
      </c>
      <c r="S109" s="179" t="s">
        <v>195</v>
      </c>
      <c r="T109" s="179" t="s">
        <v>128</v>
      </c>
      <c r="U109" s="179" t="s">
        <v>131</v>
      </c>
      <c r="V109" s="182"/>
      <c r="W109" s="185"/>
      <c r="X109" s="182"/>
      <c r="Y109" s="180" t="s">
        <v>4758</v>
      </c>
      <c r="Z109" s="182"/>
      <c r="AA109" s="182"/>
    </row>
    <row r="110" ht="22.5" customHeight="1">
      <c r="A110" s="91">
        <f>COUNTIF('Call &amp; Chat K.-Laura'!$H$4:$H$852,H110)</f>
        <v>1</v>
      </c>
      <c r="B110" s="576">
        <v>46129.0</v>
      </c>
      <c r="C110" s="91" t="s">
        <v>83</v>
      </c>
      <c r="D110" s="91" t="s">
        <v>155</v>
      </c>
      <c r="E110" s="91" t="s">
        <v>4759</v>
      </c>
      <c r="F110" s="178">
        <v>46129.0</v>
      </c>
      <c r="G110" s="91" t="s">
        <v>4760</v>
      </c>
      <c r="H110" s="412" t="s">
        <v>4762</v>
      </c>
      <c r="I110" s="97" t="s">
        <v>4763</v>
      </c>
      <c r="J110" s="97" t="s">
        <v>4764</v>
      </c>
      <c r="K110" s="313" t="s">
        <v>4764</v>
      </c>
      <c r="L110" s="91" t="s">
        <v>4765</v>
      </c>
      <c r="M110" s="91" t="s">
        <v>4765</v>
      </c>
      <c r="N110" s="176">
        <v>45453.0</v>
      </c>
      <c r="O110" s="176">
        <v>45834.0</v>
      </c>
      <c r="P110" s="91" t="s">
        <v>143</v>
      </c>
      <c r="Q110" s="91">
        <v>1.0</v>
      </c>
      <c r="R110" s="179" t="s">
        <v>126</v>
      </c>
      <c r="S110" s="83" t="s">
        <v>195</v>
      </c>
      <c r="T110" s="179" t="s">
        <v>101</v>
      </c>
      <c r="U110" s="179" t="s">
        <v>131</v>
      </c>
      <c r="V110" s="182"/>
      <c r="W110" s="185"/>
      <c r="X110" s="182"/>
      <c r="Y110" s="180" t="s">
        <v>4758</v>
      </c>
      <c r="Z110" s="182"/>
      <c r="AA110" s="182"/>
    </row>
    <row r="111" ht="22.5" customHeight="1">
      <c r="A111" s="91">
        <f>COUNTIF('Call &amp; Chat K.-Laura'!$H$4:$H$852,H111)</f>
        <v>1</v>
      </c>
      <c r="B111" s="576">
        <v>46129.0</v>
      </c>
      <c r="C111" s="91" t="s">
        <v>83</v>
      </c>
      <c r="D111" s="91" t="s">
        <v>155</v>
      </c>
      <c r="E111" s="91" t="s">
        <v>4768</v>
      </c>
      <c r="F111" s="178">
        <v>46129.0</v>
      </c>
      <c r="G111" s="91" t="s">
        <v>4770</v>
      </c>
      <c r="H111" s="412" t="s">
        <v>4771</v>
      </c>
      <c r="I111" s="97" t="s">
        <v>4772</v>
      </c>
      <c r="J111" s="97" t="s">
        <v>4773</v>
      </c>
      <c r="K111" s="313" t="s">
        <v>4773</v>
      </c>
      <c r="L111" s="91" t="s">
        <v>4774</v>
      </c>
      <c r="M111" s="91" t="s">
        <v>4774</v>
      </c>
      <c r="N111" s="176">
        <v>45453.0</v>
      </c>
      <c r="O111" s="176">
        <v>45834.0</v>
      </c>
      <c r="P111" s="91" t="s">
        <v>124</v>
      </c>
      <c r="Q111" s="91">
        <v>1.0</v>
      </c>
      <c r="R111" s="179" t="s">
        <v>126</v>
      </c>
      <c r="S111" s="83" t="s">
        <v>195</v>
      </c>
      <c r="T111" s="179" t="s">
        <v>101</v>
      </c>
      <c r="U111" s="179" t="s">
        <v>131</v>
      </c>
      <c r="V111" s="182"/>
      <c r="W111" s="185"/>
      <c r="X111" s="182"/>
      <c r="Y111" s="616"/>
      <c r="Z111" s="182"/>
      <c r="AA111" s="182"/>
    </row>
    <row r="112" ht="22.5" customHeight="1">
      <c r="A112" s="91">
        <f>COUNTIF('Call &amp; Chat K.-Laura'!$H$4:$H$852,H112)</f>
        <v>1</v>
      </c>
      <c r="B112" s="576">
        <v>46129.0</v>
      </c>
      <c r="C112" s="91" t="s">
        <v>83</v>
      </c>
      <c r="D112" s="91" t="s">
        <v>155</v>
      </c>
      <c r="E112" s="91" t="s">
        <v>4779</v>
      </c>
      <c r="F112" s="178">
        <v>46129.0</v>
      </c>
      <c r="G112" s="91" t="s">
        <v>4780</v>
      </c>
      <c r="H112" s="412" t="s">
        <v>4781</v>
      </c>
      <c r="I112" s="97" t="s">
        <v>4782</v>
      </c>
      <c r="J112" s="97" t="s">
        <v>4782</v>
      </c>
      <c r="K112" s="313" t="s">
        <v>4782</v>
      </c>
      <c r="L112" s="91" t="s">
        <v>4783</v>
      </c>
      <c r="M112" s="91" t="s">
        <v>4783</v>
      </c>
      <c r="N112" s="176">
        <v>45453.0</v>
      </c>
      <c r="O112" s="176">
        <v>45834.0</v>
      </c>
      <c r="P112" s="91" t="s">
        <v>95</v>
      </c>
      <c r="Q112" s="91">
        <v>0.0</v>
      </c>
      <c r="R112" s="179" t="s">
        <v>251</v>
      </c>
      <c r="S112" s="179" t="s">
        <v>127</v>
      </c>
      <c r="T112" s="179" t="s">
        <v>128</v>
      </c>
      <c r="U112" s="179" t="s">
        <v>131</v>
      </c>
      <c r="V112" s="182"/>
      <c r="W112" s="185"/>
      <c r="X112" s="182"/>
      <c r="Y112" s="180" t="s">
        <v>4193</v>
      </c>
      <c r="Z112" s="182"/>
      <c r="AA112" s="182"/>
    </row>
    <row r="113" ht="22.5" customHeight="1">
      <c r="A113" s="91">
        <f>COUNTIF('Call &amp; Chat K.-Laura'!$H$4:$H$852,H113)</f>
        <v>1</v>
      </c>
      <c r="B113" s="576">
        <v>46129.0</v>
      </c>
      <c r="C113" s="91" t="s">
        <v>83</v>
      </c>
      <c r="D113" s="91" t="s">
        <v>155</v>
      </c>
      <c r="E113" s="91" t="s">
        <v>4788</v>
      </c>
      <c r="F113" s="178">
        <v>46129.0</v>
      </c>
      <c r="G113" s="91" t="s">
        <v>4789</v>
      </c>
      <c r="H113" s="412" t="s">
        <v>4790</v>
      </c>
      <c r="I113" s="97" t="s">
        <v>4791</v>
      </c>
      <c r="J113" s="97" t="s">
        <v>4792</v>
      </c>
      <c r="K113" s="313" t="s">
        <v>4792</v>
      </c>
      <c r="L113" s="91" t="s">
        <v>4793</v>
      </c>
      <c r="M113" s="91" t="s">
        <v>4794</v>
      </c>
      <c r="N113" s="176">
        <v>45454.0</v>
      </c>
      <c r="O113" s="176">
        <v>45834.0</v>
      </c>
      <c r="P113" s="91" t="s">
        <v>124</v>
      </c>
      <c r="Q113" s="91">
        <v>1.0</v>
      </c>
      <c r="R113" s="179" t="s">
        <v>126</v>
      </c>
      <c r="S113" s="83" t="s">
        <v>195</v>
      </c>
      <c r="T113" s="179" t="s">
        <v>101</v>
      </c>
      <c r="U113" s="179" t="s">
        <v>131</v>
      </c>
      <c r="V113" s="182"/>
      <c r="W113" s="185"/>
      <c r="X113" s="182"/>
      <c r="Y113" s="616"/>
      <c r="Z113" s="182"/>
      <c r="AA113" s="182"/>
    </row>
    <row r="114" ht="22.5" customHeight="1">
      <c r="A114" s="91">
        <f>COUNTIF('Call &amp; Chat K.-Laura'!$H$4:$H$852,H114)</f>
        <v>1</v>
      </c>
      <c r="B114" s="576">
        <v>46129.0</v>
      </c>
      <c r="C114" s="91" t="s">
        <v>83</v>
      </c>
      <c r="D114" s="91" t="s">
        <v>155</v>
      </c>
      <c r="E114" s="91" t="s">
        <v>4799</v>
      </c>
      <c r="F114" s="178">
        <v>46129.0</v>
      </c>
      <c r="G114" s="91" t="s">
        <v>4800</v>
      </c>
      <c r="H114" s="412" t="s">
        <v>4801</v>
      </c>
      <c r="I114" s="97" t="s">
        <v>4802</v>
      </c>
      <c r="J114" s="97" t="s">
        <v>4803</v>
      </c>
      <c r="K114" s="313" t="s">
        <v>4803</v>
      </c>
      <c r="L114" s="91" t="s">
        <v>4804</v>
      </c>
      <c r="M114" s="91" t="s">
        <v>4804</v>
      </c>
      <c r="N114" s="176">
        <v>45455.0</v>
      </c>
      <c r="O114" s="176">
        <v>45834.0</v>
      </c>
      <c r="P114" s="91" t="s">
        <v>95</v>
      </c>
      <c r="Q114" s="91">
        <v>1.0</v>
      </c>
      <c r="R114" s="179" t="s">
        <v>126</v>
      </c>
      <c r="S114" s="179" t="s">
        <v>145</v>
      </c>
      <c r="T114" s="179" t="s">
        <v>101</v>
      </c>
      <c r="U114" s="179" t="s">
        <v>131</v>
      </c>
      <c r="V114" s="182"/>
      <c r="W114" s="185"/>
      <c r="X114" s="182"/>
      <c r="Y114" s="616"/>
      <c r="Z114" s="182"/>
      <c r="AA114" s="182"/>
    </row>
    <row r="115" ht="22.5" customHeight="1">
      <c r="A115" s="91">
        <f>COUNTIF('Call &amp; Chat K.-Laura'!$H$4:$H$852,H115)</f>
        <v>2</v>
      </c>
      <c r="B115" s="576">
        <v>46129.0</v>
      </c>
      <c r="C115" s="91" t="s">
        <v>83</v>
      </c>
      <c r="D115" s="91" t="s">
        <v>155</v>
      </c>
      <c r="E115" s="91" t="s">
        <v>4809</v>
      </c>
      <c r="F115" s="178">
        <v>46129.0</v>
      </c>
      <c r="G115" s="91" t="s">
        <v>4811</v>
      </c>
      <c r="H115" s="412" t="s">
        <v>4813</v>
      </c>
      <c r="I115" s="97" t="s">
        <v>4814</v>
      </c>
      <c r="J115" s="97" t="s">
        <v>4815</v>
      </c>
      <c r="K115" s="313" t="s">
        <v>4815</v>
      </c>
      <c r="L115" s="91" t="s">
        <v>4816</v>
      </c>
      <c r="M115" s="182"/>
      <c r="N115" s="176">
        <v>45455.0</v>
      </c>
      <c r="O115" s="176">
        <v>45834.0</v>
      </c>
      <c r="P115" s="91" t="s">
        <v>124</v>
      </c>
      <c r="Q115" s="91">
        <v>1.0</v>
      </c>
      <c r="R115" s="179" t="s">
        <v>251</v>
      </c>
      <c r="S115" s="83" t="s">
        <v>195</v>
      </c>
      <c r="T115" s="179" t="s">
        <v>101</v>
      </c>
      <c r="U115" s="179" t="s">
        <v>131</v>
      </c>
      <c r="V115" s="182"/>
      <c r="W115" s="185"/>
      <c r="X115" s="182"/>
      <c r="Y115" s="616"/>
      <c r="Z115" s="182"/>
      <c r="AA115" s="182"/>
    </row>
    <row r="116" ht="22.5" customHeight="1">
      <c r="A116" s="91">
        <f>COUNTIF('Call &amp; Chat K.-Laura'!$H$4:$H$852,H116)</f>
        <v>1</v>
      </c>
      <c r="B116" s="576">
        <v>46129.0</v>
      </c>
      <c r="C116" s="91" t="s">
        <v>83</v>
      </c>
      <c r="D116" s="91" t="s">
        <v>155</v>
      </c>
      <c r="E116" s="91" t="s">
        <v>4820</v>
      </c>
      <c r="F116" s="178">
        <v>46129.0</v>
      </c>
      <c r="G116" s="91" t="s">
        <v>4822</v>
      </c>
      <c r="H116" s="412" t="s">
        <v>4824</v>
      </c>
      <c r="I116" s="97" t="s">
        <v>4826</v>
      </c>
      <c r="J116" s="97" t="s">
        <v>4827</v>
      </c>
      <c r="K116" s="313" t="s">
        <v>4827</v>
      </c>
      <c r="L116" s="91" t="s">
        <v>4828</v>
      </c>
      <c r="M116" s="91" t="s">
        <v>4828</v>
      </c>
      <c r="N116" s="176">
        <v>45455.0</v>
      </c>
      <c r="O116" s="176">
        <v>45834.0</v>
      </c>
      <c r="P116" s="91" t="s">
        <v>115</v>
      </c>
      <c r="Q116" s="91">
        <v>1.0</v>
      </c>
      <c r="R116" s="179" t="s">
        <v>350</v>
      </c>
      <c r="S116" s="83" t="s">
        <v>195</v>
      </c>
      <c r="T116" s="179" t="s">
        <v>101</v>
      </c>
      <c r="U116" s="179" t="s">
        <v>131</v>
      </c>
      <c r="V116" s="182"/>
      <c r="W116" s="185"/>
      <c r="X116" s="182"/>
      <c r="Y116" s="180" t="s">
        <v>4758</v>
      </c>
      <c r="Z116" s="182"/>
      <c r="AA116" s="182"/>
    </row>
    <row r="117" ht="22.5" customHeight="1">
      <c r="A117" s="91">
        <f>COUNTIF('Call &amp; Chat K.-Laura'!$H$4:$H$852,H117)</f>
        <v>1</v>
      </c>
      <c r="B117" s="576">
        <v>46129.0</v>
      </c>
      <c r="C117" s="91" t="s">
        <v>83</v>
      </c>
      <c r="D117" s="91" t="s">
        <v>155</v>
      </c>
      <c r="E117" s="91" t="s">
        <v>4833</v>
      </c>
      <c r="F117" s="178">
        <v>46129.0</v>
      </c>
      <c r="G117" s="91" t="s">
        <v>4834</v>
      </c>
      <c r="H117" s="412" t="s">
        <v>4835</v>
      </c>
      <c r="I117" s="97" t="s">
        <v>4836</v>
      </c>
      <c r="J117" s="97" t="s">
        <v>4837</v>
      </c>
      <c r="K117" s="313" t="s">
        <v>4837</v>
      </c>
      <c r="L117" s="91" t="s">
        <v>4838</v>
      </c>
      <c r="M117" s="91" t="s">
        <v>4838</v>
      </c>
      <c r="N117" s="176">
        <v>45455.0</v>
      </c>
      <c r="O117" s="176">
        <v>45834.0</v>
      </c>
      <c r="P117" s="91" t="s">
        <v>213</v>
      </c>
      <c r="Q117" s="91">
        <v>0.0</v>
      </c>
      <c r="R117" s="179" t="s">
        <v>99</v>
      </c>
      <c r="S117" s="179" t="s">
        <v>127</v>
      </c>
      <c r="T117" s="179" t="s">
        <v>128</v>
      </c>
      <c r="U117" s="179" t="s">
        <v>131</v>
      </c>
      <c r="V117" s="182"/>
      <c r="W117" s="185"/>
      <c r="X117" s="182"/>
      <c r="Y117" s="180" t="s">
        <v>4842</v>
      </c>
      <c r="Z117" s="182"/>
      <c r="AA117" s="182"/>
    </row>
    <row r="118" ht="22.5" customHeight="1">
      <c r="A118" s="91">
        <f>COUNTIF('Call &amp; Chat K.-Laura'!$H$4:$H$852,H118)</f>
        <v>1</v>
      </c>
      <c r="B118" s="576">
        <v>46129.0</v>
      </c>
      <c r="C118" s="91" t="s">
        <v>83</v>
      </c>
      <c r="D118" s="91" t="s">
        <v>155</v>
      </c>
      <c r="E118" s="91" t="s">
        <v>4846</v>
      </c>
      <c r="F118" s="178">
        <v>46129.0</v>
      </c>
      <c r="G118" s="91" t="s">
        <v>4847</v>
      </c>
      <c r="H118" s="412" t="s">
        <v>4848</v>
      </c>
      <c r="I118" s="97" t="s">
        <v>4849</v>
      </c>
      <c r="J118" s="97" t="s">
        <v>4850</v>
      </c>
      <c r="K118" s="313" t="s">
        <v>4850</v>
      </c>
      <c r="L118" s="91" t="s">
        <v>4851</v>
      </c>
      <c r="M118" s="91" t="s">
        <v>4851</v>
      </c>
      <c r="N118" s="176">
        <v>45455.0</v>
      </c>
      <c r="O118" s="176">
        <v>45834.0</v>
      </c>
      <c r="P118" s="91" t="s">
        <v>143</v>
      </c>
      <c r="Q118" s="91">
        <v>1.0</v>
      </c>
      <c r="R118" s="179" t="s">
        <v>126</v>
      </c>
      <c r="S118" s="83" t="s">
        <v>195</v>
      </c>
      <c r="T118" s="179" t="s">
        <v>101</v>
      </c>
      <c r="U118" s="179" t="s">
        <v>131</v>
      </c>
      <c r="V118" s="182"/>
      <c r="W118" s="185"/>
      <c r="X118" s="182"/>
      <c r="Y118" s="616"/>
      <c r="Z118" s="182"/>
      <c r="AA118" s="182"/>
    </row>
    <row r="119" ht="22.5" customHeight="1">
      <c r="A119" s="91">
        <f>COUNTIF('Call &amp; Chat K.-Laura'!$H$4:$H$852,H119)</f>
        <v>1</v>
      </c>
      <c r="B119" s="576">
        <v>46129.0</v>
      </c>
      <c r="C119" s="91" t="s">
        <v>83</v>
      </c>
      <c r="D119" s="91" t="s">
        <v>155</v>
      </c>
      <c r="E119" s="91" t="s">
        <v>4858</v>
      </c>
      <c r="F119" s="178">
        <v>46129.0</v>
      </c>
      <c r="G119" s="91" t="s">
        <v>4859</v>
      </c>
      <c r="H119" s="412" t="s">
        <v>4860</v>
      </c>
      <c r="I119" s="97" t="s">
        <v>4861</v>
      </c>
      <c r="J119" s="97" t="s">
        <v>4861</v>
      </c>
      <c r="K119" s="313" t="s">
        <v>4862</v>
      </c>
      <c r="L119" s="91" t="s">
        <v>4863</v>
      </c>
      <c r="M119" s="91" t="s">
        <v>4863</v>
      </c>
      <c r="N119" s="176">
        <v>45456.0</v>
      </c>
      <c r="O119" s="176">
        <v>45834.0</v>
      </c>
      <c r="P119" s="91" t="s">
        <v>143</v>
      </c>
      <c r="Q119" s="91">
        <v>1.0</v>
      </c>
      <c r="R119" s="179" t="s">
        <v>350</v>
      </c>
      <c r="S119" s="83" t="s">
        <v>195</v>
      </c>
      <c r="T119" s="179" t="s">
        <v>101</v>
      </c>
      <c r="U119" s="179" t="s">
        <v>131</v>
      </c>
      <c r="V119" s="182"/>
      <c r="W119" s="185"/>
      <c r="X119" s="182"/>
      <c r="Y119" s="180" t="s">
        <v>4758</v>
      </c>
      <c r="Z119" s="182"/>
      <c r="AA119" s="182"/>
    </row>
    <row r="120" ht="22.5" customHeight="1">
      <c r="A120" s="91">
        <f>COUNTIF('Call &amp; Chat K.-Laura'!$H$4:$H$852,H120)</f>
        <v>1</v>
      </c>
      <c r="B120" s="576">
        <v>46129.0</v>
      </c>
      <c r="C120" s="91" t="s">
        <v>83</v>
      </c>
      <c r="D120" s="91" t="s">
        <v>155</v>
      </c>
      <c r="E120" s="91" t="s">
        <v>4868</v>
      </c>
      <c r="F120" s="178">
        <v>46129.0</v>
      </c>
      <c r="G120" s="91" t="s">
        <v>4869</v>
      </c>
      <c r="H120" s="412" t="s">
        <v>4870</v>
      </c>
      <c r="I120" s="97" t="s">
        <v>4872</v>
      </c>
      <c r="J120" s="97" t="s">
        <v>253</v>
      </c>
      <c r="K120" s="313" t="s">
        <v>253</v>
      </c>
      <c r="L120" s="91" t="s">
        <v>4874</v>
      </c>
      <c r="M120" s="91" t="s">
        <v>4874</v>
      </c>
      <c r="N120" s="176">
        <v>45456.0</v>
      </c>
      <c r="O120" s="176">
        <v>45834.0</v>
      </c>
      <c r="P120" s="91" t="s">
        <v>124</v>
      </c>
      <c r="Q120" s="91">
        <v>0.0</v>
      </c>
      <c r="R120" s="179" t="s">
        <v>251</v>
      </c>
      <c r="S120" s="179" t="s">
        <v>195</v>
      </c>
      <c r="T120" s="179" t="s">
        <v>128</v>
      </c>
      <c r="U120" s="179" t="s">
        <v>131</v>
      </c>
      <c r="V120" s="182"/>
      <c r="W120" s="185"/>
      <c r="X120" s="182"/>
      <c r="Y120" s="616"/>
      <c r="Z120" s="182"/>
      <c r="AA120" s="182"/>
    </row>
    <row r="121" ht="22.5" customHeight="1">
      <c r="A121" s="91">
        <f>COUNTIF('Call &amp; Chat K.-Laura'!$H$4:$H$852,H121)</f>
        <v>1</v>
      </c>
      <c r="B121" s="576">
        <v>46129.0</v>
      </c>
      <c r="C121" s="91" t="s">
        <v>83</v>
      </c>
      <c r="D121" s="91" t="s">
        <v>155</v>
      </c>
      <c r="E121" s="91" t="s">
        <v>3330</v>
      </c>
      <c r="F121" s="178">
        <v>46129.0</v>
      </c>
      <c r="G121" s="91" t="s">
        <v>4878</v>
      </c>
      <c r="H121" s="412" t="s">
        <v>4879</v>
      </c>
      <c r="I121" s="97" t="s">
        <v>4881</v>
      </c>
      <c r="J121" s="97" t="s">
        <v>4882</v>
      </c>
      <c r="K121" s="313" t="s">
        <v>4882</v>
      </c>
      <c r="L121" s="91" t="s">
        <v>4883</v>
      </c>
      <c r="M121" s="91" t="s">
        <v>4883</v>
      </c>
      <c r="N121" s="176">
        <v>45457.0</v>
      </c>
      <c r="O121" s="176">
        <v>45834.0</v>
      </c>
      <c r="P121" s="91" t="s">
        <v>415</v>
      </c>
      <c r="Q121" s="91">
        <v>0.0</v>
      </c>
      <c r="R121" s="179" t="s">
        <v>251</v>
      </c>
      <c r="S121" s="179" t="s">
        <v>127</v>
      </c>
      <c r="T121" s="179" t="s">
        <v>128</v>
      </c>
      <c r="U121" s="179" t="s">
        <v>131</v>
      </c>
      <c r="V121" s="182"/>
      <c r="W121" s="185"/>
      <c r="X121" s="182"/>
      <c r="Y121" s="180" t="s">
        <v>4193</v>
      </c>
      <c r="Z121" s="182"/>
      <c r="AA121" s="182"/>
    </row>
    <row r="122" ht="22.5" customHeight="1">
      <c r="A122" s="91">
        <f>COUNTIF('Call &amp; Chat K.-Laura'!$H$4:$H$852,H122)</f>
        <v>1</v>
      </c>
      <c r="B122" s="576">
        <v>46129.0</v>
      </c>
      <c r="C122" s="91" t="s">
        <v>83</v>
      </c>
      <c r="D122" s="91" t="s">
        <v>155</v>
      </c>
      <c r="E122" s="91" t="s">
        <v>4886</v>
      </c>
      <c r="F122" s="178">
        <v>46129.0</v>
      </c>
      <c r="G122" s="91" t="s">
        <v>4888</v>
      </c>
      <c r="H122" s="412" t="s">
        <v>4889</v>
      </c>
      <c r="I122" s="97" t="s">
        <v>4890</v>
      </c>
      <c r="J122" s="97" t="s">
        <v>4892</v>
      </c>
      <c r="K122" s="313" t="s">
        <v>4892</v>
      </c>
      <c r="L122" s="91" t="s">
        <v>4893</v>
      </c>
      <c r="M122" s="91" t="s">
        <v>4893</v>
      </c>
      <c r="N122" s="176">
        <v>45458.0</v>
      </c>
      <c r="O122" s="176">
        <v>45834.0</v>
      </c>
      <c r="P122" s="91" t="s">
        <v>115</v>
      </c>
      <c r="Q122" s="91">
        <v>1.0</v>
      </c>
      <c r="R122" s="179" t="s">
        <v>126</v>
      </c>
      <c r="S122" s="83" t="s">
        <v>195</v>
      </c>
      <c r="T122" s="179" t="s">
        <v>101</v>
      </c>
      <c r="U122" s="179" t="s">
        <v>131</v>
      </c>
      <c r="V122" s="182"/>
      <c r="W122" s="185"/>
      <c r="X122" s="182"/>
      <c r="Y122" s="616"/>
      <c r="Z122" s="182"/>
      <c r="AA122" s="182"/>
    </row>
    <row r="123" ht="22.5" customHeight="1">
      <c r="A123" s="91">
        <f>COUNTIF('Call &amp; Chat K.-Laura'!$H$4:$H$852,H123)</f>
        <v>1</v>
      </c>
      <c r="B123" s="576">
        <v>46129.0</v>
      </c>
      <c r="C123" s="91" t="s">
        <v>83</v>
      </c>
      <c r="D123" s="91" t="s">
        <v>155</v>
      </c>
      <c r="E123" s="91" t="s">
        <v>4896</v>
      </c>
      <c r="F123" s="178">
        <v>46129.0</v>
      </c>
      <c r="G123" s="91" t="s">
        <v>4897</v>
      </c>
      <c r="H123" s="412" t="s">
        <v>4899</v>
      </c>
      <c r="I123" s="97" t="s">
        <v>4901</v>
      </c>
      <c r="J123" s="97" t="s">
        <v>4902</v>
      </c>
      <c r="K123" s="313" t="s">
        <v>4902</v>
      </c>
      <c r="L123" s="91" t="s">
        <v>4903</v>
      </c>
      <c r="M123" s="91" t="s">
        <v>4903</v>
      </c>
      <c r="N123" s="176">
        <v>45458.0</v>
      </c>
      <c r="O123" s="176">
        <v>45834.0</v>
      </c>
      <c r="P123" s="91" t="s">
        <v>143</v>
      </c>
      <c r="Q123" s="91">
        <v>0.0</v>
      </c>
      <c r="R123" s="179" t="s">
        <v>251</v>
      </c>
      <c r="S123" s="179" t="s">
        <v>127</v>
      </c>
      <c r="T123" s="179" t="s">
        <v>128</v>
      </c>
      <c r="U123" s="179" t="s">
        <v>131</v>
      </c>
      <c r="V123" s="182"/>
      <c r="W123" s="185"/>
      <c r="X123" s="182"/>
      <c r="Y123" s="180" t="s">
        <v>4193</v>
      </c>
      <c r="Z123" s="182"/>
      <c r="AA123" s="182"/>
    </row>
    <row r="124" ht="22.5" customHeight="1">
      <c r="A124" s="91">
        <f>COUNTIF('Call &amp; Chat K.-Laura'!$H$4:$H$852,H124)</f>
        <v>1</v>
      </c>
      <c r="B124" s="576">
        <v>46129.0</v>
      </c>
      <c r="C124" s="91" t="s">
        <v>83</v>
      </c>
      <c r="D124" s="91" t="s">
        <v>155</v>
      </c>
      <c r="E124" s="91" t="s">
        <v>4905</v>
      </c>
      <c r="F124" s="178">
        <v>46129.0</v>
      </c>
      <c r="G124" s="91" t="s">
        <v>4906</v>
      </c>
      <c r="H124" s="412" t="s">
        <v>4907</v>
      </c>
      <c r="I124" s="97" t="s">
        <v>4909</v>
      </c>
      <c r="J124" s="97" t="s">
        <v>4911</v>
      </c>
      <c r="K124" s="313" t="s">
        <v>4911</v>
      </c>
      <c r="L124" s="91" t="s">
        <v>4912</v>
      </c>
      <c r="M124" s="91" t="s">
        <v>4912</v>
      </c>
      <c r="N124" s="176">
        <v>45458.0</v>
      </c>
      <c r="O124" s="176">
        <v>45834.0</v>
      </c>
      <c r="P124" s="91" t="s">
        <v>285</v>
      </c>
      <c r="Q124" s="91">
        <v>1.0</v>
      </c>
      <c r="R124" s="179" t="s">
        <v>126</v>
      </c>
      <c r="S124" s="83" t="s">
        <v>195</v>
      </c>
      <c r="T124" s="179" t="s">
        <v>101</v>
      </c>
      <c r="U124" s="179" t="s">
        <v>131</v>
      </c>
      <c r="V124" s="182"/>
      <c r="W124" s="185"/>
      <c r="X124" s="182"/>
      <c r="Y124" s="616"/>
      <c r="Z124" s="182"/>
      <c r="AA124" s="182"/>
    </row>
    <row r="125" ht="22.5" customHeight="1">
      <c r="A125" s="91">
        <f>COUNTIF('Call &amp; Chat K.-Laura'!$H$4:$H$852,H125)</f>
        <v>1</v>
      </c>
      <c r="B125" s="576">
        <v>46129.0</v>
      </c>
      <c r="C125" s="91" t="s">
        <v>83</v>
      </c>
      <c r="D125" s="91" t="s">
        <v>155</v>
      </c>
      <c r="E125" s="91" t="s">
        <v>4914</v>
      </c>
      <c r="F125" s="178">
        <v>46129.0</v>
      </c>
      <c r="G125" s="91" t="s">
        <v>4915</v>
      </c>
      <c r="H125" s="412" t="s">
        <v>4918</v>
      </c>
      <c r="I125" s="97" t="s">
        <v>4919</v>
      </c>
      <c r="J125" s="97" t="s">
        <v>4920</v>
      </c>
      <c r="K125" s="313" t="s">
        <v>4920</v>
      </c>
      <c r="L125" s="91" t="s">
        <v>4921</v>
      </c>
      <c r="M125" s="182"/>
      <c r="N125" s="176">
        <v>45458.0</v>
      </c>
      <c r="O125" s="176">
        <v>45834.0</v>
      </c>
      <c r="P125" s="91" t="s">
        <v>124</v>
      </c>
      <c r="Q125" s="91">
        <v>0.0</v>
      </c>
      <c r="R125" s="179" t="s">
        <v>126</v>
      </c>
      <c r="S125" s="179" t="s">
        <v>127</v>
      </c>
      <c r="T125" s="179" t="s">
        <v>128</v>
      </c>
      <c r="U125" s="179" t="s">
        <v>131</v>
      </c>
      <c r="V125" s="182"/>
      <c r="W125" s="185"/>
      <c r="X125" s="182"/>
      <c r="Y125" s="180" t="s">
        <v>4924</v>
      </c>
      <c r="Z125" s="182"/>
      <c r="AA125" s="182"/>
    </row>
    <row r="126" ht="22.5" customHeight="1">
      <c r="A126" s="91">
        <f>COUNTIF('Call &amp; Chat K.-Laura'!$H$4:$H$852,H126)</f>
        <v>1</v>
      </c>
      <c r="B126" s="576">
        <v>46129.0</v>
      </c>
      <c r="C126" s="91" t="s">
        <v>83</v>
      </c>
      <c r="D126" s="91" t="s">
        <v>155</v>
      </c>
      <c r="E126" s="91" t="s">
        <v>4926</v>
      </c>
      <c r="F126" s="178">
        <v>46129.0</v>
      </c>
      <c r="G126" s="91" t="s">
        <v>4928</v>
      </c>
      <c r="H126" s="412" t="s">
        <v>4929</v>
      </c>
      <c r="I126" s="97" t="s">
        <v>4930</v>
      </c>
      <c r="J126" s="97" t="s">
        <v>4931</v>
      </c>
      <c r="K126" s="313" t="s">
        <v>4931</v>
      </c>
      <c r="L126" s="91" t="s">
        <v>4932</v>
      </c>
      <c r="M126" s="91" t="s">
        <v>4932</v>
      </c>
      <c r="N126" s="176">
        <v>45460.0</v>
      </c>
      <c r="O126" s="176">
        <v>45834.0</v>
      </c>
      <c r="P126" s="91" t="s">
        <v>124</v>
      </c>
      <c r="Q126" s="91">
        <v>1.0</v>
      </c>
      <c r="R126" s="179" t="s">
        <v>126</v>
      </c>
      <c r="S126" s="83" t="s">
        <v>195</v>
      </c>
      <c r="T126" s="179" t="s">
        <v>101</v>
      </c>
      <c r="U126" s="179" t="s">
        <v>131</v>
      </c>
      <c r="V126" s="182"/>
      <c r="W126" s="185"/>
      <c r="X126" s="182"/>
      <c r="Y126" s="616"/>
      <c r="Z126" s="182"/>
      <c r="AA126" s="182"/>
    </row>
    <row r="127" ht="22.5" customHeight="1">
      <c r="A127" s="91">
        <f>COUNTIF('Call &amp; Chat K.-Laura'!$H$4:$H$852,H127)</f>
        <v>1</v>
      </c>
      <c r="B127" s="576">
        <v>46129.0</v>
      </c>
      <c r="C127" s="91" t="s">
        <v>83</v>
      </c>
      <c r="D127" s="91" t="s">
        <v>155</v>
      </c>
      <c r="E127" s="91" t="s">
        <v>4936</v>
      </c>
      <c r="F127" s="178">
        <v>46129.0</v>
      </c>
      <c r="G127" s="91" t="s">
        <v>4938</v>
      </c>
      <c r="H127" s="412" t="s">
        <v>4939</v>
      </c>
      <c r="I127" s="97" t="s">
        <v>4940</v>
      </c>
      <c r="J127" s="97" t="s">
        <v>4941</v>
      </c>
      <c r="K127" s="313" t="s">
        <v>4941</v>
      </c>
      <c r="L127" s="91" t="s">
        <v>4942</v>
      </c>
      <c r="M127" s="91" t="s">
        <v>4942</v>
      </c>
      <c r="N127" s="176">
        <v>45460.0</v>
      </c>
      <c r="O127" s="176">
        <v>45834.0</v>
      </c>
      <c r="P127" s="91" t="s">
        <v>124</v>
      </c>
      <c r="Q127" s="91">
        <v>1.0</v>
      </c>
      <c r="R127" s="179" t="s">
        <v>126</v>
      </c>
      <c r="S127" s="83" t="s">
        <v>195</v>
      </c>
      <c r="T127" s="179" t="s">
        <v>101</v>
      </c>
      <c r="U127" s="179" t="s">
        <v>131</v>
      </c>
      <c r="V127" s="182"/>
      <c r="W127" s="185"/>
      <c r="X127" s="182"/>
      <c r="Y127" s="616"/>
      <c r="Z127" s="182"/>
      <c r="AA127" s="182"/>
    </row>
    <row r="128" ht="22.5" customHeight="1">
      <c r="A128" s="91">
        <f>COUNTIF('Call &amp; Chat K.-Laura'!$H$4:$H$852,H128)</f>
        <v>1</v>
      </c>
      <c r="B128" s="576">
        <v>46129.0</v>
      </c>
      <c r="C128" s="91" t="s">
        <v>83</v>
      </c>
      <c r="D128" s="91" t="s">
        <v>155</v>
      </c>
      <c r="E128" s="91" t="s">
        <v>4948</v>
      </c>
      <c r="F128" s="178">
        <v>46129.0</v>
      </c>
      <c r="G128" s="91" t="s">
        <v>4949</v>
      </c>
      <c r="H128" s="412" t="s">
        <v>4950</v>
      </c>
      <c r="I128" s="97" t="s">
        <v>4951</v>
      </c>
      <c r="J128" s="97" t="s">
        <v>4952</v>
      </c>
      <c r="K128" s="313" t="s">
        <v>4952</v>
      </c>
      <c r="L128" s="91" t="s">
        <v>4953</v>
      </c>
      <c r="M128" s="91" t="s">
        <v>4953</v>
      </c>
      <c r="N128" s="176">
        <v>45461.0</v>
      </c>
      <c r="O128" s="176">
        <v>45834.0</v>
      </c>
      <c r="P128" s="91" t="s">
        <v>124</v>
      </c>
      <c r="Q128" s="91">
        <v>1.0</v>
      </c>
      <c r="R128" s="179" t="s">
        <v>126</v>
      </c>
      <c r="S128" s="179" t="s">
        <v>145</v>
      </c>
      <c r="T128" s="179" t="s">
        <v>101</v>
      </c>
      <c r="U128" s="179" t="s">
        <v>131</v>
      </c>
      <c r="V128" s="182"/>
      <c r="W128" s="185"/>
      <c r="X128" s="182"/>
      <c r="Y128" s="616"/>
      <c r="Z128" s="182"/>
      <c r="AA128" s="182"/>
    </row>
    <row r="129" ht="22.5" customHeight="1">
      <c r="A129" s="91">
        <f>COUNTIF('Call &amp; Chat K.-Laura'!$H$4:$H$852,H129)</f>
        <v>1</v>
      </c>
      <c r="B129" s="576">
        <v>46129.0</v>
      </c>
      <c r="C129" s="91" t="s">
        <v>83</v>
      </c>
      <c r="D129" s="91" t="s">
        <v>155</v>
      </c>
      <c r="E129" s="91" t="s">
        <v>4954</v>
      </c>
      <c r="F129" s="178">
        <v>46129.0</v>
      </c>
      <c r="G129" s="91" t="s">
        <v>4955</v>
      </c>
      <c r="H129" s="412" t="s">
        <v>4956</v>
      </c>
      <c r="I129" s="97" t="s">
        <v>572</v>
      </c>
      <c r="J129" s="97" t="s">
        <v>572</v>
      </c>
      <c r="K129" s="313" t="s">
        <v>572</v>
      </c>
      <c r="L129" s="91" t="s">
        <v>4957</v>
      </c>
      <c r="M129" s="91" t="s">
        <v>4958</v>
      </c>
      <c r="N129" s="176">
        <v>45463.0</v>
      </c>
      <c r="O129" s="176">
        <v>45834.0</v>
      </c>
      <c r="P129" s="91" t="s">
        <v>143</v>
      </c>
      <c r="Q129" s="91">
        <v>1.0</v>
      </c>
      <c r="R129" s="179" t="s">
        <v>350</v>
      </c>
      <c r="S129" s="83" t="s">
        <v>195</v>
      </c>
      <c r="T129" s="179" t="s">
        <v>101</v>
      </c>
      <c r="U129" s="179" t="s">
        <v>131</v>
      </c>
      <c r="V129" s="182"/>
      <c r="W129" s="185"/>
      <c r="X129" s="182"/>
      <c r="Y129" s="180" t="s">
        <v>4758</v>
      </c>
      <c r="Z129" s="182"/>
      <c r="AA129" s="182"/>
    </row>
    <row r="130" ht="22.5" customHeight="1">
      <c r="A130" s="91">
        <f>COUNTIF('Call &amp; Chat K.-Laura'!$H$4:$H$852,H130)</f>
        <v>1</v>
      </c>
      <c r="B130" s="576">
        <v>46129.0</v>
      </c>
      <c r="C130" s="91" t="s">
        <v>83</v>
      </c>
      <c r="D130" s="91" t="s">
        <v>155</v>
      </c>
      <c r="E130" s="91" t="s">
        <v>4959</v>
      </c>
      <c r="F130" s="178">
        <v>46129.0</v>
      </c>
      <c r="G130" s="91" t="s">
        <v>4960</v>
      </c>
      <c r="H130" s="412" t="s">
        <v>4961</v>
      </c>
      <c r="I130" s="97" t="s">
        <v>4962</v>
      </c>
      <c r="J130" s="97" t="s">
        <v>4963</v>
      </c>
      <c r="K130" s="313" t="s">
        <v>4963</v>
      </c>
      <c r="L130" s="91" t="s">
        <v>4964</v>
      </c>
      <c r="M130" s="91" t="s">
        <v>4964</v>
      </c>
      <c r="N130" s="176">
        <v>45463.0</v>
      </c>
      <c r="O130" s="176">
        <v>45834.0</v>
      </c>
      <c r="P130" s="91" t="s">
        <v>124</v>
      </c>
      <c r="Q130" s="91">
        <v>1.0</v>
      </c>
      <c r="R130" s="179" t="s">
        <v>126</v>
      </c>
      <c r="S130" s="83" t="s">
        <v>195</v>
      </c>
      <c r="T130" s="179" t="s">
        <v>101</v>
      </c>
      <c r="U130" s="179" t="s">
        <v>131</v>
      </c>
      <c r="V130" s="182"/>
      <c r="W130" s="185"/>
      <c r="X130" s="182"/>
      <c r="Y130" s="616"/>
      <c r="Z130" s="182"/>
      <c r="AA130" s="182"/>
    </row>
    <row r="131" ht="22.5" customHeight="1">
      <c r="A131" s="91">
        <f>COUNTIF('Call &amp; Chat K.-Laura'!$H$4:$H$852,H131)</f>
        <v>1</v>
      </c>
      <c r="B131" s="576">
        <v>46129.0</v>
      </c>
      <c r="C131" s="91" t="s">
        <v>83</v>
      </c>
      <c r="D131" s="91" t="s">
        <v>155</v>
      </c>
      <c r="E131" s="91" t="s">
        <v>4965</v>
      </c>
      <c r="F131" s="178">
        <v>46129.0</v>
      </c>
      <c r="G131" s="91" t="s">
        <v>4966</v>
      </c>
      <c r="H131" s="412" t="s">
        <v>4967</v>
      </c>
      <c r="I131" s="97" t="s">
        <v>4968</v>
      </c>
      <c r="J131" s="97" t="s">
        <v>4969</v>
      </c>
      <c r="K131" s="313" t="s">
        <v>4969</v>
      </c>
      <c r="L131" s="91" t="s">
        <v>4970</v>
      </c>
      <c r="M131" s="182"/>
      <c r="N131" s="176">
        <v>45464.0</v>
      </c>
      <c r="O131" s="176">
        <v>45834.0</v>
      </c>
      <c r="P131" s="91" t="s">
        <v>124</v>
      </c>
      <c r="Q131" s="91">
        <v>1.0</v>
      </c>
      <c r="R131" s="179" t="s">
        <v>126</v>
      </c>
      <c r="S131" s="83" t="s">
        <v>195</v>
      </c>
      <c r="T131" s="179" t="s">
        <v>101</v>
      </c>
      <c r="U131" s="179" t="s">
        <v>131</v>
      </c>
      <c r="V131" s="182"/>
      <c r="W131" s="185"/>
      <c r="X131" s="182"/>
      <c r="Y131" s="616"/>
      <c r="Z131" s="182"/>
      <c r="AA131" s="182"/>
    </row>
    <row r="132" ht="22.5" customHeight="1">
      <c r="A132" s="91">
        <f>COUNTIF('Call &amp; Chat K.-Laura'!$H$4:$H$852,H132)</f>
        <v>1</v>
      </c>
      <c r="B132" s="576">
        <v>46129.0</v>
      </c>
      <c r="C132" s="91" t="s">
        <v>83</v>
      </c>
      <c r="D132" s="91" t="s">
        <v>155</v>
      </c>
      <c r="E132" s="91" t="s">
        <v>4971</v>
      </c>
      <c r="F132" s="178">
        <v>46129.0</v>
      </c>
      <c r="G132" s="91" t="s">
        <v>4972</v>
      </c>
      <c r="H132" s="412" t="s">
        <v>4973</v>
      </c>
      <c r="I132" s="97" t="s">
        <v>4974</v>
      </c>
      <c r="J132" s="97" t="s">
        <v>4975</v>
      </c>
      <c r="K132" s="313" t="s">
        <v>4975</v>
      </c>
      <c r="L132" s="91" t="s">
        <v>4976</v>
      </c>
      <c r="M132" s="91" t="s">
        <v>4976</v>
      </c>
      <c r="N132" s="176">
        <v>45465.0</v>
      </c>
      <c r="O132" s="176">
        <v>45834.0</v>
      </c>
      <c r="P132" s="91" t="s">
        <v>124</v>
      </c>
      <c r="Q132" s="91">
        <v>1.0</v>
      </c>
      <c r="R132" s="179" t="s">
        <v>126</v>
      </c>
      <c r="S132" s="83" t="s">
        <v>195</v>
      </c>
      <c r="T132" s="179" t="s">
        <v>101</v>
      </c>
      <c r="U132" s="179" t="s">
        <v>131</v>
      </c>
      <c r="V132" s="182"/>
      <c r="W132" s="185"/>
      <c r="X132" s="182"/>
      <c r="Y132" s="616"/>
      <c r="Z132" s="182"/>
      <c r="AA132" s="182"/>
    </row>
    <row r="133" ht="22.5" customHeight="1">
      <c r="A133" s="91">
        <f>COUNTIF('Call &amp; Chat K.-Laura'!$H$4:$H$852,H133)</f>
        <v>1</v>
      </c>
      <c r="B133" s="576">
        <v>46129.0</v>
      </c>
      <c r="C133" s="91" t="s">
        <v>83</v>
      </c>
      <c r="D133" s="91" t="s">
        <v>155</v>
      </c>
      <c r="E133" s="91" t="s">
        <v>4977</v>
      </c>
      <c r="F133" s="178">
        <v>46129.0</v>
      </c>
      <c r="G133" s="91" t="s">
        <v>4978</v>
      </c>
      <c r="H133" s="412" t="s">
        <v>4979</v>
      </c>
      <c r="I133" s="97" t="s">
        <v>4980</v>
      </c>
      <c r="J133" s="97" t="s">
        <v>4981</v>
      </c>
      <c r="K133" s="313" t="s">
        <v>4981</v>
      </c>
      <c r="L133" s="91" t="s">
        <v>4982</v>
      </c>
      <c r="M133" s="91" t="s">
        <v>4982</v>
      </c>
      <c r="N133" s="176">
        <v>45465.0</v>
      </c>
      <c r="O133" s="176">
        <v>45834.0</v>
      </c>
      <c r="P133" s="91" t="s">
        <v>143</v>
      </c>
      <c r="Q133" s="91">
        <v>1.0</v>
      </c>
      <c r="R133" s="179" t="s">
        <v>126</v>
      </c>
      <c r="S133" s="83" t="s">
        <v>195</v>
      </c>
      <c r="T133" s="179" t="s">
        <v>101</v>
      </c>
      <c r="U133" s="179" t="s">
        <v>131</v>
      </c>
      <c r="V133" s="182"/>
      <c r="W133" s="185"/>
      <c r="X133" s="182"/>
      <c r="Y133" s="616"/>
      <c r="Z133" s="182"/>
      <c r="AA133" s="182"/>
    </row>
    <row r="134" ht="22.5" customHeight="1">
      <c r="A134" s="91">
        <f>COUNTIF('Call &amp; Chat K.-Laura'!$H$4:$H$852,H134)</f>
        <v>1</v>
      </c>
      <c r="B134" s="576">
        <v>46129.0</v>
      </c>
      <c r="C134" s="91" t="s">
        <v>83</v>
      </c>
      <c r="D134" s="91" t="s">
        <v>155</v>
      </c>
      <c r="E134" s="91" t="s">
        <v>4983</v>
      </c>
      <c r="F134" s="178">
        <v>46129.0</v>
      </c>
      <c r="G134" s="91" t="s">
        <v>4984</v>
      </c>
      <c r="H134" s="412" t="s">
        <v>4985</v>
      </c>
      <c r="I134" s="97" t="s">
        <v>4986</v>
      </c>
      <c r="J134" s="97" t="s">
        <v>4987</v>
      </c>
      <c r="K134" s="313" t="s">
        <v>4987</v>
      </c>
      <c r="L134" s="91" t="s">
        <v>4988</v>
      </c>
      <c r="M134" s="91" t="s">
        <v>4988</v>
      </c>
      <c r="N134" s="176">
        <v>45465.0</v>
      </c>
      <c r="O134" s="176">
        <v>45834.0</v>
      </c>
      <c r="P134" s="91" t="s">
        <v>143</v>
      </c>
      <c r="Q134" s="91">
        <v>1.0</v>
      </c>
      <c r="R134" s="179" t="s">
        <v>350</v>
      </c>
      <c r="S134" s="179" t="s">
        <v>145</v>
      </c>
      <c r="T134" s="179" t="s">
        <v>101</v>
      </c>
      <c r="U134" s="179" t="s">
        <v>131</v>
      </c>
      <c r="V134" s="182"/>
      <c r="W134" s="185"/>
      <c r="X134" s="182"/>
      <c r="Y134" s="180" t="s">
        <v>4758</v>
      </c>
      <c r="Z134" s="182"/>
      <c r="AA134" s="182"/>
    </row>
    <row r="135" ht="22.5" customHeight="1">
      <c r="A135" s="91">
        <f>COUNTIF('Call &amp; Chat K.-Laura'!$H$4:$H$852,H135)</f>
        <v>1</v>
      </c>
      <c r="B135" s="576">
        <v>46129.0</v>
      </c>
      <c r="C135" s="91" t="s">
        <v>83</v>
      </c>
      <c r="D135" s="91" t="s">
        <v>155</v>
      </c>
      <c r="E135" s="91" t="s">
        <v>4989</v>
      </c>
      <c r="F135" s="178">
        <v>46129.0</v>
      </c>
      <c r="G135" s="91" t="s">
        <v>4990</v>
      </c>
      <c r="H135" s="412" t="s">
        <v>4991</v>
      </c>
      <c r="I135" s="97" t="s">
        <v>4992</v>
      </c>
      <c r="J135" s="97" t="s">
        <v>4993</v>
      </c>
      <c r="K135" s="313" t="s">
        <v>4993</v>
      </c>
      <c r="L135" s="91" t="s">
        <v>4994</v>
      </c>
      <c r="M135" s="91" t="s">
        <v>4994</v>
      </c>
      <c r="N135" s="176">
        <v>45466.0</v>
      </c>
      <c r="O135" s="176">
        <v>45834.0</v>
      </c>
      <c r="P135" s="91" t="s">
        <v>213</v>
      </c>
      <c r="Q135" s="91">
        <v>1.0</v>
      </c>
      <c r="R135" s="179" t="s">
        <v>126</v>
      </c>
      <c r="S135" s="83" t="s">
        <v>195</v>
      </c>
      <c r="T135" s="179" t="s">
        <v>101</v>
      </c>
      <c r="U135" s="179" t="s">
        <v>131</v>
      </c>
      <c r="V135" s="182"/>
      <c r="W135" s="185"/>
      <c r="X135" s="182"/>
      <c r="Y135" s="616"/>
      <c r="Z135" s="182"/>
      <c r="AA135" s="182"/>
    </row>
    <row r="136" ht="22.5" customHeight="1">
      <c r="A136" s="91">
        <f>COUNTIF('Call &amp; Chat K.-Laura'!$H$4:$H$852,H136)</f>
        <v>1</v>
      </c>
      <c r="B136" s="576">
        <v>46129.0</v>
      </c>
      <c r="C136" s="91" t="s">
        <v>83</v>
      </c>
      <c r="D136" s="91" t="s">
        <v>155</v>
      </c>
      <c r="E136" s="91" t="s">
        <v>4995</v>
      </c>
      <c r="F136" s="178">
        <v>46129.0</v>
      </c>
      <c r="G136" s="91" t="s">
        <v>4996</v>
      </c>
      <c r="H136" s="637" t="s">
        <v>4997</v>
      </c>
      <c r="I136" s="638" t="s">
        <v>4538</v>
      </c>
      <c r="J136" s="638" t="s">
        <v>4998</v>
      </c>
      <c r="K136" s="639" t="s">
        <v>4998</v>
      </c>
      <c r="L136" s="91" t="s">
        <v>4999</v>
      </c>
      <c r="M136" s="91" t="s">
        <v>5000</v>
      </c>
      <c r="N136" s="176">
        <v>45466.0</v>
      </c>
      <c r="O136" s="176">
        <v>45834.0</v>
      </c>
      <c r="P136" s="91" t="s">
        <v>124</v>
      </c>
      <c r="Q136" s="91">
        <v>1.0</v>
      </c>
      <c r="R136" s="179" t="s">
        <v>126</v>
      </c>
      <c r="S136" s="179" t="s">
        <v>145</v>
      </c>
      <c r="T136" s="179" t="s">
        <v>101</v>
      </c>
      <c r="U136" s="179" t="s">
        <v>131</v>
      </c>
      <c r="V136" s="182"/>
      <c r="W136" s="185"/>
      <c r="X136" s="182"/>
      <c r="Y136" s="616"/>
      <c r="Z136" s="182"/>
      <c r="AA136" s="182"/>
    </row>
    <row r="137" ht="22.5" customHeight="1">
      <c r="A137" s="91">
        <f>COUNTIF('Call &amp; Chat K.-Laura'!$H$4:$H$852,H137)</f>
        <v>1</v>
      </c>
      <c r="B137" s="576">
        <v>46129.0</v>
      </c>
      <c r="C137" s="91" t="s">
        <v>83</v>
      </c>
      <c r="D137" s="91" t="s">
        <v>155</v>
      </c>
      <c r="E137" s="91" t="s">
        <v>5001</v>
      </c>
      <c r="F137" s="178">
        <v>46129.0</v>
      </c>
      <c r="G137" s="91" t="s">
        <v>5002</v>
      </c>
      <c r="H137" s="412" t="s">
        <v>5003</v>
      </c>
      <c r="I137" s="97" t="s">
        <v>5004</v>
      </c>
      <c r="J137" s="97" t="s">
        <v>5005</v>
      </c>
      <c r="K137" s="313" t="s">
        <v>5005</v>
      </c>
      <c r="L137" s="91" t="s">
        <v>5006</v>
      </c>
      <c r="M137" s="91" t="s">
        <v>5007</v>
      </c>
      <c r="N137" s="176">
        <v>45466.0</v>
      </c>
      <c r="O137" s="176">
        <v>45834.0</v>
      </c>
      <c r="P137" s="91" t="s">
        <v>124</v>
      </c>
      <c r="Q137" s="91">
        <v>0.0</v>
      </c>
      <c r="R137" s="179" t="s">
        <v>251</v>
      </c>
      <c r="S137" s="179" t="s">
        <v>127</v>
      </c>
      <c r="T137" s="179" t="s">
        <v>128</v>
      </c>
      <c r="U137" s="179" t="s">
        <v>131</v>
      </c>
      <c r="V137" s="182"/>
      <c r="W137" s="185"/>
      <c r="X137" s="182"/>
      <c r="Y137" s="180" t="s">
        <v>4193</v>
      </c>
      <c r="Z137" s="182"/>
      <c r="AA137" s="182"/>
    </row>
    <row r="138" ht="22.5" customHeight="1">
      <c r="A138" s="91">
        <f>COUNTIF('Call &amp; Chat K.-Laura'!$H$4:$H$852,H138)</f>
        <v>1</v>
      </c>
      <c r="B138" s="576">
        <v>46129.0</v>
      </c>
      <c r="C138" s="91" t="s">
        <v>83</v>
      </c>
      <c r="D138" s="91" t="s">
        <v>155</v>
      </c>
      <c r="E138" s="91" t="s">
        <v>5008</v>
      </c>
      <c r="F138" s="178">
        <v>46129.0</v>
      </c>
      <c r="G138" s="91" t="s">
        <v>5009</v>
      </c>
      <c r="H138" s="412" t="s">
        <v>5010</v>
      </c>
      <c r="I138" s="97" t="s">
        <v>5011</v>
      </c>
      <c r="J138" s="97" t="s">
        <v>5012</v>
      </c>
      <c r="K138" s="313" t="s">
        <v>5012</v>
      </c>
      <c r="L138" s="91" t="s">
        <v>5013</v>
      </c>
      <c r="M138" s="91" t="s">
        <v>5014</v>
      </c>
      <c r="N138" s="176">
        <v>45469.0</v>
      </c>
      <c r="O138" s="176">
        <v>45834.0</v>
      </c>
      <c r="P138" s="91" t="s">
        <v>124</v>
      </c>
      <c r="Q138" s="91">
        <v>0.0</v>
      </c>
      <c r="R138" s="179" t="s">
        <v>251</v>
      </c>
      <c r="S138" s="179" t="s">
        <v>127</v>
      </c>
      <c r="T138" s="179" t="s">
        <v>128</v>
      </c>
      <c r="U138" s="179" t="s">
        <v>131</v>
      </c>
      <c r="V138" s="182"/>
      <c r="W138" s="185"/>
      <c r="X138" s="182"/>
      <c r="Y138" s="180" t="s">
        <v>4193</v>
      </c>
      <c r="Z138" s="182"/>
      <c r="AA138" s="182"/>
    </row>
    <row r="139" ht="22.5" customHeight="1">
      <c r="A139" s="91">
        <f>COUNTIF('Call &amp; Chat K.-Laura'!$H$4:$H$852,H139)</f>
        <v>1</v>
      </c>
      <c r="B139" s="576">
        <v>46129.0</v>
      </c>
      <c r="C139" s="91" t="s">
        <v>83</v>
      </c>
      <c r="D139" s="91" t="s">
        <v>155</v>
      </c>
      <c r="E139" s="91" t="s">
        <v>5015</v>
      </c>
      <c r="F139" s="178">
        <v>46129.0</v>
      </c>
      <c r="G139" s="91" t="s">
        <v>5016</v>
      </c>
      <c r="H139" s="412" t="s">
        <v>5017</v>
      </c>
      <c r="I139" s="97" t="s">
        <v>5018</v>
      </c>
      <c r="J139" s="97" t="s">
        <v>5019</v>
      </c>
      <c r="K139" s="313" t="s">
        <v>5019</v>
      </c>
      <c r="L139" s="91" t="s">
        <v>5020</v>
      </c>
      <c r="M139" s="91" t="s">
        <v>5020</v>
      </c>
      <c r="N139" s="176">
        <v>45469.0</v>
      </c>
      <c r="O139" s="176">
        <v>45834.0</v>
      </c>
      <c r="P139" s="91" t="s">
        <v>213</v>
      </c>
      <c r="Q139" s="91">
        <v>1.0</v>
      </c>
      <c r="R139" s="179" t="s">
        <v>126</v>
      </c>
      <c r="S139" s="83" t="s">
        <v>195</v>
      </c>
      <c r="T139" s="179" t="s">
        <v>101</v>
      </c>
      <c r="U139" s="179" t="s">
        <v>131</v>
      </c>
      <c r="V139" s="182"/>
      <c r="W139" s="185"/>
      <c r="X139" s="182"/>
      <c r="Y139" s="616"/>
      <c r="Z139" s="182"/>
      <c r="AA139" s="182"/>
    </row>
    <row r="140" ht="22.5" customHeight="1">
      <c r="A140" s="91">
        <f>COUNTIF('Call &amp; Chat K.-Laura'!$H$4:$H$852,H140)</f>
        <v>1</v>
      </c>
      <c r="B140" s="576">
        <v>46129.0</v>
      </c>
      <c r="C140" s="91" t="s">
        <v>83</v>
      </c>
      <c r="D140" s="91" t="s">
        <v>155</v>
      </c>
      <c r="E140" s="91" t="s">
        <v>5021</v>
      </c>
      <c r="F140" s="178">
        <v>46129.0</v>
      </c>
      <c r="G140" s="91" t="s">
        <v>5022</v>
      </c>
      <c r="H140" s="412" t="s">
        <v>5023</v>
      </c>
      <c r="I140" s="97" t="s">
        <v>5024</v>
      </c>
      <c r="J140" s="97" t="s">
        <v>5025</v>
      </c>
      <c r="K140" s="313" t="s">
        <v>5025</v>
      </c>
      <c r="L140" s="91" t="s">
        <v>5026</v>
      </c>
      <c r="M140" s="91" t="s">
        <v>5026</v>
      </c>
      <c r="N140" s="176">
        <v>45471.0</v>
      </c>
      <c r="O140" s="176">
        <v>45834.0</v>
      </c>
      <c r="P140" s="91" t="s">
        <v>143</v>
      </c>
      <c r="Q140" s="91">
        <v>1.0</v>
      </c>
      <c r="R140" s="179" t="s">
        <v>126</v>
      </c>
      <c r="S140" s="83" t="s">
        <v>195</v>
      </c>
      <c r="T140" s="179" t="s">
        <v>101</v>
      </c>
      <c r="U140" s="179" t="s">
        <v>131</v>
      </c>
      <c r="V140" s="182"/>
      <c r="W140" s="185"/>
      <c r="X140" s="182"/>
      <c r="Y140" s="616"/>
      <c r="Z140" s="182"/>
      <c r="AA140" s="182"/>
    </row>
    <row r="141" ht="22.5" customHeight="1">
      <c r="A141" s="91">
        <f>COUNTIF('Call &amp; Chat K.-Laura'!$H$4:$H$852,H141)</f>
        <v>1</v>
      </c>
      <c r="B141" s="576">
        <v>46129.0</v>
      </c>
      <c r="C141" s="91" t="s">
        <v>83</v>
      </c>
      <c r="D141" s="91" t="s">
        <v>155</v>
      </c>
      <c r="E141" s="91" t="s">
        <v>5027</v>
      </c>
      <c r="F141" s="178">
        <v>46129.0</v>
      </c>
      <c r="G141" s="91" t="s">
        <v>5028</v>
      </c>
      <c r="H141" s="412" t="s">
        <v>5029</v>
      </c>
      <c r="I141" s="97" t="s">
        <v>5030</v>
      </c>
      <c r="J141" s="97" t="s">
        <v>5031</v>
      </c>
      <c r="K141" s="313" t="s">
        <v>5031</v>
      </c>
      <c r="L141" s="91" t="s">
        <v>5032</v>
      </c>
      <c r="M141" s="91" t="s">
        <v>5033</v>
      </c>
      <c r="N141" s="176">
        <v>45471.0</v>
      </c>
      <c r="O141" s="176">
        <v>45834.0</v>
      </c>
      <c r="P141" s="91" t="s">
        <v>124</v>
      </c>
      <c r="Q141" s="91">
        <v>1.0</v>
      </c>
      <c r="R141" s="179" t="s">
        <v>126</v>
      </c>
      <c r="S141" s="83" t="s">
        <v>195</v>
      </c>
      <c r="T141" s="179" t="s">
        <v>101</v>
      </c>
      <c r="U141" s="179" t="s">
        <v>131</v>
      </c>
      <c r="V141" s="182"/>
      <c r="W141" s="185"/>
      <c r="X141" s="182"/>
      <c r="Y141" s="616"/>
      <c r="Z141" s="182"/>
      <c r="AA141" s="182"/>
    </row>
    <row r="142" ht="22.5" customHeight="1">
      <c r="A142" s="91">
        <f>COUNTIF('Call &amp; Chat K.-Laura'!$H$4:$H$852,H142)</f>
        <v>1</v>
      </c>
      <c r="B142" s="576">
        <v>46129.0</v>
      </c>
      <c r="C142" s="91" t="s">
        <v>83</v>
      </c>
      <c r="D142" s="91" t="s">
        <v>155</v>
      </c>
      <c r="E142" s="91" t="s">
        <v>5034</v>
      </c>
      <c r="F142" s="178">
        <v>46129.0</v>
      </c>
      <c r="G142" s="91" t="s">
        <v>5035</v>
      </c>
      <c r="H142" s="412" t="s">
        <v>5036</v>
      </c>
      <c r="I142" s="97" t="s">
        <v>5037</v>
      </c>
      <c r="J142" s="97" t="s">
        <v>5038</v>
      </c>
      <c r="K142" s="313" t="s">
        <v>5038</v>
      </c>
      <c r="L142" s="91" t="s">
        <v>5039</v>
      </c>
      <c r="M142" s="91" t="s">
        <v>5039</v>
      </c>
      <c r="N142" s="176">
        <v>45471.0</v>
      </c>
      <c r="O142" s="176">
        <v>45834.0</v>
      </c>
      <c r="P142" s="91" t="s">
        <v>143</v>
      </c>
      <c r="Q142" s="91">
        <v>0.0</v>
      </c>
      <c r="R142" s="179" t="s">
        <v>251</v>
      </c>
      <c r="S142" s="179" t="s">
        <v>127</v>
      </c>
      <c r="T142" s="179" t="s">
        <v>128</v>
      </c>
      <c r="U142" s="179" t="s">
        <v>131</v>
      </c>
      <c r="V142" s="182"/>
      <c r="W142" s="185"/>
      <c r="X142" s="182"/>
      <c r="Y142" s="180" t="s">
        <v>4193</v>
      </c>
      <c r="Z142" s="182"/>
      <c r="AA142" s="182"/>
    </row>
    <row r="143" ht="22.5" customHeight="1">
      <c r="A143" s="91">
        <f>COUNTIF('Call &amp; Chat K.-Laura'!$H$4:$H$852,H143)</f>
        <v>1</v>
      </c>
      <c r="B143" s="576">
        <v>46129.0</v>
      </c>
      <c r="C143" s="91" t="s">
        <v>83</v>
      </c>
      <c r="D143" s="91" t="s">
        <v>155</v>
      </c>
      <c r="E143" s="91" t="s">
        <v>5041</v>
      </c>
      <c r="F143" s="178">
        <v>46129.0</v>
      </c>
      <c r="G143" s="91" t="s">
        <v>5042</v>
      </c>
      <c r="H143" s="412" t="s">
        <v>5043</v>
      </c>
      <c r="I143" s="97" t="s">
        <v>5044</v>
      </c>
      <c r="J143" s="97" t="s">
        <v>5045</v>
      </c>
      <c r="K143" s="313" t="s">
        <v>5045</v>
      </c>
      <c r="L143" s="91" t="s">
        <v>5046</v>
      </c>
      <c r="M143" s="91" t="s">
        <v>5047</v>
      </c>
      <c r="N143" s="176">
        <v>45471.0</v>
      </c>
      <c r="O143" s="176">
        <v>45834.0</v>
      </c>
      <c r="P143" s="91" t="s">
        <v>213</v>
      </c>
      <c r="Q143" s="91">
        <v>1.0</v>
      </c>
      <c r="R143" s="179" t="s">
        <v>126</v>
      </c>
      <c r="S143" s="83" t="s">
        <v>195</v>
      </c>
      <c r="T143" s="179" t="s">
        <v>101</v>
      </c>
      <c r="U143" s="179" t="s">
        <v>131</v>
      </c>
      <c r="V143" s="182"/>
      <c r="W143" s="185"/>
      <c r="X143" s="182"/>
      <c r="Y143" s="616"/>
      <c r="Z143" s="182"/>
      <c r="AA143" s="182"/>
    </row>
    <row r="144" ht="22.5" customHeight="1">
      <c r="A144" s="91">
        <f>COUNTIF('Call &amp; Chat K.-Laura'!$H$4:$H$852,H144)</f>
        <v>1</v>
      </c>
      <c r="B144" s="576">
        <v>46129.0</v>
      </c>
      <c r="C144" s="91" t="s">
        <v>83</v>
      </c>
      <c r="D144" s="91" t="s">
        <v>155</v>
      </c>
      <c r="E144" s="91" t="s">
        <v>5049</v>
      </c>
      <c r="F144" s="178">
        <v>46129.0</v>
      </c>
      <c r="G144" s="91" t="s">
        <v>5050</v>
      </c>
      <c r="H144" s="412" t="s">
        <v>5051</v>
      </c>
      <c r="I144" s="97" t="s">
        <v>5052</v>
      </c>
      <c r="J144" s="97" t="s">
        <v>5053</v>
      </c>
      <c r="K144" s="313" t="s">
        <v>5053</v>
      </c>
      <c r="L144" s="91" t="s">
        <v>5054</v>
      </c>
      <c r="M144" s="91" t="s">
        <v>5054</v>
      </c>
      <c r="N144" s="176">
        <v>45472.0</v>
      </c>
      <c r="O144" s="176">
        <v>45834.0</v>
      </c>
      <c r="P144" s="91" t="s">
        <v>124</v>
      </c>
      <c r="Q144" s="91">
        <v>0.0</v>
      </c>
      <c r="R144" s="179" t="s">
        <v>350</v>
      </c>
      <c r="S144" s="179" t="s">
        <v>292</v>
      </c>
      <c r="T144" s="179" t="s">
        <v>101</v>
      </c>
      <c r="U144" s="179" t="s">
        <v>873</v>
      </c>
      <c r="V144" s="182"/>
      <c r="W144" s="185"/>
      <c r="X144" s="182"/>
      <c r="Y144" s="180" t="s">
        <v>5055</v>
      </c>
      <c r="Z144" s="182"/>
      <c r="AA144" s="182"/>
    </row>
    <row r="145" ht="22.5" customHeight="1">
      <c r="A145" s="91">
        <f>COUNTIF('Call &amp; Chat K.-Laura'!$H$4:$H$852,H145)</f>
        <v>1</v>
      </c>
      <c r="B145" s="576">
        <v>46129.0</v>
      </c>
      <c r="C145" s="91" t="s">
        <v>83</v>
      </c>
      <c r="D145" s="91" t="s">
        <v>155</v>
      </c>
      <c r="E145" s="91" t="s">
        <v>5056</v>
      </c>
      <c r="F145" s="178">
        <v>46129.0</v>
      </c>
      <c r="G145" s="91" t="s">
        <v>5057</v>
      </c>
      <c r="H145" s="412" t="s">
        <v>5058</v>
      </c>
      <c r="I145" s="97" t="s">
        <v>5059</v>
      </c>
      <c r="J145" s="97" t="s">
        <v>5060</v>
      </c>
      <c r="K145" s="313" t="s">
        <v>5060</v>
      </c>
      <c r="L145" s="91" t="s">
        <v>5061</v>
      </c>
      <c r="M145" s="91" t="s">
        <v>5061</v>
      </c>
      <c r="N145" s="176">
        <v>45474.0</v>
      </c>
      <c r="O145" s="176">
        <v>45834.0</v>
      </c>
      <c r="P145" s="91" t="s">
        <v>143</v>
      </c>
      <c r="Q145" s="91">
        <v>0.0</v>
      </c>
      <c r="R145" s="179" t="s">
        <v>251</v>
      </c>
      <c r="S145" s="179" t="s">
        <v>127</v>
      </c>
      <c r="T145" s="179" t="s">
        <v>128</v>
      </c>
      <c r="U145" s="179" t="s">
        <v>131</v>
      </c>
      <c r="V145" s="182"/>
      <c r="W145" s="185"/>
      <c r="X145" s="182"/>
      <c r="Y145" s="180" t="s">
        <v>4193</v>
      </c>
      <c r="Z145" s="182"/>
      <c r="AA145" s="182"/>
    </row>
    <row r="146" ht="22.5" customHeight="1">
      <c r="A146" s="91">
        <f>COUNTIF('Call &amp; Chat K.-Laura'!$H$4:$H$852,H146)</f>
        <v>1</v>
      </c>
      <c r="B146" s="576">
        <v>46129.0</v>
      </c>
      <c r="C146" s="91" t="s">
        <v>83</v>
      </c>
      <c r="D146" s="91" t="s">
        <v>155</v>
      </c>
      <c r="E146" s="91" t="s">
        <v>5062</v>
      </c>
      <c r="F146" s="178">
        <v>46129.0</v>
      </c>
      <c r="G146" s="91" t="s">
        <v>5063</v>
      </c>
      <c r="H146" s="412" t="s">
        <v>5064</v>
      </c>
      <c r="I146" s="97" t="s">
        <v>5065</v>
      </c>
      <c r="J146" s="97" t="s">
        <v>5066</v>
      </c>
      <c r="K146" s="313" t="s">
        <v>5066</v>
      </c>
      <c r="L146" s="91" t="s">
        <v>5067</v>
      </c>
      <c r="M146" s="91" t="s">
        <v>5067</v>
      </c>
      <c r="N146" s="176">
        <v>45474.0</v>
      </c>
      <c r="O146" s="176">
        <v>45834.0</v>
      </c>
      <c r="P146" s="91" t="s">
        <v>213</v>
      </c>
      <c r="Q146" s="91">
        <v>1.0</v>
      </c>
      <c r="R146" s="179" t="s">
        <v>126</v>
      </c>
      <c r="S146" s="83" t="s">
        <v>292</v>
      </c>
      <c r="T146" s="179" t="s">
        <v>101</v>
      </c>
      <c r="U146" s="179" t="s">
        <v>131</v>
      </c>
      <c r="V146" s="182"/>
      <c r="W146" s="185"/>
      <c r="X146" s="182"/>
      <c r="Y146" s="616"/>
      <c r="Z146" s="182"/>
      <c r="AA146" s="182"/>
    </row>
    <row r="147" ht="22.5" customHeight="1">
      <c r="A147" s="91">
        <f>COUNTIF('Call &amp; Chat K.-Laura'!$H$4:$H$852,H147)</f>
        <v>1</v>
      </c>
      <c r="B147" s="576">
        <v>46129.0</v>
      </c>
      <c r="C147" s="91" t="s">
        <v>83</v>
      </c>
      <c r="D147" s="91" t="s">
        <v>155</v>
      </c>
      <c r="E147" s="91" t="s">
        <v>5068</v>
      </c>
      <c r="F147" s="178">
        <v>46129.0</v>
      </c>
      <c r="G147" s="91" t="s">
        <v>5069</v>
      </c>
      <c r="H147" s="412" t="s">
        <v>5071</v>
      </c>
      <c r="I147" s="97" t="s">
        <v>5072</v>
      </c>
      <c r="J147" s="97" t="s">
        <v>5073</v>
      </c>
      <c r="K147" s="313" t="s">
        <v>5073</v>
      </c>
      <c r="L147" s="91" t="s">
        <v>5074</v>
      </c>
      <c r="M147" s="91" t="s">
        <v>5074</v>
      </c>
      <c r="N147" s="176">
        <v>45475.0</v>
      </c>
      <c r="O147" s="176">
        <v>45834.0</v>
      </c>
      <c r="P147" s="91" t="s">
        <v>124</v>
      </c>
      <c r="Q147" s="91">
        <v>1.0</v>
      </c>
      <c r="R147" s="179" t="s">
        <v>126</v>
      </c>
      <c r="S147" s="83" t="s">
        <v>195</v>
      </c>
      <c r="T147" s="179" t="s">
        <v>101</v>
      </c>
      <c r="U147" s="179" t="s">
        <v>131</v>
      </c>
      <c r="V147" s="182"/>
      <c r="W147" s="185"/>
      <c r="X147" s="182"/>
      <c r="Y147" s="616"/>
      <c r="Z147" s="182"/>
      <c r="AA147" s="182"/>
    </row>
    <row r="148" ht="22.5" customHeight="1">
      <c r="A148" s="91">
        <f>COUNTIF('Call &amp; Chat K.-Laura'!$H$4:$H$852,H148)</f>
        <v>1</v>
      </c>
      <c r="B148" s="576">
        <v>46129.0</v>
      </c>
      <c r="C148" s="91" t="s">
        <v>83</v>
      </c>
      <c r="D148" s="91" t="s">
        <v>155</v>
      </c>
      <c r="E148" s="91" t="s">
        <v>5075</v>
      </c>
      <c r="F148" s="178">
        <v>46129.0</v>
      </c>
      <c r="G148" s="91" t="s">
        <v>5076</v>
      </c>
      <c r="H148" s="412" t="s">
        <v>5077</v>
      </c>
      <c r="I148" s="97" t="s">
        <v>5078</v>
      </c>
      <c r="J148" s="97" t="s">
        <v>5079</v>
      </c>
      <c r="K148" s="313" t="s">
        <v>5079</v>
      </c>
      <c r="L148" s="91" t="s">
        <v>5080</v>
      </c>
      <c r="M148" s="91" t="s">
        <v>5080</v>
      </c>
      <c r="N148" s="176">
        <v>45476.0</v>
      </c>
      <c r="O148" s="176">
        <v>45834.0</v>
      </c>
      <c r="P148" s="91" t="s">
        <v>124</v>
      </c>
      <c r="Q148" s="91">
        <v>0.0</v>
      </c>
      <c r="R148" s="179" t="s">
        <v>251</v>
      </c>
      <c r="S148" s="179" t="s">
        <v>195</v>
      </c>
      <c r="T148" s="179" t="s">
        <v>128</v>
      </c>
      <c r="U148" s="179" t="s">
        <v>131</v>
      </c>
      <c r="V148" s="182"/>
      <c r="W148" s="185"/>
      <c r="X148" s="182"/>
      <c r="Y148" s="616"/>
      <c r="Z148" s="182"/>
      <c r="AA148" s="182"/>
    </row>
    <row r="149" ht="22.5" customHeight="1">
      <c r="A149" s="91">
        <f>COUNTIF('Call &amp; Chat K.-Laura'!$H$4:$H$852,H149)</f>
        <v>1</v>
      </c>
      <c r="B149" s="576">
        <v>46129.0</v>
      </c>
      <c r="C149" s="91" t="s">
        <v>83</v>
      </c>
      <c r="D149" s="91" t="s">
        <v>155</v>
      </c>
      <c r="E149" s="91" t="s">
        <v>5088</v>
      </c>
      <c r="F149" s="178">
        <v>46129.0</v>
      </c>
      <c r="G149" s="91" t="s">
        <v>5089</v>
      </c>
      <c r="H149" s="412" t="s">
        <v>5090</v>
      </c>
      <c r="I149" s="97" t="s">
        <v>5091</v>
      </c>
      <c r="J149" s="97" t="s">
        <v>154</v>
      </c>
      <c r="K149" s="313" t="s">
        <v>154</v>
      </c>
      <c r="L149" s="91" t="s">
        <v>5092</v>
      </c>
      <c r="M149" s="91" t="s">
        <v>5092</v>
      </c>
      <c r="N149" s="176">
        <v>45476.0</v>
      </c>
      <c r="O149" s="176">
        <v>45834.0</v>
      </c>
      <c r="P149" s="91" t="s">
        <v>124</v>
      </c>
      <c r="Q149" s="91">
        <v>0.0</v>
      </c>
      <c r="R149" s="179" t="s">
        <v>251</v>
      </c>
      <c r="S149" s="179" t="s">
        <v>127</v>
      </c>
      <c r="T149" s="179" t="s">
        <v>128</v>
      </c>
      <c r="U149" s="179" t="s">
        <v>131</v>
      </c>
      <c r="V149" s="182"/>
      <c r="W149" s="185"/>
      <c r="X149" s="182"/>
      <c r="Y149" s="180" t="s">
        <v>4193</v>
      </c>
      <c r="Z149" s="182"/>
      <c r="AA149" s="182"/>
    </row>
    <row r="150" ht="22.5" customHeight="1">
      <c r="A150" s="91">
        <f>COUNTIF('Call &amp; Chat K.-Laura'!$H$4:$H$852,H150)</f>
        <v>1</v>
      </c>
      <c r="B150" s="576">
        <v>46129.0</v>
      </c>
      <c r="C150" s="91" t="s">
        <v>83</v>
      </c>
      <c r="D150" s="91" t="s">
        <v>155</v>
      </c>
      <c r="E150" s="91" t="s">
        <v>5093</v>
      </c>
      <c r="F150" s="178">
        <v>46129.0</v>
      </c>
      <c r="G150" s="91" t="s">
        <v>5094</v>
      </c>
      <c r="H150" s="412" t="s">
        <v>5095</v>
      </c>
      <c r="I150" s="97" t="s">
        <v>5096</v>
      </c>
      <c r="J150" s="97" t="s">
        <v>5097</v>
      </c>
      <c r="K150" s="313" t="s">
        <v>5097</v>
      </c>
      <c r="L150" s="91" t="s">
        <v>5098</v>
      </c>
      <c r="M150" s="91" t="s">
        <v>5098</v>
      </c>
      <c r="N150" s="176">
        <v>45476.0</v>
      </c>
      <c r="O150" s="176">
        <v>45834.0</v>
      </c>
      <c r="P150" s="91" t="s">
        <v>143</v>
      </c>
      <c r="Q150" s="91">
        <v>1.0</v>
      </c>
      <c r="R150" s="179" t="s">
        <v>126</v>
      </c>
      <c r="S150" s="83" t="s">
        <v>195</v>
      </c>
      <c r="T150" s="179" t="s">
        <v>101</v>
      </c>
      <c r="U150" s="179" t="s">
        <v>131</v>
      </c>
      <c r="V150" s="182"/>
      <c r="W150" s="185"/>
      <c r="X150" s="182"/>
      <c r="Y150" s="616"/>
      <c r="Z150" s="182"/>
      <c r="AA150" s="182"/>
    </row>
    <row r="151" ht="22.5" customHeight="1">
      <c r="A151" s="91">
        <f>COUNTIF('Call &amp; Chat K.-Laura'!$H$4:$H$852,H151)</f>
        <v>1</v>
      </c>
      <c r="B151" s="576">
        <v>46129.0</v>
      </c>
      <c r="C151" s="91" t="s">
        <v>83</v>
      </c>
      <c r="D151" s="91" t="s">
        <v>155</v>
      </c>
      <c r="E151" s="91" t="s">
        <v>5099</v>
      </c>
      <c r="F151" s="178">
        <v>46129.0</v>
      </c>
      <c r="G151" s="91" t="s">
        <v>5100</v>
      </c>
      <c r="H151" s="412" t="s">
        <v>5101</v>
      </c>
      <c r="I151" s="97" t="s">
        <v>5102</v>
      </c>
      <c r="J151" s="97" t="s">
        <v>5103</v>
      </c>
      <c r="K151" s="313" t="s">
        <v>5103</v>
      </c>
      <c r="L151" s="91" t="s">
        <v>5104</v>
      </c>
      <c r="M151" s="182"/>
      <c r="N151" s="176">
        <v>45477.0</v>
      </c>
      <c r="O151" s="176">
        <v>45834.0</v>
      </c>
      <c r="P151" s="91" t="s">
        <v>124</v>
      </c>
      <c r="Q151" s="91">
        <v>1.0</v>
      </c>
      <c r="R151" s="179" t="s">
        <v>126</v>
      </c>
      <c r="S151" s="83" t="s">
        <v>195</v>
      </c>
      <c r="T151" s="179" t="s">
        <v>101</v>
      </c>
      <c r="U151" s="179" t="s">
        <v>131</v>
      </c>
      <c r="V151" s="182"/>
      <c r="W151" s="185"/>
      <c r="X151" s="182"/>
      <c r="Y151" s="616"/>
      <c r="Z151" s="182"/>
      <c r="AA151" s="182"/>
    </row>
    <row r="152" ht="22.5" customHeight="1">
      <c r="A152" s="91">
        <f>COUNTIF('Call &amp; Chat K.-Laura'!$H$4:$H$852,H152)</f>
        <v>1</v>
      </c>
      <c r="B152" s="576">
        <v>46129.0</v>
      </c>
      <c r="C152" s="91" t="s">
        <v>83</v>
      </c>
      <c r="D152" s="91" t="s">
        <v>155</v>
      </c>
      <c r="E152" s="91" t="s">
        <v>5106</v>
      </c>
      <c r="F152" s="178">
        <v>46129.0</v>
      </c>
      <c r="G152" s="91" t="s">
        <v>5107</v>
      </c>
      <c r="H152" s="412" t="s">
        <v>5108</v>
      </c>
      <c r="I152" s="97" t="s">
        <v>5109</v>
      </c>
      <c r="J152" s="97" t="s">
        <v>5110</v>
      </c>
      <c r="K152" s="313" t="s">
        <v>5110</v>
      </c>
      <c r="L152" s="91" t="s">
        <v>5111</v>
      </c>
      <c r="M152" s="91" t="s">
        <v>5111</v>
      </c>
      <c r="N152" s="176">
        <v>45477.0</v>
      </c>
      <c r="O152" s="176">
        <v>45834.0</v>
      </c>
      <c r="P152" s="91" t="s">
        <v>98</v>
      </c>
      <c r="Q152" s="91">
        <v>1.0</v>
      </c>
      <c r="R152" s="179" t="s">
        <v>126</v>
      </c>
      <c r="S152" s="83" t="s">
        <v>195</v>
      </c>
      <c r="T152" s="179" t="s">
        <v>101</v>
      </c>
      <c r="U152" s="179" t="s">
        <v>131</v>
      </c>
      <c r="V152" s="182"/>
      <c r="W152" s="185"/>
      <c r="X152" s="182"/>
      <c r="Y152" s="616"/>
      <c r="Z152" s="182"/>
      <c r="AA152" s="182"/>
    </row>
    <row r="153" ht="22.5" customHeight="1">
      <c r="A153" s="91">
        <f>COUNTIF('Call &amp; Chat K.-Laura'!$H$4:$H$852,H153)</f>
        <v>1</v>
      </c>
      <c r="B153" s="576">
        <v>46129.0</v>
      </c>
      <c r="C153" s="91" t="s">
        <v>83</v>
      </c>
      <c r="D153" s="91" t="s">
        <v>155</v>
      </c>
      <c r="E153" s="91" t="s">
        <v>5112</v>
      </c>
      <c r="F153" s="178">
        <v>46129.0</v>
      </c>
      <c r="G153" s="91" t="s">
        <v>5113</v>
      </c>
      <c r="H153" s="412" t="s">
        <v>5114</v>
      </c>
      <c r="I153" s="97" t="s">
        <v>5115</v>
      </c>
      <c r="J153" s="97" t="s">
        <v>5116</v>
      </c>
      <c r="K153" s="313" t="s">
        <v>5116</v>
      </c>
      <c r="L153" s="91" t="s">
        <v>5117</v>
      </c>
      <c r="M153" s="91" t="s">
        <v>5117</v>
      </c>
      <c r="N153" s="176">
        <v>45477.0</v>
      </c>
      <c r="O153" s="176">
        <v>45834.0</v>
      </c>
      <c r="P153" s="91" t="s">
        <v>143</v>
      </c>
      <c r="Q153" s="91">
        <v>1.0</v>
      </c>
      <c r="R153" s="179" t="s">
        <v>126</v>
      </c>
      <c r="S153" s="179" t="s">
        <v>145</v>
      </c>
      <c r="T153" s="179" t="s">
        <v>101</v>
      </c>
      <c r="U153" s="179" t="s">
        <v>131</v>
      </c>
      <c r="V153" s="182"/>
      <c r="W153" s="185"/>
      <c r="X153" s="182"/>
      <c r="Y153" s="616"/>
      <c r="Z153" s="182"/>
      <c r="AA153" s="182"/>
    </row>
    <row r="154" ht="22.5" customHeight="1">
      <c r="A154" s="91">
        <f>COUNTIF('Call &amp; Chat K.-Laura'!$H$4:$H$852,H154)</f>
        <v>1</v>
      </c>
      <c r="B154" s="576">
        <v>46129.0</v>
      </c>
      <c r="C154" s="91" t="s">
        <v>83</v>
      </c>
      <c r="D154" s="91" t="s">
        <v>155</v>
      </c>
      <c r="E154" s="91" t="s">
        <v>5118</v>
      </c>
      <c r="F154" s="178">
        <v>46129.0</v>
      </c>
      <c r="G154" s="91" t="s">
        <v>5119</v>
      </c>
      <c r="H154" s="412" t="s">
        <v>5120</v>
      </c>
      <c r="I154" s="97" t="s">
        <v>5121</v>
      </c>
      <c r="J154" s="97" t="s">
        <v>5122</v>
      </c>
      <c r="K154" s="313" t="s">
        <v>5123</v>
      </c>
      <c r="L154" s="91" t="s">
        <v>5124</v>
      </c>
      <c r="M154" s="91" t="s">
        <v>5124</v>
      </c>
      <c r="N154" s="176">
        <v>45481.0</v>
      </c>
      <c r="O154" s="176">
        <v>45834.0</v>
      </c>
      <c r="P154" s="91" t="s">
        <v>115</v>
      </c>
      <c r="Q154" s="91">
        <v>1.0</v>
      </c>
      <c r="R154" s="179" t="s">
        <v>126</v>
      </c>
      <c r="S154" s="83" t="s">
        <v>195</v>
      </c>
      <c r="T154" s="179" t="s">
        <v>101</v>
      </c>
      <c r="U154" s="83" t="s">
        <v>302</v>
      </c>
      <c r="V154" s="182"/>
      <c r="W154" s="185"/>
      <c r="X154" s="182"/>
      <c r="Y154" s="616"/>
      <c r="Z154" s="182"/>
      <c r="AA154" s="182"/>
    </row>
    <row r="155" ht="22.5" customHeight="1">
      <c r="A155" s="91">
        <f>COUNTIF('Call &amp; Chat K.-Laura'!$H$4:$H$852,H155)</f>
        <v>1</v>
      </c>
      <c r="B155" s="576">
        <v>46129.0</v>
      </c>
      <c r="C155" s="91" t="s">
        <v>83</v>
      </c>
      <c r="D155" s="91" t="s">
        <v>155</v>
      </c>
      <c r="E155" s="91" t="s">
        <v>5125</v>
      </c>
      <c r="F155" s="178">
        <v>46129.0</v>
      </c>
      <c r="G155" s="91" t="s">
        <v>5126</v>
      </c>
      <c r="H155" s="412" t="s">
        <v>5127</v>
      </c>
      <c r="I155" s="97" t="s">
        <v>5128</v>
      </c>
      <c r="J155" s="97" t="s">
        <v>5129</v>
      </c>
      <c r="K155" s="313" t="s">
        <v>5129</v>
      </c>
      <c r="L155" s="91" t="s">
        <v>5130</v>
      </c>
      <c r="M155" s="182"/>
      <c r="N155" s="176">
        <v>45482.0</v>
      </c>
      <c r="O155" s="176">
        <v>45834.0</v>
      </c>
      <c r="P155" s="91" t="s">
        <v>124</v>
      </c>
      <c r="Q155" s="91">
        <v>1.0</v>
      </c>
      <c r="R155" s="179" t="s">
        <v>126</v>
      </c>
      <c r="S155" s="83" t="s">
        <v>195</v>
      </c>
      <c r="T155" s="179" t="s">
        <v>101</v>
      </c>
      <c r="U155" s="83" t="s">
        <v>302</v>
      </c>
      <c r="V155" s="182"/>
      <c r="W155" s="185"/>
      <c r="X155" s="182"/>
      <c r="Y155" s="616"/>
      <c r="Z155" s="182"/>
      <c r="AA155" s="182"/>
    </row>
    <row r="156" ht="22.5" customHeight="1">
      <c r="A156" s="91">
        <f>COUNTIF('Call &amp; Chat K.-Laura'!$H$4:$H$852,H156)</f>
        <v>1</v>
      </c>
      <c r="B156" s="576">
        <v>46129.0</v>
      </c>
      <c r="C156" s="91" t="s">
        <v>83</v>
      </c>
      <c r="D156" s="91" t="s">
        <v>155</v>
      </c>
      <c r="E156" s="91" t="s">
        <v>5131</v>
      </c>
      <c r="F156" s="178">
        <v>46129.0</v>
      </c>
      <c r="G156" s="91" t="s">
        <v>5132</v>
      </c>
      <c r="H156" s="412" t="s">
        <v>5133</v>
      </c>
      <c r="I156" s="97" t="s">
        <v>5134</v>
      </c>
      <c r="J156" s="97" t="s">
        <v>5135</v>
      </c>
      <c r="K156" s="313" t="s">
        <v>5135</v>
      </c>
      <c r="L156" s="91" t="s">
        <v>5136</v>
      </c>
      <c r="M156" s="91" t="s">
        <v>5136</v>
      </c>
      <c r="N156" s="176">
        <v>45482.0</v>
      </c>
      <c r="O156" s="176">
        <v>45834.0</v>
      </c>
      <c r="P156" s="91" t="s">
        <v>124</v>
      </c>
      <c r="Q156" s="91">
        <v>1.0</v>
      </c>
      <c r="R156" s="179" t="s">
        <v>126</v>
      </c>
      <c r="S156" s="83" t="s">
        <v>195</v>
      </c>
      <c r="T156" s="179" t="s">
        <v>101</v>
      </c>
      <c r="U156" s="83" t="s">
        <v>302</v>
      </c>
      <c r="V156" s="182"/>
      <c r="W156" s="185"/>
      <c r="X156" s="182"/>
      <c r="Y156" s="616"/>
      <c r="Z156" s="182"/>
      <c r="AA156" s="182"/>
    </row>
    <row r="157" ht="22.5" customHeight="1">
      <c r="A157" s="91">
        <f>COUNTIF('Call &amp; Chat K.-Laura'!$H$4:$H$852,H157)</f>
        <v>2</v>
      </c>
      <c r="B157" s="576">
        <v>46129.0</v>
      </c>
      <c r="C157" s="91" t="s">
        <v>83</v>
      </c>
      <c r="D157" s="91" t="s">
        <v>155</v>
      </c>
      <c r="E157" s="91" t="s">
        <v>4345</v>
      </c>
      <c r="F157" s="178">
        <v>46128.0</v>
      </c>
      <c r="G157" s="91" t="s">
        <v>4346</v>
      </c>
      <c r="H157" s="412" t="s">
        <v>4347</v>
      </c>
      <c r="I157" s="97" t="s">
        <v>4348</v>
      </c>
      <c r="J157" s="97" t="s">
        <v>4349</v>
      </c>
      <c r="K157" s="313" t="s">
        <v>4349</v>
      </c>
      <c r="L157" s="91" t="s">
        <v>4350</v>
      </c>
      <c r="M157" s="91" t="s">
        <v>4350</v>
      </c>
      <c r="N157" s="176">
        <v>46128.0</v>
      </c>
      <c r="O157" s="176">
        <v>46142.0</v>
      </c>
      <c r="P157" s="91" t="s">
        <v>124</v>
      </c>
      <c r="Q157" s="91">
        <v>1.0</v>
      </c>
      <c r="R157" s="179" t="s">
        <v>381</v>
      </c>
      <c r="S157" s="83" t="s">
        <v>195</v>
      </c>
      <c r="T157" s="179" t="s">
        <v>101</v>
      </c>
      <c r="U157" s="179" t="s">
        <v>1050</v>
      </c>
      <c r="V157" s="182" t="s">
        <v>694</v>
      </c>
      <c r="W157" s="185"/>
      <c r="X157" s="182"/>
      <c r="Y157" s="97" t="s">
        <v>5139</v>
      </c>
      <c r="Z157" s="182"/>
      <c r="AA157" s="182"/>
    </row>
    <row r="158" ht="22.5" customHeight="1">
      <c r="A158" s="91">
        <f>COUNTIF('Call &amp; Chat K.-Laura'!$H$4:$H$852,H158)</f>
        <v>2</v>
      </c>
      <c r="B158" s="576">
        <v>46129.0</v>
      </c>
      <c r="C158" s="91" t="s">
        <v>83</v>
      </c>
      <c r="D158" s="91" t="s">
        <v>155</v>
      </c>
      <c r="E158" s="91" t="s">
        <v>4352</v>
      </c>
      <c r="F158" s="178">
        <v>46129.0</v>
      </c>
      <c r="G158" s="91" t="s">
        <v>4353</v>
      </c>
      <c r="H158" s="412" t="s">
        <v>1709</v>
      </c>
      <c r="I158" s="97" t="s">
        <v>1711</v>
      </c>
      <c r="J158" s="97" t="s">
        <v>1712</v>
      </c>
      <c r="K158" s="313" t="s">
        <v>1712</v>
      </c>
      <c r="L158" s="91" t="s">
        <v>1713</v>
      </c>
      <c r="M158" s="91" t="s">
        <v>1714</v>
      </c>
      <c r="N158" s="176">
        <v>46129.0</v>
      </c>
      <c r="O158" s="176">
        <v>46143.0</v>
      </c>
      <c r="P158" s="91" t="s">
        <v>124</v>
      </c>
      <c r="Q158" s="91">
        <v>1.0</v>
      </c>
      <c r="R158" s="179" t="s">
        <v>126</v>
      </c>
      <c r="S158" s="179" t="s">
        <v>381</v>
      </c>
      <c r="T158" s="179" t="s">
        <v>101</v>
      </c>
      <c r="U158" s="179" t="s">
        <v>1050</v>
      </c>
      <c r="V158" s="182"/>
      <c r="W158" s="185"/>
      <c r="X158" s="182"/>
      <c r="Y158" s="97" t="s">
        <v>5142</v>
      </c>
      <c r="Z158" s="182"/>
      <c r="AA158" s="182"/>
    </row>
    <row r="159" ht="22.5" customHeight="1">
      <c r="A159" s="91">
        <f>COUNTIF('Call &amp; Chat K.-Laura'!$H$4:$H$852,H159)</f>
        <v>2</v>
      </c>
      <c r="B159" s="576">
        <v>46129.0</v>
      </c>
      <c r="C159" s="91" t="s">
        <v>83</v>
      </c>
      <c r="D159" s="91" t="s">
        <v>155</v>
      </c>
      <c r="E159" s="91" t="s">
        <v>4354</v>
      </c>
      <c r="F159" s="178">
        <v>46129.0</v>
      </c>
      <c r="G159" s="91" t="s">
        <v>2363</v>
      </c>
      <c r="H159" s="412" t="s">
        <v>2211</v>
      </c>
      <c r="I159" s="97" t="s">
        <v>2212</v>
      </c>
      <c r="J159" s="97" t="s">
        <v>2213</v>
      </c>
      <c r="K159" s="313" t="s">
        <v>2213</v>
      </c>
      <c r="L159" s="91" t="s">
        <v>2214</v>
      </c>
      <c r="M159" s="91" t="s">
        <v>2367</v>
      </c>
      <c r="N159" s="176">
        <v>46129.0</v>
      </c>
      <c r="O159" s="176">
        <v>46143.0</v>
      </c>
      <c r="P159" s="91" t="s">
        <v>143</v>
      </c>
      <c r="Q159" s="91">
        <v>2.0</v>
      </c>
      <c r="R159" s="179" t="s">
        <v>381</v>
      </c>
      <c r="S159" s="179" t="s">
        <v>381</v>
      </c>
      <c r="T159" s="179" t="s">
        <v>101</v>
      </c>
      <c r="U159" s="179" t="s">
        <v>5143</v>
      </c>
      <c r="V159" s="182" t="s">
        <v>694</v>
      </c>
      <c r="W159" s="185"/>
      <c r="X159" s="182"/>
      <c r="Y159" s="97" t="s">
        <v>5144</v>
      </c>
      <c r="Z159" s="182"/>
      <c r="AA159" s="182"/>
    </row>
    <row r="160" ht="22.5" customHeight="1">
      <c r="A160" s="91">
        <f>COUNTIF('Call &amp; Chat K.-Laura'!$H$4:$H$852,H160)</f>
        <v>2</v>
      </c>
      <c r="B160" s="576">
        <v>46129.0</v>
      </c>
      <c r="C160" s="91" t="s">
        <v>83</v>
      </c>
      <c r="D160" s="91" t="s">
        <v>155</v>
      </c>
      <c r="E160" s="91" t="s">
        <v>4355</v>
      </c>
      <c r="F160" s="178">
        <v>46129.0</v>
      </c>
      <c r="G160" s="91" t="s">
        <v>2377</v>
      </c>
      <c r="H160" s="412" t="s">
        <v>2379</v>
      </c>
      <c r="I160" s="97" t="s">
        <v>2380</v>
      </c>
      <c r="J160" s="97" t="s">
        <v>2381</v>
      </c>
      <c r="K160" s="603" t="s">
        <v>2381</v>
      </c>
      <c r="L160" s="91" t="s">
        <v>2382</v>
      </c>
      <c r="M160" s="91" t="s">
        <v>2382</v>
      </c>
      <c r="N160" s="176">
        <v>46129.0</v>
      </c>
      <c r="O160" s="176">
        <v>46143.0</v>
      </c>
      <c r="P160" s="91" t="s">
        <v>124</v>
      </c>
      <c r="Q160" s="91">
        <v>1.0</v>
      </c>
      <c r="R160" s="179" t="s">
        <v>126</v>
      </c>
      <c r="S160" s="179" t="s">
        <v>350</v>
      </c>
      <c r="T160" s="179" t="s">
        <v>101</v>
      </c>
      <c r="U160" s="179" t="s">
        <v>1050</v>
      </c>
      <c r="V160" s="182"/>
      <c r="W160" s="185"/>
      <c r="X160" s="182"/>
      <c r="Y160" s="97" t="s">
        <v>5145</v>
      </c>
      <c r="Z160" s="182"/>
      <c r="AA160" s="182"/>
    </row>
    <row r="161" ht="22.5" customHeight="1">
      <c r="A161" s="91">
        <f>COUNTIF('Call &amp; Chat K.-Laura'!$H$4:$H$878,H161)</f>
        <v>4</v>
      </c>
      <c r="B161" s="576">
        <v>46128.0</v>
      </c>
      <c r="C161" s="91" t="s">
        <v>83</v>
      </c>
      <c r="D161" s="91" t="s">
        <v>155</v>
      </c>
      <c r="E161" s="91" t="s">
        <v>3822</v>
      </c>
      <c r="F161" s="178">
        <v>46120.0</v>
      </c>
      <c r="G161" s="91" t="s">
        <v>2297</v>
      </c>
      <c r="H161" s="412" t="s">
        <v>2298</v>
      </c>
      <c r="I161" s="97" t="s">
        <v>2300</v>
      </c>
      <c r="J161" s="97" t="s">
        <v>2085</v>
      </c>
      <c r="K161" s="603" t="s">
        <v>2085</v>
      </c>
      <c r="L161" s="91" t="s">
        <v>2301</v>
      </c>
      <c r="M161" s="91" t="s">
        <v>2301</v>
      </c>
      <c r="N161" s="176">
        <v>46120.0</v>
      </c>
      <c r="O161" s="176">
        <v>46134.0</v>
      </c>
      <c r="P161" s="91" t="s">
        <v>124</v>
      </c>
      <c r="Q161" s="91">
        <v>1.0</v>
      </c>
      <c r="R161" s="179" t="s">
        <v>126</v>
      </c>
      <c r="S161" s="179" t="s">
        <v>145</v>
      </c>
      <c r="T161" s="179" t="s">
        <v>101</v>
      </c>
      <c r="U161" s="179" t="s">
        <v>131</v>
      </c>
      <c r="V161" s="182"/>
      <c r="W161" s="185"/>
      <c r="X161" s="182"/>
      <c r="Y161" s="182"/>
      <c r="Z161" s="182"/>
      <c r="AA161" s="182"/>
    </row>
    <row r="162" ht="22.5" customHeight="1">
      <c r="A162" s="91">
        <f>COUNTIF('Call &amp; Chat K.-Laura'!$H$4:$H$878,H162)</f>
        <v>1</v>
      </c>
      <c r="B162" s="576">
        <v>46128.0</v>
      </c>
      <c r="C162" s="91" t="s">
        <v>83</v>
      </c>
      <c r="D162" s="91" t="s">
        <v>155</v>
      </c>
      <c r="E162" s="91" t="s">
        <v>5146</v>
      </c>
      <c r="F162" s="178">
        <v>46128.0</v>
      </c>
      <c r="G162" s="91" t="s">
        <v>5147</v>
      </c>
      <c r="H162" s="412" t="s">
        <v>5148</v>
      </c>
      <c r="I162" s="97" t="s">
        <v>5149</v>
      </c>
      <c r="J162" s="97" t="s">
        <v>3269</v>
      </c>
      <c r="K162" s="313" t="s">
        <v>3269</v>
      </c>
      <c r="L162" s="91" t="s">
        <v>5150</v>
      </c>
      <c r="M162" s="91" t="s">
        <v>5150</v>
      </c>
      <c r="N162" s="176">
        <v>45420.0</v>
      </c>
      <c r="O162" s="176">
        <v>46199.0</v>
      </c>
      <c r="P162" s="91" t="s">
        <v>124</v>
      </c>
      <c r="Q162" s="91">
        <v>1.0</v>
      </c>
      <c r="R162" s="179" t="s">
        <v>381</v>
      </c>
      <c r="S162" s="179" t="s">
        <v>195</v>
      </c>
      <c r="T162" s="179" t="s">
        <v>128</v>
      </c>
      <c r="U162" s="83" t="s">
        <v>131</v>
      </c>
      <c r="V162" s="182"/>
      <c r="W162" s="185"/>
      <c r="X162" s="182"/>
      <c r="Y162" s="180" t="s">
        <v>5151</v>
      </c>
      <c r="Z162" s="182"/>
      <c r="AA162" s="182"/>
    </row>
    <row r="163" ht="22.5" customHeight="1">
      <c r="A163" s="91">
        <f>COUNTIF('Call &amp; Chat K.-Laura'!$H$4:$H$878,H163)</f>
        <v>2</v>
      </c>
      <c r="B163" s="576">
        <v>46128.0</v>
      </c>
      <c r="C163" s="91" t="s">
        <v>83</v>
      </c>
      <c r="D163" s="91" t="s">
        <v>155</v>
      </c>
      <c r="E163" s="91" t="s">
        <v>5152</v>
      </c>
      <c r="F163" s="178">
        <v>46128.0</v>
      </c>
      <c r="G163" s="91" t="s">
        <v>5153</v>
      </c>
      <c r="H163" s="412" t="s">
        <v>5154</v>
      </c>
      <c r="I163" s="97" t="s">
        <v>5155</v>
      </c>
      <c r="J163" s="97" t="s">
        <v>5156</v>
      </c>
      <c r="K163" s="313" t="s">
        <v>5156</v>
      </c>
      <c r="L163" s="91" t="s">
        <v>5157</v>
      </c>
      <c r="M163" s="91" t="s">
        <v>5157</v>
      </c>
      <c r="N163" s="176">
        <v>45420.0</v>
      </c>
      <c r="O163" s="176">
        <v>46199.0</v>
      </c>
      <c r="P163" s="91" t="s">
        <v>124</v>
      </c>
      <c r="Q163" s="91">
        <v>0.0</v>
      </c>
      <c r="R163" s="179" t="s">
        <v>99</v>
      </c>
      <c r="S163" s="179" t="s">
        <v>127</v>
      </c>
      <c r="T163" s="179" t="s">
        <v>128</v>
      </c>
      <c r="U163" s="179" t="s">
        <v>302</v>
      </c>
      <c r="V163" s="182"/>
      <c r="W163" s="185"/>
      <c r="X163" s="182"/>
      <c r="Y163" s="180" t="s">
        <v>5158</v>
      </c>
      <c r="Z163" s="182"/>
      <c r="AA163" s="182"/>
    </row>
    <row r="164" ht="22.5" customHeight="1">
      <c r="A164" s="91">
        <f>COUNTIF('Call &amp; Chat K.-Laura'!$H$4:$H$878,H164)</f>
        <v>1</v>
      </c>
      <c r="B164" s="576">
        <v>46128.0</v>
      </c>
      <c r="C164" s="91" t="s">
        <v>83</v>
      </c>
      <c r="D164" s="91" t="s">
        <v>155</v>
      </c>
      <c r="E164" s="91" t="s">
        <v>3418</v>
      </c>
      <c r="F164" s="178">
        <v>46128.0</v>
      </c>
      <c r="G164" s="91" t="s">
        <v>5159</v>
      </c>
      <c r="H164" s="412" t="s">
        <v>5160</v>
      </c>
      <c r="I164" s="97" t="s">
        <v>5161</v>
      </c>
      <c r="J164" s="97" t="s">
        <v>5162</v>
      </c>
      <c r="K164" s="313" t="s">
        <v>5162</v>
      </c>
      <c r="L164" s="91" t="s">
        <v>5163</v>
      </c>
      <c r="M164" s="182"/>
      <c r="N164" s="176">
        <v>45420.0</v>
      </c>
      <c r="O164" s="176">
        <v>46199.0</v>
      </c>
      <c r="P164" s="91" t="s">
        <v>143</v>
      </c>
      <c r="Q164" s="91">
        <v>1.0</v>
      </c>
      <c r="R164" s="179" t="s">
        <v>126</v>
      </c>
      <c r="S164" s="83" t="s">
        <v>195</v>
      </c>
      <c r="T164" s="179" t="s">
        <v>101</v>
      </c>
      <c r="U164" s="179" t="s">
        <v>131</v>
      </c>
      <c r="V164" s="182"/>
      <c r="W164" s="185"/>
      <c r="X164" s="182"/>
      <c r="Y164" s="616"/>
      <c r="Z164" s="182"/>
      <c r="AA164" s="182"/>
    </row>
    <row r="165" ht="22.5" customHeight="1">
      <c r="A165" s="91">
        <f>COUNTIF('Call &amp; Chat K.-Laura'!$H$4:$H$878,H165)</f>
        <v>1</v>
      </c>
      <c r="B165" s="576">
        <v>46128.0</v>
      </c>
      <c r="C165" s="91" t="s">
        <v>83</v>
      </c>
      <c r="D165" s="91" t="s">
        <v>155</v>
      </c>
      <c r="E165" s="91" t="s">
        <v>5164</v>
      </c>
      <c r="F165" s="178">
        <v>46128.0</v>
      </c>
      <c r="G165" s="91" t="s">
        <v>5165</v>
      </c>
      <c r="H165" s="412" t="s">
        <v>5166</v>
      </c>
      <c r="I165" s="97" t="s">
        <v>5167</v>
      </c>
      <c r="J165" s="97" t="s">
        <v>5168</v>
      </c>
      <c r="K165" s="313" t="s">
        <v>5168</v>
      </c>
      <c r="L165" s="91" t="s">
        <v>5169</v>
      </c>
      <c r="M165" s="91" t="s">
        <v>5170</v>
      </c>
      <c r="N165" s="176">
        <v>45420.0</v>
      </c>
      <c r="O165" s="176">
        <v>46199.0</v>
      </c>
      <c r="P165" s="91" t="s">
        <v>213</v>
      </c>
      <c r="Q165" s="91">
        <v>1.0</v>
      </c>
      <c r="R165" s="179" t="s">
        <v>126</v>
      </c>
      <c r="S165" s="83" t="s">
        <v>195</v>
      </c>
      <c r="T165" s="179" t="s">
        <v>101</v>
      </c>
      <c r="U165" s="179" t="s">
        <v>131</v>
      </c>
      <c r="V165" s="182"/>
      <c r="W165" s="185"/>
      <c r="X165" s="182"/>
      <c r="Y165" s="616"/>
      <c r="Z165" s="182"/>
      <c r="AA165" s="182"/>
    </row>
    <row r="166" ht="22.5" customHeight="1">
      <c r="A166" s="91">
        <f>COUNTIF('Call &amp; Chat K.-Laura'!$H$4:$H$878,H166)</f>
        <v>1</v>
      </c>
      <c r="B166" s="576">
        <v>46128.0</v>
      </c>
      <c r="C166" s="91" t="s">
        <v>83</v>
      </c>
      <c r="D166" s="91" t="s">
        <v>155</v>
      </c>
      <c r="E166" s="91" t="s">
        <v>5171</v>
      </c>
      <c r="F166" s="178">
        <v>46128.0</v>
      </c>
      <c r="G166" s="91" t="s">
        <v>5172</v>
      </c>
      <c r="H166" s="412" t="s">
        <v>5173</v>
      </c>
      <c r="I166" s="97" t="s">
        <v>5174</v>
      </c>
      <c r="J166" s="97" t="s">
        <v>5174</v>
      </c>
      <c r="K166" s="313" t="s">
        <v>5174</v>
      </c>
      <c r="L166" s="91" t="s">
        <v>5175</v>
      </c>
      <c r="M166" s="91" t="s">
        <v>5175</v>
      </c>
      <c r="N166" s="176">
        <v>45421.0</v>
      </c>
      <c r="O166" s="176">
        <v>46199.0</v>
      </c>
      <c r="P166" s="91" t="s">
        <v>124</v>
      </c>
      <c r="Q166" s="91">
        <v>1.0</v>
      </c>
      <c r="R166" s="179" t="s">
        <v>126</v>
      </c>
      <c r="S166" s="83" t="s">
        <v>195</v>
      </c>
      <c r="T166" s="179" t="s">
        <v>101</v>
      </c>
      <c r="U166" s="179" t="s">
        <v>131</v>
      </c>
      <c r="V166" s="182"/>
      <c r="W166" s="185"/>
      <c r="X166" s="182"/>
      <c r="Y166" s="616"/>
      <c r="Z166" s="182"/>
      <c r="AA166" s="182"/>
    </row>
    <row r="167" ht="22.5" customHeight="1">
      <c r="A167" s="91">
        <f>COUNTIF('Call &amp; Chat K.-Laura'!$H$4:$H$878,H167)</f>
        <v>1</v>
      </c>
      <c r="B167" s="576">
        <v>46128.0</v>
      </c>
      <c r="C167" s="91" t="s">
        <v>83</v>
      </c>
      <c r="D167" s="91" t="s">
        <v>155</v>
      </c>
      <c r="E167" s="91" t="s">
        <v>5176</v>
      </c>
      <c r="F167" s="178">
        <v>46128.0</v>
      </c>
      <c r="G167" s="91" t="s">
        <v>5177</v>
      </c>
      <c r="H167" s="412" t="s">
        <v>5178</v>
      </c>
      <c r="I167" s="97" t="s">
        <v>5179</v>
      </c>
      <c r="J167" s="97" t="s">
        <v>5180</v>
      </c>
      <c r="K167" s="313" t="s">
        <v>5180</v>
      </c>
      <c r="L167" s="91" t="s">
        <v>5181</v>
      </c>
      <c r="M167" s="91" t="s">
        <v>5182</v>
      </c>
      <c r="N167" s="176">
        <v>45423.0</v>
      </c>
      <c r="O167" s="176">
        <v>46199.0</v>
      </c>
      <c r="P167" s="91" t="s">
        <v>124</v>
      </c>
      <c r="Q167" s="91">
        <v>0.0</v>
      </c>
      <c r="R167" s="179" t="s">
        <v>251</v>
      </c>
      <c r="S167" s="179" t="s">
        <v>127</v>
      </c>
      <c r="T167" s="179" t="s">
        <v>128</v>
      </c>
      <c r="U167" s="179" t="s">
        <v>131</v>
      </c>
      <c r="V167" s="182"/>
      <c r="W167" s="185"/>
      <c r="X167" s="182"/>
      <c r="Y167" s="180" t="s">
        <v>4193</v>
      </c>
      <c r="Z167" s="182"/>
      <c r="AA167" s="182"/>
    </row>
    <row r="168" ht="22.5" customHeight="1">
      <c r="A168" s="91">
        <f>COUNTIF('Call &amp; Chat K.-Laura'!$H$4:$H$878,H168)</f>
        <v>1</v>
      </c>
      <c r="B168" s="576">
        <v>46128.0</v>
      </c>
      <c r="C168" s="91" t="s">
        <v>83</v>
      </c>
      <c r="D168" s="91" t="s">
        <v>155</v>
      </c>
      <c r="E168" s="91" t="s">
        <v>5183</v>
      </c>
      <c r="F168" s="178">
        <v>46128.0</v>
      </c>
      <c r="G168" s="91" t="s">
        <v>5184</v>
      </c>
      <c r="H168" s="412" t="s">
        <v>5185</v>
      </c>
      <c r="I168" s="97" t="s">
        <v>5186</v>
      </c>
      <c r="J168" s="97" t="s">
        <v>5187</v>
      </c>
      <c r="K168" s="313" t="s">
        <v>5187</v>
      </c>
      <c r="L168" s="91" t="s">
        <v>5188</v>
      </c>
      <c r="M168" s="91" t="s">
        <v>5188</v>
      </c>
      <c r="N168" s="176">
        <v>45423.0</v>
      </c>
      <c r="O168" s="176">
        <v>46199.0</v>
      </c>
      <c r="P168" s="91" t="s">
        <v>135</v>
      </c>
      <c r="Q168" s="91">
        <v>1.0</v>
      </c>
      <c r="R168" s="179" t="s">
        <v>126</v>
      </c>
      <c r="S168" s="83" t="s">
        <v>195</v>
      </c>
      <c r="T168" s="179" t="s">
        <v>101</v>
      </c>
      <c r="U168" s="179" t="s">
        <v>131</v>
      </c>
      <c r="V168" s="182"/>
      <c r="W168" s="185"/>
      <c r="X168" s="182"/>
      <c r="Y168" s="616"/>
      <c r="Z168" s="182"/>
      <c r="AA168" s="182"/>
    </row>
    <row r="169" ht="22.5" customHeight="1">
      <c r="A169" s="91">
        <f>COUNTIF('Call &amp; Chat K.-Laura'!$H$4:$H$878,H169)</f>
        <v>1</v>
      </c>
      <c r="B169" s="576">
        <v>46128.0</v>
      </c>
      <c r="C169" s="91" t="s">
        <v>83</v>
      </c>
      <c r="D169" s="91" t="s">
        <v>155</v>
      </c>
      <c r="E169" s="91" t="s">
        <v>5189</v>
      </c>
      <c r="F169" s="178">
        <v>46128.0</v>
      </c>
      <c r="G169" s="91" t="s">
        <v>5190</v>
      </c>
      <c r="H169" s="412" t="s">
        <v>5191</v>
      </c>
      <c r="I169" s="97" t="s">
        <v>5192</v>
      </c>
      <c r="J169" s="97" t="s">
        <v>5193</v>
      </c>
      <c r="K169" s="313" t="s">
        <v>5193</v>
      </c>
      <c r="L169" s="91" t="s">
        <v>5194</v>
      </c>
      <c r="M169" s="91" t="s">
        <v>5194</v>
      </c>
      <c r="N169" s="176">
        <v>45423.0</v>
      </c>
      <c r="O169" s="176">
        <v>46199.0</v>
      </c>
      <c r="P169" s="91" t="s">
        <v>95</v>
      </c>
      <c r="Q169" s="91">
        <v>0.0</v>
      </c>
      <c r="R169" s="179" t="s">
        <v>251</v>
      </c>
      <c r="S169" s="179" t="s">
        <v>127</v>
      </c>
      <c r="T169" s="179" t="s">
        <v>128</v>
      </c>
      <c r="U169" s="179" t="s">
        <v>131</v>
      </c>
      <c r="V169" s="182"/>
      <c r="W169" s="185"/>
      <c r="X169" s="182"/>
      <c r="Y169" s="180" t="s">
        <v>4193</v>
      </c>
      <c r="Z169" s="182"/>
      <c r="AA169" s="182"/>
    </row>
    <row r="170" ht="22.5" customHeight="1">
      <c r="A170" s="91">
        <f>COUNTIF('Call &amp; Chat K.-Laura'!$H$4:$H$878,H170)</f>
        <v>1</v>
      </c>
      <c r="B170" s="576">
        <v>46128.0</v>
      </c>
      <c r="C170" s="91" t="s">
        <v>83</v>
      </c>
      <c r="D170" s="91" t="s">
        <v>155</v>
      </c>
      <c r="E170" s="91" t="s">
        <v>5195</v>
      </c>
      <c r="F170" s="178">
        <v>46128.0</v>
      </c>
      <c r="G170" s="91" t="s">
        <v>5196</v>
      </c>
      <c r="H170" s="412" t="s">
        <v>5197</v>
      </c>
      <c r="I170" s="97" t="s">
        <v>5198</v>
      </c>
      <c r="J170" s="97" t="s">
        <v>5199</v>
      </c>
      <c r="K170" s="313" t="s">
        <v>5200</v>
      </c>
      <c r="L170" s="91" t="s">
        <v>5201</v>
      </c>
      <c r="M170" s="91" t="s">
        <v>5202</v>
      </c>
      <c r="N170" s="176">
        <v>45423.0</v>
      </c>
      <c r="O170" s="176">
        <v>46199.0</v>
      </c>
      <c r="P170" s="91" t="s">
        <v>143</v>
      </c>
      <c r="Q170" s="91">
        <v>0.0</v>
      </c>
      <c r="R170" s="179" t="s">
        <v>251</v>
      </c>
      <c r="S170" s="179" t="s">
        <v>127</v>
      </c>
      <c r="T170" s="179" t="s">
        <v>128</v>
      </c>
      <c r="U170" s="179" t="s">
        <v>131</v>
      </c>
      <c r="V170" s="182"/>
      <c r="W170" s="185"/>
      <c r="X170" s="182"/>
      <c r="Y170" s="180" t="s">
        <v>4193</v>
      </c>
      <c r="Z170" s="182"/>
      <c r="AA170" s="182"/>
    </row>
    <row r="171" ht="22.5" customHeight="1">
      <c r="A171" s="91">
        <f>COUNTIF('Call &amp; Chat K.-Laura'!$H$4:$H$878,H171)</f>
        <v>1</v>
      </c>
      <c r="B171" s="576">
        <v>46128.0</v>
      </c>
      <c r="C171" s="91" t="s">
        <v>83</v>
      </c>
      <c r="D171" s="91" t="s">
        <v>155</v>
      </c>
      <c r="E171" s="91" t="s">
        <v>5203</v>
      </c>
      <c r="F171" s="178">
        <v>46128.0</v>
      </c>
      <c r="G171" s="91" t="s">
        <v>5204</v>
      </c>
      <c r="H171" s="412" t="s">
        <v>5205</v>
      </c>
      <c r="I171" s="97" t="s">
        <v>5206</v>
      </c>
      <c r="J171" s="97" t="s">
        <v>154</v>
      </c>
      <c r="K171" s="313" t="s">
        <v>154</v>
      </c>
      <c r="L171" s="91" t="s">
        <v>5207</v>
      </c>
      <c r="M171" s="182"/>
      <c r="N171" s="176">
        <v>45425.0</v>
      </c>
      <c r="O171" s="176">
        <v>46199.0</v>
      </c>
      <c r="P171" s="91" t="s">
        <v>124</v>
      </c>
      <c r="Q171" s="91">
        <v>1.0</v>
      </c>
      <c r="R171" s="179" t="s">
        <v>126</v>
      </c>
      <c r="S171" s="83" t="s">
        <v>195</v>
      </c>
      <c r="T171" s="179" t="s">
        <v>101</v>
      </c>
      <c r="U171" s="179" t="s">
        <v>131</v>
      </c>
      <c r="V171" s="182"/>
      <c r="W171" s="185"/>
      <c r="X171" s="182"/>
      <c r="Y171" s="616"/>
      <c r="Z171" s="182"/>
      <c r="AA171" s="182"/>
    </row>
    <row r="172" ht="22.5" customHeight="1">
      <c r="A172" s="91">
        <f>COUNTIF('Call &amp; Chat K.-Laura'!$H$4:$H$878,H172)</f>
        <v>1</v>
      </c>
      <c r="B172" s="576">
        <v>46128.0</v>
      </c>
      <c r="C172" s="91" t="s">
        <v>83</v>
      </c>
      <c r="D172" s="91" t="s">
        <v>155</v>
      </c>
      <c r="E172" s="91" t="s">
        <v>5208</v>
      </c>
      <c r="F172" s="178">
        <v>46128.0</v>
      </c>
      <c r="G172" s="91" t="s">
        <v>5209</v>
      </c>
      <c r="H172" s="412" t="s">
        <v>5210</v>
      </c>
      <c r="I172" s="97" t="s">
        <v>5211</v>
      </c>
      <c r="J172" s="97" t="s">
        <v>5212</v>
      </c>
      <c r="K172" s="313" t="s">
        <v>5212</v>
      </c>
      <c r="L172" s="91" t="s">
        <v>5213</v>
      </c>
      <c r="M172" s="182"/>
      <c r="N172" s="176">
        <v>45426.0</v>
      </c>
      <c r="O172" s="176">
        <v>46199.0</v>
      </c>
      <c r="P172" s="91" t="s">
        <v>143</v>
      </c>
      <c r="Q172" s="91">
        <v>1.0</v>
      </c>
      <c r="R172" s="179" t="s">
        <v>126</v>
      </c>
      <c r="S172" s="83" t="s">
        <v>195</v>
      </c>
      <c r="T172" s="179" t="s">
        <v>101</v>
      </c>
      <c r="U172" s="179" t="s">
        <v>131</v>
      </c>
      <c r="V172" s="182"/>
      <c r="W172" s="185"/>
      <c r="X172" s="182"/>
      <c r="Y172" s="616"/>
      <c r="Z172" s="182"/>
      <c r="AA172" s="182"/>
    </row>
    <row r="173" ht="22.5" customHeight="1">
      <c r="A173" s="91">
        <f>COUNTIF('Call &amp; Chat K.-Laura'!$H$4:$H$878,H173)</f>
        <v>1</v>
      </c>
      <c r="B173" s="576">
        <v>46128.0</v>
      </c>
      <c r="C173" s="91" t="s">
        <v>83</v>
      </c>
      <c r="D173" s="91" t="s">
        <v>155</v>
      </c>
      <c r="E173" s="91" t="s">
        <v>5214</v>
      </c>
      <c r="F173" s="178">
        <v>46128.0</v>
      </c>
      <c r="G173" s="91" t="s">
        <v>5215</v>
      </c>
      <c r="H173" s="412" t="s">
        <v>5216</v>
      </c>
      <c r="I173" s="97" t="s">
        <v>5217</v>
      </c>
      <c r="J173" s="97" t="s">
        <v>5218</v>
      </c>
      <c r="K173" s="313" t="s">
        <v>5218</v>
      </c>
      <c r="L173" s="91" t="s">
        <v>5219</v>
      </c>
      <c r="M173" s="91" t="s">
        <v>5220</v>
      </c>
      <c r="N173" s="176">
        <v>45426.0</v>
      </c>
      <c r="O173" s="176">
        <v>46199.0</v>
      </c>
      <c r="P173" s="91" t="s">
        <v>143</v>
      </c>
      <c r="Q173" s="91">
        <v>1.0</v>
      </c>
      <c r="R173" s="179" t="s">
        <v>126</v>
      </c>
      <c r="S173" s="83" t="s">
        <v>195</v>
      </c>
      <c r="T173" s="179" t="s">
        <v>101</v>
      </c>
      <c r="U173" s="179" t="s">
        <v>131</v>
      </c>
      <c r="V173" s="182"/>
      <c r="W173" s="185"/>
      <c r="X173" s="182"/>
      <c r="Y173" s="616"/>
      <c r="Z173" s="182"/>
      <c r="AA173" s="182"/>
    </row>
    <row r="174" ht="22.5" customHeight="1">
      <c r="A174" s="91">
        <f>COUNTIF('Call &amp; Chat K.-Laura'!$H$4:$H$878,H174)</f>
        <v>1</v>
      </c>
      <c r="B174" s="576">
        <v>46128.0</v>
      </c>
      <c r="C174" s="91" t="s">
        <v>83</v>
      </c>
      <c r="D174" s="91" t="s">
        <v>155</v>
      </c>
      <c r="E174" s="91" t="s">
        <v>5221</v>
      </c>
      <c r="F174" s="178">
        <v>46128.0</v>
      </c>
      <c r="G174" s="91" t="s">
        <v>5222</v>
      </c>
      <c r="H174" s="412" t="s">
        <v>5223</v>
      </c>
      <c r="I174" s="97" t="s">
        <v>5224</v>
      </c>
      <c r="J174" s="97" t="s">
        <v>5224</v>
      </c>
      <c r="K174" s="313" t="s">
        <v>5224</v>
      </c>
      <c r="L174" s="91" t="s">
        <v>5225</v>
      </c>
      <c r="M174" s="91" t="s">
        <v>5225</v>
      </c>
      <c r="N174" s="176">
        <v>45426.0</v>
      </c>
      <c r="O174" s="176">
        <v>46199.0</v>
      </c>
      <c r="P174" s="91" t="s">
        <v>124</v>
      </c>
      <c r="Q174" s="91">
        <v>1.0</v>
      </c>
      <c r="R174" s="179" t="s">
        <v>126</v>
      </c>
      <c r="S174" s="83" t="s">
        <v>195</v>
      </c>
      <c r="T174" s="179" t="s">
        <v>101</v>
      </c>
      <c r="U174" s="179" t="s">
        <v>131</v>
      </c>
      <c r="V174" s="182"/>
      <c r="W174" s="185"/>
      <c r="X174" s="182"/>
      <c r="Y174" s="616"/>
      <c r="Z174" s="182"/>
      <c r="AA174" s="182"/>
    </row>
    <row r="175" ht="22.5" customHeight="1">
      <c r="A175" s="91">
        <f>COUNTIF('Call &amp; Chat K.-Laura'!$H$4:$H$878,H175)</f>
        <v>1</v>
      </c>
      <c r="B175" s="576">
        <v>46128.0</v>
      </c>
      <c r="C175" s="91" t="s">
        <v>83</v>
      </c>
      <c r="D175" s="91" t="s">
        <v>155</v>
      </c>
      <c r="E175" s="91" t="s">
        <v>5226</v>
      </c>
      <c r="F175" s="178">
        <v>46128.0</v>
      </c>
      <c r="G175" s="91" t="s">
        <v>5227</v>
      </c>
      <c r="H175" s="412" t="s">
        <v>5228</v>
      </c>
      <c r="I175" s="97" t="s">
        <v>5229</v>
      </c>
      <c r="J175" s="97" t="s">
        <v>5229</v>
      </c>
      <c r="K175" s="313" t="s">
        <v>5229</v>
      </c>
      <c r="L175" s="91" t="s">
        <v>5230</v>
      </c>
      <c r="M175" s="91" t="s">
        <v>5230</v>
      </c>
      <c r="N175" s="176">
        <v>45426.0</v>
      </c>
      <c r="O175" s="176">
        <v>46199.0</v>
      </c>
      <c r="P175" s="91" t="s">
        <v>143</v>
      </c>
      <c r="Q175" s="91">
        <v>1.0</v>
      </c>
      <c r="R175" s="179" t="s">
        <v>126</v>
      </c>
      <c r="S175" s="83" t="s">
        <v>195</v>
      </c>
      <c r="T175" s="179" t="s">
        <v>101</v>
      </c>
      <c r="U175" s="179" t="s">
        <v>131</v>
      </c>
      <c r="V175" s="182"/>
      <c r="W175" s="185"/>
      <c r="X175" s="182"/>
      <c r="Y175" s="616"/>
      <c r="Z175" s="182"/>
      <c r="AA175" s="182"/>
    </row>
    <row r="176" ht="22.5" customHeight="1">
      <c r="A176" s="91">
        <f>COUNTIF('Call &amp; Chat K.-Laura'!$H$4:$H$878,H176)</f>
        <v>1</v>
      </c>
      <c r="B176" s="576">
        <v>46128.0</v>
      </c>
      <c r="C176" s="91" t="s">
        <v>83</v>
      </c>
      <c r="D176" s="91" t="s">
        <v>155</v>
      </c>
      <c r="E176" s="91" t="s">
        <v>5231</v>
      </c>
      <c r="F176" s="178">
        <v>46128.0</v>
      </c>
      <c r="G176" s="91" t="s">
        <v>5232</v>
      </c>
      <c r="H176" s="412" t="s">
        <v>5233</v>
      </c>
      <c r="I176" s="97" t="s">
        <v>5234</v>
      </c>
      <c r="J176" s="97" t="s">
        <v>5235</v>
      </c>
      <c r="K176" s="313" t="s">
        <v>5235</v>
      </c>
      <c r="L176" s="91" t="s">
        <v>5236</v>
      </c>
      <c r="M176" s="91" t="s">
        <v>5236</v>
      </c>
      <c r="N176" s="176">
        <v>45426.0</v>
      </c>
      <c r="O176" s="176">
        <v>46199.0</v>
      </c>
      <c r="P176" s="91" t="s">
        <v>124</v>
      </c>
      <c r="Q176" s="91">
        <v>1.0</v>
      </c>
      <c r="R176" s="179" t="s">
        <v>126</v>
      </c>
      <c r="S176" s="83" t="s">
        <v>195</v>
      </c>
      <c r="T176" s="179" t="s">
        <v>101</v>
      </c>
      <c r="U176" s="179" t="s">
        <v>131</v>
      </c>
      <c r="V176" s="182"/>
      <c r="W176" s="185"/>
      <c r="X176" s="182"/>
      <c r="Y176" s="616"/>
      <c r="Z176" s="182"/>
      <c r="AA176" s="182"/>
    </row>
    <row r="177" ht="19.5" customHeight="1">
      <c r="A177" s="91">
        <f>COUNTIF('Call &amp; Chat K.-Laura'!$H$4:$H$878,H177)</f>
        <v>1</v>
      </c>
      <c r="B177" s="576">
        <v>46128.0</v>
      </c>
      <c r="C177" s="91" t="s">
        <v>83</v>
      </c>
      <c r="D177" s="91" t="s">
        <v>155</v>
      </c>
      <c r="E177" s="91" t="s">
        <v>5237</v>
      </c>
      <c r="F177" s="178">
        <v>46128.0</v>
      </c>
      <c r="G177" s="91" t="s">
        <v>5238</v>
      </c>
      <c r="H177" s="412" t="s">
        <v>5239</v>
      </c>
      <c r="I177" s="97" t="s">
        <v>5240</v>
      </c>
      <c r="J177" s="97" t="s">
        <v>5241</v>
      </c>
      <c r="K177" s="313" t="s">
        <v>5241</v>
      </c>
      <c r="L177" s="91" t="s">
        <v>5242</v>
      </c>
      <c r="M177" s="91" t="s">
        <v>5242</v>
      </c>
      <c r="N177" s="176">
        <v>45426.0</v>
      </c>
      <c r="O177" s="176">
        <v>46199.0</v>
      </c>
      <c r="P177" s="91" t="s">
        <v>143</v>
      </c>
      <c r="Q177" s="91">
        <v>1.0</v>
      </c>
      <c r="R177" s="179" t="s">
        <v>126</v>
      </c>
      <c r="S177" s="83" t="s">
        <v>195</v>
      </c>
      <c r="T177" s="179" t="s">
        <v>101</v>
      </c>
      <c r="U177" s="179" t="s">
        <v>131</v>
      </c>
      <c r="V177" s="182"/>
      <c r="W177" s="185"/>
      <c r="X177" s="182"/>
      <c r="Y177" s="616"/>
      <c r="Z177" s="182"/>
      <c r="AA177" s="182"/>
    </row>
    <row r="178" ht="22.5" customHeight="1">
      <c r="A178" s="91">
        <f>COUNTIF('Call &amp; Chat K.-Laura'!$H$4:$H$878,H178)</f>
        <v>1</v>
      </c>
      <c r="B178" s="576">
        <v>46128.0</v>
      </c>
      <c r="C178" s="91" t="s">
        <v>83</v>
      </c>
      <c r="D178" s="91" t="s">
        <v>155</v>
      </c>
      <c r="E178" s="91" t="s">
        <v>5243</v>
      </c>
      <c r="F178" s="178">
        <v>46128.0</v>
      </c>
      <c r="G178" s="91" t="s">
        <v>5244</v>
      </c>
      <c r="H178" s="412" t="s">
        <v>5245</v>
      </c>
      <c r="I178" s="97" t="s">
        <v>5246</v>
      </c>
      <c r="J178" s="97" t="s">
        <v>253</v>
      </c>
      <c r="K178" s="313" t="s">
        <v>253</v>
      </c>
      <c r="L178" s="91" t="s">
        <v>5247</v>
      </c>
      <c r="M178" s="91" t="s">
        <v>5247</v>
      </c>
      <c r="N178" s="176">
        <v>45428.0</v>
      </c>
      <c r="O178" s="176">
        <v>46199.0</v>
      </c>
      <c r="P178" s="91" t="s">
        <v>98</v>
      </c>
      <c r="Q178" s="91">
        <v>1.0</v>
      </c>
      <c r="R178" s="179" t="s">
        <v>126</v>
      </c>
      <c r="S178" s="83" t="s">
        <v>195</v>
      </c>
      <c r="T178" s="179" t="s">
        <v>101</v>
      </c>
      <c r="U178" s="179" t="s">
        <v>131</v>
      </c>
      <c r="V178" s="182"/>
      <c r="W178" s="185"/>
      <c r="X178" s="182"/>
      <c r="Y178" s="616"/>
      <c r="Z178" s="182"/>
      <c r="AA178" s="182"/>
    </row>
    <row r="179" ht="22.5" customHeight="1">
      <c r="A179" s="91">
        <f>COUNTIF('Call &amp; Chat K.-Laura'!$H$4:$H$878,H179)</f>
        <v>1</v>
      </c>
      <c r="B179" s="576">
        <v>46128.0</v>
      </c>
      <c r="C179" s="91" t="s">
        <v>83</v>
      </c>
      <c r="D179" s="91" t="s">
        <v>155</v>
      </c>
      <c r="E179" s="91" t="s">
        <v>5249</v>
      </c>
      <c r="F179" s="178">
        <v>46128.0</v>
      </c>
      <c r="G179" s="91" t="s">
        <v>5250</v>
      </c>
      <c r="H179" s="412" t="s">
        <v>5251</v>
      </c>
      <c r="I179" s="97" t="s">
        <v>5252</v>
      </c>
      <c r="J179" s="97" t="s">
        <v>5253</v>
      </c>
      <c r="K179" s="313" t="s">
        <v>5253</v>
      </c>
      <c r="L179" s="91" t="s">
        <v>5254</v>
      </c>
      <c r="M179" s="91" t="s">
        <v>5254</v>
      </c>
      <c r="N179" s="176">
        <v>45428.0</v>
      </c>
      <c r="O179" s="176">
        <v>46199.0</v>
      </c>
      <c r="P179" s="91" t="s">
        <v>124</v>
      </c>
      <c r="Q179" s="91">
        <v>1.0</v>
      </c>
      <c r="R179" s="179" t="s">
        <v>126</v>
      </c>
      <c r="S179" s="83" t="s">
        <v>195</v>
      </c>
      <c r="T179" s="179" t="s">
        <v>101</v>
      </c>
      <c r="U179" s="179" t="s">
        <v>131</v>
      </c>
      <c r="V179" s="182"/>
      <c r="W179" s="185"/>
      <c r="X179" s="182"/>
      <c r="Y179" s="616"/>
      <c r="Z179" s="182"/>
      <c r="AA179" s="182"/>
    </row>
    <row r="180" ht="22.5" customHeight="1">
      <c r="A180" s="91">
        <f>COUNTIF('Call &amp; Chat K.-Laura'!$H$4:$H$878,H180)</f>
        <v>1</v>
      </c>
      <c r="B180" s="576">
        <v>46128.0</v>
      </c>
      <c r="C180" s="91" t="s">
        <v>83</v>
      </c>
      <c r="D180" s="91" t="s">
        <v>155</v>
      </c>
      <c r="E180" s="91" t="s">
        <v>5255</v>
      </c>
      <c r="F180" s="178">
        <v>46128.0</v>
      </c>
      <c r="G180" s="91" t="s">
        <v>5256</v>
      </c>
      <c r="H180" s="412" t="s">
        <v>5257</v>
      </c>
      <c r="I180" s="97" t="s">
        <v>5258</v>
      </c>
      <c r="J180" s="97" t="s">
        <v>5259</v>
      </c>
      <c r="K180" s="313" t="s">
        <v>5259</v>
      </c>
      <c r="L180" s="91" t="s">
        <v>5260</v>
      </c>
      <c r="M180" s="182"/>
      <c r="N180" s="176">
        <v>45428.0</v>
      </c>
      <c r="O180" s="176">
        <v>46199.0</v>
      </c>
      <c r="P180" s="91" t="s">
        <v>143</v>
      </c>
      <c r="Q180" s="91">
        <v>0.0</v>
      </c>
      <c r="R180" s="179" t="s">
        <v>251</v>
      </c>
      <c r="S180" s="179" t="s">
        <v>127</v>
      </c>
      <c r="T180" s="179" t="s">
        <v>128</v>
      </c>
      <c r="U180" s="179" t="s">
        <v>131</v>
      </c>
      <c r="V180" s="182"/>
      <c r="W180" s="185"/>
      <c r="X180" s="182"/>
      <c r="Y180" s="180" t="s">
        <v>4193</v>
      </c>
      <c r="Z180" s="182"/>
      <c r="AA180" s="182"/>
    </row>
    <row r="181" ht="22.5" customHeight="1">
      <c r="A181" s="91">
        <f>COUNTIF('Call &amp; Chat K.-Laura'!$H$4:$H$878,H181)</f>
        <v>1</v>
      </c>
      <c r="B181" s="576">
        <v>46128.0</v>
      </c>
      <c r="C181" s="91" t="s">
        <v>83</v>
      </c>
      <c r="D181" s="91" t="s">
        <v>155</v>
      </c>
      <c r="E181" s="91" t="s">
        <v>5261</v>
      </c>
      <c r="F181" s="178">
        <v>46128.0</v>
      </c>
      <c r="G181" s="91" t="s">
        <v>5262</v>
      </c>
      <c r="H181" s="412" t="s">
        <v>5263</v>
      </c>
      <c r="I181" s="97" t="s">
        <v>5264</v>
      </c>
      <c r="J181" s="97" t="s">
        <v>5265</v>
      </c>
      <c r="K181" s="313" t="s">
        <v>5266</v>
      </c>
      <c r="L181" s="91" t="s">
        <v>5267</v>
      </c>
      <c r="M181" s="91" t="s">
        <v>5268</v>
      </c>
      <c r="N181" s="176">
        <v>45428.0</v>
      </c>
      <c r="O181" s="176">
        <v>46199.0</v>
      </c>
      <c r="P181" s="91" t="s">
        <v>124</v>
      </c>
      <c r="Q181" s="91">
        <v>0.0</v>
      </c>
      <c r="R181" s="179" t="s">
        <v>251</v>
      </c>
      <c r="S181" s="179" t="s">
        <v>195</v>
      </c>
      <c r="T181" s="179" t="s">
        <v>128</v>
      </c>
      <c r="U181" s="179" t="s">
        <v>131</v>
      </c>
      <c r="V181" s="182"/>
      <c r="W181" s="185"/>
      <c r="X181" s="182"/>
      <c r="Y181" s="616"/>
      <c r="Z181" s="182"/>
      <c r="AA181" s="182"/>
    </row>
    <row r="182" ht="22.5" customHeight="1">
      <c r="A182" s="91">
        <f>COUNTIF('Call &amp; Chat K.-Laura'!$H$4:$H$878,H182)</f>
        <v>1</v>
      </c>
      <c r="B182" s="576">
        <v>46128.0</v>
      </c>
      <c r="C182" s="91" t="s">
        <v>83</v>
      </c>
      <c r="D182" s="91" t="s">
        <v>155</v>
      </c>
      <c r="E182" s="91" t="s">
        <v>5269</v>
      </c>
      <c r="F182" s="178">
        <v>46128.0</v>
      </c>
      <c r="G182" s="91" t="s">
        <v>5270</v>
      </c>
      <c r="H182" s="412" t="s">
        <v>5271</v>
      </c>
      <c r="I182" s="97" t="s">
        <v>5272</v>
      </c>
      <c r="J182" s="97" t="s">
        <v>5273</v>
      </c>
      <c r="K182" s="313" t="s">
        <v>5273</v>
      </c>
      <c r="L182" s="91" t="s">
        <v>5274</v>
      </c>
      <c r="M182" s="91" t="s">
        <v>5274</v>
      </c>
      <c r="N182" s="176">
        <v>45429.0</v>
      </c>
      <c r="O182" s="176">
        <v>46199.0</v>
      </c>
      <c r="P182" s="91" t="s">
        <v>98</v>
      </c>
      <c r="Q182" s="91">
        <v>1.0</v>
      </c>
      <c r="R182" s="179" t="s">
        <v>126</v>
      </c>
      <c r="S182" s="83" t="s">
        <v>195</v>
      </c>
      <c r="T182" s="179" t="s">
        <v>101</v>
      </c>
      <c r="U182" s="179" t="s">
        <v>131</v>
      </c>
      <c r="V182" s="182"/>
      <c r="W182" s="185"/>
      <c r="X182" s="182"/>
      <c r="Y182" s="616"/>
      <c r="Z182" s="182"/>
      <c r="AA182" s="182"/>
    </row>
    <row r="183" ht="22.5" customHeight="1">
      <c r="A183" s="91">
        <f>COUNTIF('Call &amp; Chat K.-Laura'!$H$4:$H$878,H183)</f>
        <v>1</v>
      </c>
      <c r="B183" s="576">
        <v>46128.0</v>
      </c>
      <c r="C183" s="91" t="s">
        <v>83</v>
      </c>
      <c r="D183" s="91" t="s">
        <v>155</v>
      </c>
      <c r="E183" s="91" t="s">
        <v>1037</v>
      </c>
      <c r="F183" s="178">
        <v>46128.0</v>
      </c>
      <c r="G183" s="91" t="s">
        <v>5275</v>
      </c>
      <c r="H183" s="412" t="s">
        <v>5276</v>
      </c>
      <c r="I183" s="97" t="s">
        <v>5277</v>
      </c>
      <c r="J183" s="97" t="s">
        <v>5278</v>
      </c>
      <c r="K183" s="313" t="s">
        <v>5278</v>
      </c>
      <c r="L183" s="91" t="s">
        <v>5279</v>
      </c>
      <c r="M183" s="91" t="s">
        <v>5279</v>
      </c>
      <c r="N183" s="176">
        <v>45429.0</v>
      </c>
      <c r="O183" s="176">
        <v>46199.0</v>
      </c>
      <c r="P183" s="91" t="s">
        <v>124</v>
      </c>
      <c r="Q183" s="91">
        <v>1.0</v>
      </c>
      <c r="R183" s="179" t="s">
        <v>251</v>
      </c>
      <c r="S183" s="83" t="s">
        <v>195</v>
      </c>
      <c r="T183" s="179" t="s">
        <v>101</v>
      </c>
      <c r="U183" s="179" t="s">
        <v>131</v>
      </c>
      <c r="V183" s="182"/>
      <c r="W183" s="185"/>
      <c r="X183" s="182"/>
      <c r="Y183" s="616"/>
      <c r="Z183" s="182"/>
      <c r="AA183" s="182"/>
    </row>
    <row r="184" ht="22.5" customHeight="1">
      <c r="A184" s="91">
        <f>COUNTIF('Call &amp; Chat K.-Laura'!$H$4:$H$878,H184)</f>
        <v>1</v>
      </c>
      <c r="B184" s="576">
        <v>46128.0</v>
      </c>
      <c r="C184" s="91" t="s">
        <v>83</v>
      </c>
      <c r="D184" s="91" t="s">
        <v>155</v>
      </c>
      <c r="E184" s="91" t="s">
        <v>1903</v>
      </c>
      <c r="F184" s="178">
        <v>46128.0</v>
      </c>
      <c r="G184" s="91" t="s">
        <v>5280</v>
      </c>
      <c r="H184" s="412" t="s">
        <v>5281</v>
      </c>
      <c r="I184" s="97" t="s">
        <v>5282</v>
      </c>
      <c r="J184" s="97" t="s">
        <v>5283</v>
      </c>
      <c r="K184" s="313" t="s">
        <v>5283</v>
      </c>
      <c r="L184" s="91" t="s">
        <v>5284</v>
      </c>
      <c r="M184" s="91" t="s">
        <v>5284</v>
      </c>
      <c r="N184" s="176">
        <v>45429.0</v>
      </c>
      <c r="O184" s="176">
        <v>46199.0</v>
      </c>
      <c r="P184" s="91" t="s">
        <v>124</v>
      </c>
      <c r="Q184" s="91">
        <v>1.0</v>
      </c>
      <c r="R184" s="179" t="s">
        <v>251</v>
      </c>
      <c r="S184" s="83" t="s">
        <v>195</v>
      </c>
      <c r="T184" s="179" t="s">
        <v>101</v>
      </c>
      <c r="U184" s="179" t="s">
        <v>131</v>
      </c>
      <c r="V184" s="182"/>
      <c r="W184" s="185"/>
      <c r="X184" s="182"/>
      <c r="Y184" s="616"/>
      <c r="Z184" s="182"/>
      <c r="AA184" s="182"/>
    </row>
    <row r="185" ht="22.5" customHeight="1">
      <c r="A185" s="91">
        <f>COUNTIF('Call &amp; Chat K.-Laura'!$H$4:$H$878,H185)</f>
        <v>1</v>
      </c>
      <c r="B185" s="576">
        <v>46128.0</v>
      </c>
      <c r="C185" s="91" t="s">
        <v>83</v>
      </c>
      <c r="D185" s="91" t="s">
        <v>155</v>
      </c>
      <c r="E185" s="91" t="s">
        <v>1914</v>
      </c>
      <c r="F185" s="178">
        <v>46128.0</v>
      </c>
      <c r="G185" s="91" t="s">
        <v>5285</v>
      </c>
      <c r="H185" s="412" t="s">
        <v>5286</v>
      </c>
      <c r="I185" s="97" t="s">
        <v>5287</v>
      </c>
      <c r="J185" s="97" t="s">
        <v>5288</v>
      </c>
      <c r="K185" s="313" t="s">
        <v>5288</v>
      </c>
      <c r="L185" s="91" t="s">
        <v>5289</v>
      </c>
      <c r="M185" s="182"/>
      <c r="N185" s="176">
        <v>45429.0</v>
      </c>
      <c r="O185" s="176">
        <v>46199.0</v>
      </c>
      <c r="P185" s="91" t="s">
        <v>124</v>
      </c>
      <c r="Q185" s="91">
        <v>0.0</v>
      </c>
      <c r="R185" s="179" t="s">
        <v>251</v>
      </c>
      <c r="S185" s="179" t="s">
        <v>195</v>
      </c>
      <c r="T185" s="179" t="s">
        <v>128</v>
      </c>
      <c r="U185" s="179" t="s">
        <v>131</v>
      </c>
      <c r="V185" s="182"/>
      <c r="W185" s="185"/>
      <c r="X185" s="182"/>
      <c r="Y185" s="616"/>
      <c r="Z185" s="182"/>
      <c r="AA185" s="182"/>
    </row>
    <row r="186" ht="22.5" customHeight="1">
      <c r="A186" s="91">
        <f>COUNTIF('Call &amp; Chat K.-Laura'!$H$4:$H$878,H186)</f>
        <v>1</v>
      </c>
      <c r="B186" s="576">
        <v>46128.0</v>
      </c>
      <c r="C186" s="91" t="s">
        <v>83</v>
      </c>
      <c r="D186" s="91" t="s">
        <v>155</v>
      </c>
      <c r="E186" s="91" t="s">
        <v>5290</v>
      </c>
      <c r="F186" s="178">
        <v>46128.0</v>
      </c>
      <c r="G186" s="91" t="s">
        <v>5291</v>
      </c>
      <c r="H186" s="412" t="s">
        <v>5292</v>
      </c>
      <c r="I186" s="97" t="s">
        <v>5293</v>
      </c>
      <c r="J186" s="97" t="s">
        <v>5294</v>
      </c>
      <c r="K186" s="313" t="s">
        <v>5294</v>
      </c>
      <c r="L186" s="91" t="s">
        <v>5295</v>
      </c>
      <c r="M186" s="91" t="s">
        <v>5295</v>
      </c>
      <c r="N186" s="176">
        <v>45430.0</v>
      </c>
      <c r="O186" s="176">
        <v>46199.0</v>
      </c>
      <c r="P186" s="91" t="s">
        <v>124</v>
      </c>
      <c r="Q186" s="91">
        <v>1.0</v>
      </c>
      <c r="R186" s="179" t="s">
        <v>251</v>
      </c>
      <c r="S186" s="83" t="s">
        <v>195</v>
      </c>
      <c r="T186" s="179" t="s">
        <v>101</v>
      </c>
      <c r="U186" s="179" t="s">
        <v>131</v>
      </c>
      <c r="V186" s="182"/>
      <c r="W186" s="185"/>
      <c r="X186" s="182"/>
      <c r="Y186" s="616"/>
      <c r="Z186" s="182"/>
      <c r="AA186" s="182"/>
    </row>
    <row r="187" ht="22.5" customHeight="1">
      <c r="A187" s="91">
        <f>COUNTIF('Call &amp; Chat K.-Laura'!$H$4:$H$878,H187)</f>
        <v>1</v>
      </c>
      <c r="B187" s="576">
        <v>46128.0</v>
      </c>
      <c r="C187" s="91" t="s">
        <v>83</v>
      </c>
      <c r="D187" s="91" t="s">
        <v>155</v>
      </c>
      <c r="E187" s="91" t="s">
        <v>5296</v>
      </c>
      <c r="F187" s="178">
        <v>46128.0</v>
      </c>
      <c r="G187" s="91" t="s">
        <v>5297</v>
      </c>
      <c r="H187" s="412" t="s">
        <v>5298</v>
      </c>
      <c r="I187" s="97" t="s">
        <v>5299</v>
      </c>
      <c r="J187" s="97" t="s">
        <v>5300</v>
      </c>
      <c r="K187" s="313" t="s">
        <v>5300</v>
      </c>
      <c r="L187" s="91" t="s">
        <v>5301</v>
      </c>
      <c r="M187" s="91" t="s">
        <v>5302</v>
      </c>
      <c r="N187" s="176">
        <v>45430.0</v>
      </c>
      <c r="O187" s="176">
        <v>46199.0</v>
      </c>
      <c r="P187" s="91" t="s">
        <v>124</v>
      </c>
      <c r="Q187" s="91">
        <v>0.0</v>
      </c>
      <c r="R187" s="179" t="s">
        <v>251</v>
      </c>
      <c r="S187" s="179" t="s">
        <v>127</v>
      </c>
      <c r="T187" s="179" t="s">
        <v>128</v>
      </c>
      <c r="U187" s="179" t="s">
        <v>131</v>
      </c>
      <c r="V187" s="182"/>
      <c r="W187" s="185"/>
      <c r="X187" s="182"/>
      <c r="Y187" s="180" t="s">
        <v>4193</v>
      </c>
      <c r="Z187" s="182"/>
      <c r="AA187" s="182"/>
    </row>
    <row r="188" ht="22.5" customHeight="1">
      <c r="A188" s="91">
        <f>COUNTIF('Call &amp; Chat K.-Laura'!$H$4:$H$878,H188)</f>
        <v>1</v>
      </c>
      <c r="B188" s="576">
        <v>46128.0</v>
      </c>
      <c r="C188" s="91" t="s">
        <v>83</v>
      </c>
      <c r="D188" s="91" t="s">
        <v>155</v>
      </c>
      <c r="E188" s="91" t="s">
        <v>3423</v>
      </c>
      <c r="F188" s="178">
        <v>46128.0</v>
      </c>
      <c r="G188" s="91" t="s">
        <v>5303</v>
      </c>
      <c r="H188" s="412" t="s">
        <v>5304</v>
      </c>
      <c r="I188" s="97" t="s">
        <v>5305</v>
      </c>
      <c r="J188" s="97" t="s">
        <v>5306</v>
      </c>
      <c r="K188" s="313" t="s">
        <v>5306</v>
      </c>
      <c r="L188" s="91" t="s">
        <v>5307</v>
      </c>
      <c r="M188" s="91" t="s">
        <v>5308</v>
      </c>
      <c r="N188" s="176">
        <v>45430.0</v>
      </c>
      <c r="O188" s="176">
        <v>46199.0</v>
      </c>
      <c r="P188" s="91" t="s">
        <v>124</v>
      </c>
      <c r="Q188" s="91">
        <v>0.0</v>
      </c>
      <c r="R188" s="179" t="s">
        <v>251</v>
      </c>
      <c r="S188" s="179" t="s">
        <v>127</v>
      </c>
      <c r="T188" s="179" t="s">
        <v>128</v>
      </c>
      <c r="U188" s="179" t="s">
        <v>131</v>
      </c>
      <c r="V188" s="182"/>
      <c r="W188" s="185"/>
      <c r="X188" s="182"/>
      <c r="Y188" s="180" t="s">
        <v>4193</v>
      </c>
      <c r="Z188" s="182"/>
      <c r="AA188" s="182"/>
    </row>
    <row r="189" ht="22.5" customHeight="1">
      <c r="A189" s="91">
        <f>COUNTIF('Call &amp; Chat K.-Laura'!$H$4:$H$878,H189)</f>
        <v>1</v>
      </c>
      <c r="B189" s="576">
        <v>46128.0</v>
      </c>
      <c r="C189" s="91" t="s">
        <v>83</v>
      </c>
      <c r="D189" s="91" t="s">
        <v>155</v>
      </c>
      <c r="E189" s="91" t="s">
        <v>3425</v>
      </c>
      <c r="F189" s="178">
        <v>46128.0</v>
      </c>
      <c r="G189" s="91" t="s">
        <v>5309</v>
      </c>
      <c r="H189" s="412" t="s">
        <v>5310</v>
      </c>
      <c r="I189" s="97" t="s">
        <v>5311</v>
      </c>
      <c r="J189" s="97" t="s">
        <v>5312</v>
      </c>
      <c r="K189" s="313" t="s">
        <v>5312</v>
      </c>
      <c r="L189" s="91" t="s">
        <v>5313</v>
      </c>
      <c r="M189" s="91" t="s">
        <v>5314</v>
      </c>
      <c r="N189" s="176">
        <v>45430.0</v>
      </c>
      <c r="O189" s="176">
        <v>46199.0</v>
      </c>
      <c r="P189" s="91" t="s">
        <v>143</v>
      </c>
      <c r="Q189" s="91">
        <v>1.0</v>
      </c>
      <c r="R189" s="179" t="s">
        <v>126</v>
      </c>
      <c r="S189" s="83" t="s">
        <v>195</v>
      </c>
      <c r="T189" s="179" t="s">
        <v>101</v>
      </c>
      <c r="U189" s="179" t="s">
        <v>131</v>
      </c>
      <c r="V189" s="182"/>
      <c r="W189" s="185"/>
      <c r="X189" s="182"/>
      <c r="Y189" s="616"/>
      <c r="Z189" s="182"/>
      <c r="AA189" s="182"/>
    </row>
    <row r="190" ht="22.5" customHeight="1">
      <c r="A190" s="91">
        <f>COUNTIF('Call &amp; Chat K.-Laura'!$H$4:$H$878,H190)</f>
        <v>1</v>
      </c>
      <c r="B190" s="576">
        <v>46128.0</v>
      </c>
      <c r="C190" s="91" t="s">
        <v>83</v>
      </c>
      <c r="D190" s="91" t="s">
        <v>155</v>
      </c>
      <c r="E190" s="91" t="s">
        <v>5315</v>
      </c>
      <c r="F190" s="178">
        <v>46128.0</v>
      </c>
      <c r="G190" s="91" t="s">
        <v>5316</v>
      </c>
      <c r="H190" s="412" t="s">
        <v>5317</v>
      </c>
      <c r="I190" s="97" t="s">
        <v>5318</v>
      </c>
      <c r="J190" s="97" t="s">
        <v>5319</v>
      </c>
      <c r="K190" s="313" t="s">
        <v>5319</v>
      </c>
      <c r="L190" s="91" t="s">
        <v>5320</v>
      </c>
      <c r="M190" s="91" t="s">
        <v>5320</v>
      </c>
      <c r="N190" s="176">
        <v>45431.0</v>
      </c>
      <c r="O190" s="176">
        <v>46199.0</v>
      </c>
      <c r="P190" s="91" t="s">
        <v>143</v>
      </c>
      <c r="Q190" s="91">
        <v>0.0</v>
      </c>
      <c r="R190" s="179" t="s">
        <v>292</v>
      </c>
      <c r="S190" s="179" t="s">
        <v>127</v>
      </c>
      <c r="T190" s="179" t="s">
        <v>128</v>
      </c>
      <c r="U190" s="179" t="s">
        <v>664</v>
      </c>
      <c r="V190" s="182"/>
      <c r="W190" s="185"/>
      <c r="X190" s="182"/>
      <c r="Y190" s="180" t="s">
        <v>5321</v>
      </c>
      <c r="Z190" s="182"/>
      <c r="AA190" s="182"/>
    </row>
    <row r="191" ht="22.5" customHeight="1">
      <c r="A191" s="91">
        <f>COUNTIF('Call &amp; Chat K.-Laura'!$H$4:$H$878,H191)</f>
        <v>1</v>
      </c>
      <c r="B191" s="576">
        <v>46128.0</v>
      </c>
      <c r="C191" s="91" t="s">
        <v>83</v>
      </c>
      <c r="D191" s="91" t="s">
        <v>155</v>
      </c>
      <c r="E191" s="91" t="s">
        <v>3285</v>
      </c>
      <c r="F191" s="178">
        <v>46128.0</v>
      </c>
      <c r="G191" s="91" t="s">
        <v>5322</v>
      </c>
      <c r="H191" s="412" t="s">
        <v>5323</v>
      </c>
      <c r="I191" s="97" t="s">
        <v>5324</v>
      </c>
      <c r="J191" s="97" t="s">
        <v>5325</v>
      </c>
      <c r="K191" s="313" t="s">
        <v>5325</v>
      </c>
      <c r="L191" s="91" t="s">
        <v>5326</v>
      </c>
      <c r="M191" s="91" t="s">
        <v>5327</v>
      </c>
      <c r="N191" s="176">
        <v>45431.0</v>
      </c>
      <c r="O191" s="176">
        <v>46199.0</v>
      </c>
      <c r="P191" s="91" t="s">
        <v>124</v>
      </c>
      <c r="Q191" s="91">
        <v>1.0</v>
      </c>
      <c r="R191" s="179" t="s">
        <v>126</v>
      </c>
      <c r="S191" s="83" t="s">
        <v>195</v>
      </c>
      <c r="T191" s="179" t="s">
        <v>101</v>
      </c>
      <c r="U191" s="179" t="s">
        <v>131</v>
      </c>
      <c r="V191" s="182"/>
      <c r="W191" s="185"/>
      <c r="X191" s="182"/>
      <c r="Y191" s="616"/>
      <c r="Z191" s="182"/>
      <c r="AA191" s="182"/>
    </row>
    <row r="192" ht="22.5" customHeight="1">
      <c r="A192" s="91">
        <f>COUNTIF('Call &amp; Chat K.-Laura'!$H$4:$H$878,H192)</f>
        <v>1</v>
      </c>
      <c r="B192" s="576">
        <v>46128.0</v>
      </c>
      <c r="C192" s="91" t="s">
        <v>83</v>
      </c>
      <c r="D192" s="91" t="s">
        <v>155</v>
      </c>
      <c r="E192" s="91" t="s">
        <v>3288</v>
      </c>
      <c r="F192" s="178">
        <v>46128.0</v>
      </c>
      <c r="G192" s="91" t="s">
        <v>5328</v>
      </c>
      <c r="H192" s="412" t="s">
        <v>4334</v>
      </c>
      <c r="I192" s="97" t="s">
        <v>5329</v>
      </c>
      <c r="J192" s="97" t="s">
        <v>5330</v>
      </c>
      <c r="K192" s="313" t="s">
        <v>5330</v>
      </c>
      <c r="L192" s="91" t="s">
        <v>5331</v>
      </c>
      <c r="M192" s="91" t="s">
        <v>5331</v>
      </c>
      <c r="N192" s="176">
        <v>45431.0</v>
      </c>
      <c r="O192" s="176">
        <v>46199.0</v>
      </c>
      <c r="P192" s="91" t="s">
        <v>124</v>
      </c>
      <c r="Q192" s="91">
        <v>0.0</v>
      </c>
      <c r="R192" s="179" t="s">
        <v>251</v>
      </c>
      <c r="S192" s="179" t="s">
        <v>127</v>
      </c>
      <c r="T192" s="179" t="s">
        <v>128</v>
      </c>
      <c r="U192" s="179" t="s">
        <v>131</v>
      </c>
      <c r="V192" s="182"/>
      <c r="W192" s="185"/>
      <c r="X192" s="182"/>
      <c r="Y192" s="180" t="s">
        <v>4193</v>
      </c>
      <c r="Z192" s="182"/>
      <c r="AA192" s="182"/>
    </row>
    <row r="193" ht="22.5" customHeight="1">
      <c r="A193" s="91">
        <f>COUNTIF('Call &amp; Chat K.-Laura'!$H$4:$H$878,H193)</f>
        <v>1</v>
      </c>
      <c r="B193" s="576">
        <v>46128.0</v>
      </c>
      <c r="C193" s="91" t="s">
        <v>83</v>
      </c>
      <c r="D193" s="91" t="s">
        <v>155</v>
      </c>
      <c r="E193" s="91" t="s">
        <v>5332</v>
      </c>
      <c r="F193" s="178">
        <v>46128.0</v>
      </c>
      <c r="G193" s="91" t="s">
        <v>5333</v>
      </c>
      <c r="H193" s="412" t="s">
        <v>5334</v>
      </c>
      <c r="I193" s="97" t="s">
        <v>5335</v>
      </c>
      <c r="J193" s="97" t="s">
        <v>5336</v>
      </c>
      <c r="K193" s="313" t="s">
        <v>5336</v>
      </c>
      <c r="L193" s="91" t="s">
        <v>5337</v>
      </c>
      <c r="M193" s="91" t="s">
        <v>5338</v>
      </c>
      <c r="N193" s="176">
        <v>45431.0</v>
      </c>
      <c r="O193" s="176">
        <v>46199.0</v>
      </c>
      <c r="P193" s="91" t="s">
        <v>124</v>
      </c>
      <c r="Q193" s="91">
        <v>0.0</v>
      </c>
      <c r="R193" s="179" t="s">
        <v>251</v>
      </c>
      <c r="S193" s="179" t="s">
        <v>127</v>
      </c>
      <c r="T193" s="179" t="s">
        <v>128</v>
      </c>
      <c r="U193" s="179" t="s">
        <v>131</v>
      </c>
      <c r="V193" s="182"/>
      <c r="W193" s="185"/>
      <c r="X193" s="182"/>
      <c r="Y193" s="180" t="s">
        <v>4193</v>
      </c>
      <c r="Z193" s="182"/>
      <c r="AA193" s="182"/>
    </row>
    <row r="194" ht="22.5" customHeight="1">
      <c r="A194" s="91">
        <f>COUNTIF('Call &amp; Chat K.-Laura'!$H$4:$H$878,H194)</f>
        <v>1</v>
      </c>
      <c r="B194" s="576">
        <v>46128.0</v>
      </c>
      <c r="C194" s="91" t="s">
        <v>83</v>
      </c>
      <c r="D194" s="91" t="s">
        <v>155</v>
      </c>
      <c r="E194" s="91" t="s">
        <v>3292</v>
      </c>
      <c r="F194" s="178">
        <v>46128.0</v>
      </c>
      <c r="G194" s="91" t="s">
        <v>5339</v>
      </c>
      <c r="H194" s="412" t="s">
        <v>5340</v>
      </c>
      <c r="I194" s="97" t="s">
        <v>5341</v>
      </c>
      <c r="J194" s="97" t="s">
        <v>5342</v>
      </c>
      <c r="K194" s="313" t="s">
        <v>5342</v>
      </c>
      <c r="L194" s="91" t="s">
        <v>5343</v>
      </c>
      <c r="M194" s="91" t="s">
        <v>5343</v>
      </c>
      <c r="N194" s="176">
        <v>45435.0</v>
      </c>
      <c r="O194" s="176">
        <v>46199.0</v>
      </c>
      <c r="P194" s="91" t="s">
        <v>124</v>
      </c>
      <c r="Q194" s="91">
        <v>1.0</v>
      </c>
      <c r="R194" s="179" t="s">
        <v>126</v>
      </c>
      <c r="S194" s="83" t="s">
        <v>195</v>
      </c>
      <c r="T194" s="179" t="s">
        <v>101</v>
      </c>
      <c r="U194" s="179" t="s">
        <v>131</v>
      </c>
      <c r="V194" s="182"/>
      <c r="W194" s="185"/>
      <c r="X194" s="182"/>
      <c r="Y194" s="616"/>
      <c r="Z194" s="182"/>
      <c r="AA194" s="182"/>
    </row>
    <row r="195" ht="22.5" customHeight="1">
      <c r="A195" s="91">
        <f>COUNTIF('Call &amp; Chat K.-Laura'!$H$4:$H$878,H195)</f>
        <v>1</v>
      </c>
      <c r="B195" s="576">
        <v>46128.0</v>
      </c>
      <c r="C195" s="91" t="s">
        <v>83</v>
      </c>
      <c r="D195" s="91" t="s">
        <v>155</v>
      </c>
      <c r="E195" s="91" t="s">
        <v>3301</v>
      </c>
      <c r="F195" s="178">
        <v>46128.0</v>
      </c>
      <c r="G195" s="91" t="s">
        <v>5344</v>
      </c>
      <c r="H195" s="412" t="s">
        <v>5345</v>
      </c>
      <c r="I195" s="97" t="s">
        <v>5346</v>
      </c>
      <c r="J195" s="97" t="s">
        <v>5347</v>
      </c>
      <c r="K195" s="313" t="s">
        <v>5347</v>
      </c>
      <c r="L195" s="91" t="s">
        <v>5348</v>
      </c>
      <c r="M195" s="182"/>
      <c r="N195" s="176">
        <v>45435.0</v>
      </c>
      <c r="O195" s="176">
        <v>46199.0</v>
      </c>
      <c r="P195" s="91" t="s">
        <v>124</v>
      </c>
      <c r="Q195" s="91">
        <v>1.0</v>
      </c>
      <c r="R195" s="179" t="s">
        <v>126</v>
      </c>
      <c r="S195" s="83" t="s">
        <v>195</v>
      </c>
      <c r="T195" s="179" t="s">
        <v>101</v>
      </c>
      <c r="U195" s="179" t="s">
        <v>131</v>
      </c>
      <c r="V195" s="182"/>
      <c r="W195" s="185"/>
      <c r="X195" s="182"/>
      <c r="Y195" s="616"/>
      <c r="Z195" s="182"/>
      <c r="AA195" s="182"/>
    </row>
    <row r="196" ht="22.5" customHeight="1">
      <c r="A196" s="91">
        <f>COUNTIF('Call &amp; Chat K.-Laura'!$H$4:$H$878,H196)</f>
        <v>1</v>
      </c>
      <c r="B196" s="576">
        <v>46128.0</v>
      </c>
      <c r="C196" s="91" t="s">
        <v>83</v>
      </c>
      <c r="D196" s="91" t="s">
        <v>155</v>
      </c>
      <c r="E196" s="91" t="s">
        <v>5349</v>
      </c>
      <c r="F196" s="178">
        <v>46128.0</v>
      </c>
      <c r="G196" s="91" t="s">
        <v>5350</v>
      </c>
      <c r="H196" s="412" t="s">
        <v>5351</v>
      </c>
      <c r="I196" s="97" t="s">
        <v>5352</v>
      </c>
      <c r="J196" s="97" t="s">
        <v>5353</v>
      </c>
      <c r="K196" s="313" t="s">
        <v>5353</v>
      </c>
      <c r="L196" s="91" t="s">
        <v>5354</v>
      </c>
      <c r="M196" s="91" t="s">
        <v>5354</v>
      </c>
      <c r="N196" s="176">
        <v>45436.0</v>
      </c>
      <c r="O196" s="176">
        <v>46199.0</v>
      </c>
      <c r="P196" s="91" t="s">
        <v>124</v>
      </c>
      <c r="Q196" s="91">
        <v>0.0</v>
      </c>
      <c r="R196" s="179" t="s">
        <v>251</v>
      </c>
      <c r="S196" s="179" t="s">
        <v>127</v>
      </c>
      <c r="T196" s="179" t="s">
        <v>128</v>
      </c>
      <c r="U196" s="179" t="s">
        <v>131</v>
      </c>
      <c r="V196" s="182"/>
      <c r="W196" s="185"/>
      <c r="X196" s="182"/>
      <c r="Y196" s="180" t="s">
        <v>4193</v>
      </c>
      <c r="Z196" s="182"/>
      <c r="AA196" s="182"/>
    </row>
    <row r="197" ht="22.5" customHeight="1">
      <c r="A197" s="91">
        <f>COUNTIF('Call &amp; Chat K.-Laura'!$H$4:$H$878,H197)</f>
        <v>1</v>
      </c>
      <c r="B197" s="576">
        <v>46128.0</v>
      </c>
      <c r="C197" s="91" t="s">
        <v>83</v>
      </c>
      <c r="D197" s="91" t="s">
        <v>155</v>
      </c>
      <c r="E197" s="91" t="s">
        <v>3308</v>
      </c>
      <c r="F197" s="178">
        <v>46128.0</v>
      </c>
      <c r="G197" s="91" t="s">
        <v>5356</v>
      </c>
      <c r="H197" s="412" t="s">
        <v>5358</v>
      </c>
      <c r="I197" s="97" t="s">
        <v>5359</v>
      </c>
      <c r="J197" s="97" t="s">
        <v>5360</v>
      </c>
      <c r="K197" s="313" t="s">
        <v>5360</v>
      </c>
      <c r="L197" s="91" t="s">
        <v>5361</v>
      </c>
      <c r="M197" s="91" t="s">
        <v>5361</v>
      </c>
      <c r="N197" s="176">
        <v>45436.0</v>
      </c>
      <c r="O197" s="176">
        <v>46199.0</v>
      </c>
      <c r="P197" s="91" t="s">
        <v>124</v>
      </c>
      <c r="Q197" s="91">
        <v>0.0</v>
      </c>
      <c r="R197" s="179" t="s">
        <v>350</v>
      </c>
      <c r="S197" s="179" t="s">
        <v>195</v>
      </c>
      <c r="T197" s="179" t="s">
        <v>128</v>
      </c>
      <c r="U197" s="83" t="s">
        <v>873</v>
      </c>
      <c r="V197" s="182"/>
      <c r="W197" s="185"/>
      <c r="X197" s="182"/>
      <c r="Y197" s="180" t="s">
        <v>5363</v>
      </c>
      <c r="Z197" s="182"/>
      <c r="AA197" s="182"/>
    </row>
    <row r="198" ht="22.5" customHeight="1">
      <c r="A198" s="91">
        <f>COUNTIF('Call &amp; Chat K.-Laura'!$H$4:$H$878,H198)</f>
        <v>1</v>
      </c>
      <c r="B198" s="576">
        <v>46128.0</v>
      </c>
      <c r="C198" s="91" t="s">
        <v>83</v>
      </c>
      <c r="D198" s="91" t="s">
        <v>155</v>
      </c>
      <c r="E198" s="91" t="s">
        <v>3317</v>
      </c>
      <c r="F198" s="178">
        <v>46128.0</v>
      </c>
      <c r="G198" s="91" t="s">
        <v>5368</v>
      </c>
      <c r="H198" s="412" t="s">
        <v>5370</v>
      </c>
      <c r="I198" s="97" t="s">
        <v>5372</v>
      </c>
      <c r="J198" s="97" t="s">
        <v>5373</v>
      </c>
      <c r="K198" s="313" t="s">
        <v>5374</v>
      </c>
      <c r="L198" s="91" t="s">
        <v>5375</v>
      </c>
      <c r="M198" s="91" t="s">
        <v>5376</v>
      </c>
      <c r="N198" s="176">
        <v>45437.0</v>
      </c>
      <c r="O198" s="176">
        <v>46199.0</v>
      </c>
      <c r="P198" s="91" t="s">
        <v>124</v>
      </c>
      <c r="Q198" s="91">
        <v>1.0</v>
      </c>
      <c r="R198" s="179" t="s">
        <v>126</v>
      </c>
      <c r="S198" s="83" t="s">
        <v>195</v>
      </c>
      <c r="T198" s="179" t="s">
        <v>101</v>
      </c>
      <c r="U198" s="179" t="s">
        <v>131</v>
      </c>
      <c r="V198" s="182"/>
      <c r="W198" s="185"/>
      <c r="X198" s="182"/>
      <c r="Y198" s="616"/>
      <c r="Z198" s="182"/>
      <c r="AA198" s="182"/>
    </row>
    <row r="199" ht="22.5" customHeight="1">
      <c r="A199" s="91">
        <f>COUNTIF('Call &amp; Chat K.-Laura'!$H$4:$H$878,H199)</f>
        <v>1</v>
      </c>
      <c r="B199" s="576">
        <v>46128.0</v>
      </c>
      <c r="C199" s="91" t="s">
        <v>83</v>
      </c>
      <c r="D199" s="91" t="s">
        <v>155</v>
      </c>
      <c r="E199" s="91" t="s">
        <v>5381</v>
      </c>
      <c r="F199" s="178">
        <v>46128.0</v>
      </c>
      <c r="G199" s="91" t="s">
        <v>5382</v>
      </c>
      <c r="H199" s="412" t="s">
        <v>5383</v>
      </c>
      <c r="I199" s="97" t="s">
        <v>5384</v>
      </c>
      <c r="J199" s="97" t="s">
        <v>5385</v>
      </c>
      <c r="K199" s="313" t="s">
        <v>5385</v>
      </c>
      <c r="L199" s="91" t="s">
        <v>5387</v>
      </c>
      <c r="M199" s="91" t="s">
        <v>5387</v>
      </c>
      <c r="N199" s="176">
        <v>45437.0</v>
      </c>
      <c r="O199" s="176">
        <v>46199.0</v>
      </c>
      <c r="P199" s="91" t="s">
        <v>5388</v>
      </c>
      <c r="Q199" s="91">
        <v>1.0</v>
      </c>
      <c r="R199" s="179" t="s">
        <v>350</v>
      </c>
      <c r="S199" s="83" t="s">
        <v>195</v>
      </c>
      <c r="T199" s="179" t="s">
        <v>101</v>
      </c>
      <c r="U199" s="179" t="s">
        <v>131</v>
      </c>
      <c r="V199" s="182"/>
      <c r="W199" s="185"/>
      <c r="X199" s="182"/>
      <c r="Y199" s="180" t="s">
        <v>5363</v>
      </c>
      <c r="Z199" s="182"/>
      <c r="AA199" s="182"/>
    </row>
    <row r="200" ht="22.5" customHeight="1">
      <c r="A200" s="91">
        <f>COUNTIF('Call &amp; Chat K.-Laura'!$H$4:$H$878,H200)</f>
        <v>1</v>
      </c>
      <c r="B200" s="576">
        <v>46128.0</v>
      </c>
      <c r="C200" s="91" t="s">
        <v>83</v>
      </c>
      <c r="D200" s="91" t="s">
        <v>155</v>
      </c>
      <c r="E200" s="91" t="s">
        <v>5392</v>
      </c>
      <c r="F200" s="178">
        <v>46128.0</v>
      </c>
      <c r="G200" s="91" t="s">
        <v>5393</v>
      </c>
      <c r="H200" s="412" t="s">
        <v>5394</v>
      </c>
      <c r="I200" s="97" t="s">
        <v>5395</v>
      </c>
      <c r="J200" s="97" t="s">
        <v>5397</v>
      </c>
      <c r="K200" s="313" t="s">
        <v>5397</v>
      </c>
      <c r="L200" s="91" t="s">
        <v>5398</v>
      </c>
      <c r="M200" s="91" t="s">
        <v>5398</v>
      </c>
      <c r="N200" s="176">
        <v>45438.0</v>
      </c>
      <c r="O200" s="176">
        <v>46199.0</v>
      </c>
      <c r="P200" s="91" t="s">
        <v>143</v>
      </c>
      <c r="Q200" s="91">
        <v>0.0</v>
      </c>
      <c r="R200" s="179" t="s">
        <v>251</v>
      </c>
      <c r="S200" s="179" t="s">
        <v>195</v>
      </c>
      <c r="T200" s="179" t="s">
        <v>128</v>
      </c>
      <c r="U200" s="179" t="s">
        <v>131</v>
      </c>
      <c r="V200" s="182"/>
      <c r="W200" s="185"/>
      <c r="X200" s="182"/>
      <c r="Y200" s="616"/>
      <c r="Z200" s="182"/>
      <c r="AA200" s="182"/>
    </row>
    <row r="201" ht="22.5" customHeight="1">
      <c r="A201" s="91">
        <f>COUNTIF('Call &amp; Chat K.-Laura'!$H$4:$H$878,H201)</f>
        <v>1</v>
      </c>
      <c r="B201" s="576">
        <v>46128.0</v>
      </c>
      <c r="C201" s="91" t="s">
        <v>83</v>
      </c>
      <c r="D201" s="91" t="s">
        <v>155</v>
      </c>
      <c r="E201" s="91" t="s">
        <v>3326</v>
      </c>
      <c r="F201" s="178">
        <v>46128.0</v>
      </c>
      <c r="G201" s="91" t="s">
        <v>5403</v>
      </c>
      <c r="H201" s="412" t="s">
        <v>5404</v>
      </c>
      <c r="I201" s="97" t="s">
        <v>5405</v>
      </c>
      <c r="J201" s="97" t="s">
        <v>5406</v>
      </c>
      <c r="K201" s="313" t="s">
        <v>5406</v>
      </c>
      <c r="L201" s="91" t="s">
        <v>5407</v>
      </c>
      <c r="M201" s="91" t="s">
        <v>5407</v>
      </c>
      <c r="N201" s="176">
        <v>45439.0</v>
      </c>
      <c r="O201" s="176">
        <v>46199.0</v>
      </c>
      <c r="P201" s="91" t="s">
        <v>5408</v>
      </c>
      <c r="Q201" s="91">
        <v>1.0</v>
      </c>
      <c r="R201" s="179" t="s">
        <v>251</v>
      </c>
      <c r="S201" s="83" t="s">
        <v>195</v>
      </c>
      <c r="T201" s="179" t="s">
        <v>101</v>
      </c>
      <c r="U201" s="179" t="s">
        <v>131</v>
      </c>
      <c r="V201" s="182"/>
      <c r="W201" s="185"/>
      <c r="X201" s="182"/>
      <c r="Y201" s="616"/>
      <c r="Z201" s="182"/>
      <c r="AA201" s="182"/>
    </row>
    <row r="202" ht="22.5" customHeight="1">
      <c r="A202" s="91">
        <f>COUNTIF('Call &amp; Chat K.-Laura'!$H$4:$H$878,H202)</f>
        <v>1</v>
      </c>
      <c r="B202" s="576">
        <v>46128.0</v>
      </c>
      <c r="C202" s="91" t="s">
        <v>83</v>
      </c>
      <c r="D202" s="91" t="s">
        <v>155</v>
      </c>
      <c r="E202" s="91" t="s">
        <v>3335</v>
      </c>
      <c r="F202" s="178">
        <v>46128.0</v>
      </c>
      <c r="G202" s="91" t="s">
        <v>5409</v>
      </c>
      <c r="H202" s="412" t="s">
        <v>5410</v>
      </c>
      <c r="I202" s="97" t="s">
        <v>5411</v>
      </c>
      <c r="J202" s="97" t="s">
        <v>5412</v>
      </c>
      <c r="K202" s="313" t="s">
        <v>5412</v>
      </c>
      <c r="L202" s="91" t="s">
        <v>5413</v>
      </c>
      <c r="M202" s="91" t="s">
        <v>5413</v>
      </c>
      <c r="N202" s="176">
        <v>45439.0</v>
      </c>
      <c r="O202" s="176">
        <v>46199.0</v>
      </c>
      <c r="P202" s="91" t="s">
        <v>95</v>
      </c>
      <c r="Q202" s="91">
        <v>1.0</v>
      </c>
      <c r="R202" s="179" t="s">
        <v>381</v>
      </c>
      <c r="S202" s="83" t="s">
        <v>195</v>
      </c>
      <c r="T202" s="179" t="s">
        <v>101</v>
      </c>
      <c r="U202" s="179" t="s">
        <v>1050</v>
      </c>
      <c r="V202" s="182"/>
      <c r="W202" s="185"/>
      <c r="X202" s="182"/>
      <c r="Y202" s="180" t="s">
        <v>5414</v>
      </c>
      <c r="Z202" s="182"/>
      <c r="AA202" s="182"/>
    </row>
    <row r="203" ht="22.5" customHeight="1">
      <c r="A203" s="91">
        <f>COUNTIF('Call &amp; Chat K.-Laura'!$H$4:$H$878,H203)</f>
        <v>1</v>
      </c>
      <c r="B203" s="576">
        <v>46128.0</v>
      </c>
      <c r="C203" s="91" t="s">
        <v>83</v>
      </c>
      <c r="D203" s="91" t="s">
        <v>155</v>
      </c>
      <c r="E203" s="91" t="s">
        <v>3342</v>
      </c>
      <c r="F203" s="178">
        <v>46128.0</v>
      </c>
      <c r="G203" s="91" t="s">
        <v>5415</v>
      </c>
      <c r="H203" s="412" t="s">
        <v>5416</v>
      </c>
      <c r="I203" s="97" t="s">
        <v>5417</v>
      </c>
      <c r="J203" s="97" t="s">
        <v>5418</v>
      </c>
      <c r="K203" s="313" t="s">
        <v>5418</v>
      </c>
      <c r="L203" s="91" t="s">
        <v>5419</v>
      </c>
      <c r="M203" s="91" t="s">
        <v>5421</v>
      </c>
      <c r="N203" s="176">
        <v>45439.0</v>
      </c>
      <c r="O203" s="176">
        <v>46199.0</v>
      </c>
      <c r="P203" s="91" t="s">
        <v>124</v>
      </c>
      <c r="Q203" s="91">
        <v>0.0</v>
      </c>
      <c r="R203" s="179" t="s">
        <v>251</v>
      </c>
      <c r="S203" s="179" t="s">
        <v>195</v>
      </c>
      <c r="T203" s="179" t="s">
        <v>128</v>
      </c>
      <c r="U203" s="179" t="s">
        <v>131</v>
      </c>
      <c r="V203" s="182"/>
      <c r="W203" s="185"/>
      <c r="X203" s="182"/>
      <c r="Y203" s="616"/>
      <c r="Z203" s="182"/>
      <c r="AA203" s="182"/>
    </row>
    <row r="204" ht="22.5" customHeight="1">
      <c r="A204" s="91">
        <f>COUNTIF('Call &amp; Chat K.-Laura'!$H$4:$H$878,H204)</f>
        <v>1</v>
      </c>
      <c r="B204" s="576">
        <v>46128.0</v>
      </c>
      <c r="C204" s="91" t="s">
        <v>83</v>
      </c>
      <c r="D204" s="91" t="s">
        <v>155</v>
      </c>
      <c r="E204" s="91" t="s">
        <v>3353</v>
      </c>
      <c r="F204" s="178">
        <v>46128.0</v>
      </c>
      <c r="G204" s="91" t="s">
        <v>5425</v>
      </c>
      <c r="H204" s="412" t="s">
        <v>5426</v>
      </c>
      <c r="I204" s="97" t="s">
        <v>5427</v>
      </c>
      <c r="J204" s="97" t="s">
        <v>5428</v>
      </c>
      <c r="K204" s="313" t="s">
        <v>5428</v>
      </c>
      <c r="L204" s="91" t="s">
        <v>5429</v>
      </c>
      <c r="M204" s="91" t="s">
        <v>5430</v>
      </c>
      <c r="N204" s="176">
        <v>45439.0</v>
      </c>
      <c r="O204" s="176">
        <v>46199.0</v>
      </c>
      <c r="P204" s="91" t="s">
        <v>98</v>
      </c>
      <c r="Q204" s="91">
        <v>1.0</v>
      </c>
      <c r="R204" s="179" t="s">
        <v>381</v>
      </c>
      <c r="S204" s="83" t="s">
        <v>195</v>
      </c>
      <c r="T204" s="179" t="s">
        <v>101</v>
      </c>
      <c r="U204" s="179" t="s">
        <v>1050</v>
      </c>
      <c r="V204" s="182"/>
      <c r="W204" s="185"/>
      <c r="X204" s="182"/>
      <c r="Y204" s="180" t="s">
        <v>5431</v>
      </c>
      <c r="Z204" s="182"/>
      <c r="AA204" s="182"/>
    </row>
    <row r="205" ht="22.5" customHeight="1">
      <c r="A205" s="91">
        <f>COUNTIF('Call &amp; Chat K.-Laura'!$H$4:$H$878,H205)</f>
        <v>1</v>
      </c>
      <c r="B205" s="576">
        <v>46128.0</v>
      </c>
      <c r="C205" s="91" t="s">
        <v>83</v>
      </c>
      <c r="D205" s="91" t="s">
        <v>155</v>
      </c>
      <c r="E205" s="91" t="s">
        <v>5434</v>
      </c>
      <c r="F205" s="178">
        <v>46128.0</v>
      </c>
      <c r="G205" s="91" t="s">
        <v>5437</v>
      </c>
      <c r="H205" s="412" t="s">
        <v>5438</v>
      </c>
      <c r="I205" s="97" t="s">
        <v>5439</v>
      </c>
      <c r="J205" s="97" t="s">
        <v>5440</v>
      </c>
      <c r="K205" s="313" t="s">
        <v>5440</v>
      </c>
      <c r="L205" s="91" t="s">
        <v>5441</v>
      </c>
      <c r="M205" s="91" t="s">
        <v>5442</v>
      </c>
      <c r="N205" s="176">
        <v>45440.0</v>
      </c>
      <c r="O205" s="176">
        <v>46199.0</v>
      </c>
      <c r="P205" s="91" t="s">
        <v>213</v>
      </c>
      <c r="Q205" s="91">
        <v>0.0</v>
      </c>
      <c r="R205" s="179" t="s">
        <v>251</v>
      </c>
      <c r="S205" s="179" t="s">
        <v>195</v>
      </c>
      <c r="T205" s="179" t="s">
        <v>128</v>
      </c>
      <c r="U205" s="179" t="s">
        <v>131</v>
      </c>
      <c r="V205" s="182"/>
      <c r="W205" s="185"/>
      <c r="X205" s="182"/>
      <c r="Y205" s="180" t="s">
        <v>4193</v>
      </c>
      <c r="Z205" s="182"/>
      <c r="AA205" s="182"/>
    </row>
    <row r="206" ht="22.5" customHeight="1">
      <c r="A206" s="91">
        <f>COUNTIF('Call &amp; Chat K.-Laura'!$H$4:$H$878,H206)</f>
        <v>2</v>
      </c>
      <c r="B206" s="576">
        <v>46128.0</v>
      </c>
      <c r="C206" s="91" t="s">
        <v>83</v>
      </c>
      <c r="D206" s="91" t="s">
        <v>155</v>
      </c>
      <c r="E206" s="91" t="s">
        <v>5444</v>
      </c>
      <c r="F206" s="178">
        <v>46128.0</v>
      </c>
      <c r="G206" s="91" t="s">
        <v>5445</v>
      </c>
      <c r="H206" s="412" t="s">
        <v>5446</v>
      </c>
      <c r="I206" s="97" t="s">
        <v>5447</v>
      </c>
      <c r="J206" s="97" t="s">
        <v>5448</v>
      </c>
      <c r="K206" s="313" t="s">
        <v>5448</v>
      </c>
      <c r="L206" s="91" t="s">
        <v>5449</v>
      </c>
      <c r="M206" s="91" t="s">
        <v>5450</v>
      </c>
      <c r="N206" s="176">
        <v>45440.0</v>
      </c>
      <c r="O206" s="176">
        <v>46199.0</v>
      </c>
      <c r="P206" s="91" t="s">
        <v>143</v>
      </c>
      <c r="Q206" s="91">
        <v>1.0</v>
      </c>
      <c r="R206" s="179" t="s">
        <v>126</v>
      </c>
      <c r="S206" s="83" t="s">
        <v>195</v>
      </c>
      <c r="T206" s="179" t="s">
        <v>101</v>
      </c>
      <c r="U206" s="179" t="s">
        <v>131</v>
      </c>
      <c r="V206" s="182"/>
      <c r="W206" s="185"/>
      <c r="X206" s="182"/>
      <c r="Y206" s="616"/>
      <c r="Z206" s="182"/>
      <c r="AA206" s="182"/>
    </row>
    <row r="207" ht="22.5" customHeight="1">
      <c r="A207" s="91">
        <f>COUNTIF('Call &amp; Chat K.-Laura'!$H$4:$H$878,H207)</f>
        <v>1</v>
      </c>
      <c r="B207" s="576">
        <v>46128.0</v>
      </c>
      <c r="C207" s="91" t="s">
        <v>83</v>
      </c>
      <c r="D207" s="91" t="s">
        <v>155</v>
      </c>
      <c r="E207" s="91" t="s">
        <v>5452</v>
      </c>
      <c r="F207" s="178">
        <v>46128.0</v>
      </c>
      <c r="G207" s="91" t="s">
        <v>5453</v>
      </c>
      <c r="H207" s="412" t="s">
        <v>5454</v>
      </c>
      <c r="I207" s="97" t="s">
        <v>5455</v>
      </c>
      <c r="J207" s="97" t="s">
        <v>5456</v>
      </c>
      <c r="K207" s="313" t="s">
        <v>5456</v>
      </c>
      <c r="L207" s="91" t="s">
        <v>5457</v>
      </c>
      <c r="M207" s="91" t="s">
        <v>5457</v>
      </c>
      <c r="N207" s="176">
        <v>45440.0</v>
      </c>
      <c r="O207" s="176">
        <v>46199.0</v>
      </c>
      <c r="P207" s="91" t="s">
        <v>143</v>
      </c>
      <c r="Q207" s="91">
        <v>0.0</v>
      </c>
      <c r="R207" s="179" t="s">
        <v>251</v>
      </c>
      <c r="S207" s="179" t="s">
        <v>127</v>
      </c>
      <c r="T207" s="179" t="s">
        <v>128</v>
      </c>
      <c r="U207" s="179" t="s">
        <v>131</v>
      </c>
      <c r="V207" s="182"/>
      <c r="W207" s="185"/>
      <c r="X207" s="182"/>
      <c r="Y207" s="180" t="s">
        <v>4193</v>
      </c>
      <c r="Z207" s="182"/>
      <c r="AA207" s="182"/>
    </row>
    <row r="208" ht="22.5" customHeight="1">
      <c r="A208" s="91">
        <f>COUNTIF('Call &amp; Chat K.-Laura'!$H$4:$H$878,H208)</f>
        <v>1</v>
      </c>
      <c r="B208" s="576">
        <v>46128.0</v>
      </c>
      <c r="C208" s="91" t="s">
        <v>83</v>
      </c>
      <c r="D208" s="91" t="s">
        <v>155</v>
      </c>
      <c r="E208" s="91" t="s">
        <v>5468</v>
      </c>
      <c r="F208" s="178">
        <v>46128.0</v>
      </c>
      <c r="G208" s="91" t="s">
        <v>5470</v>
      </c>
      <c r="H208" s="412" t="s">
        <v>5473</v>
      </c>
      <c r="I208" s="97" t="s">
        <v>5474</v>
      </c>
      <c r="J208" s="97" t="s">
        <v>5476</v>
      </c>
      <c r="K208" s="313" t="s">
        <v>5476</v>
      </c>
      <c r="L208" s="91" t="s">
        <v>5477</v>
      </c>
      <c r="M208" s="91" t="s">
        <v>5478</v>
      </c>
      <c r="N208" s="176">
        <v>45441.0</v>
      </c>
      <c r="O208" s="176">
        <v>46199.0</v>
      </c>
      <c r="P208" s="91" t="s">
        <v>143</v>
      </c>
      <c r="Q208" s="91">
        <v>0.0</v>
      </c>
      <c r="R208" s="179" t="s">
        <v>251</v>
      </c>
      <c r="S208" s="179" t="s">
        <v>127</v>
      </c>
      <c r="T208" s="179" t="s">
        <v>128</v>
      </c>
      <c r="U208" s="179" t="s">
        <v>131</v>
      </c>
      <c r="V208" s="182"/>
      <c r="W208" s="185"/>
      <c r="X208" s="182"/>
      <c r="Y208" s="180" t="s">
        <v>4193</v>
      </c>
      <c r="Z208" s="182"/>
      <c r="AA208" s="182"/>
    </row>
    <row r="209" ht="22.5" customHeight="1">
      <c r="A209" s="91">
        <f>COUNTIF('Call &amp; Chat K.-Laura'!$H$4:$H$878,H209)</f>
        <v>2</v>
      </c>
      <c r="B209" s="576">
        <v>46128.0</v>
      </c>
      <c r="C209" s="91" t="s">
        <v>83</v>
      </c>
      <c r="D209" s="91" t="s">
        <v>155</v>
      </c>
      <c r="E209" s="91" t="s">
        <v>5485</v>
      </c>
      <c r="F209" s="178">
        <v>46128.0</v>
      </c>
      <c r="G209" s="91" t="s">
        <v>5486</v>
      </c>
      <c r="H209" s="412" t="s">
        <v>5488</v>
      </c>
      <c r="I209" s="97" t="s">
        <v>5489</v>
      </c>
      <c r="J209" s="97" t="s">
        <v>5490</v>
      </c>
      <c r="K209" s="313" t="s">
        <v>5490</v>
      </c>
      <c r="L209" s="91" t="s">
        <v>5491</v>
      </c>
      <c r="M209" s="91" t="s">
        <v>5491</v>
      </c>
      <c r="N209" s="176">
        <v>45441.0</v>
      </c>
      <c r="O209" s="176">
        <v>46199.0</v>
      </c>
      <c r="P209" s="91" t="s">
        <v>213</v>
      </c>
      <c r="Q209" s="91">
        <v>1.0</v>
      </c>
      <c r="R209" s="179" t="s">
        <v>126</v>
      </c>
      <c r="S209" s="83" t="s">
        <v>195</v>
      </c>
      <c r="T209" s="179" t="s">
        <v>101</v>
      </c>
      <c r="U209" s="179" t="s">
        <v>131</v>
      </c>
      <c r="V209" s="182"/>
      <c r="W209" s="185"/>
      <c r="X209" s="182"/>
      <c r="Y209" s="616"/>
      <c r="Z209" s="182"/>
      <c r="AA209" s="182"/>
    </row>
    <row r="210" ht="22.5" customHeight="1">
      <c r="A210" s="91">
        <f>COUNTIF('Call &amp; Chat K.-Laura'!$H$4:$H$878,H210)</f>
        <v>1</v>
      </c>
      <c r="B210" s="576">
        <v>46128.0</v>
      </c>
      <c r="C210" s="91" t="s">
        <v>83</v>
      </c>
      <c r="D210" s="91" t="s">
        <v>155</v>
      </c>
      <c r="E210" s="91" t="s">
        <v>3359</v>
      </c>
      <c r="F210" s="178">
        <v>46128.0</v>
      </c>
      <c r="G210" s="91" t="s">
        <v>5499</v>
      </c>
      <c r="H210" s="412" t="s">
        <v>5500</v>
      </c>
      <c r="I210" s="97" t="s">
        <v>5501</v>
      </c>
      <c r="J210" s="97" t="s">
        <v>5502</v>
      </c>
      <c r="K210" s="313" t="s">
        <v>5503</v>
      </c>
      <c r="L210" s="91" t="s">
        <v>5505</v>
      </c>
      <c r="M210" s="91" t="s">
        <v>5506</v>
      </c>
      <c r="N210" s="176">
        <v>45441.0</v>
      </c>
      <c r="O210" s="176">
        <v>46199.0</v>
      </c>
      <c r="P210" s="91" t="s">
        <v>124</v>
      </c>
      <c r="Q210" s="91">
        <v>0.0</v>
      </c>
      <c r="R210" s="179" t="s">
        <v>251</v>
      </c>
      <c r="S210" s="179" t="s">
        <v>127</v>
      </c>
      <c r="T210" s="179" t="s">
        <v>128</v>
      </c>
      <c r="U210" s="179" t="s">
        <v>131</v>
      </c>
      <c r="V210" s="182"/>
      <c r="W210" s="185"/>
      <c r="X210" s="182"/>
      <c r="Y210" s="180" t="s">
        <v>4193</v>
      </c>
      <c r="Z210" s="182"/>
      <c r="AA210" s="182"/>
    </row>
    <row r="211" ht="22.5" customHeight="1">
      <c r="A211" s="91">
        <f>COUNTIF('Call &amp; Chat K.-Laura'!$H$4:$H$878,H211)</f>
        <v>1</v>
      </c>
      <c r="B211" s="576">
        <v>46128.0</v>
      </c>
      <c r="C211" s="91" t="s">
        <v>83</v>
      </c>
      <c r="D211" s="91" t="s">
        <v>155</v>
      </c>
      <c r="E211" s="91" t="s">
        <v>5509</v>
      </c>
      <c r="F211" s="178">
        <v>46128.0</v>
      </c>
      <c r="G211" s="91" t="s">
        <v>5511</v>
      </c>
      <c r="H211" s="412" t="s">
        <v>5513</v>
      </c>
      <c r="I211" s="97" t="s">
        <v>5515</v>
      </c>
      <c r="J211" s="97" t="s">
        <v>5517</v>
      </c>
      <c r="K211" s="313" t="s">
        <v>5517</v>
      </c>
      <c r="L211" s="91" t="s">
        <v>5518</v>
      </c>
      <c r="M211" s="182"/>
      <c r="N211" s="176">
        <v>45441.0</v>
      </c>
      <c r="O211" s="176">
        <v>46199.0</v>
      </c>
      <c r="P211" s="91" t="s">
        <v>124</v>
      </c>
      <c r="Q211" s="91">
        <v>1.0</v>
      </c>
      <c r="R211" s="179" t="s">
        <v>126</v>
      </c>
      <c r="S211" s="179" t="s">
        <v>145</v>
      </c>
      <c r="T211" s="179" t="s">
        <v>101</v>
      </c>
      <c r="U211" s="179" t="s">
        <v>131</v>
      </c>
      <c r="V211" s="182"/>
      <c r="W211" s="185"/>
      <c r="X211" s="182"/>
      <c r="Y211" s="616"/>
      <c r="Z211" s="182"/>
      <c r="AA211" s="182"/>
    </row>
    <row r="212" ht="22.5" customHeight="1">
      <c r="A212" s="91">
        <f>COUNTIF('Call &amp; Chat K.-Laura'!$H$4:$H$878,H212)</f>
        <v>3</v>
      </c>
      <c r="B212" s="576">
        <v>46128.0</v>
      </c>
      <c r="C212" s="91" t="s">
        <v>83</v>
      </c>
      <c r="D212" s="91" t="s">
        <v>125</v>
      </c>
      <c r="E212" s="91">
        <v>171.0</v>
      </c>
      <c r="F212" s="178">
        <v>46101.0</v>
      </c>
      <c r="G212" s="91" t="s">
        <v>931</v>
      </c>
      <c r="H212" s="412" t="s">
        <v>932</v>
      </c>
      <c r="I212" s="97" t="s">
        <v>933</v>
      </c>
      <c r="J212" s="97" t="s">
        <v>934</v>
      </c>
      <c r="K212" s="603" t="s">
        <v>934</v>
      </c>
      <c r="L212" s="91" t="s">
        <v>935</v>
      </c>
      <c r="M212" s="91" t="s">
        <v>935</v>
      </c>
      <c r="N212" s="183">
        <v>46101.0</v>
      </c>
      <c r="O212" s="176">
        <v>46115.0</v>
      </c>
      <c r="P212" s="91" t="s">
        <v>124</v>
      </c>
      <c r="Q212" s="91">
        <v>1.0</v>
      </c>
      <c r="R212" s="179" t="s">
        <v>126</v>
      </c>
      <c r="S212" s="179" t="s">
        <v>145</v>
      </c>
      <c r="T212" s="179" t="s">
        <v>101</v>
      </c>
      <c r="U212" s="179" t="s">
        <v>131</v>
      </c>
      <c r="V212" s="182"/>
      <c r="W212" s="179" t="s">
        <v>1035</v>
      </c>
      <c r="X212" s="182"/>
      <c r="Y212" s="182"/>
      <c r="Z212" s="182"/>
      <c r="AA212" s="182"/>
    </row>
    <row r="213" ht="22.5" customHeight="1">
      <c r="A213" s="91">
        <f>COUNTIF('Call &amp; Chat K.-Laura'!$H$4:$H$878,H213)</f>
        <v>3</v>
      </c>
      <c r="B213" s="576">
        <v>46128.0</v>
      </c>
      <c r="C213" s="91" t="s">
        <v>83</v>
      </c>
      <c r="D213" s="91" t="s">
        <v>125</v>
      </c>
      <c r="E213" s="91">
        <v>172.0</v>
      </c>
      <c r="F213" s="178">
        <v>46101.0</v>
      </c>
      <c r="G213" s="91" t="s">
        <v>937</v>
      </c>
      <c r="H213" s="412" t="s">
        <v>938</v>
      </c>
      <c r="I213" s="97" t="s">
        <v>940</v>
      </c>
      <c r="J213" s="97" t="s">
        <v>941</v>
      </c>
      <c r="K213" s="603" t="s">
        <v>941</v>
      </c>
      <c r="L213" s="91" t="s">
        <v>943</v>
      </c>
      <c r="M213" s="91" t="s">
        <v>943</v>
      </c>
      <c r="N213" s="183">
        <v>46101.0</v>
      </c>
      <c r="O213" s="176">
        <v>46115.0</v>
      </c>
      <c r="P213" s="91" t="s">
        <v>143</v>
      </c>
      <c r="Q213" s="91">
        <v>1.0</v>
      </c>
      <c r="R213" s="179" t="s">
        <v>126</v>
      </c>
      <c r="S213" s="179" t="s">
        <v>145</v>
      </c>
      <c r="T213" s="179" t="s">
        <v>101</v>
      </c>
      <c r="U213" s="179" t="s">
        <v>131</v>
      </c>
      <c r="V213" s="182"/>
      <c r="W213" s="179" t="s">
        <v>1035</v>
      </c>
      <c r="X213" s="182"/>
      <c r="Y213" s="182"/>
      <c r="Z213" s="182"/>
      <c r="AA213" s="182"/>
    </row>
    <row r="214" ht="22.5" customHeight="1">
      <c r="A214" s="91">
        <f>COUNTIF('Call &amp; Chat K.-Laura'!$H$4:$H$878,H214)</f>
        <v>3</v>
      </c>
      <c r="B214" s="576">
        <v>46128.0</v>
      </c>
      <c r="C214" s="91" t="s">
        <v>83</v>
      </c>
      <c r="D214" s="91" t="s">
        <v>125</v>
      </c>
      <c r="E214" s="91">
        <v>173.0</v>
      </c>
      <c r="F214" s="178">
        <v>46103.0</v>
      </c>
      <c r="G214" s="91" t="s">
        <v>947</v>
      </c>
      <c r="H214" s="412" t="s">
        <v>948</v>
      </c>
      <c r="I214" s="97" t="s">
        <v>949</v>
      </c>
      <c r="J214" s="97" t="s">
        <v>950</v>
      </c>
      <c r="K214" s="603" t="s">
        <v>950</v>
      </c>
      <c r="L214" s="91" t="s">
        <v>952</v>
      </c>
      <c r="M214" s="91" t="s">
        <v>952</v>
      </c>
      <c r="N214" s="183">
        <v>46103.0</v>
      </c>
      <c r="O214" s="176">
        <v>46117.0</v>
      </c>
      <c r="P214" s="91" t="s">
        <v>124</v>
      </c>
      <c r="Q214" s="91">
        <v>1.0</v>
      </c>
      <c r="R214" s="179" t="s">
        <v>126</v>
      </c>
      <c r="S214" s="179" t="s">
        <v>145</v>
      </c>
      <c r="T214" s="179" t="s">
        <v>101</v>
      </c>
      <c r="U214" s="179" t="s">
        <v>131</v>
      </c>
      <c r="V214" s="182"/>
      <c r="W214" s="179" t="s">
        <v>1035</v>
      </c>
      <c r="X214" s="182"/>
      <c r="Y214" s="182"/>
      <c r="Z214" s="182"/>
      <c r="AA214" s="182"/>
    </row>
    <row r="215" ht="22.5" customHeight="1">
      <c r="A215" s="91">
        <f>COUNTIF('Call &amp; Chat K.-Laura'!$H$4:$H$878,H215)</f>
        <v>3</v>
      </c>
      <c r="B215" s="576">
        <v>46128.0</v>
      </c>
      <c r="C215" s="91" t="s">
        <v>83</v>
      </c>
      <c r="D215" s="91" t="s">
        <v>125</v>
      </c>
      <c r="E215" s="91">
        <v>176.0</v>
      </c>
      <c r="F215" s="178">
        <v>46106.0</v>
      </c>
      <c r="G215" s="91" t="s">
        <v>5560</v>
      </c>
      <c r="H215" s="412" t="s">
        <v>5561</v>
      </c>
      <c r="I215" s="97" t="s">
        <v>5563</v>
      </c>
      <c r="J215" s="97" t="s">
        <v>5564</v>
      </c>
      <c r="K215" s="603" t="s">
        <v>5564</v>
      </c>
      <c r="L215" s="91" t="s">
        <v>5565</v>
      </c>
      <c r="M215" s="91" t="s">
        <v>5565</v>
      </c>
      <c r="N215" s="183">
        <v>46106.0</v>
      </c>
      <c r="O215" s="176">
        <v>46120.0</v>
      </c>
      <c r="P215" s="91" t="s">
        <v>124</v>
      </c>
      <c r="Q215" s="91">
        <v>1.0</v>
      </c>
      <c r="R215" s="179" t="s">
        <v>126</v>
      </c>
      <c r="S215" s="179" t="s">
        <v>145</v>
      </c>
      <c r="T215" s="179" t="s">
        <v>101</v>
      </c>
      <c r="U215" s="179" t="s">
        <v>131</v>
      </c>
      <c r="V215" s="182"/>
      <c r="W215" s="179" t="s">
        <v>1035</v>
      </c>
      <c r="X215" s="182"/>
      <c r="Y215" s="182"/>
      <c r="Z215" s="182"/>
      <c r="AA215" s="182"/>
    </row>
    <row r="216" ht="22.5" customHeight="1">
      <c r="A216" s="91">
        <f>COUNTIF('Call &amp; Chat K.-Laura'!$H$4:$H$878,H216)</f>
        <v>3</v>
      </c>
      <c r="B216" s="576">
        <v>46128.0</v>
      </c>
      <c r="C216" s="91" t="s">
        <v>83</v>
      </c>
      <c r="D216" s="91" t="s">
        <v>125</v>
      </c>
      <c r="E216" s="91">
        <v>178.0</v>
      </c>
      <c r="F216" s="178">
        <v>46108.0</v>
      </c>
      <c r="G216" s="91" t="s">
        <v>5571</v>
      </c>
      <c r="H216" s="412" t="s">
        <v>5572</v>
      </c>
      <c r="I216" s="97" t="s">
        <v>5573</v>
      </c>
      <c r="J216" s="97" t="s">
        <v>5574</v>
      </c>
      <c r="K216" s="603" t="s">
        <v>5574</v>
      </c>
      <c r="L216" s="91" t="s">
        <v>5575</v>
      </c>
      <c r="M216" s="91" t="s">
        <v>5575</v>
      </c>
      <c r="N216" s="183">
        <v>46108.0</v>
      </c>
      <c r="O216" s="176">
        <v>46122.0</v>
      </c>
      <c r="P216" s="91" t="s">
        <v>143</v>
      </c>
      <c r="Q216" s="91">
        <v>1.0</v>
      </c>
      <c r="R216" s="179" t="s">
        <v>126</v>
      </c>
      <c r="S216" s="179" t="s">
        <v>145</v>
      </c>
      <c r="T216" s="179" t="s">
        <v>101</v>
      </c>
      <c r="U216" s="179" t="s">
        <v>131</v>
      </c>
      <c r="V216" s="182"/>
      <c r="W216" s="179" t="s">
        <v>1035</v>
      </c>
      <c r="X216" s="182"/>
      <c r="Y216" s="182"/>
      <c r="Z216" s="182"/>
      <c r="AA216" s="182"/>
    </row>
    <row r="217" ht="22.5" customHeight="1">
      <c r="A217" s="91">
        <f>COUNTIF('Call &amp; Chat K.-Laura'!$H$4:$H$878,H217)</f>
        <v>4</v>
      </c>
      <c r="B217" s="576">
        <v>46128.0</v>
      </c>
      <c r="C217" s="91" t="s">
        <v>83</v>
      </c>
      <c r="D217" s="91" t="s">
        <v>125</v>
      </c>
      <c r="E217" s="91">
        <v>180.0</v>
      </c>
      <c r="F217" s="178">
        <v>46110.0</v>
      </c>
      <c r="G217" s="91" t="s">
        <v>4710</v>
      </c>
      <c r="H217" s="412" t="s">
        <v>4711</v>
      </c>
      <c r="I217" s="97" t="s">
        <v>4712</v>
      </c>
      <c r="J217" s="97" t="s">
        <v>4713</v>
      </c>
      <c r="K217" s="603" t="s">
        <v>4713</v>
      </c>
      <c r="L217" s="91" t="s">
        <v>4716</v>
      </c>
      <c r="M217" s="91" t="s">
        <v>4716</v>
      </c>
      <c r="N217" s="183">
        <v>46110.0</v>
      </c>
      <c r="O217" s="176">
        <v>46124.0</v>
      </c>
      <c r="P217" s="91" t="s">
        <v>124</v>
      </c>
      <c r="Q217" s="91">
        <v>1.0</v>
      </c>
      <c r="R217" s="179" t="s">
        <v>381</v>
      </c>
      <c r="S217" s="179" t="s">
        <v>145</v>
      </c>
      <c r="T217" s="179" t="s">
        <v>101</v>
      </c>
      <c r="U217" s="179" t="s">
        <v>1043</v>
      </c>
      <c r="V217" s="182"/>
      <c r="W217" s="179" t="s">
        <v>1035</v>
      </c>
      <c r="X217" s="182"/>
      <c r="Y217" s="97" t="s">
        <v>5597</v>
      </c>
      <c r="Z217" s="182"/>
      <c r="AA217" s="182"/>
    </row>
    <row r="218" ht="22.5" customHeight="1">
      <c r="A218" s="91">
        <f>COUNTIF('Call &amp; Chat K.-Laura'!$H$4:$H$878,H218)</f>
        <v>3</v>
      </c>
      <c r="B218" s="576">
        <v>46128.0</v>
      </c>
      <c r="C218" s="91" t="s">
        <v>83</v>
      </c>
      <c r="D218" s="91" t="s">
        <v>125</v>
      </c>
      <c r="E218" s="91">
        <v>181.0</v>
      </c>
      <c r="F218" s="178">
        <v>46110.0</v>
      </c>
      <c r="G218" s="91" t="s">
        <v>5603</v>
      </c>
      <c r="H218" s="412" t="s">
        <v>5604</v>
      </c>
      <c r="I218" s="97" t="s">
        <v>5605</v>
      </c>
      <c r="J218" s="97" t="s">
        <v>5607</v>
      </c>
      <c r="K218" s="603" t="s">
        <v>5607</v>
      </c>
      <c r="L218" s="91" t="s">
        <v>5610</v>
      </c>
      <c r="M218" s="91" t="s">
        <v>5610</v>
      </c>
      <c r="N218" s="183">
        <v>46110.0</v>
      </c>
      <c r="O218" s="176">
        <v>46124.0</v>
      </c>
      <c r="P218" s="91" t="s">
        <v>124</v>
      </c>
      <c r="Q218" s="91">
        <v>1.0</v>
      </c>
      <c r="R218" s="179" t="s">
        <v>126</v>
      </c>
      <c r="S218" s="179" t="s">
        <v>145</v>
      </c>
      <c r="T218" s="179" t="s">
        <v>101</v>
      </c>
      <c r="U218" s="179" t="s">
        <v>131</v>
      </c>
      <c r="V218" s="182"/>
      <c r="W218" s="179" t="s">
        <v>1035</v>
      </c>
      <c r="X218" s="182"/>
      <c r="Y218" s="182"/>
      <c r="Z218" s="182"/>
      <c r="AA218" s="182"/>
    </row>
    <row r="219" ht="22.5" customHeight="1">
      <c r="A219" s="91">
        <f>COUNTIF('Call &amp; Chat K.-Laura'!$H$4:$H$878,H219)</f>
        <v>3</v>
      </c>
      <c r="B219" s="576">
        <v>46128.0</v>
      </c>
      <c r="C219" s="91" t="s">
        <v>83</v>
      </c>
      <c r="D219" s="91" t="s">
        <v>125</v>
      </c>
      <c r="E219" s="91">
        <v>182.0</v>
      </c>
      <c r="F219" s="178">
        <v>46111.0</v>
      </c>
      <c r="G219" s="91" t="s">
        <v>5625</v>
      </c>
      <c r="H219" s="412" t="s">
        <v>5627</v>
      </c>
      <c r="I219" s="97" t="s">
        <v>5629</v>
      </c>
      <c r="J219" s="97" t="s">
        <v>5630</v>
      </c>
      <c r="K219" s="603" t="s">
        <v>5630</v>
      </c>
      <c r="L219" s="91" t="s">
        <v>5631</v>
      </c>
      <c r="M219" s="91" t="s">
        <v>5633</v>
      </c>
      <c r="N219" s="176">
        <v>46111.0</v>
      </c>
      <c r="O219" s="176">
        <v>46125.0</v>
      </c>
      <c r="P219" s="91" t="s">
        <v>143</v>
      </c>
      <c r="Q219" s="91">
        <v>1.0</v>
      </c>
      <c r="R219" s="179" t="s">
        <v>126</v>
      </c>
      <c r="S219" s="179" t="s">
        <v>145</v>
      </c>
      <c r="T219" s="179" t="s">
        <v>101</v>
      </c>
      <c r="U219" s="179" t="s">
        <v>131</v>
      </c>
      <c r="V219" s="182"/>
      <c r="W219" s="179" t="s">
        <v>1035</v>
      </c>
      <c r="X219" s="182"/>
      <c r="Y219" s="182"/>
      <c r="Z219" s="182"/>
      <c r="AA219" s="182"/>
    </row>
    <row r="220" ht="22.5" customHeight="1">
      <c r="A220" s="91">
        <f>COUNTIF('Call &amp; Chat K.-Laura'!$H$4:$H$878,H220)</f>
        <v>3</v>
      </c>
      <c r="B220" s="576">
        <v>46128.0</v>
      </c>
      <c r="C220" s="91" t="s">
        <v>83</v>
      </c>
      <c r="D220" s="91" t="s">
        <v>125</v>
      </c>
      <c r="E220" s="91">
        <v>234.0</v>
      </c>
      <c r="F220" s="178">
        <v>46112.0</v>
      </c>
      <c r="G220" s="91" t="s">
        <v>5646</v>
      </c>
      <c r="H220" s="412" t="s">
        <v>5647</v>
      </c>
      <c r="I220" s="97" t="s">
        <v>5648</v>
      </c>
      <c r="J220" s="97" t="s">
        <v>5649</v>
      </c>
      <c r="K220" s="603" t="s">
        <v>5649</v>
      </c>
      <c r="L220" s="91" t="s">
        <v>5650</v>
      </c>
      <c r="M220" s="91" t="s">
        <v>5651</v>
      </c>
      <c r="N220" s="176">
        <v>46112.0</v>
      </c>
      <c r="O220" s="176">
        <v>46126.0</v>
      </c>
      <c r="P220" s="91" t="s">
        <v>124</v>
      </c>
      <c r="Q220" s="91">
        <v>0.0</v>
      </c>
      <c r="R220" s="179" t="s">
        <v>292</v>
      </c>
      <c r="S220" s="179" t="s">
        <v>127</v>
      </c>
      <c r="T220" s="179" t="s">
        <v>128</v>
      </c>
      <c r="U220" s="179" t="s">
        <v>873</v>
      </c>
      <c r="V220" s="182"/>
      <c r="W220" s="179" t="s">
        <v>1035</v>
      </c>
      <c r="X220" s="182"/>
      <c r="Y220" s="97" t="s">
        <v>5656</v>
      </c>
      <c r="Z220" s="182"/>
      <c r="AA220" s="182"/>
    </row>
    <row r="221" ht="22.5" customHeight="1">
      <c r="A221" s="91">
        <f>COUNTIF('Call &amp; Chat K.-Laura'!$H$226:$H$1125,H221)</f>
        <v>1</v>
      </c>
      <c r="B221" s="576">
        <v>46127.0</v>
      </c>
      <c r="C221" s="91" t="s">
        <v>83</v>
      </c>
      <c r="D221" s="91" t="s">
        <v>155</v>
      </c>
      <c r="E221" s="91" t="s">
        <v>316</v>
      </c>
      <c r="F221" s="178">
        <v>46113.0</v>
      </c>
      <c r="G221" s="91" t="s">
        <v>5659</v>
      </c>
      <c r="H221" s="604" t="s">
        <v>5662</v>
      </c>
      <c r="I221" s="97" t="s">
        <v>5665</v>
      </c>
      <c r="J221" s="97" t="s">
        <v>5666</v>
      </c>
      <c r="K221" s="603" t="s">
        <v>5666</v>
      </c>
      <c r="L221" s="182"/>
      <c r="M221" s="91" t="s">
        <v>5668</v>
      </c>
      <c r="N221" s="176">
        <v>45679.0</v>
      </c>
      <c r="O221" s="176">
        <v>45834.0</v>
      </c>
      <c r="P221" s="91" t="s">
        <v>124</v>
      </c>
      <c r="Q221" s="91">
        <v>1.0</v>
      </c>
      <c r="R221" s="179" t="s">
        <v>99</v>
      </c>
      <c r="S221" s="179" t="s">
        <v>195</v>
      </c>
      <c r="T221" s="179" t="s">
        <v>128</v>
      </c>
      <c r="U221" s="179" t="s">
        <v>131</v>
      </c>
      <c r="V221" s="182"/>
      <c r="W221" s="185"/>
      <c r="X221" s="182"/>
      <c r="Y221" s="182"/>
      <c r="Z221" s="182"/>
      <c r="AA221" s="182"/>
    </row>
    <row r="222" ht="22.5" customHeight="1">
      <c r="A222" s="91">
        <f>COUNTIF('Call &amp; Chat K.-Laura'!$H$4:$H$878,H222)</f>
        <v>1</v>
      </c>
      <c r="B222" s="576">
        <v>46127.0</v>
      </c>
      <c r="C222" s="91" t="s">
        <v>83</v>
      </c>
      <c r="D222" s="91" t="s">
        <v>155</v>
      </c>
      <c r="E222" s="91" t="s">
        <v>5682</v>
      </c>
      <c r="F222" s="178">
        <v>46121.0</v>
      </c>
      <c r="G222" s="91" t="s">
        <v>5684</v>
      </c>
      <c r="H222" s="604" t="s">
        <v>2157</v>
      </c>
      <c r="I222" s="97" t="s">
        <v>2158</v>
      </c>
      <c r="J222" s="97" t="s">
        <v>2159</v>
      </c>
      <c r="K222" s="603" t="s">
        <v>2159</v>
      </c>
      <c r="L222" s="91" t="s">
        <v>2160</v>
      </c>
      <c r="M222" s="91" t="s">
        <v>2160</v>
      </c>
      <c r="N222" s="176">
        <v>45976.0</v>
      </c>
      <c r="O222" s="176">
        <v>45990.0</v>
      </c>
      <c r="P222" s="91" t="s">
        <v>98</v>
      </c>
      <c r="Q222" s="91">
        <v>2.0</v>
      </c>
      <c r="R222" s="179" t="s">
        <v>99</v>
      </c>
      <c r="S222" s="179" t="s">
        <v>145</v>
      </c>
      <c r="T222" s="179" t="s">
        <v>101</v>
      </c>
      <c r="U222" s="179" t="s">
        <v>1050</v>
      </c>
      <c r="V222" s="182"/>
      <c r="W222" s="185"/>
      <c r="X222" s="182"/>
      <c r="Y222" s="182"/>
      <c r="Z222" s="182"/>
      <c r="AA222" s="182"/>
    </row>
    <row r="223" ht="22.5" customHeight="1">
      <c r="A223" s="91">
        <f>COUNTIF('Call &amp; Chat K.-Laura'!$H$4:$H$878,H223)</f>
        <v>2</v>
      </c>
      <c r="B223" s="576">
        <v>46127.0</v>
      </c>
      <c r="C223" s="91" t="s">
        <v>83</v>
      </c>
      <c r="D223" s="91" t="s">
        <v>155</v>
      </c>
      <c r="E223" s="91" t="s">
        <v>1022</v>
      </c>
      <c r="F223" s="178">
        <v>46121.0</v>
      </c>
      <c r="G223" s="91" t="s">
        <v>4323</v>
      </c>
      <c r="H223" s="412" t="s">
        <v>2143</v>
      </c>
      <c r="I223" s="97" t="s">
        <v>2144</v>
      </c>
      <c r="J223" s="97" t="s">
        <v>2145</v>
      </c>
      <c r="K223" s="603" t="s">
        <v>2145</v>
      </c>
      <c r="L223" s="91" t="s">
        <v>4324</v>
      </c>
      <c r="M223" s="91" t="s">
        <v>2146</v>
      </c>
      <c r="N223" s="176">
        <v>46121.0</v>
      </c>
      <c r="O223" s="176">
        <v>46135.0</v>
      </c>
      <c r="P223" s="91" t="s">
        <v>213</v>
      </c>
      <c r="Q223" s="91">
        <v>0.0</v>
      </c>
      <c r="R223" s="179" t="s">
        <v>99</v>
      </c>
      <c r="S223" s="179" t="s">
        <v>292</v>
      </c>
      <c r="T223" s="179" t="s">
        <v>101</v>
      </c>
      <c r="U223" s="179" t="s">
        <v>3435</v>
      </c>
      <c r="V223" s="182"/>
      <c r="W223" s="185"/>
      <c r="X223" s="182"/>
      <c r="Y223" s="97" t="s">
        <v>4325</v>
      </c>
      <c r="Z223" s="182"/>
      <c r="AA223" s="182"/>
    </row>
    <row r="224" ht="22.5" customHeight="1">
      <c r="A224" s="91">
        <f>COUNTIF('Call &amp; Chat K.-Laura'!$H$4:$H$878,H224)</f>
        <v>2</v>
      </c>
      <c r="B224" s="576">
        <v>46127.0</v>
      </c>
      <c r="C224" s="91" t="s">
        <v>83</v>
      </c>
      <c r="D224" s="91" t="s">
        <v>155</v>
      </c>
      <c r="E224" s="91" t="s">
        <v>4343</v>
      </c>
      <c r="F224" s="178">
        <v>46126.0</v>
      </c>
      <c r="G224" s="91" t="s">
        <v>4344</v>
      </c>
      <c r="H224" s="412" t="s">
        <v>2191</v>
      </c>
      <c r="I224" s="97" t="s">
        <v>2193</v>
      </c>
      <c r="J224" s="97" t="s">
        <v>2194</v>
      </c>
      <c r="K224" s="603" t="s">
        <v>2194</v>
      </c>
      <c r="L224" s="91" t="s">
        <v>2195</v>
      </c>
      <c r="M224" s="91" t="s">
        <v>2195</v>
      </c>
      <c r="N224" s="176">
        <v>46126.0</v>
      </c>
      <c r="O224" s="176">
        <v>46140.0</v>
      </c>
      <c r="P224" s="91" t="s">
        <v>124</v>
      </c>
      <c r="Q224" s="91">
        <v>2.0</v>
      </c>
      <c r="R224" s="179" t="s">
        <v>381</v>
      </c>
      <c r="S224" s="179" t="s">
        <v>381</v>
      </c>
      <c r="T224" s="179" t="s">
        <v>101</v>
      </c>
      <c r="U224" s="179" t="s">
        <v>341</v>
      </c>
      <c r="V224" s="182"/>
      <c r="W224" s="185"/>
      <c r="X224" s="182"/>
      <c r="Y224" s="97" t="s">
        <v>5694</v>
      </c>
      <c r="Z224" s="182"/>
      <c r="AA224" s="182"/>
    </row>
    <row r="225" ht="22.5" customHeight="1">
      <c r="A225" s="91">
        <f>COUNTIF('Call &amp; Chat K.-Laura'!$H$4:$H$878,H225)</f>
        <v>1</v>
      </c>
      <c r="B225" s="576">
        <v>46127.0</v>
      </c>
      <c r="C225" s="91" t="s">
        <v>83</v>
      </c>
      <c r="D225" s="91" t="s">
        <v>155</v>
      </c>
      <c r="E225" s="91" t="s">
        <v>5696</v>
      </c>
      <c r="F225" s="178">
        <v>46127.0</v>
      </c>
      <c r="G225" s="91" t="s">
        <v>5698</v>
      </c>
      <c r="H225" s="91" t="s">
        <v>373</v>
      </c>
      <c r="I225" s="97" t="s">
        <v>5699</v>
      </c>
      <c r="J225" s="97" t="s">
        <v>5700</v>
      </c>
      <c r="K225" s="313" t="s">
        <v>5700</v>
      </c>
      <c r="L225" s="91" t="s">
        <v>5701</v>
      </c>
      <c r="M225" s="182"/>
      <c r="N225" s="176">
        <v>45334.0</v>
      </c>
      <c r="O225" s="176">
        <v>45834.0</v>
      </c>
      <c r="P225" s="91" t="s">
        <v>98</v>
      </c>
      <c r="Q225" s="91">
        <v>0.0</v>
      </c>
      <c r="R225" s="179" t="s">
        <v>350</v>
      </c>
      <c r="S225" s="179" t="s">
        <v>195</v>
      </c>
      <c r="T225" s="179" t="s">
        <v>128</v>
      </c>
      <c r="U225" s="179" t="s">
        <v>131</v>
      </c>
      <c r="V225" s="182"/>
      <c r="W225" s="185"/>
      <c r="X225" s="182"/>
      <c r="Y225" s="180" t="s">
        <v>5704</v>
      </c>
      <c r="Z225" s="182"/>
      <c r="AA225" s="182"/>
    </row>
    <row r="226" ht="22.5" customHeight="1">
      <c r="A226" s="91">
        <f>COUNTIF('Call &amp; Chat K.-Laura'!$H$4:$H$878,H226)</f>
        <v>1</v>
      </c>
      <c r="B226" s="576">
        <v>46127.0</v>
      </c>
      <c r="C226" s="91" t="s">
        <v>83</v>
      </c>
      <c r="D226" s="91" t="s">
        <v>155</v>
      </c>
      <c r="E226" s="91" t="s">
        <v>2668</v>
      </c>
      <c r="F226" s="178">
        <v>46127.0</v>
      </c>
      <c r="G226" s="91" t="s">
        <v>5707</v>
      </c>
      <c r="H226" s="91" t="s">
        <v>513</v>
      </c>
      <c r="I226" s="97" t="s">
        <v>5708</v>
      </c>
      <c r="J226" s="97" t="s">
        <v>5709</v>
      </c>
      <c r="K226" s="313" t="s">
        <v>5709</v>
      </c>
      <c r="L226" s="91" t="s">
        <v>5710</v>
      </c>
      <c r="M226" s="91" t="s">
        <v>5710</v>
      </c>
      <c r="N226" s="176">
        <v>45335.0</v>
      </c>
      <c r="O226" s="176">
        <v>45834.0</v>
      </c>
      <c r="P226" s="91" t="s">
        <v>124</v>
      </c>
      <c r="Q226" s="91">
        <v>0.0</v>
      </c>
      <c r="R226" s="179" t="s">
        <v>251</v>
      </c>
      <c r="S226" s="179" t="s">
        <v>127</v>
      </c>
      <c r="T226" s="179" t="s">
        <v>128</v>
      </c>
      <c r="U226" s="179" t="s">
        <v>131</v>
      </c>
      <c r="V226" s="182"/>
      <c r="W226" s="185"/>
      <c r="X226" s="182"/>
      <c r="Y226" s="180" t="s">
        <v>4193</v>
      </c>
      <c r="Z226" s="182"/>
      <c r="AA226" s="182"/>
    </row>
    <row r="227" ht="22.5" customHeight="1">
      <c r="A227" s="91">
        <f>COUNTIF('Call &amp; Chat K.-Laura'!$H$4:$H$878,H227)</f>
        <v>1</v>
      </c>
      <c r="B227" s="576">
        <v>46127.0</v>
      </c>
      <c r="C227" s="91" t="s">
        <v>83</v>
      </c>
      <c r="D227" s="91" t="s">
        <v>155</v>
      </c>
      <c r="E227" s="91" t="s">
        <v>5715</v>
      </c>
      <c r="F227" s="178">
        <v>46127.0</v>
      </c>
      <c r="G227" s="91" t="s">
        <v>5716</v>
      </c>
      <c r="H227" s="91" t="s">
        <v>5717</v>
      </c>
      <c r="I227" s="97" t="s">
        <v>5718</v>
      </c>
      <c r="J227" s="97" t="s">
        <v>5719</v>
      </c>
      <c r="K227" s="313" t="s">
        <v>5719</v>
      </c>
      <c r="L227" s="91" t="s">
        <v>5720</v>
      </c>
      <c r="M227" s="91" t="s">
        <v>5720</v>
      </c>
      <c r="N227" s="176">
        <v>45338.0</v>
      </c>
      <c r="O227" s="176">
        <v>45834.0</v>
      </c>
      <c r="P227" s="91" t="s">
        <v>143</v>
      </c>
      <c r="Q227" s="91">
        <v>0.0</v>
      </c>
      <c r="R227" s="179" t="s">
        <v>251</v>
      </c>
      <c r="S227" s="179" t="s">
        <v>127</v>
      </c>
      <c r="T227" s="179" t="s">
        <v>128</v>
      </c>
      <c r="U227" s="179" t="s">
        <v>131</v>
      </c>
      <c r="V227" s="182"/>
      <c r="W227" s="185"/>
      <c r="X227" s="182"/>
      <c r="Y227" s="180" t="s">
        <v>4193</v>
      </c>
      <c r="Z227" s="182"/>
      <c r="AA227" s="182"/>
    </row>
    <row r="228" ht="22.5" customHeight="1">
      <c r="A228" s="91">
        <f>COUNTIF('Call &amp; Chat K.-Laura'!$H$4:$H$878,H228)</f>
        <v>1</v>
      </c>
      <c r="B228" s="576">
        <v>46127.0</v>
      </c>
      <c r="C228" s="91" t="s">
        <v>83</v>
      </c>
      <c r="D228" s="91" t="s">
        <v>155</v>
      </c>
      <c r="E228" s="91" t="s">
        <v>2679</v>
      </c>
      <c r="F228" s="178">
        <v>46127.0</v>
      </c>
      <c r="G228" s="91" t="s">
        <v>5728</v>
      </c>
      <c r="H228" s="91" t="s">
        <v>5730</v>
      </c>
      <c r="I228" s="97" t="s">
        <v>5731</v>
      </c>
      <c r="J228" s="97" t="s">
        <v>5732</v>
      </c>
      <c r="K228" s="313" t="s">
        <v>5732</v>
      </c>
      <c r="L228" s="91" t="s">
        <v>5733</v>
      </c>
      <c r="M228" s="91" t="s">
        <v>5734</v>
      </c>
      <c r="N228" s="176">
        <v>45338.0</v>
      </c>
      <c r="O228" s="176">
        <v>45834.0</v>
      </c>
      <c r="P228" s="91" t="s">
        <v>143</v>
      </c>
      <c r="Q228" s="91">
        <v>0.0</v>
      </c>
      <c r="R228" s="179" t="s">
        <v>251</v>
      </c>
      <c r="S228" s="179" t="s">
        <v>127</v>
      </c>
      <c r="T228" s="179" t="s">
        <v>128</v>
      </c>
      <c r="U228" s="179" t="s">
        <v>131</v>
      </c>
      <c r="V228" s="182"/>
      <c r="W228" s="185"/>
      <c r="X228" s="182"/>
      <c r="Y228" s="180" t="s">
        <v>4193</v>
      </c>
      <c r="Z228" s="182"/>
      <c r="AA228" s="182"/>
    </row>
    <row r="229" ht="22.5" customHeight="1">
      <c r="A229" s="91">
        <f>COUNTIF('Call &amp; Chat K.-Laura'!$H$4:$H$878,H229)</f>
        <v>1</v>
      </c>
      <c r="B229" s="576">
        <v>46127.0</v>
      </c>
      <c r="C229" s="91" t="s">
        <v>83</v>
      </c>
      <c r="D229" s="91" t="s">
        <v>155</v>
      </c>
      <c r="E229" s="91" t="s">
        <v>1971</v>
      </c>
      <c r="F229" s="178">
        <v>46127.0</v>
      </c>
      <c r="G229" s="91" t="s">
        <v>5740</v>
      </c>
      <c r="H229" s="91" t="s">
        <v>5741</v>
      </c>
      <c r="I229" s="97" t="s">
        <v>5742</v>
      </c>
      <c r="J229" s="97" t="s">
        <v>5743</v>
      </c>
      <c r="K229" s="313" t="s">
        <v>5743</v>
      </c>
      <c r="L229" s="91" t="s">
        <v>5744</v>
      </c>
      <c r="M229" s="91" t="s">
        <v>5744</v>
      </c>
      <c r="N229" s="176">
        <v>45341.0</v>
      </c>
      <c r="O229" s="176">
        <v>45834.0</v>
      </c>
      <c r="P229" s="91" t="s">
        <v>98</v>
      </c>
      <c r="Q229" s="91">
        <v>0.0</v>
      </c>
      <c r="R229" s="179" t="s">
        <v>251</v>
      </c>
      <c r="S229" s="179" t="s">
        <v>127</v>
      </c>
      <c r="T229" s="179" t="s">
        <v>128</v>
      </c>
      <c r="U229" s="179" t="s">
        <v>131</v>
      </c>
      <c r="V229" s="182"/>
      <c r="W229" s="185"/>
      <c r="X229" s="182"/>
      <c r="Y229" s="180" t="s">
        <v>4193</v>
      </c>
      <c r="Z229" s="182"/>
      <c r="AA229" s="182"/>
    </row>
    <row r="230" ht="22.5" customHeight="1">
      <c r="A230" s="91">
        <f>COUNTIF('Call &amp; Chat K.-Laura'!$H$4:$H$878,H230)</f>
        <v>1</v>
      </c>
      <c r="B230" s="576">
        <v>46127.0</v>
      </c>
      <c r="C230" s="91" t="s">
        <v>83</v>
      </c>
      <c r="D230" s="91" t="s">
        <v>155</v>
      </c>
      <c r="E230" s="91" t="s">
        <v>5748</v>
      </c>
      <c r="F230" s="178">
        <v>46127.0</v>
      </c>
      <c r="G230" s="91" t="s">
        <v>5749</v>
      </c>
      <c r="H230" s="91" t="s">
        <v>5750</v>
      </c>
      <c r="I230" s="97" t="s">
        <v>5751</v>
      </c>
      <c r="J230" s="97" t="s">
        <v>5752</v>
      </c>
      <c r="K230" s="313" t="s">
        <v>5752</v>
      </c>
      <c r="L230" s="91" t="s">
        <v>5754</v>
      </c>
      <c r="M230" s="182"/>
      <c r="N230" s="176">
        <v>45342.0</v>
      </c>
      <c r="O230" s="176">
        <v>45834.0</v>
      </c>
      <c r="P230" s="91" t="s">
        <v>124</v>
      </c>
      <c r="Q230" s="91">
        <v>1.0</v>
      </c>
      <c r="R230" s="179" t="s">
        <v>126</v>
      </c>
      <c r="S230" s="179" t="s">
        <v>145</v>
      </c>
      <c r="T230" s="179" t="s">
        <v>101</v>
      </c>
      <c r="U230" s="179" t="s">
        <v>131</v>
      </c>
      <c r="V230" s="182"/>
      <c r="W230" s="185"/>
      <c r="X230" s="182"/>
      <c r="Y230" s="616"/>
      <c r="Z230" s="182"/>
      <c r="AA230" s="182"/>
    </row>
    <row r="231" ht="22.5" customHeight="1">
      <c r="A231" s="91">
        <f>COUNTIF('Call &amp; Chat K.-Laura'!$H$4:$H$878,H231)</f>
        <v>1</v>
      </c>
      <c r="B231" s="576">
        <v>46127.0</v>
      </c>
      <c r="C231" s="91" t="s">
        <v>83</v>
      </c>
      <c r="D231" s="91" t="s">
        <v>155</v>
      </c>
      <c r="E231" s="91" t="s">
        <v>2692</v>
      </c>
      <c r="F231" s="178">
        <v>46127.0</v>
      </c>
      <c r="G231" s="91" t="s">
        <v>5757</v>
      </c>
      <c r="H231" s="91" t="s">
        <v>5758</v>
      </c>
      <c r="I231" s="97" t="s">
        <v>5759</v>
      </c>
      <c r="J231" s="97" t="s">
        <v>5760</v>
      </c>
      <c r="K231" s="313" t="s">
        <v>5760</v>
      </c>
      <c r="L231" s="91" t="s">
        <v>5761</v>
      </c>
      <c r="M231" s="91" t="s">
        <v>5761</v>
      </c>
      <c r="N231" s="176">
        <v>45348.0</v>
      </c>
      <c r="O231" s="176">
        <v>45834.0</v>
      </c>
      <c r="P231" s="91" t="s">
        <v>86</v>
      </c>
      <c r="Q231" s="91">
        <v>1.0</v>
      </c>
      <c r="R231" s="179" t="s">
        <v>126</v>
      </c>
      <c r="S231" s="179" t="s">
        <v>145</v>
      </c>
      <c r="T231" s="179" t="s">
        <v>101</v>
      </c>
      <c r="U231" s="179" t="s">
        <v>131</v>
      </c>
      <c r="V231" s="182"/>
      <c r="W231" s="185"/>
      <c r="X231" s="182"/>
      <c r="Y231" s="616"/>
      <c r="Z231" s="182"/>
      <c r="AA231" s="182"/>
    </row>
    <row r="232" ht="22.5" customHeight="1">
      <c r="A232" s="91">
        <f>COUNTIF('Call &amp; Chat K.-Laura'!$H$4:$H$878,H232)</f>
        <v>1</v>
      </c>
      <c r="B232" s="576">
        <v>46127.0</v>
      </c>
      <c r="C232" s="91" t="s">
        <v>83</v>
      </c>
      <c r="D232" s="91" t="s">
        <v>155</v>
      </c>
      <c r="E232" s="91" t="s">
        <v>2707</v>
      </c>
      <c r="F232" s="178">
        <v>46127.0</v>
      </c>
      <c r="G232" s="91" t="s">
        <v>5765</v>
      </c>
      <c r="H232" s="91" t="s">
        <v>5766</v>
      </c>
      <c r="I232" s="97" t="s">
        <v>5767</v>
      </c>
      <c r="J232" s="97" t="s">
        <v>5768</v>
      </c>
      <c r="K232" s="313" t="s">
        <v>5768</v>
      </c>
      <c r="L232" s="91" t="s">
        <v>5769</v>
      </c>
      <c r="M232" s="91" t="s">
        <v>5769</v>
      </c>
      <c r="N232" s="176">
        <v>45349.0</v>
      </c>
      <c r="O232" s="176">
        <v>45834.0</v>
      </c>
      <c r="P232" s="91" t="s">
        <v>124</v>
      </c>
      <c r="Q232" s="91">
        <v>1.0</v>
      </c>
      <c r="R232" s="179" t="s">
        <v>126</v>
      </c>
      <c r="S232" s="179" t="s">
        <v>145</v>
      </c>
      <c r="T232" s="179" t="s">
        <v>101</v>
      </c>
      <c r="U232" s="179" t="s">
        <v>131</v>
      </c>
      <c r="V232" s="182"/>
      <c r="W232" s="185"/>
      <c r="X232" s="182"/>
      <c r="Y232" s="616"/>
      <c r="Z232" s="182"/>
      <c r="AA232" s="182"/>
    </row>
    <row r="233" ht="22.5" customHeight="1">
      <c r="A233" s="91">
        <f>COUNTIF('Call &amp; Chat K.-Laura'!$H$4:$H$878,H233)</f>
        <v>1</v>
      </c>
      <c r="B233" s="576">
        <v>46127.0</v>
      </c>
      <c r="C233" s="91" t="s">
        <v>83</v>
      </c>
      <c r="D233" s="91" t="s">
        <v>155</v>
      </c>
      <c r="E233" s="91" t="s">
        <v>2483</v>
      </c>
      <c r="F233" s="178">
        <v>46127.0</v>
      </c>
      <c r="G233" s="91" t="s">
        <v>5773</v>
      </c>
      <c r="H233" s="91" t="s">
        <v>5774</v>
      </c>
      <c r="I233" s="97" t="s">
        <v>5775</v>
      </c>
      <c r="J233" s="97" t="s">
        <v>253</v>
      </c>
      <c r="K233" s="313" t="s">
        <v>253</v>
      </c>
      <c r="L233" s="91" t="s">
        <v>5777</v>
      </c>
      <c r="M233" s="91" t="s">
        <v>5777</v>
      </c>
      <c r="N233" s="176">
        <v>45350.0</v>
      </c>
      <c r="O233" s="176">
        <v>45834.0</v>
      </c>
      <c r="P233" s="91" t="s">
        <v>143</v>
      </c>
      <c r="Q233" s="91">
        <v>1.0</v>
      </c>
      <c r="R233" s="179" t="s">
        <v>126</v>
      </c>
      <c r="S233" s="179" t="s">
        <v>145</v>
      </c>
      <c r="T233" s="179" t="s">
        <v>101</v>
      </c>
      <c r="U233" s="179" t="s">
        <v>131</v>
      </c>
      <c r="V233" s="182"/>
      <c r="W233" s="185"/>
      <c r="X233" s="182"/>
      <c r="Y233" s="616"/>
      <c r="Z233" s="182"/>
      <c r="AA233" s="182"/>
    </row>
    <row r="234" ht="22.5" customHeight="1">
      <c r="A234" s="91">
        <f>COUNTIF('Call &amp; Chat K.-Laura'!$H$4:$H$878,H234)</f>
        <v>1</v>
      </c>
      <c r="B234" s="576">
        <v>46127.0</v>
      </c>
      <c r="C234" s="91" t="s">
        <v>83</v>
      </c>
      <c r="D234" s="91" t="s">
        <v>155</v>
      </c>
      <c r="E234" s="91" t="s">
        <v>3479</v>
      </c>
      <c r="F234" s="178">
        <v>46127.0</v>
      </c>
      <c r="G234" s="91" t="s">
        <v>5785</v>
      </c>
      <c r="H234" s="91" t="s">
        <v>5786</v>
      </c>
      <c r="I234" s="97" t="s">
        <v>5787</v>
      </c>
      <c r="J234" s="97" t="s">
        <v>5788</v>
      </c>
      <c r="K234" s="313" t="s">
        <v>5788</v>
      </c>
      <c r="L234" s="91" t="s">
        <v>5790</v>
      </c>
      <c r="M234" s="182"/>
      <c r="N234" s="176">
        <v>45350.0</v>
      </c>
      <c r="O234" s="176">
        <v>45834.0</v>
      </c>
      <c r="P234" s="91" t="s">
        <v>143</v>
      </c>
      <c r="Q234" s="91">
        <v>0.0</v>
      </c>
      <c r="R234" s="179" t="s">
        <v>251</v>
      </c>
      <c r="S234" s="179" t="s">
        <v>127</v>
      </c>
      <c r="T234" s="179" t="s">
        <v>128</v>
      </c>
      <c r="U234" s="179" t="s">
        <v>131</v>
      </c>
      <c r="V234" s="182"/>
      <c r="W234" s="185"/>
      <c r="X234" s="182"/>
      <c r="Y234" s="180" t="s">
        <v>4193</v>
      </c>
      <c r="Z234" s="182"/>
      <c r="AA234" s="182"/>
    </row>
    <row r="235" ht="22.5" customHeight="1">
      <c r="A235" s="91">
        <f>COUNTIF('Call &amp; Chat K.-Laura'!$H$4:$H$878,H235)</f>
        <v>2</v>
      </c>
      <c r="B235" s="576">
        <v>46127.0</v>
      </c>
      <c r="C235" s="91" t="s">
        <v>83</v>
      </c>
      <c r="D235" s="91" t="s">
        <v>155</v>
      </c>
      <c r="E235" s="91" t="s">
        <v>3480</v>
      </c>
      <c r="F235" s="178">
        <v>46127.0</v>
      </c>
      <c r="G235" s="91" t="s">
        <v>5794</v>
      </c>
      <c r="H235" s="91" t="s">
        <v>5795</v>
      </c>
      <c r="I235" s="97" t="s">
        <v>5796</v>
      </c>
      <c r="J235" s="97" t="s">
        <v>5797</v>
      </c>
      <c r="K235" s="313" t="s">
        <v>5797</v>
      </c>
      <c r="L235" s="91" t="s">
        <v>5798</v>
      </c>
      <c r="M235" s="182"/>
      <c r="N235" s="176">
        <v>45352.0</v>
      </c>
      <c r="O235" s="176">
        <v>45834.0</v>
      </c>
      <c r="P235" s="91" t="s">
        <v>124</v>
      </c>
      <c r="Q235" s="91">
        <v>1.0</v>
      </c>
      <c r="R235" s="179" t="s">
        <v>126</v>
      </c>
      <c r="S235" s="179" t="s">
        <v>145</v>
      </c>
      <c r="T235" s="179" t="s">
        <v>101</v>
      </c>
      <c r="U235" s="179" t="s">
        <v>131</v>
      </c>
      <c r="V235" s="182"/>
      <c r="W235" s="185"/>
      <c r="X235" s="182"/>
      <c r="Y235" s="616"/>
      <c r="Z235" s="182"/>
      <c r="AA235" s="182"/>
    </row>
    <row r="236" ht="22.5" customHeight="1">
      <c r="A236" s="91">
        <f>COUNTIF('Call &amp; Chat K.-Laura'!$H$4:$H$878,H236)</f>
        <v>1</v>
      </c>
      <c r="B236" s="576">
        <v>46127.0</v>
      </c>
      <c r="C236" s="91" t="s">
        <v>83</v>
      </c>
      <c r="D236" s="91" t="s">
        <v>155</v>
      </c>
      <c r="E236" s="91" t="s">
        <v>1604</v>
      </c>
      <c r="F236" s="178">
        <v>46127.0</v>
      </c>
      <c r="G236" s="91" t="s">
        <v>5806</v>
      </c>
      <c r="H236" s="91" t="s">
        <v>5808</v>
      </c>
      <c r="I236" s="97" t="s">
        <v>5809</v>
      </c>
      <c r="J236" s="97" t="s">
        <v>5810</v>
      </c>
      <c r="K236" s="313" t="s">
        <v>5810</v>
      </c>
      <c r="L236" s="91" t="s">
        <v>5811</v>
      </c>
      <c r="M236" s="91" t="s">
        <v>5811</v>
      </c>
      <c r="N236" s="176">
        <v>45352.0</v>
      </c>
      <c r="O236" s="176">
        <v>45834.0</v>
      </c>
      <c r="P236" s="91" t="s">
        <v>213</v>
      </c>
      <c r="Q236" s="91">
        <v>0.0</v>
      </c>
      <c r="R236" s="179" t="s">
        <v>126</v>
      </c>
      <c r="S236" s="179" t="s">
        <v>195</v>
      </c>
      <c r="T236" s="179" t="s">
        <v>128</v>
      </c>
      <c r="U236" s="179" t="s">
        <v>131</v>
      </c>
      <c r="V236" s="182"/>
      <c r="W236" s="185"/>
      <c r="X236" s="182"/>
      <c r="Y236" s="616"/>
      <c r="Z236" s="182"/>
      <c r="AA236" s="182"/>
    </row>
    <row r="237" ht="22.5" customHeight="1">
      <c r="A237" s="91">
        <f>COUNTIF('Call &amp; Chat K.-Laura'!$H$4:$H$878,H237)</f>
        <v>2</v>
      </c>
      <c r="B237" s="576">
        <v>46127.0</v>
      </c>
      <c r="C237" s="91" t="s">
        <v>83</v>
      </c>
      <c r="D237" s="91" t="s">
        <v>155</v>
      </c>
      <c r="E237" s="91" t="s">
        <v>1253</v>
      </c>
      <c r="F237" s="178">
        <v>46127.0</v>
      </c>
      <c r="G237" s="91" t="s">
        <v>5818</v>
      </c>
      <c r="H237" s="91" t="s">
        <v>5819</v>
      </c>
      <c r="I237" s="97" t="s">
        <v>5820</v>
      </c>
      <c r="J237" s="97" t="s">
        <v>5821</v>
      </c>
      <c r="K237" s="313" t="s">
        <v>5821</v>
      </c>
      <c r="L237" s="91" t="s">
        <v>5822</v>
      </c>
      <c r="M237" s="91" t="s">
        <v>5823</v>
      </c>
      <c r="N237" s="176">
        <v>45353.0</v>
      </c>
      <c r="O237" s="176">
        <v>45834.0</v>
      </c>
      <c r="P237" s="91" t="s">
        <v>124</v>
      </c>
      <c r="Q237" s="91">
        <v>0.0</v>
      </c>
      <c r="R237" s="179" t="s">
        <v>251</v>
      </c>
      <c r="S237" s="179" t="s">
        <v>195</v>
      </c>
      <c r="T237" s="179" t="s">
        <v>128</v>
      </c>
      <c r="U237" s="179" t="s">
        <v>131</v>
      </c>
      <c r="V237" s="182"/>
      <c r="W237" s="185"/>
      <c r="X237" s="182"/>
      <c r="Y237" s="616"/>
      <c r="Z237" s="182"/>
      <c r="AA237" s="182"/>
    </row>
    <row r="238" ht="22.5" customHeight="1">
      <c r="A238" s="91">
        <f>COUNTIF('Call &amp; Chat K.-Laura'!$H$4:$H$878,H238)</f>
        <v>1</v>
      </c>
      <c r="B238" s="576">
        <v>46127.0</v>
      </c>
      <c r="C238" s="91" t="s">
        <v>83</v>
      </c>
      <c r="D238" s="91" t="s">
        <v>155</v>
      </c>
      <c r="E238" s="91" t="s">
        <v>1262</v>
      </c>
      <c r="F238" s="178">
        <v>46127.0</v>
      </c>
      <c r="G238" s="91" t="s">
        <v>5824</v>
      </c>
      <c r="H238" s="91" t="s">
        <v>5825</v>
      </c>
      <c r="I238" s="97" t="s">
        <v>5826</v>
      </c>
      <c r="J238" s="97" t="s">
        <v>5827</v>
      </c>
      <c r="K238" s="313" t="s">
        <v>5827</v>
      </c>
      <c r="L238" s="91" t="s">
        <v>5828</v>
      </c>
      <c r="M238" s="91" t="s">
        <v>5828</v>
      </c>
      <c r="N238" s="176">
        <v>45353.0</v>
      </c>
      <c r="O238" s="176">
        <v>45834.0</v>
      </c>
      <c r="P238" s="91" t="s">
        <v>124</v>
      </c>
      <c r="Q238" s="91">
        <v>0.0</v>
      </c>
      <c r="R238" s="179" t="s">
        <v>251</v>
      </c>
      <c r="S238" s="179" t="s">
        <v>127</v>
      </c>
      <c r="T238" s="179" t="s">
        <v>128</v>
      </c>
      <c r="U238" s="179" t="s">
        <v>131</v>
      </c>
      <c r="V238" s="182"/>
      <c r="W238" s="185"/>
      <c r="X238" s="182"/>
      <c r="Y238" s="180" t="s">
        <v>4193</v>
      </c>
      <c r="Z238" s="182"/>
      <c r="AA238" s="182"/>
    </row>
    <row r="239" ht="22.5" customHeight="1">
      <c r="A239" s="91">
        <f>COUNTIF('Call &amp; Chat K.-Laura'!$H$4:$H$878,H239)</f>
        <v>1</v>
      </c>
      <c r="B239" s="576">
        <v>46127.0</v>
      </c>
      <c r="C239" s="91" t="s">
        <v>83</v>
      </c>
      <c r="D239" s="91" t="s">
        <v>155</v>
      </c>
      <c r="E239" s="91" t="s">
        <v>1275</v>
      </c>
      <c r="F239" s="178">
        <v>46127.0</v>
      </c>
      <c r="G239" s="91" t="s">
        <v>5835</v>
      </c>
      <c r="H239" s="91" t="s">
        <v>5836</v>
      </c>
      <c r="I239" s="97" t="s">
        <v>5837</v>
      </c>
      <c r="J239" s="97" t="s">
        <v>5838</v>
      </c>
      <c r="K239" s="313" t="s">
        <v>5838</v>
      </c>
      <c r="L239" s="91" t="s">
        <v>5839</v>
      </c>
      <c r="M239" s="91" t="s">
        <v>5839</v>
      </c>
      <c r="N239" s="176">
        <v>45354.0</v>
      </c>
      <c r="O239" s="176">
        <v>45834.0</v>
      </c>
      <c r="P239" s="91" t="s">
        <v>143</v>
      </c>
      <c r="Q239" s="91">
        <v>1.0</v>
      </c>
      <c r="R239" s="179" t="s">
        <v>126</v>
      </c>
      <c r="S239" s="179" t="s">
        <v>145</v>
      </c>
      <c r="T239" s="179" t="s">
        <v>101</v>
      </c>
      <c r="U239" s="179" t="s">
        <v>131</v>
      </c>
      <c r="V239" s="182"/>
      <c r="W239" s="185"/>
      <c r="X239" s="182"/>
      <c r="Y239" s="616"/>
      <c r="Z239" s="182"/>
      <c r="AA239" s="182"/>
    </row>
    <row r="240" ht="22.5" customHeight="1">
      <c r="A240" s="91">
        <f>COUNTIF('Call &amp; Chat K.-Laura'!$H$4:$H$878,H240)</f>
        <v>1</v>
      </c>
      <c r="B240" s="576">
        <v>46127.0</v>
      </c>
      <c r="C240" s="91" t="s">
        <v>83</v>
      </c>
      <c r="D240" s="91" t="s">
        <v>155</v>
      </c>
      <c r="E240" s="91" t="s">
        <v>1284</v>
      </c>
      <c r="F240" s="178">
        <v>46127.0</v>
      </c>
      <c r="G240" s="91" t="s">
        <v>5842</v>
      </c>
      <c r="H240" s="91" t="s">
        <v>5843</v>
      </c>
      <c r="I240" s="97" t="s">
        <v>5844</v>
      </c>
      <c r="J240" s="97" t="s">
        <v>5845</v>
      </c>
      <c r="K240" s="313" t="s">
        <v>5845</v>
      </c>
      <c r="L240" s="91" t="s">
        <v>5846</v>
      </c>
      <c r="M240" s="182"/>
      <c r="N240" s="176">
        <v>45355.0</v>
      </c>
      <c r="O240" s="176">
        <v>45834.0</v>
      </c>
      <c r="P240" s="91" t="s">
        <v>143</v>
      </c>
      <c r="Q240" s="91">
        <v>0.0</v>
      </c>
      <c r="R240" s="179" t="s">
        <v>251</v>
      </c>
      <c r="S240" s="179" t="s">
        <v>127</v>
      </c>
      <c r="T240" s="179" t="s">
        <v>128</v>
      </c>
      <c r="U240" s="179" t="s">
        <v>131</v>
      </c>
      <c r="V240" s="182"/>
      <c r="W240" s="185"/>
      <c r="X240" s="182"/>
      <c r="Y240" s="180" t="s">
        <v>4193</v>
      </c>
      <c r="Z240" s="182"/>
      <c r="AA240" s="182"/>
    </row>
    <row r="241" ht="22.5" customHeight="1">
      <c r="A241" s="91">
        <f>COUNTIF('Call &amp; Chat K.-Laura'!$H$4:$H$878,H241)</f>
        <v>1</v>
      </c>
      <c r="B241" s="576">
        <v>46127.0</v>
      </c>
      <c r="C241" s="91" t="s">
        <v>83</v>
      </c>
      <c r="D241" s="91" t="s">
        <v>155</v>
      </c>
      <c r="E241" s="91" t="s">
        <v>1292</v>
      </c>
      <c r="F241" s="178">
        <v>46127.0</v>
      </c>
      <c r="G241" s="91" t="s">
        <v>5849</v>
      </c>
      <c r="H241" s="91" t="s">
        <v>5850</v>
      </c>
      <c r="I241" s="97" t="s">
        <v>5851</v>
      </c>
      <c r="J241" s="97" t="s">
        <v>5852</v>
      </c>
      <c r="K241" s="313" t="s">
        <v>5852</v>
      </c>
      <c r="L241" s="91" t="s">
        <v>5853</v>
      </c>
      <c r="M241" s="182"/>
      <c r="N241" s="176">
        <v>45355.0</v>
      </c>
      <c r="O241" s="176">
        <v>45834.0</v>
      </c>
      <c r="P241" s="91" t="s">
        <v>213</v>
      </c>
      <c r="Q241" s="91">
        <v>1.0</v>
      </c>
      <c r="R241" s="179" t="s">
        <v>126</v>
      </c>
      <c r="S241" s="179" t="s">
        <v>145</v>
      </c>
      <c r="T241" s="179" t="s">
        <v>101</v>
      </c>
      <c r="U241" s="179" t="s">
        <v>131</v>
      </c>
      <c r="V241" s="182"/>
      <c r="W241" s="185"/>
      <c r="X241" s="182"/>
      <c r="Y241" s="616"/>
      <c r="Z241" s="182"/>
      <c r="AA241" s="182"/>
    </row>
    <row r="242" ht="22.5" customHeight="1">
      <c r="A242" s="91">
        <f>COUNTIF('Call &amp; Chat K.-Laura'!$H$4:$H$878,H242)</f>
        <v>1</v>
      </c>
      <c r="B242" s="576">
        <v>46127.0</v>
      </c>
      <c r="C242" s="91" t="s">
        <v>83</v>
      </c>
      <c r="D242" s="91" t="s">
        <v>155</v>
      </c>
      <c r="E242" s="91" t="s">
        <v>1305</v>
      </c>
      <c r="F242" s="178">
        <v>46127.0</v>
      </c>
      <c r="G242" s="91" t="s">
        <v>5857</v>
      </c>
      <c r="H242" s="91" t="s">
        <v>5858</v>
      </c>
      <c r="I242" s="97" t="s">
        <v>5859</v>
      </c>
      <c r="J242" s="97" t="s">
        <v>5860</v>
      </c>
      <c r="K242" s="313" t="s">
        <v>5860</v>
      </c>
      <c r="L242" s="91" t="s">
        <v>5861</v>
      </c>
      <c r="M242" s="91" t="s">
        <v>5861</v>
      </c>
      <c r="N242" s="176">
        <v>45355.0</v>
      </c>
      <c r="O242" s="176">
        <v>45834.0</v>
      </c>
      <c r="P242" s="91" t="s">
        <v>143</v>
      </c>
      <c r="Q242" s="91">
        <v>1.0</v>
      </c>
      <c r="R242" s="179" t="s">
        <v>126</v>
      </c>
      <c r="S242" s="179" t="s">
        <v>145</v>
      </c>
      <c r="T242" s="179" t="s">
        <v>101</v>
      </c>
      <c r="U242" s="179" t="s">
        <v>131</v>
      </c>
      <c r="V242" s="182"/>
      <c r="W242" s="185"/>
      <c r="X242" s="182"/>
      <c r="Y242" s="616"/>
      <c r="Z242" s="182"/>
      <c r="AA242" s="182"/>
    </row>
    <row r="243" ht="22.5" customHeight="1">
      <c r="A243" s="91">
        <f>COUNTIF('Call &amp; Chat K.-Laura'!$H$4:$H$878,H243)</f>
        <v>1</v>
      </c>
      <c r="B243" s="576">
        <v>46127.0</v>
      </c>
      <c r="C243" s="91" t="s">
        <v>83</v>
      </c>
      <c r="D243" s="91" t="s">
        <v>155</v>
      </c>
      <c r="E243" s="91" t="s">
        <v>1313</v>
      </c>
      <c r="F243" s="178">
        <v>46127.0</v>
      </c>
      <c r="G243" s="91" t="s">
        <v>5864</v>
      </c>
      <c r="H243" s="91" t="s">
        <v>5865</v>
      </c>
      <c r="I243" s="97" t="s">
        <v>5866</v>
      </c>
      <c r="J243" s="97" t="s">
        <v>5867</v>
      </c>
      <c r="K243" s="313" t="s">
        <v>5867</v>
      </c>
      <c r="L243" s="91" t="s">
        <v>5870</v>
      </c>
      <c r="M243" s="91" t="s">
        <v>5870</v>
      </c>
      <c r="N243" s="176">
        <v>45355.0</v>
      </c>
      <c r="O243" s="176">
        <v>45834.0</v>
      </c>
      <c r="P243" s="91" t="s">
        <v>256</v>
      </c>
      <c r="Q243" s="91">
        <v>0.0</v>
      </c>
      <c r="R243" s="179" t="s">
        <v>292</v>
      </c>
      <c r="S243" s="179" t="s">
        <v>145</v>
      </c>
      <c r="T243" s="179" t="s">
        <v>101</v>
      </c>
      <c r="U243" s="179" t="s">
        <v>3435</v>
      </c>
      <c r="V243" s="182"/>
      <c r="W243" s="185"/>
      <c r="X243" s="182"/>
      <c r="Y243" s="180" t="s">
        <v>5874</v>
      </c>
      <c r="Z243" s="182"/>
      <c r="AA243" s="182"/>
    </row>
    <row r="244" ht="22.5" customHeight="1">
      <c r="A244" s="91">
        <f>COUNTIF('Call &amp; Chat K.-Laura'!$H$4:$H$878,H244)</f>
        <v>1</v>
      </c>
      <c r="B244" s="576">
        <v>46127.0</v>
      </c>
      <c r="C244" s="91" t="s">
        <v>83</v>
      </c>
      <c r="D244" s="91" t="s">
        <v>155</v>
      </c>
      <c r="E244" s="91" t="s">
        <v>1472</v>
      </c>
      <c r="F244" s="178">
        <v>46127.0</v>
      </c>
      <c r="G244" s="91" t="s">
        <v>5877</v>
      </c>
      <c r="H244" s="91" t="s">
        <v>5878</v>
      </c>
      <c r="I244" s="97" t="s">
        <v>5879</v>
      </c>
      <c r="J244" s="97" t="s">
        <v>5880</v>
      </c>
      <c r="K244" s="313" t="s">
        <v>5880</v>
      </c>
      <c r="L244" s="91" t="s">
        <v>5881</v>
      </c>
      <c r="M244" s="91" t="s">
        <v>5881</v>
      </c>
      <c r="N244" s="176">
        <v>45355.0</v>
      </c>
      <c r="O244" s="176">
        <v>45834.0</v>
      </c>
      <c r="P244" s="91" t="s">
        <v>124</v>
      </c>
      <c r="Q244" s="91">
        <v>1.0</v>
      </c>
      <c r="R244" s="179" t="s">
        <v>126</v>
      </c>
      <c r="S244" s="179" t="s">
        <v>145</v>
      </c>
      <c r="T244" s="179" t="s">
        <v>101</v>
      </c>
      <c r="U244" s="179" t="s">
        <v>131</v>
      </c>
      <c r="V244" s="182"/>
      <c r="W244" s="185"/>
      <c r="X244" s="182"/>
      <c r="Y244" s="616"/>
      <c r="Z244" s="182"/>
      <c r="AA244" s="182"/>
    </row>
    <row r="245" ht="22.5" customHeight="1">
      <c r="A245" s="91">
        <f>COUNTIF('Call &amp; Chat K.-Laura'!$H$4:$H$878,H245)</f>
        <v>1</v>
      </c>
      <c r="B245" s="576">
        <v>46127.0</v>
      </c>
      <c r="C245" s="91" t="s">
        <v>83</v>
      </c>
      <c r="D245" s="91" t="s">
        <v>155</v>
      </c>
      <c r="E245" s="91" t="s">
        <v>1479</v>
      </c>
      <c r="F245" s="178">
        <v>46127.0</v>
      </c>
      <c r="G245" s="91" t="s">
        <v>5885</v>
      </c>
      <c r="H245" s="91" t="s">
        <v>5886</v>
      </c>
      <c r="I245" s="97" t="s">
        <v>5887</v>
      </c>
      <c r="J245" s="97" t="s">
        <v>5888</v>
      </c>
      <c r="K245" s="313" t="s">
        <v>5888</v>
      </c>
      <c r="L245" s="91" t="s">
        <v>5889</v>
      </c>
      <c r="M245" s="91" t="s">
        <v>5891</v>
      </c>
      <c r="N245" s="176">
        <v>45356.0</v>
      </c>
      <c r="O245" s="176">
        <v>45834.0</v>
      </c>
      <c r="P245" s="91" t="s">
        <v>124</v>
      </c>
      <c r="Q245" s="91">
        <v>0.0</v>
      </c>
      <c r="R245" s="179" t="s">
        <v>251</v>
      </c>
      <c r="S245" s="179" t="s">
        <v>127</v>
      </c>
      <c r="T245" s="179" t="s">
        <v>128</v>
      </c>
      <c r="U245" s="179" t="s">
        <v>131</v>
      </c>
      <c r="V245" s="182"/>
      <c r="W245" s="185"/>
      <c r="X245" s="182"/>
      <c r="Y245" s="180" t="s">
        <v>4193</v>
      </c>
      <c r="Z245" s="182"/>
      <c r="AA245" s="182"/>
    </row>
    <row r="246" ht="22.5" customHeight="1">
      <c r="A246" s="91">
        <f>COUNTIF('Call &amp; Chat K.-Laura'!$H$4:$H$878,H246)</f>
        <v>1</v>
      </c>
      <c r="B246" s="576">
        <v>46127.0</v>
      </c>
      <c r="C246" s="91" t="s">
        <v>83</v>
      </c>
      <c r="D246" s="91" t="s">
        <v>155</v>
      </c>
      <c r="E246" s="91" t="s">
        <v>1616</v>
      </c>
      <c r="F246" s="178">
        <v>46127.0</v>
      </c>
      <c r="G246" s="91" t="s">
        <v>5902</v>
      </c>
      <c r="H246" s="91" t="s">
        <v>5905</v>
      </c>
      <c r="I246" s="97" t="s">
        <v>5907</v>
      </c>
      <c r="J246" s="97" t="s">
        <v>5909</v>
      </c>
      <c r="K246" s="313" t="s">
        <v>5909</v>
      </c>
      <c r="L246" s="91" t="s">
        <v>5910</v>
      </c>
      <c r="M246" s="91" t="s">
        <v>5910</v>
      </c>
      <c r="N246" s="176">
        <v>45356.0</v>
      </c>
      <c r="O246" s="176">
        <v>45834.0</v>
      </c>
      <c r="P246" s="91" t="s">
        <v>98</v>
      </c>
      <c r="Q246" s="91">
        <v>1.0</v>
      </c>
      <c r="R246" s="179" t="s">
        <v>251</v>
      </c>
      <c r="S246" s="179" t="s">
        <v>145</v>
      </c>
      <c r="T246" s="179" t="s">
        <v>101</v>
      </c>
      <c r="U246" s="179" t="s">
        <v>131</v>
      </c>
      <c r="V246" s="182"/>
      <c r="W246" s="185"/>
      <c r="X246" s="182"/>
      <c r="Y246" s="616"/>
      <c r="Z246" s="182"/>
      <c r="AA246" s="182"/>
    </row>
    <row r="247" ht="22.5" customHeight="1">
      <c r="A247" s="91">
        <f>COUNTIF('Call &amp; Chat K.-Laura'!$H$4:$H$878,H247)</f>
        <v>1</v>
      </c>
      <c r="B247" s="576">
        <v>46127.0</v>
      </c>
      <c r="C247" s="91" t="s">
        <v>83</v>
      </c>
      <c r="D247" s="91" t="s">
        <v>155</v>
      </c>
      <c r="E247" s="91" t="s">
        <v>1490</v>
      </c>
      <c r="F247" s="178">
        <v>46127.0</v>
      </c>
      <c r="G247" s="91" t="s">
        <v>5919</v>
      </c>
      <c r="H247" s="91" t="s">
        <v>5920</v>
      </c>
      <c r="I247" s="97" t="s">
        <v>5921</v>
      </c>
      <c r="J247" s="97" t="s">
        <v>5922</v>
      </c>
      <c r="K247" s="313" t="s">
        <v>5922</v>
      </c>
      <c r="L247" s="91" t="s">
        <v>5923</v>
      </c>
      <c r="M247" s="91" t="s">
        <v>5924</v>
      </c>
      <c r="N247" s="176">
        <v>45356.0</v>
      </c>
      <c r="O247" s="176">
        <v>45834.0</v>
      </c>
      <c r="P247" s="91" t="s">
        <v>124</v>
      </c>
      <c r="Q247" s="91">
        <v>1.0</v>
      </c>
      <c r="R247" s="179" t="s">
        <v>126</v>
      </c>
      <c r="S247" s="179" t="s">
        <v>145</v>
      </c>
      <c r="T247" s="179" t="s">
        <v>101</v>
      </c>
      <c r="U247" s="179" t="s">
        <v>131</v>
      </c>
      <c r="V247" s="182"/>
      <c r="W247" s="185"/>
      <c r="X247" s="182"/>
      <c r="Y247" s="616"/>
      <c r="Z247" s="182"/>
      <c r="AA247" s="182"/>
    </row>
    <row r="248" ht="22.5" customHeight="1">
      <c r="A248" s="91">
        <f>COUNTIF('Call &amp; Chat K.-Laura'!$H$4:$H$878,H248)</f>
        <v>1</v>
      </c>
      <c r="B248" s="576">
        <v>46127.0</v>
      </c>
      <c r="C248" s="91" t="s">
        <v>83</v>
      </c>
      <c r="D248" s="91" t="s">
        <v>155</v>
      </c>
      <c r="E248" s="91" t="s">
        <v>1498</v>
      </c>
      <c r="F248" s="178">
        <v>46127.0</v>
      </c>
      <c r="G248" s="91" t="s">
        <v>5937</v>
      </c>
      <c r="H248" s="91" t="s">
        <v>5938</v>
      </c>
      <c r="I248" s="97" t="s">
        <v>5939</v>
      </c>
      <c r="J248" s="97" t="s">
        <v>5940</v>
      </c>
      <c r="K248" s="313" t="s">
        <v>5940</v>
      </c>
      <c r="L248" s="91" t="s">
        <v>5943</v>
      </c>
      <c r="M248" s="91" t="s">
        <v>5945</v>
      </c>
      <c r="N248" s="176">
        <v>45364.0</v>
      </c>
      <c r="O248" s="176">
        <v>45834.0</v>
      </c>
      <c r="P248" s="91" t="s">
        <v>86</v>
      </c>
      <c r="Q248" s="91">
        <v>1.0</v>
      </c>
      <c r="R248" s="179" t="s">
        <v>126</v>
      </c>
      <c r="S248" s="179" t="s">
        <v>145</v>
      </c>
      <c r="T248" s="179" t="s">
        <v>101</v>
      </c>
      <c r="U248" s="179" t="s">
        <v>131</v>
      </c>
      <c r="V248" s="182"/>
      <c r="W248" s="185"/>
      <c r="X248" s="182"/>
      <c r="Y248" s="616"/>
      <c r="Z248" s="182"/>
      <c r="AA248" s="182"/>
    </row>
    <row r="249" ht="22.5" customHeight="1">
      <c r="A249" s="91">
        <f>COUNTIF('Call &amp; Chat K.-Laura'!$H$4:$H$878,H249)</f>
        <v>1</v>
      </c>
      <c r="B249" s="576">
        <v>46127.0</v>
      </c>
      <c r="C249" s="91" t="s">
        <v>83</v>
      </c>
      <c r="D249" s="91" t="s">
        <v>155</v>
      </c>
      <c r="E249" s="91" t="s">
        <v>1510</v>
      </c>
      <c r="F249" s="178">
        <v>46127.0</v>
      </c>
      <c r="G249" s="91" t="s">
        <v>5953</v>
      </c>
      <c r="H249" s="91" t="s">
        <v>5954</v>
      </c>
      <c r="I249" s="97" t="s">
        <v>5955</v>
      </c>
      <c r="J249" s="97" t="s">
        <v>5956</v>
      </c>
      <c r="K249" s="313" t="s">
        <v>5956</v>
      </c>
      <c r="L249" s="91" t="s">
        <v>5957</v>
      </c>
      <c r="M249" s="91" t="s">
        <v>5957</v>
      </c>
      <c r="N249" s="176">
        <v>45365.0</v>
      </c>
      <c r="O249" s="176">
        <v>45834.0</v>
      </c>
      <c r="P249" s="91" t="s">
        <v>399</v>
      </c>
      <c r="Q249" s="91">
        <v>1.0</v>
      </c>
      <c r="R249" s="179" t="s">
        <v>251</v>
      </c>
      <c r="S249" s="179" t="s">
        <v>145</v>
      </c>
      <c r="T249" s="179" t="s">
        <v>101</v>
      </c>
      <c r="U249" s="179" t="s">
        <v>131</v>
      </c>
      <c r="V249" s="182"/>
      <c r="W249" s="185"/>
      <c r="X249" s="182"/>
      <c r="Y249" s="616"/>
      <c r="Z249" s="182"/>
      <c r="AA249" s="182"/>
    </row>
    <row r="250" ht="22.5" customHeight="1">
      <c r="A250" s="91">
        <f>COUNTIF('Call &amp; Chat K.-Laura'!$H$4:$H$878,H250)</f>
        <v>1</v>
      </c>
      <c r="B250" s="576">
        <v>46127.0</v>
      </c>
      <c r="C250" s="91" t="s">
        <v>83</v>
      </c>
      <c r="D250" s="91" t="s">
        <v>155</v>
      </c>
      <c r="E250" s="91" t="s">
        <v>1630</v>
      </c>
      <c r="F250" s="178">
        <v>46127.0</v>
      </c>
      <c r="G250" s="91" t="s">
        <v>5960</v>
      </c>
      <c r="H250" s="91" t="s">
        <v>4346</v>
      </c>
      <c r="I250" s="97" t="s">
        <v>5961</v>
      </c>
      <c r="J250" s="97" t="s">
        <v>5962</v>
      </c>
      <c r="K250" s="313" t="s">
        <v>5962</v>
      </c>
      <c r="L250" s="91" t="s">
        <v>5963</v>
      </c>
      <c r="M250" s="182"/>
      <c r="N250" s="176">
        <v>45365.0</v>
      </c>
      <c r="O250" s="176">
        <v>45834.0</v>
      </c>
      <c r="P250" s="91" t="s">
        <v>124</v>
      </c>
      <c r="Q250" s="91">
        <v>1.0</v>
      </c>
      <c r="R250" s="179" t="s">
        <v>251</v>
      </c>
      <c r="S250" s="179" t="s">
        <v>145</v>
      </c>
      <c r="T250" s="179" t="s">
        <v>101</v>
      </c>
      <c r="U250" s="179" t="s">
        <v>131</v>
      </c>
      <c r="V250" s="182"/>
      <c r="W250" s="185"/>
      <c r="X250" s="182"/>
      <c r="Y250" s="616"/>
      <c r="Z250" s="182"/>
      <c r="AA250" s="182"/>
    </row>
    <row r="251" ht="22.5" customHeight="1">
      <c r="A251" s="91">
        <f>COUNTIF('Call &amp; Chat K.-Laura'!$H$4:$H$878,H251)</f>
        <v>1</v>
      </c>
      <c r="B251" s="576">
        <v>46127.0</v>
      </c>
      <c r="C251" s="91" t="s">
        <v>83</v>
      </c>
      <c r="D251" s="91" t="s">
        <v>155</v>
      </c>
      <c r="E251" s="91" t="s">
        <v>1638</v>
      </c>
      <c r="F251" s="178">
        <v>46127.0</v>
      </c>
      <c r="G251" s="91" t="s">
        <v>5966</v>
      </c>
      <c r="H251" s="91" t="s">
        <v>5967</v>
      </c>
      <c r="I251" s="97" t="s">
        <v>5968</v>
      </c>
      <c r="J251" s="97" t="s">
        <v>5969</v>
      </c>
      <c r="K251" s="313" t="s">
        <v>5969</v>
      </c>
      <c r="L251" s="91" t="s">
        <v>5970</v>
      </c>
      <c r="M251" s="91" t="s">
        <v>5971</v>
      </c>
      <c r="N251" s="176">
        <v>45365.0</v>
      </c>
      <c r="O251" s="176">
        <v>45834.0</v>
      </c>
      <c r="P251" s="91" t="s">
        <v>124</v>
      </c>
      <c r="Q251" s="91">
        <v>1.0</v>
      </c>
      <c r="R251" s="179" t="s">
        <v>126</v>
      </c>
      <c r="S251" s="179" t="s">
        <v>145</v>
      </c>
      <c r="T251" s="179" t="s">
        <v>101</v>
      </c>
      <c r="U251" s="179" t="s">
        <v>131</v>
      </c>
      <c r="V251" s="182"/>
      <c r="W251" s="185"/>
      <c r="X251" s="182"/>
      <c r="Y251" s="616"/>
      <c r="Z251" s="182"/>
      <c r="AA251" s="182"/>
    </row>
    <row r="252" ht="22.5" customHeight="1">
      <c r="A252" s="91">
        <f>COUNTIF('Call &amp; Chat K.-Laura'!$H$4:$H$878,H252)</f>
        <v>1</v>
      </c>
      <c r="B252" s="576">
        <v>46127.0</v>
      </c>
      <c r="C252" s="91" t="s">
        <v>83</v>
      </c>
      <c r="D252" s="91" t="s">
        <v>155</v>
      </c>
      <c r="E252" s="91" t="s">
        <v>1327</v>
      </c>
      <c r="F252" s="178">
        <v>46127.0</v>
      </c>
      <c r="G252" s="91" t="s">
        <v>5973</v>
      </c>
      <c r="H252" s="91" t="s">
        <v>5974</v>
      </c>
      <c r="I252" s="97" t="s">
        <v>5975</v>
      </c>
      <c r="J252" s="97" t="s">
        <v>5976</v>
      </c>
      <c r="K252" s="313" t="s">
        <v>5976</v>
      </c>
      <c r="L252" s="91" t="s">
        <v>5977</v>
      </c>
      <c r="M252" s="91" t="s">
        <v>5977</v>
      </c>
      <c r="N252" s="176">
        <v>45369.0</v>
      </c>
      <c r="O252" s="176">
        <v>45834.0</v>
      </c>
      <c r="P252" s="91" t="s">
        <v>124</v>
      </c>
      <c r="Q252" s="91">
        <v>1.0</v>
      </c>
      <c r="R252" s="179" t="s">
        <v>126</v>
      </c>
      <c r="S252" s="179" t="s">
        <v>145</v>
      </c>
      <c r="T252" s="179" t="s">
        <v>101</v>
      </c>
      <c r="U252" s="179" t="s">
        <v>131</v>
      </c>
      <c r="V252" s="182"/>
      <c r="W252" s="185"/>
      <c r="X252" s="182"/>
      <c r="Y252" s="616"/>
      <c r="Z252" s="182"/>
      <c r="AA252" s="182"/>
    </row>
    <row r="253" ht="22.5" customHeight="1">
      <c r="A253" s="91">
        <f>COUNTIF('Call &amp; Chat K.-Laura'!$H$4:$H$878,H253)</f>
        <v>1</v>
      </c>
      <c r="B253" s="576">
        <v>46127.0</v>
      </c>
      <c r="C253" s="91" t="s">
        <v>83</v>
      </c>
      <c r="D253" s="91" t="s">
        <v>155</v>
      </c>
      <c r="E253" s="91" t="s">
        <v>1334</v>
      </c>
      <c r="F253" s="178">
        <v>46127.0</v>
      </c>
      <c r="G253" s="91" t="s">
        <v>5983</v>
      </c>
      <c r="H253" s="91" t="s">
        <v>5984</v>
      </c>
      <c r="I253" s="97" t="s">
        <v>5986</v>
      </c>
      <c r="J253" s="97" t="s">
        <v>5987</v>
      </c>
      <c r="K253" s="313" t="s">
        <v>5987</v>
      </c>
      <c r="L253" s="91" t="s">
        <v>5988</v>
      </c>
      <c r="M253" s="91" t="s">
        <v>5988</v>
      </c>
      <c r="N253" s="176">
        <v>45369.0</v>
      </c>
      <c r="O253" s="176">
        <v>45834.0</v>
      </c>
      <c r="P253" s="91" t="s">
        <v>124</v>
      </c>
      <c r="Q253" s="91">
        <v>1.0</v>
      </c>
      <c r="R253" s="179" t="s">
        <v>126</v>
      </c>
      <c r="S253" s="179" t="s">
        <v>145</v>
      </c>
      <c r="T253" s="179" t="s">
        <v>101</v>
      </c>
      <c r="U253" s="179" t="s">
        <v>131</v>
      </c>
      <c r="V253" s="182"/>
      <c r="W253" s="185"/>
      <c r="X253" s="182"/>
      <c r="Y253" s="616"/>
      <c r="Z253" s="182"/>
      <c r="AA253" s="182"/>
    </row>
    <row r="254" ht="22.5" customHeight="1">
      <c r="A254" s="91">
        <f>COUNTIF('Call &amp; Chat K.-Laura'!$H$4:$H$878,H254)</f>
        <v>1</v>
      </c>
      <c r="B254" s="576">
        <v>46127.0</v>
      </c>
      <c r="C254" s="91" t="s">
        <v>83</v>
      </c>
      <c r="D254" s="91" t="s">
        <v>155</v>
      </c>
      <c r="E254" s="91" t="s">
        <v>1345</v>
      </c>
      <c r="F254" s="178">
        <v>46127.0</v>
      </c>
      <c r="G254" s="91" t="s">
        <v>5996</v>
      </c>
      <c r="H254" s="91" t="s">
        <v>5997</v>
      </c>
      <c r="I254" s="97" t="s">
        <v>5998</v>
      </c>
      <c r="J254" s="97" t="s">
        <v>5999</v>
      </c>
      <c r="K254" s="313" t="s">
        <v>5999</v>
      </c>
      <c r="L254" s="91" t="s">
        <v>6001</v>
      </c>
      <c r="M254" s="91" t="s">
        <v>6003</v>
      </c>
      <c r="N254" s="176">
        <v>45371.0</v>
      </c>
      <c r="O254" s="176">
        <v>45834.0</v>
      </c>
      <c r="P254" s="91" t="s">
        <v>124</v>
      </c>
      <c r="Q254" s="91">
        <v>0.0</v>
      </c>
      <c r="R254" s="179" t="s">
        <v>251</v>
      </c>
      <c r="S254" s="179" t="s">
        <v>127</v>
      </c>
      <c r="T254" s="179" t="s">
        <v>128</v>
      </c>
      <c r="U254" s="179" t="s">
        <v>131</v>
      </c>
      <c r="V254" s="182"/>
      <c r="W254" s="185"/>
      <c r="X254" s="182"/>
      <c r="Y254" s="180" t="s">
        <v>4193</v>
      </c>
      <c r="Z254" s="182"/>
      <c r="AA254" s="182"/>
    </row>
    <row r="255" ht="22.5" customHeight="1">
      <c r="A255" s="91">
        <f>COUNTIF('Call &amp; Chat K.-Laura'!$H$4:$H$878,H255)</f>
        <v>1</v>
      </c>
      <c r="B255" s="576">
        <v>46127.0</v>
      </c>
      <c r="C255" s="91" t="s">
        <v>83</v>
      </c>
      <c r="D255" s="91" t="s">
        <v>155</v>
      </c>
      <c r="E255" s="91" t="s">
        <v>1357</v>
      </c>
      <c r="F255" s="178">
        <v>46127.0</v>
      </c>
      <c r="G255" s="91" t="s">
        <v>6011</v>
      </c>
      <c r="H255" s="91" t="s">
        <v>6012</v>
      </c>
      <c r="I255" s="97" t="s">
        <v>6014</v>
      </c>
      <c r="J255" s="97" t="s">
        <v>6015</v>
      </c>
      <c r="K255" s="313" t="s">
        <v>6015</v>
      </c>
      <c r="L255" s="91" t="s">
        <v>6016</v>
      </c>
      <c r="M255" s="91" t="s">
        <v>6018</v>
      </c>
      <c r="N255" s="176">
        <v>45372.0</v>
      </c>
      <c r="O255" s="176">
        <v>45834.0</v>
      </c>
      <c r="P255" s="91" t="s">
        <v>213</v>
      </c>
      <c r="Q255" s="91">
        <v>0.0</v>
      </c>
      <c r="R255" s="179" t="s">
        <v>251</v>
      </c>
      <c r="S255" s="179" t="s">
        <v>127</v>
      </c>
      <c r="T255" s="179" t="s">
        <v>128</v>
      </c>
      <c r="U255" s="179" t="s">
        <v>131</v>
      </c>
      <c r="V255" s="182"/>
      <c r="W255" s="185"/>
      <c r="X255" s="182"/>
      <c r="Y255" s="180" t="s">
        <v>4193</v>
      </c>
      <c r="Z255" s="182"/>
      <c r="AA255" s="182"/>
    </row>
    <row r="256" ht="22.5" customHeight="1">
      <c r="A256" s="91">
        <f>COUNTIF('Call &amp; Chat K.-Laura'!$H$4:$H$878,H256)</f>
        <v>1</v>
      </c>
      <c r="B256" s="576">
        <v>46127.0</v>
      </c>
      <c r="C256" s="91" t="s">
        <v>83</v>
      </c>
      <c r="D256" s="91" t="s">
        <v>155</v>
      </c>
      <c r="E256" s="91" t="s">
        <v>1366</v>
      </c>
      <c r="F256" s="178">
        <v>46127.0</v>
      </c>
      <c r="G256" s="91" t="s">
        <v>6025</v>
      </c>
      <c r="H256" s="91" t="s">
        <v>6026</v>
      </c>
      <c r="I256" s="97" t="s">
        <v>6027</v>
      </c>
      <c r="J256" s="97" t="s">
        <v>6028</v>
      </c>
      <c r="K256" s="313" t="s">
        <v>6028</v>
      </c>
      <c r="L256" s="91" t="s">
        <v>6029</v>
      </c>
      <c r="M256" s="91" t="s">
        <v>6029</v>
      </c>
      <c r="N256" s="176">
        <v>45372.0</v>
      </c>
      <c r="O256" s="176">
        <v>45834.0</v>
      </c>
      <c r="P256" s="91" t="s">
        <v>213</v>
      </c>
      <c r="Q256" s="91">
        <v>1.0</v>
      </c>
      <c r="R256" s="179" t="s">
        <v>126</v>
      </c>
      <c r="S256" s="179" t="s">
        <v>145</v>
      </c>
      <c r="T256" s="179" t="s">
        <v>101</v>
      </c>
      <c r="U256" s="179" t="s">
        <v>131</v>
      </c>
      <c r="V256" s="182"/>
      <c r="W256" s="185"/>
      <c r="X256" s="182"/>
      <c r="Y256" s="616"/>
      <c r="Z256" s="182"/>
      <c r="AA256" s="182"/>
    </row>
    <row r="257" ht="22.5" customHeight="1">
      <c r="A257" s="91">
        <f>COUNTIF('Call &amp; Chat K.-Laura'!$H$4:$H$878,H257)</f>
        <v>1</v>
      </c>
      <c r="B257" s="576">
        <v>46127.0</v>
      </c>
      <c r="C257" s="91" t="s">
        <v>83</v>
      </c>
      <c r="D257" s="91" t="s">
        <v>155</v>
      </c>
      <c r="E257" s="91" t="s">
        <v>1028</v>
      </c>
      <c r="F257" s="178">
        <v>46127.0</v>
      </c>
      <c r="G257" s="91" t="s">
        <v>6032</v>
      </c>
      <c r="H257" s="91" t="s">
        <v>6034</v>
      </c>
      <c r="I257" s="97" t="s">
        <v>6035</v>
      </c>
      <c r="J257" s="97" t="s">
        <v>6036</v>
      </c>
      <c r="K257" s="313" t="s">
        <v>6036</v>
      </c>
      <c r="L257" s="91" t="s">
        <v>6037</v>
      </c>
      <c r="M257" s="91" t="s">
        <v>6037</v>
      </c>
      <c r="N257" s="176">
        <v>45372.0</v>
      </c>
      <c r="O257" s="176">
        <v>45834.0</v>
      </c>
      <c r="P257" s="91" t="s">
        <v>124</v>
      </c>
      <c r="Q257" s="91">
        <v>0.0</v>
      </c>
      <c r="R257" s="179" t="s">
        <v>126</v>
      </c>
      <c r="S257" s="179" t="s">
        <v>195</v>
      </c>
      <c r="T257" s="179" t="s">
        <v>128</v>
      </c>
      <c r="U257" s="179" t="s">
        <v>131</v>
      </c>
      <c r="V257" s="182"/>
      <c r="W257" s="185"/>
      <c r="X257" s="182"/>
      <c r="Y257" s="616"/>
      <c r="Z257" s="182"/>
      <c r="AA257" s="182"/>
    </row>
    <row r="258" ht="22.5" customHeight="1">
      <c r="A258" s="91">
        <f>COUNTIF('Call &amp; Chat K.-Laura'!$H$4:$H$878,H258)</f>
        <v>1</v>
      </c>
      <c r="B258" s="576">
        <v>46127.0</v>
      </c>
      <c r="C258" s="91" t="s">
        <v>83</v>
      </c>
      <c r="D258" s="91" t="s">
        <v>155</v>
      </c>
      <c r="E258" s="91" t="s">
        <v>1538</v>
      </c>
      <c r="F258" s="178">
        <v>46127.0</v>
      </c>
      <c r="G258" s="91" t="s">
        <v>6041</v>
      </c>
      <c r="H258" s="91" t="s">
        <v>6042</v>
      </c>
      <c r="I258" s="97" t="s">
        <v>6043</v>
      </c>
      <c r="J258" s="97" t="s">
        <v>6044</v>
      </c>
      <c r="K258" s="313" t="s">
        <v>6044</v>
      </c>
      <c r="L258" s="91" t="s">
        <v>6045</v>
      </c>
      <c r="M258" s="91" t="s">
        <v>6046</v>
      </c>
      <c r="N258" s="176">
        <v>45374.0</v>
      </c>
      <c r="O258" s="176">
        <v>45834.0</v>
      </c>
      <c r="P258" s="91" t="s">
        <v>124</v>
      </c>
      <c r="Q258" s="91">
        <v>1.0</v>
      </c>
      <c r="R258" s="179" t="s">
        <v>350</v>
      </c>
      <c r="S258" s="179" t="s">
        <v>145</v>
      </c>
      <c r="T258" s="179" t="s">
        <v>101</v>
      </c>
      <c r="U258" s="179" t="s">
        <v>131</v>
      </c>
      <c r="V258" s="182"/>
      <c r="W258" s="185"/>
      <c r="X258" s="182"/>
      <c r="Y258" s="180" t="s">
        <v>5704</v>
      </c>
      <c r="Z258" s="182"/>
      <c r="AA258" s="182"/>
    </row>
    <row r="259" ht="22.5" customHeight="1">
      <c r="A259" s="91">
        <f>COUNTIF('Call &amp; Chat K.-Laura'!$H$4:$H$878,H259)</f>
        <v>1</v>
      </c>
      <c r="B259" s="576">
        <v>46127.0</v>
      </c>
      <c r="C259" s="91" t="s">
        <v>83</v>
      </c>
      <c r="D259" s="91" t="s">
        <v>155</v>
      </c>
      <c r="E259" s="91" t="s">
        <v>1384</v>
      </c>
      <c r="F259" s="178">
        <v>46127.0</v>
      </c>
      <c r="G259" s="91" t="s">
        <v>6051</v>
      </c>
      <c r="H259" s="91" t="s">
        <v>6052</v>
      </c>
      <c r="I259" s="97" t="s">
        <v>6053</v>
      </c>
      <c r="J259" s="97" t="s">
        <v>6054</v>
      </c>
      <c r="K259" s="313" t="s">
        <v>6054</v>
      </c>
      <c r="L259" s="91" t="s">
        <v>6055</v>
      </c>
      <c r="M259" s="91" t="s">
        <v>6055</v>
      </c>
      <c r="N259" s="176">
        <v>45375.0</v>
      </c>
      <c r="O259" s="176">
        <v>45834.0</v>
      </c>
      <c r="P259" s="91" t="s">
        <v>124</v>
      </c>
      <c r="Q259" s="91">
        <v>1.0</v>
      </c>
      <c r="R259" s="179" t="s">
        <v>126</v>
      </c>
      <c r="S259" s="179" t="s">
        <v>145</v>
      </c>
      <c r="T259" s="179" t="s">
        <v>101</v>
      </c>
      <c r="U259" s="179" t="s">
        <v>131</v>
      </c>
      <c r="V259" s="182"/>
      <c r="W259" s="185"/>
      <c r="X259" s="182"/>
      <c r="Y259" s="616"/>
      <c r="Z259" s="182"/>
      <c r="AA259" s="182"/>
    </row>
    <row r="260" ht="22.5" customHeight="1">
      <c r="A260" s="91">
        <f>COUNTIF('Call &amp; Chat K.-Laura'!$H$4:$H$878,H260)</f>
        <v>1</v>
      </c>
      <c r="B260" s="576">
        <v>46127.0</v>
      </c>
      <c r="C260" s="91" t="s">
        <v>83</v>
      </c>
      <c r="D260" s="91" t="s">
        <v>155</v>
      </c>
      <c r="E260" s="91" t="s">
        <v>1395</v>
      </c>
      <c r="F260" s="178">
        <v>46127.0</v>
      </c>
      <c r="G260" s="91" t="s">
        <v>6058</v>
      </c>
      <c r="H260" s="91" t="s">
        <v>6059</v>
      </c>
      <c r="I260" s="97" t="s">
        <v>6060</v>
      </c>
      <c r="J260" s="97" t="s">
        <v>6061</v>
      </c>
      <c r="K260" s="313" t="s">
        <v>6061</v>
      </c>
      <c r="L260" s="91" t="s">
        <v>6062</v>
      </c>
      <c r="M260" s="182"/>
      <c r="N260" s="176">
        <v>45375.0</v>
      </c>
      <c r="O260" s="176">
        <v>45834.0</v>
      </c>
      <c r="P260" s="91" t="s">
        <v>6064</v>
      </c>
      <c r="Q260" s="91">
        <v>1.0</v>
      </c>
      <c r="R260" s="179" t="s">
        <v>126</v>
      </c>
      <c r="S260" s="179" t="s">
        <v>145</v>
      </c>
      <c r="T260" s="179" t="s">
        <v>101</v>
      </c>
      <c r="U260" s="179" t="s">
        <v>131</v>
      </c>
      <c r="V260" s="182"/>
      <c r="W260" s="185"/>
      <c r="X260" s="182"/>
      <c r="Y260" s="616"/>
      <c r="Z260" s="182"/>
      <c r="AA260" s="182"/>
    </row>
    <row r="261" ht="22.5" customHeight="1">
      <c r="A261" s="91">
        <f>COUNTIF('Call &amp; Chat K.-Laura'!$H$4:$H$878,H261)</f>
        <v>1</v>
      </c>
      <c r="B261" s="576">
        <v>46127.0</v>
      </c>
      <c r="C261" s="91" t="s">
        <v>83</v>
      </c>
      <c r="D261" s="91" t="s">
        <v>155</v>
      </c>
      <c r="E261" s="91" t="s">
        <v>1810</v>
      </c>
      <c r="F261" s="178">
        <v>46127.0</v>
      </c>
      <c r="G261" s="91" t="s">
        <v>6065</v>
      </c>
      <c r="H261" s="91" t="s">
        <v>6066</v>
      </c>
      <c r="I261" s="97" t="s">
        <v>6067</v>
      </c>
      <c r="J261" s="97" t="s">
        <v>6068</v>
      </c>
      <c r="K261" s="313" t="s">
        <v>6068</v>
      </c>
      <c r="L261" s="91" t="s">
        <v>6069</v>
      </c>
      <c r="M261" s="91" t="s">
        <v>6070</v>
      </c>
      <c r="N261" s="176">
        <v>45375.0</v>
      </c>
      <c r="O261" s="176">
        <v>45834.0</v>
      </c>
      <c r="P261" s="91" t="s">
        <v>143</v>
      </c>
      <c r="Q261" s="91">
        <v>1.0</v>
      </c>
      <c r="R261" s="179" t="s">
        <v>126</v>
      </c>
      <c r="S261" s="179" t="s">
        <v>145</v>
      </c>
      <c r="T261" s="179" t="s">
        <v>101</v>
      </c>
      <c r="U261" s="179" t="s">
        <v>131</v>
      </c>
      <c r="V261" s="182"/>
      <c r="W261" s="185"/>
      <c r="X261" s="182"/>
      <c r="Y261" s="616"/>
      <c r="Z261" s="182"/>
      <c r="AA261" s="182"/>
    </row>
    <row r="262" ht="22.5" customHeight="1">
      <c r="A262" s="91">
        <f>COUNTIF('Call &amp; Chat K.-Laura'!$H$4:$H$878,H262)</f>
        <v>1</v>
      </c>
      <c r="B262" s="576">
        <v>46127.0</v>
      </c>
      <c r="C262" s="91" t="s">
        <v>83</v>
      </c>
      <c r="D262" s="91" t="s">
        <v>155</v>
      </c>
      <c r="E262" s="91" t="s">
        <v>1586</v>
      </c>
      <c r="F262" s="178">
        <v>46127.0</v>
      </c>
      <c r="G262" s="91" t="s">
        <v>6072</v>
      </c>
      <c r="H262" s="91" t="s">
        <v>6073</v>
      </c>
      <c r="I262" s="97" t="s">
        <v>6074</v>
      </c>
      <c r="J262" s="97" t="s">
        <v>253</v>
      </c>
      <c r="K262" s="313" t="s">
        <v>253</v>
      </c>
      <c r="L262" s="91" t="s">
        <v>6075</v>
      </c>
      <c r="M262" s="91" t="s">
        <v>6070</v>
      </c>
      <c r="N262" s="176">
        <v>45375.0</v>
      </c>
      <c r="O262" s="176">
        <v>45834.0</v>
      </c>
      <c r="P262" s="91" t="s">
        <v>124</v>
      </c>
      <c r="Q262" s="91">
        <v>0.0</v>
      </c>
      <c r="R262" s="179" t="s">
        <v>251</v>
      </c>
      <c r="S262" s="179" t="s">
        <v>127</v>
      </c>
      <c r="T262" s="179" t="s">
        <v>128</v>
      </c>
      <c r="U262" s="179" t="s">
        <v>131</v>
      </c>
      <c r="V262" s="182"/>
      <c r="W262" s="185"/>
      <c r="X262" s="182"/>
      <c r="Y262" s="180" t="s">
        <v>4193</v>
      </c>
      <c r="Z262" s="182"/>
      <c r="AA262" s="182"/>
    </row>
    <row r="263" ht="22.5" customHeight="1">
      <c r="A263" s="91">
        <f>COUNTIF('Call &amp; Chat K.-Laura'!$H$4:$H$878,H263)</f>
        <v>1</v>
      </c>
      <c r="B263" s="576">
        <v>46127.0</v>
      </c>
      <c r="C263" s="91" t="s">
        <v>83</v>
      </c>
      <c r="D263" s="91" t="s">
        <v>155</v>
      </c>
      <c r="E263" s="91" t="s">
        <v>1402</v>
      </c>
      <c r="F263" s="178">
        <v>46127.0</v>
      </c>
      <c r="G263" s="91" t="s">
        <v>6082</v>
      </c>
      <c r="H263" s="91" t="s">
        <v>6083</v>
      </c>
      <c r="I263" s="97" t="s">
        <v>6084</v>
      </c>
      <c r="J263" s="97" t="s">
        <v>6085</v>
      </c>
      <c r="K263" s="313" t="s">
        <v>6085</v>
      </c>
      <c r="L263" s="91" t="s">
        <v>6086</v>
      </c>
      <c r="M263" s="91" t="s">
        <v>6088</v>
      </c>
      <c r="N263" s="176">
        <v>45375.0</v>
      </c>
      <c r="O263" s="176">
        <v>45834.0</v>
      </c>
      <c r="P263" s="91" t="s">
        <v>213</v>
      </c>
      <c r="Q263" s="91">
        <v>1.0</v>
      </c>
      <c r="R263" s="179" t="s">
        <v>251</v>
      </c>
      <c r="S263" s="179" t="s">
        <v>145</v>
      </c>
      <c r="T263" s="179" t="s">
        <v>101</v>
      </c>
      <c r="U263" s="179" t="s">
        <v>131</v>
      </c>
      <c r="V263" s="182"/>
      <c r="W263" s="185"/>
      <c r="X263" s="182"/>
      <c r="Y263" s="616"/>
      <c r="Z263" s="182"/>
      <c r="AA263" s="182"/>
    </row>
    <row r="264" ht="22.5" customHeight="1">
      <c r="A264" s="91">
        <f>COUNTIF('Call &amp; Chat K.-Laura'!$H$4:$H$878,H264)</f>
        <v>1</v>
      </c>
      <c r="B264" s="576">
        <v>46127.0</v>
      </c>
      <c r="C264" s="91" t="s">
        <v>83</v>
      </c>
      <c r="D264" s="91" t="s">
        <v>155</v>
      </c>
      <c r="E264" s="91" t="s">
        <v>1413</v>
      </c>
      <c r="F264" s="178">
        <v>46127.0</v>
      </c>
      <c r="G264" s="91" t="s">
        <v>6091</v>
      </c>
      <c r="H264" s="91" t="s">
        <v>6093</v>
      </c>
      <c r="I264" s="97" t="s">
        <v>6095</v>
      </c>
      <c r="J264" s="97" t="s">
        <v>6098</v>
      </c>
      <c r="K264" s="313" t="s">
        <v>6098</v>
      </c>
      <c r="L264" s="91" t="s">
        <v>6099</v>
      </c>
      <c r="M264" s="91" t="s">
        <v>6099</v>
      </c>
      <c r="N264" s="176">
        <v>45375.0</v>
      </c>
      <c r="O264" s="176">
        <v>45834.0</v>
      </c>
      <c r="P264" s="91" t="s">
        <v>143</v>
      </c>
      <c r="Q264" s="91">
        <v>0.0</v>
      </c>
      <c r="R264" s="179" t="s">
        <v>251</v>
      </c>
      <c r="S264" s="179" t="s">
        <v>127</v>
      </c>
      <c r="T264" s="179" t="s">
        <v>128</v>
      </c>
      <c r="U264" s="179" t="s">
        <v>131</v>
      </c>
      <c r="V264" s="182"/>
      <c r="W264" s="185"/>
      <c r="X264" s="182"/>
      <c r="Y264" s="180" t="s">
        <v>4193</v>
      </c>
      <c r="Z264" s="182"/>
      <c r="AA264" s="182"/>
    </row>
    <row r="265" ht="22.5" customHeight="1">
      <c r="A265" s="91">
        <f>COUNTIF('Call &amp; Chat K.-Laura'!$H$4:$H$878,H265)</f>
        <v>1</v>
      </c>
      <c r="B265" s="576">
        <v>46127.0</v>
      </c>
      <c r="C265" s="91" t="s">
        <v>83</v>
      </c>
      <c r="D265" s="91" t="s">
        <v>155</v>
      </c>
      <c r="E265" s="91" t="s">
        <v>1557</v>
      </c>
      <c r="F265" s="178">
        <v>46127.0</v>
      </c>
      <c r="G265" s="91" t="s">
        <v>6103</v>
      </c>
      <c r="H265" s="91" t="s">
        <v>6105</v>
      </c>
      <c r="I265" s="97" t="s">
        <v>6106</v>
      </c>
      <c r="J265" s="97" t="s">
        <v>6107</v>
      </c>
      <c r="K265" s="313" t="s">
        <v>6107</v>
      </c>
      <c r="L265" s="91" t="s">
        <v>6108</v>
      </c>
      <c r="M265" s="182"/>
      <c r="N265" s="176">
        <v>45375.0</v>
      </c>
      <c r="O265" s="176">
        <v>45834.0</v>
      </c>
      <c r="P265" s="91" t="s">
        <v>115</v>
      </c>
      <c r="Q265" s="91">
        <v>1.0</v>
      </c>
      <c r="R265" s="179" t="s">
        <v>126</v>
      </c>
      <c r="S265" s="179" t="s">
        <v>145</v>
      </c>
      <c r="T265" s="179" t="s">
        <v>101</v>
      </c>
      <c r="U265" s="179" t="s">
        <v>131</v>
      </c>
      <c r="V265" s="182"/>
      <c r="W265" s="185"/>
      <c r="X265" s="182"/>
      <c r="Y265" s="616"/>
      <c r="Z265" s="182"/>
      <c r="AA265" s="182"/>
    </row>
    <row r="266" ht="22.5" customHeight="1">
      <c r="A266" s="91">
        <f>COUNTIF('Call &amp; Chat K.-Laura'!$H$4:$H$878,H266)</f>
        <v>1</v>
      </c>
      <c r="B266" s="576">
        <v>46127.0</v>
      </c>
      <c r="C266" s="91" t="s">
        <v>83</v>
      </c>
      <c r="D266" s="91" t="s">
        <v>155</v>
      </c>
      <c r="E266" s="91" t="s">
        <v>1594</v>
      </c>
      <c r="F266" s="178">
        <v>46127.0</v>
      </c>
      <c r="G266" s="91" t="s">
        <v>6112</v>
      </c>
      <c r="H266" s="91" t="s">
        <v>6113</v>
      </c>
      <c r="I266" s="97" t="s">
        <v>6114</v>
      </c>
      <c r="J266" s="97" t="s">
        <v>154</v>
      </c>
      <c r="K266" s="313" t="s">
        <v>154</v>
      </c>
      <c r="L266" s="91" t="s">
        <v>6115</v>
      </c>
      <c r="M266" s="91" t="s">
        <v>6115</v>
      </c>
      <c r="N266" s="176">
        <v>45375.0</v>
      </c>
      <c r="O266" s="176">
        <v>45834.0</v>
      </c>
      <c r="P266" s="91" t="s">
        <v>86</v>
      </c>
      <c r="Q266" s="91">
        <v>1.0</v>
      </c>
      <c r="R266" s="179" t="s">
        <v>126</v>
      </c>
      <c r="S266" s="179" t="s">
        <v>145</v>
      </c>
      <c r="T266" s="179" t="s">
        <v>101</v>
      </c>
      <c r="U266" s="179" t="s">
        <v>131</v>
      </c>
      <c r="V266" s="182"/>
      <c r="W266" s="185"/>
      <c r="X266" s="182"/>
      <c r="Y266" s="616"/>
      <c r="Z266" s="182"/>
      <c r="AA266" s="182"/>
    </row>
    <row r="267" ht="22.5" customHeight="1">
      <c r="A267" s="91">
        <f>COUNTIF('Call &amp; Chat K.-Laura'!$H$4:$H$878,H267)</f>
        <v>1</v>
      </c>
      <c r="B267" s="576">
        <v>46127.0</v>
      </c>
      <c r="C267" s="91" t="s">
        <v>83</v>
      </c>
      <c r="D267" s="91" t="s">
        <v>155</v>
      </c>
      <c r="E267" s="91" t="s">
        <v>809</v>
      </c>
      <c r="F267" s="178">
        <v>46127.0</v>
      </c>
      <c r="G267" s="91" t="s">
        <v>6123</v>
      </c>
      <c r="H267" s="91" t="s">
        <v>6124</v>
      </c>
      <c r="I267" s="97" t="s">
        <v>6125</v>
      </c>
      <c r="J267" s="97" t="s">
        <v>2915</v>
      </c>
      <c r="K267" s="313" t="s">
        <v>2915</v>
      </c>
      <c r="L267" s="91" t="s">
        <v>6127</v>
      </c>
      <c r="M267" s="182"/>
      <c r="N267" s="176">
        <v>45376.0</v>
      </c>
      <c r="O267" s="176">
        <v>45834.0</v>
      </c>
      <c r="P267" s="91" t="s">
        <v>124</v>
      </c>
      <c r="Q267" s="91">
        <v>1.0</v>
      </c>
      <c r="R267" s="179" t="s">
        <v>126</v>
      </c>
      <c r="S267" s="179" t="s">
        <v>145</v>
      </c>
      <c r="T267" s="179" t="s">
        <v>101</v>
      </c>
      <c r="U267" s="179" t="s">
        <v>131</v>
      </c>
      <c r="V267" s="182"/>
      <c r="W267" s="185"/>
      <c r="X267" s="182"/>
      <c r="Y267" s="616"/>
      <c r="Z267" s="182"/>
      <c r="AA267" s="182"/>
    </row>
    <row r="268" ht="22.5" customHeight="1">
      <c r="A268" s="91">
        <f>COUNTIF('Call &amp; Chat K.-Laura'!$H$4:$H$878,H268)</f>
        <v>1</v>
      </c>
      <c r="B268" s="576">
        <v>46127.0</v>
      </c>
      <c r="C268" s="91" t="s">
        <v>83</v>
      </c>
      <c r="D268" s="91" t="s">
        <v>155</v>
      </c>
      <c r="E268" s="91" t="s">
        <v>1053</v>
      </c>
      <c r="F268" s="178">
        <v>46127.0</v>
      </c>
      <c r="G268" s="91" t="s">
        <v>6131</v>
      </c>
      <c r="H268" s="91" t="s">
        <v>6132</v>
      </c>
      <c r="I268" s="97" t="s">
        <v>6134</v>
      </c>
      <c r="J268" s="97" t="s">
        <v>6135</v>
      </c>
      <c r="K268" s="313" t="s">
        <v>6135</v>
      </c>
      <c r="L268" s="91" t="s">
        <v>6136</v>
      </c>
      <c r="M268" s="91" t="s">
        <v>6136</v>
      </c>
      <c r="N268" s="176">
        <v>45377.0</v>
      </c>
      <c r="O268" s="176">
        <v>45834.0</v>
      </c>
      <c r="P268" s="91" t="s">
        <v>143</v>
      </c>
      <c r="Q268" s="91">
        <v>0.0</v>
      </c>
      <c r="R268" s="179" t="s">
        <v>251</v>
      </c>
      <c r="S268" s="179" t="s">
        <v>127</v>
      </c>
      <c r="T268" s="179" t="s">
        <v>128</v>
      </c>
      <c r="U268" s="179" t="s">
        <v>131</v>
      </c>
      <c r="V268" s="182"/>
      <c r="W268" s="185"/>
      <c r="X268" s="182"/>
      <c r="Y268" s="180" t="s">
        <v>4193</v>
      </c>
      <c r="Z268" s="182"/>
      <c r="AA268" s="182"/>
    </row>
    <row r="269" ht="22.5" customHeight="1">
      <c r="A269" s="91">
        <f>COUNTIF('Call &amp; Chat K.-Laura'!$H$4:$H$878,H269)</f>
        <v>1</v>
      </c>
      <c r="B269" s="576">
        <v>46127.0</v>
      </c>
      <c r="C269" s="91" t="s">
        <v>83</v>
      </c>
      <c r="D269" s="91" t="s">
        <v>155</v>
      </c>
      <c r="E269" s="91" t="s">
        <v>1090</v>
      </c>
      <c r="F269" s="178">
        <v>46127.0</v>
      </c>
      <c r="G269" s="91" t="s">
        <v>6139</v>
      </c>
      <c r="H269" s="91" t="s">
        <v>6140</v>
      </c>
      <c r="I269" s="97" t="s">
        <v>6141</v>
      </c>
      <c r="J269" s="97" t="s">
        <v>6141</v>
      </c>
      <c r="K269" s="313" t="s">
        <v>6141</v>
      </c>
      <c r="L269" s="91" t="s">
        <v>6142</v>
      </c>
      <c r="M269" s="182"/>
      <c r="N269" s="176">
        <v>45377.0</v>
      </c>
      <c r="O269" s="176">
        <v>45834.0</v>
      </c>
      <c r="P269" s="91" t="s">
        <v>124</v>
      </c>
      <c r="Q269" s="91">
        <v>0.0</v>
      </c>
      <c r="R269" s="179" t="s">
        <v>99</v>
      </c>
      <c r="S269" s="179" t="s">
        <v>127</v>
      </c>
      <c r="T269" s="179" t="s">
        <v>128</v>
      </c>
      <c r="U269" s="179" t="s">
        <v>283</v>
      </c>
      <c r="V269" s="182"/>
      <c r="W269" s="185"/>
      <c r="X269" s="182"/>
      <c r="Y269" s="180" t="s">
        <v>6144</v>
      </c>
      <c r="Z269" s="182"/>
      <c r="AA269" s="182"/>
    </row>
    <row r="270" ht="22.5" customHeight="1">
      <c r="A270" s="91">
        <f>COUNTIF('Call &amp; Chat K.-Laura'!$H$4:$H$878,H270)</f>
        <v>1</v>
      </c>
      <c r="B270" s="576">
        <v>46127.0</v>
      </c>
      <c r="C270" s="91" t="s">
        <v>83</v>
      </c>
      <c r="D270" s="91" t="s">
        <v>155</v>
      </c>
      <c r="E270" s="91" t="s">
        <v>1098</v>
      </c>
      <c r="F270" s="178">
        <v>46127.0</v>
      </c>
      <c r="G270" s="91" t="s">
        <v>6146</v>
      </c>
      <c r="H270" s="91" t="s">
        <v>6147</v>
      </c>
      <c r="I270" s="97" t="s">
        <v>6148</v>
      </c>
      <c r="J270" s="97" t="s">
        <v>6149</v>
      </c>
      <c r="K270" s="313" t="s">
        <v>6149</v>
      </c>
      <c r="L270" s="91" t="s">
        <v>6150</v>
      </c>
      <c r="M270" s="182"/>
      <c r="N270" s="176">
        <v>45378.0</v>
      </c>
      <c r="O270" s="176">
        <v>45834.0</v>
      </c>
      <c r="P270" s="91" t="s">
        <v>143</v>
      </c>
      <c r="Q270" s="91">
        <v>0.0</v>
      </c>
      <c r="R270" s="179" t="s">
        <v>251</v>
      </c>
      <c r="S270" s="179" t="s">
        <v>127</v>
      </c>
      <c r="T270" s="179" t="s">
        <v>128</v>
      </c>
      <c r="U270" s="179" t="s">
        <v>131</v>
      </c>
      <c r="V270" s="182"/>
      <c r="W270" s="185"/>
      <c r="X270" s="182"/>
      <c r="Y270" s="180" t="s">
        <v>4193</v>
      </c>
      <c r="Z270" s="182"/>
      <c r="AA270" s="182"/>
    </row>
    <row r="271" ht="22.5" customHeight="1">
      <c r="A271" s="91">
        <f>COUNTIF('Call &amp; Chat K.-Laura'!$H$4:$H$878,H271)</f>
        <v>1</v>
      </c>
      <c r="B271" s="576">
        <v>46127.0</v>
      </c>
      <c r="C271" s="91" t="s">
        <v>83</v>
      </c>
      <c r="D271" s="91" t="s">
        <v>155</v>
      </c>
      <c r="E271" s="91" t="s">
        <v>946</v>
      </c>
      <c r="F271" s="178">
        <v>46127.0</v>
      </c>
      <c r="G271" s="91" t="s">
        <v>6154</v>
      </c>
      <c r="H271" s="91" t="s">
        <v>6155</v>
      </c>
      <c r="I271" s="97" t="s">
        <v>6156</v>
      </c>
      <c r="J271" s="97" t="s">
        <v>6157</v>
      </c>
      <c r="K271" s="313" t="s">
        <v>6157</v>
      </c>
      <c r="L271" s="91" t="s">
        <v>6158</v>
      </c>
      <c r="M271" s="91" t="s">
        <v>6159</v>
      </c>
      <c r="N271" s="176">
        <v>45378.0</v>
      </c>
      <c r="O271" s="176">
        <v>45834.0</v>
      </c>
      <c r="P271" s="91" t="s">
        <v>213</v>
      </c>
      <c r="Q271" s="91">
        <v>1.0</v>
      </c>
      <c r="R271" s="179" t="s">
        <v>126</v>
      </c>
      <c r="S271" s="179" t="s">
        <v>145</v>
      </c>
      <c r="T271" s="179" t="s">
        <v>101</v>
      </c>
      <c r="U271" s="179" t="s">
        <v>131</v>
      </c>
      <c r="V271" s="182"/>
      <c r="W271" s="185"/>
      <c r="X271" s="182"/>
      <c r="Y271" s="616"/>
      <c r="Z271" s="182"/>
      <c r="AA271" s="182"/>
    </row>
    <row r="272" ht="22.5" customHeight="1">
      <c r="A272" s="91">
        <f>COUNTIF('Call &amp; Chat K.-Laura'!$H$4:$H$878,H272)</f>
        <v>1</v>
      </c>
      <c r="B272" s="576">
        <v>46127.0</v>
      </c>
      <c r="C272" s="91" t="s">
        <v>83</v>
      </c>
      <c r="D272" s="91" t="s">
        <v>155</v>
      </c>
      <c r="E272" s="91" t="s">
        <v>1069</v>
      </c>
      <c r="F272" s="178">
        <v>46127.0</v>
      </c>
      <c r="G272" s="91" t="s">
        <v>6162</v>
      </c>
      <c r="H272" s="91" t="s">
        <v>6163</v>
      </c>
      <c r="I272" s="97" t="s">
        <v>6164</v>
      </c>
      <c r="J272" s="97" t="s">
        <v>6165</v>
      </c>
      <c r="K272" s="313" t="s">
        <v>6165</v>
      </c>
      <c r="L272" s="91" t="s">
        <v>6167</v>
      </c>
      <c r="M272" s="182"/>
      <c r="N272" s="176">
        <v>45379.0</v>
      </c>
      <c r="O272" s="176">
        <v>45834.0</v>
      </c>
      <c r="P272" s="91" t="s">
        <v>124</v>
      </c>
      <c r="Q272" s="91">
        <v>1.0</v>
      </c>
      <c r="R272" s="179" t="s">
        <v>126</v>
      </c>
      <c r="S272" s="179" t="s">
        <v>145</v>
      </c>
      <c r="T272" s="179" t="s">
        <v>101</v>
      </c>
      <c r="U272" s="179" t="s">
        <v>131</v>
      </c>
      <c r="V272" s="182"/>
      <c r="W272" s="185"/>
      <c r="X272" s="182"/>
      <c r="Y272" s="616"/>
      <c r="Z272" s="182"/>
      <c r="AA272" s="182"/>
    </row>
    <row r="273" ht="22.5" customHeight="1">
      <c r="A273" s="91">
        <f>COUNTIF('Call &amp; Chat K.-Laura'!$H$4:$H$878,H273)</f>
        <v>1</v>
      </c>
      <c r="B273" s="576">
        <v>46127.0</v>
      </c>
      <c r="C273" s="91" t="s">
        <v>83</v>
      </c>
      <c r="D273" s="91" t="s">
        <v>155</v>
      </c>
      <c r="E273" s="91" t="s">
        <v>1078</v>
      </c>
      <c r="F273" s="178">
        <v>46127.0</v>
      </c>
      <c r="G273" s="91" t="s">
        <v>6168</v>
      </c>
      <c r="H273" s="91" t="s">
        <v>6169</v>
      </c>
      <c r="I273" s="97" t="s">
        <v>6170</v>
      </c>
      <c r="J273" s="97" t="s">
        <v>6171</v>
      </c>
      <c r="K273" s="313" t="s">
        <v>6171</v>
      </c>
      <c r="L273" s="91" t="s">
        <v>6172</v>
      </c>
      <c r="M273" s="91" t="s">
        <v>6172</v>
      </c>
      <c r="N273" s="176">
        <v>45379.0</v>
      </c>
      <c r="O273" s="176">
        <v>45834.0</v>
      </c>
      <c r="P273" s="91" t="s">
        <v>213</v>
      </c>
      <c r="Q273" s="91">
        <v>0.0</v>
      </c>
      <c r="R273" s="179" t="s">
        <v>126</v>
      </c>
      <c r="S273" s="179" t="s">
        <v>127</v>
      </c>
      <c r="T273" s="179" t="s">
        <v>128</v>
      </c>
      <c r="U273" s="179" t="s">
        <v>873</v>
      </c>
      <c r="V273" s="182"/>
      <c r="W273" s="185"/>
      <c r="X273" s="182"/>
      <c r="Y273" s="180" t="s">
        <v>6174</v>
      </c>
      <c r="Z273" s="182"/>
      <c r="AA273" s="182"/>
    </row>
    <row r="274" ht="22.5" customHeight="1">
      <c r="A274" s="91">
        <f>COUNTIF('Call &amp; Chat K.-Laura'!$H$4:$H$878,H274)</f>
        <v>1</v>
      </c>
      <c r="B274" s="576">
        <v>46127.0</v>
      </c>
      <c r="C274" s="91" t="s">
        <v>83</v>
      </c>
      <c r="D274" s="91" t="s">
        <v>155</v>
      </c>
      <c r="E274" s="91" t="s">
        <v>1889</v>
      </c>
      <c r="F274" s="178">
        <v>46127.0</v>
      </c>
      <c r="G274" s="91" t="s">
        <v>6179</v>
      </c>
      <c r="H274" s="91" t="s">
        <v>6180</v>
      </c>
      <c r="I274" s="97" t="s">
        <v>6181</v>
      </c>
      <c r="J274" s="97" t="s">
        <v>6182</v>
      </c>
      <c r="K274" s="313" t="s">
        <v>6183</v>
      </c>
      <c r="L274" s="91" t="s">
        <v>6184</v>
      </c>
      <c r="M274" s="91" t="s">
        <v>6184</v>
      </c>
      <c r="N274" s="176">
        <v>45379.0</v>
      </c>
      <c r="O274" s="176">
        <v>45834.0</v>
      </c>
      <c r="P274" s="91" t="s">
        <v>213</v>
      </c>
      <c r="Q274" s="91">
        <v>1.0</v>
      </c>
      <c r="R274" s="179" t="s">
        <v>126</v>
      </c>
      <c r="S274" s="179" t="s">
        <v>145</v>
      </c>
      <c r="T274" s="179" t="s">
        <v>101</v>
      </c>
      <c r="U274" s="179" t="s">
        <v>131</v>
      </c>
      <c r="V274" s="182"/>
      <c r="W274" s="185"/>
      <c r="X274" s="182"/>
      <c r="Y274" s="616"/>
      <c r="Z274" s="182"/>
      <c r="AA274" s="182"/>
    </row>
    <row r="275" ht="22.5" customHeight="1">
      <c r="A275" s="91">
        <f>COUNTIF('Call &amp; Chat K.-Laura'!$H$4:$H$878,H275)</f>
        <v>2</v>
      </c>
      <c r="B275" s="576">
        <v>46127.0</v>
      </c>
      <c r="C275" s="91" t="s">
        <v>83</v>
      </c>
      <c r="D275" s="91" t="s">
        <v>125</v>
      </c>
      <c r="E275" s="91">
        <v>241.0</v>
      </c>
      <c r="F275" s="178">
        <v>46090.0</v>
      </c>
      <c r="G275" s="91">
        <v>7750.0</v>
      </c>
      <c r="H275" s="747">
        <v>11924.0</v>
      </c>
      <c r="I275" s="97" t="s">
        <v>2416</v>
      </c>
      <c r="J275" s="97" t="s">
        <v>2417</v>
      </c>
      <c r="K275" s="603" t="s">
        <v>2417</v>
      </c>
      <c r="L275" s="91">
        <v>8.1382488741E10</v>
      </c>
      <c r="M275" s="91">
        <v>8.1382488741E10</v>
      </c>
      <c r="N275" s="176">
        <v>45404.0</v>
      </c>
      <c r="O275" s="176">
        <v>45834.0</v>
      </c>
      <c r="P275" s="91" t="s">
        <v>98</v>
      </c>
      <c r="Q275" s="91">
        <v>0.0</v>
      </c>
      <c r="R275" s="179" t="s">
        <v>99</v>
      </c>
      <c r="S275" s="179" t="s">
        <v>292</v>
      </c>
      <c r="T275" s="179" t="s">
        <v>101</v>
      </c>
      <c r="U275" s="179" t="s">
        <v>283</v>
      </c>
      <c r="V275" s="182"/>
      <c r="W275" s="179" t="s">
        <v>1035</v>
      </c>
      <c r="X275" s="182"/>
      <c r="Y275" s="97" t="s">
        <v>6186</v>
      </c>
      <c r="Z275" s="182"/>
      <c r="AA275" s="182"/>
    </row>
    <row r="276" ht="22.5" customHeight="1">
      <c r="A276" s="432">
        <f>COUNTIF('Call &amp; Chat K.-Laura'!$H$4:$H$878,H276)</f>
        <v>3</v>
      </c>
      <c r="B276" s="576">
        <v>46126.0</v>
      </c>
      <c r="C276" s="91" t="s">
        <v>83</v>
      </c>
      <c r="D276" s="91" t="s">
        <v>155</v>
      </c>
      <c r="E276" s="91" t="s">
        <v>4309</v>
      </c>
      <c r="F276" s="178">
        <v>46118.0</v>
      </c>
      <c r="G276" s="91" t="s">
        <v>2181</v>
      </c>
      <c r="H276" s="412" t="s">
        <v>2182</v>
      </c>
      <c r="I276" s="97" t="s">
        <v>2183</v>
      </c>
      <c r="J276" s="97" t="s">
        <v>2184</v>
      </c>
      <c r="K276" s="603" t="s">
        <v>2184</v>
      </c>
      <c r="L276" s="91" t="s">
        <v>2187</v>
      </c>
      <c r="M276" s="91" t="s">
        <v>2189</v>
      </c>
      <c r="N276" s="176">
        <v>46115.0</v>
      </c>
      <c r="O276" s="176">
        <v>46129.0</v>
      </c>
      <c r="P276" s="91" t="s">
        <v>124</v>
      </c>
      <c r="Q276" s="91">
        <v>1.0</v>
      </c>
      <c r="R276" s="179" t="s">
        <v>126</v>
      </c>
      <c r="S276" s="179" t="s">
        <v>145</v>
      </c>
      <c r="T276" s="179" t="s">
        <v>101</v>
      </c>
      <c r="U276" s="179" t="s">
        <v>131</v>
      </c>
      <c r="V276" s="182"/>
      <c r="W276" s="185"/>
      <c r="X276" s="182"/>
      <c r="Y276" s="182"/>
      <c r="Z276" s="182"/>
      <c r="AA276" s="182"/>
    </row>
    <row r="277" ht="22.5" customHeight="1">
      <c r="A277" s="432">
        <f>COUNTIF('Call &amp; Chat K.-Laura'!$H$4:$H$878,H277)</f>
        <v>3</v>
      </c>
      <c r="B277" s="576">
        <v>46126.0</v>
      </c>
      <c r="C277" s="91" t="s">
        <v>83</v>
      </c>
      <c r="D277" s="91" t="s">
        <v>155</v>
      </c>
      <c r="E277" s="91" t="s">
        <v>4311</v>
      </c>
      <c r="F277" s="178">
        <v>46118.0</v>
      </c>
      <c r="G277" s="91" t="s">
        <v>4312</v>
      </c>
      <c r="H277" s="412" t="s">
        <v>4313</v>
      </c>
      <c r="I277" s="97" t="s">
        <v>4314</v>
      </c>
      <c r="J277" s="97" t="s">
        <v>4315</v>
      </c>
      <c r="K277" s="603" t="s">
        <v>4315</v>
      </c>
      <c r="L277" s="91" t="s">
        <v>4316</v>
      </c>
      <c r="M277" s="91" t="s">
        <v>4316</v>
      </c>
      <c r="N277" s="176">
        <v>46116.0</v>
      </c>
      <c r="O277" s="176">
        <v>45765.0</v>
      </c>
      <c r="P277" s="91" t="s">
        <v>115</v>
      </c>
      <c r="Q277" s="91">
        <v>1.0</v>
      </c>
      <c r="R277" s="179" t="s">
        <v>381</v>
      </c>
      <c r="S277" s="179" t="s">
        <v>145</v>
      </c>
      <c r="T277" s="179" t="s">
        <v>101</v>
      </c>
      <c r="U277" s="179" t="s">
        <v>1050</v>
      </c>
      <c r="V277" s="182"/>
      <c r="W277" s="185"/>
      <c r="X277" s="182"/>
      <c r="Y277" s="97" t="s">
        <v>6193</v>
      </c>
      <c r="Z277" s="182"/>
      <c r="AA277" s="182"/>
    </row>
    <row r="278" ht="22.5" customHeight="1">
      <c r="A278" s="432">
        <f>COUNTIF('Call &amp; Chat K.-Laura'!$H$4:$H$878,H278)</f>
        <v>3</v>
      </c>
      <c r="B278" s="576">
        <v>46126.0</v>
      </c>
      <c r="C278" s="91" t="s">
        <v>83</v>
      </c>
      <c r="D278" s="91" t="s">
        <v>155</v>
      </c>
      <c r="E278" s="91" t="s">
        <v>4317</v>
      </c>
      <c r="F278" s="178">
        <v>46118.0</v>
      </c>
      <c r="G278" s="91" t="s">
        <v>2198</v>
      </c>
      <c r="H278" s="412" t="s">
        <v>2200</v>
      </c>
      <c r="I278" s="97" t="s">
        <v>2201</v>
      </c>
      <c r="J278" s="97" t="s">
        <v>2203</v>
      </c>
      <c r="K278" s="603" t="s">
        <v>2203</v>
      </c>
      <c r="L278" s="91" t="s">
        <v>2204</v>
      </c>
      <c r="M278" s="91" t="s">
        <v>2205</v>
      </c>
      <c r="N278" s="176">
        <v>46118.0</v>
      </c>
      <c r="O278" s="176">
        <v>45767.0</v>
      </c>
      <c r="P278" s="91" t="s">
        <v>124</v>
      </c>
      <c r="Q278" s="91">
        <v>1.0</v>
      </c>
      <c r="R278" s="179" t="s">
        <v>126</v>
      </c>
      <c r="S278" s="179" t="s">
        <v>145</v>
      </c>
      <c r="T278" s="179" t="s">
        <v>101</v>
      </c>
      <c r="U278" s="179" t="s">
        <v>131</v>
      </c>
      <c r="V278" s="182"/>
      <c r="W278" s="185"/>
      <c r="X278" s="182"/>
      <c r="Y278" s="182"/>
      <c r="Z278" s="182"/>
      <c r="AA278" s="182"/>
    </row>
    <row r="279" ht="22.5" customHeight="1">
      <c r="A279" s="432">
        <f>COUNTIF('Call &amp; Chat K.-Laura'!$H$4:$H$878,H279)</f>
        <v>3</v>
      </c>
      <c r="B279" s="576">
        <v>46126.0</v>
      </c>
      <c r="C279" s="91" t="s">
        <v>83</v>
      </c>
      <c r="D279" s="91" t="s">
        <v>155</v>
      </c>
      <c r="E279" s="91" t="s">
        <v>4318</v>
      </c>
      <c r="F279" s="178">
        <v>46118.0</v>
      </c>
      <c r="G279" s="91" t="s">
        <v>2216</v>
      </c>
      <c r="H279" s="412" t="s">
        <v>2217</v>
      </c>
      <c r="I279" s="97" t="s">
        <v>2218</v>
      </c>
      <c r="J279" s="97" t="s">
        <v>2219</v>
      </c>
      <c r="K279" s="603" t="s">
        <v>2219</v>
      </c>
      <c r="L279" s="91" t="s">
        <v>2222</v>
      </c>
      <c r="M279" s="91" t="s">
        <v>2222</v>
      </c>
      <c r="N279" s="176">
        <v>46118.0</v>
      </c>
      <c r="O279" s="176">
        <v>45767.0</v>
      </c>
      <c r="P279" s="91" t="s">
        <v>124</v>
      </c>
      <c r="Q279" s="91">
        <v>1.0</v>
      </c>
      <c r="R279" s="179" t="s">
        <v>381</v>
      </c>
      <c r="S279" s="179" t="s">
        <v>145</v>
      </c>
      <c r="T279" s="179" t="s">
        <v>101</v>
      </c>
      <c r="U279" s="179" t="s">
        <v>1050</v>
      </c>
      <c r="V279" s="182"/>
      <c r="W279" s="185"/>
      <c r="X279" s="182"/>
      <c r="Y279" s="97" t="s">
        <v>6196</v>
      </c>
      <c r="Z279" s="182"/>
      <c r="AA279" s="182"/>
    </row>
    <row r="280" ht="22.5" customHeight="1">
      <c r="A280" s="432">
        <f>COUNTIF('Call &amp; Chat K.-Laura'!$H$4:$H$878,H280)</f>
        <v>3</v>
      </c>
      <c r="B280" s="576">
        <v>46126.0</v>
      </c>
      <c r="C280" s="91" t="s">
        <v>83</v>
      </c>
      <c r="D280" s="91" t="s">
        <v>155</v>
      </c>
      <c r="E280" s="91" t="s">
        <v>4319</v>
      </c>
      <c r="F280" s="178">
        <v>46118.0</v>
      </c>
      <c r="G280" s="91" t="s">
        <v>2228</v>
      </c>
      <c r="H280" s="412" t="s">
        <v>2229</v>
      </c>
      <c r="I280" s="97" t="s">
        <v>2230</v>
      </c>
      <c r="J280" s="97" t="s">
        <v>2231</v>
      </c>
      <c r="K280" s="603" t="s">
        <v>2231</v>
      </c>
      <c r="L280" s="91" t="s">
        <v>2232</v>
      </c>
      <c r="M280" s="91" t="s">
        <v>2233</v>
      </c>
      <c r="N280" s="176">
        <v>46118.0</v>
      </c>
      <c r="O280" s="176">
        <v>45767.0</v>
      </c>
      <c r="P280" s="91" t="s">
        <v>124</v>
      </c>
      <c r="Q280" s="91">
        <v>1.0</v>
      </c>
      <c r="R280" s="179" t="s">
        <v>126</v>
      </c>
      <c r="S280" s="179" t="s">
        <v>145</v>
      </c>
      <c r="T280" s="179" t="s">
        <v>101</v>
      </c>
      <c r="U280" s="179" t="s">
        <v>131</v>
      </c>
      <c r="V280" s="182"/>
      <c r="W280" s="185"/>
      <c r="X280" s="182"/>
      <c r="Y280" s="182"/>
      <c r="Z280" s="182"/>
      <c r="AA280" s="182"/>
    </row>
    <row r="281" ht="22.5" customHeight="1">
      <c r="A281" s="432">
        <f>COUNTIF('Call &amp; Chat K.-Laura'!$H$4:$H$878,H281)</f>
        <v>3</v>
      </c>
      <c r="B281" s="576">
        <v>46126.0</v>
      </c>
      <c r="C281" s="91" t="s">
        <v>83</v>
      </c>
      <c r="D281" s="91" t="s">
        <v>155</v>
      </c>
      <c r="E281" s="91" t="s">
        <v>4320</v>
      </c>
      <c r="F281" s="178">
        <v>46119.0</v>
      </c>
      <c r="G281" s="91" t="s">
        <v>2241</v>
      </c>
      <c r="H281" s="412" t="s">
        <v>2242</v>
      </c>
      <c r="I281" s="97" t="s">
        <v>2243</v>
      </c>
      <c r="J281" s="97" t="s">
        <v>2244</v>
      </c>
      <c r="K281" s="603" t="s">
        <v>2244</v>
      </c>
      <c r="L281" s="91" t="s">
        <v>2245</v>
      </c>
      <c r="M281" s="91" t="s">
        <v>2246</v>
      </c>
      <c r="N281" s="176">
        <v>46118.0</v>
      </c>
      <c r="O281" s="176">
        <v>45767.0</v>
      </c>
      <c r="P281" s="91" t="s">
        <v>143</v>
      </c>
      <c r="Q281" s="91">
        <v>1.0</v>
      </c>
      <c r="R281" s="179" t="s">
        <v>126</v>
      </c>
      <c r="S281" s="179" t="s">
        <v>145</v>
      </c>
      <c r="T281" s="179" t="s">
        <v>101</v>
      </c>
      <c r="U281" s="179" t="s">
        <v>131</v>
      </c>
      <c r="V281" s="182"/>
      <c r="W281" s="179" t="s">
        <v>1035</v>
      </c>
      <c r="X281" s="182"/>
      <c r="Y281" s="182"/>
      <c r="Z281" s="182"/>
      <c r="AA281" s="182"/>
    </row>
    <row r="282" ht="22.5" customHeight="1">
      <c r="A282" s="432">
        <f>COUNTIF('Call &amp; Chat K.-Laura'!$H$4:$H$878,H282)</f>
        <v>3</v>
      </c>
      <c r="B282" s="576">
        <v>46126.0</v>
      </c>
      <c r="C282" s="91" t="s">
        <v>83</v>
      </c>
      <c r="D282" s="91" t="s">
        <v>155</v>
      </c>
      <c r="E282" s="91" t="s">
        <v>4321</v>
      </c>
      <c r="F282" s="178">
        <v>46119.0</v>
      </c>
      <c r="G282" s="91" t="s">
        <v>2258</v>
      </c>
      <c r="H282" s="412" t="s">
        <v>2259</v>
      </c>
      <c r="I282" s="97" t="s">
        <v>2260</v>
      </c>
      <c r="J282" s="97" t="s">
        <v>2261</v>
      </c>
      <c r="K282" s="603" t="s">
        <v>2261</v>
      </c>
      <c r="L282" s="91" t="s">
        <v>2262</v>
      </c>
      <c r="M282" s="91" t="s">
        <v>2263</v>
      </c>
      <c r="N282" s="176">
        <v>46119.0</v>
      </c>
      <c r="O282" s="176">
        <v>45768.0</v>
      </c>
      <c r="P282" s="91" t="s">
        <v>124</v>
      </c>
      <c r="Q282" s="91">
        <v>1.0</v>
      </c>
      <c r="R282" s="179" t="s">
        <v>126</v>
      </c>
      <c r="S282" s="179" t="s">
        <v>145</v>
      </c>
      <c r="T282" s="179" t="s">
        <v>101</v>
      </c>
      <c r="U282" s="179" t="s">
        <v>131</v>
      </c>
      <c r="V282" s="182"/>
      <c r="W282" s="179" t="s">
        <v>1035</v>
      </c>
      <c r="X282" s="182"/>
      <c r="Y282" s="182"/>
      <c r="Z282" s="182"/>
      <c r="AA282" s="182"/>
    </row>
    <row r="283" ht="22.5" customHeight="1">
      <c r="A283" s="432">
        <f>COUNTIF('Call &amp; Chat K.-Laura'!$H$4:$H$878,H283)</f>
        <v>3</v>
      </c>
      <c r="B283" s="576">
        <v>46126.0</v>
      </c>
      <c r="C283" s="91" t="s">
        <v>83</v>
      </c>
      <c r="D283" s="91" t="s">
        <v>155</v>
      </c>
      <c r="E283" s="91" t="s">
        <v>4322</v>
      </c>
      <c r="F283" s="178">
        <v>46119.0</v>
      </c>
      <c r="G283" s="91" t="s">
        <v>2276</v>
      </c>
      <c r="H283" s="412" t="s">
        <v>2277</v>
      </c>
      <c r="I283" s="97" t="s">
        <v>2278</v>
      </c>
      <c r="J283" s="97" t="s">
        <v>2279</v>
      </c>
      <c r="K283" s="603" t="s">
        <v>2280</v>
      </c>
      <c r="L283" s="91" t="s">
        <v>2281</v>
      </c>
      <c r="M283" s="91" t="s">
        <v>2281</v>
      </c>
      <c r="N283" s="176">
        <v>46119.0</v>
      </c>
      <c r="O283" s="176">
        <v>45768.0</v>
      </c>
      <c r="P283" s="91" t="s">
        <v>143</v>
      </c>
      <c r="Q283" s="91">
        <v>1.0</v>
      </c>
      <c r="R283" s="179" t="s">
        <v>126</v>
      </c>
      <c r="S283" s="179" t="s">
        <v>145</v>
      </c>
      <c r="T283" s="179" t="s">
        <v>101</v>
      </c>
      <c r="U283" s="179" t="s">
        <v>131</v>
      </c>
      <c r="V283" s="182"/>
      <c r="W283" s="179" t="s">
        <v>1035</v>
      </c>
      <c r="X283" s="182"/>
      <c r="Y283" s="182"/>
      <c r="Z283" s="182"/>
      <c r="AA283" s="182"/>
    </row>
    <row r="284" ht="22.5" customHeight="1">
      <c r="A284" s="432">
        <f>COUNTIF('Call &amp; Chat K.-Laura'!$H$4:$H$878,H284)</f>
        <v>2</v>
      </c>
      <c r="B284" s="576">
        <v>46126.0</v>
      </c>
      <c r="C284" s="91" t="s">
        <v>83</v>
      </c>
      <c r="D284" s="91" t="s">
        <v>155</v>
      </c>
      <c r="E284" s="91" t="s">
        <v>4341</v>
      </c>
      <c r="F284" s="178">
        <v>46125.0</v>
      </c>
      <c r="G284" s="91" t="s">
        <v>2749</v>
      </c>
      <c r="H284" s="412" t="s">
        <v>2171</v>
      </c>
      <c r="I284" s="97" t="s">
        <v>2172</v>
      </c>
      <c r="J284" s="97" t="s">
        <v>2174</v>
      </c>
      <c r="K284" s="603" t="s">
        <v>2174</v>
      </c>
      <c r="L284" s="91" t="s">
        <v>2176</v>
      </c>
      <c r="M284" s="91" t="s">
        <v>2176</v>
      </c>
      <c r="N284" s="176">
        <v>46125.0</v>
      </c>
      <c r="O284" s="176">
        <v>46139.0</v>
      </c>
      <c r="P284" s="91" t="s">
        <v>143</v>
      </c>
      <c r="Q284" s="91">
        <v>2.0</v>
      </c>
      <c r="R284" s="179" t="s">
        <v>100</v>
      </c>
      <c r="S284" s="179" t="s">
        <v>145</v>
      </c>
      <c r="T284" s="179" t="s">
        <v>101</v>
      </c>
      <c r="U284" s="179" t="s">
        <v>341</v>
      </c>
      <c r="V284" s="182"/>
      <c r="W284" s="185"/>
      <c r="X284" s="182"/>
      <c r="Y284" s="97" t="s">
        <v>6219</v>
      </c>
      <c r="Z284" s="182"/>
      <c r="AA284" s="182"/>
    </row>
    <row r="285" ht="22.5" customHeight="1">
      <c r="A285" s="432">
        <f>COUNTIF('Call &amp; Chat K.-Laura'!$H$4:$H$878,H285)</f>
        <v>2</v>
      </c>
      <c r="B285" s="576">
        <v>46126.0</v>
      </c>
      <c r="C285" s="91" t="s">
        <v>83</v>
      </c>
      <c r="D285" s="91" t="s">
        <v>155</v>
      </c>
      <c r="E285" s="91" t="s">
        <v>3636</v>
      </c>
      <c r="F285" s="178">
        <v>46126.0</v>
      </c>
      <c r="G285" s="91" t="s">
        <v>2329</v>
      </c>
      <c r="H285" s="412" t="s">
        <v>2330</v>
      </c>
      <c r="I285" s="97" t="s">
        <v>2331</v>
      </c>
      <c r="J285" s="97" t="s">
        <v>2332</v>
      </c>
      <c r="K285" s="313" t="s">
        <v>2332</v>
      </c>
      <c r="L285" s="91" t="s">
        <v>2333</v>
      </c>
      <c r="M285" s="91" t="s">
        <v>2334</v>
      </c>
      <c r="N285" s="176">
        <v>46125.0</v>
      </c>
      <c r="O285" s="176">
        <v>46140.0</v>
      </c>
      <c r="P285" s="91" t="s">
        <v>124</v>
      </c>
      <c r="Q285" s="91">
        <v>1.0</v>
      </c>
      <c r="R285" s="179" t="s">
        <v>126</v>
      </c>
      <c r="S285" s="179" t="s">
        <v>381</v>
      </c>
      <c r="T285" s="179" t="s">
        <v>101</v>
      </c>
      <c r="U285" s="179" t="s">
        <v>1050</v>
      </c>
      <c r="V285" s="182"/>
      <c r="W285" s="185"/>
      <c r="X285" s="182"/>
      <c r="Y285" s="97" t="s">
        <v>6231</v>
      </c>
      <c r="Z285" s="182"/>
      <c r="AA285" s="182"/>
    </row>
    <row r="286" ht="22.5" customHeight="1">
      <c r="A286" s="91">
        <f>COUNTIF('Call &amp; Chat K.-Laura'!$H$4:$H$943,H286)</f>
        <v>2</v>
      </c>
      <c r="B286" s="576">
        <v>46126.0</v>
      </c>
      <c r="C286" s="91" t="s">
        <v>83</v>
      </c>
      <c r="D286" s="91" t="s">
        <v>155</v>
      </c>
      <c r="E286" s="91" t="s">
        <v>4342</v>
      </c>
      <c r="F286" s="178">
        <v>46126.0</v>
      </c>
      <c r="G286" s="91" t="s">
        <v>2346</v>
      </c>
      <c r="H286" s="412" t="s">
        <v>2347</v>
      </c>
      <c r="I286" s="97" t="s">
        <v>2348</v>
      </c>
      <c r="J286" s="97" t="s">
        <v>2349</v>
      </c>
      <c r="K286" s="313" t="s">
        <v>2349</v>
      </c>
      <c r="L286" s="91" t="s">
        <v>2350</v>
      </c>
      <c r="M286" s="182"/>
      <c r="N286" s="176">
        <v>46125.0</v>
      </c>
      <c r="O286" s="176">
        <v>46140.0</v>
      </c>
      <c r="P286" s="91" t="s">
        <v>143</v>
      </c>
      <c r="Q286" s="91">
        <v>1.0</v>
      </c>
      <c r="R286" s="179" t="s">
        <v>126</v>
      </c>
      <c r="S286" s="179" t="s">
        <v>145</v>
      </c>
      <c r="T286" s="179" t="s">
        <v>101</v>
      </c>
      <c r="U286" s="179" t="s">
        <v>131</v>
      </c>
      <c r="V286" s="182"/>
      <c r="W286" s="185"/>
      <c r="X286" s="182"/>
      <c r="Y286" s="182"/>
      <c r="Z286" s="182"/>
      <c r="AA286" s="182"/>
    </row>
    <row r="287" ht="22.5" customHeight="1">
      <c r="A287" s="91">
        <f>COUNTIF('Call &amp; Chat K.-Laura'!$H$4:$H$943,H287)</f>
        <v>1</v>
      </c>
      <c r="B287" s="576">
        <v>46126.0</v>
      </c>
      <c r="C287" s="91" t="s">
        <v>83</v>
      </c>
      <c r="D287" s="91" t="s">
        <v>155</v>
      </c>
      <c r="E287" s="91" t="s">
        <v>3647</v>
      </c>
      <c r="F287" s="178">
        <v>46126.0</v>
      </c>
      <c r="G287" s="91" t="s">
        <v>6245</v>
      </c>
      <c r="H287" s="91" t="s">
        <v>2612</v>
      </c>
      <c r="I287" s="97" t="s">
        <v>6246</v>
      </c>
      <c r="J287" s="97" t="s">
        <v>6248</v>
      </c>
      <c r="K287" s="313" t="s">
        <v>6248</v>
      </c>
      <c r="L287" s="91" t="s">
        <v>6250</v>
      </c>
      <c r="M287" s="91" t="s">
        <v>6250</v>
      </c>
      <c r="N287" s="176">
        <v>45307.0</v>
      </c>
      <c r="O287" s="176">
        <v>45834.0</v>
      </c>
      <c r="P287" s="91" t="s">
        <v>461</v>
      </c>
      <c r="Q287" s="91">
        <v>0.0</v>
      </c>
      <c r="R287" s="179" t="s">
        <v>350</v>
      </c>
      <c r="S287" s="179" t="s">
        <v>127</v>
      </c>
      <c r="T287" s="179" t="s">
        <v>128</v>
      </c>
      <c r="U287" s="179" t="s">
        <v>873</v>
      </c>
      <c r="V287" s="182"/>
      <c r="W287" s="185"/>
      <c r="X287" s="182"/>
      <c r="Y287" s="180" t="s">
        <v>5656</v>
      </c>
      <c r="Z287" s="182"/>
      <c r="AA287" s="182"/>
    </row>
    <row r="288" ht="22.5" customHeight="1">
      <c r="A288" s="91">
        <f>COUNTIF('Call &amp; Chat K.-Laura'!$H$4:$H$943,H288)</f>
        <v>1</v>
      </c>
      <c r="B288" s="576">
        <v>46126.0</v>
      </c>
      <c r="C288" s="91" t="s">
        <v>83</v>
      </c>
      <c r="D288" s="91" t="s">
        <v>155</v>
      </c>
      <c r="E288" s="91" t="s">
        <v>2247</v>
      </c>
      <c r="F288" s="178">
        <v>46126.0</v>
      </c>
      <c r="G288" s="91" t="s">
        <v>6261</v>
      </c>
      <c r="H288" s="91" t="s">
        <v>6262</v>
      </c>
      <c r="I288" s="97" t="s">
        <v>6264</v>
      </c>
      <c r="J288" s="97" t="s">
        <v>5796</v>
      </c>
      <c r="K288" s="313" t="s">
        <v>5796</v>
      </c>
      <c r="L288" s="91" t="s">
        <v>6266</v>
      </c>
      <c r="M288" s="91" t="s">
        <v>6266</v>
      </c>
      <c r="N288" s="176">
        <v>45308.0</v>
      </c>
      <c r="O288" s="176">
        <v>45834.0</v>
      </c>
      <c r="P288" s="91" t="s">
        <v>554</v>
      </c>
      <c r="Q288" s="91">
        <v>0.0</v>
      </c>
      <c r="R288" s="179" t="s">
        <v>251</v>
      </c>
      <c r="S288" s="179" t="s">
        <v>127</v>
      </c>
      <c r="T288" s="179" t="s">
        <v>128</v>
      </c>
      <c r="U288" s="179" t="s">
        <v>131</v>
      </c>
      <c r="V288" s="182"/>
      <c r="W288" s="185"/>
      <c r="X288" s="182"/>
      <c r="Y288" s="180" t="s">
        <v>4193</v>
      </c>
      <c r="Z288" s="182"/>
      <c r="AA288" s="182"/>
    </row>
    <row r="289" ht="22.5" customHeight="1">
      <c r="A289" s="91">
        <f>COUNTIF('Call &amp; Chat K.-Laura'!$H$4:$H$943,H289)</f>
        <v>1</v>
      </c>
      <c r="B289" s="576">
        <v>46126.0</v>
      </c>
      <c r="C289" s="91" t="s">
        <v>83</v>
      </c>
      <c r="D289" s="91" t="s">
        <v>155</v>
      </c>
      <c r="E289" s="91" t="s">
        <v>3654</v>
      </c>
      <c r="F289" s="178">
        <v>46126.0</v>
      </c>
      <c r="G289" s="91" t="s">
        <v>6278</v>
      </c>
      <c r="H289" s="91" t="s">
        <v>6280</v>
      </c>
      <c r="I289" s="97" t="s">
        <v>6282</v>
      </c>
      <c r="J289" s="97" t="s">
        <v>6283</v>
      </c>
      <c r="K289" s="313" t="s">
        <v>6283</v>
      </c>
      <c r="L289" s="91" t="s">
        <v>6284</v>
      </c>
      <c r="M289" s="91" t="s">
        <v>6285</v>
      </c>
      <c r="N289" s="176">
        <v>45309.0</v>
      </c>
      <c r="O289" s="176">
        <v>45834.0</v>
      </c>
      <c r="P289" s="91" t="s">
        <v>143</v>
      </c>
      <c r="Q289" s="91">
        <v>0.0</v>
      </c>
      <c r="R289" s="179" t="s">
        <v>251</v>
      </c>
      <c r="S289" s="179" t="s">
        <v>127</v>
      </c>
      <c r="T289" s="179" t="s">
        <v>128</v>
      </c>
      <c r="U289" s="179" t="s">
        <v>131</v>
      </c>
      <c r="V289" s="182"/>
      <c r="W289" s="185"/>
      <c r="X289" s="182"/>
      <c r="Y289" s="180" t="s">
        <v>4193</v>
      </c>
      <c r="Z289" s="182"/>
      <c r="AA289" s="182"/>
    </row>
    <row r="290" ht="22.5" customHeight="1">
      <c r="A290" s="91">
        <f>COUNTIF('Call &amp; Chat K.-Laura'!$H$4:$H$943,H290)</f>
        <v>1</v>
      </c>
      <c r="B290" s="576">
        <v>46126.0</v>
      </c>
      <c r="C290" s="91" t="s">
        <v>83</v>
      </c>
      <c r="D290" s="91" t="s">
        <v>155</v>
      </c>
      <c r="E290" s="91" t="s">
        <v>3660</v>
      </c>
      <c r="F290" s="178">
        <v>46126.0</v>
      </c>
      <c r="G290" s="91" t="s">
        <v>6288</v>
      </c>
      <c r="H290" s="91" t="s">
        <v>6290</v>
      </c>
      <c r="I290" s="97" t="s">
        <v>6291</v>
      </c>
      <c r="J290" s="97" t="s">
        <v>6292</v>
      </c>
      <c r="K290" s="313" t="s">
        <v>6292</v>
      </c>
      <c r="L290" s="91" t="s">
        <v>6294</v>
      </c>
      <c r="M290" s="91" t="s">
        <v>6295</v>
      </c>
      <c r="N290" s="176">
        <v>45309.0</v>
      </c>
      <c r="O290" s="176">
        <v>45834.0</v>
      </c>
      <c r="P290" s="91" t="s">
        <v>124</v>
      </c>
      <c r="Q290" s="91">
        <v>1.0</v>
      </c>
      <c r="R290" s="179" t="s">
        <v>126</v>
      </c>
      <c r="S290" s="179" t="s">
        <v>145</v>
      </c>
      <c r="T290" s="179" t="s">
        <v>101</v>
      </c>
      <c r="U290" s="179" t="s">
        <v>131</v>
      </c>
      <c r="V290" s="182"/>
      <c r="W290" s="185"/>
      <c r="X290" s="182"/>
      <c r="Y290" s="616"/>
      <c r="Z290" s="182"/>
      <c r="AA290" s="182"/>
    </row>
    <row r="291" ht="22.5" customHeight="1">
      <c r="A291" s="91">
        <f>COUNTIF('Call &amp; Chat K.-Laura'!$H$4:$H$943,H291)</f>
        <v>1</v>
      </c>
      <c r="B291" s="576">
        <v>46126.0</v>
      </c>
      <c r="C291" s="91" t="s">
        <v>83</v>
      </c>
      <c r="D291" s="91" t="s">
        <v>155</v>
      </c>
      <c r="E291" s="91" t="s">
        <v>6298</v>
      </c>
      <c r="F291" s="178">
        <v>46126.0</v>
      </c>
      <c r="G291" s="91" t="s">
        <v>6299</v>
      </c>
      <c r="H291" s="91" t="s">
        <v>2730</v>
      </c>
      <c r="I291" s="97" t="s">
        <v>6300</v>
      </c>
      <c r="J291" s="97" t="s">
        <v>6301</v>
      </c>
      <c r="K291" s="313" t="s">
        <v>6301</v>
      </c>
      <c r="L291" s="91" t="s">
        <v>6302</v>
      </c>
      <c r="M291" s="91" t="s">
        <v>6303</v>
      </c>
      <c r="N291" s="176">
        <v>45313.0</v>
      </c>
      <c r="O291" s="176">
        <v>45834.0</v>
      </c>
      <c r="P291" s="91" t="s">
        <v>124</v>
      </c>
      <c r="Q291" s="91">
        <v>1.0</v>
      </c>
      <c r="R291" s="179" t="s">
        <v>126</v>
      </c>
      <c r="S291" s="179" t="s">
        <v>145</v>
      </c>
      <c r="T291" s="179" t="s">
        <v>101</v>
      </c>
      <c r="U291" s="179" t="s">
        <v>131</v>
      </c>
      <c r="V291" s="182"/>
      <c r="W291" s="185"/>
      <c r="X291" s="182"/>
      <c r="Y291" s="616"/>
      <c r="Z291" s="182"/>
      <c r="AA291" s="182"/>
    </row>
    <row r="292" ht="22.5" customHeight="1">
      <c r="A292" s="91">
        <f>COUNTIF('Call &amp; Chat K.-Laura'!$H$4:$H$943,H292)</f>
        <v>1</v>
      </c>
      <c r="B292" s="576">
        <v>46126.0</v>
      </c>
      <c r="C292" s="91" t="s">
        <v>83</v>
      </c>
      <c r="D292" s="91" t="s">
        <v>155</v>
      </c>
      <c r="E292" s="91" t="s">
        <v>6306</v>
      </c>
      <c r="F292" s="178">
        <v>46126.0</v>
      </c>
      <c r="G292" s="91" t="s">
        <v>6307</v>
      </c>
      <c r="H292" s="91" t="s">
        <v>2136</v>
      </c>
      <c r="I292" s="97" t="s">
        <v>6308</v>
      </c>
      <c r="J292" s="97" t="s">
        <v>6309</v>
      </c>
      <c r="K292" s="313" t="s">
        <v>6309</v>
      </c>
      <c r="L292" s="91" t="s">
        <v>6310</v>
      </c>
      <c r="M292" s="91" t="s">
        <v>6310</v>
      </c>
      <c r="N292" s="176">
        <v>45317.0</v>
      </c>
      <c r="O292" s="176">
        <v>45834.0</v>
      </c>
      <c r="P292" s="91" t="s">
        <v>6311</v>
      </c>
      <c r="Q292" s="91">
        <v>0.0</v>
      </c>
      <c r="R292" s="179" t="s">
        <v>251</v>
      </c>
      <c r="S292" s="179" t="s">
        <v>195</v>
      </c>
      <c r="T292" s="179" t="s">
        <v>128</v>
      </c>
      <c r="U292" s="179" t="s">
        <v>131</v>
      </c>
      <c r="V292" s="182"/>
      <c r="W292" s="185"/>
      <c r="X292" s="182"/>
      <c r="Y292" s="180" t="s">
        <v>4543</v>
      </c>
      <c r="Z292" s="182"/>
      <c r="AA292" s="182"/>
    </row>
    <row r="293" ht="22.5" customHeight="1">
      <c r="A293" s="91">
        <f>COUNTIF('Call &amp; Chat K.-Laura'!$H$4:$H$943,H293)</f>
        <v>1</v>
      </c>
      <c r="B293" s="576">
        <v>46126.0</v>
      </c>
      <c r="C293" s="91" t="s">
        <v>83</v>
      </c>
      <c r="D293" s="91" t="s">
        <v>155</v>
      </c>
      <c r="E293" s="91" t="s">
        <v>2148</v>
      </c>
      <c r="F293" s="178">
        <v>46126.0</v>
      </c>
      <c r="G293" s="91" t="s">
        <v>6317</v>
      </c>
      <c r="H293" s="91" t="s">
        <v>1285</v>
      </c>
      <c r="I293" s="97" t="s">
        <v>6318</v>
      </c>
      <c r="J293" s="97" t="s">
        <v>253</v>
      </c>
      <c r="K293" s="313" t="s">
        <v>253</v>
      </c>
      <c r="L293" s="91" t="s">
        <v>6319</v>
      </c>
      <c r="M293" s="91" t="s">
        <v>6319</v>
      </c>
      <c r="N293" s="176">
        <v>45319.0</v>
      </c>
      <c r="O293" s="176">
        <v>45834.0</v>
      </c>
      <c r="P293" s="91" t="s">
        <v>124</v>
      </c>
      <c r="Q293" s="91">
        <v>1.0</v>
      </c>
      <c r="R293" s="179" t="s">
        <v>126</v>
      </c>
      <c r="S293" s="179" t="s">
        <v>145</v>
      </c>
      <c r="T293" s="179" t="s">
        <v>101</v>
      </c>
      <c r="U293" s="179" t="s">
        <v>131</v>
      </c>
      <c r="V293" s="182"/>
      <c r="W293" s="185"/>
      <c r="X293" s="182"/>
      <c r="Y293" s="616"/>
      <c r="Z293" s="182"/>
      <c r="AA293" s="182"/>
    </row>
    <row r="294" ht="22.5" customHeight="1">
      <c r="A294" s="91">
        <f>COUNTIF('Call &amp; Chat K.-Laura'!$H$4:$H$943,H294)</f>
        <v>1</v>
      </c>
      <c r="B294" s="576">
        <v>46126.0</v>
      </c>
      <c r="C294" s="91" t="s">
        <v>83</v>
      </c>
      <c r="D294" s="91" t="s">
        <v>155</v>
      </c>
      <c r="E294" s="91" t="s">
        <v>2162</v>
      </c>
      <c r="F294" s="178">
        <v>46126.0</v>
      </c>
      <c r="G294" s="91" t="s">
        <v>6321</v>
      </c>
      <c r="H294" s="91" t="s">
        <v>6322</v>
      </c>
      <c r="I294" s="97" t="s">
        <v>6323</v>
      </c>
      <c r="J294" s="97" t="s">
        <v>6325</v>
      </c>
      <c r="K294" s="313" t="s">
        <v>6325</v>
      </c>
      <c r="L294" s="91" t="s">
        <v>6326</v>
      </c>
      <c r="M294" s="91" t="s">
        <v>6326</v>
      </c>
      <c r="N294" s="176">
        <v>45320.0</v>
      </c>
      <c r="O294" s="176">
        <v>45834.0</v>
      </c>
      <c r="P294" s="91" t="s">
        <v>213</v>
      </c>
      <c r="Q294" s="91">
        <v>1.0</v>
      </c>
      <c r="R294" s="179" t="s">
        <v>126</v>
      </c>
      <c r="S294" s="179" t="s">
        <v>145</v>
      </c>
      <c r="T294" s="179" t="s">
        <v>101</v>
      </c>
      <c r="U294" s="179" t="s">
        <v>131</v>
      </c>
      <c r="V294" s="182"/>
      <c r="W294" s="185"/>
      <c r="X294" s="182"/>
      <c r="Y294" s="616"/>
      <c r="Z294" s="182"/>
      <c r="AA294" s="182"/>
    </row>
    <row r="295" ht="22.5" customHeight="1">
      <c r="A295" s="91">
        <f>COUNTIF('Call &amp; Chat K.-Laura'!$H$4:$H$943,H295)</f>
        <v>1</v>
      </c>
      <c r="B295" s="576">
        <v>46126.0</v>
      </c>
      <c r="C295" s="91" t="s">
        <v>83</v>
      </c>
      <c r="D295" s="91" t="s">
        <v>155</v>
      </c>
      <c r="E295" s="91" t="s">
        <v>2079</v>
      </c>
      <c r="F295" s="178">
        <v>46126.0</v>
      </c>
      <c r="G295" s="91" t="s">
        <v>6329</v>
      </c>
      <c r="H295" s="91" t="s">
        <v>6330</v>
      </c>
      <c r="I295" s="97" t="s">
        <v>6331</v>
      </c>
      <c r="J295" s="97" t="s">
        <v>6332</v>
      </c>
      <c r="K295" s="313" t="s">
        <v>6332</v>
      </c>
      <c r="L295" s="91" t="s">
        <v>6333</v>
      </c>
      <c r="M295" s="91" t="s">
        <v>6334</v>
      </c>
      <c r="N295" s="176">
        <v>45320.0</v>
      </c>
      <c r="O295" s="176">
        <v>45834.0</v>
      </c>
      <c r="P295" s="91" t="s">
        <v>143</v>
      </c>
      <c r="Q295" s="91">
        <v>1.0</v>
      </c>
      <c r="R295" s="179" t="s">
        <v>126</v>
      </c>
      <c r="S295" s="179" t="s">
        <v>145</v>
      </c>
      <c r="T295" s="179" t="s">
        <v>101</v>
      </c>
      <c r="U295" s="179" t="s">
        <v>131</v>
      </c>
      <c r="V295" s="182"/>
      <c r="W295" s="185"/>
      <c r="X295" s="182"/>
      <c r="Y295" s="616"/>
      <c r="Z295" s="182"/>
      <c r="AA295" s="182"/>
    </row>
    <row r="296" ht="22.5" customHeight="1">
      <c r="A296" s="91">
        <f>COUNTIF('Call &amp; Chat K.-Laura'!$H$4:$H$943,H296)</f>
        <v>1</v>
      </c>
      <c r="B296" s="576">
        <v>46126.0</v>
      </c>
      <c r="C296" s="91" t="s">
        <v>83</v>
      </c>
      <c r="D296" s="91" t="s">
        <v>155</v>
      </c>
      <c r="E296" s="91" t="s">
        <v>2121</v>
      </c>
      <c r="F296" s="178">
        <v>46126.0</v>
      </c>
      <c r="G296" s="91" t="s">
        <v>6336</v>
      </c>
      <c r="H296" s="91" t="s">
        <v>1358</v>
      </c>
      <c r="I296" s="97" t="s">
        <v>6338</v>
      </c>
      <c r="J296" s="97" t="s">
        <v>6339</v>
      </c>
      <c r="K296" s="313" t="s">
        <v>6339</v>
      </c>
      <c r="L296" s="91" t="s">
        <v>6340</v>
      </c>
      <c r="M296" s="91" t="s">
        <v>6340</v>
      </c>
      <c r="N296" s="176">
        <v>45320.0</v>
      </c>
      <c r="O296" s="176">
        <v>45834.0</v>
      </c>
      <c r="P296" s="91" t="s">
        <v>124</v>
      </c>
      <c r="Q296" s="91">
        <v>0.0</v>
      </c>
      <c r="R296" s="179" t="s">
        <v>251</v>
      </c>
      <c r="S296" s="179" t="s">
        <v>127</v>
      </c>
      <c r="T296" s="179" t="s">
        <v>128</v>
      </c>
      <c r="U296" s="179" t="s">
        <v>131</v>
      </c>
      <c r="V296" s="182"/>
      <c r="W296" s="185"/>
      <c r="X296" s="182"/>
      <c r="Y296" s="180" t="s">
        <v>4193</v>
      </c>
      <c r="Z296" s="182"/>
      <c r="AA296" s="182"/>
    </row>
    <row r="297" ht="22.5" customHeight="1">
      <c r="A297" s="91">
        <f>COUNTIF('Call &amp; Chat K.-Laura'!$H$4:$H$943,H297)</f>
        <v>1</v>
      </c>
      <c r="B297" s="576">
        <v>46126.0</v>
      </c>
      <c r="C297" s="91" t="s">
        <v>83</v>
      </c>
      <c r="D297" s="91" t="s">
        <v>155</v>
      </c>
      <c r="E297" s="91" t="s">
        <v>1077</v>
      </c>
      <c r="F297" s="178">
        <v>46126.0</v>
      </c>
      <c r="G297" s="91" t="s">
        <v>6343</v>
      </c>
      <c r="H297" s="91" t="s">
        <v>6344</v>
      </c>
      <c r="I297" s="97" t="s">
        <v>6345</v>
      </c>
      <c r="J297" s="97" t="s">
        <v>6346</v>
      </c>
      <c r="K297" s="313" t="s">
        <v>6346</v>
      </c>
      <c r="L297" s="91" t="s">
        <v>6347</v>
      </c>
      <c r="M297" s="91" t="s">
        <v>6347</v>
      </c>
      <c r="N297" s="176">
        <v>45320.0</v>
      </c>
      <c r="O297" s="176">
        <v>45834.0</v>
      </c>
      <c r="P297" s="91" t="s">
        <v>213</v>
      </c>
      <c r="Q297" s="91">
        <v>0.0</v>
      </c>
      <c r="R297" s="179" t="s">
        <v>251</v>
      </c>
      <c r="S297" s="179" t="s">
        <v>127</v>
      </c>
      <c r="T297" s="179" t="s">
        <v>128</v>
      </c>
      <c r="U297" s="179" t="s">
        <v>131</v>
      </c>
      <c r="V297" s="182"/>
      <c r="W297" s="185"/>
      <c r="X297" s="182"/>
      <c r="Y297" s="180" t="s">
        <v>4193</v>
      </c>
      <c r="Z297" s="182"/>
      <c r="AA297" s="182"/>
    </row>
    <row r="298" ht="22.5" customHeight="1">
      <c r="A298" s="91">
        <f>COUNTIF('Call &amp; Chat K.-Laura'!$H$4:$H$943,H298)</f>
        <v>1</v>
      </c>
      <c r="B298" s="576">
        <v>46126.0</v>
      </c>
      <c r="C298" s="91" t="s">
        <v>83</v>
      </c>
      <c r="D298" s="91" t="s">
        <v>155</v>
      </c>
      <c r="E298" s="91" t="s">
        <v>1060</v>
      </c>
      <c r="F298" s="178">
        <v>46126.0</v>
      </c>
      <c r="G298" s="91" t="s">
        <v>6351</v>
      </c>
      <c r="H298" s="91" t="s">
        <v>1368</v>
      </c>
      <c r="I298" s="97" t="s">
        <v>6352</v>
      </c>
      <c r="J298" s="97" t="s">
        <v>2139</v>
      </c>
      <c r="K298" s="313" t="s">
        <v>2139</v>
      </c>
      <c r="L298" s="91" t="s">
        <v>6353</v>
      </c>
      <c r="M298" s="91" t="s">
        <v>6354</v>
      </c>
      <c r="N298" s="176">
        <v>45321.0</v>
      </c>
      <c r="O298" s="176">
        <v>45834.0</v>
      </c>
      <c r="P298" s="91" t="s">
        <v>124</v>
      </c>
      <c r="Q298" s="91">
        <v>0.0</v>
      </c>
      <c r="R298" s="179" t="s">
        <v>251</v>
      </c>
      <c r="S298" s="179" t="s">
        <v>195</v>
      </c>
      <c r="T298" s="179" t="s">
        <v>128</v>
      </c>
      <c r="U298" s="179" t="s">
        <v>131</v>
      </c>
      <c r="V298" s="182"/>
      <c r="W298" s="185"/>
      <c r="X298" s="182"/>
      <c r="Y298" s="180" t="s">
        <v>4543</v>
      </c>
      <c r="Z298" s="182"/>
      <c r="AA298" s="182"/>
    </row>
    <row r="299" ht="22.5" customHeight="1">
      <c r="A299" s="91">
        <f>COUNTIF('Call &amp; Chat K.-Laura'!$H$4:$H$943,H299)</f>
        <v>1</v>
      </c>
      <c r="B299" s="576">
        <v>46126.0</v>
      </c>
      <c r="C299" s="91" t="s">
        <v>83</v>
      </c>
      <c r="D299" s="91" t="s">
        <v>155</v>
      </c>
      <c r="E299" s="91" t="s">
        <v>6357</v>
      </c>
      <c r="F299" s="178">
        <v>46126.0</v>
      </c>
      <c r="G299" s="91" t="s">
        <v>6359</v>
      </c>
      <c r="H299" s="91" t="s">
        <v>1377</v>
      </c>
      <c r="I299" s="97" t="s">
        <v>6360</v>
      </c>
      <c r="J299" s="97" t="s">
        <v>655</v>
      </c>
      <c r="K299" s="313" t="s">
        <v>655</v>
      </c>
      <c r="L299" s="91" t="s">
        <v>6361</v>
      </c>
      <c r="M299" s="91" t="s">
        <v>6361</v>
      </c>
      <c r="N299" s="176">
        <v>45321.0</v>
      </c>
      <c r="O299" s="176">
        <v>45834.0</v>
      </c>
      <c r="P299" s="91" t="s">
        <v>143</v>
      </c>
      <c r="Q299" s="91">
        <v>1.0</v>
      </c>
      <c r="R299" s="179" t="s">
        <v>126</v>
      </c>
      <c r="S299" s="179" t="s">
        <v>145</v>
      </c>
      <c r="T299" s="179" t="s">
        <v>101</v>
      </c>
      <c r="U299" s="179" t="s">
        <v>131</v>
      </c>
      <c r="V299" s="182"/>
      <c r="W299" s="185"/>
      <c r="X299" s="182"/>
      <c r="Y299" s="616"/>
      <c r="Z299" s="182"/>
      <c r="AA299" s="182"/>
    </row>
    <row r="300" ht="22.5" customHeight="1">
      <c r="A300" s="91">
        <f>COUNTIF('Call &amp; Chat K.-Laura'!$H$4:$H$943,H300)</f>
        <v>1</v>
      </c>
      <c r="B300" s="576">
        <v>46126.0</v>
      </c>
      <c r="C300" s="91" t="s">
        <v>83</v>
      </c>
      <c r="D300" s="91" t="s">
        <v>155</v>
      </c>
      <c r="E300" s="91" t="s">
        <v>2126</v>
      </c>
      <c r="F300" s="178">
        <v>46126.0</v>
      </c>
      <c r="G300" s="91" t="s">
        <v>6368</v>
      </c>
      <c r="H300" s="91" t="s">
        <v>1539</v>
      </c>
      <c r="I300" s="97" t="s">
        <v>6369</v>
      </c>
      <c r="J300" s="97" t="s">
        <v>6370</v>
      </c>
      <c r="K300" s="313" t="s">
        <v>6370</v>
      </c>
      <c r="L300" s="91" t="s">
        <v>6371</v>
      </c>
      <c r="M300" s="91" t="s">
        <v>6371</v>
      </c>
      <c r="N300" s="176">
        <v>45321.0</v>
      </c>
      <c r="O300" s="176">
        <v>45834.0</v>
      </c>
      <c r="P300" s="91" t="s">
        <v>213</v>
      </c>
      <c r="Q300" s="91">
        <v>1.0</v>
      </c>
      <c r="R300" s="179" t="s">
        <v>126</v>
      </c>
      <c r="S300" s="179" t="s">
        <v>145</v>
      </c>
      <c r="T300" s="179" t="s">
        <v>101</v>
      </c>
      <c r="U300" s="179" t="s">
        <v>131</v>
      </c>
      <c r="V300" s="182"/>
      <c r="W300" s="185"/>
      <c r="X300" s="182"/>
      <c r="Y300" s="616"/>
      <c r="Z300" s="182"/>
      <c r="AA300" s="182"/>
    </row>
    <row r="301" ht="22.5" customHeight="1">
      <c r="A301" s="91">
        <f>COUNTIF('Call &amp; Chat K.-Laura'!$H$4:$H$943,H301)</f>
        <v>1</v>
      </c>
      <c r="B301" s="576">
        <v>46126.0</v>
      </c>
      <c r="C301" s="91" t="s">
        <v>83</v>
      </c>
      <c r="D301" s="91" t="s">
        <v>155</v>
      </c>
      <c r="E301" s="91" t="s">
        <v>2516</v>
      </c>
      <c r="F301" s="178">
        <v>46126.0</v>
      </c>
      <c r="G301" s="91" t="s">
        <v>6379</v>
      </c>
      <c r="H301" s="91" t="s">
        <v>6380</v>
      </c>
      <c r="I301" s="97" t="s">
        <v>6381</v>
      </c>
      <c r="J301" s="97" t="s">
        <v>253</v>
      </c>
      <c r="K301" s="313" t="s">
        <v>253</v>
      </c>
      <c r="L301" s="91" t="s">
        <v>6382</v>
      </c>
      <c r="M301" s="91" t="s">
        <v>6382</v>
      </c>
      <c r="N301" s="176">
        <v>45322.0</v>
      </c>
      <c r="O301" s="176">
        <v>45834.0</v>
      </c>
      <c r="P301" s="91" t="s">
        <v>124</v>
      </c>
      <c r="Q301" s="91">
        <v>1.0</v>
      </c>
      <c r="R301" s="179" t="s">
        <v>126</v>
      </c>
      <c r="S301" s="179" t="s">
        <v>145</v>
      </c>
      <c r="T301" s="179" t="s">
        <v>101</v>
      </c>
      <c r="U301" s="179" t="s">
        <v>131</v>
      </c>
      <c r="V301" s="182"/>
      <c r="W301" s="185"/>
      <c r="X301" s="182"/>
      <c r="Y301" s="616"/>
      <c r="Z301" s="182"/>
      <c r="AA301" s="182"/>
    </row>
    <row r="302" ht="22.5" customHeight="1">
      <c r="A302" s="91">
        <f>COUNTIF('Call &amp; Chat K.-Laura'!$H$4:$H$943,H302)</f>
        <v>1</v>
      </c>
      <c r="B302" s="576">
        <v>46126.0</v>
      </c>
      <c r="C302" s="91" t="s">
        <v>83</v>
      </c>
      <c r="D302" s="91" t="s">
        <v>155</v>
      </c>
      <c r="E302" s="91" t="s">
        <v>1685</v>
      </c>
      <c r="F302" s="178">
        <v>46126.0</v>
      </c>
      <c r="G302" s="91" t="s">
        <v>6390</v>
      </c>
      <c r="H302" s="91" t="s">
        <v>6392</v>
      </c>
      <c r="I302" s="97" t="s">
        <v>6393</v>
      </c>
      <c r="J302" s="97" t="s">
        <v>6394</v>
      </c>
      <c r="K302" s="313" t="s">
        <v>6394</v>
      </c>
      <c r="L302" s="91" t="s">
        <v>6395</v>
      </c>
      <c r="M302" s="91" t="s">
        <v>6395</v>
      </c>
      <c r="N302" s="176">
        <v>45322.0</v>
      </c>
      <c r="O302" s="176">
        <v>45834.0</v>
      </c>
      <c r="P302" s="91" t="s">
        <v>124</v>
      </c>
      <c r="Q302" s="91">
        <v>0.0</v>
      </c>
      <c r="R302" s="179" t="s">
        <v>350</v>
      </c>
      <c r="S302" s="179" t="s">
        <v>145</v>
      </c>
      <c r="T302" s="179" t="s">
        <v>101</v>
      </c>
      <c r="U302" s="179" t="s">
        <v>664</v>
      </c>
      <c r="V302" s="182"/>
      <c r="W302" s="185"/>
      <c r="X302" s="182"/>
      <c r="Y302" s="180" t="s">
        <v>6397</v>
      </c>
      <c r="Z302" s="182"/>
      <c r="AA302" s="182"/>
    </row>
    <row r="303" ht="22.5" customHeight="1">
      <c r="A303" s="91">
        <f>COUNTIF('Call &amp; Chat K.-Laura'!$H$4:$H$943,H303)</f>
        <v>1</v>
      </c>
      <c r="B303" s="576">
        <v>46126.0</v>
      </c>
      <c r="C303" s="91" t="s">
        <v>83</v>
      </c>
      <c r="D303" s="91" t="s">
        <v>155</v>
      </c>
      <c r="E303" s="91" t="s">
        <v>2541</v>
      </c>
      <c r="F303" s="178">
        <v>46126.0</v>
      </c>
      <c r="G303" s="91" t="s">
        <v>6399</v>
      </c>
      <c r="H303" s="91" t="s">
        <v>6401</v>
      </c>
      <c r="I303" s="97" t="s">
        <v>6403</v>
      </c>
      <c r="J303" s="97" t="s">
        <v>6403</v>
      </c>
      <c r="K303" s="313" t="s">
        <v>6403</v>
      </c>
      <c r="L303" s="91" t="s">
        <v>6405</v>
      </c>
      <c r="M303" s="91" t="s">
        <v>6406</v>
      </c>
      <c r="N303" s="176">
        <v>45323.0</v>
      </c>
      <c r="O303" s="176">
        <v>45834.0</v>
      </c>
      <c r="P303" s="91" t="s">
        <v>842</v>
      </c>
      <c r="Q303" s="91">
        <v>0.0</v>
      </c>
      <c r="R303" s="179" t="s">
        <v>251</v>
      </c>
      <c r="S303" s="179" t="s">
        <v>127</v>
      </c>
      <c r="T303" s="179" t="s">
        <v>128</v>
      </c>
      <c r="U303" s="179" t="s">
        <v>131</v>
      </c>
      <c r="V303" s="182"/>
      <c r="W303" s="185"/>
      <c r="X303" s="182"/>
      <c r="Y303" s="180" t="s">
        <v>4193</v>
      </c>
      <c r="Z303" s="182"/>
      <c r="AA303" s="182"/>
    </row>
    <row r="304" ht="22.5" customHeight="1">
      <c r="A304" s="91">
        <f>COUNTIF('Call &amp; Chat K.-Laura'!$H$4:$H$943,H304)</f>
        <v>1</v>
      </c>
      <c r="B304" s="576">
        <v>46126.0</v>
      </c>
      <c r="C304" s="91" t="s">
        <v>83</v>
      </c>
      <c r="D304" s="91" t="s">
        <v>155</v>
      </c>
      <c r="E304" s="91" t="s">
        <v>2549</v>
      </c>
      <c r="F304" s="178">
        <v>46126.0</v>
      </c>
      <c r="G304" s="91" t="s">
        <v>6415</v>
      </c>
      <c r="H304" s="91" t="s">
        <v>1070</v>
      </c>
      <c r="I304" s="97" t="s">
        <v>6416</v>
      </c>
      <c r="J304" s="97" t="s">
        <v>253</v>
      </c>
      <c r="K304" s="313" t="s">
        <v>253</v>
      </c>
      <c r="L304" s="91" t="s">
        <v>6417</v>
      </c>
      <c r="M304" s="91" t="s">
        <v>6417</v>
      </c>
      <c r="N304" s="176">
        <v>45323.0</v>
      </c>
      <c r="O304" s="176">
        <v>45834.0</v>
      </c>
      <c r="P304" s="91" t="s">
        <v>256</v>
      </c>
      <c r="Q304" s="91">
        <v>1.0</v>
      </c>
      <c r="R304" s="179" t="s">
        <v>126</v>
      </c>
      <c r="S304" s="179" t="s">
        <v>145</v>
      </c>
      <c r="T304" s="179" t="s">
        <v>101</v>
      </c>
      <c r="U304" s="179" t="s">
        <v>131</v>
      </c>
      <c r="V304" s="182"/>
      <c r="W304" s="185"/>
      <c r="X304" s="182"/>
      <c r="Y304" s="616"/>
      <c r="Z304" s="182"/>
      <c r="AA304" s="182"/>
    </row>
    <row r="305" ht="22.5" customHeight="1">
      <c r="A305" s="91">
        <f>COUNTIF('Call &amp; Chat K.-Laura'!$H$4:$H$943,H305)</f>
        <v>1</v>
      </c>
      <c r="B305" s="576">
        <v>46126.0</v>
      </c>
      <c r="C305" s="91" t="s">
        <v>83</v>
      </c>
      <c r="D305" s="91" t="s">
        <v>155</v>
      </c>
      <c r="E305" s="91" t="s">
        <v>2561</v>
      </c>
      <c r="F305" s="178">
        <v>46126.0</v>
      </c>
      <c r="G305" s="91" t="s">
        <v>6421</v>
      </c>
      <c r="H305" s="91" t="s">
        <v>6422</v>
      </c>
      <c r="I305" s="97" t="s">
        <v>6423</v>
      </c>
      <c r="J305" s="97" t="s">
        <v>6425</v>
      </c>
      <c r="K305" s="313" t="s">
        <v>6425</v>
      </c>
      <c r="L305" s="91" t="s">
        <v>6426</v>
      </c>
      <c r="M305" s="182"/>
      <c r="N305" s="176">
        <v>45323.0</v>
      </c>
      <c r="O305" s="176">
        <v>45834.0</v>
      </c>
      <c r="P305" s="91" t="s">
        <v>143</v>
      </c>
      <c r="Q305" s="91">
        <v>0.0</v>
      </c>
      <c r="R305" s="179" t="s">
        <v>99</v>
      </c>
      <c r="S305" s="179" t="s">
        <v>127</v>
      </c>
      <c r="T305" s="179" t="s">
        <v>128</v>
      </c>
      <c r="U305" s="179" t="s">
        <v>131</v>
      </c>
      <c r="V305" s="182"/>
      <c r="W305" s="182"/>
      <c r="X305" s="182"/>
      <c r="Y305" s="180" t="s">
        <v>4842</v>
      </c>
      <c r="Z305" s="182"/>
      <c r="AA305" s="182"/>
    </row>
    <row r="306" ht="22.5" customHeight="1">
      <c r="A306" s="91">
        <f>COUNTIF('Call &amp; Chat K.-Laura'!$H$4:$H$943,H306)</f>
        <v>1</v>
      </c>
      <c r="B306" s="576">
        <v>46126.0</v>
      </c>
      <c r="C306" s="91" t="s">
        <v>83</v>
      </c>
      <c r="D306" s="91" t="s">
        <v>155</v>
      </c>
      <c r="E306" s="91" t="s">
        <v>3250</v>
      </c>
      <c r="F306" s="178">
        <v>46126.0</v>
      </c>
      <c r="G306" s="91" t="s">
        <v>6435</v>
      </c>
      <c r="H306" s="91" t="s">
        <v>6437</v>
      </c>
      <c r="I306" s="97" t="s">
        <v>6438</v>
      </c>
      <c r="J306" s="97" t="s">
        <v>6439</v>
      </c>
      <c r="K306" s="313" t="s">
        <v>6439</v>
      </c>
      <c r="L306" s="91" t="s">
        <v>6440</v>
      </c>
      <c r="M306" s="91" t="s">
        <v>6441</v>
      </c>
      <c r="N306" s="176">
        <v>45323.0</v>
      </c>
      <c r="O306" s="176">
        <v>45834.0</v>
      </c>
      <c r="P306" s="91" t="s">
        <v>124</v>
      </c>
      <c r="Q306" s="91">
        <v>0.0</v>
      </c>
      <c r="R306" s="179" t="s">
        <v>251</v>
      </c>
      <c r="S306" s="179" t="s">
        <v>195</v>
      </c>
      <c r="T306" s="179" t="s">
        <v>128</v>
      </c>
      <c r="U306" s="179" t="s">
        <v>131</v>
      </c>
      <c r="V306" s="182"/>
      <c r="W306" s="185"/>
      <c r="X306" s="182"/>
      <c r="Y306" s="180" t="s">
        <v>4543</v>
      </c>
      <c r="Z306" s="182"/>
      <c r="AA306" s="182"/>
    </row>
    <row r="307" ht="22.5" customHeight="1">
      <c r="A307" s="91">
        <f>COUNTIF('Call &amp; Chat K.-Laura'!$H$4:$H$943,H307)</f>
        <v>1</v>
      </c>
      <c r="B307" s="576">
        <v>46126.0</v>
      </c>
      <c r="C307" s="91" t="s">
        <v>83</v>
      </c>
      <c r="D307" s="91" t="s">
        <v>155</v>
      </c>
      <c r="E307" s="91" t="s">
        <v>3265</v>
      </c>
      <c r="F307" s="178">
        <v>46126.0</v>
      </c>
      <c r="G307" s="91" t="s">
        <v>6445</v>
      </c>
      <c r="H307" s="91" t="s">
        <v>6446</v>
      </c>
      <c r="I307" s="97" t="s">
        <v>6447</v>
      </c>
      <c r="J307" s="97" t="s">
        <v>6448</v>
      </c>
      <c r="K307" s="313" t="s">
        <v>6448</v>
      </c>
      <c r="L307" s="91" t="s">
        <v>6449</v>
      </c>
      <c r="M307" s="91" t="s">
        <v>6451</v>
      </c>
      <c r="N307" s="176">
        <v>45323.0</v>
      </c>
      <c r="O307" s="176">
        <v>45834.0</v>
      </c>
      <c r="P307" s="91" t="s">
        <v>143</v>
      </c>
      <c r="Q307" s="91">
        <v>1.0</v>
      </c>
      <c r="R307" s="179" t="s">
        <v>126</v>
      </c>
      <c r="S307" s="179" t="s">
        <v>145</v>
      </c>
      <c r="T307" s="179" t="s">
        <v>101</v>
      </c>
      <c r="U307" s="179" t="s">
        <v>131</v>
      </c>
      <c r="V307" s="182"/>
      <c r="W307" s="185"/>
      <c r="X307" s="182"/>
      <c r="Y307" s="616"/>
      <c r="Z307" s="182"/>
      <c r="AA307" s="182"/>
    </row>
    <row r="308" ht="22.5" customHeight="1">
      <c r="A308" s="91">
        <f>COUNTIF('Call &amp; Chat K.-Laura'!$H$4:$H$943,H308)</f>
        <v>1</v>
      </c>
      <c r="B308" s="576">
        <v>46126.0</v>
      </c>
      <c r="C308" s="91" t="s">
        <v>83</v>
      </c>
      <c r="D308" s="91" t="s">
        <v>155</v>
      </c>
      <c r="E308" s="91" t="s">
        <v>6456</v>
      </c>
      <c r="F308" s="178">
        <v>46126.0</v>
      </c>
      <c r="G308" s="91" t="s">
        <v>6458</v>
      </c>
      <c r="H308" s="91" t="s">
        <v>1429</v>
      </c>
      <c r="I308" s="97" t="s">
        <v>6459</v>
      </c>
      <c r="J308" s="97" t="s">
        <v>6460</v>
      </c>
      <c r="K308" s="313" t="s">
        <v>6460</v>
      </c>
      <c r="L308" s="91" t="s">
        <v>6461</v>
      </c>
      <c r="M308" s="91" t="s">
        <v>6462</v>
      </c>
      <c r="N308" s="176">
        <v>45323.0</v>
      </c>
      <c r="O308" s="176">
        <v>45834.0</v>
      </c>
      <c r="P308" s="91" t="s">
        <v>95</v>
      </c>
      <c r="Q308" s="91">
        <v>1.0</v>
      </c>
      <c r="R308" s="179" t="s">
        <v>381</v>
      </c>
      <c r="S308" s="179" t="s">
        <v>145</v>
      </c>
      <c r="T308" s="179" t="s">
        <v>101</v>
      </c>
      <c r="U308" s="179" t="s">
        <v>6465</v>
      </c>
      <c r="V308" s="182"/>
      <c r="W308" s="185"/>
      <c r="X308" s="182"/>
      <c r="Y308" s="180" t="s">
        <v>6466</v>
      </c>
      <c r="Z308" s="182"/>
      <c r="AA308" s="182"/>
    </row>
    <row r="309" ht="22.5" customHeight="1">
      <c r="A309" s="91">
        <f>COUNTIF('Call &amp; Chat K.-Laura'!$H$4:$H$943,H309)</f>
        <v>1</v>
      </c>
      <c r="B309" s="576">
        <v>46126.0</v>
      </c>
      <c r="C309" s="91" t="s">
        <v>83</v>
      </c>
      <c r="D309" s="91" t="s">
        <v>155</v>
      </c>
      <c r="E309" s="91" t="s">
        <v>3110</v>
      </c>
      <c r="F309" s="178">
        <v>46126.0</v>
      </c>
      <c r="G309" s="91" t="s">
        <v>6469</v>
      </c>
      <c r="H309" s="91" t="s">
        <v>6470</v>
      </c>
      <c r="I309" s="97" t="s">
        <v>6471</v>
      </c>
      <c r="J309" s="97" t="s">
        <v>6473</v>
      </c>
      <c r="K309" s="313" t="s">
        <v>6473</v>
      </c>
      <c r="L309" s="91" t="s">
        <v>6475</v>
      </c>
      <c r="M309" s="91" t="s">
        <v>6476</v>
      </c>
      <c r="N309" s="176">
        <v>45324.0</v>
      </c>
      <c r="O309" s="176">
        <v>45834.0</v>
      </c>
      <c r="P309" s="91" t="s">
        <v>143</v>
      </c>
      <c r="Q309" s="91">
        <v>1.0</v>
      </c>
      <c r="R309" s="179" t="s">
        <v>126</v>
      </c>
      <c r="S309" s="179" t="s">
        <v>145</v>
      </c>
      <c r="T309" s="179" t="s">
        <v>101</v>
      </c>
      <c r="U309" s="179" t="s">
        <v>131</v>
      </c>
      <c r="V309" s="182"/>
      <c r="W309" s="185"/>
      <c r="X309" s="182"/>
      <c r="Y309" s="616"/>
      <c r="Z309" s="182"/>
      <c r="AA309" s="182"/>
    </row>
    <row r="310" ht="22.5" customHeight="1">
      <c r="A310" s="91">
        <f>COUNTIF('Call &amp; Chat K.-Laura'!$H$4:$H$943,H310)</f>
        <v>1</v>
      </c>
      <c r="B310" s="576">
        <v>46126.0</v>
      </c>
      <c r="C310" s="91" t="s">
        <v>83</v>
      </c>
      <c r="D310" s="91" t="s">
        <v>155</v>
      </c>
      <c r="E310" s="91" t="s">
        <v>3143</v>
      </c>
      <c r="F310" s="178">
        <v>46126.0</v>
      </c>
      <c r="G310" s="91" t="s">
        <v>6479</v>
      </c>
      <c r="H310" s="91" t="s">
        <v>6481</v>
      </c>
      <c r="I310" s="97" t="s">
        <v>6482</v>
      </c>
      <c r="J310" s="97" t="s">
        <v>6483</v>
      </c>
      <c r="K310" s="313" t="s">
        <v>6483</v>
      </c>
      <c r="L310" s="91" t="s">
        <v>6484</v>
      </c>
      <c r="M310" s="182"/>
      <c r="N310" s="176">
        <v>45324.0</v>
      </c>
      <c r="O310" s="176">
        <v>45834.0</v>
      </c>
      <c r="P310" s="91" t="s">
        <v>143</v>
      </c>
      <c r="Q310" s="91">
        <v>1.0</v>
      </c>
      <c r="R310" s="179" t="s">
        <v>126</v>
      </c>
      <c r="S310" s="179" t="s">
        <v>145</v>
      </c>
      <c r="T310" s="179" t="s">
        <v>101</v>
      </c>
      <c r="U310" s="179" t="s">
        <v>131</v>
      </c>
      <c r="V310" s="182"/>
      <c r="W310" s="185"/>
      <c r="X310" s="182"/>
      <c r="Y310" s="616"/>
      <c r="Z310" s="182"/>
      <c r="AA310" s="182"/>
    </row>
    <row r="311" ht="22.5" customHeight="1">
      <c r="A311" s="91">
        <f>COUNTIF('Call &amp; Chat K.-Laura'!$H$4:$H$943,H311)</f>
        <v>1</v>
      </c>
      <c r="B311" s="576">
        <v>46126.0</v>
      </c>
      <c r="C311" s="91" t="s">
        <v>83</v>
      </c>
      <c r="D311" s="91" t="s">
        <v>155</v>
      </c>
      <c r="E311" s="91" t="s">
        <v>2575</v>
      </c>
      <c r="F311" s="178">
        <v>46126.0</v>
      </c>
      <c r="G311" s="91" t="s">
        <v>6487</v>
      </c>
      <c r="H311" s="91" t="s">
        <v>6488</v>
      </c>
      <c r="I311" s="97" t="s">
        <v>6489</v>
      </c>
      <c r="J311" s="97" t="s">
        <v>6490</v>
      </c>
      <c r="K311" s="313" t="s">
        <v>6490</v>
      </c>
      <c r="L311" s="91" t="s">
        <v>6491</v>
      </c>
      <c r="M311" s="91" t="s">
        <v>6492</v>
      </c>
      <c r="N311" s="176">
        <v>45324.0</v>
      </c>
      <c r="O311" s="176">
        <v>45834.0</v>
      </c>
      <c r="P311" s="91" t="s">
        <v>124</v>
      </c>
      <c r="Q311" s="91">
        <v>1.0</v>
      </c>
      <c r="R311" s="179" t="s">
        <v>126</v>
      </c>
      <c r="S311" s="179" t="s">
        <v>145</v>
      </c>
      <c r="T311" s="179" t="s">
        <v>101</v>
      </c>
      <c r="U311" s="179" t="s">
        <v>131</v>
      </c>
      <c r="V311" s="182"/>
      <c r="W311" s="185"/>
      <c r="X311" s="182"/>
      <c r="Y311" s="616"/>
      <c r="Z311" s="182"/>
      <c r="AA311" s="182"/>
    </row>
    <row r="312" ht="22.5" customHeight="1">
      <c r="A312" s="91">
        <f>COUNTIF('Call &amp; Chat K.-Laura'!$H$4:$H$943,H312)</f>
        <v>1</v>
      </c>
      <c r="B312" s="576">
        <v>46126.0</v>
      </c>
      <c r="C312" s="91" t="s">
        <v>83</v>
      </c>
      <c r="D312" s="91" t="s">
        <v>155</v>
      </c>
      <c r="E312" s="91" t="s">
        <v>1866</v>
      </c>
      <c r="F312" s="178">
        <v>46126.0</v>
      </c>
      <c r="G312" s="91" t="s">
        <v>6494</v>
      </c>
      <c r="H312" s="91" t="s">
        <v>1473</v>
      </c>
      <c r="I312" s="97" t="s">
        <v>6495</v>
      </c>
      <c r="J312" s="97" t="s">
        <v>6496</v>
      </c>
      <c r="K312" s="313" t="s">
        <v>6496</v>
      </c>
      <c r="L312" s="91" t="s">
        <v>6497</v>
      </c>
      <c r="M312" s="91" t="s">
        <v>6497</v>
      </c>
      <c r="N312" s="176">
        <v>45324.0</v>
      </c>
      <c r="O312" s="176">
        <v>45834.0</v>
      </c>
      <c r="P312" s="91" t="s">
        <v>86</v>
      </c>
      <c r="Q312" s="91">
        <v>0.0</v>
      </c>
      <c r="R312" s="179" t="s">
        <v>251</v>
      </c>
      <c r="S312" s="179" t="s">
        <v>127</v>
      </c>
      <c r="T312" s="179" t="s">
        <v>128</v>
      </c>
      <c r="U312" s="179" t="s">
        <v>131</v>
      </c>
      <c r="V312" s="182"/>
      <c r="W312" s="185"/>
      <c r="X312" s="182"/>
      <c r="Y312" s="180" t="s">
        <v>4193</v>
      </c>
      <c r="Z312" s="182"/>
      <c r="AA312" s="182"/>
    </row>
    <row r="313" ht="22.5" customHeight="1">
      <c r="A313" s="91">
        <f>COUNTIF('Call &amp; Chat K.-Laura'!$H$4:$H$943,H313)</f>
        <v>2</v>
      </c>
      <c r="B313" s="576">
        <v>46126.0</v>
      </c>
      <c r="C313" s="91" t="s">
        <v>83</v>
      </c>
      <c r="D313" s="91" t="s">
        <v>155</v>
      </c>
      <c r="E313" s="91" t="s">
        <v>2584</v>
      </c>
      <c r="F313" s="178">
        <v>46126.0</v>
      </c>
      <c r="G313" s="91" t="s">
        <v>6500</v>
      </c>
      <c r="H313" s="91" t="s">
        <v>6501</v>
      </c>
      <c r="I313" s="97" t="s">
        <v>6502</v>
      </c>
      <c r="J313" s="97" t="s">
        <v>6503</v>
      </c>
      <c r="K313" s="313" t="s">
        <v>6503</v>
      </c>
      <c r="L313" s="91" t="s">
        <v>6505</v>
      </c>
      <c r="M313" s="91" t="s">
        <v>6505</v>
      </c>
      <c r="N313" s="176">
        <v>45325.0</v>
      </c>
      <c r="O313" s="176">
        <v>45834.0</v>
      </c>
      <c r="P313" s="91" t="s">
        <v>124</v>
      </c>
      <c r="Q313" s="91">
        <v>1.0</v>
      </c>
      <c r="R313" s="179" t="s">
        <v>350</v>
      </c>
      <c r="S313" s="179" t="s">
        <v>145</v>
      </c>
      <c r="T313" s="179" t="s">
        <v>101</v>
      </c>
      <c r="U313" s="179" t="s">
        <v>1050</v>
      </c>
      <c r="V313" s="182"/>
      <c r="W313" s="185"/>
      <c r="X313" s="182"/>
      <c r="Y313" s="180" t="s">
        <v>6507</v>
      </c>
      <c r="Z313" s="182"/>
      <c r="AA313" s="182"/>
    </row>
    <row r="314" ht="22.5" customHeight="1">
      <c r="A314" s="91">
        <f>COUNTIF('Call &amp; Chat K.-Laura'!$H$4:$H$943,H314)</f>
        <v>1</v>
      </c>
      <c r="B314" s="576">
        <v>46126.0</v>
      </c>
      <c r="C314" s="91" t="s">
        <v>83</v>
      </c>
      <c r="D314" s="91" t="s">
        <v>155</v>
      </c>
      <c r="E314" s="91" t="s">
        <v>1715</v>
      </c>
      <c r="F314" s="178">
        <v>46126.0</v>
      </c>
      <c r="G314" s="91" t="s">
        <v>6517</v>
      </c>
      <c r="H314" s="91" t="s">
        <v>6519</v>
      </c>
      <c r="I314" s="97" t="s">
        <v>6520</v>
      </c>
      <c r="J314" s="97" t="s">
        <v>6521</v>
      </c>
      <c r="K314" s="313" t="s">
        <v>6522</v>
      </c>
      <c r="L314" s="91" t="s">
        <v>6523</v>
      </c>
      <c r="M314" s="91" t="s">
        <v>6525</v>
      </c>
      <c r="N314" s="176">
        <v>45325.0</v>
      </c>
      <c r="O314" s="176">
        <v>45834.0</v>
      </c>
      <c r="P314" s="91" t="s">
        <v>124</v>
      </c>
      <c r="Q314" s="91">
        <v>0.0</v>
      </c>
      <c r="R314" s="179" t="s">
        <v>251</v>
      </c>
      <c r="S314" s="179" t="s">
        <v>195</v>
      </c>
      <c r="T314" s="179" t="s">
        <v>128</v>
      </c>
      <c r="U314" s="179" t="s">
        <v>131</v>
      </c>
      <c r="V314" s="182"/>
      <c r="W314" s="185"/>
      <c r="X314" s="182"/>
      <c r="Y314" s="180" t="s">
        <v>4543</v>
      </c>
      <c r="Z314" s="182"/>
      <c r="AA314" s="182"/>
    </row>
    <row r="315" ht="22.5" customHeight="1">
      <c r="A315" s="91">
        <f>COUNTIF('Call &amp; Chat K.-Laura'!$H$4:$H$943,H315)</f>
        <v>1</v>
      </c>
      <c r="B315" s="576">
        <v>46126.0</v>
      </c>
      <c r="C315" s="91" t="s">
        <v>83</v>
      </c>
      <c r="D315" s="91" t="s">
        <v>155</v>
      </c>
      <c r="E315" s="91" t="s">
        <v>2596</v>
      </c>
      <c r="F315" s="178">
        <v>46126.0</v>
      </c>
      <c r="G315" s="91" t="s">
        <v>6534</v>
      </c>
      <c r="H315" s="91" t="s">
        <v>6535</v>
      </c>
      <c r="I315" s="97" t="s">
        <v>6536</v>
      </c>
      <c r="J315" s="97" t="s">
        <v>6537</v>
      </c>
      <c r="K315" s="313" t="s">
        <v>6537</v>
      </c>
      <c r="L315" s="91" t="s">
        <v>6538</v>
      </c>
      <c r="M315" s="91" t="s">
        <v>6539</v>
      </c>
      <c r="N315" s="176">
        <v>45326.0</v>
      </c>
      <c r="O315" s="176">
        <v>45834.0</v>
      </c>
      <c r="P315" s="91" t="s">
        <v>143</v>
      </c>
      <c r="Q315" s="91">
        <v>1.0</v>
      </c>
      <c r="R315" s="179" t="s">
        <v>126</v>
      </c>
      <c r="S315" s="179" t="s">
        <v>145</v>
      </c>
      <c r="T315" s="179" t="s">
        <v>101</v>
      </c>
      <c r="U315" s="179" t="s">
        <v>131</v>
      </c>
      <c r="V315" s="182"/>
      <c r="W315" s="185"/>
      <c r="X315" s="182"/>
      <c r="Y315" s="616"/>
      <c r="Z315" s="182"/>
      <c r="AA315" s="182"/>
    </row>
    <row r="316" ht="22.5" customHeight="1">
      <c r="A316" s="91">
        <f>COUNTIF('Call &amp; Chat K.-Laura'!$H$4:$H$943,H316)</f>
        <v>1</v>
      </c>
      <c r="B316" s="576">
        <v>46126.0</v>
      </c>
      <c r="C316" s="91" t="s">
        <v>83</v>
      </c>
      <c r="D316" s="91" t="s">
        <v>155</v>
      </c>
      <c r="E316" s="91" t="s">
        <v>2603</v>
      </c>
      <c r="F316" s="178">
        <v>46126.0</v>
      </c>
      <c r="G316" s="91" t="s">
        <v>6540</v>
      </c>
      <c r="H316" s="91" t="s">
        <v>6541</v>
      </c>
      <c r="I316" s="97" t="s">
        <v>6542</v>
      </c>
      <c r="J316" s="97" t="s">
        <v>6543</v>
      </c>
      <c r="K316" s="313" t="s">
        <v>6543</v>
      </c>
      <c r="L316" s="91" t="s">
        <v>6544</v>
      </c>
      <c r="M316" s="91" t="s">
        <v>6544</v>
      </c>
      <c r="N316" s="176">
        <v>45326.0</v>
      </c>
      <c r="O316" s="176">
        <v>45834.0</v>
      </c>
      <c r="P316" s="91" t="s">
        <v>143</v>
      </c>
      <c r="Q316" s="91">
        <v>1.0</v>
      </c>
      <c r="R316" s="179" t="s">
        <v>350</v>
      </c>
      <c r="S316" s="179" t="s">
        <v>145</v>
      </c>
      <c r="T316" s="179" t="s">
        <v>101</v>
      </c>
      <c r="U316" s="179" t="s">
        <v>131</v>
      </c>
      <c r="V316" s="182"/>
      <c r="W316" s="185"/>
      <c r="X316" s="182"/>
      <c r="Y316" s="180" t="s">
        <v>6546</v>
      </c>
      <c r="Z316" s="182"/>
      <c r="AA316" s="182"/>
    </row>
    <row r="317" ht="22.5" customHeight="1">
      <c r="A317" s="91">
        <f>COUNTIF('Call &amp; Chat K.-Laura'!$H$4:$H$943,H317)</f>
        <v>3</v>
      </c>
      <c r="B317" s="576">
        <v>46126.0</v>
      </c>
      <c r="C317" s="91" t="s">
        <v>83</v>
      </c>
      <c r="D317" s="91" t="s">
        <v>155</v>
      </c>
      <c r="E317" s="91" t="s">
        <v>2611</v>
      </c>
      <c r="F317" s="178">
        <v>46126.0</v>
      </c>
      <c r="G317" s="91" t="s">
        <v>6548</v>
      </c>
      <c r="H317" s="91" t="s">
        <v>6549</v>
      </c>
      <c r="I317" s="97" t="s">
        <v>6550</v>
      </c>
      <c r="J317" s="97" t="s">
        <v>6551</v>
      </c>
      <c r="K317" s="313" t="s">
        <v>6551</v>
      </c>
      <c r="L317" s="91" t="s">
        <v>6553</v>
      </c>
      <c r="M317" s="91" t="s">
        <v>6554</v>
      </c>
      <c r="N317" s="176">
        <v>45326.0</v>
      </c>
      <c r="O317" s="176">
        <v>45834.0</v>
      </c>
      <c r="P317" s="91" t="s">
        <v>143</v>
      </c>
      <c r="Q317" s="91">
        <v>1.0</v>
      </c>
      <c r="R317" s="179" t="s">
        <v>126</v>
      </c>
      <c r="S317" s="179" t="s">
        <v>145</v>
      </c>
      <c r="T317" s="179" t="s">
        <v>101</v>
      </c>
      <c r="U317" s="179" t="s">
        <v>131</v>
      </c>
      <c r="V317" s="182"/>
      <c r="W317" s="185"/>
      <c r="X317" s="182"/>
      <c r="Y317" s="616"/>
      <c r="Z317" s="182"/>
      <c r="AA317" s="182"/>
    </row>
    <row r="318" ht="22.5" customHeight="1">
      <c r="A318" s="91">
        <f>COUNTIF('Call &amp; Chat K.-Laura'!$H$4:$H$943,H318)</f>
        <v>1</v>
      </c>
      <c r="B318" s="576">
        <v>46126.0</v>
      </c>
      <c r="C318" s="91" t="s">
        <v>83</v>
      </c>
      <c r="D318" s="91" t="s">
        <v>155</v>
      </c>
      <c r="E318" s="91" t="s">
        <v>2623</v>
      </c>
      <c r="F318" s="178">
        <v>46126.0</v>
      </c>
      <c r="G318" s="91" t="s">
        <v>6557</v>
      </c>
      <c r="H318" s="91" t="s">
        <v>6558</v>
      </c>
      <c r="I318" s="97" t="s">
        <v>6559</v>
      </c>
      <c r="J318" s="97" t="s">
        <v>6560</v>
      </c>
      <c r="K318" s="313" t="s">
        <v>6560</v>
      </c>
      <c r="L318" s="91" t="s">
        <v>6561</v>
      </c>
      <c r="M318" s="91" t="s">
        <v>6562</v>
      </c>
      <c r="N318" s="176">
        <v>45328.0</v>
      </c>
      <c r="O318" s="176">
        <v>45834.0</v>
      </c>
      <c r="P318" s="91" t="s">
        <v>124</v>
      </c>
      <c r="Q318" s="91">
        <v>1.0</v>
      </c>
      <c r="R318" s="179" t="s">
        <v>126</v>
      </c>
      <c r="S318" s="179" t="s">
        <v>145</v>
      </c>
      <c r="T318" s="179" t="s">
        <v>101</v>
      </c>
      <c r="U318" s="179" t="s">
        <v>131</v>
      </c>
      <c r="V318" s="182"/>
      <c r="W318" s="185"/>
      <c r="X318" s="182"/>
      <c r="Y318" s="616"/>
      <c r="Z318" s="182"/>
      <c r="AA318" s="182"/>
    </row>
    <row r="319" ht="22.5" customHeight="1">
      <c r="A319" s="91">
        <f>COUNTIF('Call &amp; Chat K.-Laura'!$H$4:$H$943,H319)</f>
        <v>1</v>
      </c>
      <c r="B319" s="576">
        <v>46126.0</v>
      </c>
      <c r="C319" s="91" t="s">
        <v>83</v>
      </c>
      <c r="D319" s="91" t="s">
        <v>155</v>
      </c>
      <c r="E319" s="91" t="s">
        <v>2092</v>
      </c>
      <c r="F319" s="178">
        <v>46126.0</v>
      </c>
      <c r="G319" s="91" t="s">
        <v>6575</v>
      </c>
      <c r="H319" s="91" t="s">
        <v>6577</v>
      </c>
      <c r="I319" s="97" t="s">
        <v>6578</v>
      </c>
      <c r="J319" s="97" t="s">
        <v>6579</v>
      </c>
      <c r="K319" s="313" t="s">
        <v>6579</v>
      </c>
      <c r="L319" s="91" t="s">
        <v>6581</v>
      </c>
      <c r="M319" s="91" t="s">
        <v>6583</v>
      </c>
      <c r="N319" s="176">
        <v>45328.0</v>
      </c>
      <c r="O319" s="176">
        <v>45834.0</v>
      </c>
      <c r="P319" s="91" t="s">
        <v>124</v>
      </c>
      <c r="Q319" s="91">
        <v>1.0</v>
      </c>
      <c r="R319" s="179" t="s">
        <v>126</v>
      </c>
      <c r="S319" s="179" t="s">
        <v>145</v>
      </c>
      <c r="T319" s="179" t="s">
        <v>101</v>
      </c>
      <c r="U319" s="179" t="s">
        <v>131</v>
      </c>
      <c r="V319" s="182"/>
      <c r="W319" s="185"/>
      <c r="X319" s="182"/>
      <c r="Y319" s="616"/>
      <c r="Z319" s="182"/>
      <c r="AA319" s="182"/>
    </row>
    <row r="320" ht="22.5" customHeight="1">
      <c r="A320" s="91">
        <f>COUNTIF('Call &amp; Chat K.-Laura'!$H$4:$H$943,H320)</f>
        <v>1</v>
      </c>
      <c r="B320" s="576">
        <v>46126.0</v>
      </c>
      <c r="C320" s="91" t="s">
        <v>83</v>
      </c>
      <c r="D320" s="91" t="s">
        <v>155</v>
      </c>
      <c r="E320" s="91" t="s">
        <v>2629</v>
      </c>
      <c r="F320" s="178">
        <v>46126.0</v>
      </c>
      <c r="G320" s="91" t="s">
        <v>6593</v>
      </c>
      <c r="H320" s="91" t="s">
        <v>2774</v>
      </c>
      <c r="I320" s="97" t="s">
        <v>6595</v>
      </c>
      <c r="J320" s="97" t="s">
        <v>6597</v>
      </c>
      <c r="K320" s="313" t="s">
        <v>6597</v>
      </c>
      <c r="L320" s="91" t="s">
        <v>6600</v>
      </c>
      <c r="M320" s="91" t="s">
        <v>6600</v>
      </c>
      <c r="N320" s="176">
        <v>45328.0</v>
      </c>
      <c r="O320" s="176">
        <v>45834.0</v>
      </c>
      <c r="P320" s="91" t="s">
        <v>124</v>
      </c>
      <c r="Q320" s="91">
        <v>1.0</v>
      </c>
      <c r="R320" s="179" t="s">
        <v>126</v>
      </c>
      <c r="S320" s="179" t="s">
        <v>145</v>
      </c>
      <c r="T320" s="179" t="s">
        <v>101</v>
      </c>
      <c r="U320" s="179" t="s">
        <v>131</v>
      </c>
      <c r="V320" s="182"/>
      <c r="W320" s="185"/>
      <c r="X320" s="182"/>
      <c r="Y320" s="616"/>
      <c r="Z320" s="182"/>
      <c r="AA320" s="182"/>
    </row>
    <row r="321" ht="22.5" customHeight="1">
      <c r="A321" s="91">
        <f>COUNTIF('Call &amp; Chat K.-Laura'!$H$4:$H$943,H321)</f>
        <v>1</v>
      </c>
      <c r="B321" s="576">
        <v>46126.0</v>
      </c>
      <c r="C321" s="91" t="s">
        <v>83</v>
      </c>
      <c r="D321" s="91" t="s">
        <v>155</v>
      </c>
      <c r="E321" s="91" t="s">
        <v>6611</v>
      </c>
      <c r="F321" s="178">
        <v>46126.0</v>
      </c>
      <c r="G321" s="91" t="s">
        <v>6612</v>
      </c>
      <c r="H321" s="91" t="s">
        <v>6613</v>
      </c>
      <c r="I321" s="97" t="s">
        <v>6614</v>
      </c>
      <c r="J321" s="97" t="s">
        <v>6615</v>
      </c>
      <c r="K321" s="313" t="s">
        <v>6615</v>
      </c>
      <c r="L321" s="91" t="s">
        <v>6616</v>
      </c>
      <c r="M321" s="91" t="s">
        <v>6616</v>
      </c>
      <c r="N321" s="176">
        <v>45328.0</v>
      </c>
      <c r="O321" s="176">
        <v>45834.0</v>
      </c>
      <c r="P321" s="91" t="s">
        <v>124</v>
      </c>
      <c r="Q321" s="91">
        <v>1.0</v>
      </c>
      <c r="R321" s="179" t="s">
        <v>126</v>
      </c>
      <c r="S321" s="179" t="s">
        <v>145</v>
      </c>
      <c r="T321" s="179" t="s">
        <v>101</v>
      </c>
      <c r="U321" s="179" t="s">
        <v>131</v>
      </c>
      <c r="V321" s="182"/>
      <c r="W321" s="185"/>
      <c r="X321" s="182"/>
      <c r="Y321" s="616"/>
      <c r="Z321" s="182"/>
      <c r="AA321" s="182"/>
    </row>
    <row r="322" ht="22.5" customHeight="1">
      <c r="A322" s="91">
        <f>COUNTIF('Call &amp; Chat K.-Laura'!$H$4:$H$943,H322)</f>
        <v>1</v>
      </c>
      <c r="B322" s="576">
        <v>46126.0</v>
      </c>
      <c r="C322" s="91" t="s">
        <v>83</v>
      </c>
      <c r="D322" s="91" t="s">
        <v>155</v>
      </c>
      <c r="E322" s="91" t="s">
        <v>6629</v>
      </c>
      <c r="F322" s="178">
        <v>46126.0</v>
      </c>
      <c r="G322" s="91" t="s">
        <v>6631</v>
      </c>
      <c r="H322" s="91" t="s">
        <v>6632</v>
      </c>
      <c r="I322" s="97" t="s">
        <v>6633</v>
      </c>
      <c r="J322" s="97" t="s">
        <v>6635</v>
      </c>
      <c r="K322" s="313" t="s">
        <v>6637</v>
      </c>
      <c r="L322" s="91" t="s">
        <v>6639</v>
      </c>
      <c r="M322" s="91" t="s">
        <v>6642</v>
      </c>
      <c r="N322" s="176">
        <v>45328.0</v>
      </c>
      <c r="O322" s="176">
        <v>45834.0</v>
      </c>
      <c r="P322" s="91" t="s">
        <v>95</v>
      </c>
      <c r="Q322" s="91">
        <v>1.0</v>
      </c>
      <c r="R322" s="179" t="s">
        <v>126</v>
      </c>
      <c r="S322" s="179" t="s">
        <v>145</v>
      </c>
      <c r="T322" s="179" t="s">
        <v>101</v>
      </c>
      <c r="U322" s="179" t="s">
        <v>131</v>
      </c>
      <c r="V322" s="182"/>
      <c r="W322" s="185"/>
      <c r="X322" s="182"/>
      <c r="Y322" s="616"/>
      <c r="Z322" s="182"/>
      <c r="AA322" s="182"/>
    </row>
    <row r="323" ht="22.5" customHeight="1">
      <c r="A323" s="91">
        <f>COUNTIF('Call &amp; Chat K.-Laura'!$H$4:$H$943,H323)</f>
        <v>1</v>
      </c>
      <c r="B323" s="576">
        <v>46126.0</v>
      </c>
      <c r="C323" s="91" t="s">
        <v>83</v>
      </c>
      <c r="D323" s="91" t="s">
        <v>155</v>
      </c>
      <c r="E323" s="91" t="s">
        <v>6648</v>
      </c>
      <c r="F323" s="178">
        <v>46126.0</v>
      </c>
      <c r="G323" s="91" t="s">
        <v>6654</v>
      </c>
      <c r="H323" s="91" t="s">
        <v>1800</v>
      </c>
      <c r="I323" s="97" t="s">
        <v>6655</v>
      </c>
      <c r="J323" s="97" t="s">
        <v>846</v>
      </c>
      <c r="K323" s="313" t="s">
        <v>846</v>
      </c>
      <c r="L323" s="91" t="s">
        <v>6657</v>
      </c>
      <c r="M323" s="91" t="s">
        <v>6657</v>
      </c>
      <c r="N323" s="176">
        <v>45329.0</v>
      </c>
      <c r="O323" s="176">
        <v>45834.0</v>
      </c>
      <c r="P323" s="91" t="s">
        <v>149</v>
      </c>
      <c r="Q323" s="91">
        <v>1.0</v>
      </c>
      <c r="R323" s="179" t="s">
        <v>350</v>
      </c>
      <c r="S323" s="179" t="s">
        <v>145</v>
      </c>
      <c r="T323" s="179" t="s">
        <v>101</v>
      </c>
      <c r="U323" s="179" t="s">
        <v>1050</v>
      </c>
      <c r="V323" s="182"/>
      <c r="W323" s="185"/>
      <c r="X323" s="182"/>
      <c r="Y323" s="180" t="s">
        <v>6660</v>
      </c>
      <c r="Z323" s="182"/>
      <c r="AA323" s="182"/>
    </row>
    <row r="324" ht="22.5" customHeight="1">
      <c r="A324" s="91">
        <f>COUNTIF('Call &amp; Chat K.-Laura'!$H$4:$H$943,H324)</f>
        <v>1</v>
      </c>
      <c r="B324" s="576">
        <v>46126.0</v>
      </c>
      <c r="C324" s="91" t="s">
        <v>83</v>
      </c>
      <c r="D324" s="91" t="s">
        <v>155</v>
      </c>
      <c r="E324" s="91" t="s">
        <v>2041</v>
      </c>
      <c r="F324" s="178">
        <v>46126.0</v>
      </c>
      <c r="G324" s="91" t="s">
        <v>6668</v>
      </c>
      <c r="H324" s="91" t="s">
        <v>1853</v>
      </c>
      <c r="I324" s="97" t="s">
        <v>6671</v>
      </c>
      <c r="J324" s="97" t="s">
        <v>253</v>
      </c>
      <c r="K324" s="313" t="s">
        <v>253</v>
      </c>
      <c r="L324" s="91" t="s">
        <v>6672</v>
      </c>
      <c r="M324" s="91" t="s">
        <v>6673</v>
      </c>
      <c r="N324" s="176">
        <v>45329.0</v>
      </c>
      <c r="O324" s="176">
        <v>45834.0</v>
      </c>
      <c r="P324" s="91" t="s">
        <v>124</v>
      </c>
      <c r="Q324" s="91">
        <v>0.0</v>
      </c>
      <c r="R324" s="179" t="s">
        <v>126</v>
      </c>
      <c r="S324" s="179" t="s">
        <v>127</v>
      </c>
      <c r="T324" s="179" t="s">
        <v>128</v>
      </c>
      <c r="U324" s="179" t="s">
        <v>131</v>
      </c>
      <c r="V324" s="182"/>
      <c r="W324" s="185"/>
      <c r="X324" s="182"/>
      <c r="Y324" s="180" t="s">
        <v>4924</v>
      </c>
      <c r="Z324" s="182"/>
      <c r="AA324" s="182"/>
    </row>
    <row r="325" ht="22.5" customHeight="1">
      <c r="A325" s="91">
        <f>COUNTIF('Call &amp; Chat K.-Laura'!$H$4:$H$943,H325)</f>
        <v>1</v>
      </c>
      <c r="B325" s="576">
        <v>46126.0</v>
      </c>
      <c r="C325" s="91" t="s">
        <v>83</v>
      </c>
      <c r="D325" s="91" t="s">
        <v>155</v>
      </c>
      <c r="E325" s="91" t="s">
        <v>2642</v>
      </c>
      <c r="F325" s="178">
        <v>46126.0</v>
      </c>
      <c r="G325" s="91" t="s">
        <v>6687</v>
      </c>
      <c r="H325" s="91" t="s">
        <v>6689</v>
      </c>
      <c r="I325" s="97" t="s">
        <v>6691</v>
      </c>
      <c r="J325" s="97" t="s">
        <v>253</v>
      </c>
      <c r="K325" s="313" t="s">
        <v>253</v>
      </c>
      <c r="L325" s="91" t="s">
        <v>6694</v>
      </c>
      <c r="M325" s="91" t="s">
        <v>6694</v>
      </c>
      <c r="N325" s="176">
        <v>45330.0</v>
      </c>
      <c r="O325" s="176">
        <v>45834.0</v>
      </c>
      <c r="P325" s="91" t="s">
        <v>124</v>
      </c>
      <c r="Q325" s="91">
        <v>1.0</v>
      </c>
      <c r="R325" s="179" t="s">
        <v>126</v>
      </c>
      <c r="S325" s="179" t="s">
        <v>145</v>
      </c>
      <c r="T325" s="179" t="s">
        <v>101</v>
      </c>
      <c r="U325" s="179" t="s">
        <v>131</v>
      </c>
      <c r="V325" s="182"/>
      <c r="W325" s="185"/>
      <c r="X325" s="182"/>
      <c r="Y325" s="616"/>
      <c r="Z325" s="182"/>
      <c r="AA325" s="182"/>
    </row>
    <row r="326" ht="22.5" customHeight="1">
      <c r="A326" s="91">
        <f>COUNTIF('Call &amp; Chat K.-Laura'!$H$4:$H$943,H326)</f>
        <v>1</v>
      </c>
      <c r="B326" s="576">
        <v>46126.0</v>
      </c>
      <c r="C326" s="91" t="s">
        <v>83</v>
      </c>
      <c r="D326" s="91" t="s">
        <v>155</v>
      </c>
      <c r="E326" s="91" t="s">
        <v>2652</v>
      </c>
      <c r="F326" s="178">
        <v>46126.0</v>
      </c>
      <c r="G326" s="91" t="s">
        <v>6704</v>
      </c>
      <c r="H326" s="91" t="s">
        <v>6706</v>
      </c>
      <c r="I326" s="97" t="s">
        <v>6707</v>
      </c>
      <c r="J326" s="97" t="s">
        <v>6708</v>
      </c>
      <c r="K326" s="313" t="s">
        <v>6708</v>
      </c>
      <c r="L326" s="91" t="s">
        <v>6709</v>
      </c>
      <c r="M326" s="91" t="s">
        <v>6709</v>
      </c>
      <c r="N326" s="176">
        <v>45331.0</v>
      </c>
      <c r="O326" s="176">
        <v>45834.0</v>
      </c>
      <c r="P326" s="91" t="s">
        <v>124</v>
      </c>
      <c r="Q326" s="91">
        <v>0.0</v>
      </c>
      <c r="R326" s="179" t="s">
        <v>350</v>
      </c>
      <c r="S326" s="179" t="s">
        <v>145</v>
      </c>
      <c r="T326" s="179" t="s">
        <v>101</v>
      </c>
      <c r="U326" s="179" t="s">
        <v>664</v>
      </c>
      <c r="V326" s="182"/>
      <c r="W326" s="185"/>
      <c r="X326" s="182"/>
      <c r="Y326" s="180" t="s">
        <v>6711</v>
      </c>
      <c r="Z326" s="182"/>
      <c r="AA326" s="182"/>
    </row>
    <row r="327" ht="22.5" customHeight="1">
      <c r="A327" s="91">
        <f>COUNTIF('Call &amp; Chat K.-Laura'!$H$4:$H$943,H327)</f>
        <v>1</v>
      </c>
      <c r="B327" s="576">
        <v>46126.0</v>
      </c>
      <c r="C327" s="91" t="s">
        <v>83</v>
      </c>
      <c r="D327" s="91" t="s">
        <v>155</v>
      </c>
      <c r="E327" s="91" t="s">
        <v>6714</v>
      </c>
      <c r="F327" s="178">
        <v>46126.0</v>
      </c>
      <c r="G327" s="91" t="s">
        <v>6715</v>
      </c>
      <c r="H327" s="91" t="s">
        <v>6716</v>
      </c>
      <c r="I327" s="97" t="s">
        <v>6717</v>
      </c>
      <c r="J327" s="97" t="s">
        <v>6718</v>
      </c>
      <c r="K327" s="313" t="s">
        <v>6718</v>
      </c>
      <c r="L327" s="91" t="s">
        <v>6720</v>
      </c>
      <c r="M327" s="91" t="s">
        <v>6720</v>
      </c>
      <c r="N327" s="176">
        <v>45331.0</v>
      </c>
      <c r="O327" s="176">
        <v>45834.0</v>
      </c>
      <c r="P327" s="91" t="s">
        <v>95</v>
      </c>
      <c r="Q327" s="91">
        <v>0.0</v>
      </c>
      <c r="R327" s="179" t="s">
        <v>350</v>
      </c>
      <c r="S327" s="179" t="s">
        <v>127</v>
      </c>
      <c r="T327" s="179" t="s">
        <v>128</v>
      </c>
      <c r="U327" s="179" t="s">
        <v>873</v>
      </c>
      <c r="V327" s="182"/>
      <c r="W327" s="185"/>
      <c r="X327" s="182"/>
      <c r="Y327" s="180" t="s">
        <v>6722</v>
      </c>
      <c r="Z327" s="182"/>
      <c r="AA327" s="182"/>
    </row>
    <row r="328" ht="22.5" customHeight="1">
      <c r="A328" s="91">
        <f>COUNTIF('Call &amp; Chat K.-Laura'!$H$4:$H$943,H328)</f>
        <v>1</v>
      </c>
      <c r="B328" s="576">
        <v>46126.0</v>
      </c>
      <c r="C328" s="91" t="s">
        <v>83</v>
      </c>
      <c r="D328" s="91" t="s">
        <v>155</v>
      </c>
      <c r="E328" s="91" t="s">
        <v>6728</v>
      </c>
      <c r="F328" s="178">
        <v>46126.0</v>
      </c>
      <c r="G328" s="91" t="s">
        <v>6729</v>
      </c>
      <c r="H328" s="91" t="s">
        <v>789</v>
      </c>
      <c r="I328" s="97" t="s">
        <v>6731</v>
      </c>
      <c r="J328" s="97" t="s">
        <v>6732</v>
      </c>
      <c r="K328" s="313" t="s">
        <v>6732</v>
      </c>
      <c r="L328" s="91" t="s">
        <v>6734</v>
      </c>
      <c r="M328" s="91" t="s">
        <v>6734</v>
      </c>
      <c r="N328" s="176">
        <v>45331.0</v>
      </c>
      <c r="O328" s="176">
        <v>45834.0</v>
      </c>
      <c r="P328" s="91" t="s">
        <v>124</v>
      </c>
      <c r="Q328" s="91">
        <v>0.0</v>
      </c>
      <c r="R328" s="179" t="s">
        <v>126</v>
      </c>
      <c r="S328" s="179" t="s">
        <v>127</v>
      </c>
      <c r="T328" s="179" t="s">
        <v>128</v>
      </c>
      <c r="U328" s="179" t="s">
        <v>131</v>
      </c>
      <c r="V328" s="182"/>
      <c r="W328" s="185"/>
      <c r="X328" s="182"/>
      <c r="Y328" s="180" t="s">
        <v>4924</v>
      </c>
      <c r="Z328" s="182"/>
      <c r="AA328" s="182"/>
    </row>
    <row r="329" ht="22.5" customHeight="1">
      <c r="A329" s="91">
        <f>COUNTIF('Call &amp; Chat K.-Laura'!$H$4:$H$943,H329)</f>
        <v>1</v>
      </c>
      <c r="B329" s="576">
        <v>46126.0</v>
      </c>
      <c r="C329" s="91" t="s">
        <v>83</v>
      </c>
      <c r="D329" s="91" t="s">
        <v>155</v>
      </c>
      <c r="E329" s="91" t="s">
        <v>3617</v>
      </c>
      <c r="F329" s="178">
        <v>46126.0</v>
      </c>
      <c r="G329" s="91" t="s">
        <v>6740</v>
      </c>
      <c r="H329" s="91" t="s">
        <v>279</v>
      </c>
      <c r="I329" s="97" t="s">
        <v>6741</v>
      </c>
      <c r="J329" s="97" t="s">
        <v>6742</v>
      </c>
      <c r="K329" s="313" t="s">
        <v>6742</v>
      </c>
      <c r="L329" s="91" t="s">
        <v>6743</v>
      </c>
      <c r="M329" s="91" t="s">
        <v>6744</v>
      </c>
      <c r="N329" s="176">
        <v>45332.0</v>
      </c>
      <c r="O329" s="176">
        <v>45834.0</v>
      </c>
      <c r="P329" s="91" t="s">
        <v>143</v>
      </c>
      <c r="Q329" s="91">
        <v>1.0</v>
      </c>
      <c r="R329" s="179" t="s">
        <v>126</v>
      </c>
      <c r="S329" s="179" t="s">
        <v>145</v>
      </c>
      <c r="T329" s="179" t="s">
        <v>101</v>
      </c>
      <c r="U329" s="179" t="s">
        <v>131</v>
      </c>
      <c r="V329" s="182"/>
      <c r="W329" s="185"/>
      <c r="X329" s="182"/>
      <c r="Y329" s="616"/>
      <c r="Z329" s="182"/>
      <c r="AA329" s="182"/>
    </row>
    <row r="330" ht="22.5" customHeight="1">
      <c r="A330" s="91">
        <f>COUNTIF('Call &amp; Chat K.-Laura'!$H$4:$H$943,H330)</f>
        <v>1</v>
      </c>
      <c r="B330" s="576">
        <v>46126.0</v>
      </c>
      <c r="C330" s="91" t="s">
        <v>83</v>
      </c>
      <c r="D330" s="91" t="s">
        <v>155</v>
      </c>
      <c r="E330" s="91" t="s">
        <v>6748</v>
      </c>
      <c r="F330" s="178">
        <v>46126.0</v>
      </c>
      <c r="G330" s="91" t="s">
        <v>6751</v>
      </c>
      <c r="H330" s="91" t="s">
        <v>295</v>
      </c>
      <c r="I330" s="97" t="s">
        <v>6753</v>
      </c>
      <c r="J330" s="97" t="s">
        <v>6755</v>
      </c>
      <c r="K330" s="313" t="s">
        <v>6755</v>
      </c>
      <c r="L330" s="91" t="s">
        <v>6757</v>
      </c>
      <c r="M330" s="91" t="s">
        <v>6757</v>
      </c>
      <c r="N330" s="176">
        <v>45332.0</v>
      </c>
      <c r="O330" s="176">
        <v>45834.0</v>
      </c>
      <c r="P330" s="91" t="s">
        <v>143</v>
      </c>
      <c r="Q330" s="91">
        <v>1.0</v>
      </c>
      <c r="R330" s="179" t="s">
        <v>126</v>
      </c>
      <c r="S330" s="179" t="s">
        <v>145</v>
      </c>
      <c r="T330" s="179" t="s">
        <v>101</v>
      </c>
      <c r="U330" s="179" t="s">
        <v>131</v>
      </c>
      <c r="V330" s="182"/>
      <c r="W330" s="185"/>
      <c r="X330" s="182"/>
      <c r="Y330" s="616"/>
      <c r="Z330" s="182"/>
      <c r="AA330" s="182"/>
    </row>
    <row r="331" ht="22.5" customHeight="1">
      <c r="A331" s="91">
        <f>COUNTIF('Call &amp; Chat K.-Laura'!$H$4:$H$943,H331)</f>
        <v>2</v>
      </c>
      <c r="B331" s="576">
        <v>46126.0</v>
      </c>
      <c r="C331" s="91" t="s">
        <v>83</v>
      </c>
      <c r="D331" s="91" t="s">
        <v>155</v>
      </c>
      <c r="E331" s="91" t="s">
        <v>6758</v>
      </c>
      <c r="F331" s="178">
        <v>46126.0</v>
      </c>
      <c r="G331" s="91" t="s">
        <v>6759</v>
      </c>
      <c r="H331" s="91" t="s">
        <v>6760</v>
      </c>
      <c r="I331" s="97" t="s">
        <v>6761</v>
      </c>
      <c r="J331" s="97" t="s">
        <v>6762</v>
      </c>
      <c r="K331" s="313" t="s">
        <v>6762</v>
      </c>
      <c r="L331" s="91" t="s">
        <v>6763</v>
      </c>
      <c r="M331" s="91" t="s">
        <v>6763</v>
      </c>
      <c r="N331" s="176">
        <v>45332.0</v>
      </c>
      <c r="O331" s="176">
        <v>45834.0</v>
      </c>
      <c r="P331" s="91" t="s">
        <v>548</v>
      </c>
      <c r="Q331" s="91">
        <v>0.0</v>
      </c>
      <c r="R331" s="179" t="s">
        <v>126</v>
      </c>
      <c r="S331" s="179" t="s">
        <v>127</v>
      </c>
      <c r="T331" s="179" t="s">
        <v>128</v>
      </c>
      <c r="U331" s="179" t="s">
        <v>131</v>
      </c>
      <c r="V331" s="182"/>
      <c r="W331" s="185"/>
      <c r="X331" s="182"/>
      <c r="Y331" s="180" t="s">
        <v>6764</v>
      </c>
      <c r="Z331" s="182"/>
      <c r="AA331" s="182"/>
    </row>
    <row r="332" ht="22.5" customHeight="1">
      <c r="A332" s="91">
        <f>COUNTIF('Call &amp; Chat K.-Laura'!$H$4:$H$943,H332)</f>
        <v>1</v>
      </c>
      <c r="B332" s="576">
        <v>46126.0</v>
      </c>
      <c r="C332" s="91" t="s">
        <v>83</v>
      </c>
      <c r="D332" s="91" t="s">
        <v>155</v>
      </c>
      <c r="E332" s="91" t="s">
        <v>6767</v>
      </c>
      <c r="F332" s="178">
        <v>46126.0</v>
      </c>
      <c r="G332" s="91" t="s">
        <v>6769</v>
      </c>
      <c r="H332" s="91" t="s">
        <v>6771</v>
      </c>
      <c r="I332" s="97" t="s">
        <v>6773</v>
      </c>
      <c r="J332" s="97" t="s">
        <v>6775</v>
      </c>
      <c r="K332" s="313" t="s">
        <v>6775</v>
      </c>
      <c r="L332" s="91" t="s">
        <v>6776</v>
      </c>
      <c r="M332" s="91" t="s">
        <v>6776</v>
      </c>
      <c r="N332" s="176">
        <v>45332.0</v>
      </c>
      <c r="O332" s="176">
        <v>45834.0</v>
      </c>
      <c r="P332" s="91" t="s">
        <v>124</v>
      </c>
      <c r="Q332" s="91">
        <v>1.0</v>
      </c>
      <c r="R332" s="179" t="s">
        <v>251</v>
      </c>
      <c r="S332" s="179" t="s">
        <v>145</v>
      </c>
      <c r="T332" s="179" t="s">
        <v>101</v>
      </c>
      <c r="U332" s="179" t="s">
        <v>131</v>
      </c>
      <c r="V332" s="182"/>
      <c r="W332" s="185"/>
      <c r="X332" s="182"/>
      <c r="Y332" s="616"/>
      <c r="Z332" s="182"/>
      <c r="AA332" s="182"/>
    </row>
    <row r="333" ht="22.5" customHeight="1">
      <c r="A333" s="91">
        <f>COUNTIF('Call &amp; Chat K.-Laura'!$H$4:$H$902,H333)</f>
        <v>1</v>
      </c>
      <c r="B333" s="576">
        <v>46125.0</v>
      </c>
      <c r="C333" s="91" t="s">
        <v>83</v>
      </c>
      <c r="D333" s="91" t="s">
        <v>155</v>
      </c>
      <c r="E333" s="91" t="s">
        <v>2257</v>
      </c>
      <c r="F333" s="178">
        <v>46125.0</v>
      </c>
      <c r="G333" s="91" t="s">
        <v>4201</v>
      </c>
      <c r="H333" s="91" t="s">
        <v>6782</v>
      </c>
      <c r="I333" s="97" t="s">
        <v>6783</v>
      </c>
      <c r="J333" s="97" t="s">
        <v>6785</v>
      </c>
      <c r="K333" s="603" t="s">
        <v>6785</v>
      </c>
      <c r="L333" s="91" t="s">
        <v>6788</v>
      </c>
      <c r="M333" s="91" t="s">
        <v>6791</v>
      </c>
      <c r="N333" s="176">
        <v>44334.0</v>
      </c>
      <c r="O333" s="176">
        <v>45834.0</v>
      </c>
      <c r="P333" s="91" t="s">
        <v>124</v>
      </c>
      <c r="Q333" s="91">
        <v>0.0</v>
      </c>
      <c r="R333" s="179" t="s">
        <v>251</v>
      </c>
      <c r="S333" s="179" t="s">
        <v>127</v>
      </c>
      <c r="T333" s="179" t="s">
        <v>128</v>
      </c>
      <c r="U333" s="179" t="s">
        <v>131</v>
      </c>
      <c r="V333" s="182"/>
      <c r="W333" s="185"/>
      <c r="X333" s="182"/>
      <c r="Y333" s="180" t="s">
        <v>4193</v>
      </c>
      <c r="Z333" s="182"/>
      <c r="AA333" s="182"/>
    </row>
    <row r="334" ht="22.5" customHeight="1">
      <c r="A334" s="91">
        <f>COUNTIF('Call &amp; Chat K.-Laura'!$H$4:$H$902,H334)</f>
        <v>1</v>
      </c>
      <c r="B334" s="576">
        <v>46125.0</v>
      </c>
      <c r="C334" s="91" t="s">
        <v>83</v>
      </c>
      <c r="D334" s="91" t="s">
        <v>155</v>
      </c>
      <c r="E334" s="91" t="s">
        <v>2311</v>
      </c>
      <c r="F334" s="178">
        <v>46125.0</v>
      </c>
      <c r="G334" s="91" t="s">
        <v>6810</v>
      </c>
      <c r="H334" s="91" t="s">
        <v>6812</v>
      </c>
      <c r="I334" s="97" t="s">
        <v>6814</v>
      </c>
      <c r="J334" s="97" t="s">
        <v>6815</v>
      </c>
      <c r="K334" s="603" t="s">
        <v>6815</v>
      </c>
      <c r="L334" s="91" t="s">
        <v>6816</v>
      </c>
      <c r="M334" s="91" t="s">
        <v>6816</v>
      </c>
      <c r="N334" s="176">
        <v>44800.0</v>
      </c>
      <c r="O334" s="176">
        <v>45834.0</v>
      </c>
      <c r="P334" s="91" t="s">
        <v>143</v>
      </c>
      <c r="Q334" s="91">
        <v>0.0</v>
      </c>
      <c r="R334" s="179" t="s">
        <v>126</v>
      </c>
      <c r="S334" s="179" t="s">
        <v>127</v>
      </c>
      <c r="T334" s="179" t="s">
        <v>128</v>
      </c>
      <c r="U334" s="179" t="s">
        <v>131</v>
      </c>
      <c r="V334" s="182"/>
      <c r="W334" s="185"/>
      <c r="X334" s="182"/>
      <c r="Y334" s="180" t="s">
        <v>4924</v>
      </c>
      <c r="Z334" s="182"/>
      <c r="AA334" s="182"/>
    </row>
    <row r="335" ht="22.5" customHeight="1">
      <c r="A335" s="91">
        <f>COUNTIF('Call &amp; Chat K.-Laura'!$H$4:$H$902,H335)</f>
        <v>1</v>
      </c>
      <c r="B335" s="576">
        <v>46125.0</v>
      </c>
      <c r="C335" s="91" t="s">
        <v>83</v>
      </c>
      <c r="D335" s="91" t="s">
        <v>155</v>
      </c>
      <c r="E335" s="91" t="s">
        <v>2328</v>
      </c>
      <c r="F335" s="178">
        <v>46125.0</v>
      </c>
      <c r="G335" s="91" t="s">
        <v>6830</v>
      </c>
      <c r="H335" s="91" t="s">
        <v>6832</v>
      </c>
      <c r="I335" s="97" t="s">
        <v>6834</v>
      </c>
      <c r="J335" s="97" t="s">
        <v>6835</v>
      </c>
      <c r="K335" s="603" t="s">
        <v>6835</v>
      </c>
      <c r="L335" s="91" t="s">
        <v>6836</v>
      </c>
      <c r="M335" s="91" t="s">
        <v>6836</v>
      </c>
      <c r="N335" s="176">
        <v>44800.0</v>
      </c>
      <c r="O335" s="176">
        <v>45834.0</v>
      </c>
      <c r="P335" s="91" t="s">
        <v>124</v>
      </c>
      <c r="Q335" s="91">
        <v>0.0</v>
      </c>
      <c r="R335" s="179" t="s">
        <v>350</v>
      </c>
      <c r="S335" s="179" t="s">
        <v>127</v>
      </c>
      <c r="T335" s="179" t="s">
        <v>128</v>
      </c>
      <c r="U335" s="179" t="s">
        <v>873</v>
      </c>
      <c r="V335" s="182"/>
      <c r="W335" s="185"/>
      <c r="X335" s="182"/>
      <c r="Y335" s="180" t="s">
        <v>6845</v>
      </c>
      <c r="Z335" s="182"/>
      <c r="AA335" s="182"/>
    </row>
    <row r="336" ht="22.5" customHeight="1">
      <c r="A336" s="91">
        <f>COUNTIF('Call &amp; Chat K.-Laura'!$H$4:$H$902,H336)</f>
        <v>1</v>
      </c>
      <c r="B336" s="576">
        <v>46125.0</v>
      </c>
      <c r="C336" s="91" t="s">
        <v>83</v>
      </c>
      <c r="D336" s="91" t="s">
        <v>155</v>
      </c>
      <c r="E336" s="91" t="s">
        <v>2345</v>
      </c>
      <c r="F336" s="178">
        <v>46125.0</v>
      </c>
      <c r="G336" s="91" t="s">
        <v>6854</v>
      </c>
      <c r="H336" s="91" t="s">
        <v>6855</v>
      </c>
      <c r="I336" s="97" t="s">
        <v>6856</v>
      </c>
      <c r="J336" s="97" t="s">
        <v>6857</v>
      </c>
      <c r="K336" s="603" t="s">
        <v>6857</v>
      </c>
      <c r="L336" s="91" t="s">
        <v>6860</v>
      </c>
      <c r="M336" s="91" t="s">
        <v>6860</v>
      </c>
      <c r="N336" s="176">
        <v>44800.0</v>
      </c>
      <c r="O336" s="176">
        <v>45834.0</v>
      </c>
      <c r="P336" s="91" t="s">
        <v>95</v>
      </c>
      <c r="Q336" s="91">
        <v>0.0</v>
      </c>
      <c r="R336" s="179" t="s">
        <v>251</v>
      </c>
      <c r="S336" s="179" t="s">
        <v>127</v>
      </c>
      <c r="T336" s="179" t="s">
        <v>128</v>
      </c>
      <c r="U336" s="179" t="s">
        <v>131</v>
      </c>
      <c r="V336" s="182"/>
      <c r="W336" s="185"/>
      <c r="X336" s="182"/>
      <c r="Y336" s="180" t="s">
        <v>4193</v>
      </c>
      <c r="Z336" s="182"/>
      <c r="AA336" s="182"/>
    </row>
    <row r="337" ht="22.5" customHeight="1">
      <c r="A337" s="91">
        <f>COUNTIF('Call &amp; Chat K.-Laura'!$H$4:$H$902,H337)</f>
        <v>1</v>
      </c>
      <c r="B337" s="576">
        <v>46125.0</v>
      </c>
      <c r="C337" s="91" t="s">
        <v>83</v>
      </c>
      <c r="D337" s="91" t="s">
        <v>155</v>
      </c>
      <c r="E337" s="91" t="s">
        <v>2816</v>
      </c>
      <c r="F337" s="178">
        <v>46125.0</v>
      </c>
      <c r="G337" s="91" t="s">
        <v>6869</v>
      </c>
      <c r="H337" s="91" t="s">
        <v>6435</v>
      </c>
      <c r="I337" s="97" t="s">
        <v>6871</v>
      </c>
      <c r="J337" s="97" t="s">
        <v>6872</v>
      </c>
      <c r="K337" s="603" t="s">
        <v>6872</v>
      </c>
      <c r="L337" s="91" t="s">
        <v>6873</v>
      </c>
      <c r="M337" s="91" t="s">
        <v>6874</v>
      </c>
      <c r="N337" s="176">
        <v>44866.0</v>
      </c>
      <c r="O337" s="176">
        <v>45834.0</v>
      </c>
      <c r="P337" s="91" t="s">
        <v>143</v>
      </c>
      <c r="Q337" s="91">
        <v>0.0</v>
      </c>
      <c r="R337" s="179" t="s">
        <v>126</v>
      </c>
      <c r="S337" s="179" t="s">
        <v>350</v>
      </c>
      <c r="T337" s="179" t="s">
        <v>101</v>
      </c>
      <c r="U337" s="179" t="s">
        <v>873</v>
      </c>
      <c r="V337" s="182"/>
      <c r="W337" s="185"/>
      <c r="X337" s="182"/>
      <c r="Y337" s="180" t="s">
        <v>6880</v>
      </c>
      <c r="Z337" s="182"/>
      <c r="AA337" s="182"/>
    </row>
    <row r="338" ht="22.5" customHeight="1">
      <c r="A338" s="91">
        <f>COUNTIF('Call &amp; Chat K.-Laura'!$H$4:$H$902,H338)</f>
        <v>1</v>
      </c>
      <c r="B338" s="576">
        <v>46125.0</v>
      </c>
      <c r="C338" s="91" t="s">
        <v>83</v>
      </c>
      <c r="D338" s="91" t="s">
        <v>155</v>
      </c>
      <c r="E338" s="91" t="s">
        <v>2390</v>
      </c>
      <c r="F338" s="178">
        <v>46125.0</v>
      </c>
      <c r="G338" s="91" t="s">
        <v>6889</v>
      </c>
      <c r="H338" s="91" t="s">
        <v>6890</v>
      </c>
      <c r="I338" s="97" t="s">
        <v>6891</v>
      </c>
      <c r="J338" s="97" t="s">
        <v>6893</v>
      </c>
      <c r="K338" s="603" t="s">
        <v>6893</v>
      </c>
      <c r="L338" s="91" t="s">
        <v>6894</v>
      </c>
      <c r="M338" s="91" t="s">
        <v>6894</v>
      </c>
      <c r="N338" s="176">
        <v>45017.0</v>
      </c>
      <c r="O338" s="176">
        <v>45834.0</v>
      </c>
      <c r="P338" s="91" t="s">
        <v>124</v>
      </c>
      <c r="Q338" s="91">
        <v>0.0</v>
      </c>
      <c r="R338" s="179" t="s">
        <v>251</v>
      </c>
      <c r="S338" s="179" t="s">
        <v>195</v>
      </c>
      <c r="T338" s="179" t="s">
        <v>128</v>
      </c>
      <c r="U338" s="179" t="s">
        <v>131</v>
      </c>
      <c r="V338" s="182"/>
      <c r="W338" s="185"/>
      <c r="X338" s="182"/>
      <c r="Y338" s="180" t="s">
        <v>4193</v>
      </c>
      <c r="Z338" s="182"/>
      <c r="AA338" s="182"/>
    </row>
    <row r="339" ht="22.5" customHeight="1">
      <c r="A339" s="91">
        <f>COUNTIF('Call &amp; Chat K.-Laura'!$H$4:$H$902,H339)</f>
        <v>1</v>
      </c>
      <c r="B339" s="576">
        <v>46125.0</v>
      </c>
      <c r="C339" s="91" t="s">
        <v>83</v>
      </c>
      <c r="D339" s="91" t="s">
        <v>155</v>
      </c>
      <c r="E339" s="91" t="s">
        <v>2857</v>
      </c>
      <c r="F339" s="178">
        <v>46125.0</v>
      </c>
      <c r="G339" s="91" t="s">
        <v>6912</v>
      </c>
      <c r="H339" s="91" t="s">
        <v>6915</v>
      </c>
      <c r="I339" s="97" t="s">
        <v>6916</v>
      </c>
      <c r="J339" s="97" t="s">
        <v>6917</v>
      </c>
      <c r="K339" s="603" t="s">
        <v>6917</v>
      </c>
      <c r="L339" s="91" t="s">
        <v>6918</v>
      </c>
      <c r="M339" s="91" t="s">
        <v>6919</v>
      </c>
      <c r="N339" s="176">
        <v>45017.0</v>
      </c>
      <c r="O339" s="176">
        <v>45834.0</v>
      </c>
      <c r="P339" s="91" t="s">
        <v>124</v>
      </c>
      <c r="Q339" s="91">
        <v>0.0</v>
      </c>
      <c r="R339" s="179" t="s">
        <v>292</v>
      </c>
      <c r="S339" s="179" t="s">
        <v>127</v>
      </c>
      <c r="T339" s="179" t="s">
        <v>128</v>
      </c>
      <c r="U339" s="179" t="s">
        <v>131</v>
      </c>
      <c r="V339" s="182"/>
      <c r="W339" s="185"/>
      <c r="X339" s="182"/>
      <c r="Y339" s="180" t="s">
        <v>6926</v>
      </c>
      <c r="Z339" s="182"/>
      <c r="AA339" s="182"/>
    </row>
    <row r="340" ht="22.5" customHeight="1">
      <c r="A340" s="91">
        <f>COUNTIF('Call &amp; Chat K.-Laura'!$H$4:$H$902,H340)</f>
        <v>1</v>
      </c>
      <c r="B340" s="576">
        <v>46125.0</v>
      </c>
      <c r="C340" s="91" t="s">
        <v>83</v>
      </c>
      <c r="D340" s="91" t="s">
        <v>155</v>
      </c>
      <c r="E340" s="91" t="s">
        <v>2902</v>
      </c>
      <c r="F340" s="178">
        <v>46125.0</v>
      </c>
      <c r="G340" s="91" t="s">
        <v>6933</v>
      </c>
      <c r="H340" s="91" t="s">
        <v>6935</v>
      </c>
      <c r="I340" s="97" t="s">
        <v>6936</v>
      </c>
      <c r="J340" s="97" t="s">
        <v>6937</v>
      </c>
      <c r="K340" s="603" t="s">
        <v>6937</v>
      </c>
      <c r="L340" s="91" t="s">
        <v>6940</v>
      </c>
      <c r="M340" s="91" t="s">
        <v>6943</v>
      </c>
      <c r="N340" s="176">
        <v>45026.0</v>
      </c>
      <c r="O340" s="176">
        <v>45834.0</v>
      </c>
      <c r="P340" s="91" t="s">
        <v>149</v>
      </c>
      <c r="Q340" s="91">
        <v>0.0</v>
      </c>
      <c r="R340" s="179" t="s">
        <v>251</v>
      </c>
      <c r="S340" s="179" t="s">
        <v>127</v>
      </c>
      <c r="T340" s="179" t="s">
        <v>128</v>
      </c>
      <c r="U340" s="179" t="s">
        <v>131</v>
      </c>
      <c r="V340" s="182"/>
      <c r="W340" s="185"/>
      <c r="X340" s="182"/>
      <c r="Y340" s="180" t="s">
        <v>4193</v>
      </c>
      <c r="Z340" s="182"/>
      <c r="AA340" s="182"/>
    </row>
    <row r="341" ht="22.5" customHeight="1">
      <c r="A341" s="91">
        <f>COUNTIF('Call &amp; Chat K.-Laura'!$H$4:$H$902,H341)</f>
        <v>1</v>
      </c>
      <c r="B341" s="576">
        <v>46125.0</v>
      </c>
      <c r="C341" s="91" t="s">
        <v>83</v>
      </c>
      <c r="D341" s="91" t="s">
        <v>155</v>
      </c>
      <c r="E341" s="91" t="s">
        <v>2452</v>
      </c>
      <c r="F341" s="178">
        <v>46125.0</v>
      </c>
      <c r="G341" s="91" t="s">
        <v>6951</v>
      </c>
      <c r="H341" s="91" t="s">
        <v>6952</v>
      </c>
      <c r="I341" s="97" t="s">
        <v>6953</v>
      </c>
      <c r="J341" s="97" t="s">
        <v>6954</v>
      </c>
      <c r="K341" s="603" t="s">
        <v>6954</v>
      </c>
      <c r="L341" s="91" t="s">
        <v>6956</v>
      </c>
      <c r="M341" s="91" t="s">
        <v>6957</v>
      </c>
      <c r="N341" s="176">
        <v>45026.0</v>
      </c>
      <c r="O341" s="176">
        <v>45834.0</v>
      </c>
      <c r="P341" s="91" t="s">
        <v>124</v>
      </c>
      <c r="Q341" s="91">
        <v>0.0</v>
      </c>
      <c r="R341" s="179" t="s">
        <v>251</v>
      </c>
      <c r="S341" s="179" t="s">
        <v>127</v>
      </c>
      <c r="T341" s="179" t="s">
        <v>128</v>
      </c>
      <c r="U341" s="179" t="s">
        <v>131</v>
      </c>
      <c r="V341" s="182"/>
      <c r="W341" s="185"/>
      <c r="X341" s="182"/>
      <c r="Y341" s="180" t="s">
        <v>4193</v>
      </c>
      <c r="Z341" s="182"/>
      <c r="AA341" s="182"/>
    </row>
    <row r="342" ht="22.5" customHeight="1">
      <c r="A342" s="91">
        <f>COUNTIF('Call &amp; Chat K.-Laura'!$H$4:$H$902,H342)</f>
        <v>1</v>
      </c>
      <c r="B342" s="576">
        <v>46125.0</v>
      </c>
      <c r="C342" s="91" t="s">
        <v>83</v>
      </c>
      <c r="D342" s="91" t="s">
        <v>155</v>
      </c>
      <c r="E342" s="91" t="s">
        <v>2028</v>
      </c>
      <c r="F342" s="178">
        <v>46125.0</v>
      </c>
      <c r="G342" s="91" t="s">
        <v>6968</v>
      </c>
      <c r="H342" s="91" t="s">
        <v>6969</v>
      </c>
      <c r="I342" s="97" t="s">
        <v>6970</v>
      </c>
      <c r="J342" s="97" t="s">
        <v>6971</v>
      </c>
      <c r="K342" s="603" t="s">
        <v>6971</v>
      </c>
      <c r="L342" s="91" t="s">
        <v>6973</v>
      </c>
      <c r="M342" s="182"/>
      <c r="N342" s="176">
        <v>45102.0</v>
      </c>
      <c r="O342" s="176">
        <v>45834.0</v>
      </c>
      <c r="P342" s="91" t="s">
        <v>124</v>
      </c>
      <c r="Q342" s="91">
        <v>0.0</v>
      </c>
      <c r="R342" s="179" t="s">
        <v>251</v>
      </c>
      <c r="S342" s="179" t="s">
        <v>127</v>
      </c>
      <c r="T342" s="179" t="s">
        <v>128</v>
      </c>
      <c r="U342" s="179" t="s">
        <v>131</v>
      </c>
      <c r="V342" s="182"/>
      <c r="W342" s="185"/>
      <c r="X342" s="182"/>
      <c r="Y342" s="180" t="s">
        <v>4193</v>
      </c>
      <c r="Z342" s="182"/>
      <c r="AA342" s="182"/>
    </row>
    <row r="343" ht="22.5" customHeight="1">
      <c r="A343" s="91">
        <f>COUNTIF('Call &amp; Chat K.-Laura'!$H$4:$H$902,H343)</f>
        <v>1</v>
      </c>
      <c r="B343" s="576">
        <v>46125.0</v>
      </c>
      <c r="C343" s="91" t="s">
        <v>83</v>
      </c>
      <c r="D343" s="91" t="s">
        <v>155</v>
      </c>
      <c r="E343" s="91" t="s">
        <v>1783</v>
      </c>
      <c r="F343" s="178">
        <v>46125.0</v>
      </c>
      <c r="G343" s="91" t="s">
        <v>6980</v>
      </c>
      <c r="H343" s="91" t="s">
        <v>6981</v>
      </c>
      <c r="I343" s="97" t="s">
        <v>6982</v>
      </c>
      <c r="J343" s="97" t="s">
        <v>6983</v>
      </c>
      <c r="K343" s="603" t="s">
        <v>6983</v>
      </c>
      <c r="L343" s="91" t="s">
        <v>6984</v>
      </c>
      <c r="M343" s="91" t="s">
        <v>6984</v>
      </c>
      <c r="N343" s="176">
        <v>45102.0</v>
      </c>
      <c r="O343" s="176">
        <v>45834.0</v>
      </c>
      <c r="P343" s="91" t="s">
        <v>115</v>
      </c>
      <c r="Q343" s="91">
        <v>0.0</v>
      </c>
      <c r="R343" s="179" t="s">
        <v>251</v>
      </c>
      <c r="S343" s="179" t="s">
        <v>127</v>
      </c>
      <c r="T343" s="179" t="s">
        <v>128</v>
      </c>
      <c r="U343" s="179" t="s">
        <v>131</v>
      </c>
      <c r="V343" s="182"/>
      <c r="W343" s="185"/>
      <c r="X343" s="182"/>
      <c r="Y343" s="180" t="s">
        <v>4193</v>
      </c>
      <c r="Z343" s="182"/>
      <c r="AA343" s="182"/>
    </row>
    <row r="344" ht="22.5" customHeight="1">
      <c r="A344" s="91">
        <f>COUNTIF('Call &amp; Chat K.-Laura'!$H$4:$H$902,H344)</f>
        <v>1</v>
      </c>
      <c r="B344" s="576">
        <v>46125.0</v>
      </c>
      <c r="C344" s="91" t="s">
        <v>83</v>
      </c>
      <c r="D344" s="91" t="s">
        <v>155</v>
      </c>
      <c r="E344" s="91" t="s">
        <v>1797</v>
      </c>
      <c r="F344" s="178">
        <v>46125.0</v>
      </c>
      <c r="G344" s="91" t="s">
        <v>6989</v>
      </c>
      <c r="H344" s="91" t="s">
        <v>6990</v>
      </c>
      <c r="I344" s="97" t="s">
        <v>6991</v>
      </c>
      <c r="J344" s="97" t="s">
        <v>6992</v>
      </c>
      <c r="K344" s="603" t="s">
        <v>6993</v>
      </c>
      <c r="L344" s="91" t="s">
        <v>6994</v>
      </c>
      <c r="M344" s="91" t="s">
        <v>6995</v>
      </c>
      <c r="N344" s="176">
        <v>45102.0</v>
      </c>
      <c r="O344" s="176">
        <v>45834.0</v>
      </c>
      <c r="P344" s="91" t="s">
        <v>124</v>
      </c>
      <c r="Q344" s="91">
        <v>0.0</v>
      </c>
      <c r="R344" s="179" t="s">
        <v>251</v>
      </c>
      <c r="S344" s="179" t="s">
        <v>127</v>
      </c>
      <c r="T344" s="179" t="s">
        <v>128</v>
      </c>
      <c r="U344" s="179" t="s">
        <v>131</v>
      </c>
      <c r="V344" s="182"/>
      <c r="W344" s="185"/>
      <c r="X344" s="182"/>
      <c r="Y344" s="180" t="s">
        <v>4193</v>
      </c>
      <c r="Z344" s="182"/>
      <c r="AA344" s="182"/>
    </row>
    <row r="345" ht="22.5" customHeight="1">
      <c r="A345" s="91">
        <f>COUNTIF('Call &amp; Chat K.-Laura'!$H$4:$H$902,H345)</f>
        <v>2</v>
      </c>
      <c r="B345" s="576">
        <v>46125.0</v>
      </c>
      <c r="C345" s="91" t="s">
        <v>83</v>
      </c>
      <c r="D345" s="91" t="s">
        <v>155</v>
      </c>
      <c r="E345" s="91" t="s">
        <v>4331</v>
      </c>
      <c r="F345" s="178">
        <v>46125.0</v>
      </c>
      <c r="G345" s="91" t="s">
        <v>2314</v>
      </c>
      <c r="H345" s="412" t="s">
        <v>2316</v>
      </c>
      <c r="I345" s="97" t="s">
        <v>2318</v>
      </c>
      <c r="J345" s="97" t="s">
        <v>2319</v>
      </c>
      <c r="K345" s="603" t="s">
        <v>2319</v>
      </c>
      <c r="L345" s="91" t="s">
        <v>2320</v>
      </c>
      <c r="M345" s="91" t="s">
        <v>2320</v>
      </c>
      <c r="N345" s="176">
        <v>46124.0</v>
      </c>
      <c r="O345" s="176">
        <v>46138.0</v>
      </c>
      <c r="P345" s="91" t="s">
        <v>124</v>
      </c>
      <c r="Q345" s="91">
        <v>1.0</v>
      </c>
      <c r="R345" s="179" t="s">
        <v>126</v>
      </c>
      <c r="S345" s="83" t="s">
        <v>195</v>
      </c>
      <c r="T345" s="179" t="s">
        <v>101</v>
      </c>
      <c r="U345" s="179" t="s">
        <v>1050</v>
      </c>
      <c r="V345" s="182"/>
      <c r="W345" s="185"/>
      <c r="X345" s="182"/>
      <c r="Y345" s="97" t="s">
        <v>7007</v>
      </c>
      <c r="Z345" s="182"/>
      <c r="AA345" s="182"/>
    </row>
    <row r="346" ht="22.5" customHeight="1">
      <c r="A346" s="91">
        <f>COUNTIF('Call &amp; Chat K.-Laura'!$H$4:$H$902,H346)</f>
        <v>2</v>
      </c>
      <c r="B346" s="576">
        <v>46125.0</v>
      </c>
      <c r="C346" s="91" t="s">
        <v>83</v>
      </c>
      <c r="D346" s="91" t="s">
        <v>155</v>
      </c>
      <c r="E346" s="91" t="s">
        <v>4333</v>
      </c>
      <c r="F346" s="178">
        <v>46125.0</v>
      </c>
      <c r="G346" s="91" t="s">
        <v>4334</v>
      </c>
      <c r="H346" s="91" t="s">
        <v>4335</v>
      </c>
      <c r="I346" s="97" t="s">
        <v>4336</v>
      </c>
      <c r="J346" s="97" t="s">
        <v>4337</v>
      </c>
      <c r="K346" s="603" t="s">
        <v>4338</v>
      </c>
      <c r="L346" s="91" t="s">
        <v>4339</v>
      </c>
      <c r="M346" s="91" t="s">
        <v>4339</v>
      </c>
      <c r="N346" s="176">
        <v>44688.0</v>
      </c>
      <c r="O346" s="176">
        <v>46163.0</v>
      </c>
      <c r="P346" s="91" t="s">
        <v>124</v>
      </c>
      <c r="Q346" s="91">
        <v>1.0</v>
      </c>
      <c r="R346" s="179" t="s">
        <v>350</v>
      </c>
      <c r="S346" s="179" t="s">
        <v>145</v>
      </c>
      <c r="T346" s="179" t="s">
        <v>101</v>
      </c>
      <c r="U346" s="179" t="s">
        <v>1050</v>
      </c>
      <c r="V346" s="182"/>
      <c r="W346" s="185"/>
      <c r="X346" s="182"/>
      <c r="Y346" s="180" t="s">
        <v>7014</v>
      </c>
      <c r="Z346" s="182"/>
      <c r="AA346" s="182"/>
    </row>
    <row r="347" ht="22.5" customHeight="1">
      <c r="A347" s="91">
        <f>COUNTIF('Call &amp; Chat K.-Laura'!$H$279:$H$1191,H347)</f>
        <v>1</v>
      </c>
      <c r="B347" s="576">
        <v>46120.0</v>
      </c>
      <c r="C347" s="91" t="s">
        <v>83</v>
      </c>
      <c r="D347" s="91" t="s">
        <v>155</v>
      </c>
      <c r="E347" s="91" t="s">
        <v>6841</v>
      </c>
      <c r="F347" s="178">
        <v>46120.0</v>
      </c>
      <c r="G347" s="91" t="s">
        <v>7017</v>
      </c>
      <c r="H347" s="91" t="s">
        <v>7018</v>
      </c>
      <c r="I347" s="97" t="s">
        <v>7019</v>
      </c>
      <c r="J347" s="97" t="s">
        <v>7020</v>
      </c>
      <c r="K347" s="603" t="s">
        <v>7020</v>
      </c>
      <c r="L347" s="91" t="s">
        <v>7022</v>
      </c>
      <c r="M347" s="91" t="s">
        <v>7024</v>
      </c>
      <c r="N347" s="176">
        <v>45816.0</v>
      </c>
      <c r="O347" s="336"/>
      <c r="P347" s="182"/>
      <c r="Q347" s="91">
        <v>1.0</v>
      </c>
      <c r="R347" s="179" t="s">
        <v>350</v>
      </c>
      <c r="S347" s="179" t="s">
        <v>145</v>
      </c>
      <c r="T347" s="179" t="s">
        <v>101</v>
      </c>
      <c r="U347" s="179" t="s">
        <v>1050</v>
      </c>
      <c r="V347" s="182"/>
      <c r="W347" s="185"/>
      <c r="X347" s="182"/>
      <c r="Y347" s="180" t="s">
        <v>7028</v>
      </c>
      <c r="Z347" s="182"/>
      <c r="AA347" s="182"/>
    </row>
    <row r="348" ht="22.5" customHeight="1">
      <c r="A348" s="91">
        <f>COUNTIF('Call &amp; Chat K.-Laura'!$H$279:$H$1191,H348)</f>
        <v>1</v>
      </c>
      <c r="B348" s="576">
        <v>46120.0</v>
      </c>
      <c r="C348" s="91" t="s">
        <v>83</v>
      </c>
      <c r="D348" s="91" t="s">
        <v>155</v>
      </c>
      <c r="E348" s="91" t="s">
        <v>3574</v>
      </c>
      <c r="F348" s="178">
        <v>46120.0</v>
      </c>
      <c r="G348" s="91" t="s">
        <v>7030</v>
      </c>
      <c r="H348" s="91" t="s">
        <v>7031</v>
      </c>
      <c r="I348" s="97" t="s">
        <v>7032</v>
      </c>
      <c r="J348" s="97" t="s">
        <v>7034</v>
      </c>
      <c r="K348" s="603" t="s">
        <v>7034</v>
      </c>
      <c r="L348" s="91" t="s">
        <v>7035</v>
      </c>
      <c r="M348" s="91" t="s">
        <v>7035</v>
      </c>
      <c r="N348" s="176">
        <v>45878.0</v>
      </c>
      <c r="O348" s="176">
        <v>45892.0</v>
      </c>
      <c r="P348" s="91" t="s">
        <v>3313</v>
      </c>
      <c r="Q348" s="91">
        <v>1.0</v>
      </c>
      <c r="R348" s="179" t="s">
        <v>381</v>
      </c>
      <c r="S348" s="179" t="s">
        <v>145</v>
      </c>
      <c r="T348" s="179" t="s">
        <v>101</v>
      </c>
      <c r="U348" s="179" t="s">
        <v>1050</v>
      </c>
      <c r="V348" s="182"/>
      <c r="W348" s="185"/>
      <c r="X348" s="182"/>
      <c r="Y348" s="180" t="s">
        <v>7042</v>
      </c>
      <c r="Z348" s="182"/>
      <c r="AA348" s="182"/>
    </row>
    <row r="349" ht="22.5" customHeight="1">
      <c r="A349" s="91">
        <f>COUNTIF('Call &amp; Chat K.-Laura'!$H$279:$H$1191,H349)</f>
        <v>1</v>
      </c>
      <c r="B349" s="576">
        <v>46120.0</v>
      </c>
      <c r="C349" s="91" t="s">
        <v>83</v>
      </c>
      <c r="D349" s="91" t="s">
        <v>155</v>
      </c>
      <c r="E349" s="91" t="s">
        <v>6881</v>
      </c>
      <c r="F349" s="178">
        <v>46120.0</v>
      </c>
      <c r="G349" s="91" t="s">
        <v>7044</v>
      </c>
      <c r="H349" s="91" t="s">
        <v>7045</v>
      </c>
      <c r="I349" s="97" t="s">
        <v>7046</v>
      </c>
      <c r="J349" s="97" t="s">
        <v>7046</v>
      </c>
      <c r="K349" s="603" t="s">
        <v>7046</v>
      </c>
      <c r="L349" s="91" t="s">
        <v>7047</v>
      </c>
      <c r="M349" s="91" t="s">
        <v>7047</v>
      </c>
      <c r="N349" s="176">
        <v>45898.0</v>
      </c>
      <c r="O349" s="176">
        <v>45912.0</v>
      </c>
      <c r="P349" s="91" t="s">
        <v>124</v>
      </c>
      <c r="Q349" s="91">
        <v>0.0</v>
      </c>
      <c r="R349" s="179" t="s">
        <v>251</v>
      </c>
      <c r="S349" s="179" t="s">
        <v>127</v>
      </c>
      <c r="T349" s="179" t="s">
        <v>128</v>
      </c>
      <c r="U349" s="179" t="s">
        <v>131</v>
      </c>
      <c r="V349" s="182"/>
      <c r="W349" s="185"/>
      <c r="X349" s="182"/>
      <c r="Y349" s="180" t="s">
        <v>4193</v>
      </c>
      <c r="Z349" s="182"/>
      <c r="AA349" s="182"/>
    </row>
    <row r="350" ht="22.5" customHeight="1">
      <c r="A350" s="91">
        <f>COUNTIF('Call &amp; Chat K.-Laura'!$H$279:$H$1191,H350)</f>
        <v>1</v>
      </c>
      <c r="B350" s="576">
        <v>46120.0</v>
      </c>
      <c r="C350" s="91" t="s">
        <v>83</v>
      </c>
      <c r="D350" s="91" t="s">
        <v>155</v>
      </c>
      <c r="E350" s="91" t="s">
        <v>6904</v>
      </c>
      <c r="F350" s="178">
        <v>46120.0</v>
      </c>
      <c r="G350" s="91" t="s">
        <v>7056</v>
      </c>
      <c r="H350" s="91" t="s">
        <v>7057</v>
      </c>
      <c r="I350" s="97" t="s">
        <v>7058</v>
      </c>
      <c r="J350" s="97" t="s">
        <v>7059</v>
      </c>
      <c r="K350" s="603" t="s">
        <v>7059</v>
      </c>
      <c r="L350" s="91" t="s">
        <v>7060</v>
      </c>
      <c r="M350" s="91" t="s">
        <v>7062</v>
      </c>
      <c r="N350" s="176">
        <v>45901.0</v>
      </c>
      <c r="O350" s="176">
        <v>45915.0</v>
      </c>
      <c r="P350" s="91" t="s">
        <v>213</v>
      </c>
      <c r="Q350" s="91">
        <v>0.0</v>
      </c>
      <c r="R350" s="179" t="s">
        <v>251</v>
      </c>
      <c r="S350" s="179" t="s">
        <v>195</v>
      </c>
      <c r="T350" s="179" t="s">
        <v>128</v>
      </c>
      <c r="U350" s="179" t="s">
        <v>131</v>
      </c>
      <c r="V350" s="182"/>
      <c r="W350" s="185"/>
      <c r="X350" s="182"/>
      <c r="Y350" s="616"/>
      <c r="Z350" s="182"/>
      <c r="AA350" s="182"/>
    </row>
    <row r="351" ht="22.5" customHeight="1">
      <c r="A351" s="91">
        <f>COUNTIF('Call &amp; Chat K.-Laura'!$H$279:$H$1191,H351)</f>
        <v>1</v>
      </c>
      <c r="B351" s="576">
        <v>46120.0</v>
      </c>
      <c r="C351" s="91" t="s">
        <v>83</v>
      </c>
      <c r="D351" s="91" t="s">
        <v>155</v>
      </c>
      <c r="E351" s="91" t="s">
        <v>3584</v>
      </c>
      <c r="F351" s="178">
        <v>46120.0</v>
      </c>
      <c r="G351" s="91" t="s">
        <v>7078</v>
      </c>
      <c r="H351" s="91" t="s">
        <v>7080</v>
      </c>
      <c r="I351" s="97" t="s">
        <v>7082</v>
      </c>
      <c r="J351" s="97" t="s">
        <v>7083</v>
      </c>
      <c r="K351" s="603" t="s">
        <v>7083</v>
      </c>
      <c r="L351" s="91" t="s">
        <v>7084</v>
      </c>
      <c r="M351" s="91" t="s">
        <v>7085</v>
      </c>
      <c r="N351" s="176">
        <v>45902.0</v>
      </c>
      <c r="O351" s="176">
        <v>45916.0</v>
      </c>
      <c r="P351" s="91" t="s">
        <v>143</v>
      </c>
      <c r="Q351" s="91">
        <v>0.0</v>
      </c>
      <c r="R351" s="179" t="s">
        <v>251</v>
      </c>
      <c r="S351" s="179" t="s">
        <v>195</v>
      </c>
      <c r="T351" s="179" t="s">
        <v>128</v>
      </c>
      <c r="U351" s="179" t="s">
        <v>131</v>
      </c>
      <c r="V351" s="182"/>
      <c r="W351" s="185"/>
      <c r="X351" s="182"/>
      <c r="Y351" s="180" t="s">
        <v>4193</v>
      </c>
      <c r="Z351" s="182"/>
      <c r="AA351" s="182"/>
    </row>
    <row r="352" ht="22.5" customHeight="1">
      <c r="A352" s="91">
        <f>COUNTIF('Call &amp; Chat K.-Laura'!$H$279:$H$1191,H352)</f>
        <v>1</v>
      </c>
      <c r="B352" s="576">
        <v>46120.0</v>
      </c>
      <c r="C352" s="91" t="s">
        <v>83</v>
      </c>
      <c r="D352" s="91" t="s">
        <v>155</v>
      </c>
      <c r="E352" s="91" t="s">
        <v>6949</v>
      </c>
      <c r="F352" s="178">
        <v>46120.0</v>
      </c>
      <c r="G352" s="91" t="s">
        <v>7100</v>
      </c>
      <c r="H352" s="91" t="s">
        <v>7102</v>
      </c>
      <c r="I352" s="97" t="s">
        <v>7104</v>
      </c>
      <c r="J352" s="97" t="s">
        <v>7106</v>
      </c>
      <c r="K352" s="603" t="s">
        <v>7106</v>
      </c>
      <c r="L352" s="91" t="s">
        <v>7107</v>
      </c>
      <c r="M352" s="182"/>
      <c r="N352" s="176">
        <v>45905.0</v>
      </c>
      <c r="O352" s="176">
        <v>45919.0</v>
      </c>
      <c r="P352" s="91" t="s">
        <v>143</v>
      </c>
      <c r="Q352" s="91">
        <v>1.0</v>
      </c>
      <c r="R352" s="179" t="s">
        <v>126</v>
      </c>
      <c r="S352" s="179" t="s">
        <v>145</v>
      </c>
      <c r="T352" s="179" t="s">
        <v>101</v>
      </c>
      <c r="U352" s="179" t="s">
        <v>131</v>
      </c>
      <c r="V352" s="182"/>
      <c r="W352" s="185"/>
      <c r="X352" s="182"/>
      <c r="Y352" s="616"/>
      <c r="Z352" s="182"/>
      <c r="AA352" s="182"/>
    </row>
    <row r="353" ht="22.5" customHeight="1">
      <c r="A353" s="91">
        <f>COUNTIF('Call &amp; Chat K.-Laura'!$H$279:$H$1191,H353)</f>
        <v>1</v>
      </c>
      <c r="B353" s="576">
        <v>46120.0</v>
      </c>
      <c r="C353" s="91" t="s">
        <v>83</v>
      </c>
      <c r="D353" s="91" t="s">
        <v>155</v>
      </c>
      <c r="E353" s="91" t="s">
        <v>7117</v>
      </c>
      <c r="F353" s="178">
        <v>46120.0</v>
      </c>
      <c r="G353" s="91" t="s">
        <v>7119</v>
      </c>
      <c r="H353" s="91" t="s">
        <v>7120</v>
      </c>
      <c r="I353" s="97" t="s">
        <v>7121</v>
      </c>
      <c r="J353" s="97" t="s">
        <v>154</v>
      </c>
      <c r="K353" s="603" t="s">
        <v>154</v>
      </c>
      <c r="L353" s="91" t="s">
        <v>7125</v>
      </c>
      <c r="M353" s="91" t="s">
        <v>7125</v>
      </c>
      <c r="N353" s="176">
        <v>45905.0</v>
      </c>
      <c r="O353" s="176">
        <v>45919.0</v>
      </c>
      <c r="P353" s="91" t="s">
        <v>98</v>
      </c>
      <c r="Q353" s="91">
        <v>1.0</v>
      </c>
      <c r="R353" s="179" t="s">
        <v>126</v>
      </c>
      <c r="S353" s="179" t="s">
        <v>145</v>
      </c>
      <c r="T353" s="179" t="s">
        <v>101</v>
      </c>
      <c r="U353" s="179" t="s">
        <v>131</v>
      </c>
      <c r="V353" s="182"/>
      <c r="W353" s="185"/>
      <c r="X353" s="182"/>
      <c r="Y353" s="616"/>
      <c r="Z353" s="182"/>
      <c r="AA353" s="182"/>
    </row>
    <row r="354" ht="22.5" customHeight="1">
      <c r="A354" s="91">
        <f>COUNTIF('Call &amp; Chat K.-Laura'!$H$279:$H$1191,H354)</f>
        <v>1</v>
      </c>
      <c r="B354" s="576">
        <v>46120.0</v>
      </c>
      <c r="C354" s="91" t="s">
        <v>83</v>
      </c>
      <c r="D354" s="91" t="s">
        <v>155</v>
      </c>
      <c r="E354" s="91" t="s">
        <v>7137</v>
      </c>
      <c r="F354" s="178">
        <v>46120.0</v>
      </c>
      <c r="G354" s="91" t="s">
        <v>7138</v>
      </c>
      <c r="H354" s="91" t="s">
        <v>7140</v>
      </c>
      <c r="I354" s="97" t="s">
        <v>7141</v>
      </c>
      <c r="J354" s="97" t="s">
        <v>7142</v>
      </c>
      <c r="K354" s="603" t="s">
        <v>7142</v>
      </c>
      <c r="L354" s="91" t="s">
        <v>7144</v>
      </c>
      <c r="M354" s="91" t="s">
        <v>7146</v>
      </c>
      <c r="N354" s="176">
        <v>45905.0</v>
      </c>
      <c r="O354" s="176">
        <v>45920.0</v>
      </c>
      <c r="P354" s="91" t="s">
        <v>143</v>
      </c>
      <c r="Q354" s="91">
        <v>0.0</v>
      </c>
      <c r="R354" s="179" t="s">
        <v>251</v>
      </c>
      <c r="S354" s="179" t="s">
        <v>195</v>
      </c>
      <c r="T354" s="179" t="s">
        <v>128</v>
      </c>
      <c r="U354" s="179" t="s">
        <v>131</v>
      </c>
      <c r="V354" s="182"/>
      <c r="W354" s="185"/>
      <c r="X354" s="182"/>
      <c r="Y354" s="180" t="s">
        <v>4193</v>
      </c>
      <c r="Z354" s="182"/>
      <c r="AA354" s="182"/>
    </row>
    <row r="355" ht="22.5" customHeight="1">
      <c r="A355" s="91">
        <f>COUNTIF('Call &amp; Chat K.-Laura'!$H$279:$H$1191,H355)</f>
        <v>1</v>
      </c>
      <c r="B355" s="576">
        <v>46120.0</v>
      </c>
      <c r="C355" s="91" t="s">
        <v>83</v>
      </c>
      <c r="D355" s="91" t="s">
        <v>155</v>
      </c>
      <c r="E355" s="91" t="s">
        <v>7153</v>
      </c>
      <c r="F355" s="178">
        <v>46120.0</v>
      </c>
      <c r="G355" s="91" t="s">
        <v>7155</v>
      </c>
      <c r="H355" s="91" t="s">
        <v>7156</v>
      </c>
      <c r="I355" s="97" t="s">
        <v>7157</v>
      </c>
      <c r="J355" s="97" t="s">
        <v>572</v>
      </c>
      <c r="K355" s="603" t="s">
        <v>572</v>
      </c>
      <c r="L355" s="91" t="s">
        <v>7158</v>
      </c>
      <c r="M355" s="91" t="s">
        <v>7158</v>
      </c>
      <c r="N355" s="176">
        <v>45906.0</v>
      </c>
      <c r="O355" s="176">
        <v>45920.0</v>
      </c>
      <c r="P355" s="91" t="s">
        <v>124</v>
      </c>
      <c r="Q355" s="91">
        <v>0.0</v>
      </c>
      <c r="R355" s="179" t="s">
        <v>251</v>
      </c>
      <c r="S355" s="179" t="s">
        <v>195</v>
      </c>
      <c r="T355" s="179" t="s">
        <v>128</v>
      </c>
      <c r="U355" s="179" t="s">
        <v>131</v>
      </c>
      <c r="V355" s="182"/>
      <c r="W355" s="185"/>
      <c r="X355" s="182"/>
      <c r="Y355" s="616"/>
      <c r="Z355" s="182"/>
      <c r="AA355" s="182"/>
    </row>
    <row r="356" ht="22.5" customHeight="1">
      <c r="A356" s="91">
        <f>COUNTIF('Call &amp; Chat K.-Laura'!$H$279:$H$1191,H356)</f>
        <v>1</v>
      </c>
      <c r="B356" s="576">
        <v>46120.0</v>
      </c>
      <c r="C356" s="91" t="s">
        <v>83</v>
      </c>
      <c r="D356" s="91" t="s">
        <v>155</v>
      </c>
      <c r="E356" s="91" t="s">
        <v>7161</v>
      </c>
      <c r="F356" s="178">
        <v>46120.0</v>
      </c>
      <c r="G356" s="91" t="s">
        <v>7162</v>
      </c>
      <c r="H356" s="91" t="s">
        <v>7163</v>
      </c>
      <c r="I356" s="97" t="s">
        <v>7164</v>
      </c>
      <c r="J356" s="97" t="s">
        <v>3243</v>
      </c>
      <c r="K356" s="603" t="s">
        <v>3243</v>
      </c>
      <c r="L356" s="91" t="s">
        <v>3244</v>
      </c>
      <c r="M356" s="91" t="s">
        <v>7165</v>
      </c>
      <c r="N356" s="176">
        <v>45908.0</v>
      </c>
      <c r="O356" s="176">
        <v>45922.0</v>
      </c>
      <c r="P356" s="91" t="s">
        <v>124</v>
      </c>
      <c r="Q356" s="91">
        <v>1.0</v>
      </c>
      <c r="R356" s="179" t="s">
        <v>126</v>
      </c>
      <c r="S356" s="179" t="s">
        <v>145</v>
      </c>
      <c r="T356" s="179" t="s">
        <v>101</v>
      </c>
      <c r="U356" s="179" t="s">
        <v>131</v>
      </c>
      <c r="V356" s="182"/>
      <c r="W356" s="185"/>
      <c r="X356" s="182"/>
      <c r="Y356" s="616"/>
      <c r="Z356" s="182"/>
      <c r="AA356" s="182"/>
    </row>
    <row r="357" ht="22.5" customHeight="1">
      <c r="A357" s="91">
        <f>COUNTIF('Call &amp; Chat K.-Laura'!$H$279:$H$1191,H357)</f>
        <v>1</v>
      </c>
      <c r="B357" s="576">
        <v>46120.0</v>
      </c>
      <c r="C357" s="91" t="s">
        <v>83</v>
      </c>
      <c r="D357" s="91" t="s">
        <v>155</v>
      </c>
      <c r="E357" s="91" t="s">
        <v>7168</v>
      </c>
      <c r="F357" s="178">
        <v>46120.0</v>
      </c>
      <c r="G357" s="91" t="s">
        <v>7169</v>
      </c>
      <c r="H357" s="91" t="s">
        <v>7170</v>
      </c>
      <c r="I357" s="97" t="s">
        <v>7171</v>
      </c>
      <c r="J357" s="97" t="s">
        <v>7172</v>
      </c>
      <c r="K357" s="603" t="s">
        <v>7172</v>
      </c>
      <c r="L357" s="91" t="s">
        <v>7173</v>
      </c>
      <c r="M357" s="91" t="s">
        <v>7173</v>
      </c>
      <c r="N357" s="176">
        <v>45908.0</v>
      </c>
      <c r="O357" s="176">
        <v>45922.0</v>
      </c>
      <c r="P357" s="91" t="s">
        <v>124</v>
      </c>
      <c r="Q357" s="91">
        <v>0.0</v>
      </c>
      <c r="R357" s="179" t="s">
        <v>251</v>
      </c>
      <c r="S357" s="179" t="s">
        <v>127</v>
      </c>
      <c r="T357" s="179" t="s">
        <v>128</v>
      </c>
      <c r="U357" s="179" t="s">
        <v>131</v>
      </c>
      <c r="V357" s="182"/>
      <c r="W357" s="185"/>
      <c r="X357" s="182"/>
      <c r="Y357" s="180" t="s">
        <v>4193</v>
      </c>
      <c r="Z357" s="182"/>
      <c r="AA357" s="182"/>
    </row>
    <row r="358" ht="22.5" customHeight="1">
      <c r="A358" s="91">
        <f>COUNTIF('Call &amp; Chat K.-Laura'!$H$279:$H$1191,H358)</f>
        <v>1</v>
      </c>
      <c r="B358" s="576">
        <v>46120.0</v>
      </c>
      <c r="C358" s="91" t="s">
        <v>83</v>
      </c>
      <c r="D358" s="91" t="s">
        <v>155</v>
      </c>
      <c r="E358" s="91" t="s">
        <v>7176</v>
      </c>
      <c r="F358" s="178">
        <v>46120.0</v>
      </c>
      <c r="G358" s="91" t="s">
        <v>7178</v>
      </c>
      <c r="H358" s="91" t="s">
        <v>3214</v>
      </c>
      <c r="I358" s="97" t="s">
        <v>3215</v>
      </c>
      <c r="J358" s="97" t="s">
        <v>3216</v>
      </c>
      <c r="K358" s="603" t="s">
        <v>7179</v>
      </c>
      <c r="L358" s="91" t="s">
        <v>7180</v>
      </c>
      <c r="M358" s="91" t="s">
        <v>3217</v>
      </c>
      <c r="N358" s="176">
        <v>45909.0</v>
      </c>
      <c r="O358" s="176">
        <v>45923.0</v>
      </c>
      <c r="P358" s="91" t="s">
        <v>95</v>
      </c>
      <c r="Q358" s="91">
        <v>1.0</v>
      </c>
      <c r="R358" s="179" t="s">
        <v>126</v>
      </c>
      <c r="S358" s="179" t="s">
        <v>145</v>
      </c>
      <c r="T358" s="179" t="s">
        <v>101</v>
      </c>
      <c r="U358" s="179" t="s">
        <v>131</v>
      </c>
      <c r="V358" s="182"/>
      <c r="W358" s="185"/>
      <c r="X358" s="182"/>
      <c r="Y358" s="616"/>
      <c r="Z358" s="182"/>
      <c r="AA358" s="182"/>
    </row>
    <row r="359" ht="22.5" customHeight="1">
      <c r="A359" s="91">
        <f>COUNTIF('Call &amp; Chat K.-Laura'!$H$279:$H$1191,H359)</f>
        <v>1</v>
      </c>
      <c r="B359" s="576">
        <v>46120.0</v>
      </c>
      <c r="C359" s="91" t="s">
        <v>83</v>
      </c>
      <c r="D359" s="91" t="s">
        <v>155</v>
      </c>
      <c r="E359" s="91" t="s">
        <v>7188</v>
      </c>
      <c r="F359" s="178">
        <v>46120.0</v>
      </c>
      <c r="G359" s="91" t="s">
        <v>7189</v>
      </c>
      <c r="H359" s="91" t="s">
        <v>7190</v>
      </c>
      <c r="I359" s="97" t="s">
        <v>7191</v>
      </c>
      <c r="J359" s="97" t="s">
        <v>7192</v>
      </c>
      <c r="K359" s="603" t="s">
        <v>7192</v>
      </c>
      <c r="L359" s="91" t="s">
        <v>7193</v>
      </c>
      <c r="M359" s="91" t="s">
        <v>7194</v>
      </c>
      <c r="N359" s="176">
        <v>45912.0</v>
      </c>
      <c r="O359" s="176">
        <v>45926.0</v>
      </c>
      <c r="P359" s="91" t="s">
        <v>124</v>
      </c>
      <c r="Q359" s="91">
        <v>0.0</v>
      </c>
      <c r="R359" s="179" t="s">
        <v>292</v>
      </c>
      <c r="S359" s="179" t="s">
        <v>127</v>
      </c>
      <c r="T359" s="179" t="s">
        <v>128</v>
      </c>
      <c r="U359" s="179" t="s">
        <v>873</v>
      </c>
      <c r="V359" s="182"/>
      <c r="W359" s="185"/>
      <c r="X359" s="182"/>
      <c r="Y359" s="180" t="s">
        <v>7205</v>
      </c>
      <c r="Z359" s="182"/>
      <c r="AA359" s="182"/>
    </row>
    <row r="360" ht="22.5" customHeight="1">
      <c r="A360" s="91">
        <f>COUNTIF('Call &amp; Chat K.-Laura'!$H$279:$H$1191,H360)</f>
        <v>1</v>
      </c>
      <c r="B360" s="576">
        <v>46120.0</v>
      </c>
      <c r="C360" s="91" t="s">
        <v>83</v>
      </c>
      <c r="D360" s="91" t="s">
        <v>155</v>
      </c>
      <c r="E360" s="91" t="s">
        <v>7209</v>
      </c>
      <c r="F360" s="178">
        <v>46120.0</v>
      </c>
      <c r="G360" s="91" t="s">
        <v>7212</v>
      </c>
      <c r="H360" s="91" t="s">
        <v>7214</v>
      </c>
      <c r="I360" s="97" t="s">
        <v>7215</v>
      </c>
      <c r="J360" s="97" t="s">
        <v>7218</v>
      </c>
      <c r="K360" s="603" t="s">
        <v>7218</v>
      </c>
      <c r="L360" s="182"/>
      <c r="M360" s="91" t="s">
        <v>7219</v>
      </c>
      <c r="N360" s="176">
        <v>45912.0</v>
      </c>
      <c r="O360" s="176">
        <v>45926.0</v>
      </c>
      <c r="P360" s="91" t="s">
        <v>124</v>
      </c>
      <c r="Q360" s="91">
        <v>1.0</v>
      </c>
      <c r="R360" s="179" t="s">
        <v>251</v>
      </c>
      <c r="S360" s="179" t="s">
        <v>145</v>
      </c>
      <c r="T360" s="179" t="s">
        <v>101</v>
      </c>
      <c r="U360" s="179" t="s">
        <v>131</v>
      </c>
      <c r="V360" s="182"/>
      <c r="W360" s="185"/>
      <c r="X360" s="182"/>
      <c r="Y360" s="616"/>
      <c r="Z360" s="182"/>
      <c r="AA360" s="182"/>
    </row>
    <row r="361" ht="22.5" customHeight="1">
      <c r="A361" s="91">
        <f>COUNTIF('Call &amp; Chat K.-Laura'!$H$279:$H$1191,H361)</f>
        <v>1</v>
      </c>
      <c r="B361" s="576">
        <v>46120.0</v>
      </c>
      <c r="C361" s="91" t="s">
        <v>83</v>
      </c>
      <c r="D361" s="91" t="s">
        <v>155</v>
      </c>
      <c r="E361" s="91" t="s">
        <v>7222</v>
      </c>
      <c r="F361" s="178">
        <v>46120.0</v>
      </c>
      <c r="G361" s="91" t="s">
        <v>7223</v>
      </c>
      <c r="H361" s="91" t="s">
        <v>7224</v>
      </c>
      <c r="I361" s="97" t="s">
        <v>7225</v>
      </c>
      <c r="J361" s="97" t="s">
        <v>7226</v>
      </c>
      <c r="K361" s="603" t="s">
        <v>7226</v>
      </c>
      <c r="L361" s="182"/>
      <c r="M361" s="91" t="s">
        <v>7227</v>
      </c>
      <c r="N361" s="176">
        <v>45913.0</v>
      </c>
      <c r="O361" s="176">
        <v>45927.0</v>
      </c>
      <c r="P361" s="91" t="s">
        <v>143</v>
      </c>
      <c r="Q361" s="91">
        <v>1.0</v>
      </c>
      <c r="R361" s="179" t="s">
        <v>126</v>
      </c>
      <c r="S361" s="179" t="s">
        <v>145</v>
      </c>
      <c r="T361" s="179" t="s">
        <v>101</v>
      </c>
      <c r="U361" s="179" t="s">
        <v>131</v>
      </c>
      <c r="V361" s="182"/>
      <c r="W361" s="185"/>
      <c r="X361" s="182"/>
      <c r="Y361" s="616"/>
      <c r="Z361" s="182"/>
      <c r="AA361" s="182"/>
    </row>
    <row r="362" ht="22.5" customHeight="1">
      <c r="A362" s="91">
        <f>COUNTIF('Call &amp; Chat K.-Laura'!$H$279:$H$1191,H362)</f>
        <v>1</v>
      </c>
      <c r="B362" s="576">
        <v>46120.0</v>
      </c>
      <c r="C362" s="91" t="s">
        <v>83</v>
      </c>
      <c r="D362" s="91" t="s">
        <v>155</v>
      </c>
      <c r="E362" s="91" t="s">
        <v>7229</v>
      </c>
      <c r="F362" s="178">
        <v>46120.0</v>
      </c>
      <c r="G362" s="91" t="s">
        <v>7230</v>
      </c>
      <c r="H362" s="91" t="s">
        <v>7231</v>
      </c>
      <c r="I362" s="97" t="s">
        <v>7232</v>
      </c>
      <c r="J362" s="97" t="s">
        <v>7233</v>
      </c>
      <c r="K362" s="603" t="s">
        <v>7233</v>
      </c>
      <c r="L362" s="182"/>
      <c r="M362" s="91" t="s">
        <v>7235</v>
      </c>
      <c r="N362" s="176">
        <v>45914.0</v>
      </c>
      <c r="O362" s="176">
        <v>45928.0</v>
      </c>
      <c r="P362" s="91" t="s">
        <v>213</v>
      </c>
      <c r="Q362" s="91">
        <v>0.0</v>
      </c>
      <c r="R362" s="179" t="s">
        <v>99</v>
      </c>
      <c r="S362" s="179" t="s">
        <v>127</v>
      </c>
      <c r="T362" s="179" t="s">
        <v>128</v>
      </c>
      <c r="U362" s="179" t="s">
        <v>131</v>
      </c>
      <c r="V362" s="182"/>
      <c r="W362" s="185"/>
      <c r="X362" s="182"/>
      <c r="Y362" s="180" t="s">
        <v>7237</v>
      </c>
      <c r="Z362" s="182"/>
      <c r="AA362" s="182"/>
    </row>
    <row r="363" ht="22.5" customHeight="1">
      <c r="A363" s="91">
        <f>COUNTIF('Call &amp; Chat K.-Laura'!$H$279:$H$1191,H363)</f>
        <v>1</v>
      </c>
      <c r="B363" s="576">
        <v>46120.0</v>
      </c>
      <c r="C363" s="91" t="s">
        <v>83</v>
      </c>
      <c r="D363" s="91" t="s">
        <v>155</v>
      </c>
      <c r="E363" s="91" t="s">
        <v>7239</v>
      </c>
      <c r="F363" s="178">
        <v>46120.0</v>
      </c>
      <c r="G363" s="91" t="s">
        <v>7240</v>
      </c>
      <c r="H363" s="91" t="s">
        <v>7241</v>
      </c>
      <c r="I363" s="97" t="s">
        <v>7242</v>
      </c>
      <c r="J363" s="97" t="s">
        <v>7244</v>
      </c>
      <c r="K363" s="603" t="s">
        <v>7245</v>
      </c>
      <c r="L363" s="91" t="s">
        <v>7246</v>
      </c>
      <c r="M363" s="91" t="s">
        <v>7246</v>
      </c>
      <c r="N363" s="176">
        <v>45915.0</v>
      </c>
      <c r="O363" s="176">
        <v>45929.0</v>
      </c>
      <c r="P363" s="91" t="s">
        <v>124</v>
      </c>
      <c r="Q363" s="91">
        <v>1.0</v>
      </c>
      <c r="R363" s="179" t="s">
        <v>251</v>
      </c>
      <c r="S363" s="179" t="s">
        <v>145</v>
      </c>
      <c r="T363" s="179" t="s">
        <v>101</v>
      </c>
      <c r="U363" s="179" t="s">
        <v>131</v>
      </c>
      <c r="V363" s="182"/>
      <c r="W363" s="185"/>
      <c r="X363" s="182"/>
      <c r="Y363" s="616"/>
      <c r="Z363" s="182"/>
      <c r="AA363" s="182"/>
    </row>
    <row r="364" ht="22.5" customHeight="1">
      <c r="A364" s="91">
        <f>COUNTIF('Call &amp; Chat K.-Laura'!$H$279:$H$1191,H364)</f>
        <v>1</v>
      </c>
      <c r="B364" s="576">
        <v>46120.0</v>
      </c>
      <c r="C364" s="91" t="s">
        <v>83</v>
      </c>
      <c r="D364" s="91" t="s">
        <v>155</v>
      </c>
      <c r="E364" s="91" t="s">
        <v>7251</v>
      </c>
      <c r="F364" s="178">
        <v>46120.0</v>
      </c>
      <c r="G364" s="91" t="s">
        <v>7253</v>
      </c>
      <c r="H364" s="91" t="s">
        <v>7254</v>
      </c>
      <c r="I364" s="97" t="s">
        <v>7255</v>
      </c>
      <c r="J364" s="97" t="s">
        <v>7256</v>
      </c>
      <c r="K364" s="603" t="s">
        <v>7256</v>
      </c>
      <c r="L364" s="91" t="s">
        <v>7257</v>
      </c>
      <c r="M364" s="91" t="s">
        <v>7257</v>
      </c>
      <c r="N364" s="176">
        <v>45916.0</v>
      </c>
      <c r="O364" s="176">
        <v>45930.0</v>
      </c>
      <c r="P364" s="91" t="s">
        <v>124</v>
      </c>
      <c r="Q364" s="91">
        <v>1.0</v>
      </c>
      <c r="R364" s="179" t="s">
        <v>251</v>
      </c>
      <c r="S364" s="179" t="s">
        <v>145</v>
      </c>
      <c r="T364" s="179" t="s">
        <v>101</v>
      </c>
      <c r="U364" s="179" t="s">
        <v>131</v>
      </c>
      <c r="V364" s="182"/>
      <c r="W364" s="185"/>
      <c r="X364" s="182"/>
      <c r="Y364" s="616"/>
      <c r="Z364" s="182"/>
      <c r="AA364" s="182"/>
    </row>
    <row r="365" ht="22.5" customHeight="1">
      <c r="A365" s="91">
        <f>COUNTIF('Call &amp; Chat K.-Laura'!$H$279:$H$1191,H365)</f>
        <v>1</v>
      </c>
      <c r="B365" s="576">
        <v>46120.0</v>
      </c>
      <c r="C365" s="91" t="s">
        <v>83</v>
      </c>
      <c r="D365" s="91" t="s">
        <v>155</v>
      </c>
      <c r="E365" s="91" t="s">
        <v>7259</v>
      </c>
      <c r="F365" s="178">
        <v>46120.0</v>
      </c>
      <c r="G365" s="91" t="s">
        <v>7260</v>
      </c>
      <c r="H365" s="91" t="s">
        <v>7261</v>
      </c>
      <c r="I365" s="97" t="s">
        <v>7262</v>
      </c>
      <c r="J365" s="97" t="s">
        <v>7263</v>
      </c>
      <c r="K365" s="603" t="s">
        <v>7263</v>
      </c>
      <c r="L365" s="182"/>
      <c r="M365" s="91" t="s">
        <v>7264</v>
      </c>
      <c r="N365" s="176">
        <v>45917.0</v>
      </c>
      <c r="O365" s="176">
        <v>45931.0</v>
      </c>
      <c r="P365" s="91" t="s">
        <v>124</v>
      </c>
      <c r="Q365" s="91">
        <v>0.0</v>
      </c>
      <c r="R365" s="179" t="s">
        <v>251</v>
      </c>
      <c r="S365" s="179" t="s">
        <v>195</v>
      </c>
      <c r="T365" s="179" t="s">
        <v>128</v>
      </c>
      <c r="U365" s="179" t="s">
        <v>131</v>
      </c>
      <c r="V365" s="182"/>
      <c r="W365" s="185"/>
      <c r="X365" s="182"/>
      <c r="Y365" s="616"/>
      <c r="Z365" s="182"/>
      <c r="AA365" s="182"/>
    </row>
    <row r="366" ht="22.5" customHeight="1">
      <c r="A366" s="91">
        <f>COUNTIF('Call &amp; Chat K.-Laura'!$H$279:$H$1191,H366)</f>
        <v>1</v>
      </c>
      <c r="B366" s="576">
        <v>46120.0</v>
      </c>
      <c r="C366" s="91" t="s">
        <v>83</v>
      </c>
      <c r="D366" s="91" t="s">
        <v>155</v>
      </c>
      <c r="E366" s="91" t="s">
        <v>7273</v>
      </c>
      <c r="F366" s="178">
        <v>46120.0</v>
      </c>
      <c r="G366" s="91" t="s">
        <v>7274</v>
      </c>
      <c r="H366" s="91" t="s">
        <v>7275</v>
      </c>
      <c r="I366" s="97" t="s">
        <v>7276</v>
      </c>
      <c r="J366" s="97" t="s">
        <v>7277</v>
      </c>
      <c r="K366" s="603" t="s">
        <v>7277</v>
      </c>
      <c r="L366" s="91" t="s">
        <v>7278</v>
      </c>
      <c r="M366" s="91" t="s">
        <v>7278</v>
      </c>
      <c r="N366" s="176">
        <v>45917.0</v>
      </c>
      <c r="O366" s="176">
        <v>45931.0</v>
      </c>
      <c r="P366" s="91" t="s">
        <v>124</v>
      </c>
      <c r="Q366" s="91">
        <v>0.0</v>
      </c>
      <c r="R366" s="179" t="s">
        <v>292</v>
      </c>
      <c r="S366" s="179" t="s">
        <v>127</v>
      </c>
      <c r="T366" s="179" t="s">
        <v>128</v>
      </c>
      <c r="U366" s="179" t="s">
        <v>873</v>
      </c>
      <c r="V366" s="182"/>
      <c r="W366" s="185"/>
      <c r="X366" s="182"/>
      <c r="Y366" s="180" t="s">
        <v>7282</v>
      </c>
      <c r="Z366" s="182"/>
      <c r="AA366" s="182"/>
    </row>
    <row r="367" ht="22.5" customHeight="1">
      <c r="A367" s="91">
        <f>COUNTIF('Call &amp; Chat K.-Laura'!$H$279:$H$1191,H367)</f>
        <v>1</v>
      </c>
      <c r="B367" s="576">
        <v>46120.0</v>
      </c>
      <c r="C367" s="91" t="s">
        <v>83</v>
      </c>
      <c r="D367" s="91" t="s">
        <v>155</v>
      </c>
      <c r="E367" s="91" t="s">
        <v>7285</v>
      </c>
      <c r="F367" s="178">
        <v>46120.0</v>
      </c>
      <c r="G367" s="91" t="s">
        <v>7287</v>
      </c>
      <c r="H367" s="91" t="s">
        <v>7288</v>
      </c>
      <c r="I367" s="97" t="s">
        <v>7289</v>
      </c>
      <c r="J367" s="97" t="s">
        <v>7290</v>
      </c>
      <c r="K367" s="603" t="s">
        <v>7290</v>
      </c>
      <c r="L367" s="182"/>
      <c r="M367" s="91" t="s">
        <v>7291</v>
      </c>
      <c r="N367" s="176">
        <v>45919.0</v>
      </c>
      <c r="O367" s="176">
        <v>45933.0</v>
      </c>
      <c r="P367" s="91" t="s">
        <v>124</v>
      </c>
      <c r="Q367" s="91">
        <v>1.0</v>
      </c>
      <c r="R367" s="179" t="s">
        <v>251</v>
      </c>
      <c r="S367" s="179" t="s">
        <v>145</v>
      </c>
      <c r="T367" s="179" t="s">
        <v>101</v>
      </c>
      <c r="U367" s="179" t="s">
        <v>131</v>
      </c>
      <c r="V367" s="182"/>
      <c r="W367" s="185"/>
      <c r="X367" s="182"/>
      <c r="Y367" s="616"/>
      <c r="Z367" s="182"/>
      <c r="AA367" s="182"/>
    </row>
    <row r="368" ht="22.5" customHeight="1">
      <c r="A368" s="91">
        <f>COUNTIF('Call &amp; Chat K.-Laura'!$H$279:$H$1191,H368)</f>
        <v>1</v>
      </c>
      <c r="B368" s="576">
        <v>46120.0</v>
      </c>
      <c r="C368" s="91" t="s">
        <v>83</v>
      </c>
      <c r="D368" s="91" t="s">
        <v>155</v>
      </c>
      <c r="E368" s="91" t="s">
        <v>7296</v>
      </c>
      <c r="F368" s="178">
        <v>46120.0</v>
      </c>
      <c r="G368" s="91" t="s">
        <v>7297</v>
      </c>
      <c r="H368" s="91" t="s">
        <v>7299</v>
      </c>
      <c r="I368" s="97" t="s">
        <v>7300</v>
      </c>
      <c r="J368" s="97" t="s">
        <v>7301</v>
      </c>
      <c r="K368" s="603" t="s">
        <v>7301</v>
      </c>
      <c r="L368" s="91" t="s">
        <v>7302</v>
      </c>
      <c r="M368" s="91" t="s">
        <v>7303</v>
      </c>
      <c r="N368" s="176">
        <v>45919.0</v>
      </c>
      <c r="O368" s="176">
        <v>45933.0</v>
      </c>
      <c r="P368" s="91" t="s">
        <v>143</v>
      </c>
      <c r="Q368" s="91">
        <v>0.0</v>
      </c>
      <c r="R368" s="179" t="s">
        <v>251</v>
      </c>
      <c r="S368" s="179" t="s">
        <v>195</v>
      </c>
      <c r="T368" s="179" t="s">
        <v>128</v>
      </c>
      <c r="U368" s="179" t="s">
        <v>131</v>
      </c>
      <c r="V368" s="182"/>
      <c r="W368" s="185"/>
      <c r="X368" s="182"/>
      <c r="Y368" s="616"/>
      <c r="Z368" s="182"/>
      <c r="AA368" s="182"/>
    </row>
    <row r="369" ht="22.5" customHeight="1">
      <c r="A369" s="91">
        <f>COUNTIF('Call &amp; Chat K.-Laura'!$H$279:$H$1191,H369)</f>
        <v>1</v>
      </c>
      <c r="B369" s="576">
        <v>46120.0</v>
      </c>
      <c r="C369" s="91" t="s">
        <v>83</v>
      </c>
      <c r="D369" s="91" t="s">
        <v>155</v>
      </c>
      <c r="E369" s="91" t="s">
        <v>7307</v>
      </c>
      <c r="F369" s="178">
        <v>46120.0</v>
      </c>
      <c r="G369" s="91" t="s">
        <v>7308</v>
      </c>
      <c r="H369" s="91" t="s">
        <v>7309</v>
      </c>
      <c r="I369" s="97" t="s">
        <v>7310</v>
      </c>
      <c r="J369" s="97" t="s">
        <v>7312</v>
      </c>
      <c r="K369" s="603" t="s">
        <v>7313</v>
      </c>
      <c r="L369" s="91" t="s">
        <v>7314</v>
      </c>
      <c r="M369" s="91" t="s">
        <v>7314</v>
      </c>
      <c r="N369" s="176">
        <v>45922.0</v>
      </c>
      <c r="O369" s="176">
        <v>45936.0</v>
      </c>
      <c r="P369" s="91" t="s">
        <v>213</v>
      </c>
      <c r="Q369" s="91">
        <v>1.0</v>
      </c>
      <c r="R369" s="179" t="s">
        <v>126</v>
      </c>
      <c r="S369" s="179" t="s">
        <v>145</v>
      </c>
      <c r="T369" s="179" t="s">
        <v>101</v>
      </c>
      <c r="U369" s="179" t="s">
        <v>131</v>
      </c>
      <c r="V369" s="182"/>
      <c r="W369" s="185"/>
      <c r="X369" s="182"/>
      <c r="Y369" s="616"/>
      <c r="Z369" s="182"/>
      <c r="AA369" s="182"/>
    </row>
    <row r="370" ht="22.5" customHeight="1">
      <c r="A370" s="91">
        <f>COUNTIF('Call &amp; Chat K.-Laura'!$H$279:$H$1191,H370)</f>
        <v>1</v>
      </c>
      <c r="B370" s="576">
        <v>46120.0</v>
      </c>
      <c r="C370" s="91" t="s">
        <v>83</v>
      </c>
      <c r="D370" s="91" t="s">
        <v>155</v>
      </c>
      <c r="E370" s="91" t="s">
        <v>3809</v>
      </c>
      <c r="F370" s="178">
        <v>46120.0</v>
      </c>
      <c r="G370" s="91" t="s">
        <v>7316</v>
      </c>
      <c r="H370" s="91" t="s">
        <v>7317</v>
      </c>
      <c r="I370" s="97" t="s">
        <v>7318</v>
      </c>
      <c r="J370" s="97" t="s">
        <v>7319</v>
      </c>
      <c r="K370" s="603" t="s">
        <v>7319</v>
      </c>
      <c r="L370" s="91" t="s">
        <v>7320</v>
      </c>
      <c r="M370" s="91" t="s">
        <v>7320</v>
      </c>
      <c r="N370" s="176">
        <v>45927.0</v>
      </c>
      <c r="O370" s="176">
        <v>45941.0</v>
      </c>
      <c r="P370" s="91" t="s">
        <v>124</v>
      </c>
      <c r="Q370" s="91">
        <v>1.0</v>
      </c>
      <c r="R370" s="179" t="s">
        <v>126</v>
      </c>
      <c r="S370" s="179" t="s">
        <v>145</v>
      </c>
      <c r="T370" s="179" t="s">
        <v>101</v>
      </c>
      <c r="U370" s="179" t="s">
        <v>131</v>
      </c>
      <c r="V370" s="182"/>
      <c r="W370" s="185"/>
      <c r="X370" s="182"/>
      <c r="Y370" s="616"/>
      <c r="Z370" s="182"/>
      <c r="AA370" s="182"/>
    </row>
    <row r="371" ht="22.5" customHeight="1">
      <c r="A371" s="91">
        <f>COUNTIF('Call &amp; Chat K.-Laura'!$H$279:$H$1191,H371)</f>
        <v>1</v>
      </c>
      <c r="B371" s="576">
        <v>46120.0</v>
      </c>
      <c r="C371" s="91" t="s">
        <v>83</v>
      </c>
      <c r="D371" s="91" t="s">
        <v>155</v>
      </c>
      <c r="E371" s="91" t="s">
        <v>7321</v>
      </c>
      <c r="F371" s="178">
        <v>46120.0</v>
      </c>
      <c r="G371" s="91" t="s">
        <v>7322</v>
      </c>
      <c r="H371" s="91" t="s">
        <v>7323</v>
      </c>
      <c r="I371" s="97" t="s">
        <v>7324</v>
      </c>
      <c r="J371" s="97" t="s">
        <v>7325</v>
      </c>
      <c r="K371" s="603" t="s">
        <v>7325</v>
      </c>
      <c r="L371" s="91" t="s">
        <v>7326</v>
      </c>
      <c r="M371" s="91" t="s">
        <v>7326</v>
      </c>
      <c r="N371" s="176">
        <v>45928.0</v>
      </c>
      <c r="O371" s="176">
        <v>45942.0</v>
      </c>
      <c r="P371" s="91" t="s">
        <v>124</v>
      </c>
      <c r="Q371" s="91">
        <v>0.0</v>
      </c>
      <c r="R371" s="179" t="s">
        <v>99</v>
      </c>
      <c r="S371" s="179" t="s">
        <v>127</v>
      </c>
      <c r="T371" s="179" t="s">
        <v>128</v>
      </c>
      <c r="U371" s="179" t="s">
        <v>131</v>
      </c>
      <c r="V371" s="182"/>
      <c r="W371" s="185"/>
      <c r="X371" s="182"/>
      <c r="Y371" s="180" t="s">
        <v>7237</v>
      </c>
      <c r="Z371" s="182"/>
      <c r="AA371" s="182"/>
    </row>
    <row r="372" ht="22.5" customHeight="1">
      <c r="A372" s="91">
        <f>COUNTIF('Call &amp; Chat K.-Laura'!$H$279:$H$1191,H372)</f>
        <v>1</v>
      </c>
      <c r="B372" s="576">
        <v>46120.0</v>
      </c>
      <c r="C372" s="91" t="s">
        <v>83</v>
      </c>
      <c r="D372" s="91" t="s">
        <v>155</v>
      </c>
      <c r="E372" s="91" t="s">
        <v>7327</v>
      </c>
      <c r="F372" s="178">
        <v>46120.0</v>
      </c>
      <c r="G372" s="91" t="s">
        <v>7328</v>
      </c>
      <c r="H372" s="91" t="s">
        <v>7329</v>
      </c>
      <c r="I372" s="97" t="s">
        <v>7330</v>
      </c>
      <c r="J372" s="97" t="s">
        <v>7331</v>
      </c>
      <c r="K372" s="603" t="s">
        <v>7331</v>
      </c>
      <c r="L372" s="91" t="s">
        <v>7332</v>
      </c>
      <c r="M372" s="91" t="s">
        <v>7332</v>
      </c>
      <c r="N372" s="176">
        <v>45706.0</v>
      </c>
      <c r="O372" s="176">
        <v>45834.0</v>
      </c>
      <c r="P372" s="91" t="s">
        <v>213</v>
      </c>
      <c r="Q372" s="91">
        <v>1.0</v>
      </c>
      <c r="R372" s="179" t="s">
        <v>126</v>
      </c>
      <c r="S372" s="179" t="s">
        <v>145</v>
      </c>
      <c r="T372" s="179" t="s">
        <v>101</v>
      </c>
      <c r="U372" s="179" t="s">
        <v>131</v>
      </c>
      <c r="V372" s="182"/>
      <c r="W372" s="185"/>
      <c r="X372" s="182"/>
      <c r="Y372" s="616"/>
      <c r="Z372" s="182"/>
      <c r="AA372" s="182"/>
    </row>
    <row r="373" ht="22.5" customHeight="1">
      <c r="A373" s="91">
        <f>COUNTIF('Call &amp; Chat K.-Laura'!$H$279:$H$1191,H373)</f>
        <v>1</v>
      </c>
      <c r="B373" s="576">
        <v>46120.0</v>
      </c>
      <c r="C373" s="91" t="s">
        <v>83</v>
      </c>
      <c r="D373" s="91" t="s">
        <v>155</v>
      </c>
      <c r="E373" s="91" t="s">
        <v>7341</v>
      </c>
      <c r="F373" s="178">
        <v>46120.0</v>
      </c>
      <c r="G373" s="91" t="s">
        <v>7342</v>
      </c>
      <c r="H373" s="91" t="s">
        <v>7343</v>
      </c>
      <c r="I373" s="97" t="s">
        <v>7344</v>
      </c>
      <c r="J373" s="97" t="s">
        <v>7345</v>
      </c>
      <c r="K373" s="603" t="s">
        <v>7345</v>
      </c>
      <c r="L373" s="91" t="s">
        <v>7346</v>
      </c>
      <c r="M373" s="91" t="s">
        <v>7347</v>
      </c>
      <c r="N373" s="176">
        <v>45706.0</v>
      </c>
      <c r="O373" s="176">
        <v>45834.0</v>
      </c>
      <c r="P373" s="91" t="s">
        <v>124</v>
      </c>
      <c r="Q373" s="91">
        <v>1.0</v>
      </c>
      <c r="R373" s="179" t="s">
        <v>251</v>
      </c>
      <c r="S373" s="179" t="s">
        <v>145</v>
      </c>
      <c r="T373" s="179" t="s">
        <v>101</v>
      </c>
      <c r="U373" s="179" t="s">
        <v>131</v>
      </c>
      <c r="V373" s="182"/>
      <c r="W373" s="185"/>
      <c r="X373" s="182"/>
      <c r="Y373" s="616"/>
      <c r="Z373" s="182"/>
      <c r="AA373" s="182"/>
    </row>
    <row r="374" ht="22.5" customHeight="1">
      <c r="A374" s="91">
        <f>COUNTIF('Call &amp; Chat K.-Laura'!$H$279:$H$1191,H374)</f>
        <v>1</v>
      </c>
      <c r="B374" s="576">
        <v>46120.0</v>
      </c>
      <c r="C374" s="91" t="s">
        <v>83</v>
      </c>
      <c r="D374" s="91" t="s">
        <v>155</v>
      </c>
      <c r="E374" s="91" t="s">
        <v>7348</v>
      </c>
      <c r="F374" s="178">
        <v>46120.0</v>
      </c>
      <c r="G374" s="91" t="s">
        <v>7349</v>
      </c>
      <c r="H374" s="91" t="s">
        <v>7350</v>
      </c>
      <c r="I374" s="97" t="s">
        <v>7351</v>
      </c>
      <c r="J374" s="97" t="s">
        <v>7352</v>
      </c>
      <c r="K374" s="603" t="s">
        <v>7352</v>
      </c>
      <c r="L374" s="91" t="s">
        <v>7353</v>
      </c>
      <c r="M374" s="91" t="s">
        <v>7354</v>
      </c>
      <c r="N374" s="176">
        <v>45706.0</v>
      </c>
      <c r="O374" s="176">
        <v>45834.0</v>
      </c>
      <c r="P374" s="91" t="s">
        <v>86</v>
      </c>
      <c r="Q374" s="91">
        <v>0.0</v>
      </c>
      <c r="R374" s="179" t="s">
        <v>251</v>
      </c>
      <c r="S374" s="179" t="s">
        <v>195</v>
      </c>
      <c r="T374" s="179" t="s">
        <v>128</v>
      </c>
      <c r="U374" s="179" t="s">
        <v>131</v>
      </c>
      <c r="V374" s="182"/>
      <c r="W374" s="185"/>
      <c r="X374" s="182"/>
      <c r="Y374" s="616"/>
      <c r="Z374" s="182"/>
      <c r="AA374" s="182"/>
    </row>
    <row r="375" ht="22.5" customHeight="1">
      <c r="A375" s="91">
        <f>COUNTIF('Call &amp; Chat K.-Laura'!$H$279:$H$1191,H375)</f>
        <v>1</v>
      </c>
      <c r="B375" s="576">
        <v>46120.0</v>
      </c>
      <c r="C375" s="91" t="s">
        <v>83</v>
      </c>
      <c r="D375" s="91" t="s">
        <v>155</v>
      </c>
      <c r="E375" s="91" t="s">
        <v>7362</v>
      </c>
      <c r="F375" s="178">
        <v>46120.0</v>
      </c>
      <c r="G375" s="91" t="s">
        <v>7363</v>
      </c>
      <c r="H375" s="91" t="s">
        <v>5933</v>
      </c>
      <c r="I375" s="97" t="s">
        <v>7364</v>
      </c>
      <c r="J375" s="97" t="s">
        <v>5935</v>
      </c>
      <c r="K375" s="603" t="s">
        <v>5935</v>
      </c>
      <c r="L375" s="182"/>
      <c r="M375" s="91" t="s">
        <v>5936</v>
      </c>
      <c r="N375" s="176">
        <v>45706.0</v>
      </c>
      <c r="O375" s="176">
        <v>45834.0</v>
      </c>
      <c r="P375" s="91" t="s">
        <v>143</v>
      </c>
      <c r="Q375" s="91">
        <v>1.0</v>
      </c>
      <c r="R375" s="179" t="s">
        <v>126</v>
      </c>
      <c r="S375" s="179" t="s">
        <v>145</v>
      </c>
      <c r="T375" s="179" t="s">
        <v>101</v>
      </c>
      <c r="U375" s="179" t="s">
        <v>131</v>
      </c>
      <c r="V375" s="182"/>
      <c r="W375" s="185"/>
      <c r="X375" s="182"/>
      <c r="Y375" s="616"/>
      <c r="Z375" s="182"/>
      <c r="AA375" s="182"/>
    </row>
    <row r="376" ht="22.5" customHeight="1">
      <c r="A376" s="91">
        <f>COUNTIF('Call &amp; Chat K.-Laura'!$H$279:$H$1191,H376)</f>
        <v>1</v>
      </c>
      <c r="B376" s="576">
        <v>46120.0</v>
      </c>
      <c r="C376" s="91" t="s">
        <v>83</v>
      </c>
      <c r="D376" s="91" t="s">
        <v>155</v>
      </c>
      <c r="E376" s="91" t="s">
        <v>7368</v>
      </c>
      <c r="F376" s="178">
        <v>46120.0</v>
      </c>
      <c r="G376" s="91" t="s">
        <v>7369</v>
      </c>
      <c r="H376" s="91" t="s">
        <v>5941</v>
      </c>
      <c r="I376" s="97" t="s">
        <v>7370</v>
      </c>
      <c r="J376" s="97" t="s">
        <v>5944</v>
      </c>
      <c r="K376" s="603" t="s">
        <v>5944</v>
      </c>
      <c r="L376" s="91" t="s">
        <v>7371</v>
      </c>
      <c r="M376" s="91" t="s">
        <v>5946</v>
      </c>
      <c r="N376" s="176">
        <v>45706.0</v>
      </c>
      <c r="O376" s="176">
        <v>45834.0</v>
      </c>
      <c r="P376" s="91" t="s">
        <v>143</v>
      </c>
      <c r="Q376" s="91">
        <v>1.0</v>
      </c>
      <c r="R376" s="179" t="s">
        <v>251</v>
      </c>
      <c r="S376" s="179" t="s">
        <v>145</v>
      </c>
      <c r="T376" s="179" t="s">
        <v>101</v>
      </c>
      <c r="U376" s="179" t="s">
        <v>131</v>
      </c>
      <c r="V376" s="182"/>
      <c r="W376" s="185"/>
      <c r="X376" s="182"/>
      <c r="Y376" s="616"/>
      <c r="Z376" s="182"/>
      <c r="AA376" s="182"/>
    </row>
    <row r="377" ht="22.5" customHeight="1">
      <c r="A377" s="91">
        <f>COUNTIF('Call &amp; Chat K.-Laura'!$H$279:$H$1191,H377)</f>
        <v>1</v>
      </c>
      <c r="B377" s="576">
        <v>46120.0</v>
      </c>
      <c r="C377" s="91" t="s">
        <v>83</v>
      </c>
      <c r="D377" s="91" t="s">
        <v>155</v>
      </c>
      <c r="E377" s="91" t="s">
        <v>7374</v>
      </c>
      <c r="F377" s="178">
        <v>46120.0</v>
      </c>
      <c r="G377" s="91" t="s">
        <v>7375</v>
      </c>
      <c r="H377" s="91" t="s">
        <v>6118</v>
      </c>
      <c r="I377" s="97" t="s">
        <v>7376</v>
      </c>
      <c r="J377" s="97" t="s">
        <v>6120</v>
      </c>
      <c r="K377" s="603" t="s">
        <v>6120</v>
      </c>
      <c r="L377" s="91" t="s">
        <v>6121</v>
      </c>
      <c r="M377" s="91" t="s">
        <v>6121</v>
      </c>
      <c r="N377" s="176">
        <v>45707.0</v>
      </c>
      <c r="O377" s="176">
        <v>45834.0</v>
      </c>
      <c r="P377" s="91" t="s">
        <v>143</v>
      </c>
      <c r="Q377" s="91">
        <v>1.0</v>
      </c>
      <c r="R377" s="179" t="s">
        <v>126</v>
      </c>
      <c r="S377" s="179" t="s">
        <v>145</v>
      </c>
      <c r="T377" s="179" t="s">
        <v>101</v>
      </c>
      <c r="U377" s="179" t="s">
        <v>131</v>
      </c>
      <c r="V377" s="182"/>
      <c r="W377" s="185"/>
      <c r="X377" s="182"/>
      <c r="Y377" s="616"/>
      <c r="Z377" s="182"/>
      <c r="AA377" s="182"/>
    </row>
    <row r="378" ht="22.5" customHeight="1">
      <c r="A378" s="91">
        <f>COUNTIF('Call &amp; Chat K.-Laura'!$H$279:$H$1191,H378)</f>
        <v>1</v>
      </c>
      <c r="B378" s="576">
        <v>46120.0</v>
      </c>
      <c r="C378" s="91" t="s">
        <v>83</v>
      </c>
      <c r="D378" s="91" t="s">
        <v>155</v>
      </c>
      <c r="E378" s="91" t="s">
        <v>7384</v>
      </c>
      <c r="F378" s="178">
        <v>46120.0</v>
      </c>
      <c r="G378" s="91" t="s">
        <v>7385</v>
      </c>
      <c r="H378" s="91" t="s">
        <v>7386</v>
      </c>
      <c r="I378" s="97" t="s">
        <v>7387</v>
      </c>
      <c r="J378" s="97" t="s">
        <v>7388</v>
      </c>
      <c r="K378" s="603" t="s">
        <v>7388</v>
      </c>
      <c r="L378" s="91" t="s">
        <v>7389</v>
      </c>
      <c r="M378" s="91" t="s">
        <v>7390</v>
      </c>
      <c r="N378" s="176">
        <v>45708.0</v>
      </c>
      <c r="O378" s="176">
        <v>45834.0</v>
      </c>
      <c r="P378" s="91" t="s">
        <v>124</v>
      </c>
      <c r="Q378" s="91">
        <v>0.0</v>
      </c>
      <c r="R378" s="179" t="s">
        <v>99</v>
      </c>
      <c r="S378" s="179" t="s">
        <v>127</v>
      </c>
      <c r="T378" s="179" t="s">
        <v>128</v>
      </c>
      <c r="U378" s="179" t="s">
        <v>131</v>
      </c>
      <c r="V378" s="182"/>
      <c r="W378" s="185"/>
      <c r="X378" s="182"/>
      <c r="Y378" s="180" t="s">
        <v>7237</v>
      </c>
      <c r="Z378" s="182"/>
      <c r="AA378" s="182"/>
    </row>
    <row r="379" ht="22.5" customHeight="1">
      <c r="A379" s="91">
        <f>COUNTIF('Call &amp; Chat K.-Laura'!$H$279:$H$1191,H379)</f>
        <v>1</v>
      </c>
      <c r="B379" s="576">
        <v>46120.0</v>
      </c>
      <c r="C379" s="91" t="s">
        <v>83</v>
      </c>
      <c r="D379" s="91" t="s">
        <v>155</v>
      </c>
      <c r="E379" s="91" t="s">
        <v>7394</v>
      </c>
      <c r="F379" s="178">
        <v>46120.0</v>
      </c>
      <c r="G379" s="91" t="s">
        <v>7397</v>
      </c>
      <c r="H379" s="91" t="s">
        <v>7398</v>
      </c>
      <c r="I379" s="97" t="s">
        <v>7399</v>
      </c>
      <c r="J379" s="97" t="s">
        <v>7400</v>
      </c>
      <c r="K379" s="603" t="s">
        <v>7400</v>
      </c>
      <c r="L379" s="182"/>
      <c r="M379" s="91" t="s">
        <v>7403</v>
      </c>
      <c r="N379" s="176">
        <v>45709.0</v>
      </c>
      <c r="O379" s="176">
        <v>45834.0</v>
      </c>
      <c r="P379" s="91" t="s">
        <v>124</v>
      </c>
      <c r="Q379" s="91">
        <v>0.0</v>
      </c>
      <c r="R379" s="179" t="s">
        <v>99</v>
      </c>
      <c r="S379" s="179" t="s">
        <v>127</v>
      </c>
      <c r="T379" s="179" t="s">
        <v>128</v>
      </c>
      <c r="U379" s="179" t="s">
        <v>131</v>
      </c>
      <c r="V379" s="182"/>
      <c r="W379" s="185"/>
      <c r="X379" s="182"/>
      <c r="Y379" s="180" t="s">
        <v>7237</v>
      </c>
      <c r="Z379" s="182"/>
      <c r="AA379" s="182"/>
    </row>
    <row r="380" ht="22.5" customHeight="1">
      <c r="A380" s="91">
        <f>COUNTIF('Call &amp; Chat K.-Laura'!$H$279:$H$1191,H380)</f>
        <v>1</v>
      </c>
      <c r="B380" s="576">
        <v>46120.0</v>
      </c>
      <c r="C380" s="91" t="s">
        <v>83</v>
      </c>
      <c r="D380" s="91" t="s">
        <v>155</v>
      </c>
      <c r="E380" s="91" t="s">
        <v>7408</v>
      </c>
      <c r="F380" s="178">
        <v>46120.0</v>
      </c>
      <c r="G380" s="91" t="s">
        <v>7410</v>
      </c>
      <c r="H380" s="91" t="s">
        <v>7411</v>
      </c>
      <c r="I380" s="97" t="s">
        <v>7412</v>
      </c>
      <c r="J380" s="97" t="s">
        <v>7413</v>
      </c>
      <c r="K380" s="603" t="s">
        <v>7413</v>
      </c>
      <c r="L380" s="182"/>
      <c r="M380" s="91" t="s">
        <v>7414</v>
      </c>
      <c r="N380" s="176">
        <v>45711.0</v>
      </c>
      <c r="O380" s="176">
        <v>45834.0</v>
      </c>
      <c r="P380" s="91" t="s">
        <v>124</v>
      </c>
      <c r="Q380" s="91">
        <v>1.0</v>
      </c>
      <c r="R380" s="179" t="s">
        <v>126</v>
      </c>
      <c r="S380" s="179" t="s">
        <v>145</v>
      </c>
      <c r="T380" s="179" t="s">
        <v>101</v>
      </c>
      <c r="U380" s="179" t="s">
        <v>131</v>
      </c>
      <c r="V380" s="182"/>
      <c r="W380" s="185"/>
      <c r="X380" s="182"/>
      <c r="Y380" s="616"/>
      <c r="Z380" s="182"/>
      <c r="AA380" s="182"/>
    </row>
    <row r="381" ht="22.5" customHeight="1">
      <c r="A381" s="91">
        <f>COUNTIF('Call &amp; Chat K.-Laura'!$H$279:$H$1191,H381)</f>
        <v>1</v>
      </c>
      <c r="B381" s="576">
        <v>46120.0</v>
      </c>
      <c r="C381" s="91" t="s">
        <v>83</v>
      </c>
      <c r="D381" s="91" t="s">
        <v>155</v>
      </c>
      <c r="E381" s="91" t="s">
        <v>7425</v>
      </c>
      <c r="F381" s="178">
        <v>46120.0</v>
      </c>
      <c r="G381" s="91" t="s">
        <v>7426</v>
      </c>
      <c r="H381" s="91" t="s">
        <v>7428</v>
      </c>
      <c r="I381" s="97" t="s">
        <v>7429</v>
      </c>
      <c r="J381" s="97" t="s">
        <v>7430</v>
      </c>
      <c r="K381" s="603" t="s">
        <v>7430</v>
      </c>
      <c r="L381" s="91" t="s">
        <v>7433</v>
      </c>
      <c r="M381" s="91" t="s">
        <v>7433</v>
      </c>
      <c r="N381" s="176">
        <v>45711.0</v>
      </c>
      <c r="O381" s="176">
        <v>45834.0</v>
      </c>
      <c r="P381" s="91" t="s">
        <v>213</v>
      </c>
      <c r="Q381" s="91">
        <v>1.0</v>
      </c>
      <c r="R381" s="179" t="s">
        <v>126</v>
      </c>
      <c r="S381" s="179" t="s">
        <v>145</v>
      </c>
      <c r="T381" s="179" t="s">
        <v>101</v>
      </c>
      <c r="U381" s="179" t="s">
        <v>131</v>
      </c>
      <c r="V381" s="182"/>
      <c r="W381" s="185"/>
      <c r="X381" s="182"/>
      <c r="Y381" s="616"/>
      <c r="Z381" s="182"/>
      <c r="AA381" s="182"/>
    </row>
    <row r="382" ht="22.5" customHeight="1">
      <c r="A382" s="91">
        <f>COUNTIF('Call &amp; Chat K.-Laura'!$H$279:$H$1191,H382)</f>
        <v>1</v>
      </c>
      <c r="B382" s="576">
        <v>46120.0</v>
      </c>
      <c r="C382" s="91" t="s">
        <v>83</v>
      </c>
      <c r="D382" s="91" t="s">
        <v>155</v>
      </c>
      <c r="E382" s="91" t="s">
        <v>7447</v>
      </c>
      <c r="F382" s="178">
        <v>46120.0</v>
      </c>
      <c r="G382" s="91" t="s">
        <v>7448</v>
      </c>
      <c r="H382" s="91" t="s">
        <v>7449</v>
      </c>
      <c r="I382" s="97" t="s">
        <v>7450</v>
      </c>
      <c r="J382" s="97" t="s">
        <v>7451</v>
      </c>
      <c r="K382" s="603" t="s">
        <v>7451</v>
      </c>
      <c r="L382" s="91" t="s">
        <v>7452</v>
      </c>
      <c r="M382" s="91" t="s">
        <v>7452</v>
      </c>
      <c r="N382" s="176">
        <v>45711.0</v>
      </c>
      <c r="O382" s="176">
        <v>45834.0</v>
      </c>
      <c r="P382" s="91" t="s">
        <v>143</v>
      </c>
      <c r="Q382" s="91">
        <v>1.0</v>
      </c>
      <c r="R382" s="179" t="s">
        <v>126</v>
      </c>
      <c r="S382" s="179" t="s">
        <v>145</v>
      </c>
      <c r="T382" s="179" t="s">
        <v>101</v>
      </c>
      <c r="U382" s="179" t="s">
        <v>131</v>
      </c>
      <c r="V382" s="182"/>
      <c r="W382" s="185"/>
      <c r="X382" s="182"/>
      <c r="Y382" s="616"/>
      <c r="Z382" s="182"/>
      <c r="AA382" s="182"/>
    </row>
    <row r="383" ht="22.5" customHeight="1">
      <c r="A383" s="91">
        <f>COUNTIF('Call &amp; Chat K.-Laura'!$H$279:$H$1191,H383)</f>
        <v>1</v>
      </c>
      <c r="B383" s="576">
        <v>46120.0</v>
      </c>
      <c r="C383" s="91" t="s">
        <v>83</v>
      </c>
      <c r="D383" s="91" t="s">
        <v>155</v>
      </c>
      <c r="E383" s="91" t="s">
        <v>7454</v>
      </c>
      <c r="F383" s="178">
        <v>46120.0</v>
      </c>
      <c r="G383" s="91" t="s">
        <v>7458</v>
      </c>
      <c r="H383" s="91" t="s">
        <v>7460</v>
      </c>
      <c r="I383" s="97" t="s">
        <v>7461</v>
      </c>
      <c r="J383" s="97" t="s">
        <v>7095</v>
      </c>
      <c r="K383" s="603" t="s">
        <v>7095</v>
      </c>
      <c r="L383" s="91" t="s">
        <v>7464</v>
      </c>
      <c r="M383" s="91" t="s">
        <v>7465</v>
      </c>
      <c r="N383" s="176">
        <v>45711.0</v>
      </c>
      <c r="O383" s="176">
        <v>45834.0</v>
      </c>
      <c r="P383" s="91" t="s">
        <v>124</v>
      </c>
      <c r="Q383" s="91">
        <v>1.0</v>
      </c>
      <c r="R383" s="179" t="s">
        <v>126</v>
      </c>
      <c r="S383" s="179" t="s">
        <v>145</v>
      </c>
      <c r="T383" s="179" t="s">
        <v>101</v>
      </c>
      <c r="U383" s="179" t="s">
        <v>131</v>
      </c>
      <c r="V383" s="182"/>
      <c r="W383" s="185"/>
      <c r="X383" s="182"/>
      <c r="Y383" s="616"/>
      <c r="Z383" s="182"/>
      <c r="AA383" s="182"/>
    </row>
    <row r="384" ht="22.5" customHeight="1">
      <c r="A384" s="91">
        <f>COUNTIF('Call &amp; Chat K.-Laura'!$H$279:$H$1191,H384)</f>
        <v>1</v>
      </c>
      <c r="B384" s="576">
        <v>46120.0</v>
      </c>
      <c r="C384" s="91" t="s">
        <v>83</v>
      </c>
      <c r="D384" s="91" t="s">
        <v>155</v>
      </c>
      <c r="E384" s="91" t="s">
        <v>2049</v>
      </c>
      <c r="F384" s="178">
        <v>46120.0</v>
      </c>
      <c r="G384" s="91" t="s">
        <v>7474</v>
      </c>
      <c r="H384" s="91" t="s">
        <v>7475</v>
      </c>
      <c r="I384" s="97" t="s">
        <v>7476</v>
      </c>
      <c r="J384" s="97" t="s">
        <v>7477</v>
      </c>
      <c r="K384" s="603" t="s">
        <v>7477</v>
      </c>
      <c r="L384" s="91" t="s">
        <v>7478</v>
      </c>
      <c r="M384" s="91" t="s">
        <v>7478</v>
      </c>
      <c r="N384" s="176">
        <v>45711.0</v>
      </c>
      <c r="O384" s="176">
        <v>45834.0</v>
      </c>
      <c r="P384" s="91" t="s">
        <v>124</v>
      </c>
      <c r="Q384" s="91">
        <v>1.0</v>
      </c>
      <c r="R384" s="179" t="s">
        <v>126</v>
      </c>
      <c r="S384" s="179" t="s">
        <v>145</v>
      </c>
      <c r="T384" s="179" t="s">
        <v>101</v>
      </c>
      <c r="U384" s="179" t="s">
        <v>131</v>
      </c>
      <c r="V384" s="182"/>
      <c r="W384" s="185"/>
      <c r="X384" s="182"/>
      <c r="Y384" s="616"/>
      <c r="Z384" s="182"/>
      <c r="AA384" s="182"/>
    </row>
    <row r="385" ht="22.5" customHeight="1">
      <c r="A385" s="91">
        <f>COUNTIF('Call &amp; Chat K.-Laura'!$H$279:$H$1191,H385)</f>
        <v>1</v>
      </c>
      <c r="B385" s="576">
        <v>46120.0</v>
      </c>
      <c r="C385" s="91" t="s">
        <v>83</v>
      </c>
      <c r="D385" s="91" t="s">
        <v>155</v>
      </c>
      <c r="E385" s="91" t="s">
        <v>2489</v>
      </c>
      <c r="F385" s="178">
        <v>46120.0</v>
      </c>
      <c r="G385" s="91" t="s">
        <v>7489</v>
      </c>
      <c r="H385" s="91" t="s">
        <v>7490</v>
      </c>
      <c r="I385" s="97" t="s">
        <v>7491</v>
      </c>
      <c r="J385" s="97" t="s">
        <v>7492</v>
      </c>
      <c r="K385" s="603" t="s">
        <v>7492</v>
      </c>
      <c r="L385" s="182"/>
      <c r="M385" s="91" t="s">
        <v>7495</v>
      </c>
      <c r="N385" s="176">
        <v>45712.0</v>
      </c>
      <c r="O385" s="176">
        <v>45834.0</v>
      </c>
      <c r="P385" s="91" t="s">
        <v>124</v>
      </c>
      <c r="Q385" s="91">
        <v>0.0</v>
      </c>
      <c r="R385" s="179" t="s">
        <v>251</v>
      </c>
      <c r="S385" s="179" t="s">
        <v>127</v>
      </c>
      <c r="T385" s="179" t="s">
        <v>128</v>
      </c>
      <c r="U385" s="179" t="s">
        <v>131</v>
      </c>
      <c r="V385" s="182"/>
      <c r="W385" s="185"/>
      <c r="X385" s="182"/>
      <c r="Y385" s="180" t="s">
        <v>4193</v>
      </c>
      <c r="Z385" s="182"/>
      <c r="AA385" s="182"/>
    </row>
    <row r="386" ht="22.5" customHeight="1">
      <c r="A386" s="91">
        <f>COUNTIF('Call &amp; Chat K.-Laura'!$H$279:$H$1191,H386)</f>
        <v>1</v>
      </c>
      <c r="B386" s="576">
        <v>46120.0</v>
      </c>
      <c r="C386" s="91" t="s">
        <v>83</v>
      </c>
      <c r="D386" s="91" t="s">
        <v>155</v>
      </c>
      <c r="E386" s="91" t="s">
        <v>3754</v>
      </c>
      <c r="F386" s="178">
        <v>46120.0</v>
      </c>
      <c r="G386" s="91" t="s">
        <v>7504</v>
      </c>
      <c r="H386" s="91" t="s">
        <v>7505</v>
      </c>
      <c r="I386" s="97" t="s">
        <v>7506</v>
      </c>
      <c r="J386" s="97" t="s">
        <v>7507</v>
      </c>
      <c r="K386" s="603" t="s">
        <v>7507</v>
      </c>
      <c r="L386" s="91" t="s">
        <v>7508</v>
      </c>
      <c r="M386" s="91" t="s">
        <v>7508</v>
      </c>
      <c r="N386" s="176">
        <v>45712.0</v>
      </c>
      <c r="O386" s="176">
        <v>45834.0</v>
      </c>
      <c r="P386" s="91" t="s">
        <v>213</v>
      </c>
      <c r="Q386" s="91">
        <v>0.0</v>
      </c>
      <c r="R386" s="179" t="s">
        <v>251</v>
      </c>
      <c r="S386" s="179" t="s">
        <v>195</v>
      </c>
      <c r="T386" s="179" t="s">
        <v>128</v>
      </c>
      <c r="U386" s="179" t="s">
        <v>131</v>
      </c>
      <c r="V386" s="182"/>
      <c r="W386" s="185"/>
      <c r="X386" s="182"/>
      <c r="Y386" s="616"/>
      <c r="Z386" s="182"/>
      <c r="AA386" s="182"/>
    </row>
    <row r="387" ht="22.5" customHeight="1">
      <c r="A387" s="91">
        <f>COUNTIF('Call &amp; Chat K.-Laura'!$H$279:$H$1191,H387)</f>
        <v>1</v>
      </c>
      <c r="B387" s="576">
        <v>46120.0</v>
      </c>
      <c r="C387" s="91" t="s">
        <v>83</v>
      </c>
      <c r="D387" s="91" t="s">
        <v>155</v>
      </c>
      <c r="E387" s="91" t="s">
        <v>3770</v>
      </c>
      <c r="F387" s="178">
        <v>46120.0</v>
      </c>
      <c r="G387" s="91" t="s">
        <v>7510</v>
      </c>
      <c r="H387" s="91" t="s">
        <v>7511</v>
      </c>
      <c r="I387" s="97" t="s">
        <v>7513</v>
      </c>
      <c r="J387" s="97" t="s">
        <v>7514</v>
      </c>
      <c r="K387" s="603" t="s">
        <v>7514</v>
      </c>
      <c r="L387" s="91" t="s">
        <v>7515</v>
      </c>
      <c r="M387" s="91" t="s">
        <v>7515</v>
      </c>
      <c r="N387" s="176">
        <v>45713.0</v>
      </c>
      <c r="O387" s="176">
        <v>45834.0</v>
      </c>
      <c r="P387" s="91" t="s">
        <v>124</v>
      </c>
      <c r="Q387" s="91">
        <v>1.0</v>
      </c>
      <c r="R387" s="179" t="s">
        <v>126</v>
      </c>
      <c r="S387" s="179" t="s">
        <v>145</v>
      </c>
      <c r="T387" s="179" t="s">
        <v>101</v>
      </c>
      <c r="U387" s="179" t="s">
        <v>131</v>
      </c>
      <c r="V387" s="182"/>
      <c r="W387" s="185"/>
      <c r="X387" s="182"/>
      <c r="Y387" s="616"/>
      <c r="Z387" s="182"/>
      <c r="AA387" s="182"/>
    </row>
    <row r="388" ht="22.5" customHeight="1">
      <c r="A388" s="91">
        <f>COUNTIF('Call &amp; Chat K.-Laura'!$H$279:$H$1191,H388)</f>
        <v>1</v>
      </c>
      <c r="B388" s="576">
        <v>46120.0</v>
      </c>
      <c r="C388" s="91" t="s">
        <v>83</v>
      </c>
      <c r="D388" s="91" t="s">
        <v>155</v>
      </c>
      <c r="E388" s="91" t="s">
        <v>3281</v>
      </c>
      <c r="F388" s="178">
        <v>46120.0</v>
      </c>
      <c r="G388" s="91" t="s">
        <v>7519</v>
      </c>
      <c r="H388" s="91" t="s">
        <v>7521</v>
      </c>
      <c r="I388" s="97" t="s">
        <v>7522</v>
      </c>
      <c r="J388" s="97" t="s">
        <v>7525</v>
      </c>
      <c r="K388" s="603" t="s">
        <v>7525</v>
      </c>
      <c r="L388" s="91" t="s">
        <v>7527</v>
      </c>
      <c r="M388" s="91" t="s">
        <v>7527</v>
      </c>
      <c r="N388" s="176">
        <v>45713.0</v>
      </c>
      <c r="O388" s="176">
        <v>45834.0</v>
      </c>
      <c r="P388" s="91" t="s">
        <v>124</v>
      </c>
      <c r="Q388" s="91">
        <v>0.0</v>
      </c>
      <c r="R388" s="179" t="s">
        <v>350</v>
      </c>
      <c r="S388" s="179" t="s">
        <v>292</v>
      </c>
      <c r="T388" s="179" t="s">
        <v>101</v>
      </c>
      <c r="U388" s="179" t="s">
        <v>302</v>
      </c>
      <c r="V388" s="182"/>
      <c r="W388" s="185"/>
      <c r="X388" s="182"/>
      <c r="Y388" s="180" t="s">
        <v>7528</v>
      </c>
      <c r="Z388" s="182"/>
      <c r="AA388" s="182"/>
    </row>
    <row r="389" ht="22.5" customHeight="1">
      <c r="A389" s="91">
        <f>COUNTIF('Call &amp; Chat K.-Laura'!$H$279:$H$1191,H389)</f>
        <v>1</v>
      </c>
      <c r="B389" s="576">
        <v>46120.0</v>
      </c>
      <c r="C389" s="91" t="s">
        <v>83</v>
      </c>
      <c r="D389" s="91" t="s">
        <v>155</v>
      </c>
      <c r="E389" s="91" t="s">
        <v>3785</v>
      </c>
      <c r="F389" s="178">
        <v>46120.0</v>
      </c>
      <c r="G389" s="91" t="s">
        <v>7529</v>
      </c>
      <c r="H389" s="91" t="s">
        <v>7530</v>
      </c>
      <c r="I389" s="97" t="s">
        <v>7531</v>
      </c>
      <c r="J389" s="97" t="s">
        <v>7532</v>
      </c>
      <c r="K389" s="603" t="s">
        <v>7532</v>
      </c>
      <c r="L389" s="91" t="s">
        <v>7534</v>
      </c>
      <c r="M389" s="91" t="s">
        <v>7534</v>
      </c>
      <c r="N389" s="176">
        <v>45713.0</v>
      </c>
      <c r="O389" s="176">
        <v>45834.0</v>
      </c>
      <c r="P389" s="91" t="s">
        <v>124</v>
      </c>
      <c r="Q389" s="91">
        <v>0.0</v>
      </c>
      <c r="R389" s="179" t="s">
        <v>350</v>
      </c>
      <c r="S389" s="179" t="s">
        <v>127</v>
      </c>
      <c r="T389" s="179" t="s">
        <v>128</v>
      </c>
      <c r="U389" s="179" t="s">
        <v>873</v>
      </c>
      <c r="V389" s="182"/>
      <c r="W389" s="185"/>
      <c r="X389" s="182"/>
      <c r="Y389" s="180" t="s">
        <v>7542</v>
      </c>
      <c r="Z389" s="182"/>
      <c r="AA389" s="182"/>
    </row>
    <row r="390" ht="22.5" customHeight="1">
      <c r="A390" s="91">
        <f>COUNTIF('Call &amp; Chat K.-Laura'!$H$279:$H$1191,H390)</f>
        <v>1</v>
      </c>
      <c r="B390" s="576">
        <v>46120.0</v>
      </c>
      <c r="C390" s="91" t="s">
        <v>83</v>
      </c>
      <c r="D390" s="91" t="s">
        <v>155</v>
      </c>
      <c r="E390" s="91" t="s">
        <v>3791</v>
      </c>
      <c r="F390" s="178">
        <v>46120.0</v>
      </c>
      <c r="G390" s="91" t="s">
        <v>7552</v>
      </c>
      <c r="H390" s="91" t="s">
        <v>7553</v>
      </c>
      <c r="I390" s="97" t="s">
        <v>7554</v>
      </c>
      <c r="J390" s="97" t="s">
        <v>7555</v>
      </c>
      <c r="K390" s="603" t="s">
        <v>7555</v>
      </c>
      <c r="L390" s="91" t="s">
        <v>7556</v>
      </c>
      <c r="M390" s="91" t="s">
        <v>7556</v>
      </c>
      <c r="N390" s="176">
        <v>45713.0</v>
      </c>
      <c r="O390" s="176">
        <v>45834.0</v>
      </c>
      <c r="P390" s="91" t="s">
        <v>124</v>
      </c>
      <c r="Q390" s="91">
        <v>0.0</v>
      </c>
      <c r="R390" s="179" t="s">
        <v>350</v>
      </c>
      <c r="S390" s="179" t="s">
        <v>127</v>
      </c>
      <c r="T390" s="179" t="s">
        <v>128</v>
      </c>
      <c r="U390" s="179" t="s">
        <v>873</v>
      </c>
      <c r="V390" s="182"/>
      <c r="W390" s="185"/>
      <c r="X390" s="182"/>
      <c r="Y390" s="180" t="s">
        <v>7542</v>
      </c>
      <c r="Z390" s="182"/>
      <c r="AA390" s="182"/>
    </row>
    <row r="391" ht="22.5" customHeight="1">
      <c r="A391" s="91">
        <f>COUNTIF('Call &amp; Chat K.-Laura'!$H$279:$H$1191,H391)</f>
        <v>1</v>
      </c>
      <c r="B391" s="576">
        <v>46120.0</v>
      </c>
      <c r="C391" s="91" t="s">
        <v>83</v>
      </c>
      <c r="D391" s="91" t="s">
        <v>155</v>
      </c>
      <c r="E391" s="91" t="s">
        <v>3797</v>
      </c>
      <c r="F391" s="178">
        <v>46120.0</v>
      </c>
      <c r="G391" s="91" t="s">
        <v>7564</v>
      </c>
      <c r="H391" s="91" t="s">
        <v>7565</v>
      </c>
      <c r="I391" s="97" t="s">
        <v>7566</v>
      </c>
      <c r="J391" s="97" t="s">
        <v>7567</v>
      </c>
      <c r="K391" s="603" t="s">
        <v>7567</v>
      </c>
      <c r="L391" s="91" t="s">
        <v>7569</v>
      </c>
      <c r="M391" s="91" t="s">
        <v>7569</v>
      </c>
      <c r="N391" s="176">
        <v>45715.0</v>
      </c>
      <c r="O391" s="176">
        <v>45834.0</v>
      </c>
      <c r="P391" s="91" t="s">
        <v>115</v>
      </c>
      <c r="Q391" s="91">
        <v>0.0</v>
      </c>
      <c r="R391" s="179" t="s">
        <v>251</v>
      </c>
      <c r="S391" s="179" t="s">
        <v>195</v>
      </c>
      <c r="T391" s="179" t="s">
        <v>128</v>
      </c>
      <c r="U391" s="179" t="s">
        <v>131</v>
      </c>
      <c r="V391" s="182"/>
      <c r="W391" s="185"/>
      <c r="X391" s="182"/>
      <c r="Y391" s="616"/>
      <c r="Z391" s="182"/>
      <c r="AA391" s="182"/>
    </row>
    <row r="392" ht="22.5" customHeight="1">
      <c r="A392" s="91">
        <f>COUNTIF('Call &amp; Chat K.-Laura'!$H$279:$H$1191,H392)</f>
        <v>1</v>
      </c>
      <c r="B392" s="576">
        <v>46120.0</v>
      </c>
      <c r="C392" s="91" t="s">
        <v>83</v>
      </c>
      <c r="D392" s="91" t="s">
        <v>155</v>
      </c>
      <c r="E392" s="91" t="s">
        <v>2504</v>
      </c>
      <c r="F392" s="178">
        <v>46120.0</v>
      </c>
      <c r="G392" s="91" t="s">
        <v>7571</v>
      </c>
      <c r="H392" s="91" t="s">
        <v>7572</v>
      </c>
      <c r="I392" s="97" t="s">
        <v>7573</v>
      </c>
      <c r="J392" s="97" t="s">
        <v>7574</v>
      </c>
      <c r="K392" s="603" t="s">
        <v>7574</v>
      </c>
      <c r="L392" s="91" t="s">
        <v>7575</v>
      </c>
      <c r="M392" s="91" t="s">
        <v>7577</v>
      </c>
      <c r="N392" s="176">
        <v>45716.0</v>
      </c>
      <c r="O392" s="176">
        <v>45834.0</v>
      </c>
      <c r="P392" s="91" t="s">
        <v>143</v>
      </c>
      <c r="Q392" s="91">
        <v>0.0</v>
      </c>
      <c r="R392" s="179" t="s">
        <v>99</v>
      </c>
      <c r="S392" s="179" t="s">
        <v>127</v>
      </c>
      <c r="T392" s="179" t="s">
        <v>128</v>
      </c>
      <c r="U392" s="179" t="s">
        <v>131</v>
      </c>
      <c r="V392" s="182"/>
      <c r="W392" s="185"/>
      <c r="X392" s="182"/>
      <c r="Y392" s="180" t="s">
        <v>7237</v>
      </c>
      <c r="Z392" s="182"/>
      <c r="AA392" s="182"/>
    </row>
    <row r="393" ht="22.5" customHeight="1">
      <c r="A393" s="91">
        <f>COUNTIF('Call &amp; Chat K.-Laura'!$H$279:$H$1191,H393)</f>
        <v>1</v>
      </c>
      <c r="B393" s="576">
        <v>46120.0</v>
      </c>
      <c r="C393" s="91" t="s">
        <v>83</v>
      </c>
      <c r="D393" s="91" t="s">
        <v>155</v>
      </c>
      <c r="E393" s="91" t="s">
        <v>3320</v>
      </c>
      <c r="F393" s="178">
        <v>46120.0</v>
      </c>
      <c r="G393" s="91" t="s">
        <v>7581</v>
      </c>
      <c r="H393" s="91" t="s">
        <v>7583</v>
      </c>
      <c r="I393" s="97" t="s">
        <v>7584</v>
      </c>
      <c r="J393" s="97" t="s">
        <v>7585</v>
      </c>
      <c r="K393" s="603" t="s">
        <v>7585</v>
      </c>
      <c r="L393" s="91" t="s">
        <v>7586</v>
      </c>
      <c r="M393" s="91" t="s">
        <v>7586</v>
      </c>
      <c r="N393" s="176">
        <v>45717.0</v>
      </c>
      <c r="O393" s="176">
        <v>45834.0</v>
      </c>
      <c r="P393" s="91" t="s">
        <v>124</v>
      </c>
      <c r="Q393" s="91">
        <v>1.0</v>
      </c>
      <c r="R393" s="179" t="s">
        <v>251</v>
      </c>
      <c r="S393" s="179" t="s">
        <v>145</v>
      </c>
      <c r="T393" s="179" t="s">
        <v>101</v>
      </c>
      <c r="U393" s="179" t="s">
        <v>131</v>
      </c>
      <c r="V393" s="182"/>
      <c r="W393" s="185"/>
      <c r="X393" s="182"/>
      <c r="Y393" s="616"/>
      <c r="Z393" s="182"/>
      <c r="AA393" s="182"/>
    </row>
    <row r="394" ht="22.5" customHeight="1">
      <c r="A394" s="91">
        <f>COUNTIF('Call &amp; Chat K.-Laura'!$H$279:$H$1191,H394)</f>
        <v>1</v>
      </c>
      <c r="B394" s="576">
        <v>46120.0</v>
      </c>
      <c r="C394" s="91" t="s">
        <v>83</v>
      </c>
      <c r="D394" s="91" t="s">
        <v>155</v>
      </c>
      <c r="E394" s="91" t="s">
        <v>3803</v>
      </c>
      <c r="F394" s="178">
        <v>46120.0</v>
      </c>
      <c r="G394" s="91" t="s">
        <v>7591</v>
      </c>
      <c r="H394" s="91" t="s">
        <v>7592</v>
      </c>
      <c r="I394" s="97" t="s">
        <v>7593</v>
      </c>
      <c r="J394" s="97" t="s">
        <v>7594</v>
      </c>
      <c r="K394" s="603" t="s">
        <v>7594</v>
      </c>
      <c r="L394" s="91" t="s">
        <v>7596</v>
      </c>
      <c r="M394" s="91" t="s">
        <v>7596</v>
      </c>
      <c r="N394" s="176">
        <v>45718.0</v>
      </c>
      <c r="O394" s="176">
        <v>45834.0</v>
      </c>
      <c r="P394" s="91" t="s">
        <v>399</v>
      </c>
      <c r="Q394" s="91">
        <v>1.0</v>
      </c>
      <c r="R394" s="179" t="s">
        <v>126</v>
      </c>
      <c r="S394" s="179" t="s">
        <v>145</v>
      </c>
      <c r="T394" s="179" t="s">
        <v>101</v>
      </c>
      <c r="U394" s="179" t="s">
        <v>131</v>
      </c>
      <c r="V394" s="182"/>
      <c r="W394" s="185"/>
      <c r="X394" s="182"/>
      <c r="Y394" s="616"/>
      <c r="Z394" s="182"/>
      <c r="AA394" s="182"/>
    </row>
    <row r="395" ht="22.5" customHeight="1">
      <c r="A395" s="91">
        <f>COUNTIF('Call &amp; Chat K.-Laura'!$H$279:$H$1191,H395)</f>
        <v>1</v>
      </c>
      <c r="B395" s="576">
        <v>46120.0</v>
      </c>
      <c r="C395" s="91" t="s">
        <v>83</v>
      </c>
      <c r="D395" s="91" t="s">
        <v>155</v>
      </c>
      <c r="E395" s="91" t="s">
        <v>3822</v>
      </c>
      <c r="F395" s="178">
        <v>46120.0</v>
      </c>
      <c r="G395" s="91" t="s">
        <v>2297</v>
      </c>
      <c r="H395" s="412" t="s">
        <v>2298</v>
      </c>
      <c r="I395" s="97" t="s">
        <v>2300</v>
      </c>
      <c r="J395" s="97" t="s">
        <v>2085</v>
      </c>
      <c r="K395" s="603" t="s">
        <v>2085</v>
      </c>
      <c r="L395" s="91" t="s">
        <v>2301</v>
      </c>
      <c r="M395" s="91" t="s">
        <v>2301</v>
      </c>
      <c r="N395" s="176">
        <v>46120.0</v>
      </c>
      <c r="O395" s="176">
        <v>46134.0</v>
      </c>
      <c r="P395" s="91" t="s">
        <v>124</v>
      </c>
      <c r="Q395" s="91">
        <v>1.0</v>
      </c>
      <c r="R395" s="179" t="s">
        <v>126</v>
      </c>
      <c r="S395" s="83" t="s">
        <v>195</v>
      </c>
      <c r="T395" s="179" t="s">
        <v>101</v>
      </c>
      <c r="U395" s="179" t="s">
        <v>1050</v>
      </c>
      <c r="V395" s="182"/>
      <c r="W395" s="185"/>
      <c r="X395" s="182"/>
      <c r="Y395" s="97" t="s">
        <v>7606</v>
      </c>
      <c r="Z395" s="182"/>
      <c r="AA395" s="182"/>
    </row>
    <row r="396" ht="22.5" customHeight="1">
      <c r="A396" s="91">
        <f>COUNTIF('Call &amp; Chat K.-Laura'!$H$279:$H$1191,H396)</f>
        <v>2</v>
      </c>
      <c r="B396" s="488">
        <v>46119.0</v>
      </c>
      <c r="C396" s="91" t="s">
        <v>83</v>
      </c>
      <c r="D396" s="76" t="s">
        <v>155</v>
      </c>
      <c r="E396" s="76" t="s">
        <v>7607</v>
      </c>
      <c r="F396" s="78">
        <v>46119.0</v>
      </c>
      <c r="G396" s="76" t="s">
        <v>7608</v>
      </c>
      <c r="H396" s="76" t="s">
        <v>7609</v>
      </c>
      <c r="I396" s="88" t="s">
        <v>7610</v>
      </c>
      <c r="J396" s="88" t="s">
        <v>7611</v>
      </c>
      <c r="K396" s="475" t="s">
        <v>7611</v>
      </c>
      <c r="L396" s="76" t="s">
        <v>7612</v>
      </c>
      <c r="M396" s="76" t="s">
        <v>7612</v>
      </c>
      <c r="N396" s="74">
        <v>45996.0</v>
      </c>
      <c r="O396" s="74">
        <v>46010.0</v>
      </c>
      <c r="P396" s="76" t="s">
        <v>143</v>
      </c>
      <c r="Q396" s="91">
        <v>1.0</v>
      </c>
      <c r="R396" s="83" t="s">
        <v>99</v>
      </c>
      <c r="S396" s="83" t="s">
        <v>145</v>
      </c>
      <c r="T396" s="83" t="s">
        <v>101</v>
      </c>
      <c r="U396" s="83" t="s">
        <v>131</v>
      </c>
      <c r="V396" s="182"/>
      <c r="W396" s="83" t="s">
        <v>1035</v>
      </c>
      <c r="X396" s="182"/>
      <c r="Y396" s="89" t="s">
        <v>7614</v>
      </c>
      <c r="Z396" s="88"/>
      <c r="AA396" s="88"/>
    </row>
    <row r="397" ht="22.5" customHeight="1">
      <c r="A397" s="91">
        <f>COUNTIF('Call &amp; Chat K.-Laura'!$H$279:$H$1191,H397)</f>
        <v>1</v>
      </c>
      <c r="B397" s="488">
        <v>46119.0</v>
      </c>
      <c r="C397" s="91" t="s">
        <v>83</v>
      </c>
      <c r="D397" s="76" t="s">
        <v>155</v>
      </c>
      <c r="E397" s="76" t="s">
        <v>3412</v>
      </c>
      <c r="F397" s="78">
        <v>46119.0</v>
      </c>
      <c r="G397" s="76" t="s">
        <v>7616</v>
      </c>
      <c r="H397" s="76" t="s">
        <v>6828</v>
      </c>
      <c r="I397" s="88" t="s">
        <v>7617</v>
      </c>
      <c r="J397" s="88" t="s">
        <v>6831</v>
      </c>
      <c r="K397" s="475" t="s">
        <v>6831</v>
      </c>
      <c r="L397" s="76" t="s">
        <v>7618</v>
      </c>
      <c r="M397" s="76" t="s">
        <v>6833</v>
      </c>
      <c r="N397" s="74">
        <v>46007.0</v>
      </c>
      <c r="O397" s="74">
        <v>46021.0</v>
      </c>
      <c r="P397" s="76" t="s">
        <v>143</v>
      </c>
      <c r="Q397" s="91">
        <v>1.0</v>
      </c>
      <c r="R397" s="83" t="s">
        <v>251</v>
      </c>
      <c r="S397" s="83" t="s">
        <v>145</v>
      </c>
      <c r="T397" s="83" t="s">
        <v>101</v>
      </c>
      <c r="U397" s="83" t="s">
        <v>131</v>
      </c>
      <c r="V397" s="182"/>
      <c r="W397" s="83" t="s">
        <v>1035</v>
      </c>
      <c r="X397" s="182"/>
      <c r="Y397" s="89"/>
      <c r="Z397" s="88"/>
      <c r="AA397" s="88"/>
    </row>
    <row r="398" ht="22.5" customHeight="1">
      <c r="A398" s="91">
        <f>COUNTIF('Call &amp; Chat K.-Laura'!$H$279:$H$1191,H398)</f>
        <v>1</v>
      </c>
      <c r="B398" s="488">
        <v>46119.0</v>
      </c>
      <c r="C398" s="91" t="s">
        <v>83</v>
      </c>
      <c r="D398" s="76" t="s">
        <v>155</v>
      </c>
      <c r="E398" s="76" t="s">
        <v>7620</v>
      </c>
      <c r="F398" s="78">
        <v>46119.0</v>
      </c>
      <c r="G398" s="76" t="s">
        <v>7621</v>
      </c>
      <c r="H398" s="76" t="s">
        <v>7622</v>
      </c>
      <c r="I398" s="88" t="s">
        <v>7623</v>
      </c>
      <c r="J398" s="88" t="s">
        <v>7624</v>
      </c>
      <c r="K398" s="475" t="s">
        <v>7624</v>
      </c>
      <c r="L398" s="76" t="s">
        <v>7626</v>
      </c>
      <c r="M398" s="76" t="s">
        <v>7627</v>
      </c>
      <c r="N398" s="74">
        <v>46016.0</v>
      </c>
      <c r="O398" s="74">
        <v>46030.0</v>
      </c>
      <c r="P398" s="76" t="s">
        <v>124</v>
      </c>
      <c r="Q398" s="91">
        <v>1.0</v>
      </c>
      <c r="R398" s="83" t="s">
        <v>126</v>
      </c>
      <c r="S398" s="83" t="s">
        <v>145</v>
      </c>
      <c r="T398" s="83" t="s">
        <v>101</v>
      </c>
      <c r="U398" s="83" t="s">
        <v>131</v>
      </c>
      <c r="V398" s="182"/>
      <c r="W398" s="83" t="s">
        <v>1035</v>
      </c>
      <c r="X398" s="182"/>
      <c r="Y398" s="89"/>
      <c r="Z398" s="88"/>
      <c r="AA398" s="88"/>
    </row>
    <row r="399" ht="22.5" customHeight="1">
      <c r="A399" s="91">
        <f>COUNTIF('Call &amp; Chat K.-Laura'!$H$279:$H$1191,H399)</f>
        <v>1</v>
      </c>
      <c r="B399" s="488">
        <v>46119.0</v>
      </c>
      <c r="C399" s="91" t="s">
        <v>83</v>
      </c>
      <c r="D399" s="76" t="s">
        <v>155</v>
      </c>
      <c r="E399" s="76" t="s">
        <v>7631</v>
      </c>
      <c r="F399" s="78">
        <v>46119.0</v>
      </c>
      <c r="G399" s="76" t="s">
        <v>7634</v>
      </c>
      <c r="H399" s="76" t="s">
        <v>7636</v>
      </c>
      <c r="I399" s="88" t="s">
        <v>7637</v>
      </c>
      <c r="J399" s="88" t="s">
        <v>7638</v>
      </c>
      <c r="K399" s="475" t="s">
        <v>7638</v>
      </c>
      <c r="L399" s="76" t="s">
        <v>7639</v>
      </c>
      <c r="M399" s="76" t="s">
        <v>7639</v>
      </c>
      <c r="N399" s="74">
        <v>46022.0</v>
      </c>
      <c r="O399" s="74">
        <v>46036.0</v>
      </c>
      <c r="P399" s="76" t="s">
        <v>124</v>
      </c>
      <c r="Q399" s="91">
        <v>1.0</v>
      </c>
      <c r="R399" s="83" t="s">
        <v>126</v>
      </c>
      <c r="S399" s="83" t="s">
        <v>145</v>
      </c>
      <c r="T399" s="83" t="s">
        <v>101</v>
      </c>
      <c r="U399" s="83" t="s">
        <v>131</v>
      </c>
      <c r="V399" s="182"/>
      <c r="W399" s="83" t="s">
        <v>1035</v>
      </c>
      <c r="X399" s="182"/>
      <c r="Y399" s="89"/>
      <c r="Z399" s="88"/>
      <c r="AA399" s="88"/>
    </row>
    <row r="400" ht="22.5" customHeight="1">
      <c r="A400" s="91">
        <f>COUNTIF('Call &amp; Chat K.-Laura'!$H$279:$H$1191,H400)</f>
        <v>1</v>
      </c>
      <c r="B400" s="488">
        <v>46119.0</v>
      </c>
      <c r="C400" s="91" t="s">
        <v>83</v>
      </c>
      <c r="D400" s="76" t="s">
        <v>155</v>
      </c>
      <c r="E400" s="76" t="s">
        <v>7645</v>
      </c>
      <c r="F400" s="78">
        <v>46119.0</v>
      </c>
      <c r="G400" s="76" t="s">
        <v>7646</v>
      </c>
      <c r="H400" s="76" t="s">
        <v>7647</v>
      </c>
      <c r="I400" s="88" t="s">
        <v>7648</v>
      </c>
      <c r="J400" s="88" t="s">
        <v>7649</v>
      </c>
      <c r="K400" s="475" t="s">
        <v>7649</v>
      </c>
      <c r="L400" s="91"/>
      <c r="M400" s="76" t="s">
        <v>7651</v>
      </c>
      <c r="N400" s="74">
        <v>45928.0</v>
      </c>
      <c r="O400" s="74">
        <v>45942.0</v>
      </c>
      <c r="P400" s="76" t="s">
        <v>124</v>
      </c>
      <c r="Q400" s="91">
        <v>1.0</v>
      </c>
      <c r="R400" s="83" t="s">
        <v>350</v>
      </c>
      <c r="S400" s="83" t="s">
        <v>145</v>
      </c>
      <c r="T400" s="83" t="s">
        <v>101</v>
      </c>
      <c r="U400" s="83" t="s">
        <v>131</v>
      </c>
      <c r="V400" s="182"/>
      <c r="W400" s="83" t="s">
        <v>1035</v>
      </c>
      <c r="X400" s="182"/>
      <c r="Y400" s="89" t="s">
        <v>4449</v>
      </c>
      <c r="Z400" s="88"/>
      <c r="AA400" s="88"/>
    </row>
    <row r="401" ht="22.5" customHeight="1">
      <c r="A401" s="91">
        <f>COUNTIF('Call &amp; Chat K.-Laura'!$H$279:$H$1191,H401)</f>
        <v>1</v>
      </c>
      <c r="B401" s="488">
        <v>46119.0</v>
      </c>
      <c r="C401" s="91" t="s">
        <v>83</v>
      </c>
      <c r="D401" s="76" t="s">
        <v>155</v>
      </c>
      <c r="E401" s="76" t="s">
        <v>7664</v>
      </c>
      <c r="F401" s="78">
        <v>46119.0</v>
      </c>
      <c r="G401" s="76" t="s">
        <v>7666</v>
      </c>
      <c r="H401" s="76" t="s">
        <v>7668</v>
      </c>
      <c r="I401" s="88" t="s">
        <v>7670</v>
      </c>
      <c r="J401" s="88" t="s">
        <v>7672</v>
      </c>
      <c r="K401" s="475" t="s">
        <v>7673</v>
      </c>
      <c r="L401" s="76" t="s">
        <v>7674</v>
      </c>
      <c r="M401" s="76" t="s">
        <v>7675</v>
      </c>
      <c r="N401" s="74">
        <v>45931.0</v>
      </c>
      <c r="O401" s="74">
        <v>45945.0</v>
      </c>
      <c r="P401" s="76" t="s">
        <v>143</v>
      </c>
      <c r="Q401" s="91">
        <v>1.0</v>
      </c>
      <c r="R401" s="83" t="s">
        <v>126</v>
      </c>
      <c r="S401" s="83" t="s">
        <v>145</v>
      </c>
      <c r="T401" s="83" t="s">
        <v>101</v>
      </c>
      <c r="U401" s="83" t="s">
        <v>131</v>
      </c>
      <c r="V401" s="182"/>
      <c r="W401" s="83" t="s">
        <v>1035</v>
      </c>
      <c r="X401" s="182"/>
      <c r="Y401" s="89"/>
      <c r="Z401" s="88"/>
      <c r="AA401" s="88"/>
    </row>
    <row r="402" ht="22.5" customHeight="1">
      <c r="A402" s="91">
        <f>COUNTIF('Call &amp; Chat K.-Laura'!$H$279:$H$1191,H402)</f>
        <v>1</v>
      </c>
      <c r="B402" s="488">
        <v>46119.0</v>
      </c>
      <c r="C402" s="91" t="s">
        <v>83</v>
      </c>
      <c r="D402" s="76" t="s">
        <v>155</v>
      </c>
      <c r="E402" s="76" t="s">
        <v>7678</v>
      </c>
      <c r="F402" s="78">
        <v>46119.0</v>
      </c>
      <c r="G402" s="76" t="s">
        <v>7679</v>
      </c>
      <c r="H402" s="76" t="s">
        <v>7680</v>
      </c>
      <c r="I402" s="88" t="s">
        <v>7681</v>
      </c>
      <c r="J402" s="88" t="s">
        <v>7682</v>
      </c>
      <c r="K402" s="475" t="s">
        <v>7682</v>
      </c>
      <c r="L402" s="76" t="s">
        <v>7683</v>
      </c>
      <c r="M402" s="76" t="s">
        <v>7683</v>
      </c>
      <c r="N402" s="74">
        <v>45931.0</v>
      </c>
      <c r="O402" s="74">
        <v>45945.0</v>
      </c>
      <c r="P402" s="76" t="s">
        <v>124</v>
      </c>
      <c r="Q402" s="91">
        <v>1.0</v>
      </c>
      <c r="R402" s="83" t="s">
        <v>126</v>
      </c>
      <c r="S402" s="83" t="s">
        <v>145</v>
      </c>
      <c r="T402" s="83" t="s">
        <v>101</v>
      </c>
      <c r="U402" s="83" t="s">
        <v>131</v>
      </c>
      <c r="V402" s="182"/>
      <c r="W402" s="83" t="s">
        <v>1035</v>
      </c>
      <c r="X402" s="182"/>
      <c r="Y402" s="89"/>
      <c r="Z402" s="88"/>
      <c r="AA402" s="88"/>
    </row>
    <row r="403" ht="22.5" customHeight="1">
      <c r="A403" s="91">
        <f>COUNTIF('Call &amp; Chat K.-Laura'!$H$279:$H$1191,H403)</f>
        <v>1</v>
      </c>
      <c r="B403" s="488">
        <v>46119.0</v>
      </c>
      <c r="C403" s="91" t="s">
        <v>83</v>
      </c>
      <c r="D403" s="76" t="s">
        <v>155</v>
      </c>
      <c r="E403" s="76" t="s">
        <v>7692</v>
      </c>
      <c r="F403" s="78">
        <v>46119.0</v>
      </c>
      <c r="G403" s="76" t="s">
        <v>7693</v>
      </c>
      <c r="H403" s="76" t="s">
        <v>7694</v>
      </c>
      <c r="I403" s="88" t="s">
        <v>7695</v>
      </c>
      <c r="J403" s="88" t="s">
        <v>7696</v>
      </c>
      <c r="K403" s="475" t="s">
        <v>7696</v>
      </c>
      <c r="L403" s="76" t="s">
        <v>7698</v>
      </c>
      <c r="M403" s="76" t="s">
        <v>7700</v>
      </c>
      <c r="N403" s="74">
        <v>45933.0</v>
      </c>
      <c r="O403" s="74">
        <v>45947.0</v>
      </c>
      <c r="P403" s="76" t="s">
        <v>143</v>
      </c>
      <c r="Q403" s="91">
        <v>0.0</v>
      </c>
      <c r="R403" s="83" t="s">
        <v>251</v>
      </c>
      <c r="S403" s="83" t="s">
        <v>127</v>
      </c>
      <c r="T403" s="83" t="s">
        <v>128</v>
      </c>
      <c r="U403" s="83" t="s">
        <v>131</v>
      </c>
      <c r="V403" s="182"/>
      <c r="W403" s="83" t="s">
        <v>1035</v>
      </c>
      <c r="X403" s="182"/>
      <c r="Y403" s="89" t="s">
        <v>4193</v>
      </c>
      <c r="Z403" s="88"/>
      <c r="AA403" s="88"/>
    </row>
    <row r="404" ht="22.5" customHeight="1">
      <c r="A404" s="91">
        <f>COUNTIF('Call &amp; Chat K.-Laura'!$H$279:$H$1191,H404)</f>
        <v>1</v>
      </c>
      <c r="B404" s="488">
        <v>46119.0</v>
      </c>
      <c r="C404" s="91" t="s">
        <v>83</v>
      </c>
      <c r="D404" s="76" t="s">
        <v>155</v>
      </c>
      <c r="E404" s="76" t="s">
        <v>7711</v>
      </c>
      <c r="F404" s="78">
        <v>46119.0</v>
      </c>
      <c r="G404" s="76" t="s">
        <v>7712</v>
      </c>
      <c r="H404" s="76" t="s">
        <v>7713</v>
      </c>
      <c r="I404" s="88" t="s">
        <v>7714</v>
      </c>
      <c r="J404" s="88" t="s">
        <v>7716</v>
      </c>
      <c r="K404" s="475" t="s">
        <v>7716</v>
      </c>
      <c r="L404" s="76" t="s">
        <v>7718</v>
      </c>
      <c r="M404" s="76" t="s">
        <v>7718</v>
      </c>
      <c r="N404" s="74">
        <v>45934.0</v>
      </c>
      <c r="O404" s="74">
        <v>45948.0</v>
      </c>
      <c r="P404" s="76" t="s">
        <v>124</v>
      </c>
      <c r="Q404" s="91">
        <v>0.0</v>
      </c>
      <c r="R404" s="83" t="s">
        <v>251</v>
      </c>
      <c r="S404" s="83" t="s">
        <v>195</v>
      </c>
      <c r="T404" s="83" t="s">
        <v>128</v>
      </c>
      <c r="U404" s="83" t="s">
        <v>131</v>
      </c>
      <c r="V404" s="182"/>
      <c r="W404" s="83" t="s">
        <v>1035</v>
      </c>
      <c r="X404" s="182"/>
      <c r="Y404" s="89" t="s">
        <v>4543</v>
      </c>
      <c r="Z404" s="88"/>
      <c r="AA404" s="88"/>
    </row>
    <row r="405" ht="22.5" customHeight="1">
      <c r="A405" s="91">
        <f>COUNTIF('Call &amp; Chat K.-Laura'!$H$279:$H$1191,H405)</f>
        <v>1</v>
      </c>
      <c r="B405" s="488">
        <v>46119.0</v>
      </c>
      <c r="C405" s="91" t="s">
        <v>83</v>
      </c>
      <c r="D405" s="76" t="s">
        <v>155</v>
      </c>
      <c r="E405" s="76" t="s">
        <v>7724</v>
      </c>
      <c r="F405" s="78">
        <v>46119.0</v>
      </c>
      <c r="G405" s="76" t="s">
        <v>7725</v>
      </c>
      <c r="H405" s="76" t="s">
        <v>7726</v>
      </c>
      <c r="I405" s="88" t="s">
        <v>7727</v>
      </c>
      <c r="J405" s="88" t="s">
        <v>7728</v>
      </c>
      <c r="K405" s="475" t="s">
        <v>7729</v>
      </c>
      <c r="L405" s="91"/>
      <c r="M405" s="76" t="s">
        <v>7730</v>
      </c>
      <c r="N405" s="74">
        <v>45937.0</v>
      </c>
      <c r="O405" s="74">
        <v>45951.0</v>
      </c>
      <c r="P405" s="76" t="s">
        <v>124</v>
      </c>
      <c r="Q405" s="91">
        <v>1.0</v>
      </c>
      <c r="R405" s="83" t="s">
        <v>126</v>
      </c>
      <c r="S405" s="83" t="s">
        <v>145</v>
      </c>
      <c r="T405" s="83" t="s">
        <v>101</v>
      </c>
      <c r="U405" s="83" t="s">
        <v>131</v>
      </c>
      <c r="V405" s="182"/>
      <c r="W405" s="83" t="s">
        <v>1035</v>
      </c>
      <c r="X405" s="182"/>
      <c r="Y405" s="89"/>
      <c r="Z405" s="88"/>
      <c r="AA405" s="88"/>
    </row>
    <row r="406" ht="22.5" customHeight="1">
      <c r="A406" s="91">
        <f>COUNTIF('Call &amp; Chat K.-Laura'!$H$279:$H$1191,H406)</f>
        <v>2</v>
      </c>
      <c r="B406" s="488">
        <v>46119.0</v>
      </c>
      <c r="C406" s="91" t="s">
        <v>83</v>
      </c>
      <c r="D406" s="76" t="s">
        <v>155</v>
      </c>
      <c r="E406" s="76" t="s">
        <v>7738</v>
      </c>
      <c r="F406" s="78">
        <v>46119.0</v>
      </c>
      <c r="G406" s="76" t="s">
        <v>7739</v>
      </c>
      <c r="H406" s="76" t="s">
        <v>7740</v>
      </c>
      <c r="I406" s="88" t="s">
        <v>7741</v>
      </c>
      <c r="J406" s="88" t="s">
        <v>253</v>
      </c>
      <c r="K406" s="475" t="s">
        <v>253</v>
      </c>
      <c r="L406" s="76" t="s">
        <v>7742</v>
      </c>
      <c r="M406" s="76" t="s">
        <v>7742</v>
      </c>
      <c r="N406" s="74">
        <v>45939.0</v>
      </c>
      <c r="O406" s="74">
        <v>45953.0</v>
      </c>
      <c r="P406" s="76" t="s">
        <v>241</v>
      </c>
      <c r="Q406" s="91">
        <v>1.0</v>
      </c>
      <c r="R406" s="83" t="s">
        <v>381</v>
      </c>
      <c r="S406" s="83" t="s">
        <v>145</v>
      </c>
      <c r="T406" s="83" t="s">
        <v>101</v>
      </c>
      <c r="U406" s="83" t="s">
        <v>1050</v>
      </c>
      <c r="V406" s="182"/>
      <c r="W406" s="83" t="s">
        <v>1035</v>
      </c>
      <c r="X406" s="182"/>
      <c r="Y406" s="89" t="s">
        <v>7743</v>
      </c>
      <c r="Z406" s="88"/>
      <c r="AA406" s="88"/>
    </row>
    <row r="407" ht="22.5" customHeight="1">
      <c r="A407" s="91">
        <f>COUNTIF('Call &amp; Chat K.-Laura'!$H$279:$H$1191,H407)</f>
        <v>1</v>
      </c>
      <c r="B407" s="488">
        <v>46119.0</v>
      </c>
      <c r="C407" s="91" t="s">
        <v>83</v>
      </c>
      <c r="D407" s="76" t="s">
        <v>155</v>
      </c>
      <c r="E407" s="76" t="s">
        <v>6766</v>
      </c>
      <c r="F407" s="78">
        <v>46119.0</v>
      </c>
      <c r="G407" s="76" t="s">
        <v>7745</v>
      </c>
      <c r="H407" s="76" t="s">
        <v>2987</v>
      </c>
      <c r="I407" s="88" t="s">
        <v>2988</v>
      </c>
      <c r="J407" s="88" t="s">
        <v>2989</v>
      </c>
      <c r="K407" s="475" t="s">
        <v>2989</v>
      </c>
      <c r="L407" s="76" t="s">
        <v>2990</v>
      </c>
      <c r="M407" s="76" t="s">
        <v>2990</v>
      </c>
      <c r="N407" s="74">
        <v>45943.0</v>
      </c>
      <c r="O407" s="74">
        <v>45957.0</v>
      </c>
      <c r="P407" s="76" t="s">
        <v>213</v>
      </c>
      <c r="Q407" s="91">
        <v>0.0</v>
      </c>
      <c r="R407" s="83" t="s">
        <v>251</v>
      </c>
      <c r="S407" s="83" t="s">
        <v>195</v>
      </c>
      <c r="T407" s="83" t="s">
        <v>128</v>
      </c>
      <c r="U407" s="83" t="s">
        <v>131</v>
      </c>
      <c r="V407" s="182"/>
      <c r="W407" s="83" t="s">
        <v>1035</v>
      </c>
      <c r="X407" s="182"/>
      <c r="Y407" s="89"/>
      <c r="Z407" s="88"/>
      <c r="AA407" s="88"/>
    </row>
    <row r="408" ht="22.5" customHeight="1">
      <c r="A408" s="91">
        <f>COUNTIF('Call &amp; Chat K.-Laura'!$H$279:$H$1191,H408)</f>
        <v>1</v>
      </c>
      <c r="B408" s="488">
        <v>46119.0</v>
      </c>
      <c r="C408" s="91" t="s">
        <v>83</v>
      </c>
      <c r="D408" s="76" t="s">
        <v>155</v>
      </c>
      <c r="E408" s="76" t="s">
        <v>6784</v>
      </c>
      <c r="F408" s="78">
        <v>46119.0</v>
      </c>
      <c r="G408" s="76" t="s">
        <v>7746</v>
      </c>
      <c r="H408" s="76" t="s">
        <v>7747</v>
      </c>
      <c r="I408" s="88" t="s">
        <v>7748</v>
      </c>
      <c r="J408" s="88" t="s">
        <v>4993</v>
      </c>
      <c r="K408" s="475" t="s">
        <v>7751</v>
      </c>
      <c r="L408" s="76" t="s">
        <v>7753</v>
      </c>
      <c r="M408" s="76" t="s">
        <v>7753</v>
      </c>
      <c r="N408" s="74">
        <v>45944.0</v>
      </c>
      <c r="O408" s="74">
        <v>45958.0</v>
      </c>
      <c r="P408" s="76" t="s">
        <v>3631</v>
      </c>
      <c r="Q408" s="91">
        <v>1.0</v>
      </c>
      <c r="R408" s="83" t="s">
        <v>126</v>
      </c>
      <c r="S408" s="83" t="s">
        <v>145</v>
      </c>
      <c r="T408" s="83" t="s">
        <v>101</v>
      </c>
      <c r="U408" s="83" t="s">
        <v>131</v>
      </c>
      <c r="V408" s="182"/>
      <c r="W408" s="83" t="s">
        <v>1035</v>
      </c>
      <c r="X408" s="182"/>
      <c r="Y408" s="89"/>
      <c r="Z408" s="88"/>
      <c r="AA408" s="88"/>
    </row>
    <row r="409" ht="22.5" customHeight="1">
      <c r="A409" s="91">
        <f>COUNTIF('Call &amp; Chat K.-Laura'!$H$279:$H$1191,H409)</f>
        <v>1</v>
      </c>
      <c r="B409" s="488">
        <v>46119.0</v>
      </c>
      <c r="C409" s="91" t="s">
        <v>83</v>
      </c>
      <c r="D409" s="76" t="s">
        <v>155</v>
      </c>
      <c r="E409" s="76" t="s">
        <v>7762</v>
      </c>
      <c r="F409" s="78">
        <v>46119.0</v>
      </c>
      <c r="G409" s="76" t="s">
        <v>7763</v>
      </c>
      <c r="H409" s="76" t="s">
        <v>7764</v>
      </c>
      <c r="I409" s="88" t="s">
        <v>7765</v>
      </c>
      <c r="J409" s="88" t="s">
        <v>6460</v>
      </c>
      <c r="K409" s="475" t="s">
        <v>6460</v>
      </c>
      <c r="L409" s="76" t="s">
        <v>7766</v>
      </c>
      <c r="M409" s="76" t="s">
        <v>7767</v>
      </c>
      <c r="N409" s="74">
        <v>45944.0</v>
      </c>
      <c r="O409" s="74">
        <v>45958.0</v>
      </c>
      <c r="P409" s="76" t="s">
        <v>213</v>
      </c>
      <c r="Q409" s="91">
        <v>1.0</v>
      </c>
      <c r="R409" s="83" t="s">
        <v>126</v>
      </c>
      <c r="S409" s="83" t="s">
        <v>145</v>
      </c>
      <c r="T409" s="83" t="s">
        <v>101</v>
      </c>
      <c r="U409" s="83" t="s">
        <v>131</v>
      </c>
      <c r="V409" s="182"/>
      <c r="W409" s="83" t="s">
        <v>1035</v>
      </c>
      <c r="X409" s="182"/>
      <c r="Y409" s="89"/>
      <c r="Z409" s="88"/>
      <c r="AA409" s="88"/>
    </row>
    <row r="410" ht="22.5" customHeight="1">
      <c r="A410" s="91">
        <f>COUNTIF('Call &amp; Chat K.-Laura'!$H$279:$H$1191,H410)</f>
        <v>1</v>
      </c>
      <c r="B410" s="488">
        <v>46119.0</v>
      </c>
      <c r="C410" s="91" t="s">
        <v>83</v>
      </c>
      <c r="D410" s="76" t="s">
        <v>155</v>
      </c>
      <c r="E410" s="76" t="s">
        <v>3631</v>
      </c>
      <c r="F410" s="78">
        <v>46119.0</v>
      </c>
      <c r="G410" s="76" t="s">
        <v>7779</v>
      </c>
      <c r="H410" s="76" t="s">
        <v>7781</v>
      </c>
      <c r="I410" s="88" t="s">
        <v>7782</v>
      </c>
      <c r="J410" s="88" t="s">
        <v>7783</v>
      </c>
      <c r="K410" s="475" t="s">
        <v>7783</v>
      </c>
      <c r="L410" s="76" t="s">
        <v>7784</v>
      </c>
      <c r="M410" s="76" t="s">
        <v>7785</v>
      </c>
      <c r="N410" s="74">
        <v>45945.0</v>
      </c>
      <c r="O410" s="74">
        <v>45959.0</v>
      </c>
      <c r="P410" s="76" t="s">
        <v>124</v>
      </c>
      <c r="Q410" s="91">
        <v>1.0</v>
      </c>
      <c r="R410" s="83" t="s">
        <v>126</v>
      </c>
      <c r="S410" s="83" t="s">
        <v>145</v>
      </c>
      <c r="T410" s="83" t="s">
        <v>101</v>
      </c>
      <c r="U410" s="83" t="s">
        <v>131</v>
      </c>
      <c r="V410" s="182"/>
      <c r="W410" s="83" t="s">
        <v>1035</v>
      </c>
      <c r="X410" s="182"/>
      <c r="Y410" s="89"/>
      <c r="Z410" s="88"/>
      <c r="AA410" s="88"/>
    </row>
    <row r="411" ht="22.5" customHeight="1">
      <c r="A411" s="91">
        <f>COUNTIF('Call &amp; Chat K.-Laura'!$H$279:$H$1191,H411)</f>
        <v>1</v>
      </c>
      <c r="B411" s="488">
        <v>46119.0</v>
      </c>
      <c r="C411" s="91" t="s">
        <v>83</v>
      </c>
      <c r="D411" s="76" t="s">
        <v>155</v>
      </c>
      <c r="E411" s="76" t="s">
        <v>3559</v>
      </c>
      <c r="F411" s="78">
        <v>46119.0</v>
      </c>
      <c r="G411" s="76" t="s">
        <v>7793</v>
      </c>
      <c r="H411" s="76" t="s">
        <v>7794</v>
      </c>
      <c r="I411" s="88" t="s">
        <v>7795</v>
      </c>
      <c r="J411" s="88" t="s">
        <v>7796</v>
      </c>
      <c r="K411" s="475" t="s">
        <v>7796</v>
      </c>
      <c r="L411" s="76" t="s">
        <v>7797</v>
      </c>
      <c r="M411" s="76" t="s">
        <v>7797</v>
      </c>
      <c r="N411" s="74">
        <v>45953.0</v>
      </c>
      <c r="O411" s="74">
        <v>45967.0</v>
      </c>
      <c r="P411" s="76" t="s">
        <v>213</v>
      </c>
      <c r="Q411" s="91">
        <v>1.0</v>
      </c>
      <c r="R411" s="83" t="s">
        <v>126</v>
      </c>
      <c r="S411" s="83" t="s">
        <v>145</v>
      </c>
      <c r="T411" s="83" t="s">
        <v>101</v>
      </c>
      <c r="U411" s="83" t="s">
        <v>131</v>
      </c>
      <c r="V411" s="182"/>
      <c r="W411" s="83" t="s">
        <v>1035</v>
      </c>
      <c r="X411" s="182"/>
      <c r="Y411" s="89"/>
      <c r="Z411" s="88"/>
      <c r="AA411" s="88"/>
    </row>
    <row r="412" ht="22.5" customHeight="1">
      <c r="A412" s="91">
        <f>COUNTIF('Call &amp; Chat K.-Laura'!$H$279:$H$1191,H412)</f>
        <v>2</v>
      </c>
      <c r="B412" s="488">
        <v>46119.0</v>
      </c>
      <c r="C412" s="91" t="s">
        <v>83</v>
      </c>
      <c r="D412" s="76" t="s">
        <v>155</v>
      </c>
      <c r="E412" s="76" t="s">
        <v>7803</v>
      </c>
      <c r="F412" s="78">
        <v>46119.0</v>
      </c>
      <c r="G412" s="76" t="s">
        <v>7806</v>
      </c>
      <c r="H412" s="76" t="s">
        <v>7807</v>
      </c>
      <c r="I412" s="88" t="s">
        <v>7809</v>
      </c>
      <c r="J412" s="88" t="s">
        <v>7810</v>
      </c>
      <c r="K412" s="475" t="s">
        <v>7810</v>
      </c>
      <c r="L412" s="76" t="s">
        <v>7811</v>
      </c>
      <c r="M412" s="76" t="s">
        <v>7812</v>
      </c>
      <c r="N412" s="74">
        <v>45955.0</v>
      </c>
      <c r="O412" s="74">
        <v>45969.0</v>
      </c>
      <c r="P412" s="76" t="s">
        <v>124</v>
      </c>
      <c r="Q412" s="91">
        <v>1.0</v>
      </c>
      <c r="R412" s="83" t="s">
        <v>126</v>
      </c>
      <c r="S412" s="83" t="s">
        <v>145</v>
      </c>
      <c r="T412" s="83" t="s">
        <v>101</v>
      </c>
      <c r="U412" s="83" t="s">
        <v>131</v>
      </c>
      <c r="V412" s="182"/>
      <c r="W412" s="83" t="s">
        <v>1035</v>
      </c>
      <c r="X412" s="182"/>
      <c r="Y412" s="89"/>
      <c r="Z412" s="88"/>
      <c r="AA412" s="88"/>
    </row>
    <row r="413" ht="22.5" customHeight="1">
      <c r="A413" s="91">
        <f>COUNTIF('Call &amp; Chat K.-Laura'!$H$279:$H$1191,H413)</f>
        <v>1</v>
      </c>
      <c r="B413" s="488">
        <v>46119.0</v>
      </c>
      <c r="C413" s="91" t="s">
        <v>83</v>
      </c>
      <c r="D413" s="76" t="s">
        <v>155</v>
      </c>
      <c r="E413" s="76" t="s">
        <v>7813</v>
      </c>
      <c r="F413" s="78">
        <v>46119.0</v>
      </c>
      <c r="G413" s="76" t="s">
        <v>7814</v>
      </c>
      <c r="H413" s="76" t="s">
        <v>7815</v>
      </c>
      <c r="I413" s="88" t="s">
        <v>7816</v>
      </c>
      <c r="J413" s="88" t="s">
        <v>7818</v>
      </c>
      <c r="K413" s="475" t="s">
        <v>7818</v>
      </c>
      <c r="L413" s="76" t="s">
        <v>7819</v>
      </c>
      <c r="M413" s="76" t="s">
        <v>7819</v>
      </c>
      <c r="N413" s="74">
        <v>45955.0</v>
      </c>
      <c r="O413" s="74">
        <v>45969.0</v>
      </c>
      <c r="P413" s="76" t="s">
        <v>143</v>
      </c>
      <c r="Q413" s="91">
        <v>1.0</v>
      </c>
      <c r="R413" s="83" t="s">
        <v>126</v>
      </c>
      <c r="S413" s="83" t="s">
        <v>145</v>
      </c>
      <c r="T413" s="83" t="s">
        <v>101</v>
      </c>
      <c r="U413" s="83" t="s">
        <v>131</v>
      </c>
      <c r="V413" s="182"/>
      <c r="W413" s="83" t="s">
        <v>1035</v>
      </c>
      <c r="X413" s="182"/>
      <c r="Y413" s="89"/>
      <c r="Z413" s="88"/>
      <c r="AA413" s="88"/>
    </row>
    <row r="414" ht="22.5" customHeight="1">
      <c r="A414" s="91">
        <f>COUNTIF('Call &amp; Chat K.-Laura'!$H$279:$H$1191,H414)</f>
        <v>1</v>
      </c>
      <c r="B414" s="488">
        <v>46119.0</v>
      </c>
      <c r="C414" s="91" t="s">
        <v>83</v>
      </c>
      <c r="D414" s="76" t="s">
        <v>155</v>
      </c>
      <c r="E414" s="76" t="s">
        <v>7824</v>
      </c>
      <c r="F414" s="78">
        <v>46119.0</v>
      </c>
      <c r="G414" s="76" t="s">
        <v>7825</v>
      </c>
      <c r="H414" s="76" t="s">
        <v>7826</v>
      </c>
      <c r="I414" s="88" t="s">
        <v>7827</v>
      </c>
      <c r="J414" s="88" t="s">
        <v>7829</v>
      </c>
      <c r="K414" s="475" t="s">
        <v>7829</v>
      </c>
      <c r="L414" s="76" t="s">
        <v>7830</v>
      </c>
      <c r="M414" s="76" t="s">
        <v>7831</v>
      </c>
      <c r="N414" s="74">
        <v>45956.0</v>
      </c>
      <c r="O414" s="74">
        <v>45970.0</v>
      </c>
      <c r="P414" s="76" t="s">
        <v>124</v>
      </c>
      <c r="Q414" s="91">
        <v>0.0</v>
      </c>
      <c r="R414" s="83" t="s">
        <v>251</v>
      </c>
      <c r="S414" s="83" t="s">
        <v>195</v>
      </c>
      <c r="T414" s="83" t="s">
        <v>128</v>
      </c>
      <c r="U414" s="83" t="s">
        <v>131</v>
      </c>
      <c r="V414" s="182"/>
      <c r="W414" s="83" t="s">
        <v>1035</v>
      </c>
      <c r="X414" s="182"/>
      <c r="Y414" s="89" t="s">
        <v>4543</v>
      </c>
      <c r="Z414" s="88"/>
      <c r="AA414" s="88"/>
    </row>
    <row r="415" ht="22.5" customHeight="1">
      <c r="A415" s="91">
        <f>COUNTIF('Call &amp; Chat K.-Laura'!$H$279:$H$1191,H415)</f>
        <v>1</v>
      </c>
      <c r="B415" s="488">
        <v>46119.0</v>
      </c>
      <c r="C415" s="91" t="s">
        <v>83</v>
      </c>
      <c r="D415" s="76" t="s">
        <v>155</v>
      </c>
      <c r="E415" s="76" t="s">
        <v>7838</v>
      </c>
      <c r="F415" s="78">
        <v>46119.0</v>
      </c>
      <c r="G415" s="76" t="s">
        <v>7839</v>
      </c>
      <c r="H415" s="76" t="s">
        <v>7840</v>
      </c>
      <c r="I415" s="88" t="s">
        <v>7841</v>
      </c>
      <c r="J415" s="88" t="s">
        <v>7842</v>
      </c>
      <c r="K415" s="475" t="s">
        <v>7842</v>
      </c>
      <c r="L415" s="76" t="s">
        <v>7843</v>
      </c>
      <c r="M415" s="76" t="s">
        <v>7843</v>
      </c>
      <c r="N415" s="74">
        <v>45957.0</v>
      </c>
      <c r="O415" s="74">
        <v>45971.0</v>
      </c>
      <c r="P415" s="76" t="s">
        <v>124</v>
      </c>
      <c r="Q415" s="91">
        <v>0.0</v>
      </c>
      <c r="R415" s="83" t="s">
        <v>251</v>
      </c>
      <c r="S415" s="83" t="s">
        <v>195</v>
      </c>
      <c r="T415" s="83" t="s">
        <v>128</v>
      </c>
      <c r="U415" s="83" t="s">
        <v>131</v>
      </c>
      <c r="V415" s="182"/>
      <c r="W415" s="83" t="s">
        <v>1035</v>
      </c>
      <c r="X415" s="182"/>
      <c r="Y415" s="89" t="s">
        <v>4543</v>
      </c>
      <c r="Z415" s="88"/>
      <c r="AA415" s="88"/>
    </row>
    <row r="416" ht="22.5" customHeight="1">
      <c r="A416" s="91">
        <f>COUNTIF('Call &amp; Chat K.-Laura'!$H$279:$H$1191,H416)</f>
        <v>1</v>
      </c>
      <c r="B416" s="488">
        <v>46119.0</v>
      </c>
      <c r="C416" s="91" t="s">
        <v>83</v>
      </c>
      <c r="D416" s="76" t="s">
        <v>155</v>
      </c>
      <c r="E416" s="76" t="s">
        <v>7853</v>
      </c>
      <c r="F416" s="78">
        <v>46119.0</v>
      </c>
      <c r="G416" s="76" t="s">
        <v>7854</v>
      </c>
      <c r="H416" s="76" t="s">
        <v>7855</v>
      </c>
      <c r="I416" s="88" t="s">
        <v>7856</v>
      </c>
      <c r="J416" s="88" t="s">
        <v>7857</v>
      </c>
      <c r="K416" s="475" t="s">
        <v>7857</v>
      </c>
      <c r="L416" s="76" t="s">
        <v>7858</v>
      </c>
      <c r="M416" s="76" t="s">
        <v>7858</v>
      </c>
      <c r="N416" s="74">
        <v>45962.0</v>
      </c>
      <c r="O416" s="74">
        <v>45976.0</v>
      </c>
      <c r="P416" s="76" t="s">
        <v>143</v>
      </c>
      <c r="Q416" s="91">
        <v>1.0</v>
      </c>
      <c r="R416" s="83" t="s">
        <v>251</v>
      </c>
      <c r="S416" s="83" t="s">
        <v>145</v>
      </c>
      <c r="T416" s="83" t="s">
        <v>101</v>
      </c>
      <c r="U416" s="83" t="s">
        <v>131</v>
      </c>
      <c r="V416" s="182"/>
      <c r="W416" s="83" t="s">
        <v>1035</v>
      </c>
      <c r="X416" s="182"/>
      <c r="Y416" s="89"/>
      <c r="Z416" s="88"/>
      <c r="AA416" s="88"/>
    </row>
    <row r="417" ht="22.5" customHeight="1">
      <c r="A417" s="91">
        <f>COUNTIF('Call &amp; Chat K.-Laura'!$H$279:$H$1191,H417)</f>
        <v>1</v>
      </c>
      <c r="B417" s="488">
        <v>46119.0</v>
      </c>
      <c r="C417" s="91" t="s">
        <v>83</v>
      </c>
      <c r="D417" s="76" t="s">
        <v>155</v>
      </c>
      <c r="E417" s="76" t="s">
        <v>7866</v>
      </c>
      <c r="F417" s="78">
        <v>46119.0</v>
      </c>
      <c r="G417" s="76" t="s">
        <v>7868</v>
      </c>
      <c r="H417" s="76" t="s">
        <v>7094</v>
      </c>
      <c r="I417" s="88" t="s">
        <v>7095</v>
      </c>
      <c r="J417" s="88" t="s">
        <v>7095</v>
      </c>
      <c r="K417" s="475" t="s">
        <v>7095</v>
      </c>
      <c r="L417" s="76" t="s">
        <v>7096</v>
      </c>
      <c r="M417" s="76" t="s">
        <v>7096</v>
      </c>
      <c r="N417" s="74">
        <v>45988.0</v>
      </c>
      <c r="O417" s="74">
        <v>46002.0</v>
      </c>
      <c r="P417" s="76" t="s">
        <v>124</v>
      </c>
      <c r="Q417" s="91">
        <v>1.0</v>
      </c>
      <c r="R417" s="83" t="s">
        <v>251</v>
      </c>
      <c r="S417" s="83" t="s">
        <v>350</v>
      </c>
      <c r="T417" s="83" t="s">
        <v>101</v>
      </c>
      <c r="U417" s="83" t="s">
        <v>131</v>
      </c>
      <c r="V417" s="182"/>
      <c r="W417" s="83" t="s">
        <v>1035</v>
      </c>
      <c r="X417" s="182"/>
      <c r="Y417" s="89" t="s">
        <v>7870</v>
      </c>
      <c r="Z417" s="88"/>
      <c r="AA417" s="88"/>
    </row>
    <row r="418" ht="22.5" customHeight="1">
      <c r="A418" s="91">
        <f>COUNTIF('Call &amp; Chat K.-Laura'!$H$279:$H$1191,H418)</f>
        <v>1</v>
      </c>
      <c r="B418" s="488">
        <v>46119.0</v>
      </c>
      <c r="C418" s="91" t="s">
        <v>83</v>
      </c>
      <c r="D418" s="76" t="s">
        <v>155</v>
      </c>
      <c r="E418" s="76" t="s">
        <v>7871</v>
      </c>
      <c r="F418" s="78">
        <v>46119.0</v>
      </c>
      <c r="G418" s="76" t="s">
        <v>7872</v>
      </c>
      <c r="H418" s="76" t="s">
        <v>7873</v>
      </c>
      <c r="I418" s="88" t="s">
        <v>7874</v>
      </c>
      <c r="J418" s="88" t="s">
        <v>7874</v>
      </c>
      <c r="K418" s="475" t="s">
        <v>7874</v>
      </c>
      <c r="L418" s="76" t="s">
        <v>7875</v>
      </c>
      <c r="M418" s="76" t="s">
        <v>7875</v>
      </c>
      <c r="N418" s="74">
        <v>45989.0</v>
      </c>
      <c r="O418" s="74">
        <v>46003.0</v>
      </c>
      <c r="P418" s="76" t="s">
        <v>213</v>
      </c>
      <c r="Q418" s="91">
        <v>1.0</v>
      </c>
      <c r="R418" s="83" t="s">
        <v>126</v>
      </c>
      <c r="S418" s="83" t="s">
        <v>145</v>
      </c>
      <c r="T418" s="83" t="s">
        <v>101</v>
      </c>
      <c r="U418" s="83" t="s">
        <v>131</v>
      </c>
      <c r="V418" s="182"/>
      <c r="W418" s="83" t="s">
        <v>1035</v>
      </c>
      <c r="X418" s="182"/>
      <c r="Y418" s="89"/>
      <c r="Z418" s="88"/>
      <c r="AA418" s="88"/>
    </row>
    <row r="419" ht="22.5" customHeight="1">
      <c r="A419" s="91">
        <f>COUNTIF('Call &amp; Chat K.-Laura'!$H$279:$H$1191,H419)</f>
        <v>3</v>
      </c>
      <c r="B419" s="488">
        <v>46119.0</v>
      </c>
      <c r="C419" s="91" t="s">
        <v>83</v>
      </c>
      <c r="D419" s="76" t="s">
        <v>155</v>
      </c>
      <c r="E419" s="76" t="s">
        <v>7878</v>
      </c>
      <c r="F419" s="78">
        <v>46119.0</v>
      </c>
      <c r="G419" s="76" t="s">
        <v>7879</v>
      </c>
      <c r="H419" s="76" t="s">
        <v>7880</v>
      </c>
      <c r="I419" s="88" t="s">
        <v>7881</v>
      </c>
      <c r="J419" s="88" t="s">
        <v>7882</v>
      </c>
      <c r="K419" s="475" t="s">
        <v>7882</v>
      </c>
      <c r="L419" s="76" t="s">
        <v>7883</v>
      </c>
      <c r="M419" s="76" t="s">
        <v>7883</v>
      </c>
      <c r="N419" s="74">
        <v>45989.0</v>
      </c>
      <c r="O419" s="74">
        <v>46003.0</v>
      </c>
      <c r="P419" s="76" t="s">
        <v>124</v>
      </c>
      <c r="Q419" s="91">
        <v>1.0</v>
      </c>
      <c r="R419" s="83" t="s">
        <v>126</v>
      </c>
      <c r="S419" s="83" t="s">
        <v>145</v>
      </c>
      <c r="T419" s="83" t="s">
        <v>101</v>
      </c>
      <c r="U419" s="83" t="s">
        <v>131</v>
      </c>
      <c r="V419" s="182"/>
      <c r="W419" s="83" t="s">
        <v>1035</v>
      </c>
      <c r="X419" s="182"/>
      <c r="Y419" s="89"/>
      <c r="Z419" s="88"/>
      <c r="AA419" s="88"/>
    </row>
    <row r="420" ht="22.5" customHeight="1">
      <c r="A420" s="91">
        <f>COUNTIF('Call &amp; Chat K.-Laura'!$H$279:$H$1191,H420)</f>
        <v>1</v>
      </c>
      <c r="B420" s="488">
        <v>46119.0</v>
      </c>
      <c r="C420" s="91" t="s">
        <v>83</v>
      </c>
      <c r="D420" s="76" t="s">
        <v>155</v>
      </c>
      <c r="E420" s="76" t="s">
        <v>7891</v>
      </c>
      <c r="F420" s="78">
        <v>46119.0</v>
      </c>
      <c r="G420" s="76" t="s">
        <v>7892</v>
      </c>
      <c r="H420" s="76" t="s">
        <v>7893</v>
      </c>
      <c r="I420" s="88" t="s">
        <v>7895</v>
      </c>
      <c r="J420" s="88" t="s">
        <v>7896</v>
      </c>
      <c r="K420" s="475" t="s">
        <v>7896</v>
      </c>
      <c r="L420" s="76" t="s">
        <v>7897</v>
      </c>
      <c r="M420" s="76" t="s">
        <v>7897</v>
      </c>
      <c r="N420" s="74">
        <v>45989.0</v>
      </c>
      <c r="O420" s="74">
        <v>46003.0</v>
      </c>
      <c r="P420" s="76" t="s">
        <v>124</v>
      </c>
      <c r="Q420" s="91">
        <v>1.0</v>
      </c>
      <c r="R420" s="83" t="s">
        <v>126</v>
      </c>
      <c r="S420" s="83" t="s">
        <v>350</v>
      </c>
      <c r="T420" s="83" t="s">
        <v>101</v>
      </c>
      <c r="U420" s="83" t="s">
        <v>1050</v>
      </c>
      <c r="V420" s="182"/>
      <c r="W420" s="83" t="s">
        <v>1035</v>
      </c>
      <c r="X420" s="182"/>
      <c r="Y420" s="89" t="s">
        <v>7898</v>
      </c>
      <c r="Z420" s="88"/>
      <c r="AA420" s="88"/>
    </row>
    <row r="421" ht="22.5" customHeight="1">
      <c r="A421" s="91">
        <f>COUNTIF('Call &amp; Chat K.-Laura'!$H$279:$H$1191,H421)</f>
        <v>1</v>
      </c>
      <c r="B421" s="488">
        <v>46119.0</v>
      </c>
      <c r="C421" s="91" t="s">
        <v>83</v>
      </c>
      <c r="D421" s="76" t="s">
        <v>155</v>
      </c>
      <c r="E421" s="76" t="s">
        <v>3313</v>
      </c>
      <c r="F421" s="78">
        <v>46119.0</v>
      </c>
      <c r="G421" s="76" t="s">
        <v>7905</v>
      </c>
      <c r="H421" s="76" t="s">
        <v>7906</v>
      </c>
      <c r="I421" s="88" t="s">
        <v>7907</v>
      </c>
      <c r="J421" s="88" t="s">
        <v>7908</v>
      </c>
      <c r="K421" s="475" t="s">
        <v>7908</v>
      </c>
      <c r="L421" s="76" t="s">
        <v>7909</v>
      </c>
      <c r="M421" s="76" t="s">
        <v>7909</v>
      </c>
      <c r="N421" s="74">
        <v>45989.0</v>
      </c>
      <c r="O421" s="74">
        <v>46003.0</v>
      </c>
      <c r="P421" s="76" t="s">
        <v>143</v>
      </c>
      <c r="Q421" s="91">
        <v>0.0</v>
      </c>
      <c r="R421" s="83" t="s">
        <v>251</v>
      </c>
      <c r="S421" s="83" t="s">
        <v>195</v>
      </c>
      <c r="T421" s="83" t="s">
        <v>128</v>
      </c>
      <c r="U421" s="83" t="s">
        <v>131</v>
      </c>
      <c r="V421" s="182"/>
      <c r="W421" s="83" t="s">
        <v>1035</v>
      </c>
      <c r="X421" s="182"/>
      <c r="Y421" s="89" t="s">
        <v>4543</v>
      </c>
      <c r="Z421" s="88"/>
      <c r="AA421" s="88"/>
    </row>
    <row r="422" ht="22.5" customHeight="1">
      <c r="A422" s="91">
        <f>COUNTIF('Call &amp; Chat K.-Laura'!$H$279:$H$1191,H422)</f>
        <v>1</v>
      </c>
      <c r="B422" s="488">
        <v>46119.0</v>
      </c>
      <c r="C422" s="91" t="s">
        <v>83</v>
      </c>
      <c r="D422" s="76" t="s">
        <v>155</v>
      </c>
      <c r="E422" s="76" t="s">
        <v>7913</v>
      </c>
      <c r="F422" s="78">
        <v>46119.0</v>
      </c>
      <c r="G422" s="76" t="s">
        <v>7915</v>
      </c>
      <c r="H422" s="76" t="s">
        <v>7916</v>
      </c>
      <c r="I422" s="88" t="s">
        <v>7917</v>
      </c>
      <c r="J422" s="88" t="s">
        <v>7918</v>
      </c>
      <c r="K422" s="475" t="s">
        <v>7918</v>
      </c>
      <c r="L422" s="76" t="s">
        <v>7919</v>
      </c>
      <c r="M422" s="76" t="s">
        <v>7919</v>
      </c>
      <c r="N422" s="74">
        <v>45990.0</v>
      </c>
      <c r="O422" s="74">
        <v>46004.0</v>
      </c>
      <c r="P422" s="76" t="s">
        <v>124</v>
      </c>
      <c r="Q422" s="91">
        <v>1.0</v>
      </c>
      <c r="R422" s="83" t="s">
        <v>126</v>
      </c>
      <c r="S422" s="83" t="s">
        <v>145</v>
      </c>
      <c r="T422" s="83" t="s">
        <v>101</v>
      </c>
      <c r="U422" s="83" t="s">
        <v>131</v>
      </c>
      <c r="V422" s="182"/>
      <c r="W422" s="83" t="s">
        <v>1035</v>
      </c>
      <c r="X422" s="182"/>
      <c r="Y422" s="89"/>
      <c r="Z422" s="88"/>
      <c r="AA422" s="88"/>
    </row>
    <row r="423" ht="22.5" customHeight="1">
      <c r="A423" s="91">
        <f>COUNTIF('Call &amp; Chat K.-Laura'!$H$279:$H$1191,H423)</f>
        <v>2</v>
      </c>
      <c r="B423" s="488">
        <v>46119.0</v>
      </c>
      <c r="C423" s="91" t="s">
        <v>83</v>
      </c>
      <c r="D423" s="76" t="s">
        <v>155</v>
      </c>
      <c r="E423" s="76" t="s">
        <v>7925</v>
      </c>
      <c r="F423" s="78">
        <v>46119.0</v>
      </c>
      <c r="G423" s="76" t="s">
        <v>7926</v>
      </c>
      <c r="H423" s="76" t="s">
        <v>7927</v>
      </c>
      <c r="I423" s="88" t="s">
        <v>7928</v>
      </c>
      <c r="J423" s="88" t="s">
        <v>7929</v>
      </c>
      <c r="K423" s="475" t="s">
        <v>7929</v>
      </c>
      <c r="L423" s="76" t="s">
        <v>7930</v>
      </c>
      <c r="M423" s="76" t="s">
        <v>7930</v>
      </c>
      <c r="N423" s="74">
        <v>45990.0</v>
      </c>
      <c r="O423" s="74">
        <v>46004.0</v>
      </c>
      <c r="P423" s="76" t="s">
        <v>124</v>
      </c>
      <c r="Q423" s="91">
        <v>1.0</v>
      </c>
      <c r="R423" s="83" t="s">
        <v>126</v>
      </c>
      <c r="S423" s="83" t="s">
        <v>145</v>
      </c>
      <c r="T423" s="83" t="s">
        <v>101</v>
      </c>
      <c r="U423" s="83" t="s">
        <v>1050</v>
      </c>
      <c r="V423" s="182"/>
      <c r="W423" s="83" t="s">
        <v>1035</v>
      </c>
      <c r="X423" s="182"/>
      <c r="Y423" s="89" t="s">
        <v>7934</v>
      </c>
      <c r="Z423" s="88"/>
      <c r="AA423" s="88"/>
    </row>
    <row r="424" ht="22.5" customHeight="1">
      <c r="A424" s="91">
        <f>COUNTIF('Call &amp; Chat K.-Laura'!$H$279:$H$1191,H424)</f>
        <v>1</v>
      </c>
      <c r="B424" s="488">
        <v>46119.0</v>
      </c>
      <c r="C424" s="91" t="s">
        <v>83</v>
      </c>
      <c r="D424" s="76" t="s">
        <v>155</v>
      </c>
      <c r="E424" s="76" t="s">
        <v>2502</v>
      </c>
      <c r="F424" s="78">
        <v>46119.0</v>
      </c>
      <c r="G424" s="76" t="s">
        <v>7941</v>
      </c>
      <c r="H424" s="76" t="s">
        <v>7942</v>
      </c>
      <c r="I424" s="88" t="s">
        <v>7943</v>
      </c>
      <c r="J424" s="88" t="s">
        <v>7944</v>
      </c>
      <c r="K424" s="475" t="s">
        <v>7945</v>
      </c>
      <c r="L424" s="91"/>
      <c r="M424" s="76" t="s">
        <v>7946</v>
      </c>
      <c r="N424" s="74">
        <v>45991.0</v>
      </c>
      <c r="O424" s="74">
        <v>46005.0</v>
      </c>
      <c r="P424" s="76" t="s">
        <v>124</v>
      </c>
      <c r="Q424" s="91">
        <v>0.0</v>
      </c>
      <c r="R424" s="83" t="s">
        <v>350</v>
      </c>
      <c r="S424" s="83" t="s">
        <v>127</v>
      </c>
      <c r="T424" s="83" t="s">
        <v>128</v>
      </c>
      <c r="U424" s="83" t="s">
        <v>283</v>
      </c>
      <c r="V424" s="182"/>
      <c r="W424" s="83" t="s">
        <v>1035</v>
      </c>
      <c r="X424" s="182"/>
      <c r="Y424" s="89" t="s">
        <v>7947</v>
      </c>
      <c r="Z424" s="88"/>
      <c r="AA424" s="88"/>
    </row>
    <row r="425" ht="22.5" customHeight="1">
      <c r="A425" s="91">
        <f>COUNTIF('Call &amp; Chat K.-Laura'!$H$279:$H$1191,H425)</f>
        <v>1</v>
      </c>
      <c r="B425" s="488">
        <v>46119.0</v>
      </c>
      <c r="C425" s="91" t="s">
        <v>83</v>
      </c>
      <c r="D425" s="76" t="s">
        <v>155</v>
      </c>
      <c r="E425" s="76" t="s">
        <v>7952</v>
      </c>
      <c r="F425" s="78">
        <v>46119.0</v>
      </c>
      <c r="G425" s="76" t="s">
        <v>7954</v>
      </c>
      <c r="H425" s="76" t="s">
        <v>7955</v>
      </c>
      <c r="I425" s="88" t="s">
        <v>7956</v>
      </c>
      <c r="J425" s="88" t="s">
        <v>7957</v>
      </c>
      <c r="K425" s="475" t="s">
        <v>7957</v>
      </c>
      <c r="L425" s="76" t="s">
        <v>7958</v>
      </c>
      <c r="M425" s="76" t="s">
        <v>7958</v>
      </c>
      <c r="N425" s="74">
        <v>45991.0</v>
      </c>
      <c r="O425" s="74">
        <v>46005.0</v>
      </c>
      <c r="P425" s="76" t="s">
        <v>124</v>
      </c>
      <c r="Q425" s="91">
        <v>1.0</v>
      </c>
      <c r="R425" s="83" t="s">
        <v>126</v>
      </c>
      <c r="S425" s="83" t="s">
        <v>145</v>
      </c>
      <c r="T425" s="83" t="s">
        <v>101</v>
      </c>
      <c r="U425" s="83" t="s">
        <v>131</v>
      </c>
      <c r="V425" s="182"/>
      <c r="W425" s="83" t="s">
        <v>1035</v>
      </c>
      <c r="X425" s="182"/>
      <c r="Y425" s="89"/>
      <c r="Z425" s="88"/>
      <c r="AA425" s="88"/>
    </row>
    <row r="426" ht="22.5" customHeight="1">
      <c r="A426" s="91">
        <f>COUNTIF('Call &amp; Chat K.-Laura'!$H$279:$H$1191,H426)</f>
        <v>1</v>
      </c>
      <c r="B426" s="488">
        <v>46119.0</v>
      </c>
      <c r="C426" s="91" t="s">
        <v>83</v>
      </c>
      <c r="D426" s="76" t="s">
        <v>155</v>
      </c>
      <c r="E426" s="76" t="s">
        <v>7964</v>
      </c>
      <c r="F426" s="78">
        <v>46119.0</v>
      </c>
      <c r="G426" s="76" t="s">
        <v>7965</v>
      </c>
      <c r="H426" s="76" t="s">
        <v>7966</v>
      </c>
      <c r="I426" s="88" t="s">
        <v>7967</v>
      </c>
      <c r="J426" s="88" t="s">
        <v>7968</v>
      </c>
      <c r="K426" s="475" t="s">
        <v>7968</v>
      </c>
      <c r="L426" s="76" t="s">
        <v>7969</v>
      </c>
      <c r="M426" s="76" t="s">
        <v>7970</v>
      </c>
      <c r="N426" s="74">
        <v>45994.0</v>
      </c>
      <c r="O426" s="74">
        <v>46008.0</v>
      </c>
      <c r="P426" s="76" t="s">
        <v>124</v>
      </c>
      <c r="Q426" s="91">
        <v>1.0</v>
      </c>
      <c r="R426" s="83" t="s">
        <v>126</v>
      </c>
      <c r="S426" s="83" t="s">
        <v>145</v>
      </c>
      <c r="T426" s="83" t="s">
        <v>101</v>
      </c>
      <c r="U426" s="83" t="s">
        <v>131</v>
      </c>
      <c r="V426" s="182"/>
      <c r="W426" s="83" t="s">
        <v>1035</v>
      </c>
      <c r="X426" s="182"/>
      <c r="Y426" s="89"/>
      <c r="Z426" s="88"/>
      <c r="AA426" s="88"/>
    </row>
    <row r="427" ht="22.5" customHeight="1">
      <c r="A427" s="91">
        <f>COUNTIF('Call &amp; Chat K.-Laura'!$H$279:$H$1191,H427)</f>
        <v>1</v>
      </c>
      <c r="B427" s="488">
        <v>46119.0</v>
      </c>
      <c r="C427" s="91" t="s">
        <v>83</v>
      </c>
      <c r="D427" s="76" t="s">
        <v>155</v>
      </c>
      <c r="E427" s="76" t="s">
        <v>7972</v>
      </c>
      <c r="F427" s="78">
        <v>46119.0</v>
      </c>
      <c r="G427" s="76" t="s">
        <v>7973</v>
      </c>
      <c r="H427" s="76" t="s">
        <v>7974</v>
      </c>
      <c r="I427" s="88" t="s">
        <v>7975</v>
      </c>
      <c r="J427" s="88" t="s">
        <v>7977</v>
      </c>
      <c r="K427" s="475" t="s">
        <v>7977</v>
      </c>
      <c r="L427" s="76" t="s">
        <v>7978</v>
      </c>
      <c r="M427" s="76" t="s">
        <v>7978</v>
      </c>
      <c r="N427" s="74">
        <v>45994.0</v>
      </c>
      <c r="O427" s="74">
        <v>46008.0</v>
      </c>
      <c r="P427" s="76" t="s">
        <v>124</v>
      </c>
      <c r="Q427" s="91">
        <v>1.0</v>
      </c>
      <c r="R427" s="83" t="s">
        <v>126</v>
      </c>
      <c r="S427" s="83" t="s">
        <v>145</v>
      </c>
      <c r="T427" s="83" t="s">
        <v>101</v>
      </c>
      <c r="U427" s="83" t="s">
        <v>131</v>
      </c>
      <c r="V427" s="182"/>
      <c r="W427" s="83" t="s">
        <v>1035</v>
      </c>
      <c r="X427" s="182"/>
      <c r="Y427" s="89"/>
      <c r="Z427" s="88"/>
      <c r="AA427" s="88"/>
    </row>
    <row r="428" ht="22.5" customHeight="1">
      <c r="A428" s="91">
        <f>COUNTIF('Call &amp; Chat K.-Laura'!$H$279:$H$1191,H428)</f>
        <v>3</v>
      </c>
      <c r="B428" s="488">
        <v>46119.0</v>
      </c>
      <c r="C428" s="91" t="s">
        <v>83</v>
      </c>
      <c r="D428" s="76" t="s">
        <v>155</v>
      </c>
      <c r="E428" s="76" t="s">
        <v>7979</v>
      </c>
      <c r="F428" s="78">
        <v>46119.0</v>
      </c>
      <c r="G428" s="76" t="s">
        <v>7980</v>
      </c>
      <c r="H428" s="76" t="s">
        <v>7981</v>
      </c>
      <c r="I428" s="88" t="s">
        <v>7982</v>
      </c>
      <c r="J428" s="88" t="s">
        <v>7983</v>
      </c>
      <c r="K428" s="475" t="s">
        <v>7983</v>
      </c>
      <c r="L428" s="76" t="s">
        <v>7984</v>
      </c>
      <c r="M428" s="76" t="s">
        <v>7985</v>
      </c>
      <c r="N428" s="74">
        <v>45994.0</v>
      </c>
      <c r="O428" s="74">
        <v>46008.0</v>
      </c>
      <c r="P428" s="76" t="s">
        <v>124</v>
      </c>
      <c r="Q428" s="91">
        <v>1.0</v>
      </c>
      <c r="R428" s="83" t="s">
        <v>126</v>
      </c>
      <c r="S428" s="83" t="s">
        <v>145</v>
      </c>
      <c r="T428" s="83" t="s">
        <v>101</v>
      </c>
      <c r="U428" s="83" t="s">
        <v>131</v>
      </c>
      <c r="V428" s="182"/>
      <c r="W428" s="83" t="s">
        <v>1035</v>
      </c>
      <c r="X428" s="182"/>
      <c r="Y428" s="89"/>
      <c r="Z428" s="88"/>
      <c r="AA428" s="88"/>
    </row>
    <row r="429" ht="22.5" customHeight="1">
      <c r="A429" s="91">
        <f>COUNTIF('Call &amp; Chat K.-Laura'!$H$279:$H$1191,H429)</f>
        <v>2</v>
      </c>
      <c r="B429" s="488">
        <v>46119.0</v>
      </c>
      <c r="C429" s="91" t="s">
        <v>83</v>
      </c>
      <c r="D429" s="76" t="s">
        <v>155</v>
      </c>
      <c r="E429" s="76" t="s">
        <v>4320</v>
      </c>
      <c r="F429" s="78">
        <v>46119.0</v>
      </c>
      <c r="G429" s="76" t="s">
        <v>2241</v>
      </c>
      <c r="H429" s="761" t="s">
        <v>2242</v>
      </c>
      <c r="I429" s="88" t="s">
        <v>2243</v>
      </c>
      <c r="J429" s="88" t="s">
        <v>2244</v>
      </c>
      <c r="K429" s="475" t="s">
        <v>2244</v>
      </c>
      <c r="L429" s="76" t="s">
        <v>2245</v>
      </c>
      <c r="M429" s="76" t="s">
        <v>2246</v>
      </c>
      <c r="N429" s="74">
        <v>46118.0</v>
      </c>
      <c r="O429" s="74">
        <v>45767.0</v>
      </c>
      <c r="P429" s="76" t="s">
        <v>143</v>
      </c>
      <c r="Q429" s="91">
        <v>1.0</v>
      </c>
      <c r="R429" s="83" t="s">
        <v>126</v>
      </c>
      <c r="S429" s="83" t="s">
        <v>145</v>
      </c>
      <c r="T429" s="83" t="s">
        <v>101</v>
      </c>
      <c r="U429" s="83" t="s">
        <v>131</v>
      </c>
      <c r="V429" s="182"/>
      <c r="W429" s="83" t="s">
        <v>1035</v>
      </c>
      <c r="X429" s="182"/>
      <c r="Y429" s="88"/>
      <c r="Z429" s="88"/>
      <c r="AA429" s="88"/>
    </row>
    <row r="430" ht="22.5" customHeight="1">
      <c r="A430" s="91">
        <f>COUNTIF('Call &amp; Chat K.-Laura'!$H$279:$H$1191,H430)</f>
        <v>2</v>
      </c>
      <c r="B430" s="488">
        <v>46119.0</v>
      </c>
      <c r="C430" s="91" t="s">
        <v>83</v>
      </c>
      <c r="D430" s="76" t="s">
        <v>155</v>
      </c>
      <c r="E430" s="76" t="s">
        <v>4321</v>
      </c>
      <c r="F430" s="78">
        <v>46119.0</v>
      </c>
      <c r="G430" s="76" t="s">
        <v>2258</v>
      </c>
      <c r="H430" s="761" t="s">
        <v>2259</v>
      </c>
      <c r="I430" s="88" t="s">
        <v>2260</v>
      </c>
      <c r="J430" s="88" t="s">
        <v>2261</v>
      </c>
      <c r="K430" s="475" t="s">
        <v>2261</v>
      </c>
      <c r="L430" s="76" t="s">
        <v>2262</v>
      </c>
      <c r="M430" s="76" t="s">
        <v>2263</v>
      </c>
      <c r="N430" s="74">
        <v>46119.0</v>
      </c>
      <c r="O430" s="74">
        <v>45768.0</v>
      </c>
      <c r="P430" s="76" t="s">
        <v>124</v>
      </c>
      <c r="Q430" s="91">
        <v>1.0</v>
      </c>
      <c r="R430" s="83" t="s">
        <v>126</v>
      </c>
      <c r="S430" s="83" t="s">
        <v>145</v>
      </c>
      <c r="T430" s="83" t="s">
        <v>101</v>
      </c>
      <c r="U430" s="83" t="s">
        <v>131</v>
      </c>
      <c r="V430" s="182"/>
      <c r="W430" s="83" t="s">
        <v>1035</v>
      </c>
      <c r="X430" s="182"/>
      <c r="Y430" s="88"/>
      <c r="Z430" s="88"/>
      <c r="AA430" s="88"/>
    </row>
    <row r="431" ht="22.5" customHeight="1">
      <c r="A431" s="91">
        <f>COUNTIF('Call &amp; Chat K.-Laura'!$H$279:$H$1191,H431)</f>
        <v>2</v>
      </c>
      <c r="B431" s="488">
        <v>46119.0</v>
      </c>
      <c r="C431" s="91" t="s">
        <v>83</v>
      </c>
      <c r="D431" s="76" t="s">
        <v>155</v>
      </c>
      <c r="E431" s="76" t="s">
        <v>4322</v>
      </c>
      <c r="F431" s="78">
        <v>46119.0</v>
      </c>
      <c r="G431" s="76" t="s">
        <v>2276</v>
      </c>
      <c r="H431" s="761" t="s">
        <v>2277</v>
      </c>
      <c r="I431" s="88" t="s">
        <v>2278</v>
      </c>
      <c r="J431" s="88" t="s">
        <v>2279</v>
      </c>
      <c r="K431" s="475" t="s">
        <v>2280</v>
      </c>
      <c r="L431" s="76" t="s">
        <v>2281</v>
      </c>
      <c r="M431" s="76" t="s">
        <v>2281</v>
      </c>
      <c r="N431" s="74">
        <v>46119.0</v>
      </c>
      <c r="O431" s="74">
        <v>45768.0</v>
      </c>
      <c r="P431" s="76" t="s">
        <v>143</v>
      </c>
      <c r="Q431" s="91">
        <v>1.0</v>
      </c>
      <c r="R431" s="83" t="s">
        <v>126</v>
      </c>
      <c r="S431" s="83" t="s">
        <v>350</v>
      </c>
      <c r="T431" s="83" t="s">
        <v>101</v>
      </c>
      <c r="U431" s="83" t="s">
        <v>1050</v>
      </c>
      <c r="V431" s="182"/>
      <c r="W431" s="83" t="s">
        <v>1035</v>
      </c>
      <c r="X431" s="182"/>
      <c r="Y431" s="88" t="s">
        <v>7990</v>
      </c>
      <c r="Z431" s="88"/>
      <c r="AA431" s="88"/>
    </row>
    <row r="432" ht="22.5" customHeight="1">
      <c r="A432" s="91">
        <f>COUNTIF('Call &amp; Chat K.-Laura'!$H$279:$H$1191,H432)</f>
        <v>2</v>
      </c>
      <c r="B432" s="488">
        <v>46119.0</v>
      </c>
      <c r="C432" s="91" t="s">
        <v>83</v>
      </c>
      <c r="D432" s="91" t="s">
        <v>125</v>
      </c>
      <c r="E432" s="91">
        <v>399.0</v>
      </c>
      <c r="F432" s="178">
        <v>46096.0</v>
      </c>
      <c r="G432" s="91" t="s">
        <v>7991</v>
      </c>
      <c r="H432" s="91" t="s">
        <v>7992</v>
      </c>
      <c r="I432" s="97" t="s">
        <v>7993</v>
      </c>
      <c r="J432" s="97" t="s">
        <v>7995</v>
      </c>
      <c r="K432" s="603" t="s">
        <v>7995</v>
      </c>
      <c r="L432" s="91" t="s">
        <v>7996</v>
      </c>
      <c r="M432" s="91" t="s">
        <v>7996</v>
      </c>
      <c r="N432" s="183">
        <v>46096.0</v>
      </c>
      <c r="O432" s="176">
        <v>46110.0</v>
      </c>
      <c r="P432" s="91" t="s">
        <v>124</v>
      </c>
      <c r="Q432" s="91">
        <v>0.0</v>
      </c>
      <c r="R432" s="83" t="s">
        <v>292</v>
      </c>
      <c r="S432" s="83" t="s">
        <v>145</v>
      </c>
      <c r="T432" s="83" t="s">
        <v>101</v>
      </c>
      <c r="U432" s="83" t="s">
        <v>3435</v>
      </c>
      <c r="V432" s="182"/>
      <c r="W432" s="83" t="s">
        <v>1035</v>
      </c>
      <c r="X432" s="182"/>
      <c r="Y432" s="89" t="s">
        <v>7998</v>
      </c>
      <c r="Z432" s="88"/>
      <c r="AA432" s="88"/>
    </row>
    <row r="433" ht="22.5" customHeight="1">
      <c r="A433" s="91">
        <f>COUNTIF('Call &amp; Chat K.-Laura'!$H$279:$H$1191,H433)</f>
        <v>2</v>
      </c>
      <c r="B433" s="488">
        <v>46119.0</v>
      </c>
      <c r="C433" s="91" t="s">
        <v>83</v>
      </c>
      <c r="D433" s="91" t="s">
        <v>125</v>
      </c>
      <c r="E433" s="91">
        <v>398.0</v>
      </c>
      <c r="F433" s="178">
        <v>46095.0</v>
      </c>
      <c r="G433" s="91" t="s">
        <v>8000</v>
      </c>
      <c r="H433" s="91" t="s">
        <v>8001</v>
      </c>
      <c r="I433" s="97" t="s">
        <v>8002</v>
      </c>
      <c r="J433" s="97" t="s">
        <v>8004</v>
      </c>
      <c r="K433" s="603" t="s">
        <v>8004</v>
      </c>
      <c r="L433" s="91" t="s">
        <v>8005</v>
      </c>
      <c r="M433" s="91" t="s">
        <v>8005</v>
      </c>
      <c r="N433" s="183">
        <v>46095.0</v>
      </c>
      <c r="O433" s="176">
        <v>46109.0</v>
      </c>
      <c r="P433" s="91" t="s">
        <v>143</v>
      </c>
      <c r="Q433" s="91">
        <v>1.0</v>
      </c>
      <c r="R433" s="83" t="s">
        <v>126</v>
      </c>
      <c r="S433" s="83" t="s">
        <v>145</v>
      </c>
      <c r="T433" s="83" t="s">
        <v>101</v>
      </c>
      <c r="U433" s="83" t="s">
        <v>131</v>
      </c>
      <c r="V433" s="182"/>
      <c r="W433" s="83" t="s">
        <v>1035</v>
      </c>
      <c r="X433" s="182"/>
      <c r="Y433" s="616"/>
      <c r="Z433" s="88"/>
      <c r="AA433" s="88"/>
    </row>
    <row r="434" ht="22.5" customHeight="1">
      <c r="A434" s="91">
        <f>COUNTIF('Call &amp; Chat K.-Laura'!$H$279:$H$1191,H434)</f>
        <v>2</v>
      </c>
      <c r="B434" s="488">
        <v>46119.0</v>
      </c>
      <c r="C434" s="91" t="s">
        <v>83</v>
      </c>
      <c r="D434" s="91" t="s">
        <v>125</v>
      </c>
      <c r="E434" s="91">
        <v>170.0</v>
      </c>
      <c r="F434" s="78">
        <v>46098.0</v>
      </c>
      <c r="G434" s="76" t="s">
        <v>909</v>
      </c>
      <c r="H434" s="76" t="s">
        <v>910</v>
      </c>
      <c r="I434" s="88" t="s">
        <v>911</v>
      </c>
      <c r="J434" s="88" t="s">
        <v>912</v>
      </c>
      <c r="K434" s="475" t="s">
        <v>912</v>
      </c>
      <c r="L434" s="76" t="s">
        <v>913</v>
      </c>
      <c r="M434" s="76" t="s">
        <v>913</v>
      </c>
      <c r="N434" s="92">
        <v>46098.0</v>
      </c>
      <c r="O434" s="74">
        <v>46112.0</v>
      </c>
      <c r="P434" s="76" t="s">
        <v>124</v>
      </c>
      <c r="Q434" s="91">
        <v>1.0</v>
      </c>
      <c r="R434" s="83" t="s">
        <v>126</v>
      </c>
      <c r="S434" s="83" t="s">
        <v>145</v>
      </c>
      <c r="T434" s="83" t="s">
        <v>101</v>
      </c>
      <c r="U434" s="83" t="s">
        <v>131</v>
      </c>
      <c r="V434" s="182"/>
      <c r="W434" s="83" t="s">
        <v>1035</v>
      </c>
      <c r="X434" s="182"/>
      <c r="Y434" s="616"/>
      <c r="Z434" s="88"/>
      <c r="AA434" s="88"/>
    </row>
    <row r="435" ht="22.5" customHeight="1">
      <c r="A435" s="91">
        <f>COUNTIF('Call &amp; Chat K.-Laura'!$H$279:$H$1191,H435)</f>
        <v>2</v>
      </c>
      <c r="B435" s="488">
        <v>46119.0</v>
      </c>
      <c r="C435" s="91" t="s">
        <v>83</v>
      </c>
      <c r="D435" s="91" t="s">
        <v>125</v>
      </c>
      <c r="E435" s="91">
        <v>171.0</v>
      </c>
      <c r="F435" s="78">
        <v>46101.0</v>
      </c>
      <c r="G435" s="76" t="s">
        <v>931</v>
      </c>
      <c r="H435" s="76" t="s">
        <v>932</v>
      </c>
      <c r="I435" s="88" t="s">
        <v>933</v>
      </c>
      <c r="J435" s="88" t="s">
        <v>934</v>
      </c>
      <c r="K435" s="475" t="s">
        <v>934</v>
      </c>
      <c r="L435" s="76" t="s">
        <v>935</v>
      </c>
      <c r="M435" s="76" t="s">
        <v>935</v>
      </c>
      <c r="N435" s="92">
        <v>46101.0</v>
      </c>
      <c r="O435" s="74">
        <v>46115.0</v>
      </c>
      <c r="P435" s="76" t="s">
        <v>124</v>
      </c>
      <c r="Q435" s="91">
        <v>1.0</v>
      </c>
      <c r="R435" s="83" t="s">
        <v>126</v>
      </c>
      <c r="S435" s="83" t="s">
        <v>145</v>
      </c>
      <c r="T435" s="83" t="s">
        <v>101</v>
      </c>
      <c r="U435" s="83" t="s">
        <v>131</v>
      </c>
      <c r="V435" s="182"/>
      <c r="W435" s="83" t="s">
        <v>1035</v>
      </c>
      <c r="X435" s="182"/>
      <c r="Y435" s="180"/>
      <c r="Z435" s="88"/>
      <c r="AA435" s="88"/>
    </row>
    <row r="436" ht="22.5" customHeight="1">
      <c r="A436" s="91">
        <f>COUNTIF('Call &amp; Chat K.-Laura'!$H$279:$H$1191,H436)</f>
        <v>2</v>
      </c>
      <c r="B436" s="488">
        <v>46119.0</v>
      </c>
      <c r="C436" s="91" t="s">
        <v>83</v>
      </c>
      <c r="D436" s="91" t="s">
        <v>125</v>
      </c>
      <c r="E436" s="91">
        <v>172.0</v>
      </c>
      <c r="F436" s="78">
        <v>46101.0</v>
      </c>
      <c r="G436" s="76" t="s">
        <v>937</v>
      </c>
      <c r="H436" s="76" t="s">
        <v>938</v>
      </c>
      <c r="I436" s="88" t="s">
        <v>940</v>
      </c>
      <c r="J436" s="88" t="s">
        <v>941</v>
      </c>
      <c r="K436" s="475" t="s">
        <v>941</v>
      </c>
      <c r="L436" s="76" t="s">
        <v>943</v>
      </c>
      <c r="M436" s="76" t="s">
        <v>943</v>
      </c>
      <c r="N436" s="92">
        <v>46101.0</v>
      </c>
      <c r="O436" s="74">
        <v>46115.0</v>
      </c>
      <c r="P436" s="76" t="s">
        <v>143</v>
      </c>
      <c r="Q436" s="91">
        <v>1.0</v>
      </c>
      <c r="R436" s="83" t="s">
        <v>126</v>
      </c>
      <c r="S436" s="83" t="s">
        <v>145</v>
      </c>
      <c r="T436" s="83" t="s">
        <v>101</v>
      </c>
      <c r="U436" s="83" t="s">
        <v>131</v>
      </c>
      <c r="V436" s="182"/>
      <c r="W436" s="83" t="s">
        <v>1035</v>
      </c>
      <c r="X436" s="182"/>
      <c r="Y436" s="89"/>
      <c r="Z436" s="88"/>
      <c r="AA436" s="88"/>
    </row>
    <row r="437" ht="22.5" customHeight="1">
      <c r="A437" s="91">
        <f>COUNTIF('Call &amp; Chat K.-Laura'!$H$279:$H$1191,H437)</f>
        <v>2</v>
      </c>
      <c r="B437" s="488">
        <v>46119.0</v>
      </c>
      <c r="C437" s="91" t="s">
        <v>83</v>
      </c>
      <c r="D437" s="91" t="s">
        <v>125</v>
      </c>
      <c r="E437" s="91">
        <v>173.0</v>
      </c>
      <c r="F437" s="78">
        <v>46103.0</v>
      </c>
      <c r="G437" s="76" t="s">
        <v>947</v>
      </c>
      <c r="H437" s="76" t="s">
        <v>948</v>
      </c>
      <c r="I437" s="88" t="s">
        <v>949</v>
      </c>
      <c r="J437" s="88" t="s">
        <v>950</v>
      </c>
      <c r="K437" s="475" t="s">
        <v>950</v>
      </c>
      <c r="L437" s="76" t="s">
        <v>952</v>
      </c>
      <c r="M437" s="76" t="s">
        <v>952</v>
      </c>
      <c r="N437" s="92">
        <v>46103.0</v>
      </c>
      <c r="O437" s="74">
        <v>46117.0</v>
      </c>
      <c r="P437" s="76" t="s">
        <v>124</v>
      </c>
      <c r="Q437" s="91">
        <v>1.0</v>
      </c>
      <c r="R437" s="83" t="s">
        <v>126</v>
      </c>
      <c r="S437" s="83" t="s">
        <v>145</v>
      </c>
      <c r="T437" s="83" t="s">
        <v>101</v>
      </c>
      <c r="U437" s="83" t="s">
        <v>131</v>
      </c>
      <c r="V437" s="182"/>
      <c r="W437" s="83" t="s">
        <v>1035</v>
      </c>
      <c r="X437" s="182"/>
      <c r="Y437" s="180"/>
      <c r="Z437" s="88"/>
      <c r="AA437" s="88"/>
    </row>
    <row r="438" ht="22.5" customHeight="1">
      <c r="A438" s="91">
        <f>COUNTIF('Call &amp; Chat K.-Laura'!$H$279:$H$1191,H438)</f>
        <v>2</v>
      </c>
      <c r="B438" s="488">
        <v>46119.0</v>
      </c>
      <c r="C438" s="91" t="s">
        <v>83</v>
      </c>
      <c r="D438" s="91" t="s">
        <v>125</v>
      </c>
      <c r="E438" s="91">
        <v>174.0</v>
      </c>
      <c r="F438" s="78">
        <v>46104.0</v>
      </c>
      <c r="G438" s="76" t="s">
        <v>962</v>
      </c>
      <c r="H438" s="76" t="s">
        <v>963</v>
      </c>
      <c r="I438" s="88" t="s">
        <v>964</v>
      </c>
      <c r="J438" s="88" t="s">
        <v>965</v>
      </c>
      <c r="K438" s="475" t="s">
        <v>965</v>
      </c>
      <c r="L438" s="76"/>
      <c r="M438" s="76" t="s">
        <v>966</v>
      </c>
      <c r="N438" s="92">
        <v>46103.0</v>
      </c>
      <c r="O438" s="74">
        <v>46117.0</v>
      </c>
      <c r="P438" s="76" t="s">
        <v>124</v>
      </c>
      <c r="Q438" s="91">
        <v>0.0</v>
      </c>
      <c r="R438" s="83" t="s">
        <v>126</v>
      </c>
      <c r="S438" s="83" t="s">
        <v>195</v>
      </c>
      <c r="T438" s="83" t="s">
        <v>128</v>
      </c>
      <c r="U438" s="83" t="s">
        <v>131</v>
      </c>
      <c r="V438" s="182"/>
      <c r="W438" s="83" t="s">
        <v>1035</v>
      </c>
      <c r="X438" s="182"/>
      <c r="Y438" s="180"/>
      <c r="Z438" s="88"/>
      <c r="AA438" s="88"/>
    </row>
    <row r="439" ht="22.5" customHeight="1">
      <c r="A439" s="91">
        <f>COUNTIF('Call &amp; Chat K.-Laura'!$H$279:$H$1191,H439)</f>
        <v>2</v>
      </c>
      <c r="B439" s="488">
        <v>46119.0</v>
      </c>
      <c r="C439" s="91" t="s">
        <v>83</v>
      </c>
      <c r="D439" s="91" t="s">
        <v>125</v>
      </c>
      <c r="E439" s="91">
        <v>175.0</v>
      </c>
      <c r="F439" s="78">
        <v>46106.0</v>
      </c>
      <c r="G439" s="76" t="s">
        <v>8072</v>
      </c>
      <c r="H439" s="76" t="s">
        <v>8073</v>
      </c>
      <c r="I439" s="88" t="s">
        <v>8074</v>
      </c>
      <c r="J439" s="88" t="s">
        <v>8075</v>
      </c>
      <c r="K439" s="475" t="s">
        <v>8075</v>
      </c>
      <c r="L439" s="76" t="s">
        <v>8076</v>
      </c>
      <c r="M439" s="76" t="s">
        <v>8076</v>
      </c>
      <c r="N439" s="92">
        <v>46106.0</v>
      </c>
      <c r="O439" s="74">
        <v>46120.0</v>
      </c>
      <c r="P439" s="76" t="s">
        <v>124</v>
      </c>
      <c r="Q439" s="91">
        <v>0.0</v>
      </c>
      <c r="R439" s="83" t="s">
        <v>126</v>
      </c>
      <c r="S439" s="83" t="s">
        <v>350</v>
      </c>
      <c r="T439" s="83" t="s">
        <v>101</v>
      </c>
      <c r="U439" s="83" t="s">
        <v>131</v>
      </c>
      <c r="V439" s="182"/>
      <c r="W439" s="83" t="s">
        <v>1035</v>
      </c>
      <c r="X439" s="182"/>
      <c r="Y439" s="89" t="s">
        <v>8082</v>
      </c>
      <c r="Z439" s="88"/>
      <c r="AA439" s="88"/>
    </row>
    <row r="440" ht="22.5" customHeight="1">
      <c r="A440" s="91">
        <f>COUNTIF('Call &amp; Chat K.-Laura'!$H$279:$H$1191,H440)</f>
        <v>2</v>
      </c>
      <c r="B440" s="488">
        <v>46119.0</v>
      </c>
      <c r="C440" s="91" t="s">
        <v>83</v>
      </c>
      <c r="D440" s="91" t="s">
        <v>125</v>
      </c>
      <c r="E440" s="91">
        <v>176.0</v>
      </c>
      <c r="F440" s="78">
        <v>46106.0</v>
      </c>
      <c r="G440" s="76" t="s">
        <v>5560</v>
      </c>
      <c r="H440" s="76" t="s">
        <v>5561</v>
      </c>
      <c r="I440" s="88" t="s">
        <v>5563</v>
      </c>
      <c r="J440" s="88" t="s">
        <v>5564</v>
      </c>
      <c r="K440" s="475" t="s">
        <v>5564</v>
      </c>
      <c r="L440" s="76" t="s">
        <v>5565</v>
      </c>
      <c r="M440" s="76" t="s">
        <v>5565</v>
      </c>
      <c r="N440" s="92">
        <v>46106.0</v>
      </c>
      <c r="O440" s="74">
        <v>46120.0</v>
      </c>
      <c r="P440" s="76" t="s">
        <v>124</v>
      </c>
      <c r="Q440" s="91">
        <v>1.0</v>
      </c>
      <c r="R440" s="83" t="s">
        <v>126</v>
      </c>
      <c r="S440" s="83" t="s">
        <v>145</v>
      </c>
      <c r="T440" s="83" t="s">
        <v>101</v>
      </c>
      <c r="U440" s="83" t="s">
        <v>131</v>
      </c>
      <c r="V440" s="182"/>
      <c r="W440" s="83" t="s">
        <v>1035</v>
      </c>
      <c r="X440" s="182"/>
      <c r="Y440" s="89"/>
      <c r="Z440" s="88"/>
      <c r="AA440" s="88"/>
    </row>
    <row r="441" ht="22.5" customHeight="1">
      <c r="A441" s="91">
        <f>COUNTIF('Call &amp; Chat K.-Laura'!$H$279:$H$1191,H441)</f>
        <v>2</v>
      </c>
      <c r="B441" s="488">
        <v>46119.0</v>
      </c>
      <c r="C441" s="91" t="s">
        <v>83</v>
      </c>
      <c r="D441" s="91" t="s">
        <v>125</v>
      </c>
      <c r="E441" s="91">
        <v>177.0</v>
      </c>
      <c r="F441" s="78">
        <v>46107.0</v>
      </c>
      <c r="G441" s="76" t="s">
        <v>8089</v>
      </c>
      <c r="H441" s="76" t="s">
        <v>8090</v>
      </c>
      <c r="I441" s="88" t="s">
        <v>8091</v>
      </c>
      <c r="J441" s="88" t="s">
        <v>2401</v>
      </c>
      <c r="K441" s="475" t="s">
        <v>2401</v>
      </c>
      <c r="L441" s="76" t="s">
        <v>8092</v>
      </c>
      <c r="M441" s="76" t="s">
        <v>8092</v>
      </c>
      <c r="N441" s="92">
        <v>46106.0</v>
      </c>
      <c r="O441" s="74">
        <v>46120.0</v>
      </c>
      <c r="P441" s="76" t="s">
        <v>124</v>
      </c>
      <c r="Q441" s="91">
        <v>0.0</v>
      </c>
      <c r="R441" s="83" t="s">
        <v>99</v>
      </c>
      <c r="S441" s="83" t="s">
        <v>127</v>
      </c>
      <c r="T441" s="83" t="s">
        <v>128</v>
      </c>
      <c r="U441" s="83" t="s">
        <v>664</v>
      </c>
      <c r="V441" s="182"/>
      <c r="W441" s="83" t="s">
        <v>1035</v>
      </c>
      <c r="X441" s="182"/>
      <c r="Y441" s="89" t="s">
        <v>8094</v>
      </c>
      <c r="Z441" s="88"/>
      <c r="AA441" s="88"/>
    </row>
    <row r="442" ht="22.5" customHeight="1">
      <c r="A442" s="91">
        <f>COUNTIF('Call &amp; Chat K.-Laura'!$H$279:$H$1191,H442)</f>
        <v>2</v>
      </c>
      <c r="B442" s="488">
        <v>46119.0</v>
      </c>
      <c r="C442" s="91" t="s">
        <v>83</v>
      </c>
      <c r="D442" s="91" t="s">
        <v>125</v>
      </c>
      <c r="E442" s="91">
        <v>178.0</v>
      </c>
      <c r="F442" s="78">
        <v>46108.0</v>
      </c>
      <c r="G442" s="76" t="s">
        <v>5571</v>
      </c>
      <c r="H442" s="76" t="s">
        <v>5572</v>
      </c>
      <c r="I442" s="88" t="s">
        <v>5573</v>
      </c>
      <c r="J442" s="88" t="s">
        <v>5574</v>
      </c>
      <c r="K442" s="475" t="s">
        <v>5574</v>
      </c>
      <c r="L442" s="76" t="s">
        <v>5575</v>
      </c>
      <c r="M442" s="76" t="s">
        <v>5575</v>
      </c>
      <c r="N442" s="92">
        <v>46108.0</v>
      </c>
      <c r="O442" s="74">
        <v>46122.0</v>
      </c>
      <c r="P442" s="76" t="s">
        <v>143</v>
      </c>
      <c r="Q442" s="91">
        <v>1.0</v>
      </c>
      <c r="R442" s="83" t="s">
        <v>126</v>
      </c>
      <c r="S442" s="83" t="s">
        <v>381</v>
      </c>
      <c r="T442" s="83" t="s">
        <v>101</v>
      </c>
      <c r="U442" s="83" t="s">
        <v>131</v>
      </c>
      <c r="V442" s="182"/>
      <c r="W442" s="83" t="s">
        <v>1035</v>
      </c>
      <c r="X442" s="182"/>
      <c r="Y442" s="89"/>
      <c r="Z442" s="88"/>
      <c r="AA442" s="88"/>
    </row>
    <row r="443" ht="22.5" customHeight="1">
      <c r="A443" s="91">
        <f>COUNTIF('Call &amp; Chat K.-Laura'!$H$279:$H$1191,H443)</f>
        <v>2</v>
      </c>
      <c r="B443" s="488">
        <v>46119.0</v>
      </c>
      <c r="C443" s="91" t="s">
        <v>83</v>
      </c>
      <c r="D443" s="91" t="s">
        <v>125</v>
      </c>
      <c r="E443" s="91">
        <v>179.0</v>
      </c>
      <c r="F443" s="78">
        <v>46108.0</v>
      </c>
      <c r="G443" s="76" t="s">
        <v>4023</v>
      </c>
      <c r="H443" s="76" t="s">
        <v>2123</v>
      </c>
      <c r="I443" s="88" t="s">
        <v>2124</v>
      </c>
      <c r="J443" s="88" t="s">
        <v>2124</v>
      </c>
      <c r="K443" s="475" t="s">
        <v>2124</v>
      </c>
      <c r="L443" s="76" t="s">
        <v>2125</v>
      </c>
      <c r="M443" s="76" t="s">
        <v>2125</v>
      </c>
      <c r="N443" s="92">
        <v>46108.0</v>
      </c>
      <c r="O443" s="74">
        <v>46122.0</v>
      </c>
      <c r="P443" s="76" t="s">
        <v>4024</v>
      </c>
      <c r="Q443" s="94">
        <v>3.0</v>
      </c>
      <c r="R443" s="83" t="s">
        <v>100</v>
      </c>
      <c r="S443" s="83" t="s">
        <v>100</v>
      </c>
      <c r="T443" s="83" t="s">
        <v>101</v>
      </c>
      <c r="U443" s="83" t="s">
        <v>105</v>
      </c>
      <c r="V443" s="497" t="s">
        <v>509</v>
      </c>
      <c r="W443" s="83" t="s">
        <v>107</v>
      </c>
      <c r="X443" s="182"/>
      <c r="Y443" s="89" t="s">
        <v>4026</v>
      </c>
      <c r="Z443" s="88"/>
      <c r="AA443" s="88"/>
    </row>
    <row r="444" ht="22.5" customHeight="1">
      <c r="A444" s="91">
        <f>COUNTIF('Call &amp; Chat K.-Laura'!$H$279:$H$1191,H444)</f>
        <v>2</v>
      </c>
      <c r="B444" s="488">
        <v>46119.0</v>
      </c>
      <c r="C444" s="91" t="s">
        <v>83</v>
      </c>
      <c r="D444" s="91" t="s">
        <v>125</v>
      </c>
      <c r="E444" s="91">
        <v>180.0</v>
      </c>
      <c r="F444" s="78">
        <v>46110.0</v>
      </c>
      <c r="G444" s="76" t="s">
        <v>4710</v>
      </c>
      <c r="H444" s="76" t="s">
        <v>4711</v>
      </c>
      <c r="I444" s="88" t="s">
        <v>4712</v>
      </c>
      <c r="J444" s="88" t="s">
        <v>4713</v>
      </c>
      <c r="K444" s="475" t="s">
        <v>4713</v>
      </c>
      <c r="L444" s="76" t="s">
        <v>4716</v>
      </c>
      <c r="M444" s="76" t="s">
        <v>4716</v>
      </c>
      <c r="N444" s="92">
        <v>46110.0</v>
      </c>
      <c r="O444" s="74">
        <v>46124.0</v>
      </c>
      <c r="P444" s="76" t="s">
        <v>124</v>
      </c>
      <c r="Q444" s="91">
        <v>1.0</v>
      </c>
      <c r="R444" s="83" t="s">
        <v>126</v>
      </c>
      <c r="S444" s="83" t="s">
        <v>145</v>
      </c>
      <c r="T444" s="83" t="s">
        <v>101</v>
      </c>
      <c r="U444" s="83" t="s">
        <v>131</v>
      </c>
      <c r="V444" s="182"/>
      <c r="W444" s="83" t="s">
        <v>1035</v>
      </c>
      <c r="X444" s="182"/>
      <c r="Y444" s="89"/>
      <c r="Z444" s="88"/>
      <c r="AA444" s="88"/>
    </row>
    <row r="445" ht="22.5" customHeight="1">
      <c r="A445" s="91">
        <f>COUNTIF('Call &amp; Chat K.-Laura'!$H$279:$H$1191,H445)</f>
        <v>2</v>
      </c>
      <c r="B445" s="488">
        <v>46119.0</v>
      </c>
      <c r="C445" s="91" t="s">
        <v>83</v>
      </c>
      <c r="D445" s="91" t="s">
        <v>125</v>
      </c>
      <c r="E445" s="91">
        <v>181.0</v>
      </c>
      <c r="F445" s="78">
        <v>46110.0</v>
      </c>
      <c r="G445" s="76" t="s">
        <v>5603</v>
      </c>
      <c r="H445" s="76" t="s">
        <v>5604</v>
      </c>
      <c r="I445" s="88" t="s">
        <v>5605</v>
      </c>
      <c r="J445" s="88" t="s">
        <v>5607</v>
      </c>
      <c r="K445" s="475" t="s">
        <v>5607</v>
      </c>
      <c r="L445" s="76" t="s">
        <v>5610</v>
      </c>
      <c r="M445" s="76" t="s">
        <v>5610</v>
      </c>
      <c r="N445" s="92">
        <v>46110.0</v>
      </c>
      <c r="O445" s="74">
        <v>46124.0</v>
      </c>
      <c r="P445" s="76" t="s">
        <v>124</v>
      </c>
      <c r="Q445" s="91">
        <v>1.0</v>
      </c>
      <c r="R445" s="83" t="s">
        <v>126</v>
      </c>
      <c r="S445" s="83" t="s">
        <v>145</v>
      </c>
      <c r="T445" s="83" t="s">
        <v>101</v>
      </c>
      <c r="U445" s="83" t="s">
        <v>131</v>
      </c>
      <c r="V445" s="182"/>
      <c r="W445" s="83" t="s">
        <v>1035</v>
      </c>
      <c r="X445" s="182"/>
      <c r="Y445" s="89"/>
      <c r="Z445" s="88"/>
      <c r="AA445" s="88"/>
    </row>
    <row r="446" ht="22.5" customHeight="1">
      <c r="A446" s="91">
        <f>COUNTIF('Call &amp; Chat K.-Laura'!$H$279:$H$1191,H446)</f>
        <v>2</v>
      </c>
      <c r="B446" s="488">
        <v>46119.0</v>
      </c>
      <c r="C446" s="91" t="s">
        <v>83</v>
      </c>
      <c r="D446" s="91" t="s">
        <v>125</v>
      </c>
      <c r="E446" s="91">
        <v>182.0</v>
      </c>
      <c r="F446" s="78">
        <v>46111.0</v>
      </c>
      <c r="G446" s="76" t="s">
        <v>5625</v>
      </c>
      <c r="H446" s="76" t="s">
        <v>5627</v>
      </c>
      <c r="I446" s="88" t="s">
        <v>5629</v>
      </c>
      <c r="J446" s="88" t="s">
        <v>5630</v>
      </c>
      <c r="K446" s="475" t="s">
        <v>5630</v>
      </c>
      <c r="L446" s="76" t="s">
        <v>5631</v>
      </c>
      <c r="M446" s="76" t="s">
        <v>5633</v>
      </c>
      <c r="N446" s="74">
        <v>46111.0</v>
      </c>
      <c r="O446" s="74">
        <v>46125.0</v>
      </c>
      <c r="P446" s="76" t="s">
        <v>143</v>
      </c>
      <c r="Q446" s="91">
        <v>1.0</v>
      </c>
      <c r="R446" s="83" t="s">
        <v>126</v>
      </c>
      <c r="S446" s="83" t="s">
        <v>145</v>
      </c>
      <c r="T446" s="83" t="s">
        <v>101</v>
      </c>
      <c r="U446" s="83" t="s">
        <v>131</v>
      </c>
      <c r="V446" s="182"/>
      <c r="W446" s="83" t="s">
        <v>1035</v>
      </c>
      <c r="X446" s="182"/>
      <c r="Y446" s="89"/>
      <c r="Z446" s="88"/>
      <c r="AA446" s="88"/>
    </row>
    <row r="447" ht="22.5" customHeight="1">
      <c r="A447" s="91">
        <f>COUNTIF('Call &amp; Chat K.-Laura'!$H$279:$H$1191,H447)</f>
        <v>2</v>
      </c>
      <c r="B447" s="488">
        <v>46119.0</v>
      </c>
      <c r="C447" s="91" t="s">
        <v>83</v>
      </c>
      <c r="D447" s="91" t="s">
        <v>125</v>
      </c>
      <c r="E447" s="91">
        <v>234.0</v>
      </c>
      <c r="F447" s="78">
        <v>46112.0</v>
      </c>
      <c r="G447" s="76" t="s">
        <v>5646</v>
      </c>
      <c r="H447" s="76" t="s">
        <v>5647</v>
      </c>
      <c r="I447" s="88" t="s">
        <v>5648</v>
      </c>
      <c r="J447" s="88" t="s">
        <v>5649</v>
      </c>
      <c r="K447" s="475" t="s">
        <v>5649</v>
      </c>
      <c r="L447" s="76" t="s">
        <v>5650</v>
      </c>
      <c r="M447" s="76" t="s">
        <v>5651</v>
      </c>
      <c r="N447" s="74">
        <v>46112.0</v>
      </c>
      <c r="O447" s="74">
        <v>46126.0</v>
      </c>
      <c r="P447" s="76" t="s">
        <v>124</v>
      </c>
      <c r="Q447" s="91">
        <v>1.0</v>
      </c>
      <c r="R447" s="83" t="s">
        <v>126</v>
      </c>
      <c r="S447" s="83" t="s">
        <v>145</v>
      </c>
      <c r="T447" s="83" t="s">
        <v>101</v>
      </c>
      <c r="U447" s="83" t="s">
        <v>131</v>
      </c>
      <c r="V447" s="182"/>
      <c r="W447" s="83" t="s">
        <v>1035</v>
      </c>
      <c r="X447" s="182"/>
      <c r="Y447" s="89"/>
      <c r="Z447" s="88"/>
      <c r="AA447" s="88"/>
    </row>
    <row r="448" ht="22.5" customHeight="1">
      <c r="A448" s="91">
        <f>COUNTIF('Call &amp; Chat K.-Laura'!$H$279:$H$1191,H448)</f>
        <v>1</v>
      </c>
      <c r="B448" s="488">
        <v>46118.0</v>
      </c>
      <c r="C448" s="91" t="s">
        <v>83</v>
      </c>
      <c r="D448" s="76" t="s">
        <v>155</v>
      </c>
      <c r="E448" s="76" t="s">
        <v>8124</v>
      </c>
      <c r="F448" s="78">
        <v>46118.0</v>
      </c>
      <c r="G448" s="76" t="s">
        <v>8126</v>
      </c>
      <c r="H448" s="76" t="s">
        <v>8129</v>
      </c>
      <c r="I448" s="88" t="s">
        <v>8131</v>
      </c>
      <c r="J448" s="88" t="s">
        <v>8132</v>
      </c>
      <c r="K448" s="475" t="s">
        <v>8132</v>
      </c>
      <c r="L448" s="76" t="s">
        <v>8134</v>
      </c>
      <c r="M448" s="76" t="s">
        <v>8134</v>
      </c>
      <c r="N448" s="74">
        <v>45959.0</v>
      </c>
      <c r="O448" s="74">
        <v>45973.0</v>
      </c>
      <c r="P448" s="76" t="s">
        <v>124</v>
      </c>
      <c r="Q448" s="91">
        <v>1.0</v>
      </c>
      <c r="R448" s="83" t="s">
        <v>126</v>
      </c>
      <c r="S448" s="83" t="s">
        <v>145</v>
      </c>
      <c r="T448" s="83" t="s">
        <v>101</v>
      </c>
      <c r="U448" s="83" t="s">
        <v>131</v>
      </c>
      <c r="V448" s="182"/>
      <c r="W448" s="766"/>
      <c r="X448" s="182"/>
      <c r="Y448" s="89"/>
      <c r="Z448" s="497"/>
      <c r="AA448" s="497"/>
    </row>
    <row r="449" ht="22.5" customHeight="1">
      <c r="A449" s="91">
        <f>COUNTIF('Call &amp; Chat K.-Laura'!$H$279:$H$1191,H449)</f>
        <v>3</v>
      </c>
      <c r="B449" s="488">
        <v>46118.0</v>
      </c>
      <c r="C449" s="91" t="s">
        <v>83</v>
      </c>
      <c r="D449" s="76" t="s">
        <v>155</v>
      </c>
      <c r="E449" s="76" t="s">
        <v>8139</v>
      </c>
      <c r="F449" s="78">
        <v>46118.0</v>
      </c>
      <c r="G449" s="76" t="s">
        <v>8140</v>
      </c>
      <c r="H449" s="76" t="s">
        <v>8141</v>
      </c>
      <c r="I449" s="88" t="s">
        <v>8142</v>
      </c>
      <c r="J449" s="88" t="s">
        <v>8143</v>
      </c>
      <c r="K449" s="475" t="s">
        <v>8144</v>
      </c>
      <c r="L449" s="76" t="s">
        <v>8145</v>
      </c>
      <c r="M449" s="76" t="s">
        <v>8145</v>
      </c>
      <c r="N449" s="74">
        <v>45961.0</v>
      </c>
      <c r="O449" s="74">
        <v>45975.0</v>
      </c>
      <c r="P449" s="76" t="s">
        <v>124</v>
      </c>
      <c r="Q449" s="91">
        <v>1.0</v>
      </c>
      <c r="R449" s="83" t="s">
        <v>126</v>
      </c>
      <c r="S449" s="83" t="s">
        <v>145</v>
      </c>
      <c r="T449" s="83" t="s">
        <v>101</v>
      </c>
      <c r="U449" s="83" t="s">
        <v>131</v>
      </c>
      <c r="V449" s="182"/>
      <c r="W449" s="766"/>
      <c r="X449" s="182"/>
      <c r="Y449" s="89"/>
      <c r="Z449" s="497"/>
      <c r="AA449" s="497"/>
    </row>
    <row r="450" ht="22.5" customHeight="1">
      <c r="A450" s="91">
        <f>COUNTIF('Call &amp; Chat K.-Laura'!$H$279:$H$1191,H450)</f>
        <v>1</v>
      </c>
      <c r="B450" s="488">
        <v>46118.0</v>
      </c>
      <c r="C450" s="91" t="s">
        <v>83</v>
      </c>
      <c r="D450" s="76" t="s">
        <v>155</v>
      </c>
      <c r="E450" s="76" t="s">
        <v>8153</v>
      </c>
      <c r="F450" s="78">
        <v>46118.0</v>
      </c>
      <c r="G450" s="76" t="s">
        <v>8155</v>
      </c>
      <c r="H450" s="76" t="s">
        <v>8156</v>
      </c>
      <c r="I450" s="88" t="s">
        <v>8157</v>
      </c>
      <c r="J450" s="88" t="s">
        <v>8158</v>
      </c>
      <c r="K450" s="475" t="s">
        <v>8158</v>
      </c>
      <c r="L450" s="76" t="s">
        <v>8159</v>
      </c>
      <c r="M450" s="76" t="s">
        <v>8159</v>
      </c>
      <c r="N450" s="74">
        <v>45961.0</v>
      </c>
      <c r="O450" s="74">
        <v>45975.0</v>
      </c>
      <c r="P450" s="76" t="s">
        <v>124</v>
      </c>
      <c r="Q450" s="91">
        <v>1.0</v>
      </c>
      <c r="R450" s="83" t="s">
        <v>126</v>
      </c>
      <c r="S450" s="83" t="s">
        <v>145</v>
      </c>
      <c r="T450" s="83" t="s">
        <v>101</v>
      </c>
      <c r="U450" s="83" t="s">
        <v>131</v>
      </c>
      <c r="V450" s="182"/>
      <c r="W450" s="766"/>
      <c r="X450" s="182"/>
      <c r="Y450" s="89"/>
      <c r="Z450" s="497"/>
      <c r="AA450" s="497"/>
    </row>
    <row r="451" ht="22.5" customHeight="1">
      <c r="A451" s="91">
        <f>COUNTIF('Call &amp; Chat K.-Laura'!$H$279:$H$1191,H451)</f>
        <v>1</v>
      </c>
      <c r="B451" s="488">
        <v>46118.0</v>
      </c>
      <c r="C451" s="91" t="s">
        <v>83</v>
      </c>
      <c r="D451" s="76" t="s">
        <v>155</v>
      </c>
      <c r="E451" s="76" t="s">
        <v>8167</v>
      </c>
      <c r="F451" s="78">
        <v>46118.0</v>
      </c>
      <c r="G451" s="76" t="s">
        <v>8168</v>
      </c>
      <c r="H451" s="76" t="s">
        <v>8170</v>
      </c>
      <c r="I451" s="88" t="s">
        <v>8171</v>
      </c>
      <c r="J451" s="88" t="s">
        <v>8172</v>
      </c>
      <c r="K451" s="475" t="s">
        <v>8172</v>
      </c>
      <c r="L451" s="91"/>
      <c r="M451" s="76" t="s">
        <v>8173</v>
      </c>
      <c r="N451" s="74">
        <v>45961.0</v>
      </c>
      <c r="O451" s="74">
        <v>45975.0</v>
      </c>
      <c r="P451" s="76" t="s">
        <v>135</v>
      </c>
      <c r="Q451" s="91">
        <v>1.0</v>
      </c>
      <c r="R451" s="83" t="s">
        <v>350</v>
      </c>
      <c r="S451" s="83" t="s">
        <v>145</v>
      </c>
      <c r="T451" s="83" t="s">
        <v>101</v>
      </c>
      <c r="U451" s="83" t="s">
        <v>1050</v>
      </c>
      <c r="V451" s="182"/>
      <c r="W451" s="766"/>
      <c r="X451" s="182"/>
      <c r="Y451" s="89" t="s">
        <v>8175</v>
      </c>
      <c r="Z451" s="497"/>
      <c r="AA451" s="497"/>
    </row>
    <row r="452" ht="22.5" customHeight="1">
      <c r="A452" s="91">
        <f>COUNTIF('Call &amp; Chat K.-Laura'!$H$279:$H$1191,H452)</f>
        <v>1</v>
      </c>
      <c r="B452" s="488">
        <v>46118.0</v>
      </c>
      <c r="C452" s="91" t="s">
        <v>83</v>
      </c>
      <c r="D452" s="76" t="s">
        <v>155</v>
      </c>
      <c r="E452" s="76" t="s">
        <v>8176</v>
      </c>
      <c r="F452" s="78">
        <v>46118.0</v>
      </c>
      <c r="G452" s="76" t="s">
        <v>8177</v>
      </c>
      <c r="H452" s="76" t="s">
        <v>8178</v>
      </c>
      <c r="I452" s="88" t="s">
        <v>8179</v>
      </c>
      <c r="J452" s="88" t="s">
        <v>8180</v>
      </c>
      <c r="K452" s="475" t="s">
        <v>8180</v>
      </c>
      <c r="L452" s="76" t="s">
        <v>8182</v>
      </c>
      <c r="M452" s="76" t="s">
        <v>8183</v>
      </c>
      <c r="N452" s="74">
        <v>45925.0</v>
      </c>
      <c r="O452" s="74">
        <v>45939.0</v>
      </c>
      <c r="P452" s="76" t="s">
        <v>143</v>
      </c>
      <c r="Q452" s="91">
        <v>1.0</v>
      </c>
      <c r="R452" s="83" t="s">
        <v>350</v>
      </c>
      <c r="S452" s="83" t="s">
        <v>145</v>
      </c>
      <c r="T452" s="83" t="s">
        <v>101</v>
      </c>
      <c r="U452" s="83" t="s">
        <v>283</v>
      </c>
      <c r="V452" s="182"/>
      <c r="W452" s="766"/>
      <c r="X452" s="182"/>
      <c r="Y452" s="89" t="s">
        <v>8185</v>
      </c>
      <c r="Z452" s="497"/>
      <c r="AA452" s="497"/>
    </row>
    <row r="453" ht="22.5" customHeight="1">
      <c r="A453" s="91">
        <f>COUNTIF('Call &amp; Chat K.-Laura'!$H$279:$H$1191,H453)</f>
        <v>1</v>
      </c>
      <c r="B453" s="488">
        <v>46118.0</v>
      </c>
      <c r="C453" s="91" t="s">
        <v>83</v>
      </c>
      <c r="D453" s="76" t="s">
        <v>155</v>
      </c>
      <c r="E453" s="76" t="s">
        <v>8191</v>
      </c>
      <c r="F453" s="78">
        <v>46118.0</v>
      </c>
      <c r="G453" s="76" t="s">
        <v>8192</v>
      </c>
      <c r="H453" s="76" t="s">
        <v>8193</v>
      </c>
      <c r="I453" s="88" t="s">
        <v>8194</v>
      </c>
      <c r="J453" s="88" t="s">
        <v>8195</v>
      </c>
      <c r="K453" s="475" t="s">
        <v>8195</v>
      </c>
      <c r="L453" s="76" t="s">
        <v>8196</v>
      </c>
      <c r="M453" s="76" t="s">
        <v>8197</v>
      </c>
      <c r="N453" s="74">
        <v>45925.0</v>
      </c>
      <c r="O453" s="74">
        <v>45939.0</v>
      </c>
      <c r="P453" s="76" t="s">
        <v>143</v>
      </c>
      <c r="Q453" s="91">
        <v>1.0</v>
      </c>
      <c r="R453" s="83" t="s">
        <v>126</v>
      </c>
      <c r="S453" s="83" t="s">
        <v>145</v>
      </c>
      <c r="T453" s="83" t="s">
        <v>101</v>
      </c>
      <c r="U453" s="83" t="s">
        <v>131</v>
      </c>
      <c r="V453" s="182"/>
      <c r="W453" s="766"/>
      <c r="X453" s="182"/>
      <c r="Y453" s="89"/>
      <c r="Z453" s="497"/>
      <c r="AA453" s="497"/>
    </row>
    <row r="454" ht="22.5" customHeight="1">
      <c r="A454" s="91">
        <f>COUNTIF('Call &amp; Chat K.-Laura'!$H$279:$H$1191,H454)</f>
        <v>1</v>
      </c>
      <c r="B454" s="488">
        <v>46118.0</v>
      </c>
      <c r="C454" s="91" t="s">
        <v>83</v>
      </c>
      <c r="D454" s="76" t="s">
        <v>155</v>
      </c>
      <c r="E454" s="76" t="s">
        <v>8200</v>
      </c>
      <c r="F454" s="78">
        <v>46118.0</v>
      </c>
      <c r="G454" s="76" t="s">
        <v>8201</v>
      </c>
      <c r="H454" s="76" t="s">
        <v>8202</v>
      </c>
      <c r="I454" s="88" t="s">
        <v>8203</v>
      </c>
      <c r="J454" s="88" t="s">
        <v>8203</v>
      </c>
      <c r="K454" s="475" t="s">
        <v>8203</v>
      </c>
      <c r="L454" s="76" t="s">
        <v>8205</v>
      </c>
      <c r="M454" s="76" t="s">
        <v>8206</v>
      </c>
      <c r="N454" s="74">
        <v>45939.0</v>
      </c>
      <c r="O454" s="74">
        <v>45953.0</v>
      </c>
      <c r="P454" s="76" t="s">
        <v>124</v>
      </c>
      <c r="Q454" s="91">
        <v>0.0</v>
      </c>
      <c r="R454" s="83" t="s">
        <v>251</v>
      </c>
      <c r="S454" s="83" t="s">
        <v>127</v>
      </c>
      <c r="T454" s="83" t="s">
        <v>128</v>
      </c>
      <c r="U454" s="83" t="s">
        <v>131</v>
      </c>
      <c r="V454" s="182"/>
      <c r="W454" s="766"/>
      <c r="X454" s="182"/>
      <c r="Y454" s="89" t="s">
        <v>4193</v>
      </c>
      <c r="Z454" s="497"/>
      <c r="AA454" s="497"/>
    </row>
    <row r="455" ht="22.5" customHeight="1">
      <c r="A455" s="91">
        <f>COUNTIF('Call &amp; Chat K.-Laura'!$H$279:$H$1191,H455)</f>
        <v>1</v>
      </c>
      <c r="B455" s="488">
        <v>46118.0</v>
      </c>
      <c r="C455" s="91" t="s">
        <v>83</v>
      </c>
      <c r="D455" s="76" t="s">
        <v>155</v>
      </c>
      <c r="E455" s="76" t="s">
        <v>8210</v>
      </c>
      <c r="F455" s="78">
        <v>46118.0</v>
      </c>
      <c r="G455" s="76" t="s">
        <v>8212</v>
      </c>
      <c r="H455" s="76" t="s">
        <v>8213</v>
      </c>
      <c r="I455" s="88" t="s">
        <v>8214</v>
      </c>
      <c r="J455" s="88" t="s">
        <v>6652</v>
      </c>
      <c r="K455" s="475" t="s">
        <v>6652</v>
      </c>
      <c r="L455" s="91"/>
      <c r="M455" s="76" t="s">
        <v>8216</v>
      </c>
      <c r="N455" s="74">
        <v>45939.0</v>
      </c>
      <c r="O455" s="74">
        <v>45953.0</v>
      </c>
      <c r="P455" s="76" t="s">
        <v>143</v>
      </c>
      <c r="Q455" s="91">
        <v>1.0</v>
      </c>
      <c r="R455" s="83" t="s">
        <v>126</v>
      </c>
      <c r="S455" s="83" t="s">
        <v>145</v>
      </c>
      <c r="T455" s="83" t="s">
        <v>101</v>
      </c>
      <c r="U455" s="83" t="s">
        <v>131</v>
      </c>
      <c r="V455" s="182"/>
      <c r="W455" s="766"/>
      <c r="X455" s="182"/>
      <c r="Y455" s="89"/>
      <c r="Z455" s="497"/>
      <c r="AA455" s="497"/>
    </row>
    <row r="456" ht="22.5" customHeight="1">
      <c r="A456" s="91">
        <f>COUNTIF('Call &amp; Chat K.-Laura'!$H$279:$H$1191,H456)</f>
        <v>2</v>
      </c>
      <c r="B456" s="488">
        <v>46118.0</v>
      </c>
      <c r="C456" s="91" t="s">
        <v>83</v>
      </c>
      <c r="D456" s="76" t="s">
        <v>155</v>
      </c>
      <c r="E456" s="76" t="s">
        <v>8227</v>
      </c>
      <c r="F456" s="78">
        <v>46118.0</v>
      </c>
      <c r="G456" s="76" t="s">
        <v>8229</v>
      </c>
      <c r="H456" s="76" t="s">
        <v>8231</v>
      </c>
      <c r="I456" s="88" t="s">
        <v>8233</v>
      </c>
      <c r="J456" s="88" t="s">
        <v>8235</v>
      </c>
      <c r="K456" s="475" t="s">
        <v>8235</v>
      </c>
      <c r="L456" s="91"/>
      <c r="M456" s="76" t="s">
        <v>8236</v>
      </c>
      <c r="N456" s="74">
        <v>45943.0</v>
      </c>
      <c r="O456" s="74">
        <v>46139.0</v>
      </c>
      <c r="P456" s="76" t="s">
        <v>124</v>
      </c>
      <c r="Q456" s="91">
        <v>1.0</v>
      </c>
      <c r="R456" s="83" t="s">
        <v>126</v>
      </c>
      <c r="S456" s="83" t="s">
        <v>145</v>
      </c>
      <c r="T456" s="83" t="s">
        <v>101</v>
      </c>
      <c r="U456" s="83" t="s">
        <v>131</v>
      </c>
      <c r="V456" s="182"/>
      <c r="W456" s="766"/>
      <c r="X456" s="182"/>
      <c r="Y456" s="89"/>
      <c r="Z456" s="497"/>
      <c r="AA456" s="497"/>
    </row>
    <row r="457" ht="22.5" customHeight="1">
      <c r="A457" s="91">
        <f>COUNTIF('Call &amp; Chat K.-Laura'!$H$279:$H$1191,H457)</f>
        <v>1</v>
      </c>
      <c r="B457" s="488">
        <v>46118.0</v>
      </c>
      <c r="C457" s="91" t="s">
        <v>83</v>
      </c>
      <c r="D457" s="76" t="s">
        <v>155</v>
      </c>
      <c r="E457" s="76" t="s">
        <v>508</v>
      </c>
      <c r="F457" s="78">
        <v>46118.0</v>
      </c>
      <c r="G457" s="76" t="s">
        <v>8247</v>
      </c>
      <c r="H457" s="76" t="s">
        <v>8248</v>
      </c>
      <c r="I457" s="88" t="s">
        <v>8250</v>
      </c>
      <c r="J457" s="88" t="s">
        <v>8251</v>
      </c>
      <c r="K457" s="475" t="s">
        <v>8251</v>
      </c>
      <c r="L457" s="91"/>
      <c r="M457" s="76" t="s">
        <v>8252</v>
      </c>
      <c r="N457" s="74">
        <v>45949.0</v>
      </c>
      <c r="O457" s="74">
        <v>45963.0</v>
      </c>
      <c r="P457" s="76" t="s">
        <v>143</v>
      </c>
      <c r="Q457" s="91">
        <v>1.0</v>
      </c>
      <c r="R457" s="83" t="s">
        <v>126</v>
      </c>
      <c r="S457" s="83" t="s">
        <v>145</v>
      </c>
      <c r="T457" s="83" t="s">
        <v>101</v>
      </c>
      <c r="U457" s="83" t="s">
        <v>131</v>
      </c>
      <c r="V457" s="182"/>
      <c r="W457" s="766"/>
      <c r="X457" s="182"/>
      <c r="Y457" s="89"/>
      <c r="Z457" s="497"/>
      <c r="AA457" s="497"/>
    </row>
    <row r="458" ht="22.5" customHeight="1">
      <c r="A458" s="91">
        <f>COUNTIF('Call &amp; Chat K.-Laura'!$H$279:$H$1191,H458)</f>
        <v>1</v>
      </c>
      <c r="B458" s="488">
        <v>46118.0</v>
      </c>
      <c r="C458" s="91" t="s">
        <v>83</v>
      </c>
      <c r="D458" s="76" t="s">
        <v>155</v>
      </c>
      <c r="E458" s="76" t="s">
        <v>306</v>
      </c>
      <c r="F458" s="78">
        <v>46118.0</v>
      </c>
      <c r="G458" s="76" t="s">
        <v>8266</v>
      </c>
      <c r="H458" s="76" t="s">
        <v>8267</v>
      </c>
      <c r="I458" s="88" t="s">
        <v>8268</v>
      </c>
      <c r="J458" s="88" t="s">
        <v>8270</v>
      </c>
      <c r="K458" s="475" t="s">
        <v>8270</v>
      </c>
      <c r="L458" s="76" t="s">
        <v>8271</v>
      </c>
      <c r="M458" s="76" t="s">
        <v>8271</v>
      </c>
      <c r="N458" s="74">
        <v>45952.0</v>
      </c>
      <c r="O458" s="74">
        <v>45966.0</v>
      </c>
      <c r="P458" s="76" t="s">
        <v>213</v>
      </c>
      <c r="Q458" s="91">
        <v>1.0</v>
      </c>
      <c r="R458" s="83" t="s">
        <v>126</v>
      </c>
      <c r="S458" s="83" t="s">
        <v>145</v>
      </c>
      <c r="T458" s="83" t="s">
        <v>101</v>
      </c>
      <c r="U458" s="83" t="s">
        <v>131</v>
      </c>
      <c r="V458" s="182"/>
      <c r="W458" s="766"/>
      <c r="X458" s="182"/>
      <c r="Y458" s="89"/>
      <c r="Z458" s="497"/>
      <c r="AA458" s="497"/>
    </row>
    <row r="459" ht="22.5" customHeight="1">
      <c r="A459" s="91">
        <f>COUNTIF('Call &amp; Chat K.-Laura'!$H$279:$H$1191,H459)</f>
        <v>1</v>
      </c>
      <c r="B459" s="488">
        <v>46118.0</v>
      </c>
      <c r="C459" s="91" t="s">
        <v>83</v>
      </c>
      <c r="D459" s="76" t="s">
        <v>155</v>
      </c>
      <c r="E459" s="76" t="s">
        <v>8280</v>
      </c>
      <c r="F459" s="78">
        <v>46118.0</v>
      </c>
      <c r="G459" s="76" t="s">
        <v>8282</v>
      </c>
      <c r="H459" s="76" t="s">
        <v>8283</v>
      </c>
      <c r="I459" s="88" t="s">
        <v>8284</v>
      </c>
      <c r="J459" s="88" t="s">
        <v>8285</v>
      </c>
      <c r="K459" s="475" t="s">
        <v>8285</v>
      </c>
      <c r="L459" s="76" t="s">
        <v>8286</v>
      </c>
      <c r="M459" s="76" t="s">
        <v>8286</v>
      </c>
      <c r="N459" s="74">
        <v>45923.0</v>
      </c>
      <c r="O459" s="74">
        <v>45937.0</v>
      </c>
      <c r="P459" s="76" t="s">
        <v>124</v>
      </c>
      <c r="Q459" s="91">
        <v>1.0</v>
      </c>
      <c r="R459" s="83" t="s">
        <v>350</v>
      </c>
      <c r="S459" s="83" t="s">
        <v>145</v>
      </c>
      <c r="T459" s="83" t="s">
        <v>101</v>
      </c>
      <c r="U459" s="83" t="s">
        <v>5143</v>
      </c>
      <c r="V459" s="182"/>
      <c r="W459" s="766"/>
      <c r="X459" s="182"/>
      <c r="Y459" s="89" t="s">
        <v>8290</v>
      </c>
      <c r="Z459" s="497"/>
      <c r="AA459" s="497"/>
    </row>
    <row r="460" ht="22.5" customHeight="1">
      <c r="A460" s="91">
        <f>COUNTIF('Call &amp; Chat K.-Laura'!$H$279:$H$1191,H460)</f>
        <v>2</v>
      </c>
      <c r="B460" s="488">
        <v>46118.0</v>
      </c>
      <c r="C460" s="91" t="s">
        <v>83</v>
      </c>
      <c r="D460" s="76" t="s">
        <v>155</v>
      </c>
      <c r="E460" s="76" t="s">
        <v>8292</v>
      </c>
      <c r="F460" s="78">
        <v>46118.0</v>
      </c>
      <c r="G460" s="76" t="s">
        <v>8293</v>
      </c>
      <c r="H460" s="76" t="s">
        <v>8294</v>
      </c>
      <c r="I460" s="88" t="s">
        <v>8295</v>
      </c>
      <c r="J460" s="88" t="s">
        <v>4567</v>
      </c>
      <c r="K460" s="475" t="s">
        <v>8296</v>
      </c>
      <c r="L460" s="76" t="s">
        <v>4570</v>
      </c>
      <c r="M460" s="76" t="s">
        <v>8297</v>
      </c>
      <c r="N460" s="74">
        <v>45903.0</v>
      </c>
      <c r="O460" s="74">
        <v>45917.0</v>
      </c>
      <c r="P460" s="76" t="s">
        <v>724</v>
      </c>
      <c r="Q460" s="91">
        <v>1.0</v>
      </c>
      <c r="R460" s="83" t="s">
        <v>126</v>
      </c>
      <c r="S460" s="83" t="s">
        <v>145</v>
      </c>
      <c r="T460" s="83" t="s">
        <v>101</v>
      </c>
      <c r="U460" s="83" t="s">
        <v>131</v>
      </c>
      <c r="V460" s="182"/>
      <c r="W460" s="766"/>
      <c r="X460" s="182"/>
      <c r="Y460" s="89"/>
      <c r="Z460" s="497"/>
      <c r="AA460" s="497"/>
    </row>
    <row r="461" ht="22.5" customHeight="1">
      <c r="A461" s="91">
        <f>COUNTIF('Call &amp; Chat K.-Laura'!$H$279:$H$1191,H461)</f>
        <v>1</v>
      </c>
      <c r="B461" s="488">
        <v>46118.0</v>
      </c>
      <c r="C461" s="91" t="s">
        <v>83</v>
      </c>
      <c r="D461" s="76" t="s">
        <v>155</v>
      </c>
      <c r="E461" s="76" t="s">
        <v>8298</v>
      </c>
      <c r="F461" s="78">
        <v>46118.0</v>
      </c>
      <c r="G461" s="76" t="s">
        <v>8299</v>
      </c>
      <c r="H461" s="76" t="s">
        <v>8300</v>
      </c>
      <c r="I461" s="88" t="s">
        <v>8301</v>
      </c>
      <c r="J461" s="88" t="s">
        <v>8302</v>
      </c>
      <c r="K461" s="475" t="s">
        <v>8303</v>
      </c>
      <c r="L461" s="76" t="s">
        <v>8304</v>
      </c>
      <c r="M461" s="76" t="s">
        <v>8304</v>
      </c>
      <c r="N461" s="74">
        <v>45874.0</v>
      </c>
      <c r="O461" s="74">
        <v>45888.0</v>
      </c>
      <c r="P461" s="76" t="s">
        <v>124</v>
      </c>
      <c r="Q461" s="91">
        <v>1.0</v>
      </c>
      <c r="R461" s="83" t="s">
        <v>126</v>
      </c>
      <c r="S461" s="83" t="s">
        <v>145</v>
      </c>
      <c r="T461" s="83" t="s">
        <v>101</v>
      </c>
      <c r="U461" s="83" t="s">
        <v>131</v>
      </c>
      <c r="V461" s="182"/>
      <c r="W461" s="766"/>
      <c r="X461" s="182"/>
      <c r="Y461" s="89"/>
      <c r="Z461" s="497"/>
      <c r="AA461" s="497"/>
    </row>
    <row r="462" ht="22.5" customHeight="1">
      <c r="A462" s="91">
        <f>COUNTIF('Call &amp; Chat K.-Laura'!$H$279:$H$1191,H462)</f>
        <v>2</v>
      </c>
      <c r="B462" s="488">
        <v>46118.0</v>
      </c>
      <c r="C462" s="91" t="s">
        <v>83</v>
      </c>
      <c r="D462" s="76" t="s">
        <v>155</v>
      </c>
      <c r="E462" s="76" t="s">
        <v>8306</v>
      </c>
      <c r="F462" s="78">
        <v>46118.0</v>
      </c>
      <c r="G462" s="76" t="s">
        <v>8307</v>
      </c>
      <c r="H462" s="76" t="s">
        <v>8308</v>
      </c>
      <c r="I462" s="88" t="s">
        <v>8309</v>
      </c>
      <c r="J462" s="88" t="s">
        <v>8310</v>
      </c>
      <c r="K462" s="475" t="s">
        <v>8310</v>
      </c>
      <c r="L462" s="91"/>
      <c r="M462" s="76" t="s">
        <v>8311</v>
      </c>
      <c r="N462" s="74">
        <v>45877.0</v>
      </c>
      <c r="O462" s="74">
        <v>45891.0</v>
      </c>
      <c r="P462" s="76" t="s">
        <v>143</v>
      </c>
      <c r="Q462" s="91">
        <v>1.0</v>
      </c>
      <c r="R462" s="83" t="s">
        <v>126</v>
      </c>
      <c r="S462" s="83" t="s">
        <v>145</v>
      </c>
      <c r="T462" s="83" t="s">
        <v>101</v>
      </c>
      <c r="U462" s="83" t="s">
        <v>131</v>
      </c>
      <c r="V462" s="182"/>
      <c r="W462" s="766"/>
      <c r="X462" s="182"/>
      <c r="Y462" s="771"/>
      <c r="Z462" s="497"/>
      <c r="AA462" s="497"/>
    </row>
    <row r="463" ht="22.5" customHeight="1">
      <c r="A463" s="91">
        <f>COUNTIF('Call &amp; Chat K.-Laura'!$H$279:$H$1191,H463)</f>
        <v>1</v>
      </c>
      <c r="B463" s="488">
        <v>46118.0</v>
      </c>
      <c r="C463" s="91" t="s">
        <v>83</v>
      </c>
      <c r="D463" s="76" t="s">
        <v>155</v>
      </c>
      <c r="E463" s="76" t="s">
        <v>8313</v>
      </c>
      <c r="F463" s="78">
        <v>46118.0</v>
      </c>
      <c r="G463" s="76" t="s">
        <v>8314</v>
      </c>
      <c r="H463" s="76" t="s">
        <v>8315</v>
      </c>
      <c r="I463" s="88" t="s">
        <v>8317</v>
      </c>
      <c r="J463" s="88" t="s">
        <v>8318</v>
      </c>
      <c r="K463" s="475" t="s">
        <v>8318</v>
      </c>
      <c r="L463" s="76" t="s">
        <v>8319</v>
      </c>
      <c r="M463" s="76" t="s">
        <v>8319</v>
      </c>
      <c r="N463" s="74">
        <v>45879.0</v>
      </c>
      <c r="O463" s="74">
        <v>45893.0</v>
      </c>
      <c r="P463" s="76" t="s">
        <v>143</v>
      </c>
      <c r="Q463" s="91">
        <v>0.0</v>
      </c>
      <c r="R463" s="83" t="s">
        <v>350</v>
      </c>
      <c r="S463" s="83" t="s">
        <v>127</v>
      </c>
      <c r="T463" s="83" t="s">
        <v>128</v>
      </c>
      <c r="U463" s="83" t="s">
        <v>873</v>
      </c>
      <c r="V463" s="182"/>
      <c r="W463" s="766"/>
      <c r="X463" s="182"/>
      <c r="Y463" s="771" t="s">
        <v>8320</v>
      </c>
      <c r="Z463" s="497"/>
      <c r="AA463" s="497"/>
    </row>
    <row r="464" ht="22.5" customHeight="1">
      <c r="A464" s="91">
        <f>COUNTIF('Call &amp; Chat K.-Laura'!$H$279:$H$1191,H464)</f>
        <v>2</v>
      </c>
      <c r="B464" s="488">
        <v>46118.0</v>
      </c>
      <c r="C464" s="91" t="s">
        <v>83</v>
      </c>
      <c r="D464" s="76" t="s">
        <v>155</v>
      </c>
      <c r="E464" s="76" t="s">
        <v>8322</v>
      </c>
      <c r="F464" s="78">
        <v>46118.0</v>
      </c>
      <c r="G464" s="76" t="s">
        <v>8323</v>
      </c>
      <c r="H464" s="76" t="s">
        <v>8324</v>
      </c>
      <c r="I464" s="88" t="s">
        <v>8326</v>
      </c>
      <c r="J464" s="88" t="s">
        <v>8327</v>
      </c>
      <c r="K464" s="475" t="s">
        <v>8327</v>
      </c>
      <c r="L464" s="76" t="s">
        <v>8328</v>
      </c>
      <c r="M464" s="76" t="s">
        <v>8329</v>
      </c>
      <c r="N464" s="74">
        <v>45880.0</v>
      </c>
      <c r="O464" s="74">
        <v>45894.0</v>
      </c>
      <c r="P464" s="76" t="s">
        <v>124</v>
      </c>
      <c r="Q464" s="91">
        <v>0.0</v>
      </c>
      <c r="R464" s="83" t="s">
        <v>350</v>
      </c>
      <c r="S464" s="83" t="s">
        <v>145</v>
      </c>
      <c r="T464" s="83" t="s">
        <v>101</v>
      </c>
      <c r="U464" s="83" t="s">
        <v>664</v>
      </c>
      <c r="V464" s="182"/>
      <c r="W464" s="766"/>
      <c r="X464" s="182"/>
      <c r="Y464" s="771" t="s">
        <v>8334</v>
      </c>
      <c r="Z464" s="497"/>
      <c r="AA464" s="497"/>
    </row>
    <row r="465" ht="22.5" customHeight="1">
      <c r="A465" s="91">
        <f>COUNTIF('Call &amp; Chat K.-Laura'!$H$279:$H$1191,H465)</f>
        <v>2</v>
      </c>
      <c r="B465" s="488">
        <v>46118.0</v>
      </c>
      <c r="C465" s="91" t="s">
        <v>83</v>
      </c>
      <c r="D465" s="76" t="s">
        <v>155</v>
      </c>
      <c r="E465" s="76" t="s">
        <v>8336</v>
      </c>
      <c r="F465" s="78">
        <v>46118.0</v>
      </c>
      <c r="G465" s="76" t="s">
        <v>8337</v>
      </c>
      <c r="H465" s="76" t="s">
        <v>8338</v>
      </c>
      <c r="I465" s="88" t="s">
        <v>8339</v>
      </c>
      <c r="J465" s="88" t="s">
        <v>8340</v>
      </c>
      <c r="K465" s="475" t="s">
        <v>8340</v>
      </c>
      <c r="L465" s="76" t="s">
        <v>8341</v>
      </c>
      <c r="M465" s="76" t="s">
        <v>8342</v>
      </c>
      <c r="N465" s="74">
        <v>45885.0</v>
      </c>
      <c r="O465" s="74">
        <v>45899.0</v>
      </c>
      <c r="P465" s="76" t="s">
        <v>340</v>
      </c>
      <c r="Q465" s="91">
        <v>1.0</v>
      </c>
      <c r="R465" s="83" t="s">
        <v>126</v>
      </c>
      <c r="S465" s="83" t="s">
        <v>145</v>
      </c>
      <c r="T465" s="83" t="s">
        <v>101</v>
      </c>
      <c r="U465" s="83" t="s">
        <v>131</v>
      </c>
      <c r="V465" s="182"/>
      <c r="W465" s="83"/>
      <c r="X465" s="182"/>
      <c r="Y465" s="89"/>
      <c r="Z465" s="88"/>
      <c r="AA465" s="88"/>
    </row>
    <row r="466" ht="22.5" customHeight="1">
      <c r="A466" s="91">
        <f>COUNTIF('Call &amp; Chat K.-Laura'!$H$279:$H$1191,H466)</f>
        <v>2</v>
      </c>
      <c r="B466" s="488">
        <v>46118.0</v>
      </c>
      <c r="C466" s="91" t="s">
        <v>83</v>
      </c>
      <c r="D466" s="76" t="s">
        <v>155</v>
      </c>
      <c r="E466" s="76" t="s">
        <v>3102</v>
      </c>
      <c r="F466" s="78">
        <v>46118.0</v>
      </c>
      <c r="G466" s="76" t="s">
        <v>8350</v>
      </c>
      <c r="H466" s="76" t="s">
        <v>8351</v>
      </c>
      <c r="I466" s="88" t="s">
        <v>8352</v>
      </c>
      <c r="J466" s="88" t="s">
        <v>8354</v>
      </c>
      <c r="K466" s="475" t="s">
        <v>8354</v>
      </c>
      <c r="L466" s="76" t="s">
        <v>8357</v>
      </c>
      <c r="M466" s="76" t="s">
        <v>8359</v>
      </c>
      <c r="N466" s="74">
        <v>45886.0</v>
      </c>
      <c r="O466" s="74">
        <v>45900.0</v>
      </c>
      <c r="P466" s="76" t="s">
        <v>124</v>
      </c>
      <c r="Q466" s="91">
        <v>1.0</v>
      </c>
      <c r="R466" s="83" t="s">
        <v>126</v>
      </c>
      <c r="S466" s="83" t="s">
        <v>350</v>
      </c>
      <c r="T466" s="83" t="s">
        <v>101</v>
      </c>
      <c r="U466" s="83" t="s">
        <v>1050</v>
      </c>
      <c r="V466" s="182"/>
      <c r="W466" s="83"/>
      <c r="X466" s="182"/>
      <c r="Y466" s="89" t="s">
        <v>8360</v>
      </c>
      <c r="Z466" s="88"/>
      <c r="AA466" s="88"/>
    </row>
    <row r="467" ht="22.5" customHeight="1">
      <c r="A467" s="91">
        <f>COUNTIF('Call &amp; Chat K.-Laura'!$H$279:$H$1191,H467)</f>
        <v>1</v>
      </c>
      <c r="B467" s="488">
        <v>46118.0</v>
      </c>
      <c r="C467" s="91" t="s">
        <v>83</v>
      </c>
      <c r="D467" s="76" t="s">
        <v>155</v>
      </c>
      <c r="E467" s="76" t="s">
        <v>4024</v>
      </c>
      <c r="F467" s="78">
        <v>46118.0</v>
      </c>
      <c r="G467" s="76" t="s">
        <v>8366</v>
      </c>
      <c r="H467" s="76" t="s">
        <v>8367</v>
      </c>
      <c r="I467" s="88" t="s">
        <v>8368</v>
      </c>
      <c r="J467" s="88" t="s">
        <v>8369</v>
      </c>
      <c r="K467" s="475" t="s">
        <v>8369</v>
      </c>
      <c r="L467" s="76" t="s">
        <v>8370</v>
      </c>
      <c r="M467" s="76" t="s">
        <v>8370</v>
      </c>
      <c r="N467" s="74">
        <v>45888.0</v>
      </c>
      <c r="O467" s="74">
        <v>45902.0</v>
      </c>
      <c r="P467" s="76" t="s">
        <v>143</v>
      </c>
      <c r="Q467" s="91">
        <v>0.0</v>
      </c>
      <c r="R467" s="83" t="s">
        <v>251</v>
      </c>
      <c r="S467" s="83" t="s">
        <v>195</v>
      </c>
      <c r="T467" s="83" t="s">
        <v>128</v>
      </c>
      <c r="U467" s="83" t="s">
        <v>131</v>
      </c>
      <c r="V467" s="182"/>
      <c r="W467" s="83"/>
      <c r="X467" s="182"/>
      <c r="Y467" s="89"/>
      <c r="Z467" s="88"/>
      <c r="AA467" s="88"/>
    </row>
    <row r="468" ht="22.5" customHeight="1">
      <c r="A468" s="91">
        <f>COUNTIF('Call &amp; Chat K.-Laura'!$H$279:$H$1191,H468)</f>
        <v>2</v>
      </c>
      <c r="B468" s="488">
        <v>46118.0</v>
      </c>
      <c r="C468" s="91" t="s">
        <v>83</v>
      </c>
      <c r="D468" s="76" t="s">
        <v>155</v>
      </c>
      <c r="E468" s="76" t="s">
        <v>3525</v>
      </c>
      <c r="F468" s="78">
        <v>46118.0</v>
      </c>
      <c r="G468" s="76" t="s">
        <v>8380</v>
      </c>
      <c r="H468" s="76" t="s">
        <v>8381</v>
      </c>
      <c r="I468" s="88" t="s">
        <v>8383</v>
      </c>
      <c r="J468" s="88" t="s">
        <v>8384</v>
      </c>
      <c r="K468" s="475" t="s">
        <v>8384</v>
      </c>
      <c r="L468" s="76" t="s">
        <v>8386</v>
      </c>
      <c r="M468" s="76" t="s">
        <v>8386</v>
      </c>
      <c r="N468" s="74">
        <v>45889.0</v>
      </c>
      <c r="O468" s="74">
        <v>45903.0</v>
      </c>
      <c r="P468" s="76" t="s">
        <v>124</v>
      </c>
      <c r="Q468" s="91">
        <v>1.0</v>
      </c>
      <c r="R468" s="83" t="s">
        <v>251</v>
      </c>
      <c r="S468" s="83" t="s">
        <v>145</v>
      </c>
      <c r="T468" s="83" t="s">
        <v>101</v>
      </c>
      <c r="U468" s="83" t="s">
        <v>131</v>
      </c>
      <c r="V468" s="182"/>
      <c r="W468" s="83"/>
      <c r="X468" s="182"/>
      <c r="Y468" s="89"/>
      <c r="Z468" s="88"/>
      <c r="AA468" s="88"/>
    </row>
    <row r="469" ht="22.5" customHeight="1">
      <c r="A469" s="91">
        <f>COUNTIF('Call &amp; Chat K.-Laura'!$H$279:$H$1191,H469)</f>
        <v>2</v>
      </c>
      <c r="B469" s="488">
        <v>46118.0</v>
      </c>
      <c r="C469" s="91" t="s">
        <v>83</v>
      </c>
      <c r="D469" s="76" t="s">
        <v>155</v>
      </c>
      <c r="E469" s="76" t="s">
        <v>2717</v>
      </c>
      <c r="F469" s="78">
        <v>46118.0</v>
      </c>
      <c r="G469" s="76" t="s">
        <v>8392</v>
      </c>
      <c r="H469" s="76" t="s">
        <v>8393</v>
      </c>
      <c r="I469" s="88" t="s">
        <v>8394</v>
      </c>
      <c r="J469" s="88" t="s">
        <v>8395</v>
      </c>
      <c r="K469" s="475" t="s">
        <v>8395</v>
      </c>
      <c r="L469" s="76" t="s">
        <v>8397</v>
      </c>
      <c r="M469" s="76" t="s">
        <v>8399</v>
      </c>
      <c r="N469" s="74">
        <v>45890.0</v>
      </c>
      <c r="O469" s="74">
        <v>45904.0</v>
      </c>
      <c r="P469" s="76" t="s">
        <v>124</v>
      </c>
      <c r="Q469" s="91">
        <v>0.0</v>
      </c>
      <c r="R469" s="83" t="s">
        <v>126</v>
      </c>
      <c r="S469" s="83" t="s">
        <v>195</v>
      </c>
      <c r="T469" s="83" t="s">
        <v>128</v>
      </c>
      <c r="U469" s="83" t="s">
        <v>302</v>
      </c>
      <c r="V469" s="182"/>
      <c r="W469" s="83"/>
      <c r="X469" s="182"/>
      <c r="Y469" s="89" t="s">
        <v>8401</v>
      </c>
      <c r="Z469" s="88"/>
      <c r="AA469" s="88"/>
    </row>
    <row r="470" ht="22.5" customHeight="1">
      <c r="A470" s="91">
        <f>COUNTIF('Call &amp; Chat K.-Laura'!$H$279:$H$1191,H470)</f>
        <v>2</v>
      </c>
      <c r="B470" s="488">
        <v>46118.0</v>
      </c>
      <c r="C470" s="91" t="s">
        <v>83</v>
      </c>
      <c r="D470" s="76" t="s">
        <v>155</v>
      </c>
      <c r="E470" s="76" t="s">
        <v>3538</v>
      </c>
      <c r="F470" s="78">
        <v>46118.0</v>
      </c>
      <c r="G470" s="76" t="s">
        <v>8406</v>
      </c>
      <c r="H470" s="76" t="s">
        <v>8407</v>
      </c>
      <c r="I470" s="88" t="s">
        <v>8408</v>
      </c>
      <c r="J470" s="88" t="s">
        <v>8409</v>
      </c>
      <c r="K470" s="475" t="s">
        <v>8409</v>
      </c>
      <c r="L470" s="76" t="s">
        <v>8410</v>
      </c>
      <c r="M470" s="76" t="s">
        <v>8410</v>
      </c>
      <c r="N470" s="74">
        <v>45890.0</v>
      </c>
      <c r="O470" s="74">
        <v>45904.0</v>
      </c>
      <c r="P470" s="76" t="s">
        <v>143</v>
      </c>
      <c r="Q470" s="91">
        <v>1.0</v>
      </c>
      <c r="R470" s="83" t="s">
        <v>126</v>
      </c>
      <c r="S470" s="83" t="s">
        <v>145</v>
      </c>
      <c r="T470" s="83" t="s">
        <v>101</v>
      </c>
      <c r="U470" s="83" t="s">
        <v>131</v>
      </c>
      <c r="V470" s="182"/>
      <c r="W470" s="83"/>
      <c r="X470" s="182"/>
      <c r="Y470" s="89"/>
      <c r="Z470" s="88"/>
      <c r="AA470" s="88"/>
    </row>
    <row r="471" ht="22.5" customHeight="1">
      <c r="A471" s="91">
        <f>COUNTIF('Call &amp; Chat K.-Laura'!$H$279:$H$1191,H471)</f>
        <v>2</v>
      </c>
      <c r="B471" s="488">
        <v>46118.0</v>
      </c>
      <c r="C471" s="91" t="s">
        <v>83</v>
      </c>
      <c r="D471" s="76" t="s">
        <v>155</v>
      </c>
      <c r="E471" s="76" t="s">
        <v>1015</v>
      </c>
      <c r="F471" s="78">
        <v>46118.0</v>
      </c>
      <c r="G471" s="76" t="s">
        <v>8423</v>
      </c>
      <c r="H471" s="76" t="s">
        <v>8424</v>
      </c>
      <c r="I471" s="88" t="s">
        <v>8425</v>
      </c>
      <c r="J471" s="88" t="s">
        <v>8426</v>
      </c>
      <c r="K471" s="475" t="s">
        <v>8426</v>
      </c>
      <c r="L471" s="76" t="s">
        <v>8428</v>
      </c>
      <c r="M471" s="76" t="s">
        <v>8429</v>
      </c>
      <c r="N471" s="74">
        <v>45891.0</v>
      </c>
      <c r="O471" s="74">
        <v>45905.0</v>
      </c>
      <c r="P471" s="76" t="s">
        <v>124</v>
      </c>
      <c r="Q471" s="91">
        <v>0.0</v>
      </c>
      <c r="R471" s="83" t="s">
        <v>251</v>
      </c>
      <c r="S471" s="83" t="s">
        <v>195</v>
      </c>
      <c r="T471" s="83" t="s">
        <v>128</v>
      </c>
      <c r="U471" s="83" t="s">
        <v>131</v>
      </c>
      <c r="V471" s="182"/>
      <c r="W471" s="83"/>
      <c r="X471" s="182"/>
      <c r="Y471" s="89"/>
      <c r="Z471" s="88"/>
      <c r="AA471" s="88"/>
    </row>
    <row r="472" ht="22.5" customHeight="1">
      <c r="A472" s="91">
        <f>COUNTIF('Call &amp; Chat K.-Laura'!$H$279:$H$1191,H472)</f>
        <v>2</v>
      </c>
      <c r="B472" s="488">
        <v>46118.0</v>
      </c>
      <c r="C472" s="91" t="s">
        <v>83</v>
      </c>
      <c r="D472" s="76" t="s">
        <v>155</v>
      </c>
      <c r="E472" s="76" t="s">
        <v>6746</v>
      </c>
      <c r="F472" s="78">
        <v>46118.0</v>
      </c>
      <c r="G472" s="76" t="s">
        <v>8438</v>
      </c>
      <c r="H472" s="76" t="s">
        <v>8439</v>
      </c>
      <c r="I472" s="88" t="s">
        <v>8440</v>
      </c>
      <c r="J472" s="88" t="s">
        <v>8441</v>
      </c>
      <c r="K472" s="475" t="s">
        <v>8441</v>
      </c>
      <c r="L472" s="76" t="s">
        <v>8442</v>
      </c>
      <c r="M472" s="76" t="s">
        <v>8442</v>
      </c>
      <c r="N472" s="74">
        <v>45892.0</v>
      </c>
      <c r="O472" s="74">
        <v>45906.0</v>
      </c>
      <c r="P472" s="76" t="s">
        <v>95</v>
      </c>
      <c r="Q472" s="91">
        <v>1.0</v>
      </c>
      <c r="R472" s="83" t="s">
        <v>126</v>
      </c>
      <c r="S472" s="83" t="s">
        <v>145</v>
      </c>
      <c r="T472" s="83" t="s">
        <v>128</v>
      </c>
      <c r="U472" s="83" t="s">
        <v>131</v>
      </c>
      <c r="V472" s="182"/>
      <c r="W472" s="83"/>
      <c r="X472" s="182"/>
      <c r="Y472" s="89"/>
      <c r="Z472" s="88"/>
      <c r="AA472" s="88"/>
    </row>
    <row r="473" ht="22.5" customHeight="1">
      <c r="A473" s="91">
        <f>COUNTIF('Call &amp; Chat K.-Laura'!$H$279:$H$1191,H473)</f>
        <v>2</v>
      </c>
      <c r="B473" s="488">
        <v>46118.0</v>
      </c>
      <c r="C473" s="91" t="s">
        <v>83</v>
      </c>
      <c r="D473" s="76" t="s">
        <v>155</v>
      </c>
      <c r="E473" s="76" t="s">
        <v>8446</v>
      </c>
      <c r="F473" s="78">
        <v>46118.0</v>
      </c>
      <c r="G473" s="76" t="s">
        <v>8448</v>
      </c>
      <c r="H473" s="76" t="s">
        <v>8450</v>
      </c>
      <c r="I473" s="88" t="s">
        <v>8452</v>
      </c>
      <c r="J473" s="88" t="s">
        <v>8454</v>
      </c>
      <c r="K473" s="475" t="s">
        <v>8454</v>
      </c>
      <c r="L473" s="76" t="s">
        <v>8455</v>
      </c>
      <c r="M473" s="76" t="s">
        <v>8455</v>
      </c>
      <c r="N473" s="74">
        <v>45893.0</v>
      </c>
      <c r="O473" s="74">
        <v>45907.0</v>
      </c>
      <c r="P473" s="76" t="s">
        <v>143</v>
      </c>
      <c r="Q473" s="91">
        <v>1.0</v>
      </c>
      <c r="R473" s="83" t="s">
        <v>126</v>
      </c>
      <c r="S473" s="83" t="s">
        <v>145</v>
      </c>
      <c r="T473" s="83" t="s">
        <v>101</v>
      </c>
      <c r="U473" s="83" t="s">
        <v>131</v>
      </c>
      <c r="V473" s="182"/>
      <c r="W473" s="83"/>
      <c r="X473" s="182"/>
      <c r="Y473" s="89"/>
      <c r="Z473" s="88"/>
      <c r="AA473" s="88"/>
    </row>
    <row r="474" ht="22.5" customHeight="1">
      <c r="A474" s="91">
        <f>COUNTIF('Call &amp; Chat K.-Laura'!$H$279:$H$1191,H474)</f>
        <v>2</v>
      </c>
      <c r="B474" s="488">
        <v>46118.0</v>
      </c>
      <c r="C474" s="91" t="s">
        <v>83</v>
      </c>
      <c r="D474" s="76" t="s">
        <v>155</v>
      </c>
      <c r="E474" s="76" t="s">
        <v>8461</v>
      </c>
      <c r="F474" s="78">
        <v>46118.0</v>
      </c>
      <c r="G474" s="76" t="s">
        <v>8463</v>
      </c>
      <c r="H474" s="76" t="s">
        <v>8464</v>
      </c>
      <c r="I474" s="88" t="s">
        <v>8465</v>
      </c>
      <c r="J474" s="88" t="s">
        <v>8466</v>
      </c>
      <c r="K474" s="475" t="s">
        <v>8466</v>
      </c>
      <c r="L474" s="76" t="s">
        <v>8468</v>
      </c>
      <c r="M474" s="76" t="s">
        <v>8469</v>
      </c>
      <c r="N474" s="74">
        <v>45896.0</v>
      </c>
      <c r="O474" s="74">
        <v>45910.0</v>
      </c>
      <c r="P474" s="76" t="s">
        <v>124</v>
      </c>
      <c r="Q474" s="91">
        <v>0.0</v>
      </c>
      <c r="R474" s="83" t="s">
        <v>126</v>
      </c>
      <c r="S474" s="83" t="s">
        <v>195</v>
      </c>
      <c r="T474" s="83" t="s">
        <v>128</v>
      </c>
      <c r="U474" s="83" t="s">
        <v>131</v>
      </c>
      <c r="V474" s="182"/>
      <c r="W474" s="83"/>
      <c r="X474" s="182"/>
      <c r="Y474" s="89"/>
      <c r="Z474" s="88"/>
      <c r="AA474" s="88"/>
    </row>
    <row r="475" ht="22.5" customHeight="1">
      <c r="A475" s="91">
        <f>COUNTIF('Call &amp; Chat K.-Laura'!$H$279:$H$1191,H475)</f>
        <v>1</v>
      </c>
      <c r="B475" s="488">
        <v>46118.0</v>
      </c>
      <c r="C475" s="91" t="s">
        <v>83</v>
      </c>
      <c r="D475" s="76" t="s">
        <v>155</v>
      </c>
      <c r="E475" s="76" t="s">
        <v>3549</v>
      </c>
      <c r="F475" s="78">
        <v>46118.0</v>
      </c>
      <c r="G475" s="76" t="s">
        <v>8472</v>
      </c>
      <c r="H475" s="76" t="s">
        <v>8473</v>
      </c>
      <c r="I475" s="88" t="s">
        <v>5474</v>
      </c>
      <c r="J475" s="88" t="s">
        <v>8474</v>
      </c>
      <c r="K475" s="475" t="s">
        <v>8475</v>
      </c>
      <c r="L475" s="76" t="s">
        <v>8476</v>
      </c>
      <c r="M475" s="76" t="s">
        <v>8476</v>
      </c>
      <c r="N475" s="74">
        <v>45897.0</v>
      </c>
      <c r="O475" s="74">
        <v>45911.0</v>
      </c>
      <c r="P475" s="76" t="s">
        <v>213</v>
      </c>
      <c r="Q475" s="91">
        <v>1.0</v>
      </c>
      <c r="R475" s="83" t="s">
        <v>126</v>
      </c>
      <c r="S475" s="83" t="s">
        <v>145</v>
      </c>
      <c r="T475" s="83" t="s">
        <v>101</v>
      </c>
      <c r="U475" s="83" t="s">
        <v>131</v>
      </c>
      <c r="V475" s="182"/>
      <c r="W475" s="83"/>
      <c r="X475" s="182"/>
      <c r="Y475" s="89"/>
      <c r="Z475" s="88"/>
      <c r="AA475" s="88"/>
    </row>
    <row r="476" ht="22.5" customHeight="1">
      <c r="A476" s="91">
        <f>COUNTIF('Call &amp; Chat K.-Laura'!$H$279:$H$1191,H476)</f>
        <v>2</v>
      </c>
      <c r="B476" s="488">
        <v>46118.0</v>
      </c>
      <c r="C476" s="91" t="s">
        <v>83</v>
      </c>
      <c r="D476" s="76" t="s">
        <v>155</v>
      </c>
      <c r="E476" s="76" t="s">
        <v>8480</v>
      </c>
      <c r="F476" s="78">
        <v>46118.0</v>
      </c>
      <c r="G476" s="76" t="s">
        <v>8483</v>
      </c>
      <c r="H476" s="76" t="s">
        <v>8485</v>
      </c>
      <c r="I476" s="88" t="s">
        <v>8487</v>
      </c>
      <c r="J476" s="88" t="s">
        <v>8488</v>
      </c>
      <c r="K476" s="475" t="s">
        <v>8488</v>
      </c>
      <c r="L476" s="76" t="s">
        <v>8489</v>
      </c>
      <c r="M476" s="76" t="s">
        <v>8491</v>
      </c>
      <c r="N476" s="74">
        <v>45898.0</v>
      </c>
      <c r="O476" s="74">
        <v>45912.0</v>
      </c>
      <c r="P476" s="76" t="s">
        <v>124</v>
      </c>
      <c r="Q476" s="91">
        <v>0.0</v>
      </c>
      <c r="R476" s="83" t="s">
        <v>251</v>
      </c>
      <c r="S476" s="83" t="s">
        <v>195</v>
      </c>
      <c r="T476" s="83" t="s">
        <v>128</v>
      </c>
      <c r="U476" s="83" t="s">
        <v>131</v>
      </c>
      <c r="V476" s="182"/>
      <c r="W476" s="83"/>
      <c r="X476" s="182"/>
      <c r="Y476" s="89"/>
      <c r="Z476" s="88"/>
      <c r="AA476" s="88"/>
    </row>
    <row r="477" ht="22.5" customHeight="1">
      <c r="A477" s="91">
        <f>COUNTIF('Call &amp; Chat K.-Laura'!$H$279:$H$1191,H477)</f>
        <v>2</v>
      </c>
      <c r="B477" s="488">
        <v>46118.0</v>
      </c>
      <c r="C477" s="91" t="s">
        <v>83</v>
      </c>
      <c r="D477" s="76" t="s">
        <v>155</v>
      </c>
      <c r="E477" s="76" t="s">
        <v>8497</v>
      </c>
      <c r="F477" s="78">
        <v>46118.0</v>
      </c>
      <c r="G477" s="76" t="s">
        <v>8498</v>
      </c>
      <c r="H477" s="76" t="s">
        <v>8499</v>
      </c>
      <c r="I477" s="88" t="s">
        <v>8500</v>
      </c>
      <c r="J477" s="88" t="s">
        <v>8501</v>
      </c>
      <c r="K477" s="475" t="s">
        <v>8501</v>
      </c>
      <c r="L477" s="76" t="s">
        <v>8502</v>
      </c>
      <c r="M477" s="76" t="s">
        <v>8503</v>
      </c>
      <c r="N477" s="74">
        <v>45866.0</v>
      </c>
      <c r="O477" s="74">
        <v>45880.0</v>
      </c>
      <c r="P477" s="76" t="s">
        <v>213</v>
      </c>
      <c r="Q477" s="91">
        <v>1.0</v>
      </c>
      <c r="R477" s="83" t="s">
        <v>126</v>
      </c>
      <c r="S477" s="83" t="s">
        <v>145</v>
      </c>
      <c r="T477" s="83" t="s">
        <v>101</v>
      </c>
      <c r="U477" s="83" t="s">
        <v>131</v>
      </c>
      <c r="V477" s="182"/>
      <c r="W477" s="83"/>
      <c r="X477" s="182"/>
      <c r="Y477" s="89"/>
      <c r="Z477" s="88"/>
      <c r="AA477" s="88"/>
    </row>
    <row r="478" ht="22.5" customHeight="1">
      <c r="A478" s="91">
        <f>COUNTIF('Call &amp; Chat K.-Laura'!$H$279:$H$1191,H478)</f>
        <v>2</v>
      </c>
      <c r="B478" s="488">
        <v>46118.0</v>
      </c>
      <c r="C478" s="91" t="s">
        <v>83</v>
      </c>
      <c r="D478" s="76" t="s">
        <v>155</v>
      </c>
      <c r="E478" s="76" t="s">
        <v>8507</v>
      </c>
      <c r="F478" s="78">
        <v>46118.0</v>
      </c>
      <c r="G478" s="76" t="s">
        <v>8509</v>
      </c>
      <c r="H478" s="76" t="s">
        <v>8510</v>
      </c>
      <c r="I478" s="88" t="s">
        <v>8511</v>
      </c>
      <c r="J478" s="88" t="s">
        <v>8512</v>
      </c>
      <c r="K478" s="475" t="s">
        <v>8513</v>
      </c>
      <c r="L478" s="76" t="s">
        <v>8514</v>
      </c>
      <c r="M478" s="76" t="s">
        <v>8514</v>
      </c>
      <c r="N478" s="74">
        <v>45871.0</v>
      </c>
      <c r="O478" s="74">
        <v>45520.0</v>
      </c>
      <c r="P478" s="76" t="s">
        <v>95</v>
      </c>
      <c r="Q478" s="91">
        <v>1.0</v>
      </c>
      <c r="R478" s="83" t="s">
        <v>126</v>
      </c>
      <c r="S478" s="83" t="s">
        <v>145</v>
      </c>
      <c r="T478" s="83" t="s">
        <v>101</v>
      </c>
      <c r="U478" s="83" t="s">
        <v>131</v>
      </c>
      <c r="V478" s="182"/>
      <c r="W478" s="83"/>
      <c r="X478" s="182"/>
      <c r="Y478" s="89"/>
      <c r="Z478" s="88"/>
      <c r="AA478" s="88"/>
    </row>
    <row r="479" ht="22.5" customHeight="1">
      <c r="A479" s="91">
        <f>COUNTIF('Call &amp; Chat K.-Laura'!$H$279:$H$1191,H479)</f>
        <v>1</v>
      </c>
      <c r="B479" s="488">
        <v>46118.0</v>
      </c>
      <c r="C479" s="91" t="s">
        <v>83</v>
      </c>
      <c r="D479" s="76" t="s">
        <v>155</v>
      </c>
      <c r="E479" s="76" t="s">
        <v>3424</v>
      </c>
      <c r="F479" s="78">
        <v>46118.0</v>
      </c>
      <c r="G479" s="76" t="s">
        <v>8517</v>
      </c>
      <c r="H479" s="76" t="s">
        <v>8518</v>
      </c>
      <c r="I479" s="88" t="s">
        <v>8520</v>
      </c>
      <c r="J479" s="88" t="s">
        <v>8521</v>
      </c>
      <c r="K479" s="475" t="s">
        <v>8522</v>
      </c>
      <c r="L479" s="76" t="s">
        <v>8523</v>
      </c>
      <c r="M479" s="76" t="s">
        <v>8524</v>
      </c>
      <c r="N479" s="74">
        <v>45871.0</v>
      </c>
      <c r="O479" s="74">
        <v>45520.0</v>
      </c>
      <c r="P479" s="76" t="s">
        <v>143</v>
      </c>
      <c r="Q479" s="91">
        <v>1.0</v>
      </c>
      <c r="R479" s="83" t="s">
        <v>350</v>
      </c>
      <c r="S479" s="83" t="s">
        <v>145</v>
      </c>
      <c r="T479" s="83" t="s">
        <v>101</v>
      </c>
      <c r="U479" s="83" t="s">
        <v>131</v>
      </c>
      <c r="V479" s="182"/>
      <c r="W479" s="83"/>
      <c r="X479" s="182"/>
      <c r="Y479" s="89" t="s">
        <v>8526</v>
      </c>
      <c r="Z479" s="88"/>
      <c r="AA479" s="88"/>
    </row>
    <row r="480" ht="22.5" customHeight="1">
      <c r="A480" s="91">
        <f>COUNTIF('Call &amp; Chat K.-Laura'!$H$279:$H$1191,H480)</f>
        <v>2</v>
      </c>
      <c r="B480" s="488">
        <v>46118.0</v>
      </c>
      <c r="C480" s="91" t="s">
        <v>83</v>
      </c>
      <c r="D480" s="76" t="s">
        <v>155</v>
      </c>
      <c r="E480" s="76" t="s">
        <v>8528</v>
      </c>
      <c r="F480" s="78">
        <v>46118.0</v>
      </c>
      <c r="G480" s="76" t="s">
        <v>8529</v>
      </c>
      <c r="H480" s="76" t="s">
        <v>8530</v>
      </c>
      <c r="I480" s="88" t="s">
        <v>8531</v>
      </c>
      <c r="J480" s="88" t="s">
        <v>8532</v>
      </c>
      <c r="K480" s="475" t="s">
        <v>8533</v>
      </c>
      <c r="L480" s="76" t="s">
        <v>8534</v>
      </c>
      <c r="M480" s="76" t="s">
        <v>8534</v>
      </c>
      <c r="N480" s="74">
        <v>45874.0</v>
      </c>
      <c r="O480" s="74">
        <v>45523.0</v>
      </c>
      <c r="P480" s="76" t="s">
        <v>98</v>
      </c>
      <c r="Q480" s="91">
        <v>1.0</v>
      </c>
      <c r="R480" s="83" t="s">
        <v>126</v>
      </c>
      <c r="S480" s="83" t="s">
        <v>145</v>
      </c>
      <c r="T480" s="83" t="s">
        <v>101</v>
      </c>
      <c r="U480" s="83" t="s">
        <v>131</v>
      </c>
      <c r="V480" s="182"/>
      <c r="W480" s="83"/>
      <c r="X480" s="182"/>
      <c r="Y480" s="89"/>
      <c r="Z480" s="88"/>
      <c r="AA480" s="88"/>
    </row>
    <row r="481" ht="22.5" customHeight="1">
      <c r="A481" s="91">
        <f>COUNTIF('Call &amp; Chat K.-Laura'!$H$279:$H$1191,H481)</f>
        <v>1</v>
      </c>
      <c r="B481" s="488">
        <v>46118.0</v>
      </c>
      <c r="C481" s="91" t="s">
        <v>83</v>
      </c>
      <c r="D481" s="76" t="s">
        <v>155</v>
      </c>
      <c r="E481" s="76" t="s">
        <v>8537</v>
      </c>
      <c r="F481" s="78">
        <v>46118.0</v>
      </c>
      <c r="G481" s="76" t="s">
        <v>8538</v>
      </c>
      <c r="H481" s="76" t="s">
        <v>8539</v>
      </c>
      <c r="I481" s="88" t="s">
        <v>8540</v>
      </c>
      <c r="J481" s="88" t="s">
        <v>8541</v>
      </c>
      <c r="K481" s="475" t="s">
        <v>8541</v>
      </c>
      <c r="L481" s="76" t="s">
        <v>8542</v>
      </c>
      <c r="M481" s="76" t="s">
        <v>8542</v>
      </c>
      <c r="N481" s="74">
        <v>45850.0</v>
      </c>
      <c r="O481" s="74">
        <v>45499.0</v>
      </c>
      <c r="P481" s="76" t="s">
        <v>124</v>
      </c>
      <c r="Q481" s="91">
        <v>1.0</v>
      </c>
      <c r="R481" s="83" t="s">
        <v>350</v>
      </c>
      <c r="S481" s="83" t="s">
        <v>145</v>
      </c>
      <c r="T481" s="83" t="s">
        <v>101</v>
      </c>
      <c r="U481" s="83" t="s">
        <v>1050</v>
      </c>
      <c r="V481" s="182"/>
      <c r="W481" s="83"/>
      <c r="X481" s="182"/>
      <c r="Y481" s="89" t="s">
        <v>8544</v>
      </c>
      <c r="Z481" s="88"/>
      <c r="AA481" s="88"/>
    </row>
    <row r="482" ht="22.5" customHeight="1">
      <c r="A482" s="91">
        <f>COUNTIF('Call &amp; Chat K.-Laura'!$H$279:$H$1191,H482)</f>
        <v>1</v>
      </c>
      <c r="B482" s="488">
        <v>46118.0</v>
      </c>
      <c r="C482" s="91" t="s">
        <v>83</v>
      </c>
      <c r="D482" s="76" t="s">
        <v>155</v>
      </c>
      <c r="E482" s="76" t="s">
        <v>8546</v>
      </c>
      <c r="F482" s="78">
        <v>46118.0</v>
      </c>
      <c r="G482" s="76" t="s">
        <v>8547</v>
      </c>
      <c r="H482" s="76" t="s">
        <v>8548</v>
      </c>
      <c r="I482" s="88" t="s">
        <v>8549</v>
      </c>
      <c r="J482" s="88" t="s">
        <v>8550</v>
      </c>
      <c r="K482" s="475" t="s">
        <v>8551</v>
      </c>
      <c r="L482" s="76" t="s">
        <v>8552</v>
      </c>
      <c r="M482" s="76" t="s">
        <v>8552</v>
      </c>
      <c r="N482" s="74">
        <v>45850.0</v>
      </c>
      <c r="O482" s="74">
        <v>45499.0</v>
      </c>
      <c r="P482" s="76" t="s">
        <v>143</v>
      </c>
      <c r="Q482" s="91">
        <v>0.0</v>
      </c>
      <c r="R482" s="83" t="s">
        <v>126</v>
      </c>
      <c r="S482" s="83" t="s">
        <v>195</v>
      </c>
      <c r="T482" s="83" t="s">
        <v>128</v>
      </c>
      <c r="U482" s="83" t="s">
        <v>131</v>
      </c>
      <c r="V482" s="182"/>
      <c r="W482" s="83"/>
      <c r="X482" s="182"/>
      <c r="Y482" s="89"/>
      <c r="Z482" s="88"/>
      <c r="AA482" s="88"/>
    </row>
    <row r="483" ht="22.5" customHeight="1">
      <c r="A483" s="91">
        <f>COUNTIF('Call &amp; Chat K.-Laura'!$H$279:$H$1191,H483)</f>
        <v>1</v>
      </c>
      <c r="B483" s="488">
        <v>46118.0</v>
      </c>
      <c r="C483" s="91" t="s">
        <v>83</v>
      </c>
      <c r="D483" s="76" t="s">
        <v>155</v>
      </c>
      <c r="E483" s="76" t="s">
        <v>8554</v>
      </c>
      <c r="F483" s="78">
        <v>46118.0</v>
      </c>
      <c r="G483" s="76" t="s">
        <v>8555</v>
      </c>
      <c r="H483" s="76" t="s">
        <v>8556</v>
      </c>
      <c r="I483" s="88" t="s">
        <v>8557</v>
      </c>
      <c r="J483" s="88" t="s">
        <v>8558</v>
      </c>
      <c r="K483" s="475" t="s">
        <v>8559</v>
      </c>
      <c r="L483" s="76" t="s">
        <v>8560</v>
      </c>
      <c r="M483" s="76" t="s">
        <v>8560</v>
      </c>
      <c r="N483" s="74">
        <v>45853.0</v>
      </c>
      <c r="O483" s="74">
        <v>45502.0</v>
      </c>
      <c r="P483" s="76" t="s">
        <v>143</v>
      </c>
      <c r="Q483" s="91">
        <v>1.0</v>
      </c>
      <c r="R483" s="83" t="s">
        <v>126</v>
      </c>
      <c r="S483" s="83" t="s">
        <v>350</v>
      </c>
      <c r="T483" s="83" t="s">
        <v>101</v>
      </c>
      <c r="U483" s="83" t="s">
        <v>283</v>
      </c>
      <c r="V483" s="182"/>
      <c r="W483" s="83"/>
      <c r="X483" s="182"/>
      <c r="Y483" s="89" t="s">
        <v>8561</v>
      </c>
      <c r="Z483" s="88"/>
      <c r="AA483" s="88"/>
    </row>
    <row r="484" ht="22.5" customHeight="1">
      <c r="A484" s="91">
        <f>COUNTIF('Call &amp; Chat K.-Laura'!$H$279:$H$1191,H484)</f>
        <v>1</v>
      </c>
      <c r="B484" s="488">
        <v>46118.0</v>
      </c>
      <c r="C484" s="91" t="s">
        <v>83</v>
      </c>
      <c r="D484" s="76" t="s">
        <v>155</v>
      </c>
      <c r="E484" s="76" t="s">
        <v>5388</v>
      </c>
      <c r="F484" s="78">
        <v>46118.0</v>
      </c>
      <c r="G484" s="76" t="s">
        <v>8563</v>
      </c>
      <c r="H484" s="76" t="s">
        <v>8564</v>
      </c>
      <c r="I484" s="88" t="s">
        <v>8565</v>
      </c>
      <c r="J484" s="88" t="s">
        <v>8566</v>
      </c>
      <c r="K484" s="475" t="s">
        <v>8566</v>
      </c>
      <c r="L484" s="76" t="s">
        <v>8567</v>
      </c>
      <c r="M484" s="76" t="s">
        <v>8568</v>
      </c>
      <c r="N484" s="74">
        <v>45855.0</v>
      </c>
      <c r="O484" s="74">
        <v>45504.0</v>
      </c>
      <c r="P484" s="76" t="s">
        <v>124</v>
      </c>
      <c r="Q484" s="91">
        <v>1.0</v>
      </c>
      <c r="R484" s="83" t="s">
        <v>126</v>
      </c>
      <c r="S484" s="83" t="s">
        <v>145</v>
      </c>
      <c r="T484" s="83" t="s">
        <v>101</v>
      </c>
      <c r="U484" s="83" t="s">
        <v>131</v>
      </c>
      <c r="V484" s="182"/>
      <c r="W484" s="83"/>
      <c r="X484" s="182"/>
      <c r="Y484" s="89"/>
      <c r="Z484" s="88"/>
      <c r="AA484" s="88"/>
    </row>
    <row r="485" ht="22.5" customHeight="1">
      <c r="A485" s="91">
        <f>COUNTIF('Call &amp; Chat K.-Laura'!$H$279:$H$1191,H485)</f>
        <v>1</v>
      </c>
      <c r="B485" s="488">
        <v>46118.0</v>
      </c>
      <c r="C485" s="91" t="s">
        <v>83</v>
      </c>
      <c r="D485" s="76" t="s">
        <v>155</v>
      </c>
      <c r="E485" s="76" t="s">
        <v>8572</v>
      </c>
      <c r="F485" s="78">
        <v>46118.0</v>
      </c>
      <c r="G485" s="76" t="s">
        <v>8573</v>
      </c>
      <c r="H485" s="76" t="s">
        <v>8574</v>
      </c>
      <c r="I485" s="88" t="s">
        <v>8575</v>
      </c>
      <c r="J485" s="88" t="s">
        <v>8577</v>
      </c>
      <c r="K485" s="475" t="s">
        <v>8578</v>
      </c>
      <c r="L485" s="76" t="s">
        <v>8579</v>
      </c>
      <c r="M485" s="76" t="s">
        <v>8579</v>
      </c>
      <c r="N485" s="74">
        <v>45857.0</v>
      </c>
      <c r="O485" s="74">
        <v>45506.0</v>
      </c>
      <c r="P485" s="76" t="s">
        <v>124</v>
      </c>
      <c r="Q485" s="91">
        <v>1.0</v>
      </c>
      <c r="R485" s="83" t="s">
        <v>126</v>
      </c>
      <c r="S485" s="83" t="s">
        <v>145</v>
      </c>
      <c r="T485" s="83" t="s">
        <v>101</v>
      </c>
      <c r="U485" s="83" t="s">
        <v>131</v>
      </c>
      <c r="V485" s="182"/>
      <c r="W485" s="83"/>
      <c r="X485" s="182"/>
      <c r="Y485" s="89"/>
      <c r="Z485" s="88"/>
      <c r="AA485" s="88"/>
    </row>
    <row r="486" ht="22.5" customHeight="1">
      <c r="A486" s="91">
        <f>COUNTIF('Call &amp; Chat K.-Laura'!$H$279:$H$1191,H486)</f>
        <v>1</v>
      </c>
      <c r="B486" s="488">
        <v>46118.0</v>
      </c>
      <c r="C486" s="91" t="s">
        <v>83</v>
      </c>
      <c r="D486" s="76" t="s">
        <v>155</v>
      </c>
      <c r="E486" s="76" t="s">
        <v>8584</v>
      </c>
      <c r="F486" s="78">
        <v>46118.0</v>
      </c>
      <c r="G486" s="76" t="s">
        <v>8585</v>
      </c>
      <c r="H486" s="76" t="s">
        <v>8586</v>
      </c>
      <c r="I486" s="88" t="s">
        <v>8589</v>
      </c>
      <c r="J486" s="88" t="s">
        <v>8591</v>
      </c>
      <c r="K486" s="475" t="s">
        <v>8591</v>
      </c>
      <c r="L486" s="76" t="s">
        <v>8594</v>
      </c>
      <c r="M486" s="76" t="s">
        <v>8594</v>
      </c>
      <c r="N486" s="74">
        <v>45858.0</v>
      </c>
      <c r="O486" s="74">
        <v>45507.0</v>
      </c>
      <c r="P486" s="76" t="s">
        <v>124</v>
      </c>
      <c r="Q486" s="91">
        <v>1.0</v>
      </c>
      <c r="R486" s="83" t="s">
        <v>126</v>
      </c>
      <c r="S486" s="83" t="s">
        <v>145</v>
      </c>
      <c r="T486" s="83" t="s">
        <v>101</v>
      </c>
      <c r="U486" s="83" t="s">
        <v>131</v>
      </c>
      <c r="V486" s="182"/>
      <c r="W486" s="83"/>
      <c r="X486" s="182"/>
      <c r="Y486" s="89"/>
      <c r="Z486" s="88"/>
      <c r="AA486" s="88"/>
    </row>
    <row r="487" ht="22.5" customHeight="1">
      <c r="A487" s="91">
        <f>COUNTIF('Call &amp; Chat K.-Laura'!$H$279:$H$1191,H487)</f>
        <v>1</v>
      </c>
      <c r="B487" s="488">
        <v>46118.0</v>
      </c>
      <c r="C487" s="91" t="s">
        <v>83</v>
      </c>
      <c r="D487" s="76" t="s">
        <v>155</v>
      </c>
      <c r="E487" s="76" t="s">
        <v>8600</v>
      </c>
      <c r="F487" s="78">
        <v>46118.0</v>
      </c>
      <c r="G487" s="76" t="s">
        <v>8601</v>
      </c>
      <c r="H487" s="76" t="s">
        <v>8602</v>
      </c>
      <c r="I487" s="88" t="s">
        <v>8603</v>
      </c>
      <c r="J487" s="88" t="s">
        <v>8604</v>
      </c>
      <c r="K487" s="475" t="s">
        <v>8604</v>
      </c>
      <c r="L487" s="76" t="s">
        <v>8605</v>
      </c>
      <c r="M487" s="76" t="s">
        <v>8605</v>
      </c>
      <c r="N487" s="74">
        <v>45859.0</v>
      </c>
      <c r="O487" s="74">
        <v>45508.0</v>
      </c>
      <c r="P487" s="76" t="s">
        <v>213</v>
      </c>
      <c r="Q487" s="91">
        <v>0.0</v>
      </c>
      <c r="R487" s="83" t="s">
        <v>251</v>
      </c>
      <c r="S487" s="83" t="s">
        <v>127</v>
      </c>
      <c r="T487" s="83" t="s">
        <v>128</v>
      </c>
      <c r="U487" s="83" t="s">
        <v>131</v>
      </c>
      <c r="V487" s="182"/>
      <c r="W487" s="83"/>
      <c r="X487" s="182"/>
      <c r="Y487" s="89" t="s">
        <v>4193</v>
      </c>
      <c r="Z487" s="88"/>
      <c r="AA487" s="88"/>
    </row>
    <row r="488" ht="22.5" customHeight="1">
      <c r="A488" s="91">
        <f>COUNTIF('Call &amp; Chat K.-Laura'!$H$279:$H$1191,H488)</f>
        <v>1</v>
      </c>
      <c r="B488" s="488">
        <v>46118.0</v>
      </c>
      <c r="C488" s="91" t="s">
        <v>83</v>
      </c>
      <c r="D488" s="76" t="s">
        <v>155</v>
      </c>
      <c r="E488" s="76" t="s">
        <v>6311</v>
      </c>
      <c r="F488" s="78">
        <v>46118.0</v>
      </c>
      <c r="G488" s="76" t="s">
        <v>8611</v>
      </c>
      <c r="H488" s="76" t="s">
        <v>8613</v>
      </c>
      <c r="I488" s="88" t="s">
        <v>8614</v>
      </c>
      <c r="J488" s="88" t="s">
        <v>2619</v>
      </c>
      <c r="K488" s="475" t="s">
        <v>2619</v>
      </c>
      <c r="L488" s="76" t="s">
        <v>8616</v>
      </c>
      <c r="M488" s="76" t="s">
        <v>8616</v>
      </c>
      <c r="N488" s="74">
        <v>45860.0</v>
      </c>
      <c r="O488" s="74">
        <v>45509.0</v>
      </c>
      <c r="P488" s="76" t="s">
        <v>143</v>
      </c>
      <c r="Q488" s="91">
        <v>1.0</v>
      </c>
      <c r="R488" s="83" t="s">
        <v>350</v>
      </c>
      <c r="S488" s="83" t="s">
        <v>145</v>
      </c>
      <c r="T488" s="83" t="s">
        <v>101</v>
      </c>
      <c r="U488" s="83" t="s">
        <v>283</v>
      </c>
      <c r="V488" s="182"/>
      <c r="W488" s="83"/>
      <c r="X488" s="182"/>
      <c r="Y488" s="89" t="s">
        <v>8618</v>
      </c>
      <c r="Z488" s="88"/>
      <c r="AA488" s="88"/>
    </row>
    <row r="489" ht="22.5" customHeight="1">
      <c r="A489" s="91">
        <f>COUNTIF('Call &amp; Chat K.-Laura'!$H$279:$H$1191,H489)</f>
        <v>1</v>
      </c>
      <c r="B489" s="488">
        <v>46118.0</v>
      </c>
      <c r="C489" s="91" t="s">
        <v>83</v>
      </c>
      <c r="D489" s="76" t="s">
        <v>155</v>
      </c>
      <c r="E489" s="76" t="s">
        <v>8619</v>
      </c>
      <c r="F489" s="78">
        <v>46118.0</v>
      </c>
      <c r="G489" s="76" t="s">
        <v>8620</v>
      </c>
      <c r="H489" s="76" t="s">
        <v>8621</v>
      </c>
      <c r="I489" s="88" t="s">
        <v>8622</v>
      </c>
      <c r="J489" s="88" t="s">
        <v>8623</v>
      </c>
      <c r="K489" s="475" t="s">
        <v>8623</v>
      </c>
      <c r="L489" s="76" t="s">
        <v>8624</v>
      </c>
      <c r="M489" s="76" t="s">
        <v>8625</v>
      </c>
      <c r="N489" s="74">
        <v>45862.0</v>
      </c>
      <c r="O489" s="74">
        <v>45511.0</v>
      </c>
      <c r="P489" s="76" t="s">
        <v>124</v>
      </c>
      <c r="Q489" s="91">
        <v>1.0</v>
      </c>
      <c r="R489" s="83" t="s">
        <v>126</v>
      </c>
      <c r="S489" s="83" t="s">
        <v>145</v>
      </c>
      <c r="T489" s="83" t="s">
        <v>101</v>
      </c>
      <c r="U489" s="83" t="s">
        <v>131</v>
      </c>
      <c r="V489" s="182"/>
      <c r="W489" s="83"/>
      <c r="X489" s="182"/>
      <c r="Y489" s="89"/>
      <c r="Z489" s="88"/>
      <c r="AA489" s="88"/>
    </row>
    <row r="490" ht="22.5" customHeight="1">
      <c r="A490" s="91">
        <f>COUNTIF('Call &amp; Chat K.-Laura'!$H$279:$H$1191,H490)</f>
        <v>2</v>
      </c>
      <c r="B490" s="488">
        <v>46118.0</v>
      </c>
      <c r="C490" s="91" t="s">
        <v>83</v>
      </c>
      <c r="D490" s="76" t="s">
        <v>155</v>
      </c>
      <c r="E490" s="76" t="s">
        <v>8629</v>
      </c>
      <c r="F490" s="78">
        <v>46118.0</v>
      </c>
      <c r="G490" s="76" t="s">
        <v>8633</v>
      </c>
      <c r="H490" s="76" t="s">
        <v>8635</v>
      </c>
      <c r="I490" s="88" t="s">
        <v>8636</v>
      </c>
      <c r="J490" s="88" t="s">
        <v>8637</v>
      </c>
      <c r="K490" s="475" t="s">
        <v>8637</v>
      </c>
      <c r="L490" s="76" t="s">
        <v>8638</v>
      </c>
      <c r="M490" s="76" t="s">
        <v>8638</v>
      </c>
      <c r="N490" s="74">
        <v>45864.0</v>
      </c>
      <c r="O490" s="74">
        <v>45513.0</v>
      </c>
      <c r="P490" s="76" t="s">
        <v>213</v>
      </c>
      <c r="Q490" s="91">
        <v>1.0</v>
      </c>
      <c r="R490" s="83" t="s">
        <v>126</v>
      </c>
      <c r="S490" s="83" t="s">
        <v>145</v>
      </c>
      <c r="T490" s="83" t="s">
        <v>101</v>
      </c>
      <c r="U490" s="83" t="s">
        <v>131</v>
      </c>
      <c r="V490" s="182"/>
      <c r="W490" s="83"/>
      <c r="X490" s="182"/>
      <c r="Y490" s="89"/>
      <c r="Z490" s="88"/>
      <c r="AA490" s="88"/>
    </row>
    <row r="491" ht="22.5" customHeight="1">
      <c r="A491" s="91">
        <f>COUNTIF('Call &amp; Chat K.-Laura'!$H$279:$H$1191,H491)</f>
        <v>2</v>
      </c>
      <c r="B491" s="488">
        <v>46118.0</v>
      </c>
      <c r="C491" s="91" t="s">
        <v>83</v>
      </c>
      <c r="D491" s="76" t="s">
        <v>155</v>
      </c>
      <c r="E491" s="76" t="s">
        <v>8643</v>
      </c>
      <c r="F491" s="78">
        <v>46118.0</v>
      </c>
      <c r="G491" s="76" t="s">
        <v>8644</v>
      </c>
      <c r="H491" s="76" t="s">
        <v>8646</v>
      </c>
      <c r="I491" s="88" t="s">
        <v>8647</v>
      </c>
      <c r="J491" s="88" t="s">
        <v>253</v>
      </c>
      <c r="K491" s="475" t="s">
        <v>253</v>
      </c>
      <c r="L491" s="76" t="s">
        <v>8648</v>
      </c>
      <c r="M491" s="76" t="s">
        <v>8648</v>
      </c>
      <c r="N491" s="74">
        <v>45865.0</v>
      </c>
      <c r="O491" s="74">
        <v>45514.0</v>
      </c>
      <c r="P491" s="76" t="s">
        <v>124</v>
      </c>
      <c r="Q491" s="91">
        <v>0.0</v>
      </c>
      <c r="R491" s="83" t="s">
        <v>251</v>
      </c>
      <c r="S491" s="83" t="s">
        <v>195</v>
      </c>
      <c r="T491" s="83" t="s">
        <v>128</v>
      </c>
      <c r="U491" s="83" t="s">
        <v>131</v>
      </c>
      <c r="V491" s="182"/>
      <c r="W491" s="83"/>
      <c r="X491" s="182"/>
      <c r="Y491" s="89"/>
      <c r="Z491" s="88"/>
      <c r="AA491" s="88"/>
    </row>
    <row r="492" ht="22.5" customHeight="1">
      <c r="A492" s="91">
        <f>COUNTIF('Call &amp; Chat K.-Laura'!$H$279:$H$1191,H492)</f>
        <v>1</v>
      </c>
      <c r="B492" s="488">
        <v>46118.0</v>
      </c>
      <c r="C492" s="91" t="s">
        <v>83</v>
      </c>
      <c r="D492" s="76" t="s">
        <v>155</v>
      </c>
      <c r="E492" s="76" t="s">
        <v>8656</v>
      </c>
      <c r="F492" s="78">
        <v>46118.0</v>
      </c>
      <c r="G492" s="76" t="s">
        <v>8657</v>
      </c>
      <c r="H492" s="76" t="s">
        <v>8658</v>
      </c>
      <c r="I492" s="88" t="s">
        <v>8659</v>
      </c>
      <c r="J492" s="88" t="s">
        <v>8660</v>
      </c>
      <c r="K492" s="475" t="s">
        <v>8660</v>
      </c>
      <c r="L492" s="76" t="s">
        <v>8663</v>
      </c>
      <c r="M492" s="76" t="s">
        <v>8663</v>
      </c>
      <c r="N492" s="74">
        <v>45840.0</v>
      </c>
      <c r="O492" s="74">
        <v>45489.0</v>
      </c>
      <c r="P492" s="76" t="s">
        <v>124</v>
      </c>
      <c r="Q492" s="91">
        <v>1.0</v>
      </c>
      <c r="R492" s="83" t="s">
        <v>126</v>
      </c>
      <c r="S492" s="83" t="s">
        <v>145</v>
      </c>
      <c r="T492" s="83" t="s">
        <v>101</v>
      </c>
      <c r="U492" s="83" t="s">
        <v>131</v>
      </c>
      <c r="V492" s="182"/>
      <c r="W492" s="83"/>
      <c r="X492" s="182"/>
      <c r="Y492" s="89"/>
      <c r="Z492" s="88"/>
      <c r="AA492" s="88"/>
    </row>
    <row r="493" ht="22.5" customHeight="1">
      <c r="A493" s="91">
        <f>COUNTIF('Call &amp; Chat K.-Laura'!$H$279:$H$1191,H493)</f>
        <v>2</v>
      </c>
      <c r="B493" s="488">
        <v>46118.0</v>
      </c>
      <c r="C493" s="91" t="s">
        <v>83</v>
      </c>
      <c r="D493" s="76" t="s">
        <v>155</v>
      </c>
      <c r="E493" s="76" t="s">
        <v>8664</v>
      </c>
      <c r="F493" s="78">
        <v>46118.0</v>
      </c>
      <c r="G493" s="76" t="s">
        <v>8666</v>
      </c>
      <c r="H493" s="76" t="s">
        <v>8667</v>
      </c>
      <c r="I493" s="88" t="s">
        <v>8669</v>
      </c>
      <c r="J493" s="88" t="s">
        <v>8670</v>
      </c>
      <c r="K493" s="475" t="s">
        <v>8670</v>
      </c>
      <c r="L493" s="76" t="s">
        <v>8672</v>
      </c>
      <c r="M493" s="76" t="s">
        <v>8674</v>
      </c>
      <c r="N493" s="74">
        <v>45844.0</v>
      </c>
      <c r="O493" s="74">
        <v>45493.0</v>
      </c>
      <c r="P493" s="76" t="s">
        <v>98</v>
      </c>
      <c r="Q493" s="91">
        <v>1.0</v>
      </c>
      <c r="R493" s="83" t="s">
        <v>126</v>
      </c>
      <c r="S493" s="83" t="s">
        <v>145</v>
      </c>
      <c r="T493" s="83" t="s">
        <v>101</v>
      </c>
      <c r="U493" s="83" t="s">
        <v>131</v>
      </c>
      <c r="V493" s="182"/>
      <c r="W493" s="83"/>
      <c r="X493" s="182"/>
      <c r="Y493" s="89"/>
      <c r="Z493" s="88"/>
      <c r="AA493" s="88"/>
    </row>
    <row r="494" ht="22.5" customHeight="1">
      <c r="A494" s="91">
        <f>COUNTIF('Call &amp; Chat K.-Laura'!$H$279:$H$1191,H494)</f>
        <v>1</v>
      </c>
      <c r="B494" s="488">
        <v>46118.0</v>
      </c>
      <c r="C494" s="91" t="s">
        <v>83</v>
      </c>
      <c r="D494" s="76" t="s">
        <v>155</v>
      </c>
      <c r="E494" s="76" t="s">
        <v>8681</v>
      </c>
      <c r="F494" s="78">
        <v>46118.0</v>
      </c>
      <c r="G494" s="76" t="s">
        <v>8683</v>
      </c>
      <c r="H494" s="76" t="s">
        <v>8684</v>
      </c>
      <c r="I494" s="88" t="s">
        <v>8685</v>
      </c>
      <c r="J494" s="88" t="s">
        <v>8686</v>
      </c>
      <c r="K494" s="475" t="s">
        <v>8686</v>
      </c>
      <c r="L494" s="76" t="s">
        <v>8688</v>
      </c>
      <c r="M494" s="76" t="s">
        <v>8688</v>
      </c>
      <c r="N494" s="74">
        <v>45846.0</v>
      </c>
      <c r="O494" s="74">
        <v>45495.0</v>
      </c>
      <c r="P494" s="76" t="s">
        <v>308</v>
      </c>
      <c r="Q494" s="91">
        <v>0.0</v>
      </c>
      <c r="R494" s="83" t="s">
        <v>251</v>
      </c>
      <c r="S494" s="83" t="s">
        <v>195</v>
      </c>
      <c r="T494" s="83" t="s">
        <v>128</v>
      </c>
      <c r="U494" s="83" t="s">
        <v>131</v>
      </c>
      <c r="V494" s="182"/>
      <c r="W494" s="83"/>
      <c r="X494" s="182"/>
      <c r="Y494" s="89" t="s">
        <v>4193</v>
      </c>
      <c r="Z494" s="88"/>
      <c r="AA494" s="88"/>
    </row>
    <row r="495" ht="22.5" customHeight="1">
      <c r="A495" s="91">
        <f>COUNTIF('Call &amp; Chat K.-Laura'!$H$279:$H$1191,H495)</f>
        <v>1</v>
      </c>
      <c r="B495" s="488">
        <v>46118.0</v>
      </c>
      <c r="C495" s="91" t="s">
        <v>83</v>
      </c>
      <c r="D495" s="76" t="s">
        <v>155</v>
      </c>
      <c r="E495" s="76" t="s">
        <v>8690</v>
      </c>
      <c r="F495" s="78">
        <v>46118.0</v>
      </c>
      <c r="G495" s="76" t="s">
        <v>8691</v>
      </c>
      <c r="H495" s="76" t="s">
        <v>8692</v>
      </c>
      <c r="I495" s="88" t="s">
        <v>8693</v>
      </c>
      <c r="J495" s="88" t="s">
        <v>8694</v>
      </c>
      <c r="K495" s="475" t="s">
        <v>8694</v>
      </c>
      <c r="L495" s="76" t="s">
        <v>8695</v>
      </c>
      <c r="M495" s="76" t="s">
        <v>8695</v>
      </c>
      <c r="N495" s="74">
        <v>45846.0</v>
      </c>
      <c r="O495" s="74">
        <v>45495.0</v>
      </c>
      <c r="P495" s="76" t="s">
        <v>124</v>
      </c>
      <c r="Q495" s="91">
        <v>0.0</v>
      </c>
      <c r="R495" s="83" t="s">
        <v>350</v>
      </c>
      <c r="S495" s="83" t="s">
        <v>127</v>
      </c>
      <c r="T495" s="83" t="s">
        <v>128</v>
      </c>
      <c r="U495" s="83" t="s">
        <v>283</v>
      </c>
      <c r="V495" s="182"/>
      <c r="W495" s="83"/>
      <c r="X495" s="182"/>
      <c r="Y495" s="89" t="s">
        <v>8697</v>
      </c>
      <c r="Z495" s="88"/>
      <c r="AA495" s="88"/>
    </row>
    <row r="496" ht="22.5" customHeight="1">
      <c r="A496" s="91">
        <f>COUNTIF('Call &amp; Chat K.-Laura'!$H$279:$H$1191,H496)</f>
        <v>2</v>
      </c>
      <c r="B496" s="488">
        <v>46118.0</v>
      </c>
      <c r="C496" s="91" t="s">
        <v>83</v>
      </c>
      <c r="D496" s="76" t="s">
        <v>155</v>
      </c>
      <c r="E496" s="76" t="s">
        <v>8701</v>
      </c>
      <c r="F496" s="78">
        <v>46118.0</v>
      </c>
      <c r="G496" s="76" t="s">
        <v>8703</v>
      </c>
      <c r="H496" s="76" t="s">
        <v>8704</v>
      </c>
      <c r="I496" s="88" t="s">
        <v>8705</v>
      </c>
      <c r="J496" s="88" t="s">
        <v>8706</v>
      </c>
      <c r="K496" s="475" t="s">
        <v>8706</v>
      </c>
      <c r="L496" s="91"/>
      <c r="M496" s="76" t="s">
        <v>8707</v>
      </c>
      <c r="N496" s="74">
        <v>45837.0</v>
      </c>
      <c r="O496" s="74">
        <v>45486.0</v>
      </c>
      <c r="P496" s="76" t="s">
        <v>124</v>
      </c>
      <c r="Q496" s="91">
        <v>0.0</v>
      </c>
      <c r="R496" s="83" t="s">
        <v>251</v>
      </c>
      <c r="S496" s="83" t="s">
        <v>195</v>
      </c>
      <c r="T496" s="83" t="s">
        <v>128</v>
      </c>
      <c r="U496" s="83" t="s">
        <v>302</v>
      </c>
      <c r="V496" s="182"/>
      <c r="W496" s="83"/>
      <c r="X496" s="182"/>
      <c r="Y496" s="89" t="s">
        <v>8708</v>
      </c>
      <c r="Z496" s="88"/>
      <c r="AA496" s="88"/>
    </row>
    <row r="497" ht="22.5" customHeight="1">
      <c r="A497" s="91">
        <f>COUNTIF('Call &amp; Chat K.-Laura'!$H$279:$H$1191,H497)</f>
        <v>2</v>
      </c>
      <c r="B497" s="488">
        <v>46118.0</v>
      </c>
      <c r="C497" s="91" t="s">
        <v>83</v>
      </c>
      <c r="D497" s="76" t="s">
        <v>155</v>
      </c>
      <c r="E497" s="76" t="s">
        <v>8709</v>
      </c>
      <c r="F497" s="78">
        <v>46118.0</v>
      </c>
      <c r="G497" s="76" t="s">
        <v>8710</v>
      </c>
      <c r="H497" s="76" t="s">
        <v>8711</v>
      </c>
      <c r="I497" s="88" t="s">
        <v>8712</v>
      </c>
      <c r="J497" s="88" t="s">
        <v>8713</v>
      </c>
      <c r="K497" s="475" t="s">
        <v>8714</v>
      </c>
      <c r="L497" s="76" t="s">
        <v>8715</v>
      </c>
      <c r="M497" s="76" t="s">
        <v>8716</v>
      </c>
      <c r="N497" s="74">
        <v>45839.0</v>
      </c>
      <c r="O497" s="74">
        <v>45488.0</v>
      </c>
      <c r="P497" s="76" t="s">
        <v>124</v>
      </c>
      <c r="Q497" s="91">
        <v>1.0</v>
      </c>
      <c r="R497" s="83" t="s">
        <v>126</v>
      </c>
      <c r="S497" s="83" t="s">
        <v>145</v>
      </c>
      <c r="T497" s="83" t="s">
        <v>101</v>
      </c>
      <c r="U497" s="83" t="s">
        <v>131</v>
      </c>
      <c r="V497" s="182"/>
      <c r="W497" s="83"/>
      <c r="X497" s="182"/>
      <c r="Y497" s="89"/>
      <c r="Z497" s="88"/>
      <c r="AA497" s="88"/>
    </row>
    <row r="498" ht="22.5" customHeight="1">
      <c r="A498" s="91">
        <f>COUNTIF('Call &amp; Chat K.-Laura'!$H$279:$H$1191,H498)</f>
        <v>1</v>
      </c>
      <c r="B498" s="488">
        <v>46118.0</v>
      </c>
      <c r="C498" s="91" t="s">
        <v>83</v>
      </c>
      <c r="D498" s="76" t="s">
        <v>155</v>
      </c>
      <c r="E498" s="76" t="s">
        <v>4302</v>
      </c>
      <c r="F498" s="78">
        <v>46118.0</v>
      </c>
      <c r="G498" s="76" t="s">
        <v>4303</v>
      </c>
      <c r="H498" s="761" t="s">
        <v>4304</v>
      </c>
      <c r="I498" s="88" t="s">
        <v>4305</v>
      </c>
      <c r="J498" s="88" t="s">
        <v>4306</v>
      </c>
      <c r="K498" s="475" t="s">
        <v>4306</v>
      </c>
      <c r="L498" s="76" t="s">
        <v>4307</v>
      </c>
      <c r="M498" s="76" t="s">
        <v>4308</v>
      </c>
      <c r="N498" s="74">
        <v>46114.0</v>
      </c>
      <c r="O498" s="74">
        <v>46128.0</v>
      </c>
      <c r="P498" s="76" t="s">
        <v>143</v>
      </c>
      <c r="Q498" s="91">
        <v>1.0</v>
      </c>
      <c r="R498" s="83" t="s">
        <v>126</v>
      </c>
      <c r="S498" s="83" t="s">
        <v>145</v>
      </c>
      <c r="T498" s="83" t="s">
        <v>101</v>
      </c>
      <c r="U498" s="83" t="s">
        <v>131</v>
      </c>
      <c r="V498" s="182"/>
      <c r="W498" s="83"/>
      <c r="X498" s="182"/>
      <c r="Y498" s="88"/>
      <c r="Z498" s="88"/>
      <c r="AA498" s="88"/>
    </row>
    <row r="499" ht="22.5" customHeight="1">
      <c r="A499" s="91">
        <f>COUNTIF('Call &amp; Chat K.-Laura'!$H$279:$H$1191,H499)</f>
        <v>1</v>
      </c>
      <c r="B499" s="488">
        <v>46118.0</v>
      </c>
      <c r="C499" s="91" t="s">
        <v>83</v>
      </c>
      <c r="D499" s="76" t="s">
        <v>155</v>
      </c>
      <c r="E499" s="76" t="s">
        <v>4309</v>
      </c>
      <c r="F499" s="78">
        <v>46118.0</v>
      </c>
      <c r="G499" s="76" t="s">
        <v>2181</v>
      </c>
      <c r="H499" s="761" t="s">
        <v>2182</v>
      </c>
      <c r="I499" s="88" t="s">
        <v>2183</v>
      </c>
      <c r="J499" s="88" t="s">
        <v>2184</v>
      </c>
      <c r="K499" s="475" t="s">
        <v>2184</v>
      </c>
      <c r="L499" s="76" t="s">
        <v>2187</v>
      </c>
      <c r="M499" s="76" t="s">
        <v>2189</v>
      </c>
      <c r="N499" s="74">
        <v>46115.0</v>
      </c>
      <c r="O499" s="74">
        <v>46129.0</v>
      </c>
      <c r="P499" s="76" t="s">
        <v>124</v>
      </c>
      <c r="Q499" s="91">
        <v>1.0</v>
      </c>
      <c r="R499" s="83" t="s">
        <v>126</v>
      </c>
      <c r="S499" s="83" t="s">
        <v>145</v>
      </c>
      <c r="T499" s="83" t="s">
        <v>101</v>
      </c>
      <c r="U499" s="83" t="s">
        <v>131</v>
      </c>
      <c r="V499" s="182"/>
      <c r="W499" s="83"/>
      <c r="X499" s="182"/>
      <c r="Y499" s="88"/>
      <c r="Z499" s="88"/>
      <c r="AA499" s="88"/>
    </row>
    <row r="500" ht="22.5" customHeight="1">
      <c r="A500" s="91">
        <f>COUNTIF('Call &amp; Chat K.-Laura'!$H$279:$H$1191,H500)</f>
        <v>1</v>
      </c>
      <c r="B500" s="488">
        <v>46118.0</v>
      </c>
      <c r="C500" s="91" t="s">
        <v>83</v>
      </c>
      <c r="D500" s="76" t="s">
        <v>155</v>
      </c>
      <c r="E500" s="76" t="s">
        <v>4311</v>
      </c>
      <c r="F500" s="78">
        <v>46118.0</v>
      </c>
      <c r="G500" s="76" t="s">
        <v>4312</v>
      </c>
      <c r="H500" s="761" t="s">
        <v>4313</v>
      </c>
      <c r="I500" s="88" t="s">
        <v>4314</v>
      </c>
      <c r="J500" s="88" t="s">
        <v>4315</v>
      </c>
      <c r="K500" s="475" t="s">
        <v>4315</v>
      </c>
      <c r="L500" s="76" t="s">
        <v>4316</v>
      </c>
      <c r="M500" s="76" t="s">
        <v>4316</v>
      </c>
      <c r="N500" s="74">
        <v>46116.0</v>
      </c>
      <c r="O500" s="74">
        <v>45765.0</v>
      </c>
      <c r="P500" s="76" t="s">
        <v>115</v>
      </c>
      <c r="Q500" s="91">
        <v>1.0</v>
      </c>
      <c r="R500" s="83" t="s">
        <v>350</v>
      </c>
      <c r="S500" s="83" t="s">
        <v>145</v>
      </c>
      <c r="T500" s="83" t="s">
        <v>101</v>
      </c>
      <c r="U500" s="83" t="s">
        <v>1050</v>
      </c>
      <c r="V500" s="182"/>
      <c r="W500" s="83"/>
      <c r="X500" s="182"/>
      <c r="Y500" s="88" t="s">
        <v>8722</v>
      </c>
      <c r="Z500" s="88"/>
      <c r="AA500" s="88"/>
    </row>
    <row r="501" ht="22.5" customHeight="1">
      <c r="A501" s="91">
        <f>COUNTIF('Call &amp; Chat K.-Laura'!$H$279:$H$1191,H501)</f>
        <v>1</v>
      </c>
      <c r="B501" s="488">
        <v>46118.0</v>
      </c>
      <c r="C501" s="91" t="s">
        <v>83</v>
      </c>
      <c r="D501" s="76" t="s">
        <v>155</v>
      </c>
      <c r="E501" s="76" t="s">
        <v>4317</v>
      </c>
      <c r="F501" s="78">
        <v>46118.0</v>
      </c>
      <c r="G501" s="76" t="s">
        <v>2198</v>
      </c>
      <c r="H501" s="761" t="s">
        <v>2200</v>
      </c>
      <c r="I501" s="88" t="s">
        <v>2201</v>
      </c>
      <c r="J501" s="88" t="s">
        <v>2203</v>
      </c>
      <c r="K501" s="475" t="s">
        <v>2203</v>
      </c>
      <c r="L501" s="76" t="s">
        <v>2204</v>
      </c>
      <c r="M501" s="76" t="s">
        <v>2205</v>
      </c>
      <c r="N501" s="74">
        <v>46118.0</v>
      </c>
      <c r="O501" s="74">
        <v>45767.0</v>
      </c>
      <c r="P501" s="76" t="s">
        <v>124</v>
      </c>
      <c r="Q501" s="91">
        <v>1.0</v>
      </c>
      <c r="R501" s="83" t="s">
        <v>126</v>
      </c>
      <c r="S501" s="83" t="s">
        <v>145</v>
      </c>
      <c r="T501" s="83" t="s">
        <v>101</v>
      </c>
      <c r="U501" s="83" t="s">
        <v>131</v>
      </c>
      <c r="V501" s="182"/>
      <c r="W501" s="83"/>
      <c r="X501" s="182"/>
      <c r="Y501" s="88"/>
      <c r="Z501" s="88"/>
      <c r="AA501" s="88"/>
    </row>
    <row r="502" ht="22.5" customHeight="1">
      <c r="A502" s="91">
        <f>COUNTIF('Call &amp; Chat K.-Laura'!$H$279:$H$1191,H502)</f>
        <v>2</v>
      </c>
      <c r="B502" s="488">
        <v>46118.0</v>
      </c>
      <c r="C502" s="91" t="s">
        <v>83</v>
      </c>
      <c r="D502" s="76" t="s">
        <v>155</v>
      </c>
      <c r="E502" s="76" t="s">
        <v>4318</v>
      </c>
      <c r="F502" s="78">
        <v>46118.0</v>
      </c>
      <c r="G502" s="76" t="s">
        <v>2216</v>
      </c>
      <c r="H502" s="761" t="s">
        <v>2217</v>
      </c>
      <c r="I502" s="88" t="s">
        <v>2218</v>
      </c>
      <c r="J502" s="88" t="s">
        <v>2219</v>
      </c>
      <c r="K502" s="475" t="s">
        <v>2219</v>
      </c>
      <c r="L502" s="76" t="s">
        <v>2222</v>
      </c>
      <c r="M502" s="76" t="s">
        <v>2222</v>
      </c>
      <c r="N502" s="74">
        <v>46118.0</v>
      </c>
      <c r="O502" s="74">
        <v>45767.0</v>
      </c>
      <c r="P502" s="76" t="s">
        <v>124</v>
      </c>
      <c r="Q502" s="91">
        <v>1.0</v>
      </c>
      <c r="R502" s="83" t="s">
        <v>126</v>
      </c>
      <c r="S502" s="83" t="s">
        <v>145</v>
      </c>
      <c r="T502" s="83" t="s">
        <v>101</v>
      </c>
      <c r="U502" s="83" t="s">
        <v>131</v>
      </c>
      <c r="V502" s="182"/>
      <c r="W502" s="83"/>
      <c r="X502" s="182"/>
      <c r="Y502" s="88"/>
      <c r="Z502" s="88"/>
      <c r="AA502" s="88"/>
    </row>
    <row r="503" ht="22.5" customHeight="1">
      <c r="A503" s="91">
        <f>COUNTIF('Call &amp; Chat K.-Laura'!$H$279:$H$1191,H503)</f>
        <v>2</v>
      </c>
      <c r="B503" s="488">
        <v>46118.0</v>
      </c>
      <c r="C503" s="91" t="s">
        <v>83</v>
      </c>
      <c r="D503" s="76" t="s">
        <v>155</v>
      </c>
      <c r="E503" s="76" t="s">
        <v>4319</v>
      </c>
      <c r="F503" s="78">
        <v>46118.0</v>
      </c>
      <c r="G503" s="76" t="s">
        <v>2228</v>
      </c>
      <c r="H503" s="761" t="s">
        <v>2229</v>
      </c>
      <c r="I503" s="88" t="s">
        <v>2230</v>
      </c>
      <c r="J503" s="88" t="s">
        <v>2231</v>
      </c>
      <c r="K503" s="475" t="s">
        <v>2231</v>
      </c>
      <c r="L503" s="76" t="s">
        <v>2232</v>
      </c>
      <c r="M503" s="76" t="s">
        <v>2233</v>
      </c>
      <c r="N503" s="74">
        <v>46118.0</v>
      </c>
      <c r="O503" s="74">
        <v>45767.0</v>
      </c>
      <c r="P503" s="76" t="s">
        <v>124</v>
      </c>
      <c r="Q503" s="91">
        <v>1.0</v>
      </c>
      <c r="R503" s="83" t="s">
        <v>126</v>
      </c>
      <c r="S503" s="83" t="s">
        <v>145</v>
      </c>
      <c r="T503" s="83" t="s">
        <v>101</v>
      </c>
      <c r="U503" s="83" t="s">
        <v>131</v>
      </c>
      <c r="V503" s="182"/>
      <c r="W503" s="83"/>
      <c r="X503" s="182"/>
      <c r="Y503" s="88"/>
      <c r="Z503" s="88"/>
      <c r="AA503" s="88"/>
    </row>
    <row r="504" ht="22.5" customHeight="1">
      <c r="A504" s="91">
        <f>COUNTIF('Call &amp; Chat K.-Laura'!$H$279:$H$1191,H504)</f>
        <v>1</v>
      </c>
      <c r="B504" s="576">
        <v>46114.0</v>
      </c>
      <c r="C504" s="91" t="s">
        <v>83</v>
      </c>
      <c r="D504" s="76" t="s">
        <v>155</v>
      </c>
      <c r="E504" s="91">
        <v>285.0</v>
      </c>
      <c r="F504" s="178">
        <v>46114.0</v>
      </c>
      <c r="G504" s="76" t="s">
        <v>8728</v>
      </c>
      <c r="H504" s="76" t="s">
        <v>8729</v>
      </c>
      <c r="I504" s="88" t="s">
        <v>8730</v>
      </c>
      <c r="J504" s="88" t="s">
        <v>8731</v>
      </c>
      <c r="K504" s="475" t="s">
        <v>8731</v>
      </c>
      <c r="L504" s="76" t="s">
        <v>8732</v>
      </c>
      <c r="M504" s="76" t="s">
        <v>8732</v>
      </c>
      <c r="N504" s="74">
        <v>46007.0</v>
      </c>
      <c r="O504" s="74">
        <v>46021.0</v>
      </c>
      <c r="P504" s="76" t="s">
        <v>124</v>
      </c>
      <c r="Q504" s="91">
        <v>1.0</v>
      </c>
      <c r="R504" s="83" t="s">
        <v>251</v>
      </c>
      <c r="S504" s="83" t="s">
        <v>145</v>
      </c>
      <c r="T504" s="83" t="s">
        <v>101</v>
      </c>
      <c r="U504" s="83" t="s">
        <v>131</v>
      </c>
      <c r="V504" s="182"/>
      <c r="W504" s="83"/>
      <c r="X504" s="182"/>
      <c r="Y504" s="89"/>
      <c r="Z504" s="88"/>
      <c r="AA504" s="88"/>
    </row>
    <row r="505" ht="22.5" customHeight="1">
      <c r="A505" s="91">
        <f>COUNTIF('Call &amp; Chat K.-Laura'!$H$279:$H$1191,H505)</f>
        <v>1</v>
      </c>
      <c r="B505" s="576">
        <v>46114.0</v>
      </c>
      <c r="C505" s="91" t="s">
        <v>83</v>
      </c>
      <c r="D505" s="76" t="s">
        <v>155</v>
      </c>
      <c r="E505" s="91">
        <v>286.0</v>
      </c>
      <c r="F505" s="178">
        <v>46114.0</v>
      </c>
      <c r="G505" s="76" t="s">
        <v>8734</v>
      </c>
      <c r="H505" s="76" t="s">
        <v>6797</v>
      </c>
      <c r="I505" s="88" t="s">
        <v>6798</v>
      </c>
      <c r="J505" s="88" t="s">
        <v>6799</v>
      </c>
      <c r="K505" s="475" t="s">
        <v>6799</v>
      </c>
      <c r="L505" s="91"/>
      <c r="M505" s="76" t="s">
        <v>6800</v>
      </c>
      <c r="N505" s="74">
        <v>46008.0</v>
      </c>
      <c r="O505" s="74">
        <v>46021.0</v>
      </c>
      <c r="P505" s="76" t="s">
        <v>124</v>
      </c>
      <c r="Q505" s="91">
        <v>1.0</v>
      </c>
      <c r="R505" s="83" t="s">
        <v>126</v>
      </c>
      <c r="S505" s="83" t="s">
        <v>145</v>
      </c>
      <c r="T505" s="83" t="s">
        <v>101</v>
      </c>
      <c r="U505" s="83" t="s">
        <v>131</v>
      </c>
      <c r="V505" s="182"/>
      <c r="W505" s="83"/>
      <c r="X505" s="182"/>
      <c r="Y505" s="89"/>
      <c r="Z505" s="88"/>
      <c r="AA505" s="88"/>
    </row>
    <row r="506" ht="22.5" customHeight="1">
      <c r="A506" s="91">
        <f>COUNTIF('Call &amp; Chat K.-Laura'!$H$279:$H$1191,H506)</f>
        <v>2</v>
      </c>
      <c r="B506" s="576">
        <v>46114.0</v>
      </c>
      <c r="C506" s="91" t="s">
        <v>83</v>
      </c>
      <c r="D506" s="76" t="s">
        <v>155</v>
      </c>
      <c r="E506" s="91">
        <v>287.0</v>
      </c>
      <c r="F506" s="178">
        <v>46114.0</v>
      </c>
      <c r="G506" s="76" t="s">
        <v>8738</v>
      </c>
      <c r="H506" s="76" t="s">
        <v>6802</v>
      </c>
      <c r="I506" s="88" t="s">
        <v>6803</v>
      </c>
      <c r="J506" s="88" t="s">
        <v>6804</v>
      </c>
      <c r="K506" s="475" t="s">
        <v>6804</v>
      </c>
      <c r="L506" s="76" t="s">
        <v>6805</v>
      </c>
      <c r="M506" s="76" t="s">
        <v>6805</v>
      </c>
      <c r="N506" s="74">
        <v>46009.0</v>
      </c>
      <c r="O506" s="74">
        <v>46023.0</v>
      </c>
      <c r="P506" s="76" t="s">
        <v>278</v>
      </c>
      <c r="Q506" s="91">
        <v>1.0</v>
      </c>
      <c r="R506" s="83" t="s">
        <v>126</v>
      </c>
      <c r="S506" s="83" t="s">
        <v>145</v>
      </c>
      <c r="T506" s="83" t="s">
        <v>101</v>
      </c>
      <c r="U506" s="83" t="s">
        <v>131</v>
      </c>
      <c r="V506" s="182"/>
      <c r="W506" s="83"/>
      <c r="X506" s="182"/>
      <c r="Y506" s="89"/>
      <c r="Z506" s="88"/>
      <c r="AA506" s="88"/>
    </row>
    <row r="507" ht="22.5" customHeight="1">
      <c r="A507" s="91">
        <f>COUNTIF('Call &amp; Chat K.-Laura'!$H$279:$H$1191,H507)</f>
        <v>1</v>
      </c>
      <c r="B507" s="576">
        <v>46114.0</v>
      </c>
      <c r="C507" s="91" t="s">
        <v>83</v>
      </c>
      <c r="D507" s="76" t="s">
        <v>155</v>
      </c>
      <c r="E507" s="91">
        <v>288.0</v>
      </c>
      <c r="F507" s="178">
        <v>46114.0</v>
      </c>
      <c r="G507" s="76" t="s">
        <v>8743</v>
      </c>
      <c r="H507" s="76" t="s">
        <v>6945</v>
      </c>
      <c r="I507" s="88" t="s">
        <v>8745</v>
      </c>
      <c r="J507" s="88" t="s">
        <v>6947</v>
      </c>
      <c r="K507" s="475" t="s">
        <v>6947</v>
      </c>
      <c r="L507" s="76" t="s">
        <v>6948</v>
      </c>
      <c r="M507" s="76" t="s">
        <v>6948</v>
      </c>
      <c r="N507" s="74">
        <v>46010.0</v>
      </c>
      <c r="O507" s="74">
        <v>46024.0</v>
      </c>
      <c r="P507" s="76" t="s">
        <v>124</v>
      </c>
      <c r="Q507" s="91">
        <v>1.0</v>
      </c>
      <c r="R507" s="83" t="s">
        <v>350</v>
      </c>
      <c r="S507" s="83" t="s">
        <v>145</v>
      </c>
      <c r="T507" s="83" t="s">
        <v>101</v>
      </c>
      <c r="U507" s="83" t="s">
        <v>131</v>
      </c>
      <c r="V507" s="182"/>
      <c r="W507" s="83"/>
      <c r="X507" s="182"/>
      <c r="Y507" s="89" t="s">
        <v>8748</v>
      </c>
      <c r="Z507" s="88"/>
      <c r="AA507" s="88"/>
    </row>
    <row r="508" ht="22.5" customHeight="1">
      <c r="A508" s="91">
        <f>COUNTIF('Call &amp; Chat K.-Laura'!$H$279:$H$1191,H508)</f>
        <v>1</v>
      </c>
      <c r="B508" s="576">
        <v>46114.0</v>
      </c>
      <c r="C508" s="91" t="s">
        <v>83</v>
      </c>
      <c r="D508" s="76" t="s">
        <v>155</v>
      </c>
      <c r="E508" s="91">
        <v>289.0</v>
      </c>
      <c r="F508" s="178">
        <v>46114.0</v>
      </c>
      <c r="G508" s="76" t="s">
        <v>8750</v>
      </c>
      <c r="H508" s="76" t="s">
        <v>6787</v>
      </c>
      <c r="I508" s="88" t="s">
        <v>6789</v>
      </c>
      <c r="J508" s="88" t="s">
        <v>6789</v>
      </c>
      <c r="K508" s="475" t="s">
        <v>8751</v>
      </c>
      <c r="L508" s="76" t="s">
        <v>6793</v>
      </c>
      <c r="M508" s="76" t="s">
        <v>6793</v>
      </c>
      <c r="N508" s="74">
        <v>46010.0</v>
      </c>
      <c r="O508" s="74">
        <v>46024.0</v>
      </c>
      <c r="P508" s="76" t="s">
        <v>124</v>
      </c>
      <c r="Q508" s="91">
        <v>1.0</v>
      </c>
      <c r="R508" s="83" t="s">
        <v>126</v>
      </c>
      <c r="S508" s="83" t="s">
        <v>145</v>
      </c>
      <c r="T508" s="83" t="s">
        <v>101</v>
      </c>
      <c r="U508" s="83" t="s">
        <v>131</v>
      </c>
      <c r="V508" s="182"/>
      <c r="W508" s="83"/>
      <c r="X508" s="182"/>
      <c r="Y508" s="89"/>
      <c r="Z508" s="88"/>
      <c r="AA508" s="88"/>
    </row>
    <row r="509" ht="22.5" customHeight="1">
      <c r="A509" s="91">
        <f>COUNTIF('Call &amp; Chat K.-Laura'!$H$279:$H$1191,H509)</f>
        <v>1</v>
      </c>
      <c r="B509" s="576">
        <v>46114.0</v>
      </c>
      <c r="C509" s="91" t="s">
        <v>83</v>
      </c>
      <c r="D509" s="76" t="s">
        <v>155</v>
      </c>
      <c r="E509" s="91">
        <v>290.0</v>
      </c>
      <c r="F509" s="178">
        <v>46114.0</v>
      </c>
      <c r="G509" s="76" t="s">
        <v>8760</v>
      </c>
      <c r="H509" s="76" t="s">
        <v>7466</v>
      </c>
      <c r="I509" s="88" t="s">
        <v>7467</v>
      </c>
      <c r="J509" s="88" t="s">
        <v>3269</v>
      </c>
      <c r="K509" s="475" t="s">
        <v>3269</v>
      </c>
      <c r="L509" s="76" t="s">
        <v>7468</v>
      </c>
      <c r="M509" s="76" t="s">
        <v>7468</v>
      </c>
      <c r="N509" s="74">
        <v>46010.0</v>
      </c>
      <c r="O509" s="74">
        <v>46024.0</v>
      </c>
      <c r="P509" s="76" t="s">
        <v>351</v>
      </c>
      <c r="Q509" s="91">
        <v>1.0</v>
      </c>
      <c r="R509" s="83" t="s">
        <v>126</v>
      </c>
      <c r="S509" s="83" t="s">
        <v>145</v>
      </c>
      <c r="T509" s="83" t="s">
        <v>101</v>
      </c>
      <c r="U509" s="83" t="s">
        <v>131</v>
      </c>
      <c r="V509" s="182"/>
      <c r="W509" s="83"/>
      <c r="X509" s="182"/>
      <c r="Y509" s="89"/>
      <c r="Z509" s="88"/>
      <c r="AA509" s="88"/>
    </row>
    <row r="510" ht="22.5" customHeight="1">
      <c r="A510" s="91">
        <f>COUNTIF('Call &amp; Chat K.-Laura'!$H$279:$H$1191,H510)</f>
        <v>1</v>
      </c>
      <c r="B510" s="576">
        <v>46114.0</v>
      </c>
      <c r="C510" s="91" t="s">
        <v>83</v>
      </c>
      <c r="D510" s="76" t="s">
        <v>155</v>
      </c>
      <c r="E510" s="91">
        <v>291.0</v>
      </c>
      <c r="F510" s="178">
        <v>46114.0</v>
      </c>
      <c r="G510" s="76" t="s">
        <v>8762</v>
      </c>
      <c r="H510" s="76" t="s">
        <v>7470</v>
      </c>
      <c r="I510" s="88" t="s">
        <v>7471</v>
      </c>
      <c r="J510" s="88" t="s">
        <v>7472</v>
      </c>
      <c r="K510" s="475" t="s">
        <v>7472</v>
      </c>
      <c r="L510" s="76" t="s">
        <v>7473</v>
      </c>
      <c r="M510" s="76" t="s">
        <v>7473</v>
      </c>
      <c r="N510" s="74">
        <v>46011.0</v>
      </c>
      <c r="O510" s="74">
        <v>46025.0</v>
      </c>
      <c r="P510" s="76" t="s">
        <v>124</v>
      </c>
      <c r="Q510" s="91">
        <v>1.0</v>
      </c>
      <c r="R510" s="83" t="s">
        <v>350</v>
      </c>
      <c r="S510" s="83" t="s">
        <v>145</v>
      </c>
      <c r="T510" s="83" t="s">
        <v>101</v>
      </c>
      <c r="U510" s="83" t="s">
        <v>1050</v>
      </c>
      <c r="V510" s="182"/>
      <c r="W510" s="83"/>
      <c r="X510" s="182"/>
      <c r="Y510" s="89" t="s">
        <v>8766</v>
      </c>
      <c r="Z510" s="88"/>
      <c r="AA510" s="88"/>
    </row>
    <row r="511" ht="22.5" customHeight="1">
      <c r="A511" s="91">
        <f>COUNTIF('Call &amp; Chat K.-Laura'!$H$279:$H$1191,H511)</f>
        <v>1</v>
      </c>
      <c r="B511" s="576">
        <v>46114.0</v>
      </c>
      <c r="C511" s="91" t="s">
        <v>83</v>
      </c>
      <c r="D511" s="76" t="s">
        <v>155</v>
      </c>
      <c r="E511" s="91">
        <v>292.0</v>
      </c>
      <c r="F511" s="178">
        <v>46114.0</v>
      </c>
      <c r="G511" s="76" t="s">
        <v>8767</v>
      </c>
      <c r="H511" s="76" t="s">
        <v>7685</v>
      </c>
      <c r="I511" s="88" t="s">
        <v>7686</v>
      </c>
      <c r="J511" s="88" t="s">
        <v>7687</v>
      </c>
      <c r="K511" s="475" t="s">
        <v>7687</v>
      </c>
      <c r="L511" s="91"/>
      <c r="M511" s="76" t="s">
        <v>7688</v>
      </c>
      <c r="N511" s="74">
        <v>46011.0</v>
      </c>
      <c r="O511" s="74">
        <v>46025.0</v>
      </c>
      <c r="P511" s="76" t="s">
        <v>143</v>
      </c>
      <c r="Q511" s="91">
        <v>1.0</v>
      </c>
      <c r="R511" s="83" t="s">
        <v>126</v>
      </c>
      <c r="S511" s="83" t="s">
        <v>145</v>
      </c>
      <c r="T511" s="83" t="s">
        <v>101</v>
      </c>
      <c r="U511" s="83" t="s">
        <v>131</v>
      </c>
      <c r="V511" s="182"/>
      <c r="W511" s="83"/>
      <c r="X511" s="182"/>
      <c r="Y511" s="89"/>
      <c r="Z511" s="88"/>
      <c r="AA511" s="88"/>
    </row>
    <row r="512" ht="22.5" customHeight="1">
      <c r="A512" s="91">
        <f>COUNTIF('Call &amp; Chat K.-Laura'!$H$279:$H$1191,H512)</f>
        <v>1</v>
      </c>
      <c r="B512" s="576">
        <v>46114.0</v>
      </c>
      <c r="C512" s="91" t="s">
        <v>83</v>
      </c>
      <c r="D512" s="76" t="s">
        <v>155</v>
      </c>
      <c r="E512" s="91">
        <v>293.0</v>
      </c>
      <c r="F512" s="178">
        <v>46114.0</v>
      </c>
      <c r="G512" s="76" t="s">
        <v>8768</v>
      </c>
      <c r="H512" s="76" t="s">
        <v>7484</v>
      </c>
      <c r="I512" s="88" t="s">
        <v>7485</v>
      </c>
      <c r="J512" s="88" t="s">
        <v>7486</v>
      </c>
      <c r="K512" s="475" t="s">
        <v>7486</v>
      </c>
      <c r="L512" s="76" t="s">
        <v>8769</v>
      </c>
      <c r="M512" s="76" t="s">
        <v>7487</v>
      </c>
      <c r="N512" s="74">
        <v>46013.0</v>
      </c>
      <c r="O512" s="74">
        <v>46027.0</v>
      </c>
      <c r="P512" s="76" t="s">
        <v>213</v>
      </c>
      <c r="Q512" s="91">
        <v>1.0</v>
      </c>
      <c r="R512" s="83" t="s">
        <v>126</v>
      </c>
      <c r="S512" s="83" t="s">
        <v>145</v>
      </c>
      <c r="T512" s="83" t="s">
        <v>101</v>
      </c>
      <c r="U512" s="83" t="s">
        <v>131</v>
      </c>
      <c r="V512" s="182"/>
      <c r="W512" s="83"/>
      <c r="X512" s="182"/>
      <c r="Y512" s="89"/>
      <c r="Z512" s="88"/>
      <c r="AA512" s="88"/>
    </row>
    <row r="513" ht="22.5" customHeight="1">
      <c r="A513" s="91">
        <f>COUNTIF('Call &amp; Chat K.-Laura'!$H$279:$H$1191,H513)</f>
        <v>2</v>
      </c>
      <c r="B513" s="576">
        <v>46114.0</v>
      </c>
      <c r="C513" s="91" t="s">
        <v>83</v>
      </c>
      <c r="D513" s="76" t="s">
        <v>155</v>
      </c>
      <c r="E513" s="91">
        <v>294.0</v>
      </c>
      <c r="F513" s="178">
        <v>46114.0</v>
      </c>
      <c r="G513" s="76" t="s">
        <v>8772</v>
      </c>
      <c r="H513" s="76" t="s">
        <v>8773</v>
      </c>
      <c r="I513" s="88" t="s">
        <v>8774</v>
      </c>
      <c r="J513" s="88" t="s">
        <v>8775</v>
      </c>
      <c r="K513" s="475" t="s">
        <v>8775</v>
      </c>
      <c r="L513" s="76" t="s">
        <v>8776</v>
      </c>
      <c r="M513" s="76" t="s">
        <v>8777</v>
      </c>
      <c r="N513" s="74">
        <v>46015.0</v>
      </c>
      <c r="O513" s="74">
        <v>46029.0</v>
      </c>
      <c r="P513" s="76" t="s">
        <v>124</v>
      </c>
      <c r="Q513" s="91">
        <v>0.0</v>
      </c>
      <c r="R513" s="83" t="s">
        <v>350</v>
      </c>
      <c r="S513" s="83" t="s">
        <v>127</v>
      </c>
      <c r="T513" s="83" t="s">
        <v>128</v>
      </c>
      <c r="U513" s="83" t="s">
        <v>873</v>
      </c>
      <c r="V513" s="182"/>
      <c r="W513" s="83"/>
      <c r="X513" s="182"/>
      <c r="Y513" s="89" t="s">
        <v>8784</v>
      </c>
      <c r="Z513" s="88"/>
      <c r="AA513" s="88"/>
    </row>
    <row r="514" ht="22.5" customHeight="1">
      <c r="A514" s="91">
        <f>COUNTIF('Call &amp; Chat K.-Laura'!$H$279:$H$1191,H514)</f>
        <v>1</v>
      </c>
      <c r="B514" s="576">
        <v>46114.0</v>
      </c>
      <c r="C514" s="91" t="s">
        <v>83</v>
      </c>
      <c r="D514" s="76" t="s">
        <v>155</v>
      </c>
      <c r="E514" s="91">
        <v>295.0</v>
      </c>
      <c r="F514" s="178">
        <v>46114.0</v>
      </c>
      <c r="G514" s="76" t="s">
        <v>8789</v>
      </c>
      <c r="H514" s="76" t="s">
        <v>8790</v>
      </c>
      <c r="I514" s="88" t="s">
        <v>8792</v>
      </c>
      <c r="J514" s="88" t="s">
        <v>3664</v>
      </c>
      <c r="K514" s="475" t="s">
        <v>3664</v>
      </c>
      <c r="L514" s="76" t="s">
        <v>8793</v>
      </c>
      <c r="M514" s="76" t="s">
        <v>8793</v>
      </c>
      <c r="N514" s="74">
        <v>46015.0</v>
      </c>
      <c r="O514" s="74">
        <v>46029.0</v>
      </c>
      <c r="P514" s="76" t="s">
        <v>175</v>
      </c>
      <c r="Q514" s="91">
        <v>1.0</v>
      </c>
      <c r="R514" s="83" t="s">
        <v>126</v>
      </c>
      <c r="S514" s="83" t="s">
        <v>145</v>
      </c>
      <c r="T514" s="83" t="s">
        <v>101</v>
      </c>
      <c r="U514" s="83" t="s">
        <v>131</v>
      </c>
      <c r="V514" s="182"/>
      <c r="W514" s="83"/>
      <c r="X514" s="182"/>
      <c r="Y514" s="89"/>
      <c r="Z514" s="88"/>
      <c r="AA514" s="88"/>
    </row>
    <row r="515" ht="22.5" customHeight="1">
      <c r="A515" s="91">
        <f>COUNTIF('Call &amp; Chat K.-Laura'!$H$279:$H$1191,H515)</f>
        <v>1</v>
      </c>
      <c r="B515" s="576">
        <v>46114.0</v>
      </c>
      <c r="C515" s="91" t="s">
        <v>83</v>
      </c>
      <c r="D515" s="76" t="s">
        <v>155</v>
      </c>
      <c r="E515" s="91">
        <v>296.0</v>
      </c>
      <c r="F515" s="178">
        <v>46114.0</v>
      </c>
      <c r="G515" s="76" t="s">
        <v>8808</v>
      </c>
      <c r="H515" s="76" t="s">
        <v>2137</v>
      </c>
      <c r="I515" s="88" t="s">
        <v>2138</v>
      </c>
      <c r="J515" s="88" t="s">
        <v>2139</v>
      </c>
      <c r="K515" s="475" t="s">
        <v>2139</v>
      </c>
      <c r="L515" s="76" t="s">
        <v>2140</v>
      </c>
      <c r="M515" s="76" t="s">
        <v>2140</v>
      </c>
      <c r="N515" s="74">
        <v>46016.0</v>
      </c>
      <c r="O515" s="74">
        <v>46030.0</v>
      </c>
      <c r="P515" s="76" t="s">
        <v>124</v>
      </c>
      <c r="Q515" s="91">
        <v>2.0</v>
      </c>
      <c r="R515" s="83" t="s">
        <v>381</v>
      </c>
      <c r="S515" s="83" t="s">
        <v>145</v>
      </c>
      <c r="T515" s="83" t="s">
        <v>101</v>
      </c>
      <c r="U515" s="83" t="s">
        <v>5143</v>
      </c>
      <c r="V515" s="182"/>
      <c r="W515" s="83"/>
      <c r="X515" s="182"/>
      <c r="Y515" s="89" t="s">
        <v>8814</v>
      </c>
      <c r="Z515" s="88"/>
      <c r="AA515" s="88"/>
    </row>
    <row r="516" ht="22.5" customHeight="1">
      <c r="A516" s="91">
        <f>COUNTIF('Call &amp; Chat K.-Laura'!$H$279:$H$1191,H516)</f>
        <v>1</v>
      </c>
      <c r="B516" s="576">
        <v>46114.0</v>
      </c>
      <c r="C516" s="91" t="s">
        <v>83</v>
      </c>
      <c r="D516" s="76" t="s">
        <v>155</v>
      </c>
      <c r="E516" s="91">
        <v>297.0</v>
      </c>
      <c r="F516" s="178">
        <v>46114.0</v>
      </c>
      <c r="G516" s="76" t="s">
        <v>8819</v>
      </c>
      <c r="H516" s="76" t="s">
        <v>8820</v>
      </c>
      <c r="I516" s="88" t="s">
        <v>8821</v>
      </c>
      <c r="J516" s="88" t="s">
        <v>8823</v>
      </c>
      <c r="K516" s="475" t="s">
        <v>8823</v>
      </c>
      <c r="L516" s="91"/>
      <c r="M516" s="76" t="s">
        <v>8824</v>
      </c>
      <c r="N516" s="74">
        <v>46016.0</v>
      </c>
      <c r="O516" s="74">
        <v>46030.0</v>
      </c>
      <c r="P516" s="76" t="s">
        <v>213</v>
      </c>
      <c r="Q516" s="91">
        <v>1.0</v>
      </c>
      <c r="R516" s="83" t="s">
        <v>126</v>
      </c>
      <c r="S516" s="83" t="s">
        <v>145</v>
      </c>
      <c r="T516" s="83" t="s">
        <v>101</v>
      </c>
      <c r="U516" s="83" t="s">
        <v>131</v>
      </c>
      <c r="V516" s="182"/>
      <c r="W516" s="83"/>
      <c r="X516" s="182"/>
      <c r="Y516" s="89"/>
      <c r="Z516" s="88"/>
      <c r="AA516" s="88"/>
    </row>
    <row r="517" ht="22.5" customHeight="1">
      <c r="A517" s="91">
        <f>COUNTIF('Call &amp; Chat K.-Laura'!$H$279:$H$1191,H517)</f>
        <v>1</v>
      </c>
      <c r="B517" s="576">
        <v>46114.0</v>
      </c>
      <c r="C517" s="91" t="s">
        <v>83</v>
      </c>
      <c r="D517" s="76" t="s">
        <v>155</v>
      </c>
      <c r="E517" s="91">
        <v>298.0</v>
      </c>
      <c r="F517" s="178">
        <v>46114.0</v>
      </c>
      <c r="G517" s="76" t="s">
        <v>8832</v>
      </c>
      <c r="H517" s="76" t="s">
        <v>8831</v>
      </c>
      <c r="I517" s="88" t="s">
        <v>8835</v>
      </c>
      <c r="J517" s="88" t="s">
        <v>8834</v>
      </c>
      <c r="K517" s="475" t="s">
        <v>8834</v>
      </c>
      <c r="L517" s="76" t="s">
        <v>8837</v>
      </c>
      <c r="M517" s="76" t="s">
        <v>8836</v>
      </c>
      <c r="N517" s="74">
        <v>46016.0</v>
      </c>
      <c r="O517" s="74">
        <v>46030.0</v>
      </c>
      <c r="P517" s="76" t="s">
        <v>124</v>
      </c>
      <c r="Q517" s="91">
        <v>0.0</v>
      </c>
      <c r="R517" s="83" t="s">
        <v>350</v>
      </c>
      <c r="S517" s="83" t="s">
        <v>127</v>
      </c>
      <c r="T517" s="83" t="s">
        <v>128</v>
      </c>
      <c r="U517" s="83" t="s">
        <v>873</v>
      </c>
      <c r="V517" s="182"/>
      <c r="W517" s="83"/>
      <c r="X517" s="182"/>
      <c r="Y517" s="89" t="s">
        <v>8838</v>
      </c>
      <c r="Z517" s="88"/>
      <c r="AA517" s="88"/>
    </row>
    <row r="518" ht="22.5" customHeight="1">
      <c r="A518" s="91">
        <f>COUNTIF('Call &amp; Chat K.-Laura'!$H$279:$H$1191,H518)</f>
        <v>1</v>
      </c>
      <c r="B518" s="576">
        <v>46114.0</v>
      </c>
      <c r="C518" s="91" t="s">
        <v>83</v>
      </c>
      <c r="D518" s="76" t="s">
        <v>155</v>
      </c>
      <c r="E518" s="91">
        <v>299.0</v>
      </c>
      <c r="F518" s="178">
        <v>46114.0</v>
      </c>
      <c r="G518" s="76" t="s">
        <v>8843</v>
      </c>
      <c r="H518" s="76" t="s">
        <v>8839</v>
      </c>
      <c r="I518" s="88" t="s">
        <v>8846</v>
      </c>
      <c r="J518" s="88" t="s">
        <v>8841</v>
      </c>
      <c r="K518" s="475" t="s">
        <v>8841</v>
      </c>
      <c r="L518" s="76" t="s">
        <v>8842</v>
      </c>
      <c r="M518" s="76" t="s">
        <v>8842</v>
      </c>
      <c r="N518" s="74">
        <v>46016.0</v>
      </c>
      <c r="O518" s="74">
        <v>46030.0</v>
      </c>
      <c r="P518" s="76" t="s">
        <v>124</v>
      </c>
      <c r="Q518" s="91">
        <v>0.0</v>
      </c>
      <c r="R518" s="83" t="s">
        <v>350</v>
      </c>
      <c r="S518" s="83" t="s">
        <v>127</v>
      </c>
      <c r="T518" s="83" t="s">
        <v>128</v>
      </c>
      <c r="U518" s="83" t="s">
        <v>873</v>
      </c>
      <c r="V518" s="182"/>
      <c r="W518" s="83"/>
      <c r="X518" s="182"/>
      <c r="Y518" s="89" t="s">
        <v>8838</v>
      </c>
      <c r="Z518" s="88"/>
      <c r="AA518" s="88"/>
    </row>
    <row r="519" ht="22.5" customHeight="1">
      <c r="A519" s="91">
        <f>COUNTIF('Call &amp; Chat K.-Laura'!$H$279:$H$1191,H519)</f>
        <v>1</v>
      </c>
      <c r="B519" s="576">
        <v>46114.0</v>
      </c>
      <c r="C519" s="91" t="s">
        <v>83</v>
      </c>
      <c r="D519" s="76" t="s">
        <v>155</v>
      </c>
      <c r="E519" s="91">
        <v>300.0</v>
      </c>
      <c r="F519" s="178">
        <v>46114.0</v>
      </c>
      <c r="G519" s="76" t="s">
        <v>8861</v>
      </c>
      <c r="H519" s="76" t="s">
        <v>8844</v>
      </c>
      <c r="I519" s="88" t="s">
        <v>8863</v>
      </c>
      <c r="J519" s="88" t="s">
        <v>8847</v>
      </c>
      <c r="K519" s="475" t="s">
        <v>8847</v>
      </c>
      <c r="L519" s="76" t="s">
        <v>8866</v>
      </c>
      <c r="M519" s="76" t="s">
        <v>6737</v>
      </c>
      <c r="N519" s="74">
        <v>46016.0</v>
      </c>
      <c r="O519" s="74">
        <v>46030.0</v>
      </c>
      <c r="P519" s="76" t="s">
        <v>213</v>
      </c>
      <c r="Q519" s="91">
        <v>0.0</v>
      </c>
      <c r="R519" s="83" t="s">
        <v>251</v>
      </c>
      <c r="S519" s="83" t="s">
        <v>127</v>
      </c>
      <c r="T519" s="83" t="s">
        <v>128</v>
      </c>
      <c r="U519" s="83" t="s">
        <v>131</v>
      </c>
      <c r="V519" s="182"/>
      <c r="W519" s="83"/>
      <c r="X519" s="182"/>
      <c r="Y519" s="89" t="s">
        <v>4193</v>
      </c>
      <c r="Z519" s="88"/>
      <c r="AA519" s="88"/>
    </row>
    <row r="520" ht="22.5" customHeight="1">
      <c r="A520" s="91">
        <f>COUNTIF('Call &amp; Chat K.-Laura'!$H$279:$H$1191,H520)</f>
        <v>2</v>
      </c>
      <c r="B520" s="576">
        <v>46114.0</v>
      </c>
      <c r="C520" s="91" t="s">
        <v>83</v>
      </c>
      <c r="D520" s="76" t="s">
        <v>155</v>
      </c>
      <c r="E520" s="91">
        <v>301.0</v>
      </c>
      <c r="F520" s="178">
        <v>46114.0</v>
      </c>
      <c r="G520" s="76" t="s">
        <v>8883</v>
      </c>
      <c r="H520" s="76" t="s">
        <v>8884</v>
      </c>
      <c r="I520" s="88" t="s">
        <v>8885</v>
      </c>
      <c r="J520" s="88" t="s">
        <v>8886</v>
      </c>
      <c r="K520" s="475" t="s">
        <v>8886</v>
      </c>
      <c r="L520" s="76" t="s">
        <v>8888</v>
      </c>
      <c r="M520" s="76" t="s">
        <v>8888</v>
      </c>
      <c r="N520" s="74">
        <v>46017.0</v>
      </c>
      <c r="O520" s="74">
        <v>46031.0</v>
      </c>
      <c r="P520" s="76" t="s">
        <v>124</v>
      </c>
      <c r="Q520" s="91">
        <v>1.0</v>
      </c>
      <c r="R520" s="83" t="s">
        <v>126</v>
      </c>
      <c r="S520" s="83" t="s">
        <v>145</v>
      </c>
      <c r="T520" s="83" t="s">
        <v>101</v>
      </c>
      <c r="U520" s="83" t="s">
        <v>131</v>
      </c>
      <c r="V520" s="182"/>
      <c r="W520" s="83"/>
      <c r="X520" s="182"/>
      <c r="Y520" s="89"/>
      <c r="Z520" s="88"/>
      <c r="AA520" s="88"/>
    </row>
    <row r="521" ht="22.5" customHeight="1">
      <c r="A521" s="91">
        <f>COUNTIF('Call &amp; Chat K.-Laura'!$H$279:$H$1191,H521)</f>
        <v>1</v>
      </c>
      <c r="B521" s="576">
        <v>46114.0</v>
      </c>
      <c r="C521" s="91" t="s">
        <v>83</v>
      </c>
      <c r="D521" s="76" t="s">
        <v>155</v>
      </c>
      <c r="E521" s="91">
        <v>302.0</v>
      </c>
      <c r="F521" s="178">
        <v>46114.0</v>
      </c>
      <c r="G521" s="76" t="s">
        <v>8894</v>
      </c>
      <c r="H521" s="76" t="s">
        <v>8895</v>
      </c>
      <c r="I521" s="88" t="s">
        <v>8896</v>
      </c>
      <c r="J521" s="88" t="s">
        <v>8897</v>
      </c>
      <c r="K521" s="475" t="s">
        <v>8898</v>
      </c>
      <c r="L521" s="76" t="s">
        <v>8899</v>
      </c>
      <c r="M521" s="76" t="s">
        <v>8900</v>
      </c>
      <c r="N521" s="74">
        <v>46018.0</v>
      </c>
      <c r="O521" s="74">
        <v>46032.0</v>
      </c>
      <c r="P521" s="76" t="s">
        <v>124</v>
      </c>
      <c r="Q521" s="91">
        <v>1.0</v>
      </c>
      <c r="R521" s="83" t="s">
        <v>126</v>
      </c>
      <c r="S521" s="83" t="s">
        <v>145</v>
      </c>
      <c r="T521" s="83" t="s">
        <v>101</v>
      </c>
      <c r="U521" s="83" t="s">
        <v>131</v>
      </c>
      <c r="V521" s="182"/>
      <c r="W521" s="83"/>
      <c r="X521" s="182"/>
      <c r="Y521" s="89"/>
      <c r="Z521" s="88"/>
      <c r="AA521" s="88"/>
    </row>
    <row r="522" ht="22.5" customHeight="1">
      <c r="A522" s="91">
        <f>COUNTIF('Call &amp; Chat K.-Laura'!$H$279:$H$1191,H522)</f>
        <v>3</v>
      </c>
      <c r="B522" s="576">
        <v>46114.0</v>
      </c>
      <c r="C522" s="91" t="s">
        <v>83</v>
      </c>
      <c r="D522" s="76" t="s">
        <v>155</v>
      </c>
      <c r="E522" s="91">
        <v>303.0</v>
      </c>
      <c r="F522" s="178">
        <v>46114.0</v>
      </c>
      <c r="G522" s="76" t="s">
        <v>8910</v>
      </c>
      <c r="H522" s="76" t="s">
        <v>8911</v>
      </c>
      <c r="I522" s="88" t="s">
        <v>8912</v>
      </c>
      <c r="J522" s="88" t="s">
        <v>8913</v>
      </c>
      <c r="K522" s="475" t="s">
        <v>8913</v>
      </c>
      <c r="L522" s="76" t="s">
        <v>8914</v>
      </c>
      <c r="M522" s="76" t="s">
        <v>8915</v>
      </c>
      <c r="N522" s="74">
        <v>46019.0</v>
      </c>
      <c r="O522" s="74">
        <v>46033.0</v>
      </c>
      <c r="P522" s="76" t="s">
        <v>213</v>
      </c>
      <c r="Q522" s="91">
        <v>0.0</v>
      </c>
      <c r="R522" s="83" t="s">
        <v>126</v>
      </c>
      <c r="S522" s="83" t="s">
        <v>195</v>
      </c>
      <c r="T522" s="83" t="s">
        <v>128</v>
      </c>
      <c r="U522" s="83" t="s">
        <v>302</v>
      </c>
      <c r="V522" s="182"/>
      <c r="W522" s="83"/>
      <c r="X522" s="182"/>
      <c r="Y522" s="89" t="s">
        <v>8917</v>
      </c>
      <c r="Z522" s="88"/>
      <c r="AA522" s="88"/>
    </row>
    <row r="523" ht="22.5" customHeight="1">
      <c r="A523" s="91">
        <f>COUNTIF('Call &amp; Chat K.-Laura'!$H$279:$H$1191,H523)</f>
        <v>1</v>
      </c>
      <c r="B523" s="576">
        <v>46114.0</v>
      </c>
      <c r="C523" s="91" t="s">
        <v>83</v>
      </c>
      <c r="D523" s="76" t="s">
        <v>155</v>
      </c>
      <c r="E523" s="91">
        <v>304.0</v>
      </c>
      <c r="F523" s="178">
        <v>46114.0</v>
      </c>
      <c r="G523" s="76" t="s">
        <v>8918</v>
      </c>
      <c r="H523" s="76" t="s">
        <v>8919</v>
      </c>
      <c r="I523" s="88" t="s">
        <v>8921</v>
      </c>
      <c r="J523" s="88" t="s">
        <v>8922</v>
      </c>
      <c r="K523" s="475" t="s">
        <v>8923</v>
      </c>
      <c r="L523" s="76" t="s">
        <v>8924</v>
      </c>
      <c r="M523" s="76" t="s">
        <v>8924</v>
      </c>
      <c r="N523" s="74">
        <v>46019.0</v>
      </c>
      <c r="O523" s="74">
        <v>46033.0</v>
      </c>
      <c r="P523" s="76" t="s">
        <v>124</v>
      </c>
      <c r="Q523" s="91">
        <v>0.0</v>
      </c>
      <c r="R523" s="83" t="s">
        <v>350</v>
      </c>
      <c r="S523" s="83" t="s">
        <v>195</v>
      </c>
      <c r="T523" s="83" t="s">
        <v>128</v>
      </c>
      <c r="U523" s="83" t="s">
        <v>131</v>
      </c>
      <c r="V523" s="182"/>
      <c r="W523" s="83"/>
      <c r="X523" s="182"/>
      <c r="Y523" s="89" t="s">
        <v>8930</v>
      </c>
      <c r="Z523" s="88"/>
      <c r="AA523" s="88"/>
    </row>
    <row r="524" ht="22.5" customHeight="1">
      <c r="A524" s="91">
        <f>COUNTIF('Call &amp; Chat K.-Laura'!$H$279:$H$1191,H524)</f>
        <v>1</v>
      </c>
      <c r="B524" s="576">
        <v>46114.0</v>
      </c>
      <c r="C524" s="91" t="s">
        <v>83</v>
      </c>
      <c r="D524" s="76" t="s">
        <v>155</v>
      </c>
      <c r="E524" s="91">
        <v>305.0</v>
      </c>
      <c r="F524" s="178">
        <v>46114.0</v>
      </c>
      <c r="G524" s="76" t="s">
        <v>8931</v>
      </c>
      <c r="H524" s="76" t="s">
        <v>8933</v>
      </c>
      <c r="I524" s="88" t="s">
        <v>8934</v>
      </c>
      <c r="J524" s="88" t="s">
        <v>8935</v>
      </c>
      <c r="K524" s="475" t="s">
        <v>8935</v>
      </c>
      <c r="L524" s="76" t="s">
        <v>8937</v>
      </c>
      <c r="M524" s="76" t="s">
        <v>8937</v>
      </c>
      <c r="N524" s="74">
        <v>46019.0</v>
      </c>
      <c r="O524" s="74">
        <v>46033.0</v>
      </c>
      <c r="P524" s="76" t="s">
        <v>124</v>
      </c>
      <c r="Q524" s="91">
        <v>1.0</v>
      </c>
      <c r="R524" s="83" t="s">
        <v>350</v>
      </c>
      <c r="S524" s="83" t="s">
        <v>145</v>
      </c>
      <c r="T524" s="83" t="s">
        <v>101</v>
      </c>
      <c r="U524" s="83" t="s">
        <v>1050</v>
      </c>
      <c r="V524" s="182"/>
      <c r="W524" s="83"/>
      <c r="X524" s="182"/>
      <c r="Y524" s="89" t="s">
        <v>8942</v>
      </c>
      <c r="Z524" s="88"/>
      <c r="AA524" s="88"/>
    </row>
    <row r="525" ht="22.5" customHeight="1">
      <c r="A525" s="91">
        <f>COUNTIF('Call &amp; Chat K.-Laura'!$H$279:$H$1191,H525)</f>
        <v>1</v>
      </c>
      <c r="B525" s="576">
        <v>46114.0</v>
      </c>
      <c r="C525" s="91" t="s">
        <v>83</v>
      </c>
      <c r="D525" s="76" t="s">
        <v>155</v>
      </c>
      <c r="E525" s="91">
        <v>306.0</v>
      </c>
      <c r="F525" s="178">
        <v>46114.0</v>
      </c>
      <c r="G525" s="76" t="s">
        <v>8948</v>
      </c>
      <c r="H525" s="76" t="s">
        <v>8949</v>
      </c>
      <c r="I525" s="88" t="s">
        <v>8950</v>
      </c>
      <c r="J525" s="88" t="s">
        <v>3664</v>
      </c>
      <c r="K525" s="475" t="s">
        <v>3664</v>
      </c>
      <c r="L525" s="76" t="s">
        <v>8952</v>
      </c>
      <c r="M525" s="76" t="s">
        <v>8952</v>
      </c>
      <c r="N525" s="74">
        <v>46020.0</v>
      </c>
      <c r="O525" s="74">
        <v>46034.0</v>
      </c>
      <c r="P525" s="76" t="s">
        <v>124</v>
      </c>
      <c r="Q525" s="91">
        <v>0.0</v>
      </c>
      <c r="R525" s="83" t="s">
        <v>251</v>
      </c>
      <c r="S525" s="83" t="s">
        <v>127</v>
      </c>
      <c r="T525" s="83" t="s">
        <v>128</v>
      </c>
      <c r="U525" s="83" t="s">
        <v>131</v>
      </c>
      <c r="V525" s="182"/>
      <c r="W525" s="83"/>
      <c r="X525" s="182"/>
      <c r="Y525" s="89" t="s">
        <v>4193</v>
      </c>
      <c r="Z525" s="88"/>
      <c r="AA525" s="88"/>
    </row>
    <row r="526" ht="22.5" customHeight="1">
      <c r="A526" s="91">
        <f>COUNTIF('Call &amp; Chat K.-Laura'!$H$279:$H$1191,H526)</f>
        <v>1</v>
      </c>
      <c r="B526" s="576">
        <v>46114.0</v>
      </c>
      <c r="C526" s="91" t="s">
        <v>83</v>
      </c>
      <c r="D526" s="76" t="s">
        <v>155</v>
      </c>
      <c r="E526" s="91">
        <v>307.0</v>
      </c>
      <c r="F526" s="178">
        <v>46114.0</v>
      </c>
      <c r="G526" s="76" t="s">
        <v>8956</v>
      </c>
      <c r="H526" s="76" t="s">
        <v>8849</v>
      </c>
      <c r="I526" s="88" t="s">
        <v>8850</v>
      </c>
      <c r="J526" s="88" t="s">
        <v>8852</v>
      </c>
      <c r="K526" s="475" t="s">
        <v>8852</v>
      </c>
      <c r="L526" s="76" t="s">
        <v>8854</v>
      </c>
      <c r="M526" s="76" t="s">
        <v>8854</v>
      </c>
      <c r="N526" s="74">
        <v>46020.0</v>
      </c>
      <c r="O526" s="74">
        <v>46034.0</v>
      </c>
      <c r="P526" s="76" t="s">
        <v>124</v>
      </c>
      <c r="Q526" s="91">
        <v>1.0</v>
      </c>
      <c r="R526" s="83" t="s">
        <v>350</v>
      </c>
      <c r="S526" s="83" t="s">
        <v>145</v>
      </c>
      <c r="T526" s="83" t="s">
        <v>101</v>
      </c>
      <c r="U526" s="83" t="s">
        <v>1050</v>
      </c>
      <c r="V526" s="182"/>
      <c r="W526" s="83"/>
      <c r="X526" s="182"/>
      <c r="Y526" s="89" t="s">
        <v>8964</v>
      </c>
      <c r="Z526" s="88"/>
      <c r="AA526" s="88"/>
    </row>
    <row r="527" ht="22.5" customHeight="1">
      <c r="A527" s="91">
        <f>COUNTIF('Call &amp; Chat K.-Laura'!$H$279:$H$1191,H527)</f>
        <v>1</v>
      </c>
      <c r="B527" s="576">
        <v>46114.0</v>
      </c>
      <c r="C527" s="91" t="s">
        <v>83</v>
      </c>
      <c r="D527" s="76" t="s">
        <v>155</v>
      </c>
      <c r="E527" s="91">
        <v>308.0</v>
      </c>
      <c r="F527" s="178">
        <v>46114.0</v>
      </c>
      <c r="G527" s="76" t="s">
        <v>8965</v>
      </c>
      <c r="H527" s="76" t="s">
        <v>8862</v>
      </c>
      <c r="I527" s="88" t="s">
        <v>8966</v>
      </c>
      <c r="J527" s="88" t="s">
        <v>3473</v>
      </c>
      <c r="K527" s="475" t="s">
        <v>3473</v>
      </c>
      <c r="L527" s="76" t="s">
        <v>8865</v>
      </c>
      <c r="M527" s="76" t="s">
        <v>8865</v>
      </c>
      <c r="N527" s="74">
        <v>46020.0</v>
      </c>
      <c r="O527" s="74">
        <v>46034.0</v>
      </c>
      <c r="P527" s="76" t="s">
        <v>124</v>
      </c>
      <c r="Q527" s="91">
        <v>1.0</v>
      </c>
      <c r="R527" s="83" t="s">
        <v>350</v>
      </c>
      <c r="S527" s="83" t="s">
        <v>145</v>
      </c>
      <c r="T527" s="83" t="s">
        <v>101</v>
      </c>
      <c r="U527" s="83" t="s">
        <v>1050</v>
      </c>
      <c r="V527" s="182"/>
      <c r="W527" s="83"/>
      <c r="X527" s="182"/>
      <c r="Y527" s="89" t="s">
        <v>8971</v>
      </c>
      <c r="Z527" s="88"/>
      <c r="AA527" s="88"/>
    </row>
    <row r="528" ht="22.5" customHeight="1">
      <c r="A528" s="91">
        <f>COUNTIF('Call &amp; Chat K.-Laura'!$H$279:$H$1191,H528)</f>
        <v>3</v>
      </c>
      <c r="B528" s="576">
        <v>46114.0</v>
      </c>
      <c r="C528" s="91" t="s">
        <v>83</v>
      </c>
      <c r="D528" s="76" t="s">
        <v>155</v>
      </c>
      <c r="E528" s="91">
        <v>309.0</v>
      </c>
      <c r="F528" s="178">
        <v>46114.0</v>
      </c>
      <c r="G528" s="76" t="s">
        <v>8982</v>
      </c>
      <c r="H528" s="76" t="s">
        <v>8805</v>
      </c>
      <c r="I528" s="88" t="s">
        <v>8983</v>
      </c>
      <c r="J528" s="88" t="s">
        <v>8807</v>
      </c>
      <c r="K528" s="475" t="s">
        <v>8985</v>
      </c>
      <c r="L528" s="76" t="s">
        <v>8986</v>
      </c>
      <c r="M528" s="76" t="s">
        <v>8809</v>
      </c>
      <c r="N528" s="74">
        <v>46021.0</v>
      </c>
      <c r="O528" s="74">
        <v>46035.0</v>
      </c>
      <c r="P528" s="76" t="s">
        <v>124</v>
      </c>
      <c r="Q528" s="91">
        <v>1.0</v>
      </c>
      <c r="R528" s="83" t="s">
        <v>381</v>
      </c>
      <c r="S528" s="83" t="s">
        <v>195</v>
      </c>
      <c r="T528" s="83" t="s">
        <v>128</v>
      </c>
      <c r="U528" s="83" t="s">
        <v>1050</v>
      </c>
      <c r="V528" s="182"/>
      <c r="W528" s="83"/>
      <c r="X528" s="182"/>
      <c r="Y528" s="89" t="s">
        <v>8992</v>
      </c>
      <c r="Z528" s="88"/>
      <c r="AA528" s="88"/>
    </row>
    <row r="529" ht="22.5" customHeight="1">
      <c r="A529" s="91">
        <f>COUNTIF('Call &amp; Chat K.-Laura'!$H$279:$H$1191,H529)</f>
        <v>1</v>
      </c>
      <c r="B529" s="576">
        <v>46114.0</v>
      </c>
      <c r="C529" s="91" t="s">
        <v>83</v>
      </c>
      <c r="D529" s="76" t="s">
        <v>155</v>
      </c>
      <c r="E529" s="91">
        <v>310.0</v>
      </c>
      <c r="F529" s="178">
        <v>46114.0</v>
      </c>
      <c r="G529" s="76" t="s">
        <v>9000</v>
      </c>
      <c r="H529" s="76" t="s">
        <v>8810</v>
      </c>
      <c r="I529" s="88" t="s">
        <v>9002</v>
      </c>
      <c r="J529" s="88" t="s">
        <v>8812</v>
      </c>
      <c r="K529" s="475" t="s">
        <v>8812</v>
      </c>
      <c r="L529" s="76" t="s">
        <v>8813</v>
      </c>
      <c r="M529" s="76" t="s">
        <v>8813</v>
      </c>
      <c r="N529" s="74">
        <v>46021.0</v>
      </c>
      <c r="O529" s="74">
        <v>46035.0</v>
      </c>
      <c r="P529" s="76" t="s">
        <v>124</v>
      </c>
      <c r="Q529" s="91">
        <v>0.0</v>
      </c>
      <c r="R529" s="83" t="s">
        <v>251</v>
      </c>
      <c r="S529" s="83" t="s">
        <v>195</v>
      </c>
      <c r="T529" s="83" t="s">
        <v>128</v>
      </c>
      <c r="U529" s="83" t="s">
        <v>131</v>
      </c>
      <c r="V529" s="182"/>
      <c r="W529" s="83"/>
      <c r="X529" s="182"/>
      <c r="Y529" s="89"/>
      <c r="Z529" s="88"/>
      <c r="AA529" s="88"/>
    </row>
    <row r="530" ht="22.5" customHeight="1">
      <c r="A530" s="91">
        <f>COUNTIF('Call &amp; Chat K.-Laura'!$H$279:$H$1191,H530)</f>
        <v>1</v>
      </c>
      <c r="B530" s="576">
        <v>46114.0</v>
      </c>
      <c r="C530" s="91" t="s">
        <v>83</v>
      </c>
      <c r="D530" s="76" t="s">
        <v>155</v>
      </c>
      <c r="E530" s="91">
        <v>311.0</v>
      </c>
      <c r="F530" s="178">
        <v>46114.0</v>
      </c>
      <c r="G530" s="76" t="s">
        <v>9011</v>
      </c>
      <c r="H530" s="76" t="s">
        <v>8815</v>
      </c>
      <c r="I530" s="88" t="s">
        <v>9014</v>
      </c>
      <c r="J530" s="88" t="s">
        <v>8817</v>
      </c>
      <c r="K530" s="475" t="s">
        <v>8817</v>
      </c>
      <c r="L530" s="76" t="s">
        <v>8818</v>
      </c>
      <c r="M530" s="76" t="s">
        <v>8818</v>
      </c>
      <c r="N530" s="74">
        <v>46022.0</v>
      </c>
      <c r="O530" s="74">
        <v>46036.0</v>
      </c>
      <c r="P530" s="76" t="s">
        <v>143</v>
      </c>
      <c r="Q530" s="91">
        <v>1.0</v>
      </c>
      <c r="R530" s="83" t="s">
        <v>381</v>
      </c>
      <c r="S530" s="83" t="s">
        <v>195</v>
      </c>
      <c r="T530" s="83" t="s">
        <v>128</v>
      </c>
      <c r="U530" s="83" t="s">
        <v>1050</v>
      </c>
      <c r="V530" s="182"/>
      <c r="W530" s="83"/>
      <c r="X530" s="182"/>
      <c r="Y530" s="89" t="s">
        <v>9019</v>
      </c>
      <c r="Z530" s="88"/>
      <c r="AA530" s="88"/>
    </row>
    <row r="531" ht="22.5" customHeight="1">
      <c r="A531" s="91">
        <f>COUNTIF('Call &amp; Chat K.-Laura'!$H$279:$H$1191,H531)</f>
        <v>1</v>
      </c>
      <c r="B531" s="576">
        <v>46114.0</v>
      </c>
      <c r="C531" s="91" t="s">
        <v>83</v>
      </c>
      <c r="D531" s="76" t="s">
        <v>155</v>
      </c>
      <c r="E531" s="91">
        <v>312.0</v>
      </c>
      <c r="F531" s="178">
        <v>46114.0</v>
      </c>
      <c r="G531" s="76" t="s">
        <v>9022</v>
      </c>
      <c r="H531" s="76" t="s">
        <v>8826</v>
      </c>
      <c r="I531" s="88" t="s">
        <v>7633</v>
      </c>
      <c r="J531" s="88" t="s">
        <v>8828</v>
      </c>
      <c r="K531" s="475" t="s">
        <v>8828</v>
      </c>
      <c r="L531" s="76" t="s">
        <v>9027</v>
      </c>
      <c r="M531" s="76" t="s">
        <v>8829</v>
      </c>
      <c r="N531" s="74">
        <v>46022.0</v>
      </c>
      <c r="O531" s="74">
        <v>46036.0</v>
      </c>
      <c r="P531" s="76" t="s">
        <v>124</v>
      </c>
      <c r="Q531" s="91">
        <v>0.0</v>
      </c>
      <c r="R531" s="83" t="s">
        <v>251</v>
      </c>
      <c r="S531" s="83" t="s">
        <v>195</v>
      </c>
      <c r="T531" s="83" t="s">
        <v>128</v>
      </c>
      <c r="U531" s="83" t="s">
        <v>131</v>
      </c>
      <c r="V531" s="182"/>
      <c r="W531" s="83"/>
      <c r="X531" s="182"/>
      <c r="Y531" s="89"/>
      <c r="Z531" s="88"/>
      <c r="AA531" s="88"/>
    </row>
    <row r="532" ht="22.5" customHeight="1">
      <c r="A532" s="91">
        <f>COUNTIF('Call &amp; Chat K.-Laura'!$H$279:$H$1191,H532)</f>
        <v>1</v>
      </c>
      <c r="B532" s="576">
        <v>46114.0</v>
      </c>
      <c r="C532" s="91" t="s">
        <v>83</v>
      </c>
      <c r="D532" s="76" t="s">
        <v>155</v>
      </c>
      <c r="E532" s="91">
        <v>313.0</v>
      </c>
      <c r="F532" s="178">
        <v>46114.0</v>
      </c>
      <c r="G532" s="76" t="s">
        <v>9032</v>
      </c>
      <c r="H532" s="76" t="s">
        <v>8207</v>
      </c>
      <c r="I532" s="88" t="s">
        <v>8208</v>
      </c>
      <c r="J532" s="88" t="s">
        <v>8208</v>
      </c>
      <c r="K532" s="475" t="s">
        <v>8208</v>
      </c>
      <c r="L532" s="76" t="s">
        <v>8209</v>
      </c>
      <c r="M532" s="76" t="s">
        <v>8209</v>
      </c>
      <c r="N532" s="74">
        <v>46022.0</v>
      </c>
      <c r="O532" s="74">
        <v>46036.0</v>
      </c>
      <c r="P532" s="76" t="s">
        <v>124</v>
      </c>
      <c r="Q532" s="91">
        <v>1.0</v>
      </c>
      <c r="R532" s="83" t="s">
        <v>126</v>
      </c>
      <c r="S532" s="83" t="s">
        <v>350</v>
      </c>
      <c r="T532" s="83" t="s">
        <v>101</v>
      </c>
      <c r="U532" s="83" t="s">
        <v>131</v>
      </c>
      <c r="V532" s="182"/>
      <c r="W532" s="83"/>
      <c r="X532" s="182"/>
      <c r="Y532" s="89" t="s">
        <v>9037</v>
      </c>
      <c r="Z532" s="88"/>
      <c r="AA532" s="88"/>
    </row>
    <row r="533" ht="22.5" customHeight="1">
      <c r="A533" s="91">
        <f>COUNTIF('Call &amp; Chat K.-Laura'!$H$279:$H$1191,H533)</f>
        <v>1</v>
      </c>
      <c r="B533" s="576">
        <v>46114.0</v>
      </c>
      <c r="C533" s="91" t="s">
        <v>83</v>
      </c>
      <c r="D533" s="76" t="s">
        <v>155</v>
      </c>
      <c r="E533" s="91">
        <v>314.0</v>
      </c>
      <c r="F533" s="178">
        <v>46114.0</v>
      </c>
      <c r="G533" s="76" t="s">
        <v>9042</v>
      </c>
      <c r="H533" s="76" t="s">
        <v>8228</v>
      </c>
      <c r="I533" s="88" t="s">
        <v>8230</v>
      </c>
      <c r="J533" s="88" t="s">
        <v>8232</v>
      </c>
      <c r="K533" s="475" t="s">
        <v>9044</v>
      </c>
      <c r="L533" s="76" t="s">
        <v>9045</v>
      </c>
      <c r="M533" s="76" t="s">
        <v>8234</v>
      </c>
      <c r="N533" s="74">
        <v>46023.0</v>
      </c>
      <c r="O533" s="74">
        <v>46037.0</v>
      </c>
      <c r="P533" s="76" t="s">
        <v>124</v>
      </c>
      <c r="Q533" s="91">
        <v>1.0</v>
      </c>
      <c r="R533" s="83" t="s">
        <v>126</v>
      </c>
      <c r="S533" s="83" t="s">
        <v>145</v>
      </c>
      <c r="T533" s="83" t="s">
        <v>101</v>
      </c>
      <c r="U533" s="83" t="s">
        <v>131</v>
      </c>
      <c r="V533" s="182"/>
      <c r="W533" s="83"/>
      <c r="X533" s="182"/>
      <c r="Y533" s="89"/>
      <c r="Z533" s="88"/>
      <c r="AA533" s="88"/>
    </row>
    <row r="534" ht="22.5" customHeight="1">
      <c r="A534" s="91">
        <f>COUNTIF('Call &amp; Chat K.-Laura'!$H$279:$H$1191,H534)</f>
        <v>1</v>
      </c>
      <c r="B534" s="576">
        <v>46114.0</v>
      </c>
      <c r="C534" s="91" t="s">
        <v>83</v>
      </c>
      <c r="D534" s="76" t="s">
        <v>155</v>
      </c>
      <c r="E534" s="91">
        <v>315.0</v>
      </c>
      <c r="F534" s="178">
        <v>46114.0</v>
      </c>
      <c r="G534" s="76" t="s">
        <v>9051</v>
      </c>
      <c r="H534" s="76" t="s">
        <v>8238</v>
      </c>
      <c r="I534" s="88" t="s">
        <v>8239</v>
      </c>
      <c r="J534" s="88" t="s">
        <v>8240</v>
      </c>
      <c r="K534" s="475" t="s">
        <v>8240</v>
      </c>
      <c r="L534" s="76" t="s">
        <v>8241</v>
      </c>
      <c r="M534" s="76" t="s">
        <v>8241</v>
      </c>
      <c r="N534" s="74">
        <v>46024.0</v>
      </c>
      <c r="O534" s="74">
        <v>46038.0</v>
      </c>
      <c r="P534" s="76" t="s">
        <v>124</v>
      </c>
      <c r="Q534" s="91">
        <v>0.0</v>
      </c>
      <c r="R534" s="83" t="s">
        <v>126</v>
      </c>
      <c r="S534" s="83" t="s">
        <v>350</v>
      </c>
      <c r="T534" s="83" t="s">
        <v>101</v>
      </c>
      <c r="U534" s="83" t="s">
        <v>131</v>
      </c>
      <c r="V534" s="182"/>
      <c r="W534" s="83"/>
      <c r="X534" s="182"/>
      <c r="Y534" s="89" t="s">
        <v>9055</v>
      </c>
      <c r="Z534" s="88"/>
      <c r="AA534" s="88"/>
    </row>
    <row r="535" ht="22.5" customHeight="1">
      <c r="A535" s="91">
        <f>COUNTIF('Call &amp; Chat K.-Laura'!$H$279:$H$1191,H535)</f>
        <v>1</v>
      </c>
      <c r="B535" s="576">
        <v>46114.0</v>
      </c>
      <c r="C535" s="91" t="s">
        <v>83</v>
      </c>
      <c r="D535" s="76" t="s">
        <v>155</v>
      </c>
      <c r="E535" s="91">
        <v>316.0</v>
      </c>
      <c r="F535" s="178">
        <v>46114.0</v>
      </c>
      <c r="G535" s="76" t="s">
        <v>9057</v>
      </c>
      <c r="H535" s="76" t="s">
        <v>8243</v>
      </c>
      <c r="I535" s="88" t="s">
        <v>8244</v>
      </c>
      <c r="J535" s="88" t="s">
        <v>8245</v>
      </c>
      <c r="K535" s="475" t="s">
        <v>8245</v>
      </c>
      <c r="L535" s="91"/>
      <c r="M535" s="76" t="s">
        <v>8246</v>
      </c>
      <c r="N535" s="74">
        <v>46024.0</v>
      </c>
      <c r="O535" s="74">
        <v>46038.0</v>
      </c>
      <c r="P535" s="76" t="s">
        <v>124</v>
      </c>
      <c r="Q535" s="91">
        <v>1.0</v>
      </c>
      <c r="R535" s="83" t="s">
        <v>126</v>
      </c>
      <c r="S535" s="83" t="s">
        <v>145</v>
      </c>
      <c r="T535" s="83" t="s">
        <v>101</v>
      </c>
      <c r="U535" s="83" t="s">
        <v>131</v>
      </c>
      <c r="V535" s="182"/>
      <c r="W535" s="83"/>
      <c r="X535" s="182"/>
      <c r="Y535" s="89"/>
      <c r="Z535" s="88"/>
      <c r="AA535" s="88"/>
    </row>
    <row r="536" ht="22.5" customHeight="1">
      <c r="A536" s="91">
        <f>COUNTIF('Call &amp; Chat K.-Laura'!$H$279:$H$1191,H536)</f>
        <v>3</v>
      </c>
      <c r="B536" s="576">
        <v>46114.0</v>
      </c>
      <c r="C536" s="91" t="s">
        <v>83</v>
      </c>
      <c r="D536" s="76" t="s">
        <v>155</v>
      </c>
      <c r="E536" s="91">
        <v>317.0</v>
      </c>
      <c r="F536" s="178">
        <v>46114.0</v>
      </c>
      <c r="G536" s="76" t="s">
        <v>9065</v>
      </c>
      <c r="H536" s="76" t="s">
        <v>8253</v>
      </c>
      <c r="I536" s="88" t="s">
        <v>8254</v>
      </c>
      <c r="J536" s="88" t="s">
        <v>8254</v>
      </c>
      <c r="K536" s="475" t="s">
        <v>8254</v>
      </c>
      <c r="L536" s="76" t="s">
        <v>8255</v>
      </c>
      <c r="M536" s="76" t="s">
        <v>8255</v>
      </c>
      <c r="N536" s="74">
        <v>46024.0</v>
      </c>
      <c r="O536" s="74">
        <v>46038.0</v>
      </c>
      <c r="P536" s="76" t="s">
        <v>143</v>
      </c>
      <c r="Q536" s="91">
        <v>1.0</v>
      </c>
      <c r="R536" s="83" t="s">
        <v>126</v>
      </c>
      <c r="S536" s="83" t="s">
        <v>145</v>
      </c>
      <c r="T536" s="83" t="s">
        <v>101</v>
      </c>
      <c r="U536" s="83" t="s">
        <v>131</v>
      </c>
      <c r="V536" s="182"/>
      <c r="W536" s="83"/>
      <c r="X536" s="182"/>
      <c r="Y536" s="89"/>
      <c r="Z536" s="88"/>
      <c r="AA536" s="88"/>
    </row>
    <row r="537" ht="22.5" customHeight="1">
      <c r="A537" s="91">
        <f>COUNTIF('Call &amp; Chat K.-Laura'!$H$279:$H$1191,H537)</f>
        <v>1</v>
      </c>
      <c r="B537" s="576">
        <v>46114.0</v>
      </c>
      <c r="C537" s="91" t="s">
        <v>83</v>
      </c>
      <c r="D537" s="76" t="s">
        <v>155</v>
      </c>
      <c r="E537" s="91">
        <v>318.0</v>
      </c>
      <c r="F537" s="178">
        <v>46114.0</v>
      </c>
      <c r="G537" s="76" t="s">
        <v>9071</v>
      </c>
      <c r="H537" s="76" t="s">
        <v>8040</v>
      </c>
      <c r="I537" s="88" t="s">
        <v>2512</v>
      </c>
      <c r="J537" s="88" t="s">
        <v>2512</v>
      </c>
      <c r="K537" s="475" t="s">
        <v>2512</v>
      </c>
      <c r="L537" s="76" t="s">
        <v>9073</v>
      </c>
      <c r="M537" s="76" t="s">
        <v>8041</v>
      </c>
      <c r="N537" s="74">
        <v>46027.0</v>
      </c>
      <c r="O537" s="74">
        <v>46041.0</v>
      </c>
      <c r="P537" s="76" t="s">
        <v>186</v>
      </c>
      <c r="Q537" s="91">
        <v>1.0</v>
      </c>
      <c r="R537" s="83" t="s">
        <v>126</v>
      </c>
      <c r="S537" s="83" t="s">
        <v>145</v>
      </c>
      <c r="T537" s="83" t="s">
        <v>101</v>
      </c>
      <c r="U537" s="83" t="s">
        <v>131</v>
      </c>
      <c r="V537" s="182"/>
      <c r="W537" s="83"/>
      <c r="X537" s="182"/>
      <c r="Y537" s="89"/>
      <c r="Z537" s="88"/>
      <c r="AA537" s="88"/>
    </row>
    <row r="538" ht="22.5" customHeight="1">
      <c r="A538" s="91">
        <f>COUNTIF('Call &amp; Chat K.-Laura'!$H$279:$H$1191,H538)</f>
        <v>1</v>
      </c>
      <c r="B538" s="576">
        <v>46114.0</v>
      </c>
      <c r="C538" s="91" t="s">
        <v>83</v>
      </c>
      <c r="D538" s="76" t="s">
        <v>155</v>
      </c>
      <c r="E538" s="91">
        <v>319.0</v>
      </c>
      <c r="F538" s="178">
        <v>46114.0</v>
      </c>
      <c r="G538" s="76" t="s">
        <v>9074</v>
      </c>
      <c r="H538" s="76" t="s">
        <v>8043</v>
      </c>
      <c r="I538" s="88" t="s">
        <v>8044</v>
      </c>
      <c r="J538" s="88" t="s">
        <v>8044</v>
      </c>
      <c r="K538" s="475" t="s">
        <v>8044</v>
      </c>
      <c r="L538" s="76" t="s">
        <v>8045</v>
      </c>
      <c r="M538" s="76" t="s">
        <v>8045</v>
      </c>
      <c r="N538" s="74">
        <v>46027.0</v>
      </c>
      <c r="O538" s="74">
        <v>46041.0</v>
      </c>
      <c r="P538" s="76" t="s">
        <v>143</v>
      </c>
      <c r="Q538" s="91">
        <v>1.0</v>
      </c>
      <c r="R538" s="83" t="s">
        <v>126</v>
      </c>
      <c r="S538" s="83" t="s">
        <v>145</v>
      </c>
      <c r="T538" s="83" t="s">
        <v>101</v>
      </c>
      <c r="U538" s="83" t="s">
        <v>131</v>
      </c>
      <c r="V538" s="182"/>
      <c r="W538" s="83"/>
      <c r="X538" s="182"/>
      <c r="Y538" s="89"/>
      <c r="Z538" s="88"/>
      <c r="AA538" s="88"/>
    </row>
    <row r="539" ht="22.5" customHeight="1">
      <c r="A539" s="91">
        <f>COUNTIF('Call &amp; Chat K.-Laura'!$H$279:$H$1191,H539)</f>
        <v>1</v>
      </c>
      <c r="B539" s="576">
        <v>46114.0</v>
      </c>
      <c r="C539" s="91" t="s">
        <v>83</v>
      </c>
      <c r="D539" s="76" t="s">
        <v>155</v>
      </c>
      <c r="E539" s="91">
        <v>320.0</v>
      </c>
      <c r="F539" s="178">
        <v>46114.0</v>
      </c>
      <c r="G539" s="76" t="s">
        <v>9082</v>
      </c>
      <c r="H539" s="76" t="s">
        <v>8048</v>
      </c>
      <c r="I539" s="88" t="s">
        <v>8049</v>
      </c>
      <c r="J539" s="88" t="s">
        <v>8050</v>
      </c>
      <c r="K539" s="475" t="s">
        <v>8050</v>
      </c>
      <c r="L539" s="76" t="s">
        <v>8051</v>
      </c>
      <c r="M539" s="76" t="s">
        <v>8051</v>
      </c>
      <c r="N539" s="74">
        <v>46027.0</v>
      </c>
      <c r="O539" s="74">
        <v>46041.0</v>
      </c>
      <c r="P539" s="76" t="s">
        <v>124</v>
      </c>
      <c r="Q539" s="91">
        <v>1.0</v>
      </c>
      <c r="R539" s="83" t="s">
        <v>126</v>
      </c>
      <c r="S539" s="83" t="s">
        <v>145</v>
      </c>
      <c r="T539" s="83" t="s">
        <v>101</v>
      </c>
      <c r="U539" s="83" t="s">
        <v>131</v>
      </c>
      <c r="V539" s="182"/>
      <c r="W539" s="83"/>
      <c r="X539" s="182"/>
      <c r="Y539" s="89"/>
      <c r="Z539" s="88"/>
      <c r="AA539" s="88"/>
    </row>
    <row r="540" ht="22.5" customHeight="1">
      <c r="A540" s="91">
        <f>COUNTIF('Call &amp; Chat K.-Laura'!$H$279:$H$1191,H540)</f>
        <v>1</v>
      </c>
      <c r="B540" s="576">
        <v>46114.0</v>
      </c>
      <c r="C540" s="91" t="s">
        <v>83</v>
      </c>
      <c r="D540" s="76" t="s">
        <v>155</v>
      </c>
      <c r="E540" s="91">
        <v>321.0</v>
      </c>
      <c r="F540" s="178">
        <v>46114.0</v>
      </c>
      <c r="G540" s="76" t="s">
        <v>9089</v>
      </c>
      <c r="H540" s="76" t="s">
        <v>8067</v>
      </c>
      <c r="I540" s="88" t="s">
        <v>8068</v>
      </c>
      <c r="J540" s="88" t="s">
        <v>8069</v>
      </c>
      <c r="K540" s="475" t="s">
        <v>8069</v>
      </c>
      <c r="L540" s="76" t="s">
        <v>8070</v>
      </c>
      <c r="M540" s="76" t="s">
        <v>8070</v>
      </c>
      <c r="N540" s="74">
        <v>46028.0</v>
      </c>
      <c r="O540" s="74">
        <v>46042.0</v>
      </c>
      <c r="P540" s="76" t="s">
        <v>124</v>
      </c>
      <c r="Q540" s="91">
        <v>1.0</v>
      </c>
      <c r="R540" s="83" t="s">
        <v>126</v>
      </c>
      <c r="S540" s="83" t="s">
        <v>145</v>
      </c>
      <c r="T540" s="83" t="s">
        <v>101</v>
      </c>
      <c r="U540" s="83" t="s">
        <v>131</v>
      </c>
      <c r="V540" s="182"/>
      <c r="W540" s="83"/>
      <c r="X540" s="182"/>
      <c r="Y540" s="89"/>
      <c r="Z540" s="88"/>
      <c r="AA540" s="88"/>
    </row>
    <row r="541" ht="22.5" customHeight="1">
      <c r="A541" s="91">
        <f>COUNTIF('Call &amp; Chat K.-Laura'!$H$279:$H$1191,H541)</f>
        <v>1</v>
      </c>
      <c r="B541" s="576">
        <v>46114.0</v>
      </c>
      <c r="C541" s="91" t="s">
        <v>83</v>
      </c>
      <c r="D541" s="76" t="s">
        <v>155</v>
      </c>
      <c r="E541" s="91">
        <v>322.0</v>
      </c>
      <c r="F541" s="178">
        <v>46114.0</v>
      </c>
      <c r="G541" s="76" t="s">
        <v>9092</v>
      </c>
      <c r="H541" s="76" t="s">
        <v>8078</v>
      </c>
      <c r="I541" s="88" t="s">
        <v>8079</v>
      </c>
      <c r="J541" s="88" t="s">
        <v>8080</v>
      </c>
      <c r="K541" s="475" t="s">
        <v>8080</v>
      </c>
      <c r="L541" s="76" t="s">
        <v>8081</v>
      </c>
      <c r="M541" s="76" t="s">
        <v>8081</v>
      </c>
      <c r="N541" s="74">
        <v>46029.0</v>
      </c>
      <c r="O541" s="74">
        <v>46043.0</v>
      </c>
      <c r="P541" s="76" t="s">
        <v>213</v>
      </c>
      <c r="Q541" s="91">
        <v>1.0</v>
      </c>
      <c r="R541" s="83" t="s">
        <v>126</v>
      </c>
      <c r="S541" s="83" t="s">
        <v>145</v>
      </c>
      <c r="T541" s="83" t="s">
        <v>101</v>
      </c>
      <c r="U541" s="83" t="s">
        <v>131</v>
      </c>
      <c r="V541" s="182"/>
      <c r="W541" s="83"/>
      <c r="X541" s="182"/>
      <c r="Y541" s="89"/>
      <c r="Z541" s="88"/>
      <c r="AA541" s="88"/>
    </row>
    <row r="542" ht="22.5" customHeight="1">
      <c r="A542" s="91">
        <f>COUNTIF('Call &amp; Chat K.-Laura'!$H$279:$H$1191,H542)</f>
        <v>3</v>
      </c>
      <c r="B542" s="576">
        <v>46114.0</v>
      </c>
      <c r="C542" s="91" t="s">
        <v>83</v>
      </c>
      <c r="D542" s="76" t="s">
        <v>155</v>
      </c>
      <c r="E542" s="91">
        <v>323.0</v>
      </c>
      <c r="F542" s="178">
        <v>46114.0</v>
      </c>
      <c r="G542" s="76" t="s">
        <v>9097</v>
      </c>
      <c r="H542" s="76" t="s">
        <v>7541</v>
      </c>
      <c r="I542" s="88" t="s">
        <v>7543</v>
      </c>
      <c r="J542" s="88" t="s">
        <v>7544</v>
      </c>
      <c r="K542" s="475" t="s">
        <v>7544</v>
      </c>
      <c r="L542" s="76" t="s">
        <v>9098</v>
      </c>
      <c r="M542" s="76" t="s">
        <v>7545</v>
      </c>
      <c r="N542" s="74">
        <v>46029.0</v>
      </c>
      <c r="O542" s="74">
        <v>46043.0</v>
      </c>
      <c r="P542" s="76" t="s">
        <v>124</v>
      </c>
      <c r="Q542" s="91">
        <v>0.0</v>
      </c>
      <c r="R542" s="83" t="s">
        <v>251</v>
      </c>
      <c r="S542" s="83" t="s">
        <v>195</v>
      </c>
      <c r="T542" s="83" t="s">
        <v>128</v>
      </c>
      <c r="U542" s="83" t="s">
        <v>302</v>
      </c>
      <c r="V542" s="182"/>
      <c r="W542" s="83"/>
      <c r="X542" s="182"/>
      <c r="Y542" s="89" t="s">
        <v>9103</v>
      </c>
      <c r="Z542" s="88"/>
      <c r="AA542" s="88"/>
    </row>
    <row r="543" ht="22.5" customHeight="1">
      <c r="A543" s="91">
        <f>COUNTIF('Call &amp; Chat K.-Laura'!$H$279:$H$1191,H543)</f>
        <v>1</v>
      </c>
      <c r="B543" s="576">
        <v>46114.0</v>
      </c>
      <c r="C543" s="91" t="s">
        <v>83</v>
      </c>
      <c r="D543" s="76" t="s">
        <v>155</v>
      </c>
      <c r="E543" s="91">
        <v>324.0</v>
      </c>
      <c r="F543" s="178">
        <v>46114.0</v>
      </c>
      <c r="G543" s="76" t="s">
        <v>9105</v>
      </c>
      <c r="H543" s="76" t="s">
        <v>8083</v>
      </c>
      <c r="I543" s="88" t="s">
        <v>9106</v>
      </c>
      <c r="J543" s="88" t="s">
        <v>8085</v>
      </c>
      <c r="K543" s="475" t="s">
        <v>8085</v>
      </c>
      <c r="L543" s="76" t="s">
        <v>8086</v>
      </c>
      <c r="M543" s="76" t="s">
        <v>8086</v>
      </c>
      <c r="N543" s="74">
        <v>46029.0</v>
      </c>
      <c r="O543" s="74">
        <v>46043.0</v>
      </c>
      <c r="P543" s="76" t="s">
        <v>124</v>
      </c>
      <c r="Q543" s="91">
        <v>1.0</v>
      </c>
      <c r="R543" s="83" t="s">
        <v>126</v>
      </c>
      <c r="S543" s="83" t="s">
        <v>145</v>
      </c>
      <c r="T543" s="83" t="s">
        <v>101</v>
      </c>
      <c r="U543" s="83" t="s">
        <v>131</v>
      </c>
      <c r="V543" s="182"/>
      <c r="W543" s="83"/>
      <c r="X543" s="182"/>
      <c r="Y543" s="89"/>
      <c r="Z543" s="88"/>
      <c r="AA543" s="88"/>
    </row>
    <row r="544" ht="22.5" customHeight="1">
      <c r="A544" s="91">
        <f>COUNTIF('Call &amp; Chat K.-Laura'!$H$279:$H$1191,H544)</f>
        <v>1</v>
      </c>
      <c r="B544" s="576">
        <v>46114.0</v>
      </c>
      <c r="C544" s="91" t="s">
        <v>83</v>
      </c>
      <c r="D544" s="76" t="s">
        <v>155</v>
      </c>
      <c r="E544" s="91">
        <v>325.0</v>
      </c>
      <c r="F544" s="178">
        <v>46114.0</v>
      </c>
      <c r="G544" s="76" t="s">
        <v>9112</v>
      </c>
      <c r="H544" s="76" t="s">
        <v>6661</v>
      </c>
      <c r="I544" s="88" t="s">
        <v>6662</v>
      </c>
      <c r="J544" s="88" t="s">
        <v>6663</v>
      </c>
      <c r="K544" s="475" t="s">
        <v>6663</v>
      </c>
      <c r="L544" s="76" t="s">
        <v>6664</v>
      </c>
      <c r="M544" s="76" t="s">
        <v>6664</v>
      </c>
      <c r="N544" s="74">
        <v>46030.0</v>
      </c>
      <c r="O544" s="74">
        <v>46044.0</v>
      </c>
      <c r="P544" s="76" t="s">
        <v>124</v>
      </c>
      <c r="Q544" s="91">
        <v>1.0</v>
      </c>
      <c r="R544" s="83" t="s">
        <v>126</v>
      </c>
      <c r="S544" s="83" t="s">
        <v>145</v>
      </c>
      <c r="T544" s="83" t="s">
        <v>101</v>
      </c>
      <c r="U544" s="83" t="s">
        <v>131</v>
      </c>
      <c r="V544" s="182"/>
      <c r="W544" s="83"/>
      <c r="X544" s="182"/>
      <c r="Y544" s="89"/>
      <c r="Z544" s="88"/>
      <c r="AA544" s="88"/>
    </row>
    <row r="545" ht="22.5" customHeight="1">
      <c r="A545" s="91">
        <f>COUNTIF('Call &amp; Chat K.-Laura'!$H$279:$H$1191,H545)</f>
        <v>1</v>
      </c>
      <c r="B545" s="576">
        <v>46114.0</v>
      </c>
      <c r="C545" s="91" t="s">
        <v>83</v>
      </c>
      <c r="D545" s="76" t="s">
        <v>155</v>
      </c>
      <c r="E545" s="91">
        <v>326.0</v>
      </c>
      <c r="F545" s="178">
        <v>46114.0</v>
      </c>
      <c r="G545" s="76" t="s">
        <v>9114</v>
      </c>
      <c r="H545" s="76" t="s">
        <v>6674</v>
      </c>
      <c r="I545" s="88" t="s">
        <v>9115</v>
      </c>
      <c r="J545" s="88" t="s">
        <v>6676</v>
      </c>
      <c r="K545" s="475" t="s">
        <v>6676</v>
      </c>
      <c r="L545" s="91"/>
      <c r="M545" s="76" t="s">
        <v>6677</v>
      </c>
      <c r="N545" s="74">
        <v>46031.0</v>
      </c>
      <c r="O545" s="74">
        <v>46045.0</v>
      </c>
      <c r="P545" s="76" t="s">
        <v>143</v>
      </c>
      <c r="Q545" s="91">
        <v>1.0</v>
      </c>
      <c r="R545" s="83" t="s">
        <v>350</v>
      </c>
      <c r="S545" s="83" t="s">
        <v>145</v>
      </c>
      <c r="T545" s="83" t="s">
        <v>101</v>
      </c>
      <c r="U545" s="83" t="s">
        <v>1050</v>
      </c>
      <c r="V545" s="182"/>
      <c r="W545" s="83"/>
      <c r="X545" s="182"/>
      <c r="Y545" s="89" t="s">
        <v>9123</v>
      </c>
      <c r="Z545" s="88"/>
      <c r="AA545" s="88"/>
    </row>
    <row r="546" ht="22.5" customHeight="1">
      <c r="A546" s="91">
        <f>COUNTIF('Call &amp; Chat K.-Laura'!$H$279:$H$1191,H546)</f>
        <v>1</v>
      </c>
      <c r="B546" s="576">
        <v>46114.0</v>
      </c>
      <c r="C546" s="91" t="s">
        <v>83</v>
      </c>
      <c r="D546" s="76" t="s">
        <v>155</v>
      </c>
      <c r="E546" s="91">
        <v>327.0</v>
      </c>
      <c r="F546" s="178">
        <v>46114.0</v>
      </c>
      <c r="G546" s="76" t="s">
        <v>9124</v>
      </c>
      <c r="H546" s="76" t="s">
        <v>7247</v>
      </c>
      <c r="I546" s="88" t="s">
        <v>9125</v>
      </c>
      <c r="J546" s="88" t="s">
        <v>7249</v>
      </c>
      <c r="K546" s="475" t="s">
        <v>7249</v>
      </c>
      <c r="L546" s="76" t="s">
        <v>9126</v>
      </c>
      <c r="M546" s="76" t="s">
        <v>7250</v>
      </c>
      <c r="N546" s="74">
        <v>46032.0</v>
      </c>
      <c r="O546" s="74">
        <v>46046.0</v>
      </c>
      <c r="P546" s="76" t="s">
        <v>124</v>
      </c>
      <c r="Q546" s="91">
        <v>1.0</v>
      </c>
      <c r="R546" s="83" t="s">
        <v>126</v>
      </c>
      <c r="S546" s="83" t="s">
        <v>145</v>
      </c>
      <c r="T546" s="83" t="s">
        <v>101</v>
      </c>
      <c r="U546" s="83" t="s">
        <v>131</v>
      </c>
      <c r="V546" s="182"/>
      <c r="W546" s="83"/>
      <c r="X546" s="182"/>
      <c r="Y546" s="89"/>
      <c r="Z546" s="88"/>
      <c r="AA546" s="88"/>
    </row>
    <row r="547" ht="22.5" customHeight="1">
      <c r="A547" s="91">
        <f>COUNTIF('Call &amp; Chat K.-Laura'!$H$279:$H$1191,H547)</f>
        <v>1</v>
      </c>
      <c r="B547" s="576">
        <v>46114.0</v>
      </c>
      <c r="C547" s="91" t="s">
        <v>83</v>
      </c>
      <c r="D547" s="76" t="s">
        <v>155</v>
      </c>
      <c r="E547" s="91">
        <v>328.0</v>
      </c>
      <c r="F547" s="178">
        <v>46114.0</v>
      </c>
      <c r="G547" s="76" t="s">
        <v>9134</v>
      </c>
      <c r="H547" s="76" t="s">
        <v>6568</v>
      </c>
      <c r="I547" s="88" t="s">
        <v>9135</v>
      </c>
      <c r="J547" s="88" t="s">
        <v>6570</v>
      </c>
      <c r="K547" s="475" t="s">
        <v>6570</v>
      </c>
      <c r="L547" s="76" t="s">
        <v>6571</v>
      </c>
      <c r="M547" s="76" t="s">
        <v>6571</v>
      </c>
      <c r="N547" s="74">
        <v>46032.0</v>
      </c>
      <c r="O547" s="74">
        <v>46046.0</v>
      </c>
      <c r="P547" s="76" t="s">
        <v>124</v>
      </c>
      <c r="Q547" s="91">
        <v>1.0</v>
      </c>
      <c r="R547" s="83" t="s">
        <v>126</v>
      </c>
      <c r="S547" s="83" t="s">
        <v>145</v>
      </c>
      <c r="T547" s="83" t="s">
        <v>101</v>
      </c>
      <c r="U547" s="83" t="s">
        <v>131</v>
      </c>
      <c r="V547" s="182"/>
      <c r="W547" s="83"/>
      <c r="X547" s="182"/>
      <c r="Y547" s="89"/>
      <c r="Z547" s="88"/>
      <c r="AA547" s="88"/>
    </row>
    <row r="548" ht="22.5" customHeight="1">
      <c r="A548" s="91">
        <f>COUNTIF('Call &amp; Chat K.-Laura'!$H$279:$H$1191,H548)</f>
        <v>1</v>
      </c>
      <c r="B548" s="576">
        <v>46114.0</v>
      </c>
      <c r="C548" s="91" t="s">
        <v>83</v>
      </c>
      <c r="D548" s="76" t="s">
        <v>155</v>
      </c>
      <c r="E548" s="91">
        <v>329.0</v>
      </c>
      <c r="F548" s="178">
        <v>46114.0</v>
      </c>
      <c r="G548" s="76" t="s">
        <v>9136</v>
      </c>
      <c r="H548" s="76" t="s">
        <v>6572</v>
      </c>
      <c r="I548" s="88" t="s">
        <v>9138</v>
      </c>
      <c r="J548" s="88" t="s">
        <v>6574</v>
      </c>
      <c r="K548" s="475" t="s">
        <v>6574</v>
      </c>
      <c r="L548" s="76" t="s">
        <v>6576</v>
      </c>
      <c r="M548" s="76" t="s">
        <v>6576</v>
      </c>
      <c r="N548" s="74">
        <v>46032.0</v>
      </c>
      <c r="O548" s="74">
        <v>46046.0</v>
      </c>
      <c r="P548" s="76" t="s">
        <v>124</v>
      </c>
      <c r="Q548" s="91">
        <v>1.0</v>
      </c>
      <c r="R548" s="83" t="s">
        <v>126</v>
      </c>
      <c r="S548" s="83" t="s">
        <v>145</v>
      </c>
      <c r="T548" s="83" t="s">
        <v>101</v>
      </c>
      <c r="U548" s="83" t="s">
        <v>131</v>
      </c>
      <c r="V548" s="182"/>
      <c r="W548" s="83"/>
      <c r="X548" s="182"/>
      <c r="Y548" s="89"/>
      <c r="Z548" s="88"/>
      <c r="AA548" s="88"/>
    </row>
    <row r="549" ht="22.5" customHeight="1">
      <c r="A549" s="91">
        <f>COUNTIF('Call &amp; Chat K.-Laura'!$H$279:$H$1191,H549)</f>
        <v>1</v>
      </c>
      <c r="B549" s="576">
        <v>46114.0</v>
      </c>
      <c r="C549" s="91" t="s">
        <v>83</v>
      </c>
      <c r="D549" s="76" t="s">
        <v>155</v>
      </c>
      <c r="E549" s="91">
        <v>330.0</v>
      </c>
      <c r="F549" s="178">
        <v>46114.0</v>
      </c>
      <c r="G549" s="76" t="s">
        <v>9145</v>
      </c>
      <c r="H549" s="76" t="s">
        <v>6679</v>
      </c>
      <c r="I549" s="88" t="s">
        <v>9146</v>
      </c>
      <c r="J549" s="88" t="s">
        <v>6682</v>
      </c>
      <c r="K549" s="475" t="s">
        <v>6682</v>
      </c>
      <c r="L549" s="91"/>
      <c r="M549" s="76" t="s">
        <v>6684</v>
      </c>
      <c r="N549" s="74">
        <v>46033.0</v>
      </c>
      <c r="O549" s="74">
        <v>46047.0</v>
      </c>
      <c r="P549" s="76" t="s">
        <v>143</v>
      </c>
      <c r="Q549" s="91">
        <v>1.0</v>
      </c>
      <c r="R549" s="83" t="s">
        <v>126</v>
      </c>
      <c r="S549" s="83" t="s">
        <v>145</v>
      </c>
      <c r="T549" s="83" t="s">
        <v>101</v>
      </c>
      <c r="U549" s="83" t="s">
        <v>131</v>
      </c>
      <c r="V549" s="182"/>
      <c r="W549" s="83"/>
      <c r="X549" s="182"/>
      <c r="Y549" s="89"/>
      <c r="Z549" s="88"/>
      <c r="AA549" s="88"/>
    </row>
    <row r="550" ht="22.5" customHeight="1">
      <c r="A550" s="91">
        <f>COUNTIF('Call &amp; Chat K.-Laura'!$H$279:$H$1191,H550)</f>
        <v>1</v>
      </c>
      <c r="B550" s="576">
        <v>46114.0</v>
      </c>
      <c r="C550" s="91" t="s">
        <v>83</v>
      </c>
      <c r="D550" s="76" t="s">
        <v>155</v>
      </c>
      <c r="E550" s="91">
        <v>331.0</v>
      </c>
      <c r="F550" s="178">
        <v>46114.0</v>
      </c>
      <c r="G550" s="76" t="s">
        <v>9152</v>
      </c>
      <c r="H550" s="76" t="s">
        <v>6584</v>
      </c>
      <c r="I550" s="88" t="s">
        <v>6585</v>
      </c>
      <c r="J550" s="88" t="s">
        <v>5585</v>
      </c>
      <c r="K550" s="475" t="s">
        <v>5585</v>
      </c>
      <c r="L550" s="76" t="s">
        <v>9153</v>
      </c>
      <c r="M550" s="76" t="s">
        <v>6586</v>
      </c>
      <c r="N550" s="74">
        <v>46034.0</v>
      </c>
      <c r="O550" s="74">
        <v>46048.0</v>
      </c>
      <c r="P550" s="76" t="s">
        <v>143</v>
      </c>
      <c r="Q550" s="91">
        <v>1.0</v>
      </c>
      <c r="R550" s="83" t="s">
        <v>350</v>
      </c>
      <c r="S550" s="83" t="s">
        <v>145</v>
      </c>
      <c r="T550" s="83" t="s">
        <v>101</v>
      </c>
      <c r="U550" s="83" t="s">
        <v>131</v>
      </c>
      <c r="V550" s="182"/>
      <c r="W550" s="83"/>
      <c r="X550" s="182"/>
      <c r="Y550" s="89" t="s">
        <v>9154</v>
      </c>
      <c r="Z550" s="88"/>
      <c r="AA550" s="88"/>
    </row>
    <row r="551" ht="22.5" customHeight="1">
      <c r="A551" s="91">
        <f>COUNTIF('Call &amp; Chat K.-Laura'!$H$279:$H$1191,H551)</f>
        <v>1</v>
      </c>
      <c r="B551" s="576">
        <v>46114.0</v>
      </c>
      <c r="C551" s="91" t="s">
        <v>83</v>
      </c>
      <c r="D551" s="76" t="s">
        <v>155</v>
      </c>
      <c r="E551" s="91">
        <v>332.0</v>
      </c>
      <c r="F551" s="178">
        <v>46114.0</v>
      </c>
      <c r="G551" s="76" t="s">
        <v>9156</v>
      </c>
      <c r="H551" s="76" t="s">
        <v>6588</v>
      </c>
      <c r="I551" s="88" t="s">
        <v>6589</v>
      </c>
      <c r="J551" s="88" t="s">
        <v>6590</v>
      </c>
      <c r="K551" s="475" t="s">
        <v>6590</v>
      </c>
      <c r="L551" s="91"/>
      <c r="M551" s="76" t="s">
        <v>6591</v>
      </c>
      <c r="N551" s="74">
        <v>46034.0</v>
      </c>
      <c r="O551" s="74">
        <v>46048.0</v>
      </c>
      <c r="P551" s="76" t="s">
        <v>124</v>
      </c>
      <c r="Q551" s="91">
        <v>1.0</v>
      </c>
      <c r="R551" s="83" t="s">
        <v>350</v>
      </c>
      <c r="S551" s="83" t="s">
        <v>145</v>
      </c>
      <c r="T551" s="83" t="s">
        <v>101</v>
      </c>
      <c r="U551" s="83" t="s">
        <v>131</v>
      </c>
      <c r="V551" s="182"/>
      <c r="W551" s="83"/>
      <c r="X551" s="182"/>
      <c r="Y551" s="89" t="s">
        <v>9163</v>
      </c>
      <c r="Z551" s="88"/>
      <c r="AA551" s="88"/>
    </row>
    <row r="552" ht="22.5" customHeight="1">
      <c r="A552" s="91">
        <f>COUNTIF('Call &amp; Chat K.-Laura'!$H$279:$H$1191,H552)</f>
        <v>1</v>
      </c>
      <c r="B552" s="576">
        <v>46114.0</v>
      </c>
      <c r="C552" s="91" t="s">
        <v>83</v>
      </c>
      <c r="D552" s="76" t="s">
        <v>155</v>
      </c>
      <c r="E552" s="91">
        <v>333.0</v>
      </c>
      <c r="F552" s="178">
        <v>46114.0</v>
      </c>
      <c r="G552" s="76" t="s">
        <v>9164</v>
      </c>
      <c r="H552" s="76" t="s">
        <v>6594</v>
      </c>
      <c r="I552" s="88" t="s">
        <v>9165</v>
      </c>
      <c r="J552" s="88" t="s">
        <v>6598</v>
      </c>
      <c r="K552" s="475" t="s">
        <v>6598</v>
      </c>
      <c r="L552" s="76" t="s">
        <v>9166</v>
      </c>
      <c r="M552" s="76" t="s">
        <v>6599</v>
      </c>
      <c r="N552" s="74">
        <v>46035.0</v>
      </c>
      <c r="O552" s="74">
        <v>46049.0</v>
      </c>
      <c r="P552" s="76" t="s">
        <v>124</v>
      </c>
      <c r="Q552" s="91">
        <v>1.0</v>
      </c>
      <c r="R552" s="83" t="s">
        <v>126</v>
      </c>
      <c r="S552" s="83" t="s">
        <v>145</v>
      </c>
      <c r="T552" s="83" t="s">
        <v>101</v>
      </c>
      <c r="U552" s="83" t="s">
        <v>131</v>
      </c>
      <c r="V552" s="182"/>
      <c r="W552" s="83"/>
      <c r="X552" s="182"/>
      <c r="Y552" s="89"/>
      <c r="Z552" s="88"/>
      <c r="AA552" s="88"/>
    </row>
    <row r="553" ht="22.5" customHeight="1">
      <c r="A553" s="91">
        <f>COUNTIF('Call &amp; Chat K.-Laura'!$H$279:$H$1191,H553)</f>
        <v>1</v>
      </c>
      <c r="B553" s="576">
        <v>46114.0</v>
      </c>
      <c r="C553" s="91" t="s">
        <v>83</v>
      </c>
      <c r="D553" s="76" t="s">
        <v>155</v>
      </c>
      <c r="E553" s="91">
        <v>334.0</v>
      </c>
      <c r="F553" s="178">
        <v>46114.0</v>
      </c>
      <c r="G553" s="76" t="s">
        <v>9173</v>
      </c>
      <c r="H553" s="76" t="s">
        <v>5925</v>
      </c>
      <c r="I553" s="88" t="s">
        <v>5926</v>
      </c>
      <c r="J553" s="88" t="s">
        <v>5927</v>
      </c>
      <c r="K553" s="475" t="s">
        <v>5927</v>
      </c>
      <c r="L553" s="76" t="s">
        <v>9174</v>
      </c>
      <c r="M553" s="76" t="s">
        <v>5928</v>
      </c>
      <c r="N553" s="74">
        <v>46055.0</v>
      </c>
      <c r="O553" s="74">
        <v>46069.0</v>
      </c>
      <c r="P553" s="76" t="s">
        <v>143</v>
      </c>
      <c r="Q553" s="91">
        <v>1.0</v>
      </c>
      <c r="R553" s="83" t="s">
        <v>126</v>
      </c>
      <c r="S553" s="83" t="s">
        <v>145</v>
      </c>
      <c r="T553" s="83" t="s">
        <v>101</v>
      </c>
      <c r="U553" s="83" t="s">
        <v>131</v>
      </c>
      <c r="V553" s="182"/>
      <c r="W553" s="83"/>
      <c r="X553" s="182"/>
      <c r="Y553" s="89"/>
      <c r="Z553" s="88"/>
      <c r="AA553" s="88"/>
    </row>
    <row r="554" ht="22.5" customHeight="1">
      <c r="A554" s="91">
        <f>COUNTIF('Call &amp; Chat K.-Laura'!$H$279:$H$1191,H554)</f>
        <v>1</v>
      </c>
      <c r="B554" s="576">
        <v>46113.0</v>
      </c>
      <c r="C554" s="91" t="s">
        <v>83</v>
      </c>
      <c r="D554" s="76" t="s">
        <v>155</v>
      </c>
      <c r="E554" s="76" t="s">
        <v>143</v>
      </c>
      <c r="F554" s="178">
        <v>46113.0</v>
      </c>
      <c r="G554" s="91" t="s">
        <v>9181</v>
      </c>
      <c r="H554" s="91" t="s">
        <v>9182</v>
      </c>
      <c r="I554" s="97" t="s">
        <v>9183</v>
      </c>
      <c r="J554" s="97" t="s">
        <v>9184</v>
      </c>
      <c r="K554" s="603" t="s">
        <v>9184</v>
      </c>
      <c r="L554" s="91"/>
      <c r="M554" s="91" t="s">
        <v>9185</v>
      </c>
      <c r="N554" s="176">
        <v>45660.0</v>
      </c>
      <c r="O554" s="74">
        <v>45834.0</v>
      </c>
      <c r="P554" s="76" t="s">
        <v>143</v>
      </c>
      <c r="Q554" s="91">
        <v>1.0</v>
      </c>
      <c r="R554" s="83" t="s">
        <v>126</v>
      </c>
      <c r="S554" s="83" t="s">
        <v>145</v>
      </c>
      <c r="T554" s="83" t="s">
        <v>101</v>
      </c>
      <c r="U554" s="83" t="s">
        <v>131</v>
      </c>
      <c r="V554" s="182"/>
      <c r="W554" s="179"/>
      <c r="X554" s="182"/>
      <c r="Y554" s="89"/>
      <c r="Z554" s="97"/>
      <c r="AA554" s="97"/>
    </row>
    <row r="555" ht="22.5" customHeight="1">
      <c r="A555" s="91">
        <f>COUNTIF('Call &amp; Chat K.-Laura'!$H$279:$H$1191,H555)</f>
        <v>1</v>
      </c>
      <c r="B555" s="576">
        <v>46113.0</v>
      </c>
      <c r="C555" s="91" t="s">
        <v>83</v>
      </c>
      <c r="D555" s="76" t="s">
        <v>155</v>
      </c>
      <c r="E555" s="76" t="s">
        <v>213</v>
      </c>
      <c r="F555" s="178">
        <v>46113.0</v>
      </c>
      <c r="G555" s="91" t="s">
        <v>9188</v>
      </c>
      <c r="H555" s="91" t="s">
        <v>9189</v>
      </c>
      <c r="I555" s="97" t="s">
        <v>9190</v>
      </c>
      <c r="J555" s="97" t="s">
        <v>9191</v>
      </c>
      <c r="K555" s="603" t="s">
        <v>9191</v>
      </c>
      <c r="L555" s="91" t="s">
        <v>9192</v>
      </c>
      <c r="M555" s="91" t="s">
        <v>9193</v>
      </c>
      <c r="N555" s="176">
        <v>45660.0</v>
      </c>
      <c r="O555" s="74">
        <v>45834.0</v>
      </c>
      <c r="P555" s="76" t="s">
        <v>124</v>
      </c>
      <c r="Q555" s="91">
        <v>0.0</v>
      </c>
      <c r="R555" s="83" t="s">
        <v>251</v>
      </c>
      <c r="S555" s="83" t="s">
        <v>195</v>
      </c>
      <c r="T555" s="83" t="s">
        <v>128</v>
      </c>
      <c r="U555" s="83" t="s">
        <v>131</v>
      </c>
      <c r="V555" s="182"/>
      <c r="W555" s="179"/>
      <c r="X555" s="182"/>
      <c r="Y555" s="89" t="s">
        <v>9200</v>
      </c>
      <c r="Z555" s="97"/>
      <c r="AA555" s="97"/>
    </row>
    <row r="556" ht="22.5" customHeight="1">
      <c r="A556" s="91">
        <f>COUNTIF('Call &amp; Chat K.-Laura'!$H$279:$H$1191,H556)</f>
        <v>1</v>
      </c>
      <c r="B556" s="576">
        <v>46113.0</v>
      </c>
      <c r="C556" s="91" t="s">
        <v>83</v>
      </c>
      <c r="D556" s="76" t="s">
        <v>155</v>
      </c>
      <c r="E556" s="76" t="s">
        <v>98</v>
      </c>
      <c r="F556" s="178">
        <v>46113.0</v>
      </c>
      <c r="G556" s="91" t="s">
        <v>9205</v>
      </c>
      <c r="H556" s="91" t="s">
        <v>9206</v>
      </c>
      <c r="I556" s="97" t="s">
        <v>9207</v>
      </c>
      <c r="J556" s="97" t="s">
        <v>9208</v>
      </c>
      <c r="K556" s="603" t="s">
        <v>9208</v>
      </c>
      <c r="L556" s="91" t="s">
        <v>9209</v>
      </c>
      <c r="M556" s="91" t="s">
        <v>9210</v>
      </c>
      <c r="N556" s="176">
        <v>45660.0</v>
      </c>
      <c r="O556" s="74">
        <v>45834.0</v>
      </c>
      <c r="P556" s="76" t="s">
        <v>86</v>
      </c>
      <c r="Q556" s="91">
        <v>0.0</v>
      </c>
      <c r="R556" s="83" t="s">
        <v>126</v>
      </c>
      <c r="S556" s="83" t="s">
        <v>195</v>
      </c>
      <c r="T556" s="83" t="s">
        <v>128</v>
      </c>
      <c r="U556" s="83" t="s">
        <v>131</v>
      </c>
      <c r="V556" s="182"/>
      <c r="W556" s="179"/>
      <c r="X556" s="182"/>
      <c r="Y556" s="89" t="s">
        <v>9214</v>
      </c>
      <c r="Z556" s="97"/>
      <c r="AA556" s="97"/>
    </row>
    <row r="557" ht="22.5" customHeight="1">
      <c r="A557" s="91">
        <f>COUNTIF('Call &amp; Chat K.-Laura'!$H$279:$H$1191,H557)</f>
        <v>1</v>
      </c>
      <c r="B557" s="576">
        <v>46113.0</v>
      </c>
      <c r="C557" s="91" t="s">
        <v>83</v>
      </c>
      <c r="D557" s="76" t="s">
        <v>155</v>
      </c>
      <c r="E557" s="76" t="s">
        <v>95</v>
      </c>
      <c r="F557" s="178">
        <v>46113.0</v>
      </c>
      <c r="G557" s="91" t="s">
        <v>9221</v>
      </c>
      <c r="H557" s="91" t="s">
        <v>9222</v>
      </c>
      <c r="I557" s="97" t="s">
        <v>9223</v>
      </c>
      <c r="J557" s="97" t="s">
        <v>9224</v>
      </c>
      <c r="K557" s="603" t="s">
        <v>9224</v>
      </c>
      <c r="L557" s="91" t="s">
        <v>9225</v>
      </c>
      <c r="M557" s="91" t="s">
        <v>9225</v>
      </c>
      <c r="N557" s="176">
        <v>45661.0</v>
      </c>
      <c r="O557" s="74">
        <v>45834.0</v>
      </c>
      <c r="P557" s="76" t="s">
        <v>124</v>
      </c>
      <c r="Q557" s="91">
        <v>1.0</v>
      </c>
      <c r="R557" s="83" t="s">
        <v>126</v>
      </c>
      <c r="S557" s="83" t="s">
        <v>145</v>
      </c>
      <c r="T557" s="83" t="s">
        <v>101</v>
      </c>
      <c r="U557" s="83" t="s">
        <v>131</v>
      </c>
      <c r="V557" s="182"/>
      <c r="W557" s="179"/>
      <c r="X557" s="182"/>
      <c r="Y557" s="180"/>
      <c r="Z557" s="97"/>
      <c r="AA557" s="97"/>
    </row>
    <row r="558" ht="22.5" customHeight="1">
      <c r="A558" s="91">
        <f>COUNTIF('Call &amp; Chat K.-Laura'!$H$279:$H$1191,H558)</f>
        <v>1</v>
      </c>
      <c r="B558" s="576">
        <v>46113.0</v>
      </c>
      <c r="C558" s="91" t="s">
        <v>83</v>
      </c>
      <c r="D558" s="76" t="s">
        <v>155</v>
      </c>
      <c r="E558" s="76" t="s">
        <v>461</v>
      </c>
      <c r="F558" s="178">
        <v>46113.0</v>
      </c>
      <c r="G558" s="91" t="s">
        <v>9226</v>
      </c>
      <c r="H558" s="91" t="s">
        <v>9227</v>
      </c>
      <c r="I558" s="97" t="s">
        <v>9228</v>
      </c>
      <c r="J558" s="97" t="s">
        <v>9229</v>
      </c>
      <c r="K558" s="603" t="s">
        <v>9229</v>
      </c>
      <c r="L558" s="91" t="s">
        <v>9230</v>
      </c>
      <c r="M558" s="91" t="s">
        <v>9230</v>
      </c>
      <c r="N558" s="176">
        <v>45663.0</v>
      </c>
      <c r="O558" s="74">
        <v>45834.0</v>
      </c>
      <c r="P558" s="76" t="s">
        <v>124</v>
      </c>
      <c r="Q558" s="91">
        <v>1.0</v>
      </c>
      <c r="R558" s="83" t="s">
        <v>126</v>
      </c>
      <c r="S558" s="83" t="s">
        <v>145</v>
      </c>
      <c r="T558" s="83" t="s">
        <v>101</v>
      </c>
      <c r="U558" s="83" t="s">
        <v>131</v>
      </c>
      <c r="V558" s="182"/>
      <c r="W558" s="179"/>
      <c r="X558" s="182"/>
      <c r="Y558" s="180"/>
      <c r="Z558" s="97"/>
      <c r="AA558" s="97"/>
    </row>
    <row r="559" ht="22.5" customHeight="1">
      <c r="A559" s="91">
        <f>COUNTIF('Call &amp; Chat K.-Laura'!$H$279:$H$1191,H559)</f>
        <v>1</v>
      </c>
      <c r="B559" s="576">
        <v>46113.0</v>
      </c>
      <c r="C559" s="91" t="s">
        <v>83</v>
      </c>
      <c r="D559" s="76" t="s">
        <v>155</v>
      </c>
      <c r="E559" s="76" t="s">
        <v>86</v>
      </c>
      <c r="F559" s="178">
        <v>46113.0</v>
      </c>
      <c r="G559" s="91" t="s">
        <v>9231</v>
      </c>
      <c r="H559" s="91" t="s">
        <v>9232</v>
      </c>
      <c r="I559" s="97" t="s">
        <v>9233</v>
      </c>
      <c r="J559" s="97" t="s">
        <v>9234</v>
      </c>
      <c r="K559" s="603" t="s">
        <v>9234</v>
      </c>
      <c r="L559" s="91"/>
      <c r="M559" s="91" t="s">
        <v>9235</v>
      </c>
      <c r="N559" s="176">
        <v>45664.0</v>
      </c>
      <c r="O559" s="74">
        <v>45834.0</v>
      </c>
      <c r="P559" s="76" t="s">
        <v>124</v>
      </c>
      <c r="Q559" s="91">
        <v>1.0</v>
      </c>
      <c r="R559" s="83" t="s">
        <v>251</v>
      </c>
      <c r="S559" s="83" t="s">
        <v>145</v>
      </c>
      <c r="T559" s="83" t="s">
        <v>101</v>
      </c>
      <c r="U559" s="83" t="s">
        <v>131</v>
      </c>
      <c r="V559" s="182"/>
      <c r="W559" s="179"/>
      <c r="X559" s="182"/>
      <c r="Y559" s="180"/>
      <c r="Z559" s="97"/>
      <c r="AA559" s="97"/>
    </row>
    <row r="560" ht="22.5" customHeight="1">
      <c r="A560" s="91">
        <f>COUNTIF('Call &amp; Chat K.-Laura'!$H$279:$H$1191,H560)</f>
        <v>1</v>
      </c>
      <c r="B560" s="576">
        <v>46113.0</v>
      </c>
      <c r="C560" s="91" t="s">
        <v>83</v>
      </c>
      <c r="D560" s="76" t="s">
        <v>155</v>
      </c>
      <c r="E560" s="76" t="s">
        <v>115</v>
      </c>
      <c r="F560" s="178">
        <v>46113.0</v>
      </c>
      <c r="G560" s="91" t="s">
        <v>9236</v>
      </c>
      <c r="H560" s="91" t="s">
        <v>9237</v>
      </c>
      <c r="I560" s="97" t="s">
        <v>9238</v>
      </c>
      <c r="J560" s="97" t="s">
        <v>9239</v>
      </c>
      <c r="K560" s="603" t="s">
        <v>9239</v>
      </c>
      <c r="L560" s="91" t="s">
        <v>9240</v>
      </c>
      <c r="M560" s="91" t="s">
        <v>9240</v>
      </c>
      <c r="N560" s="176">
        <v>45664.0</v>
      </c>
      <c r="O560" s="74">
        <v>45834.0</v>
      </c>
      <c r="P560" s="76" t="s">
        <v>115</v>
      </c>
      <c r="Q560" s="91">
        <v>0.0</v>
      </c>
      <c r="R560" s="83" t="s">
        <v>251</v>
      </c>
      <c r="S560" s="83" t="s">
        <v>127</v>
      </c>
      <c r="T560" s="83" t="s">
        <v>128</v>
      </c>
      <c r="U560" s="83" t="s">
        <v>302</v>
      </c>
      <c r="V560" s="182"/>
      <c r="W560" s="179"/>
      <c r="X560" s="182"/>
      <c r="Y560" s="89" t="s">
        <v>9241</v>
      </c>
      <c r="Z560" s="97"/>
      <c r="AA560" s="97"/>
    </row>
    <row r="561" ht="22.5" customHeight="1">
      <c r="A561" s="91">
        <f>COUNTIF('Call &amp; Chat K.-Laura'!$H$279:$H$1191,H561)</f>
        <v>1</v>
      </c>
      <c r="B561" s="576">
        <v>46113.0</v>
      </c>
      <c r="C561" s="91" t="s">
        <v>83</v>
      </c>
      <c r="D561" s="76" t="s">
        <v>155</v>
      </c>
      <c r="E561" s="76" t="s">
        <v>135</v>
      </c>
      <c r="F561" s="178">
        <v>46113.0</v>
      </c>
      <c r="G561" s="91" t="s">
        <v>9242</v>
      </c>
      <c r="H561" s="91" t="s">
        <v>9243</v>
      </c>
      <c r="I561" s="97" t="s">
        <v>9244</v>
      </c>
      <c r="J561" s="97" t="s">
        <v>9245</v>
      </c>
      <c r="K561" s="603" t="s">
        <v>9245</v>
      </c>
      <c r="L561" s="91" t="s">
        <v>9246</v>
      </c>
      <c r="M561" s="91" t="s">
        <v>9246</v>
      </c>
      <c r="N561" s="176">
        <v>45664.0</v>
      </c>
      <c r="O561" s="74">
        <v>45834.0</v>
      </c>
      <c r="P561" s="76" t="s">
        <v>124</v>
      </c>
      <c r="Q561" s="91">
        <v>1.0</v>
      </c>
      <c r="R561" s="83" t="s">
        <v>126</v>
      </c>
      <c r="S561" s="83" t="s">
        <v>145</v>
      </c>
      <c r="T561" s="83" t="s">
        <v>101</v>
      </c>
      <c r="U561" s="83" t="s">
        <v>131</v>
      </c>
      <c r="V561" s="182"/>
      <c r="W561" s="179"/>
      <c r="X561" s="182"/>
      <c r="Y561" s="180"/>
      <c r="Z561" s="97"/>
      <c r="AA561" s="97"/>
    </row>
    <row r="562" ht="22.5" customHeight="1">
      <c r="A562" s="91">
        <f>COUNTIF('Call &amp; Chat K.-Laura'!$H$279:$H$1191,H562)</f>
        <v>1</v>
      </c>
      <c r="B562" s="576">
        <v>46113.0</v>
      </c>
      <c r="C562" s="91" t="s">
        <v>83</v>
      </c>
      <c r="D562" s="76" t="s">
        <v>155</v>
      </c>
      <c r="E562" s="76" t="s">
        <v>149</v>
      </c>
      <c r="F562" s="178">
        <v>46113.0</v>
      </c>
      <c r="G562" s="91" t="s">
        <v>9249</v>
      </c>
      <c r="H562" s="91" t="s">
        <v>9250</v>
      </c>
      <c r="I562" s="97" t="s">
        <v>9251</v>
      </c>
      <c r="J562" s="97" t="s">
        <v>9252</v>
      </c>
      <c r="K562" s="603" t="s">
        <v>9252</v>
      </c>
      <c r="L562" s="91" t="s">
        <v>9253</v>
      </c>
      <c r="M562" s="91" t="s">
        <v>9253</v>
      </c>
      <c r="N562" s="176">
        <v>45668.0</v>
      </c>
      <c r="O562" s="74">
        <v>45834.0</v>
      </c>
      <c r="P562" s="76" t="s">
        <v>143</v>
      </c>
      <c r="Q562" s="91">
        <v>1.0</v>
      </c>
      <c r="R562" s="83" t="s">
        <v>126</v>
      </c>
      <c r="S562" s="83" t="s">
        <v>145</v>
      </c>
      <c r="T562" s="83" t="s">
        <v>101</v>
      </c>
      <c r="U562" s="83" t="s">
        <v>131</v>
      </c>
      <c r="V562" s="182"/>
      <c r="W562" s="179"/>
      <c r="X562" s="182"/>
      <c r="Y562" s="180"/>
      <c r="Z562" s="97"/>
      <c r="AA562" s="97"/>
    </row>
    <row r="563" ht="22.5" customHeight="1">
      <c r="A563" s="91">
        <f>COUNTIF('Call &amp; Chat K.-Laura'!$H$279:$H$1191,H563)</f>
        <v>1</v>
      </c>
      <c r="B563" s="576">
        <v>46113.0</v>
      </c>
      <c r="C563" s="91" t="s">
        <v>83</v>
      </c>
      <c r="D563" s="76" t="s">
        <v>155</v>
      </c>
      <c r="E563" s="76" t="s">
        <v>163</v>
      </c>
      <c r="F563" s="178">
        <v>46113.0</v>
      </c>
      <c r="G563" s="91" t="s">
        <v>9255</v>
      </c>
      <c r="H563" s="91" t="s">
        <v>9256</v>
      </c>
      <c r="I563" s="97" t="s">
        <v>9257</v>
      </c>
      <c r="J563" s="97" t="s">
        <v>9258</v>
      </c>
      <c r="K563" s="603" t="s">
        <v>9258</v>
      </c>
      <c r="L563" s="91" t="s">
        <v>9260</v>
      </c>
      <c r="M563" s="91" t="s">
        <v>9260</v>
      </c>
      <c r="N563" s="176">
        <v>45668.0</v>
      </c>
      <c r="O563" s="74">
        <v>45834.0</v>
      </c>
      <c r="P563" s="76" t="s">
        <v>124</v>
      </c>
      <c r="Q563" s="91">
        <v>1.0</v>
      </c>
      <c r="R563" s="83" t="s">
        <v>126</v>
      </c>
      <c r="S563" s="83" t="s">
        <v>145</v>
      </c>
      <c r="T563" s="83" t="s">
        <v>101</v>
      </c>
      <c r="U563" s="83" t="s">
        <v>131</v>
      </c>
      <c r="V563" s="182"/>
      <c r="W563" s="179"/>
      <c r="X563" s="182"/>
      <c r="Y563" s="180"/>
      <c r="Z563" s="97"/>
      <c r="AA563" s="97"/>
    </row>
    <row r="564" ht="22.5" customHeight="1">
      <c r="A564" s="91">
        <f>COUNTIF('Call &amp; Chat K.-Laura'!$H$279:$H$1191,H564)</f>
        <v>1</v>
      </c>
      <c r="B564" s="576">
        <v>46113.0</v>
      </c>
      <c r="C564" s="91" t="s">
        <v>83</v>
      </c>
      <c r="D564" s="76" t="s">
        <v>155</v>
      </c>
      <c r="E564" s="76" t="s">
        <v>175</v>
      </c>
      <c r="F564" s="178">
        <v>46113.0</v>
      </c>
      <c r="G564" s="91" t="s">
        <v>9261</v>
      </c>
      <c r="H564" s="91" t="s">
        <v>9262</v>
      </c>
      <c r="I564" s="97" t="s">
        <v>9263</v>
      </c>
      <c r="J564" s="97" t="s">
        <v>154</v>
      </c>
      <c r="K564" s="603" t="s">
        <v>154</v>
      </c>
      <c r="L564" s="91" t="s">
        <v>9264</v>
      </c>
      <c r="M564" s="91" t="s">
        <v>9264</v>
      </c>
      <c r="N564" s="176">
        <v>45670.0</v>
      </c>
      <c r="O564" s="74">
        <v>45834.0</v>
      </c>
      <c r="P564" s="76" t="s">
        <v>143</v>
      </c>
      <c r="Q564" s="91">
        <v>1.0</v>
      </c>
      <c r="R564" s="83" t="s">
        <v>126</v>
      </c>
      <c r="S564" s="83" t="s">
        <v>145</v>
      </c>
      <c r="T564" s="83" t="s">
        <v>101</v>
      </c>
      <c r="U564" s="83" t="s">
        <v>131</v>
      </c>
      <c r="V564" s="182"/>
      <c r="W564" s="179"/>
      <c r="X564" s="182"/>
      <c r="Y564" s="180"/>
      <c r="Z564" s="97"/>
      <c r="AA564" s="97"/>
    </row>
    <row r="565" ht="22.5" customHeight="1">
      <c r="A565" s="91">
        <f>COUNTIF('Call &amp; Chat K.-Laura'!$H$279:$H$1191,H565)</f>
        <v>1</v>
      </c>
      <c r="B565" s="576">
        <v>46113.0</v>
      </c>
      <c r="C565" s="91" t="s">
        <v>83</v>
      </c>
      <c r="D565" s="76" t="s">
        <v>155</v>
      </c>
      <c r="E565" s="76" t="s">
        <v>186</v>
      </c>
      <c r="F565" s="178">
        <v>46113.0</v>
      </c>
      <c r="G565" s="91" t="s">
        <v>9265</v>
      </c>
      <c r="H565" s="91" t="s">
        <v>9266</v>
      </c>
      <c r="I565" s="97" t="s">
        <v>9267</v>
      </c>
      <c r="J565" s="97" t="s">
        <v>9268</v>
      </c>
      <c r="K565" s="603" t="s">
        <v>9268</v>
      </c>
      <c r="L565" s="91" t="s">
        <v>9269</v>
      </c>
      <c r="M565" s="91" t="s">
        <v>9270</v>
      </c>
      <c r="N565" s="176">
        <v>45670.0</v>
      </c>
      <c r="O565" s="74">
        <v>45834.0</v>
      </c>
      <c r="P565" s="76" t="s">
        <v>124</v>
      </c>
      <c r="Q565" s="91">
        <v>1.0</v>
      </c>
      <c r="R565" s="83" t="s">
        <v>381</v>
      </c>
      <c r="S565" s="83" t="s">
        <v>145</v>
      </c>
      <c r="T565" s="83" t="s">
        <v>101</v>
      </c>
      <c r="U565" s="83" t="s">
        <v>5143</v>
      </c>
      <c r="V565" s="182"/>
      <c r="W565" s="179"/>
      <c r="X565" s="182"/>
      <c r="Y565" s="89" t="s">
        <v>9272</v>
      </c>
      <c r="Z565" s="97"/>
      <c r="AA565" s="97"/>
    </row>
    <row r="566" ht="22.5" customHeight="1">
      <c r="A566" s="91">
        <f>COUNTIF('Call &amp; Chat K.-Laura'!$H$279:$H$1191,H566)</f>
        <v>1</v>
      </c>
      <c r="B566" s="576">
        <v>46113.0</v>
      </c>
      <c r="C566" s="91" t="s">
        <v>83</v>
      </c>
      <c r="D566" s="76" t="s">
        <v>155</v>
      </c>
      <c r="E566" s="76" t="s">
        <v>202</v>
      </c>
      <c r="F566" s="178">
        <v>46113.0</v>
      </c>
      <c r="G566" s="91" t="s">
        <v>9273</v>
      </c>
      <c r="H566" s="91" t="s">
        <v>9274</v>
      </c>
      <c r="I566" s="97" t="s">
        <v>9275</v>
      </c>
      <c r="J566" s="97" t="s">
        <v>9276</v>
      </c>
      <c r="K566" s="603" t="s">
        <v>9276</v>
      </c>
      <c r="L566" s="91" t="s">
        <v>9277</v>
      </c>
      <c r="M566" s="91" t="s">
        <v>9277</v>
      </c>
      <c r="N566" s="176">
        <v>45670.0</v>
      </c>
      <c r="O566" s="74">
        <v>45834.0</v>
      </c>
      <c r="P566" s="76" t="s">
        <v>124</v>
      </c>
      <c r="Q566" s="91">
        <v>1.0</v>
      </c>
      <c r="R566" s="83" t="s">
        <v>126</v>
      </c>
      <c r="S566" s="83" t="s">
        <v>145</v>
      </c>
      <c r="T566" s="83" t="s">
        <v>101</v>
      </c>
      <c r="U566" s="83" t="s">
        <v>131</v>
      </c>
      <c r="V566" s="182"/>
      <c r="W566" s="179"/>
      <c r="X566" s="182"/>
      <c r="Y566" s="180"/>
      <c r="Z566" s="97"/>
      <c r="AA566" s="97"/>
    </row>
    <row r="567" ht="22.5" customHeight="1">
      <c r="A567" s="91">
        <f>COUNTIF('Call &amp; Chat K.-Laura'!$H$279:$H$1191,H567)</f>
        <v>1</v>
      </c>
      <c r="B567" s="576">
        <v>46113.0</v>
      </c>
      <c r="C567" s="91" t="s">
        <v>83</v>
      </c>
      <c r="D567" s="76" t="s">
        <v>155</v>
      </c>
      <c r="E567" s="76" t="s">
        <v>222</v>
      </c>
      <c r="F567" s="178">
        <v>46113.0</v>
      </c>
      <c r="G567" s="91" t="s">
        <v>9278</v>
      </c>
      <c r="H567" s="91" t="s">
        <v>9279</v>
      </c>
      <c r="I567" s="97" t="s">
        <v>9280</v>
      </c>
      <c r="J567" s="97" t="s">
        <v>9281</v>
      </c>
      <c r="K567" s="603" t="s">
        <v>9281</v>
      </c>
      <c r="L567" s="91" t="s">
        <v>9282</v>
      </c>
      <c r="M567" s="91" t="s">
        <v>9282</v>
      </c>
      <c r="N567" s="176">
        <v>45671.0</v>
      </c>
      <c r="O567" s="74">
        <v>45834.0</v>
      </c>
      <c r="P567" s="76" t="s">
        <v>424</v>
      </c>
      <c r="Q567" s="91">
        <v>0.0</v>
      </c>
      <c r="R567" s="83" t="s">
        <v>251</v>
      </c>
      <c r="S567" s="83" t="s">
        <v>127</v>
      </c>
      <c r="T567" s="83" t="s">
        <v>128</v>
      </c>
      <c r="U567" s="83" t="s">
        <v>302</v>
      </c>
      <c r="V567" s="182"/>
      <c r="W567" s="179"/>
      <c r="X567" s="182"/>
      <c r="Y567" s="89" t="s">
        <v>4193</v>
      </c>
      <c r="Z567" s="97"/>
      <c r="AA567" s="97"/>
    </row>
    <row r="568" ht="22.5" customHeight="1">
      <c r="A568" s="91">
        <f>COUNTIF('Call &amp; Chat K.-Laura'!$H$279:$H$1191,H568)</f>
        <v>1</v>
      </c>
      <c r="B568" s="576">
        <v>46113.0</v>
      </c>
      <c r="C568" s="91" t="s">
        <v>83</v>
      </c>
      <c r="D568" s="76" t="s">
        <v>155</v>
      </c>
      <c r="E568" s="76" t="s">
        <v>241</v>
      </c>
      <c r="F568" s="178">
        <v>46113.0</v>
      </c>
      <c r="G568" s="91" t="s">
        <v>9284</v>
      </c>
      <c r="H568" s="91" t="s">
        <v>9285</v>
      </c>
      <c r="I568" s="97" t="s">
        <v>9286</v>
      </c>
      <c r="J568" s="97" t="s">
        <v>9287</v>
      </c>
      <c r="K568" s="603" t="s">
        <v>9287</v>
      </c>
      <c r="L568" s="91"/>
      <c r="M568" s="91" t="s">
        <v>9288</v>
      </c>
      <c r="N568" s="176">
        <v>45671.0</v>
      </c>
      <c r="O568" s="74">
        <v>45834.0</v>
      </c>
      <c r="P568" s="76" t="s">
        <v>124</v>
      </c>
      <c r="Q568" s="91">
        <v>1.0</v>
      </c>
      <c r="R568" s="83" t="s">
        <v>126</v>
      </c>
      <c r="S568" s="83" t="s">
        <v>145</v>
      </c>
      <c r="T568" s="83" t="s">
        <v>101</v>
      </c>
      <c r="U568" s="83" t="s">
        <v>131</v>
      </c>
      <c r="V568" s="182"/>
      <c r="W568" s="179"/>
      <c r="X568" s="182"/>
      <c r="Y568" s="180"/>
      <c r="Z568" s="97"/>
      <c r="AA568" s="97"/>
    </row>
    <row r="569" ht="22.5" customHeight="1">
      <c r="A569" s="91">
        <f>COUNTIF('Call &amp; Chat K.-Laura'!$H$279:$H$1191,H569)</f>
        <v>1</v>
      </c>
      <c r="B569" s="576">
        <v>46113.0</v>
      </c>
      <c r="C569" s="91" t="s">
        <v>83</v>
      </c>
      <c r="D569" s="76" t="s">
        <v>155</v>
      </c>
      <c r="E569" s="76" t="s">
        <v>256</v>
      </c>
      <c r="F569" s="178">
        <v>46113.0</v>
      </c>
      <c r="G569" s="91" t="s">
        <v>9289</v>
      </c>
      <c r="H569" s="91" t="s">
        <v>9291</v>
      </c>
      <c r="I569" s="97" t="s">
        <v>9292</v>
      </c>
      <c r="J569" s="97" t="s">
        <v>9293</v>
      </c>
      <c r="K569" s="603" t="s">
        <v>9293</v>
      </c>
      <c r="L569" s="91" t="s">
        <v>9294</v>
      </c>
      <c r="M569" s="91" t="s">
        <v>9294</v>
      </c>
      <c r="N569" s="176">
        <v>45671.0</v>
      </c>
      <c r="O569" s="74">
        <v>45834.0</v>
      </c>
      <c r="P569" s="76" t="s">
        <v>143</v>
      </c>
      <c r="Q569" s="91">
        <v>1.0</v>
      </c>
      <c r="R569" s="83" t="s">
        <v>251</v>
      </c>
      <c r="S569" s="83" t="s">
        <v>145</v>
      </c>
      <c r="T569" s="83" t="s">
        <v>101</v>
      </c>
      <c r="U569" s="83" t="s">
        <v>131</v>
      </c>
      <c r="V569" s="182"/>
      <c r="W569" s="179"/>
      <c r="X569" s="182"/>
      <c r="Y569" s="180"/>
      <c r="Z569" s="97"/>
      <c r="AA569" s="97"/>
    </row>
    <row r="570" ht="22.5" customHeight="1">
      <c r="A570" s="91">
        <f>COUNTIF('Call &amp; Chat K.-Laura'!$H$279:$H$1191,H570)</f>
        <v>1</v>
      </c>
      <c r="B570" s="576">
        <v>46113.0</v>
      </c>
      <c r="C570" s="91" t="s">
        <v>83</v>
      </c>
      <c r="D570" s="76" t="s">
        <v>155</v>
      </c>
      <c r="E570" s="76" t="s">
        <v>270</v>
      </c>
      <c r="F570" s="178">
        <v>46113.0</v>
      </c>
      <c r="G570" s="91" t="s">
        <v>9296</v>
      </c>
      <c r="H570" s="91" t="s">
        <v>9297</v>
      </c>
      <c r="I570" s="97" t="s">
        <v>9298</v>
      </c>
      <c r="J570" s="97" t="s">
        <v>9300</v>
      </c>
      <c r="K570" s="603" t="s">
        <v>9300</v>
      </c>
      <c r="L570" s="91" t="s">
        <v>9301</v>
      </c>
      <c r="M570" s="91" t="s">
        <v>9302</v>
      </c>
      <c r="N570" s="176">
        <v>45674.0</v>
      </c>
      <c r="O570" s="74">
        <v>45834.0</v>
      </c>
      <c r="P570" s="76" t="s">
        <v>213</v>
      </c>
      <c r="Q570" s="91">
        <v>0.0</v>
      </c>
      <c r="R570" s="83" t="s">
        <v>251</v>
      </c>
      <c r="S570" s="83" t="s">
        <v>127</v>
      </c>
      <c r="T570" s="83" t="s">
        <v>128</v>
      </c>
      <c r="U570" s="83" t="s">
        <v>302</v>
      </c>
      <c r="V570" s="182"/>
      <c r="W570" s="179"/>
      <c r="X570" s="182"/>
      <c r="Y570" s="89" t="s">
        <v>4193</v>
      </c>
      <c r="Z570" s="97"/>
      <c r="AA570" s="97"/>
    </row>
    <row r="571" ht="22.5" customHeight="1">
      <c r="A571" s="91">
        <f>COUNTIF('Call &amp; Chat K.-Laura'!$H$279:$H$1191,H571)</f>
        <v>1</v>
      </c>
      <c r="B571" s="576">
        <v>46113.0</v>
      </c>
      <c r="C571" s="91" t="s">
        <v>83</v>
      </c>
      <c r="D571" s="76" t="s">
        <v>155</v>
      </c>
      <c r="E571" s="76" t="s">
        <v>278</v>
      </c>
      <c r="F571" s="178">
        <v>46113.0</v>
      </c>
      <c r="G571" s="91" t="s">
        <v>9303</v>
      </c>
      <c r="H571" s="91" t="s">
        <v>9304</v>
      </c>
      <c r="I571" s="97" t="s">
        <v>9305</v>
      </c>
      <c r="J571" s="97" t="s">
        <v>9306</v>
      </c>
      <c r="K571" s="603" t="s">
        <v>9306</v>
      </c>
      <c r="L571" s="91" t="s">
        <v>9307</v>
      </c>
      <c r="M571" s="91" t="s">
        <v>9307</v>
      </c>
      <c r="N571" s="176">
        <v>45674.0</v>
      </c>
      <c r="O571" s="74">
        <v>45834.0</v>
      </c>
      <c r="P571" s="76" t="s">
        <v>124</v>
      </c>
      <c r="Q571" s="91">
        <v>1.0</v>
      </c>
      <c r="R571" s="83" t="s">
        <v>126</v>
      </c>
      <c r="S571" s="83" t="s">
        <v>145</v>
      </c>
      <c r="T571" s="83" t="s">
        <v>101</v>
      </c>
      <c r="U571" s="83" t="s">
        <v>131</v>
      </c>
      <c r="V571" s="182"/>
      <c r="W571" s="179"/>
      <c r="X571" s="182"/>
      <c r="Y571" s="180"/>
      <c r="Z571" s="97"/>
      <c r="AA571" s="97"/>
    </row>
    <row r="572" ht="22.5" customHeight="1">
      <c r="A572" s="91">
        <f>COUNTIF('Call &amp; Chat K.-Laura'!$H$279:$H$1191,H572)</f>
        <v>1</v>
      </c>
      <c r="B572" s="576">
        <v>46113.0</v>
      </c>
      <c r="C572" s="91" t="s">
        <v>83</v>
      </c>
      <c r="D572" s="76" t="s">
        <v>155</v>
      </c>
      <c r="E572" s="76" t="s">
        <v>285</v>
      </c>
      <c r="F572" s="178">
        <v>46113.0</v>
      </c>
      <c r="G572" s="91" t="s">
        <v>9308</v>
      </c>
      <c r="H572" s="91" t="s">
        <v>9309</v>
      </c>
      <c r="I572" s="97" t="s">
        <v>9310</v>
      </c>
      <c r="J572" s="97" t="s">
        <v>9311</v>
      </c>
      <c r="K572" s="603" t="s">
        <v>9311</v>
      </c>
      <c r="L572" s="91" t="s">
        <v>9312</v>
      </c>
      <c r="M572" s="91" t="s">
        <v>9312</v>
      </c>
      <c r="N572" s="176">
        <v>45675.0</v>
      </c>
      <c r="O572" s="74">
        <v>45834.0</v>
      </c>
      <c r="P572" s="76" t="s">
        <v>124</v>
      </c>
      <c r="Q572" s="91">
        <v>1.0</v>
      </c>
      <c r="R572" s="83" t="s">
        <v>251</v>
      </c>
      <c r="S572" s="83" t="s">
        <v>145</v>
      </c>
      <c r="T572" s="83" t="s">
        <v>101</v>
      </c>
      <c r="U572" s="83" t="s">
        <v>131</v>
      </c>
      <c r="V572" s="182"/>
      <c r="W572" s="179"/>
      <c r="X572" s="182"/>
      <c r="Y572" s="180"/>
      <c r="Z572" s="97"/>
      <c r="AA572" s="97"/>
    </row>
    <row r="573" ht="22.5" customHeight="1">
      <c r="A573" s="91">
        <f>COUNTIF('Call &amp; Chat K.-Laura'!$H$279:$H$1191,H573)</f>
        <v>1</v>
      </c>
      <c r="B573" s="576">
        <v>46113.0</v>
      </c>
      <c r="C573" s="91" t="s">
        <v>83</v>
      </c>
      <c r="D573" s="76" t="s">
        <v>155</v>
      </c>
      <c r="E573" s="76" t="s">
        <v>294</v>
      </c>
      <c r="F573" s="178">
        <v>46113.0</v>
      </c>
      <c r="G573" s="91" t="s">
        <v>9313</v>
      </c>
      <c r="H573" s="91" t="s">
        <v>9314</v>
      </c>
      <c r="I573" s="97" t="s">
        <v>9315</v>
      </c>
      <c r="J573" s="97" t="s">
        <v>9316</v>
      </c>
      <c r="K573" s="603" t="s">
        <v>9316</v>
      </c>
      <c r="L573" s="91" t="s">
        <v>9317</v>
      </c>
      <c r="M573" s="91" t="s">
        <v>9317</v>
      </c>
      <c r="N573" s="176">
        <v>45675.0</v>
      </c>
      <c r="O573" s="74">
        <v>45834.0</v>
      </c>
      <c r="P573" s="76" t="s">
        <v>124</v>
      </c>
      <c r="Q573" s="91">
        <v>1.0</v>
      </c>
      <c r="R573" s="83" t="s">
        <v>251</v>
      </c>
      <c r="S573" s="83" t="s">
        <v>145</v>
      </c>
      <c r="T573" s="83" t="s">
        <v>101</v>
      </c>
      <c r="U573" s="83" t="s">
        <v>131</v>
      </c>
      <c r="V573" s="182"/>
      <c r="W573" s="179"/>
      <c r="X573" s="182"/>
      <c r="Y573" s="89"/>
      <c r="Z573" s="97"/>
      <c r="AA573" s="97"/>
    </row>
    <row r="574" ht="22.5" customHeight="1">
      <c r="A574" s="91">
        <f>COUNTIF('Call &amp; Chat K.-Laura'!$H$279:$H$1191,H574)</f>
        <v>1</v>
      </c>
      <c r="B574" s="576">
        <v>46113.0</v>
      </c>
      <c r="C574" s="91" t="s">
        <v>83</v>
      </c>
      <c r="D574" s="76" t="s">
        <v>155</v>
      </c>
      <c r="E574" s="76" t="s">
        <v>304</v>
      </c>
      <c r="F574" s="178">
        <v>46113.0</v>
      </c>
      <c r="G574" s="91" t="s">
        <v>9320</v>
      </c>
      <c r="H574" s="91" t="s">
        <v>9321</v>
      </c>
      <c r="I574" s="97" t="s">
        <v>9322</v>
      </c>
      <c r="J574" s="97" t="s">
        <v>9323</v>
      </c>
      <c r="K574" s="603" t="s">
        <v>9323</v>
      </c>
      <c r="L574" s="91"/>
      <c r="M574" s="91" t="s">
        <v>9324</v>
      </c>
      <c r="N574" s="176">
        <v>45677.0</v>
      </c>
      <c r="O574" s="74">
        <v>45834.0</v>
      </c>
      <c r="P574" s="76" t="s">
        <v>143</v>
      </c>
      <c r="Q574" s="91">
        <v>0.0</v>
      </c>
      <c r="R574" s="83" t="s">
        <v>350</v>
      </c>
      <c r="S574" s="83" t="s">
        <v>127</v>
      </c>
      <c r="T574" s="83" t="s">
        <v>128</v>
      </c>
      <c r="U574" s="83" t="s">
        <v>873</v>
      </c>
      <c r="V574" s="182"/>
      <c r="W574" s="179"/>
      <c r="X574" s="182"/>
      <c r="Y574" s="89" t="s">
        <v>9330</v>
      </c>
      <c r="Z574" s="97"/>
      <c r="AA574" s="97"/>
    </row>
    <row r="575" ht="22.5" customHeight="1">
      <c r="A575" s="91">
        <f>COUNTIF('Call &amp; Chat K.-Laura'!$H$279:$H$1191,H575)</f>
        <v>1</v>
      </c>
      <c r="B575" s="576">
        <v>46113.0</v>
      </c>
      <c r="C575" s="91" t="s">
        <v>83</v>
      </c>
      <c r="D575" s="76" t="s">
        <v>155</v>
      </c>
      <c r="E575" s="76" t="s">
        <v>308</v>
      </c>
      <c r="F575" s="178">
        <v>46113.0</v>
      </c>
      <c r="G575" s="91" t="s">
        <v>9332</v>
      </c>
      <c r="H575" s="91" t="s">
        <v>9333</v>
      </c>
      <c r="I575" s="97" t="s">
        <v>9334</v>
      </c>
      <c r="J575" s="97" t="s">
        <v>9335</v>
      </c>
      <c r="K575" s="603" t="s">
        <v>9335</v>
      </c>
      <c r="L575" s="91" t="s">
        <v>9336</v>
      </c>
      <c r="M575" s="91" t="s">
        <v>9336</v>
      </c>
      <c r="N575" s="176">
        <v>45677.0</v>
      </c>
      <c r="O575" s="74">
        <v>45834.0</v>
      </c>
      <c r="P575" s="76" t="s">
        <v>670</v>
      </c>
      <c r="Q575" s="91">
        <v>1.0</v>
      </c>
      <c r="R575" s="83" t="s">
        <v>126</v>
      </c>
      <c r="S575" s="83" t="s">
        <v>145</v>
      </c>
      <c r="T575" s="83" t="s">
        <v>101</v>
      </c>
      <c r="U575" s="83" t="s">
        <v>131</v>
      </c>
      <c r="V575" s="182"/>
      <c r="W575" s="179"/>
      <c r="X575" s="182"/>
      <c r="Y575" s="180"/>
      <c r="Z575" s="97"/>
      <c r="AA575" s="97"/>
    </row>
    <row r="576" ht="22.5" customHeight="1">
      <c r="A576" s="91">
        <f>COUNTIF('Call &amp; Chat K.-Laura'!$H$279:$H$1191,H576)</f>
        <v>1</v>
      </c>
      <c r="B576" s="576">
        <v>46113.0</v>
      </c>
      <c r="C576" s="91" t="s">
        <v>83</v>
      </c>
      <c r="D576" s="76" t="s">
        <v>155</v>
      </c>
      <c r="E576" s="76" t="s">
        <v>316</v>
      </c>
      <c r="F576" s="178">
        <v>46113.0</v>
      </c>
      <c r="G576" s="91" t="s">
        <v>5659</v>
      </c>
      <c r="H576" s="91" t="s">
        <v>5662</v>
      </c>
      <c r="I576" s="97" t="s">
        <v>5665</v>
      </c>
      <c r="J576" s="97" t="s">
        <v>5666</v>
      </c>
      <c r="K576" s="603" t="s">
        <v>5666</v>
      </c>
      <c r="L576" s="91"/>
      <c r="M576" s="91" t="s">
        <v>5668</v>
      </c>
      <c r="N576" s="176">
        <v>45679.0</v>
      </c>
      <c r="O576" s="74">
        <v>45834.0</v>
      </c>
      <c r="P576" s="76" t="s">
        <v>124</v>
      </c>
      <c r="Q576" s="91">
        <v>1.0</v>
      </c>
      <c r="R576" s="83" t="s">
        <v>381</v>
      </c>
      <c r="S576" s="83" t="s">
        <v>195</v>
      </c>
      <c r="T576" s="83" t="s">
        <v>128</v>
      </c>
      <c r="U576" s="83" t="s">
        <v>1050</v>
      </c>
      <c r="V576" s="182"/>
      <c r="W576" s="179"/>
      <c r="X576" s="182"/>
      <c r="Y576" s="89" t="s">
        <v>9340</v>
      </c>
      <c r="Z576" s="97"/>
      <c r="AA576" s="97"/>
    </row>
    <row r="577" ht="22.5" customHeight="1">
      <c r="A577" s="91">
        <f>COUNTIF('Call &amp; Chat K.-Laura'!$H$279:$H$1191,H577)</f>
        <v>1</v>
      </c>
      <c r="B577" s="576">
        <v>46113.0</v>
      </c>
      <c r="C577" s="91" t="s">
        <v>83</v>
      </c>
      <c r="D577" s="76" t="s">
        <v>155</v>
      </c>
      <c r="E577" s="76" t="s">
        <v>315</v>
      </c>
      <c r="F577" s="178">
        <v>46113.0</v>
      </c>
      <c r="G577" s="91" t="s">
        <v>9343</v>
      </c>
      <c r="H577" s="91" t="s">
        <v>9345</v>
      </c>
      <c r="I577" s="97" t="s">
        <v>9346</v>
      </c>
      <c r="J577" s="97" t="s">
        <v>9348</v>
      </c>
      <c r="K577" s="603" t="s">
        <v>9348</v>
      </c>
      <c r="L577" s="91" t="s">
        <v>9349</v>
      </c>
      <c r="M577" s="91" t="s">
        <v>9349</v>
      </c>
      <c r="N577" s="176">
        <v>45679.0</v>
      </c>
      <c r="O577" s="74">
        <v>45834.0</v>
      </c>
      <c r="P577" s="76" t="s">
        <v>143</v>
      </c>
      <c r="Q577" s="91">
        <v>1.0</v>
      </c>
      <c r="R577" s="83" t="s">
        <v>126</v>
      </c>
      <c r="S577" s="83" t="s">
        <v>145</v>
      </c>
      <c r="T577" s="83" t="s">
        <v>101</v>
      </c>
      <c r="U577" s="83" t="s">
        <v>131</v>
      </c>
      <c r="V577" s="182"/>
      <c r="W577" s="179"/>
      <c r="X577" s="182"/>
      <c r="Y577" s="180"/>
      <c r="Z577" s="97"/>
      <c r="AA577" s="97"/>
    </row>
    <row r="578" ht="22.5" customHeight="1">
      <c r="A578" s="91">
        <f>COUNTIF('Call &amp; Chat K.-Laura'!$H$279:$H$1191,H578)</f>
        <v>1</v>
      </c>
      <c r="B578" s="576">
        <v>46113.0</v>
      </c>
      <c r="C578" s="91" t="s">
        <v>83</v>
      </c>
      <c r="D578" s="76" t="s">
        <v>155</v>
      </c>
      <c r="E578" s="76" t="s">
        <v>340</v>
      </c>
      <c r="F578" s="178">
        <v>46113.0</v>
      </c>
      <c r="G578" s="91" t="s">
        <v>9351</v>
      </c>
      <c r="H578" s="91" t="s">
        <v>9352</v>
      </c>
      <c r="I578" s="97" t="s">
        <v>9353</v>
      </c>
      <c r="J578" s="97" t="s">
        <v>154</v>
      </c>
      <c r="K578" s="603" t="s">
        <v>154</v>
      </c>
      <c r="L578" s="91"/>
      <c r="M578" s="91" t="s">
        <v>9354</v>
      </c>
      <c r="N578" s="176">
        <v>45680.0</v>
      </c>
      <c r="O578" s="74">
        <v>45834.0</v>
      </c>
      <c r="P578" s="76" t="s">
        <v>149</v>
      </c>
      <c r="Q578" s="91">
        <v>0.0</v>
      </c>
      <c r="R578" s="83" t="s">
        <v>126</v>
      </c>
      <c r="S578" s="83" t="s">
        <v>195</v>
      </c>
      <c r="T578" s="83" t="s">
        <v>128</v>
      </c>
      <c r="U578" s="83" t="s">
        <v>131</v>
      </c>
      <c r="V578" s="182"/>
      <c r="W578" s="179"/>
      <c r="X578" s="182"/>
      <c r="Y578" s="89" t="s">
        <v>9359</v>
      </c>
      <c r="Z578" s="97"/>
      <c r="AA578" s="97"/>
    </row>
    <row r="579" ht="22.5" customHeight="1">
      <c r="A579" s="91">
        <f>COUNTIF('Call &amp; Chat K.-Laura'!$H$279:$H$1191,H579)</f>
        <v>1</v>
      </c>
      <c r="B579" s="576">
        <v>46113.0</v>
      </c>
      <c r="C579" s="91" t="s">
        <v>83</v>
      </c>
      <c r="D579" s="76" t="s">
        <v>155</v>
      </c>
      <c r="E579" s="76" t="s">
        <v>361</v>
      </c>
      <c r="F579" s="178">
        <v>46113.0</v>
      </c>
      <c r="G579" s="91" t="s">
        <v>6255</v>
      </c>
      <c r="H579" s="91" t="s">
        <v>9360</v>
      </c>
      <c r="I579" s="97" t="s">
        <v>9361</v>
      </c>
      <c r="J579" s="97" t="s">
        <v>765</v>
      </c>
      <c r="K579" s="603" t="s">
        <v>765</v>
      </c>
      <c r="L579" s="91" t="s">
        <v>9362</v>
      </c>
      <c r="M579" s="91" t="s">
        <v>9362</v>
      </c>
      <c r="N579" s="176">
        <v>45801.0</v>
      </c>
      <c r="O579" s="176"/>
      <c r="P579" s="91"/>
      <c r="Q579" s="91">
        <v>0.0</v>
      </c>
      <c r="R579" s="83" t="s">
        <v>251</v>
      </c>
      <c r="S579" s="83" t="s">
        <v>127</v>
      </c>
      <c r="T579" s="83" t="s">
        <v>128</v>
      </c>
      <c r="U579" s="83" t="s">
        <v>131</v>
      </c>
      <c r="V579" s="182"/>
      <c r="W579" s="179"/>
      <c r="X579" s="182"/>
      <c r="Y579" s="89" t="s">
        <v>9364</v>
      </c>
      <c r="Z579" s="97"/>
      <c r="AA579" s="97"/>
    </row>
    <row r="580" ht="22.5" customHeight="1">
      <c r="A580" s="91">
        <f>COUNTIF('Call &amp; Chat K.-Laura'!$H$279:$H$1191,H580)</f>
        <v>1</v>
      </c>
      <c r="B580" s="576">
        <v>46113.0</v>
      </c>
      <c r="C580" s="91" t="s">
        <v>83</v>
      </c>
      <c r="D580" s="76" t="s">
        <v>155</v>
      </c>
      <c r="E580" s="76" t="s">
        <v>383</v>
      </c>
      <c r="F580" s="178">
        <v>46113.0</v>
      </c>
      <c r="G580" s="91" t="s">
        <v>9370</v>
      </c>
      <c r="H580" s="91" t="s">
        <v>9371</v>
      </c>
      <c r="I580" s="97" t="s">
        <v>9372</v>
      </c>
      <c r="J580" s="97" t="s">
        <v>9373</v>
      </c>
      <c r="K580" s="603" t="s">
        <v>9373</v>
      </c>
      <c r="L580" s="91" t="s">
        <v>9375</v>
      </c>
      <c r="M580" s="91" t="s">
        <v>9375</v>
      </c>
      <c r="N580" s="176">
        <v>45804.0</v>
      </c>
      <c r="O580" s="176"/>
      <c r="P580" s="91"/>
      <c r="Q580" s="91">
        <v>0.0</v>
      </c>
      <c r="R580" s="83" t="s">
        <v>251</v>
      </c>
      <c r="S580" s="83" t="s">
        <v>127</v>
      </c>
      <c r="T580" s="83" t="s">
        <v>128</v>
      </c>
      <c r="U580" s="83" t="s">
        <v>131</v>
      </c>
      <c r="V580" s="182"/>
      <c r="W580" s="179"/>
      <c r="X580" s="182"/>
      <c r="Y580" s="89" t="s">
        <v>9364</v>
      </c>
      <c r="Z580" s="97"/>
      <c r="AA580" s="97"/>
    </row>
    <row r="581" ht="22.5" customHeight="1">
      <c r="A581" s="91">
        <f>COUNTIF('Call &amp; Chat K.-Laura'!$H$279:$H$1191,H581)</f>
        <v>1</v>
      </c>
      <c r="B581" s="576">
        <v>46113.0</v>
      </c>
      <c r="C581" s="91" t="s">
        <v>83</v>
      </c>
      <c r="D581" s="76" t="s">
        <v>155</v>
      </c>
      <c r="E581" s="76" t="s">
        <v>399</v>
      </c>
      <c r="F581" s="178">
        <v>46113.0</v>
      </c>
      <c r="G581" s="91" t="s">
        <v>9377</v>
      </c>
      <c r="H581" s="91" t="s">
        <v>9379</v>
      </c>
      <c r="I581" s="97" t="s">
        <v>9381</v>
      </c>
      <c r="J581" s="97" t="s">
        <v>9382</v>
      </c>
      <c r="K581" s="603" t="s">
        <v>9382</v>
      </c>
      <c r="L581" s="91" t="s">
        <v>9384</v>
      </c>
      <c r="M581" s="91" t="s">
        <v>9384</v>
      </c>
      <c r="N581" s="176">
        <v>45805.0</v>
      </c>
      <c r="O581" s="176"/>
      <c r="P581" s="91"/>
      <c r="Q581" s="91">
        <v>1.0</v>
      </c>
      <c r="R581" s="83" t="s">
        <v>251</v>
      </c>
      <c r="S581" s="83" t="s">
        <v>145</v>
      </c>
      <c r="T581" s="83" t="s">
        <v>101</v>
      </c>
      <c r="U581" s="83" t="s">
        <v>131</v>
      </c>
      <c r="V581" s="182"/>
      <c r="W581" s="179"/>
      <c r="X581" s="182"/>
      <c r="Y581" s="89" t="s">
        <v>9388</v>
      </c>
      <c r="Z581" s="97"/>
      <c r="AA581" s="97"/>
    </row>
    <row r="582" ht="22.5" customHeight="1">
      <c r="A582" s="91">
        <f>COUNTIF('Call &amp; Chat K.-Laura'!$H$279:$H$1191,H582)</f>
        <v>1</v>
      </c>
      <c r="B582" s="576">
        <v>46113.0</v>
      </c>
      <c r="C582" s="91" t="s">
        <v>83</v>
      </c>
      <c r="D582" s="76" t="s">
        <v>155</v>
      </c>
      <c r="E582" s="76" t="s">
        <v>410</v>
      </c>
      <c r="F582" s="178">
        <v>46113.0</v>
      </c>
      <c r="G582" s="91" t="s">
        <v>9389</v>
      </c>
      <c r="H582" s="91" t="s">
        <v>9390</v>
      </c>
      <c r="I582" s="97" t="s">
        <v>9391</v>
      </c>
      <c r="J582" s="97" t="s">
        <v>9392</v>
      </c>
      <c r="K582" s="603" t="s">
        <v>9392</v>
      </c>
      <c r="L582" s="91" t="s">
        <v>9393</v>
      </c>
      <c r="M582" s="91" t="s">
        <v>9393</v>
      </c>
      <c r="N582" s="176">
        <v>45807.0</v>
      </c>
      <c r="O582" s="74">
        <v>45841.0</v>
      </c>
      <c r="P582" s="76" t="s">
        <v>124</v>
      </c>
      <c r="Q582" s="91">
        <v>1.0</v>
      </c>
      <c r="R582" s="83" t="s">
        <v>251</v>
      </c>
      <c r="S582" s="83" t="s">
        <v>145</v>
      </c>
      <c r="T582" s="83" t="s">
        <v>101</v>
      </c>
      <c r="U582" s="83" t="s">
        <v>131</v>
      </c>
      <c r="V582" s="182"/>
      <c r="W582" s="179"/>
      <c r="X582" s="182"/>
      <c r="Y582" s="180"/>
      <c r="Z582" s="97"/>
      <c r="AA582" s="97"/>
    </row>
    <row r="583" ht="22.5" customHeight="1">
      <c r="A583" s="91">
        <f>COUNTIF('Call &amp; Chat K.-Laura'!$H$279:$H$1191,H583)</f>
        <v>1</v>
      </c>
      <c r="B583" s="576">
        <v>46113.0</v>
      </c>
      <c r="C583" s="91" t="s">
        <v>83</v>
      </c>
      <c r="D583" s="76" t="s">
        <v>155</v>
      </c>
      <c r="E583" s="76" t="s">
        <v>424</v>
      </c>
      <c r="F583" s="178">
        <v>46113.0</v>
      </c>
      <c r="G583" s="91" t="s">
        <v>9401</v>
      </c>
      <c r="H583" s="91" t="s">
        <v>3468</v>
      </c>
      <c r="I583" s="97" t="s">
        <v>9402</v>
      </c>
      <c r="J583" s="97" t="s">
        <v>9403</v>
      </c>
      <c r="K583" s="603" t="s">
        <v>9403</v>
      </c>
      <c r="L583" s="91" t="s">
        <v>9404</v>
      </c>
      <c r="M583" s="91" t="s">
        <v>9404</v>
      </c>
      <c r="N583" s="176">
        <v>45822.0</v>
      </c>
      <c r="O583" s="74">
        <v>45836.0</v>
      </c>
      <c r="P583" s="76" t="s">
        <v>124</v>
      </c>
      <c r="Q583" s="91">
        <v>1.0</v>
      </c>
      <c r="R583" s="83" t="s">
        <v>126</v>
      </c>
      <c r="S583" s="83" t="s">
        <v>145</v>
      </c>
      <c r="T583" s="83" t="s">
        <v>101</v>
      </c>
      <c r="U583" s="83" t="s">
        <v>131</v>
      </c>
      <c r="V583" s="182"/>
      <c r="W583" s="179"/>
      <c r="X583" s="182"/>
      <c r="Y583" s="180"/>
      <c r="Z583" s="97"/>
      <c r="AA583" s="97"/>
    </row>
    <row r="584" ht="22.5" customHeight="1">
      <c r="A584" s="91">
        <f>COUNTIF('Call &amp; Chat K.-Laura'!$H$279:$H$1191,H584)</f>
        <v>1</v>
      </c>
      <c r="B584" s="576">
        <v>46113.0</v>
      </c>
      <c r="C584" s="91" t="s">
        <v>83</v>
      </c>
      <c r="D584" s="76" t="s">
        <v>155</v>
      </c>
      <c r="E584" s="76" t="s">
        <v>439</v>
      </c>
      <c r="F584" s="178">
        <v>46113.0</v>
      </c>
      <c r="G584" s="91" t="s">
        <v>9408</v>
      </c>
      <c r="H584" s="91" t="s">
        <v>9410</v>
      </c>
      <c r="I584" s="97" t="s">
        <v>9411</v>
      </c>
      <c r="J584" s="97" t="s">
        <v>9413</v>
      </c>
      <c r="K584" s="603" t="s">
        <v>9413</v>
      </c>
      <c r="L584" s="91" t="s">
        <v>9414</v>
      </c>
      <c r="M584" s="91" t="s">
        <v>9416</v>
      </c>
      <c r="N584" s="176">
        <v>45823.0</v>
      </c>
      <c r="O584" s="74">
        <v>45837.0</v>
      </c>
      <c r="P584" s="76" t="s">
        <v>213</v>
      </c>
      <c r="Q584" s="91">
        <v>0.0</v>
      </c>
      <c r="R584" s="83" t="s">
        <v>126</v>
      </c>
      <c r="S584" s="83" t="s">
        <v>195</v>
      </c>
      <c r="T584" s="83" t="s">
        <v>128</v>
      </c>
      <c r="U584" s="83" t="s">
        <v>131</v>
      </c>
      <c r="V584" s="182"/>
      <c r="W584" s="179"/>
      <c r="X584" s="182"/>
      <c r="Y584" s="180"/>
      <c r="Z584" s="97"/>
      <c r="AA584" s="97"/>
    </row>
    <row r="585" ht="22.5" customHeight="1">
      <c r="A585" s="91">
        <f>COUNTIF('Call &amp; Chat K.-Laura'!$H$279:$H$1191,H585)</f>
        <v>1</v>
      </c>
      <c r="B585" s="576">
        <v>46113.0</v>
      </c>
      <c r="C585" s="91" t="s">
        <v>83</v>
      </c>
      <c r="D585" s="76" t="s">
        <v>155</v>
      </c>
      <c r="E585" s="76" t="s">
        <v>454</v>
      </c>
      <c r="F585" s="178">
        <v>46113.0</v>
      </c>
      <c r="G585" s="91" t="s">
        <v>9418</v>
      </c>
      <c r="H585" s="91" t="s">
        <v>9419</v>
      </c>
      <c r="I585" s="97" t="s">
        <v>9420</v>
      </c>
      <c r="J585" s="97" t="s">
        <v>9421</v>
      </c>
      <c r="K585" s="603" t="s">
        <v>9421</v>
      </c>
      <c r="L585" s="91"/>
      <c r="M585" s="91" t="s">
        <v>9422</v>
      </c>
      <c r="N585" s="176">
        <v>45824.0</v>
      </c>
      <c r="O585" s="74">
        <v>45838.0</v>
      </c>
      <c r="P585" s="76" t="s">
        <v>124</v>
      </c>
      <c r="Q585" s="91">
        <v>1.0</v>
      </c>
      <c r="R585" s="83" t="s">
        <v>126</v>
      </c>
      <c r="S585" s="83" t="s">
        <v>145</v>
      </c>
      <c r="T585" s="83" t="s">
        <v>101</v>
      </c>
      <c r="U585" s="83" t="s">
        <v>131</v>
      </c>
      <c r="V585" s="182"/>
      <c r="W585" s="179"/>
      <c r="X585" s="182"/>
      <c r="Y585" s="180"/>
      <c r="Z585" s="97"/>
      <c r="AA585" s="97"/>
    </row>
    <row r="586" ht="22.5" customHeight="1">
      <c r="A586" s="91">
        <f>COUNTIF('Call &amp; Chat K.-Laura'!$H$279:$H$1191,H586)</f>
        <v>1</v>
      </c>
      <c r="B586" s="576">
        <v>46113.0</v>
      </c>
      <c r="C586" s="91" t="s">
        <v>83</v>
      </c>
      <c r="D586" s="76" t="s">
        <v>155</v>
      </c>
      <c r="E586" s="76" t="s">
        <v>472</v>
      </c>
      <c r="F586" s="178">
        <v>46113.0</v>
      </c>
      <c r="G586" s="91" t="s">
        <v>9430</v>
      </c>
      <c r="H586" s="91" t="s">
        <v>9431</v>
      </c>
      <c r="I586" s="97" t="s">
        <v>9432</v>
      </c>
      <c r="J586" s="97" t="s">
        <v>9433</v>
      </c>
      <c r="K586" s="603" t="s">
        <v>9434</v>
      </c>
      <c r="L586" s="91" t="s">
        <v>9435</v>
      </c>
      <c r="M586" s="91" t="s">
        <v>9435</v>
      </c>
      <c r="N586" s="176">
        <v>45827.0</v>
      </c>
      <c r="O586" s="74">
        <v>45841.0</v>
      </c>
      <c r="P586" s="76" t="s">
        <v>124</v>
      </c>
      <c r="Q586" s="91">
        <v>1.0</v>
      </c>
      <c r="R586" s="83" t="s">
        <v>126</v>
      </c>
      <c r="S586" s="83" t="s">
        <v>145</v>
      </c>
      <c r="T586" s="83" t="s">
        <v>101</v>
      </c>
      <c r="U586" s="83" t="s">
        <v>131</v>
      </c>
      <c r="V586" s="182"/>
      <c r="W586" s="179"/>
      <c r="X586" s="182"/>
      <c r="Y586" s="180"/>
      <c r="Z586" s="97"/>
      <c r="AA586" s="97"/>
    </row>
    <row r="587" ht="22.5" customHeight="1">
      <c r="A587" s="91">
        <f>COUNTIF('Call &amp; Chat K.-Laura'!$H$279:$H$1191,H587)</f>
        <v>1</v>
      </c>
      <c r="B587" s="576">
        <v>46113.0</v>
      </c>
      <c r="C587" s="91" t="s">
        <v>83</v>
      </c>
      <c r="D587" s="76" t="s">
        <v>155</v>
      </c>
      <c r="E587" s="76" t="s">
        <v>485</v>
      </c>
      <c r="F587" s="178">
        <v>46113.0</v>
      </c>
      <c r="G587" s="91" t="s">
        <v>9440</v>
      </c>
      <c r="H587" s="91" t="s">
        <v>9442</v>
      </c>
      <c r="I587" s="97" t="s">
        <v>9443</v>
      </c>
      <c r="J587" s="97" t="s">
        <v>253</v>
      </c>
      <c r="K587" s="603" t="s">
        <v>9444</v>
      </c>
      <c r="L587" s="91" t="s">
        <v>9445</v>
      </c>
      <c r="M587" s="91" t="s">
        <v>9445</v>
      </c>
      <c r="N587" s="176">
        <v>45829.0</v>
      </c>
      <c r="O587" s="74">
        <v>45843.0</v>
      </c>
      <c r="P587" s="76" t="s">
        <v>124</v>
      </c>
      <c r="Q587" s="91">
        <v>1.0</v>
      </c>
      <c r="R587" s="83" t="s">
        <v>126</v>
      </c>
      <c r="S587" s="83" t="s">
        <v>145</v>
      </c>
      <c r="T587" s="83" t="s">
        <v>101</v>
      </c>
      <c r="U587" s="83" t="s">
        <v>131</v>
      </c>
      <c r="V587" s="182"/>
      <c r="W587" s="179"/>
      <c r="X587" s="182"/>
      <c r="Y587" s="180"/>
      <c r="Z587" s="97"/>
      <c r="AA587" s="97"/>
    </row>
    <row r="588" ht="22.5" customHeight="1">
      <c r="A588" s="91">
        <f>COUNTIF('Call &amp; Chat K.-Laura'!$H$279:$H$1191,H588)</f>
        <v>1</v>
      </c>
      <c r="B588" s="576">
        <v>46113.0</v>
      </c>
      <c r="C588" s="91" t="s">
        <v>83</v>
      </c>
      <c r="D588" s="76" t="s">
        <v>155</v>
      </c>
      <c r="E588" s="76" t="s">
        <v>499</v>
      </c>
      <c r="F588" s="178">
        <v>46113.0</v>
      </c>
      <c r="G588" s="91" t="s">
        <v>9448</v>
      </c>
      <c r="H588" s="91" t="s">
        <v>9449</v>
      </c>
      <c r="I588" s="97" t="s">
        <v>9450</v>
      </c>
      <c r="J588" s="97" t="s">
        <v>9451</v>
      </c>
      <c r="K588" s="603" t="s">
        <v>9451</v>
      </c>
      <c r="L588" s="91" t="s">
        <v>9452</v>
      </c>
      <c r="M588" s="91" t="s">
        <v>9452</v>
      </c>
      <c r="N588" s="176">
        <v>45830.0</v>
      </c>
      <c r="O588" s="74">
        <v>45844.0</v>
      </c>
      <c r="P588" s="76" t="s">
        <v>124</v>
      </c>
      <c r="Q588" s="91">
        <v>1.0</v>
      </c>
      <c r="R588" s="83" t="s">
        <v>126</v>
      </c>
      <c r="S588" s="83" t="s">
        <v>145</v>
      </c>
      <c r="T588" s="83" t="s">
        <v>101</v>
      </c>
      <c r="U588" s="83" t="s">
        <v>131</v>
      </c>
      <c r="V588" s="182"/>
      <c r="W588" s="179"/>
      <c r="X588" s="182"/>
      <c r="Y588" s="180"/>
      <c r="Z588" s="97"/>
      <c r="AA588" s="97"/>
    </row>
    <row r="589" ht="22.5" customHeight="1">
      <c r="A589" s="91">
        <f>COUNTIF('Call &amp; Chat K.-Laura'!$H$279:$H$1191,H589)</f>
        <v>1</v>
      </c>
      <c r="B589" s="576">
        <v>46113.0</v>
      </c>
      <c r="C589" s="91" t="s">
        <v>83</v>
      </c>
      <c r="D589" s="76" t="s">
        <v>155</v>
      </c>
      <c r="E589" s="76" t="s">
        <v>521</v>
      </c>
      <c r="F589" s="178">
        <v>46113.0</v>
      </c>
      <c r="G589" s="91" t="s">
        <v>9458</v>
      </c>
      <c r="H589" s="91" t="s">
        <v>9459</v>
      </c>
      <c r="I589" s="97" t="s">
        <v>9460</v>
      </c>
      <c r="J589" s="97" t="s">
        <v>9461</v>
      </c>
      <c r="K589" s="603" t="s">
        <v>9461</v>
      </c>
      <c r="L589" s="91" t="s">
        <v>9462</v>
      </c>
      <c r="M589" s="91" t="s">
        <v>9463</v>
      </c>
      <c r="N589" s="176">
        <v>45831.0</v>
      </c>
      <c r="O589" s="74">
        <v>45845.0</v>
      </c>
      <c r="P589" s="76" t="s">
        <v>186</v>
      </c>
      <c r="Q589" s="91">
        <v>1.0</v>
      </c>
      <c r="R589" s="83" t="s">
        <v>251</v>
      </c>
      <c r="S589" s="83" t="s">
        <v>145</v>
      </c>
      <c r="T589" s="83" t="s">
        <v>101</v>
      </c>
      <c r="U589" s="83" t="s">
        <v>131</v>
      </c>
      <c r="V589" s="182"/>
      <c r="W589" s="179"/>
      <c r="X589" s="182"/>
      <c r="Y589" s="180"/>
      <c r="Z589" s="97"/>
      <c r="AA589" s="97"/>
    </row>
    <row r="590" ht="22.5" customHeight="1">
      <c r="A590" s="91">
        <f>COUNTIF('Call &amp; Chat K.-Laura'!$H$279:$H$1191,H590)</f>
        <v>1</v>
      </c>
      <c r="B590" s="576">
        <v>46113.0</v>
      </c>
      <c r="C590" s="91" t="s">
        <v>83</v>
      </c>
      <c r="D590" s="76" t="s">
        <v>155</v>
      </c>
      <c r="E590" s="76" t="s">
        <v>539</v>
      </c>
      <c r="F590" s="178">
        <v>46113.0</v>
      </c>
      <c r="G590" s="76" t="s">
        <v>9471</v>
      </c>
      <c r="H590" s="76" t="s">
        <v>9472</v>
      </c>
      <c r="I590" s="88" t="s">
        <v>9473</v>
      </c>
      <c r="J590" s="88" t="s">
        <v>9474</v>
      </c>
      <c r="K590" s="475" t="s">
        <v>9474</v>
      </c>
      <c r="L590" s="76" t="s">
        <v>9475</v>
      </c>
      <c r="M590" s="76" t="s">
        <v>9475</v>
      </c>
      <c r="N590" s="74">
        <v>45833.0</v>
      </c>
      <c r="O590" s="74">
        <v>45847.0</v>
      </c>
      <c r="P590" s="76" t="s">
        <v>115</v>
      </c>
      <c r="Q590" s="91">
        <v>0.0</v>
      </c>
      <c r="R590" s="83" t="s">
        <v>126</v>
      </c>
      <c r="S590" s="83" t="s">
        <v>195</v>
      </c>
      <c r="T590" s="83" t="s">
        <v>128</v>
      </c>
      <c r="U590" s="83" t="s">
        <v>131</v>
      </c>
      <c r="V590" s="182"/>
      <c r="W590" s="83"/>
      <c r="X590" s="182"/>
      <c r="Y590" s="89"/>
      <c r="Z590" s="88"/>
      <c r="AA590" s="88"/>
    </row>
    <row r="591" ht="22.5" customHeight="1">
      <c r="A591" s="91">
        <f>COUNTIF('Call &amp; Chat K.-Laura'!$H$279:$H$1191,H591)</f>
        <v>1</v>
      </c>
      <c r="B591" s="576">
        <v>46113.0</v>
      </c>
      <c r="C591" s="91" t="s">
        <v>83</v>
      </c>
      <c r="D591" s="76" t="s">
        <v>155</v>
      </c>
      <c r="E591" s="76" t="s">
        <v>554</v>
      </c>
      <c r="F591" s="178">
        <v>46113.0</v>
      </c>
      <c r="G591" s="76" t="s">
        <v>9476</v>
      </c>
      <c r="H591" s="76" t="s">
        <v>9477</v>
      </c>
      <c r="I591" s="88" t="s">
        <v>9478</v>
      </c>
      <c r="J591" s="88" t="s">
        <v>9479</v>
      </c>
      <c r="K591" s="475" t="s">
        <v>9479</v>
      </c>
      <c r="L591" s="76" t="s">
        <v>9480</v>
      </c>
      <c r="M591" s="76" t="s">
        <v>9480</v>
      </c>
      <c r="N591" s="74">
        <v>45833.0</v>
      </c>
      <c r="O591" s="74">
        <v>45847.0</v>
      </c>
      <c r="P591" s="76" t="s">
        <v>143</v>
      </c>
      <c r="Q591" s="91">
        <v>0.0</v>
      </c>
      <c r="R591" s="83" t="s">
        <v>126</v>
      </c>
      <c r="S591" s="83" t="s">
        <v>195</v>
      </c>
      <c r="T591" s="83" t="s">
        <v>128</v>
      </c>
      <c r="U591" s="83" t="s">
        <v>131</v>
      </c>
      <c r="V591" s="182"/>
      <c r="W591" s="83"/>
      <c r="X591" s="182"/>
      <c r="Y591" s="89"/>
      <c r="Z591" s="88"/>
      <c r="AA591" s="88"/>
    </row>
    <row r="592" ht="22.5" customHeight="1">
      <c r="A592" s="91">
        <f>COUNTIF('Call &amp; Chat K.-Laura'!$H$279:$H$1191,H592)</f>
        <v>1</v>
      </c>
      <c r="B592" s="576">
        <v>46113.0</v>
      </c>
      <c r="C592" s="91" t="s">
        <v>83</v>
      </c>
      <c r="D592" s="76" t="s">
        <v>155</v>
      </c>
      <c r="E592" s="76" t="s">
        <v>568</v>
      </c>
      <c r="F592" s="178">
        <v>46113.0</v>
      </c>
      <c r="G592" s="76" t="s">
        <v>9487</v>
      </c>
      <c r="H592" s="76" t="s">
        <v>9488</v>
      </c>
      <c r="I592" s="88" t="s">
        <v>9489</v>
      </c>
      <c r="J592" s="88" t="s">
        <v>9490</v>
      </c>
      <c r="K592" s="475" t="s">
        <v>9490</v>
      </c>
      <c r="L592" s="76" t="s">
        <v>9491</v>
      </c>
      <c r="M592" s="76" t="s">
        <v>9491</v>
      </c>
      <c r="N592" s="74">
        <v>45835.0</v>
      </c>
      <c r="O592" s="74">
        <v>45849.0</v>
      </c>
      <c r="P592" s="76" t="s">
        <v>149</v>
      </c>
      <c r="Q592" s="91">
        <v>1.0</v>
      </c>
      <c r="R592" s="83" t="s">
        <v>126</v>
      </c>
      <c r="S592" s="83" t="s">
        <v>145</v>
      </c>
      <c r="T592" s="83" t="s">
        <v>101</v>
      </c>
      <c r="U592" s="83" t="s">
        <v>131</v>
      </c>
      <c r="V592" s="182"/>
      <c r="W592" s="83"/>
      <c r="X592" s="182"/>
      <c r="Y592" s="89"/>
      <c r="Z592" s="88"/>
      <c r="AA592" s="88"/>
    </row>
    <row r="593" ht="22.5" customHeight="1">
      <c r="A593" s="91">
        <f>COUNTIF('Call &amp; Chat K.-Laura'!$H$279:$H$1191,H593)</f>
        <v>1</v>
      </c>
      <c r="B593" s="576">
        <v>46113.0</v>
      </c>
      <c r="C593" s="91" t="s">
        <v>83</v>
      </c>
      <c r="D593" s="76" t="s">
        <v>155</v>
      </c>
      <c r="E593" s="76" t="s">
        <v>582</v>
      </c>
      <c r="F593" s="178">
        <v>46113.0</v>
      </c>
      <c r="G593" s="76" t="s">
        <v>9498</v>
      </c>
      <c r="H593" s="76" t="s">
        <v>9499</v>
      </c>
      <c r="I593" s="88" t="s">
        <v>9500</v>
      </c>
      <c r="J593" s="88" t="s">
        <v>9501</v>
      </c>
      <c r="K593" s="475" t="s">
        <v>9501</v>
      </c>
      <c r="L593" s="91"/>
      <c r="M593" s="76" t="s">
        <v>9502</v>
      </c>
      <c r="N593" s="74">
        <v>45874.0</v>
      </c>
      <c r="O593" s="74">
        <v>45888.0</v>
      </c>
      <c r="P593" s="76" t="s">
        <v>124</v>
      </c>
      <c r="Q593" s="91">
        <v>1.0</v>
      </c>
      <c r="R593" s="83" t="s">
        <v>126</v>
      </c>
      <c r="S593" s="83" t="s">
        <v>145</v>
      </c>
      <c r="T593" s="83" t="s">
        <v>101</v>
      </c>
      <c r="U593" s="83" t="s">
        <v>131</v>
      </c>
      <c r="V593" s="182"/>
      <c r="W593" s="83"/>
      <c r="X593" s="182"/>
      <c r="Y593" s="89"/>
      <c r="Z593" s="88"/>
      <c r="AA593" s="88"/>
    </row>
    <row r="594" ht="22.5" customHeight="1">
      <c r="A594" s="91">
        <f>COUNTIF('Call &amp; Chat K.-Laura'!$H$279:$H$1191,H594)</f>
        <v>2</v>
      </c>
      <c r="B594" s="576">
        <v>46113.0</v>
      </c>
      <c r="C594" s="91" t="s">
        <v>83</v>
      </c>
      <c r="D594" s="76" t="s">
        <v>155</v>
      </c>
      <c r="E594" s="76" t="s">
        <v>591</v>
      </c>
      <c r="F594" s="178">
        <v>46113.0</v>
      </c>
      <c r="G594" s="76" t="s">
        <v>8350</v>
      </c>
      <c r="H594" s="76" t="s">
        <v>8351</v>
      </c>
      <c r="I594" s="88" t="s">
        <v>8352</v>
      </c>
      <c r="J594" s="88" t="s">
        <v>8354</v>
      </c>
      <c r="K594" s="475" t="s">
        <v>8354</v>
      </c>
      <c r="L594" s="76" t="s">
        <v>8357</v>
      </c>
      <c r="M594" s="76" t="s">
        <v>8359</v>
      </c>
      <c r="N594" s="74">
        <v>45886.0</v>
      </c>
      <c r="O594" s="74">
        <v>45900.0</v>
      </c>
      <c r="P594" s="76" t="s">
        <v>124</v>
      </c>
      <c r="Q594" s="91">
        <v>1.0</v>
      </c>
      <c r="R594" s="83" t="s">
        <v>126</v>
      </c>
      <c r="S594" s="83" t="s">
        <v>145</v>
      </c>
      <c r="T594" s="83" t="s">
        <v>101</v>
      </c>
      <c r="U594" s="83" t="s">
        <v>131</v>
      </c>
      <c r="V594" s="182"/>
      <c r="W594" s="83"/>
      <c r="X594" s="182"/>
      <c r="Y594" s="89"/>
      <c r="Z594" s="88"/>
      <c r="AA594" s="88"/>
    </row>
    <row r="595" ht="22.5" customHeight="1">
      <c r="A595" s="91">
        <f>COUNTIF('Call &amp; Chat K.-Laura'!$H$279:$H$1191,H595)</f>
        <v>2</v>
      </c>
      <c r="B595" s="576">
        <v>46113.0</v>
      </c>
      <c r="C595" s="91" t="s">
        <v>83</v>
      </c>
      <c r="D595" s="76" t="s">
        <v>155</v>
      </c>
      <c r="E595" s="76" t="s">
        <v>604</v>
      </c>
      <c r="F595" s="178">
        <v>46113.0</v>
      </c>
      <c r="G595" s="76" t="s">
        <v>8406</v>
      </c>
      <c r="H595" s="76" t="s">
        <v>8407</v>
      </c>
      <c r="I595" s="88" t="s">
        <v>8408</v>
      </c>
      <c r="J595" s="88" t="s">
        <v>8409</v>
      </c>
      <c r="K595" s="475" t="s">
        <v>8409</v>
      </c>
      <c r="L595" s="76" t="s">
        <v>8410</v>
      </c>
      <c r="M595" s="76" t="s">
        <v>8410</v>
      </c>
      <c r="N595" s="74">
        <v>45890.0</v>
      </c>
      <c r="O595" s="74">
        <v>45904.0</v>
      </c>
      <c r="P595" s="76" t="s">
        <v>143</v>
      </c>
      <c r="Q595" s="91">
        <v>1.0</v>
      </c>
      <c r="R595" s="83" t="s">
        <v>126</v>
      </c>
      <c r="S595" s="83" t="s">
        <v>145</v>
      </c>
      <c r="T595" s="83" t="s">
        <v>101</v>
      </c>
      <c r="U595" s="83" t="s">
        <v>131</v>
      </c>
      <c r="V595" s="182"/>
      <c r="W595" s="83"/>
      <c r="X595" s="182"/>
      <c r="Y595" s="89"/>
      <c r="Z595" s="88"/>
      <c r="AA595" s="88"/>
    </row>
    <row r="596" ht="22.5" customHeight="1">
      <c r="A596" s="91">
        <f>COUNTIF('Call &amp; Chat K.-Laura'!$H$279:$H$1191,H596)</f>
        <v>2</v>
      </c>
      <c r="B596" s="576">
        <v>46113.0</v>
      </c>
      <c r="C596" s="91" t="s">
        <v>83</v>
      </c>
      <c r="D596" s="76" t="s">
        <v>155</v>
      </c>
      <c r="E596" s="76" t="s">
        <v>616</v>
      </c>
      <c r="F596" s="178">
        <v>46113.0</v>
      </c>
      <c r="G596" s="76" t="s">
        <v>8463</v>
      </c>
      <c r="H596" s="76" t="s">
        <v>8464</v>
      </c>
      <c r="I596" s="88" t="s">
        <v>8465</v>
      </c>
      <c r="J596" s="88" t="s">
        <v>8466</v>
      </c>
      <c r="K596" s="475" t="s">
        <v>8466</v>
      </c>
      <c r="L596" s="76" t="s">
        <v>8468</v>
      </c>
      <c r="M596" s="76" t="s">
        <v>8469</v>
      </c>
      <c r="N596" s="74">
        <v>45896.0</v>
      </c>
      <c r="O596" s="74">
        <v>45910.0</v>
      </c>
      <c r="P596" s="76" t="s">
        <v>124</v>
      </c>
      <c r="Q596" s="91">
        <v>1.0</v>
      </c>
      <c r="R596" s="83" t="s">
        <v>251</v>
      </c>
      <c r="S596" s="83" t="s">
        <v>145</v>
      </c>
      <c r="T596" s="83" t="s">
        <v>101</v>
      </c>
      <c r="U596" s="83" t="s">
        <v>131</v>
      </c>
      <c r="V596" s="182"/>
      <c r="W596" s="83"/>
      <c r="X596" s="182"/>
      <c r="Y596" s="89"/>
      <c r="Z596" s="88"/>
      <c r="AA596" s="88"/>
    </row>
    <row r="597" ht="22.5" customHeight="1">
      <c r="A597" s="91">
        <f>COUNTIF('Call &amp; Chat K.-Laura'!$H$279:$H$1191,H597)</f>
        <v>2</v>
      </c>
      <c r="B597" s="576">
        <v>46113.0</v>
      </c>
      <c r="C597" s="91" t="s">
        <v>83</v>
      </c>
      <c r="D597" s="76" t="s">
        <v>155</v>
      </c>
      <c r="E597" s="76" t="s">
        <v>631</v>
      </c>
      <c r="F597" s="178">
        <v>46113.0</v>
      </c>
      <c r="G597" s="76" t="s">
        <v>8483</v>
      </c>
      <c r="H597" s="76" t="s">
        <v>8485</v>
      </c>
      <c r="I597" s="88" t="s">
        <v>8487</v>
      </c>
      <c r="J597" s="88" t="s">
        <v>8488</v>
      </c>
      <c r="K597" s="475" t="s">
        <v>8488</v>
      </c>
      <c r="L597" s="76" t="s">
        <v>8489</v>
      </c>
      <c r="M597" s="76" t="s">
        <v>8491</v>
      </c>
      <c r="N597" s="74">
        <v>45898.0</v>
      </c>
      <c r="O597" s="74">
        <v>45912.0</v>
      </c>
      <c r="P597" s="76" t="s">
        <v>124</v>
      </c>
      <c r="Q597" s="91">
        <v>0.0</v>
      </c>
      <c r="R597" s="83" t="s">
        <v>251</v>
      </c>
      <c r="S597" s="83" t="s">
        <v>195</v>
      </c>
      <c r="T597" s="83" t="s">
        <v>128</v>
      </c>
      <c r="U597" s="83" t="s">
        <v>131</v>
      </c>
      <c r="V597" s="182"/>
      <c r="W597" s="83"/>
      <c r="X597" s="182"/>
      <c r="Y597" s="89"/>
      <c r="Z597" s="88"/>
      <c r="AA597" s="88"/>
    </row>
    <row r="598" ht="22.5" customHeight="1">
      <c r="A598" s="91">
        <f>COUNTIF('Call &amp; Chat K.-Laura'!$H$279:$H$1191,H598)</f>
        <v>2</v>
      </c>
      <c r="B598" s="576">
        <v>46113.0</v>
      </c>
      <c r="C598" s="91" t="s">
        <v>83</v>
      </c>
      <c r="D598" s="76" t="s">
        <v>155</v>
      </c>
      <c r="E598" s="76" t="s">
        <v>644</v>
      </c>
      <c r="F598" s="178">
        <v>46113.0</v>
      </c>
      <c r="G598" s="76" t="s">
        <v>8293</v>
      </c>
      <c r="H598" s="76" t="s">
        <v>8294</v>
      </c>
      <c r="I598" s="88" t="s">
        <v>8295</v>
      </c>
      <c r="J598" s="88" t="s">
        <v>4567</v>
      </c>
      <c r="K598" s="475" t="s">
        <v>8296</v>
      </c>
      <c r="L598" s="76" t="s">
        <v>4570</v>
      </c>
      <c r="M598" s="76" t="s">
        <v>8297</v>
      </c>
      <c r="N598" s="74">
        <v>45903.0</v>
      </c>
      <c r="O598" s="74">
        <v>45917.0</v>
      </c>
      <c r="P598" s="76" t="s">
        <v>724</v>
      </c>
      <c r="Q598" s="91">
        <v>0.0</v>
      </c>
      <c r="R598" s="83" t="s">
        <v>126</v>
      </c>
      <c r="S598" s="83" t="s">
        <v>195</v>
      </c>
      <c r="T598" s="83" t="s">
        <v>128</v>
      </c>
      <c r="U598" s="83" t="s">
        <v>131</v>
      </c>
      <c r="V598" s="182"/>
      <c r="W598" s="83"/>
      <c r="X598" s="182"/>
      <c r="Y598" s="89"/>
      <c r="Z598" s="88"/>
      <c r="AA598" s="88"/>
    </row>
    <row r="599" ht="22.5" customHeight="1">
      <c r="A599" s="91">
        <f>COUNTIF('Call &amp; Chat K.-Laura'!$H$279:$H$1191,H599)</f>
        <v>1</v>
      </c>
      <c r="B599" s="576">
        <v>46113.0</v>
      </c>
      <c r="C599" s="91" t="s">
        <v>83</v>
      </c>
      <c r="D599" s="76" t="s">
        <v>155</v>
      </c>
      <c r="E599" s="76" t="s">
        <v>657</v>
      </c>
      <c r="F599" s="178">
        <v>46113.0</v>
      </c>
      <c r="G599" s="76" t="s">
        <v>9529</v>
      </c>
      <c r="H599" s="76" t="s">
        <v>9530</v>
      </c>
      <c r="I599" s="88" t="s">
        <v>9531</v>
      </c>
      <c r="J599" s="88" t="s">
        <v>9532</v>
      </c>
      <c r="K599" s="475" t="s">
        <v>9532</v>
      </c>
      <c r="L599" s="76" t="s">
        <v>9533</v>
      </c>
      <c r="M599" s="76" t="s">
        <v>9533</v>
      </c>
      <c r="N599" s="74">
        <v>45905.0</v>
      </c>
      <c r="O599" s="74">
        <v>45919.0</v>
      </c>
      <c r="P599" s="76" t="s">
        <v>124</v>
      </c>
      <c r="Q599" s="91">
        <v>1.0</v>
      </c>
      <c r="R599" s="83" t="s">
        <v>126</v>
      </c>
      <c r="S599" s="83" t="s">
        <v>145</v>
      </c>
      <c r="T599" s="83" t="s">
        <v>101</v>
      </c>
      <c r="U599" s="83" t="s">
        <v>131</v>
      </c>
      <c r="V599" s="182"/>
      <c r="W599" s="83"/>
      <c r="X599" s="182"/>
      <c r="Y599" s="89"/>
      <c r="Z599" s="88"/>
      <c r="AA599" s="88"/>
    </row>
    <row r="600" ht="22.5" customHeight="1">
      <c r="A600" s="91">
        <f>COUNTIF('Call &amp; Chat K.-Laura'!$H$279:$H$1191,H600)</f>
        <v>1</v>
      </c>
      <c r="B600" s="576">
        <v>46113.0</v>
      </c>
      <c r="C600" s="91" t="s">
        <v>83</v>
      </c>
      <c r="D600" s="76" t="s">
        <v>155</v>
      </c>
      <c r="E600" s="76" t="s">
        <v>670</v>
      </c>
      <c r="F600" s="178">
        <v>46113.0</v>
      </c>
      <c r="G600" s="76" t="s">
        <v>9540</v>
      </c>
      <c r="H600" s="76" t="s">
        <v>9541</v>
      </c>
      <c r="I600" s="88" t="s">
        <v>9542</v>
      </c>
      <c r="J600" s="88" t="s">
        <v>9543</v>
      </c>
      <c r="K600" s="475" t="s">
        <v>9543</v>
      </c>
      <c r="L600" s="91"/>
      <c r="M600" s="76" t="s">
        <v>9544</v>
      </c>
      <c r="N600" s="74">
        <v>45909.0</v>
      </c>
      <c r="O600" s="74">
        <v>45923.0</v>
      </c>
      <c r="P600" s="76" t="s">
        <v>124</v>
      </c>
      <c r="Q600" s="91">
        <v>1.0</v>
      </c>
      <c r="R600" s="83" t="s">
        <v>126</v>
      </c>
      <c r="S600" s="83" t="s">
        <v>145</v>
      </c>
      <c r="T600" s="83" t="s">
        <v>101</v>
      </c>
      <c r="U600" s="83" t="s">
        <v>131</v>
      </c>
      <c r="V600" s="182"/>
      <c r="W600" s="83"/>
      <c r="X600" s="182"/>
      <c r="Y600" s="89"/>
      <c r="Z600" s="88"/>
      <c r="AA600" s="88"/>
    </row>
    <row r="601" ht="22.5" customHeight="1">
      <c r="A601" s="91">
        <f>COUNTIF('Call &amp; Chat K.-Laura'!$H$279:$H$1191,H601)</f>
        <v>1</v>
      </c>
      <c r="B601" s="576">
        <v>46113.0</v>
      </c>
      <c r="C601" s="91" t="s">
        <v>83</v>
      </c>
      <c r="D601" s="76" t="s">
        <v>155</v>
      </c>
      <c r="E601" s="76" t="s">
        <v>682</v>
      </c>
      <c r="F601" s="178">
        <v>46113.0</v>
      </c>
      <c r="G601" s="76" t="s">
        <v>9545</v>
      </c>
      <c r="H601" s="76" t="s">
        <v>9546</v>
      </c>
      <c r="I601" s="88" t="s">
        <v>9547</v>
      </c>
      <c r="J601" s="88" t="s">
        <v>9548</v>
      </c>
      <c r="K601" s="475" t="s">
        <v>9548</v>
      </c>
      <c r="L601" s="76" t="s">
        <v>9551</v>
      </c>
      <c r="M601" s="76" t="s">
        <v>9551</v>
      </c>
      <c r="N601" s="74">
        <v>45658.0</v>
      </c>
      <c r="O601" s="74">
        <v>45834.0</v>
      </c>
      <c r="P601" s="76" t="s">
        <v>124</v>
      </c>
      <c r="Q601" s="91">
        <v>1.0</v>
      </c>
      <c r="R601" s="83" t="s">
        <v>126</v>
      </c>
      <c r="S601" s="83" t="s">
        <v>145</v>
      </c>
      <c r="T601" s="83" t="s">
        <v>101</v>
      </c>
      <c r="U601" s="83" t="s">
        <v>131</v>
      </c>
      <c r="V601" s="182"/>
      <c r="W601" s="83"/>
      <c r="X601" s="182"/>
      <c r="Y601" s="89"/>
      <c r="Z601" s="88"/>
      <c r="AA601" s="88"/>
    </row>
    <row r="602" ht="22.5" customHeight="1">
      <c r="A602" s="91">
        <f>COUNTIF('Call &amp; Chat K.-Laura'!$H$279:$H$1191,H602)</f>
        <v>1</v>
      </c>
      <c r="B602" s="576">
        <v>46113.0</v>
      </c>
      <c r="C602" s="91" t="s">
        <v>83</v>
      </c>
      <c r="D602" s="76" t="s">
        <v>155</v>
      </c>
      <c r="E602" s="76" t="s">
        <v>696</v>
      </c>
      <c r="F602" s="178">
        <v>46113.0</v>
      </c>
      <c r="G602" s="76" t="s">
        <v>9555</v>
      </c>
      <c r="H602" s="76" t="s">
        <v>9556</v>
      </c>
      <c r="I602" s="88" t="s">
        <v>9557</v>
      </c>
      <c r="J602" s="88" t="s">
        <v>9558</v>
      </c>
      <c r="K602" s="475" t="s">
        <v>9558</v>
      </c>
      <c r="L602" s="76" t="s">
        <v>9559</v>
      </c>
      <c r="M602" s="76" t="s">
        <v>9559</v>
      </c>
      <c r="N602" s="74">
        <v>45658.0</v>
      </c>
      <c r="O602" s="74">
        <v>45834.0</v>
      </c>
      <c r="P602" s="76" t="s">
        <v>124</v>
      </c>
      <c r="Q602" s="91">
        <v>1.0</v>
      </c>
      <c r="R602" s="83" t="s">
        <v>126</v>
      </c>
      <c r="S602" s="83" t="s">
        <v>145</v>
      </c>
      <c r="T602" s="83" t="s">
        <v>101</v>
      </c>
      <c r="U602" s="83" t="s">
        <v>131</v>
      </c>
      <c r="V602" s="182"/>
      <c r="W602" s="83"/>
      <c r="X602" s="182"/>
      <c r="Y602" s="89"/>
      <c r="Z602" s="88"/>
      <c r="AA602" s="88"/>
    </row>
    <row r="603" ht="22.5" customHeight="1">
      <c r="A603" s="91">
        <f>COUNTIF('Call &amp; Chat K.-Laura'!$H$279:$H$1191,H603)</f>
        <v>1</v>
      </c>
      <c r="B603" s="576">
        <v>46113.0</v>
      </c>
      <c r="C603" s="91" t="s">
        <v>83</v>
      </c>
      <c r="D603" s="76" t="s">
        <v>155</v>
      </c>
      <c r="E603" s="76" t="s">
        <v>710</v>
      </c>
      <c r="F603" s="178">
        <v>46113.0</v>
      </c>
      <c r="G603" s="76" t="s">
        <v>9565</v>
      </c>
      <c r="H603" s="76" t="s">
        <v>9566</v>
      </c>
      <c r="I603" s="88" t="s">
        <v>9567</v>
      </c>
      <c r="J603" s="88" t="s">
        <v>9568</v>
      </c>
      <c r="K603" s="475" t="s">
        <v>9568</v>
      </c>
      <c r="L603" s="76" t="s">
        <v>9569</v>
      </c>
      <c r="M603" s="76" t="s">
        <v>9570</v>
      </c>
      <c r="N603" s="74">
        <v>45658.0</v>
      </c>
      <c r="O603" s="74">
        <v>45834.0</v>
      </c>
      <c r="P603" s="76" t="s">
        <v>124</v>
      </c>
      <c r="Q603" s="91">
        <v>0.0</v>
      </c>
      <c r="R603" s="83" t="s">
        <v>126</v>
      </c>
      <c r="S603" s="83" t="s">
        <v>127</v>
      </c>
      <c r="T603" s="83" t="s">
        <v>128</v>
      </c>
      <c r="U603" s="83" t="s">
        <v>131</v>
      </c>
      <c r="V603" s="182"/>
      <c r="W603" s="83"/>
      <c r="X603" s="182"/>
      <c r="Y603" s="89" t="s">
        <v>4193</v>
      </c>
      <c r="Z603" s="88"/>
      <c r="AA603" s="88"/>
    </row>
    <row r="604" ht="22.5" customHeight="1">
      <c r="A604" s="91">
        <f>COUNTIF('Call &amp; Chat K.-Laura'!$H$279:$H$1191,H604)</f>
        <v>1</v>
      </c>
      <c r="B604" s="488">
        <v>46112.0</v>
      </c>
      <c r="C604" s="91" t="s">
        <v>83</v>
      </c>
      <c r="D604" s="91" t="s">
        <v>125</v>
      </c>
      <c r="E604" s="91">
        <v>184.0</v>
      </c>
      <c r="F604" s="78">
        <v>46112.0</v>
      </c>
      <c r="G604" s="76" t="s">
        <v>9571</v>
      </c>
      <c r="H604" s="76" t="s">
        <v>9572</v>
      </c>
      <c r="I604" s="88" t="s">
        <v>9573</v>
      </c>
      <c r="J604" s="88" t="s">
        <v>9574</v>
      </c>
      <c r="K604" s="475" t="s">
        <v>9574</v>
      </c>
      <c r="L604" s="76"/>
      <c r="M604" s="76" t="s">
        <v>9577</v>
      </c>
      <c r="N604" s="92">
        <v>45970.0</v>
      </c>
      <c r="O604" s="74">
        <v>45984.0</v>
      </c>
      <c r="P604" s="76" t="s">
        <v>124</v>
      </c>
      <c r="Q604" s="91">
        <v>1.0</v>
      </c>
      <c r="R604" s="83" t="s">
        <v>126</v>
      </c>
      <c r="S604" s="83" t="s">
        <v>145</v>
      </c>
      <c r="T604" s="83" t="s">
        <v>101</v>
      </c>
      <c r="U604" s="83" t="s">
        <v>131</v>
      </c>
      <c r="V604" s="182"/>
      <c r="W604" s="83"/>
      <c r="X604" s="182"/>
      <c r="Y604" s="89"/>
      <c r="Z604" s="88"/>
      <c r="AA604" s="88"/>
    </row>
    <row r="605" ht="22.5" customHeight="1">
      <c r="A605" s="91">
        <f>COUNTIF('Call &amp; Chat K.-Laura'!$H$279:$H$1191,H605)</f>
        <v>1</v>
      </c>
      <c r="B605" s="488">
        <v>46112.0</v>
      </c>
      <c r="C605" s="91" t="s">
        <v>83</v>
      </c>
      <c r="D605" s="91" t="s">
        <v>125</v>
      </c>
      <c r="E605" s="91">
        <v>185.0</v>
      </c>
      <c r="F605" s="78">
        <v>46112.0</v>
      </c>
      <c r="G605" s="76" t="s">
        <v>9582</v>
      </c>
      <c r="H605" s="76" t="s">
        <v>9583</v>
      </c>
      <c r="I605" s="88" t="s">
        <v>9584</v>
      </c>
      <c r="J605" s="88" t="s">
        <v>9585</v>
      </c>
      <c r="K605" s="475" t="s">
        <v>9585</v>
      </c>
      <c r="L605" s="76" t="s">
        <v>9586</v>
      </c>
      <c r="M605" s="76"/>
      <c r="N605" s="92">
        <v>45972.0</v>
      </c>
      <c r="O605" s="74">
        <v>45986.0</v>
      </c>
      <c r="P605" s="76" t="s">
        <v>143</v>
      </c>
      <c r="Q605" s="91">
        <v>0.0</v>
      </c>
      <c r="R605" s="83" t="s">
        <v>251</v>
      </c>
      <c r="S605" s="83" t="s">
        <v>195</v>
      </c>
      <c r="T605" s="83" t="s">
        <v>128</v>
      </c>
      <c r="U605" s="83" t="s">
        <v>302</v>
      </c>
      <c r="V605" s="182"/>
      <c r="W605" s="83"/>
      <c r="X605" s="182"/>
      <c r="Y605" s="89" t="s">
        <v>9591</v>
      </c>
      <c r="Z605" s="88"/>
      <c r="AA605" s="88"/>
    </row>
    <row r="606" ht="22.5" customHeight="1">
      <c r="A606" s="91">
        <f>COUNTIF('Call &amp; Chat K.-Laura'!$H$279:$H$1191,H606)</f>
        <v>1</v>
      </c>
      <c r="B606" s="488">
        <v>46112.0</v>
      </c>
      <c r="C606" s="91" t="s">
        <v>83</v>
      </c>
      <c r="D606" s="91" t="s">
        <v>125</v>
      </c>
      <c r="E606" s="91">
        <v>186.0</v>
      </c>
      <c r="F606" s="78">
        <v>46112.0</v>
      </c>
      <c r="G606" s="76" t="s">
        <v>9594</v>
      </c>
      <c r="H606" s="76" t="s">
        <v>9595</v>
      </c>
      <c r="I606" s="88" t="s">
        <v>9596</v>
      </c>
      <c r="J606" s="88" t="s">
        <v>9597</v>
      </c>
      <c r="K606" s="475" t="s">
        <v>9597</v>
      </c>
      <c r="L606" s="76"/>
      <c r="M606" s="76" t="s">
        <v>9598</v>
      </c>
      <c r="N606" s="92">
        <v>45973.0</v>
      </c>
      <c r="O606" s="74">
        <v>45987.0</v>
      </c>
      <c r="P606" s="76" t="s">
        <v>124</v>
      </c>
      <c r="Q606" s="91">
        <v>0.0</v>
      </c>
      <c r="R606" s="83" t="s">
        <v>251</v>
      </c>
      <c r="S606" s="83" t="s">
        <v>195</v>
      </c>
      <c r="T606" s="83" t="s">
        <v>101</v>
      </c>
      <c r="U606" s="83" t="s">
        <v>131</v>
      </c>
      <c r="V606" s="182"/>
      <c r="W606" s="83"/>
      <c r="X606" s="182"/>
      <c r="Y606" s="89"/>
      <c r="Z606" s="88"/>
      <c r="AA606" s="88"/>
    </row>
    <row r="607" ht="22.5" customHeight="1">
      <c r="A607" s="91">
        <f>COUNTIF('Call &amp; Chat K.-Laura'!$H$279:$H$1191,H607)</f>
        <v>1</v>
      </c>
      <c r="B607" s="488">
        <v>46112.0</v>
      </c>
      <c r="C607" s="91" t="s">
        <v>83</v>
      </c>
      <c r="D607" s="91" t="s">
        <v>125</v>
      </c>
      <c r="E607" s="91">
        <v>187.0</v>
      </c>
      <c r="F607" s="78">
        <v>46112.0</v>
      </c>
      <c r="G607" s="76" t="s">
        <v>9601</v>
      </c>
      <c r="H607" s="76" t="s">
        <v>9603</v>
      </c>
      <c r="I607" s="88" t="s">
        <v>9605</v>
      </c>
      <c r="J607" s="88" t="s">
        <v>9606</v>
      </c>
      <c r="K607" s="475" t="s">
        <v>9606</v>
      </c>
      <c r="L607" s="76" t="s">
        <v>9608</v>
      </c>
      <c r="M607" s="76" t="s">
        <v>9608</v>
      </c>
      <c r="N607" s="92">
        <v>45976.0</v>
      </c>
      <c r="O607" s="74">
        <v>45990.0</v>
      </c>
      <c r="P607" s="76" t="s">
        <v>213</v>
      </c>
      <c r="Q607" s="91">
        <v>0.0</v>
      </c>
      <c r="R607" s="83" t="s">
        <v>99</v>
      </c>
      <c r="S607" s="83" t="s">
        <v>350</v>
      </c>
      <c r="T607" s="83" t="s">
        <v>128</v>
      </c>
      <c r="U607" s="83" t="s">
        <v>873</v>
      </c>
      <c r="V607" s="182"/>
      <c r="W607" s="83"/>
      <c r="X607" s="182"/>
      <c r="Y607" s="89" t="s">
        <v>9614</v>
      </c>
      <c r="Z607" s="88"/>
      <c r="AA607" s="88"/>
    </row>
    <row r="608" ht="22.5" customHeight="1">
      <c r="A608" s="91">
        <f>COUNTIF('Call &amp; Chat K.-Laura'!$H$279:$H$1191,H608)</f>
        <v>1</v>
      </c>
      <c r="B608" s="488">
        <v>46112.0</v>
      </c>
      <c r="C608" s="91" t="s">
        <v>83</v>
      </c>
      <c r="D608" s="91" t="s">
        <v>125</v>
      </c>
      <c r="E608" s="91">
        <v>188.0</v>
      </c>
      <c r="F608" s="78">
        <v>46112.0</v>
      </c>
      <c r="G608" s="76" t="s">
        <v>9616</v>
      </c>
      <c r="H608" s="76" t="s">
        <v>9617</v>
      </c>
      <c r="I608" s="88" t="s">
        <v>9618</v>
      </c>
      <c r="J608" s="88" t="s">
        <v>9619</v>
      </c>
      <c r="K608" s="475" t="s">
        <v>9619</v>
      </c>
      <c r="L608" s="76" t="s">
        <v>7346</v>
      </c>
      <c r="M608" s="76" t="s">
        <v>7346</v>
      </c>
      <c r="N608" s="92">
        <v>45976.0</v>
      </c>
      <c r="O608" s="74">
        <v>45990.0</v>
      </c>
      <c r="P608" s="76" t="s">
        <v>124</v>
      </c>
      <c r="Q608" s="91">
        <v>1.0</v>
      </c>
      <c r="R608" s="83" t="s">
        <v>126</v>
      </c>
      <c r="S608" s="83" t="s">
        <v>145</v>
      </c>
      <c r="T608" s="83" t="s">
        <v>101</v>
      </c>
      <c r="U608" s="83" t="s">
        <v>131</v>
      </c>
      <c r="V608" s="182"/>
      <c r="W608" s="83"/>
      <c r="X608" s="182"/>
      <c r="Y608" s="89"/>
      <c r="Z608" s="88"/>
      <c r="AA608" s="88"/>
    </row>
    <row r="609" ht="22.5" customHeight="1">
      <c r="A609" s="91">
        <f>COUNTIF('Call &amp; Chat K.-Laura'!$H$279:$H$1191,H609)</f>
        <v>1</v>
      </c>
      <c r="B609" s="488">
        <v>46112.0</v>
      </c>
      <c r="C609" s="91" t="s">
        <v>83</v>
      </c>
      <c r="D609" s="91" t="s">
        <v>125</v>
      </c>
      <c r="E609" s="91">
        <v>189.0</v>
      </c>
      <c r="F609" s="78">
        <v>46112.0</v>
      </c>
      <c r="G609" s="76" t="s">
        <v>9624</v>
      </c>
      <c r="H609" s="76" t="s">
        <v>9625</v>
      </c>
      <c r="I609" s="88" t="s">
        <v>9626</v>
      </c>
      <c r="J609" s="88" t="s">
        <v>253</v>
      </c>
      <c r="K609" s="475" t="s">
        <v>253</v>
      </c>
      <c r="L609" s="76" t="s">
        <v>9627</v>
      </c>
      <c r="M609" s="76" t="s">
        <v>9628</v>
      </c>
      <c r="N609" s="92">
        <v>45979.0</v>
      </c>
      <c r="O609" s="74">
        <v>45993.0</v>
      </c>
      <c r="P609" s="76" t="s">
        <v>98</v>
      </c>
      <c r="Q609" s="91">
        <v>0.0</v>
      </c>
      <c r="R609" s="83" t="s">
        <v>251</v>
      </c>
      <c r="S609" s="83" t="s">
        <v>195</v>
      </c>
      <c r="T609" s="83" t="s">
        <v>128</v>
      </c>
      <c r="U609" s="83" t="s">
        <v>131</v>
      </c>
      <c r="V609" s="182"/>
      <c r="W609" s="83"/>
      <c r="X609" s="182"/>
      <c r="Y609" s="89"/>
      <c r="Z609" s="88"/>
      <c r="AA609" s="88"/>
    </row>
    <row r="610" ht="22.5" customHeight="1">
      <c r="A610" s="91">
        <f>COUNTIF('Call &amp; Chat K.-Laura'!$H$279:$H$1191,H610)</f>
        <v>1</v>
      </c>
      <c r="B610" s="488">
        <v>46112.0</v>
      </c>
      <c r="C610" s="91" t="s">
        <v>83</v>
      </c>
      <c r="D610" s="91" t="s">
        <v>125</v>
      </c>
      <c r="E610" s="91">
        <v>190.0</v>
      </c>
      <c r="F610" s="78">
        <v>46112.0</v>
      </c>
      <c r="G610" s="76" t="s">
        <v>9634</v>
      </c>
      <c r="H610" s="76" t="s">
        <v>9635</v>
      </c>
      <c r="I610" s="88" t="s">
        <v>9636</v>
      </c>
      <c r="J610" s="88" t="s">
        <v>9637</v>
      </c>
      <c r="K610" s="475" t="s">
        <v>9637</v>
      </c>
      <c r="L610" s="76"/>
      <c r="M610" s="76" t="s">
        <v>9639</v>
      </c>
      <c r="N610" s="92">
        <v>45980.0</v>
      </c>
      <c r="O610" s="74">
        <v>45994.0</v>
      </c>
      <c r="P610" s="76" t="s">
        <v>124</v>
      </c>
      <c r="Q610" s="91">
        <v>1.0</v>
      </c>
      <c r="R610" s="83" t="s">
        <v>350</v>
      </c>
      <c r="S610" s="83" t="s">
        <v>145</v>
      </c>
      <c r="T610" s="83" t="s">
        <v>101</v>
      </c>
      <c r="U610" s="83" t="s">
        <v>131</v>
      </c>
      <c r="V610" s="182"/>
      <c r="W610" s="83"/>
      <c r="X610" s="182"/>
      <c r="Y610" s="89" t="s">
        <v>9644</v>
      </c>
      <c r="Z610" s="88"/>
      <c r="AA610" s="88"/>
    </row>
    <row r="611" ht="22.5" customHeight="1">
      <c r="A611" s="91">
        <f>COUNTIF('Call &amp; Chat K.-Laura'!$H$279:$H$1191,H611)</f>
        <v>1</v>
      </c>
      <c r="B611" s="488">
        <v>46112.0</v>
      </c>
      <c r="C611" s="91" t="s">
        <v>83</v>
      </c>
      <c r="D611" s="91" t="s">
        <v>125</v>
      </c>
      <c r="E611" s="91">
        <v>191.0</v>
      </c>
      <c r="F611" s="78">
        <v>46112.0</v>
      </c>
      <c r="G611" s="76" t="s">
        <v>9645</v>
      </c>
      <c r="H611" s="76" t="s">
        <v>9646</v>
      </c>
      <c r="I611" s="88" t="s">
        <v>9647</v>
      </c>
      <c r="J611" s="88" t="s">
        <v>9648</v>
      </c>
      <c r="K611" s="475" t="s">
        <v>9648</v>
      </c>
      <c r="L611" s="76" t="s">
        <v>9649</v>
      </c>
      <c r="M611" s="76" t="s">
        <v>9649</v>
      </c>
      <c r="N611" s="92">
        <v>45981.0</v>
      </c>
      <c r="O611" s="74">
        <v>45995.0</v>
      </c>
      <c r="P611" s="76" t="s">
        <v>124</v>
      </c>
      <c r="Q611" s="91">
        <v>1.0</v>
      </c>
      <c r="R611" s="83" t="s">
        <v>126</v>
      </c>
      <c r="S611" s="83" t="s">
        <v>145</v>
      </c>
      <c r="T611" s="83" t="s">
        <v>101</v>
      </c>
      <c r="U611" s="83" t="s">
        <v>131</v>
      </c>
      <c r="V611" s="182"/>
      <c r="W611" s="83"/>
      <c r="X611" s="182"/>
      <c r="Y611" s="89"/>
      <c r="Z611" s="88"/>
      <c r="AA611" s="88"/>
    </row>
    <row r="612" ht="22.5" customHeight="1">
      <c r="A612" s="91">
        <f>COUNTIF('Call &amp; Chat K.-Laura'!$H$279:$H$1191,H612)</f>
        <v>1</v>
      </c>
      <c r="B612" s="488">
        <v>46112.0</v>
      </c>
      <c r="C612" s="91" t="s">
        <v>83</v>
      </c>
      <c r="D612" s="91" t="s">
        <v>125</v>
      </c>
      <c r="E612" s="91">
        <v>192.0</v>
      </c>
      <c r="F612" s="78">
        <v>46112.0</v>
      </c>
      <c r="G612" s="76" t="s">
        <v>9650</v>
      </c>
      <c r="H612" s="76" t="s">
        <v>9651</v>
      </c>
      <c r="I612" s="88" t="s">
        <v>9652</v>
      </c>
      <c r="J612" s="88" t="s">
        <v>9653</v>
      </c>
      <c r="K612" s="475" t="s">
        <v>9653</v>
      </c>
      <c r="L612" s="76" t="s">
        <v>9656</v>
      </c>
      <c r="M612" s="76" t="s">
        <v>9658</v>
      </c>
      <c r="N612" s="92">
        <v>45982.0</v>
      </c>
      <c r="O612" s="74">
        <v>45996.0</v>
      </c>
      <c r="P612" s="76" t="s">
        <v>124</v>
      </c>
      <c r="Q612" s="91">
        <v>1.0</v>
      </c>
      <c r="R612" s="83" t="s">
        <v>126</v>
      </c>
      <c r="S612" s="83" t="s">
        <v>145</v>
      </c>
      <c r="T612" s="83" t="s">
        <v>101</v>
      </c>
      <c r="U612" s="83" t="s">
        <v>131</v>
      </c>
      <c r="V612" s="182"/>
      <c r="W612" s="83"/>
      <c r="X612" s="182"/>
      <c r="Y612" s="89"/>
      <c r="Z612" s="88"/>
      <c r="AA612" s="88"/>
    </row>
    <row r="613" ht="22.5" customHeight="1">
      <c r="A613" s="91">
        <f>COUNTIF('Call &amp; Chat K.-Laura'!$H$279:$H$1191,H613)</f>
        <v>1</v>
      </c>
      <c r="B613" s="488">
        <v>46112.0</v>
      </c>
      <c r="C613" s="91" t="s">
        <v>83</v>
      </c>
      <c r="D613" s="91" t="s">
        <v>125</v>
      </c>
      <c r="E613" s="91">
        <v>193.0</v>
      </c>
      <c r="F613" s="78">
        <v>46112.0</v>
      </c>
      <c r="G613" s="76" t="s">
        <v>9661</v>
      </c>
      <c r="H613" s="76" t="s">
        <v>9662</v>
      </c>
      <c r="I613" s="88" t="s">
        <v>9664</v>
      </c>
      <c r="J613" s="88" t="s">
        <v>9665</v>
      </c>
      <c r="K613" s="475" t="s">
        <v>9665</v>
      </c>
      <c r="L613" s="76" t="s">
        <v>9666</v>
      </c>
      <c r="M613" s="76" t="s">
        <v>9666</v>
      </c>
      <c r="N613" s="92">
        <v>45982.0</v>
      </c>
      <c r="O613" s="74">
        <v>45996.0</v>
      </c>
      <c r="P613" s="76" t="s">
        <v>213</v>
      </c>
      <c r="Q613" s="91">
        <v>0.0</v>
      </c>
      <c r="R613" s="83" t="s">
        <v>251</v>
      </c>
      <c r="S613" s="83" t="s">
        <v>195</v>
      </c>
      <c r="T613" s="83" t="s">
        <v>128</v>
      </c>
      <c r="U613" s="83" t="s">
        <v>131</v>
      </c>
      <c r="V613" s="182"/>
      <c r="W613" s="83"/>
      <c r="X613" s="182"/>
      <c r="Y613" s="89" t="s">
        <v>9667</v>
      </c>
      <c r="Z613" s="88"/>
      <c r="AA613" s="88"/>
    </row>
    <row r="614" ht="22.5" customHeight="1">
      <c r="A614" s="91">
        <f>COUNTIF('Call &amp; Chat K.-Laura'!$H$279:$H$1191,H614)</f>
        <v>1</v>
      </c>
      <c r="B614" s="488">
        <v>46112.0</v>
      </c>
      <c r="C614" s="91" t="s">
        <v>83</v>
      </c>
      <c r="D614" s="91" t="s">
        <v>125</v>
      </c>
      <c r="E614" s="91">
        <v>194.0</v>
      </c>
      <c r="F614" s="78">
        <v>46112.0</v>
      </c>
      <c r="G614" s="76" t="s">
        <v>9669</v>
      </c>
      <c r="H614" s="76" t="s">
        <v>9670</v>
      </c>
      <c r="I614" s="88" t="s">
        <v>9671</v>
      </c>
      <c r="J614" s="88" t="s">
        <v>9672</v>
      </c>
      <c r="K614" s="475" t="s">
        <v>9672</v>
      </c>
      <c r="L614" s="76" t="s">
        <v>9673</v>
      </c>
      <c r="M614" s="76" t="s">
        <v>9673</v>
      </c>
      <c r="N614" s="92">
        <v>45983.0</v>
      </c>
      <c r="O614" s="74">
        <v>45997.0</v>
      </c>
      <c r="P614" s="76" t="s">
        <v>124</v>
      </c>
      <c r="Q614" s="91">
        <v>0.0</v>
      </c>
      <c r="R614" s="83" t="s">
        <v>251</v>
      </c>
      <c r="S614" s="83" t="s">
        <v>195</v>
      </c>
      <c r="T614" s="83" t="s">
        <v>128</v>
      </c>
      <c r="U614" s="83" t="s">
        <v>302</v>
      </c>
      <c r="V614" s="182"/>
      <c r="W614" s="83"/>
      <c r="X614" s="182"/>
      <c r="Y614" s="89" t="s">
        <v>9674</v>
      </c>
      <c r="Z614" s="88"/>
      <c r="AA614" s="88"/>
    </row>
    <row r="615" ht="22.5" customHeight="1">
      <c r="A615" s="91">
        <f>COUNTIF('Call &amp; Chat K.-Laura'!$H$279:$H$1191,H615)</f>
        <v>1</v>
      </c>
      <c r="B615" s="488">
        <v>46112.0</v>
      </c>
      <c r="C615" s="91" t="s">
        <v>83</v>
      </c>
      <c r="D615" s="91" t="s">
        <v>125</v>
      </c>
      <c r="E615" s="91">
        <v>195.0</v>
      </c>
      <c r="F615" s="78">
        <v>46112.0</v>
      </c>
      <c r="G615" s="76" t="s">
        <v>9676</v>
      </c>
      <c r="H615" s="76" t="s">
        <v>9677</v>
      </c>
      <c r="I615" s="88" t="s">
        <v>9678</v>
      </c>
      <c r="J615" s="88" t="s">
        <v>9679</v>
      </c>
      <c r="K615" s="475" t="s">
        <v>9679</v>
      </c>
      <c r="L615" s="76"/>
      <c r="M615" s="76" t="s">
        <v>9680</v>
      </c>
      <c r="N615" s="92">
        <v>45983.0</v>
      </c>
      <c r="O615" s="74">
        <v>45997.0</v>
      </c>
      <c r="P615" s="76" t="s">
        <v>124</v>
      </c>
      <c r="Q615" s="91">
        <v>1.0</v>
      </c>
      <c r="R615" s="83" t="s">
        <v>126</v>
      </c>
      <c r="S615" s="83" t="s">
        <v>145</v>
      </c>
      <c r="T615" s="83" t="s">
        <v>101</v>
      </c>
      <c r="U615" s="83" t="s">
        <v>131</v>
      </c>
      <c r="V615" s="182"/>
      <c r="W615" s="83"/>
      <c r="X615" s="182"/>
      <c r="Y615" s="89"/>
      <c r="Z615" s="88"/>
      <c r="AA615" s="88"/>
    </row>
    <row r="616" ht="22.5" customHeight="1">
      <c r="A616" s="91">
        <f>COUNTIF('Call &amp; Chat K.-Laura'!$H$279:$H$1191,H616)</f>
        <v>3</v>
      </c>
      <c r="B616" s="488">
        <v>46112.0</v>
      </c>
      <c r="C616" s="91" t="s">
        <v>83</v>
      </c>
      <c r="D616" s="91" t="s">
        <v>125</v>
      </c>
      <c r="E616" s="91">
        <v>196.0</v>
      </c>
      <c r="F616" s="78">
        <v>46112.0</v>
      </c>
      <c r="G616" s="76" t="s">
        <v>9681</v>
      </c>
      <c r="H616" s="76" t="s">
        <v>9682</v>
      </c>
      <c r="I616" s="88" t="s">
        <v>9683</v>
      </c>
      <c r="J616" s="88" t="s">
        <v>9684</v>
      </c>
      <c r="K616" s="475" t="s">
        <v>9684</v>
      </c>
      <c r="L616" s="76" t="s">
        <v>9685</v>
      </c>
      <c r="M616" s="76" t="s">
        <v>9685</v>
      </c>
      <c r="N616" s="92">
        <v>45987.0</v>
      </c>
      <c r="O616" s="74">
        <v>46001.0</v>
      </c>
      <c r="P616" s="76" t="s">
        <v>124</v>
      </c>
      <c r="Q616" s="91">
        <v>0.0</v>
      </c>
      <c r="R616" s="83" t="s">
        <v>251</v>
      </c>
      <c r="S616" s="83" t="s">
        <v>195</v>
      </c>
      <c r="T616" s="83" t="s">
        <v>128</v>
      </c>
      <c r="U616" s="83" t="s">
        <v>302</v>
      </c>
      <c r="V616" s="182"/>
      <c r="W616" s="83"/>
      <c r="X616" s="182"/>
      <c r="Y616" s="89" t="s">
        <v>9691</v>
      </c>
      <c r="Z616" s="88"/>
      <c r="AA616" s="88"/>
    </row>
    <row r="617" ht="22.5" customHeight="1">
      <c r="A617" s="91">
        <f>COUNTIF('Call &amp; Chat K.-Laura'!$H$279:$H$1191,H617)</f>
        <v>1</v>
      </c>
      <c r="B617" s="488">
        <v>46112.0</v>
      </c>
      <c r="C617" s="91" t="s">
        <v>83</v>
      </c>
      <c r="D617" s="91" t="s">
        <v>125</v>
      </c>
      <c r="E617" s="91">
        <v>197.0</v>
      </c>
      <c r="F617" s="78">
        <v>46112.0</v>
      </c>
      <c r="G617" s="76" t="s">
        <v>9692</v>
      </c>
      <c r="H617" s="76" t="s">
        <v>9693</v>
      </c>
      <c r="I617" s="88" t="s">
        <v>9694</v>
      </c>
      <c r="J617" s="88" t="s">
        <v>9695</v>
      </c>
      <c r="K617" s="475" t="s">
        <v>9695</v>
      </c>
      <c r="L617" s="76" t="s">
        <v>9696</v>
      </c>
      <c r="M617" s="76" t="s">
        <v>9697</v>
      </c>
      <c r="N617" s="92">
        <v>45987.0</v>
      </c>
      <c r="O617" s="74">
        <v>46001.0</v>
      </c>
      <c r="P617" s="76" t="s">
        <v>124</v>
      </c>
      <c r="Q617" s="91">
        <v>1.0</v>
      </c>
      <c r="R617" s="83" t="s">
        <v>126</v>
      </c>
      <c r="S617" s="83" t="s">
        <v>145</v>
      </c>
      <c r="T617" s="83" t="s">
        <v>101</v>
      </c>
      <c r="U617" s="83" t="s">
        <v>131</v>
      </c>
      <c r="V617" s="182"/>
      <c r="W617" s="83"/>
      <c r="X617" s="182"/>
      <c r="Y617" s="89"/>
      <c r="Z617" s="88"/>
      <c r="AA617" s="88"/>
    </row>
    <row r="618" ht="22.5" customHeight="1">
      <c r="A618" s="91">
        <f>COUNTIF('Call &amp; Chat K.-Laura'!$H$279:$H$1191,H618)</f>
        <v>1</v>
      </c>
      <c r="B618" s="488">
        <v>46112.0</v>
      </c>
      <c r="C618" s="91" t="s">
        <v>83</v>
      </c>
      <c r="D618" s="91" t="s">
        <v>125</v>
      </c>
      <c r="E618" s="91">
        <v>198.0</v>
      </c>
      <c r="F618" s="78">
        <v>46112.0</v>
      </c>
      <c r="G618" s="76" t="s">
        <v>9698</v>
      </c>
      <c r="H618" s="76" t="s">
        <v>9699</v>
      </c>
      <c r="I618" s="88" t="s">
        <v>9700</v>
      </c>
      <c r="J618" s="88" t="s">
        <v>9701</v>
      </c>
      <c r="K618" s="475" t="s">
        <v>9701</v>
      </c>
      <c r="L618" s="76" t="s">
        <v>9702</v>
      </c>
      <c r="M618" s="76" t="s">
        <v>9703</v>
      </c>
      <c r="N618" s="92">
        <v>45987.0</v>
      </c>
      <c r="O618" s="74">
        <v>46001.0</v>
      </c>
      <c r="P618" s="76" t="s">
        <v>124</v>
      </c>
      <c r="Q618" s="91">
        <v>0.0</v>
      </c>
      <c r="R618" s="83" t="s">
        <v>350</v>
      </c>
      <c r="S618" s="83" t="s">
        <v>195</v>
      </c>
      <c r="T618" s="83" t="s">
        <v>128</v>
      </c>
      <c r="U618" s="83" t="s">
        <v>302</v>
      </c>
      <c r="V618" s="182"/>
      <c r="W618" s="83"/>
      <c r="X618" s="182"/>
      <c r="Y618" s="89" t="s">
        <v>9704</v>
      </c>
      <c r="Z618" s="88"/>
      <c r="AA618" s="88"/>
    </row>
    <row r="619" ht="22.5" customHeight="1">
      <c r="A619" s="91">
        <f>COUNTIF('Call &amp; Chat K.-Laura'!$H$279:$H$1191,H619)</f>
        <v>1</v>
      </c>
      <c r="B619" s="488">
        <v>46112.0</v>
      </c>
      <c r="C619" s="91" t="s">
        <v>83</v>
      </c>
      <c r="D619" s="91" t="s">
        <v>125</v>
      </c>
      <c r="E619" s="91">
        <v>199.0</v>
      </c>
      <c r="F619" s="78">
        <v>46112.0</v>
      </c>
      <c r="G619" s="76" t="s">
        <v>9712</v>
      </c>
      <c r="H619" s="76" t="s">
        <v>9713</v>
      </c>
      <c r="I619" s="88" t="s">
        <v>9714</v>
      </c>
      <c r="J619" s="88" t="s">
        <v>9715</v>
      </c>
      <c r="K619" s="475" t="s">
        <v>9715</v>
      </c>
      <c r="L619" s="76"/>
      <c r="M619" s="76" t="s">
        <v>9716</v>
      </c>
      <c r="N619" s="92">
        <v>45988.0</v>
      </c>
      <c r="O619" s="74">
        <v>46002.0</v>
      </c>
      <c r="P619" s="76" t="s">
        <v>124</v>
      </c>
      <c r="Q619" s="91">
        <v>0.0</v>
      </c>
      <c r="R619" s="83" t="s">
        <v>126</v>
      </c>
      <c r="S619" s="83" t="s">
        <v>195</v>
      </c>
      <c r="T619" s="83" t="s">
        <v>128</v>
      </c>
      <c r="U619" s="83" t="s">
        <v>131</v>
      </c>
      <c r="V619" s="182"/>
      <c r="W619" s="83"/>
      <c r="X619" s="182"/>
      <c r="Y619" s="89"/>
      <c r="Z619" s="88"/>
      <c r="AA619" s="88"/>
    </row>
    <row r="620" ht="22.5" customHeight="1">
      <c r="A620" s="91">
        <f>COUNTIF('Call &amp; Chat K.-Laura'!$H$279:$H$1191,H620)</f>
        <v>1</v>
      </c>
      <c r="B620" s="488">
        <v>46112.0</v>
      </c>
      <c r="C620" s="91" t="s">
        <v>83</v>
      </c>
      <c r="D620" s="91" t="s">
        <v>125</v>
      </c>
      <c r="E620" s="91">
        <v>200.0</v>
      </c>
      <c r="F620" s="78">
        <v>46112.0</v>
      </c>
      <c r="G620" s="76" t="s">
        <v>9717</v>
      </c>
      <c r="H620" s="76" t="s">
        <v>9718</v>
      </c>
      <c r="I620" s="88" t="s">
        <v>9720</v>
      </c>
      <c r="J620" s="88" t="s">
        <v>9721</v>
      </c>
      <c r="K620" s="475" t="s">
        <v>9721</v>
      </c>
      <c r="L620" s="76" t="s">
        <v>9722</v>
      </c>
      <c r="M620" s="76" t="s">
        <v>9722</v>
      </c>
      <c r="N620" s="92">
        <v>45989.0</v>
      </c>
      <c r="O620" s="74">
        <v>46003.0</v>
      </c>
      <c r="P620" s="76" t="s">
        <v>143</v>
      </c>
      <c r="Q620" s="91">
        <v>1.0</v>
      </c>
      <c r="R620" s="83" t="s">
        <v>126</v>
      </c>
      <c r="S620" s="83" t="s">
        <v>145</v>
      </c>
      <c r="T620" s="83" t="s">
        <v>101</v>
      </c>
      <c r="U620" s="83" t="s">
        <v>131</v>
      </c>
      <c r="V620" s="182"/>
      <c r="W620" s="83"/>
      <c r="X620" s="182"/>
      <c r="Y620" s="89"/>
      <c r="Z620" s="88"/>
      <c r="AA620" s="88"/>
    </row>
    <row r="621" ht="22.5" customHeight="1">
      <c r="A621" s="91">
        <f>COUNTIF('Call &amp; Chat K.-Laura'!$H$279:$H$1191,H621)</f>
        <v>1</v>
      </c>
      <c r="B621" s="488">
        <v>46112.0</v>
      </c>
      <c r="C621" s="91" t="s">
        <v>83</v>
      </c>
      <c r="D621" s="91" t="s">
        <v>125</v>
      </c>
      <c r="E621" s="91">
        <v>201.0</v>
      </c>
      <c r="F621" s="78">
        <v>46112.0</v>
      </c>
      <c r="G621" s="76" t="s">
        <v>9729</v>
      </c>
      <c r="H621" s="76" t="s">
        <v>9730</v>
      </c>
      <c r="I621" s="88" t="s">
        <v>9731</v>
      </c>
      <c r="J621" s="88" t="s">
        <v>9732</v>
      </c>
      <c r="K621" s="475" t="s">
        <v>9732</v>
      </c>
      <c r="L621" s="76" t="s">
        <v>9733</v>
      </c>
      <c r="M621" s="76" t="s">
        <v>9733</v>
      </c>
      <c r="N621" s="92">
        <v>45989.0</v>
      </c>
      <c r="O621" s="74">
        <v>46003.0</v>
      </c>
      <c r="P621" s="76" t="s">
        <v>124</v>
      </c>
      <c r="Q621" s="91">
        <v>1.0</v>
      </c>
      <c r="R621" s="83" t="s">
        <v>126</v>
      </c>
      <c r="S621" s="83" t="s">
        <v>145</v>
      </c>
      <c r="T621" s="83" t="s">
        <v>101</v>
      </c>
      <c r="U621" s="83" t="s">
        <v>131</v>
      </c>
      <c r="V621" s="182"/>
      <c r="W621" s="83"/>
      <c r="X621" s="182"/>
      <c r="Y621" s="89"/>
      <c r="Z621" s="88"/>
      <c r="AA621" s="88"/>
    </row>
    <row r="622" ht="22.5" customHeight="1">
      <c r="A622" s="91">
        <f>COUNTIF('Call &amp; Chat K.-Laura'!$H$279:$H$1191,H622)</f>
        <v>1</v>
      </c>
      <c r="B622" s="488">
        <v>46112.0</v>
      </c>
      <c r="C622" s="91" t="s">
        <v>83</v>
      </c>
      <c r="D622" s="91" t="s">
        <v>125</v>
      </c>
      <c r="E622" s="91">
        <v>202.0</v>
      </c>
      <c r="F622" s="78">
        <v>46112.0</v>
      </c>
      <c r="G622" s="76" t="s">
        <v>9734</v>
      </c>
      <c r="H622" s="76" t="s">
        <v>9735</v>
      </c>
      <c r="I622" s="88" t="s">
        <v>9736</v>
      </c>
      <c r="J622" s="88" t="s">
        <v>980</v>
      </c>
      <c r="K622" s="475" t="s">
        <v>980</v>
      </c>
      <c r="L622" s="76" t="s">
        <v>9737</v>
      </c>
      <c r="M622" s="76" t="s">
        <v>9737</v>
      </c>
      <c r="N622" s="92">
        <v>45990.0</v>
      </c>
      <c r="O622" s="74">
        <v>46004.0</v>
      </c>
      <c r="P622" s="76" t="s">
        <v>98</v>
      </c>
      <c r="Q622" s="91">
        <v>0.0</v>
      </c>
      <c r="R622" s="83" t="s">
        <v>126</v>
      </c>
      <c r="S622" s="83" t="s">
        <v>195</v>
      </c>
      <c r="T622" s="83" t="s">
        <v>128</v>
      </c>
      <c r="U622" s="83" t="s">
        <v>302</v>
      </c>
      <c r="V622" s="182"/>
      <c r="W622" s="83"/>
      <c r="X622" s="182"/>
      <c r="Y622" s="89" t="s">
        <v>9738</v>
      </c>
      <c r="Z622" s="88"/>
      <c r="AA622" s="88"/>
    </row>
    <row r="623" ht="22.5" customHeight="1">
      <c r="A623" s="91">
        <f>COUNTIF('Call &amp; Chat K.-Laura'!$H$279:$H$1191,H623)</f>
        <v>1</v>
      </c>
      <c r="B623" s="488">
        <v>46112.0</v>
      </c>
      <c r="C623" s="91" t="s">
        <v>83</v>
      </c>
      <c r="D623" s="91" t="s">
        <v>125</v>
      </c>
      <c r="E623" s="91">
        <v>203.0</v>
      </c>
      <c r="F623" s="78">
        <v>46112.0</v>
      </c>
      <c r="G623" s="76" t="s">
        <v>9739</v>
      </c>
      <c r="H623" s="76" t="s">
        <v>9740</v>
      </c>
      <c r="I623" s="88" t="s">
        <v>9741</v>
      </c>
      <c r="J623" s="88" t="s">
        <v>9742</v>
      </c>
      <c r="K623" s="475" t="s">
        <v>9742</v>
      </c>
      <c r="L623" s="76" t="s">
        <v>9743</v>
      </c>
      <c r="M623" s="76" t="s">
        <v>9743</v>
      </c>
      <c r="N623" s="92">
        <v>45992.0</v>
      </c>
      <c r="O623" s="74">
        <v>46006.0</v>
      </c>
      <c r="P623" s="76" t="s">
        <v>124</v>
      </c>
      <c r="Q623" s="91">
        <v>1.0</v>
      </c>
      <c r="R623" s="83" t="s">
        <v>251</v>
      </c>
      <c r="S623" s="83" t="s">
        <v>145</v>
      </c>
      <c r="T623" s="83" t="s">
        <v>101</v>
      </c>
      <c r="U623" s="83" t="s">
        <v>131</v>
      </c>
      <c r="V623" s="182"/>
      <c r="W623" s="83"/>
      <c r="X623" s="182"/>
      <c r="Y623" s="89"/>
      <c r="Z623" s="88"/>
      <c r="AA623" s="88"/>
    </row>
    <row r="624" ht="22.5" customHeight="1">
      <c r="A624" s="91">
        <f>COUNTIF('Call &amp; Chat K.-Laura'!$H$279:$H$1191,H624)</f>
        <v>3</v>
      </c>
      <c r="B624" s="488">
        <v>46112.0</v>
      </c>
      <c r="C624" s="91" t="s">
        <v>83</v>
      </c>
      <c r="D624" s="91" t="s">
        <v>125</v>
      </c>
      <c r="E624" s="91">
        <v>204.0</v>
      </c>
      <c r="F624" s="78">
        <v>46112.0</v>
      </c>
      <c r="G624" s="76" t="s">
        <v>9744</v>
      </c>
      <c r="H624" s="76" t="s">
        <v>9745</v>
      </c>
      <c r="I624" s="88" t="s">
        <v>9746</v>
      </c>
      <c r="J624" s="88" t="s">
        <v>9747</v>
      </c>
      <c r="K624" s="475" t="s">
        <v>9747</v>
      </c>
      <c r="L624" s="76" t="s">
        <v>9748</v>
      </c>
      <c r="M624" s="76" t="s">
        <v>9749</v>
      </c>
      <c r="N624" s="92">
        <v>45993.0</v>
      </c>
      <c r="O624" s="74">
        <v>46007.0</v>
      </c>
      <c r="P624" s="76" t="s">
        <v>95</v>
      </c>
      <c r="Q624" s="91">
        <v>1.0</v>
      </c>
      <c r="R624" s="83" t="s">
        <v>126</v>
      </c>
      <c r="S624" s="83" t="s">
        <v>145</v>
      </c>
      <c r="T624" s="83" t="s">
        <v>101</v>
      </c>
      <c r="U624" s="83" t="s">
        <v>131</v>
      </c>
      <c r="V624" s="182"/>
      <c r="W624" s="83"/>
      <c r="X624" s="182"/>
      <c r="Y624" s="89"/>
      <c r="Z624" s="88"/>
      <c r="AA624" s="88"/>
    </row>
    <row r="625" ht="22.5" customHeight="1">
      <c r="A625" s="91">
        <f>COUNTIF('Call &amp; Chat K.-Laura'!$H$279:$H$1191,H625)</f>
        <v>1</v>
      </c>
      <c r="B625" s="488">
        <v>46112.0</v>
      </c>
      <c r="C625" s="91" t="s">
        <v>83</v>
      </c>
      <c r="D625" s="91" t="s">
        <v>125</v>
      </c>
      <c r="E625" s="91">
        <v>205.0</v>
      </c>
      <c r="F625" s="78">
        <v>46112.0</v>
      </c>
      <c r="G625" s="76" t="s">
        <v>9750</v>
      </c>
      <c r="H625" s="76" t="s">
        <v>9751</v>
      </c>
      <c r="I625" s="88" t="s">
        <v>9752</v>
      </c>
      <c r="J625" s="88" t="s">
        <v>9753</v>
      </c>
      <c r="K625" s="475" t="s">
        <v>9753</v>
      </c>
      <c r="L625" s="76" t="s">
        <v>9754</v>
      </c>
      <c r="M625" s="76" t="s">
        <v>9755</v>
      </c>
      <c r="N625" s="92">
        <v>45993.0</v>
      </c>
      <c r="O625" s="74">
        <v>46007.0</v>
      </c>
      <c r="P625" s="76" t="s">
        <v>124</v>
      </c>
      <c r="Q625" s="91">
        <v>1.0</v>
      </c>
      <c r="R625" s="83" t="s">
        <v>126</v>
      </c>
      <c r="S625" s="83" t="s">
        <v>145</v>
      </c>
      <c r="T625" s="83" t="s">
        <v>101</v>
      </c>
      <c r="U625" s="83" t="s">
        <v>131</v>
      </c>
      <c r="V625" s="182"/>
      <c r="W625" s="83"/>
      <c r="X625" s="182"/>
      <c r="Y625" s="89"/>
      <c r="Z625" s="88"/>
      <c r="AA625" s="88"/>
    </row>
    <row r="626" ht="22.5" customHeight="1">
      <c r="A626" s="91">
        <f>COUNTIF('Call &amp; Chat K.-Laura'!$H$279:$H$1191,H626)</f>
        <v>1</v>
      </c>
      <c r="B626" s="488">
        <v>46112.0</v>
      </c>
      <c r="C626" s="91" t="s">
        <v>83</v>
      </c>
      <c r="D626" s="91" t="s">
        <v>125</v>
      </c>
      <c r="E626" s="91">
        <v>206.0</v>
      </c>
      <c r="F626" s="78">
        <v>46112.0</v>
      </c>
      <c r="G626" s="76" t="s">
        <v>9757</v>
      </c>
      <c r="H626" s="76" t="s">
        <v>9758</v>
      </c>
      <c r="I626" s="88" t="s">
        <v>9759</v>
      </c>
      <c r="J626" s="88" t="s">
        <v>9760</v>
      </c>
      <c r="K626" s="475" t="s">
        <v>9760</v>
      </c>
      <c r="L626" s="76" t="s">
        <v>9761</v>
      </c>
      <c r="M626" s="76" t="s">
        <v>9761</v>
      </c>
      <c r="N626" s="92">
        <v>45993.0</v>
      </c>
      <c r="O626" s="74">
        <v>46007.0</v>
      </c>
      <c r="P626" s="76" t="s">
        <v>124</v>
      </c>
      <c r="Q626" s="91">
        <v>1.0</v>
      </c>
      <c r="R626" s="83" t="s">
        <v>126</v>
      </c>
      <c r="S626" s="83" t="s">
        <v>145</v>
      </c>
      <c r="T626" s="83" t="s">
        <v>101</v>
      </c>
      <c r="U626" s="83" t="s">
        <v>131</v>
      </c>
      <c r="V626" s="182"/>
      <c r="W626" s="83"/>
      <c r="X626" s="182"/>
      <c r="Y626" s="89"/>
      <c r="Z626" s="88"/>
      <c r="AA626" s="88"/>
    </row>
    <row r="627" ht="22.5" customHeight="1">
      <c r="A627" s="91">
        <f>COUNTIF('Call &amp; Chat K.-Laura'!$H$279:$H$1191,H627)</f>
        <v>1</v>
      </c>
      <c r="B627" s="488">
        <v>46112.0</v>
      </c>
      <c r="C627" s="91" t="s">
        <v>83</v>
      </c>
      <c r="D627" s="91" t="s">
        <v>125</v>
      </c>
      <c r="E627" s="91">
        <v>207.0</v>
      </c>
      <c r="F627" s="78">
        <v>46112.0</v>
      </c>
      <c r="G627" s="76" t="s">
        <v>9762</v>
      </c>
      <c r="H627" s="76" t="s">
        <v>9763</v>
      </c>
      <c r="I627" s="88" t="s">
        <v>9764</v>
      </c>
      <c r="J627" s="88" t="s">
        <v>9765</v>
      </c>
      <c r="K627" s="475" t="s">
        <v>9765</v>
      </c>
      <c r="L627" s="76"/>
      <c r="M627" s="76" t="s">
        <v>9766</v>
      </c>
      <c r="N627" s="92">
        <v>45993.0</v>
      </c>
      <c r="O627" s="74">
        <v>46007.0</v>
      </c>
      <c r="P627" s="76" t="s">
        <v>124</v>
      </c>
      <c r="Q627" s="91">
        <v>0.0</v>
      </c>
      <c r="R627" s="83" t="s">
        <v>126</v>
      </c>
      <c r="S627" s="83" t="s">
        <v>195</v>
      </c>
      <c r="T627" s="83" t="s">
        <v>128</v>
      </c>
      <c r="U627" s="83" t="s">
        <v>302</v>
      </c>
      <c r="V627" s="182"/>
      <c r="W627" s="83"/>
      <c r="X627" s="182"/>
      <c r="Y627" s="89" t="s">
        <v>9767</v>
      </c>
      <c r="Z627" s="88"/>
      <c r="AA627" s="88"/>
    </row>
    <row r="628" ht="22.5" customHeight="1">
      <c r="A628" s="91">
        <f>COUNTIF('Call &amp; Chat K.-Laura'!$H$279:$H$1191,H628)</f>
        <v>1</v>
      </c>
      <c r="B628" s="488">
        <v>46112.0</v>
      </c>
      <c r="C628" s="91" t="s">
        <v>83</v>
      </c>
      <c r="D628" s="91" t="s">
        <v>125</v>
      </c>
      <c r="E628" s="91">
        <v>208.0</v>
      </c>
      <c r="F628" s="78">
        <v>46112.0</v>
      </c>
      <c r="G628" s="76" t="s">
        <v>9769</v>
      </c>
      <c r="H628" s="76" t="s">
        <v>9770</v>
      </c>
      <c r="I628" s="88" t="s">
        <v>9771</v>
      </c>
      <c r="J628" s="88" t="s">
        <v>9773</v>
      </c>
      <c r="K628" s="475" t="s">
        <v>9773</v>
      </c>
      <c r="L628" s="76" t="s">
        <v>9774</v>
      </c>
      <c r="M628" s="76" t="s">
        <v>9774</v>
      </c>
      <c r="N628" s="92">
        <v>45993.0</v>
      </c>
      <c r="O628" s="74">
        <v>46007.0</v>
      </c>
      <c r="P628" s="76" t="s">
        <v>124</v>
      </c>
      <c r="Q628" s="91">
        <v>1.0</v>
      </c>
      <c r="R628" s="83" t="s">
        <v>126</v>
      </c>
      <c r="S628" s="83" t="s">
        <v>145</v>
      </c>
      <c r="T628" s="83" t="s">
        <v>101</v>
      </c>
      <c r="U628" s="83" t="s">
        <v>131</v>
      </c>
      <c r="V628" s="182"/>
      <c r="W628" s="83"/>
      <c r="X628" s="182"/>
      <c r="Y628" s="89"/>
      <c r="Z628" s="88"/>
      <c r="AA628" s="88"/>
    </row>
    <row r="629" ht="22.5" customHeight="1">
      <c r="A629" s="91">
        <f>COUNTIF('Call &amp; Chat K.-Laura'!$H$279:$H$1191,H629)</f>
        <v>1</v>
      </c>
      <c r="B629" s="488">
        <v>46112.0</v>
      </c>
      <c r="C629" s="91" t="s">
        <v>83</v>
      </c>
      <c r="D629" s="91" t="s">
        <v>125</v>
      </c>
      <c r="E629" s="91">
        <v>209.0</v>
      </c>
      <c r="F629" s="78">
        <v>46112.0</v>
      </c>
      <c r="G629" s="76" t="s">
        <v>9775</v>
      </c>
      <c r="H629" s="76" t="s">
        <v>9776</v>
      </c>
      <c r="I629" s="88" t="s">
        <v>9777</v>
      </c>
      <c r="J629" s="88" t="s">
        <v>9778</v>
      </c>
      <c r="K629" s="475" t="s">
        <v>9778</v>
      </c>
      <c r="L629" s="76" t="s">
        <v>9779</v>
      </c>
      <c r="M629" s="76" t="s">
        <v>9779</v>
      </c>
      <c r="N629" s="92">
        <v>45993.0</v>
      </c>
      <c r="O629" s="74">
        <v>46007.0</v>
      </c>
      <c r="P629" s="76" t="s">
        <v>278</v>
      </c>
      <c r="Q629" s="91">
        <v>0.0</v>
      </c>
      <c r="R629" s="83" t="s">
        <v>251</v>
      </c>
      <c r="S629" s="83" t="s">
        <v>127</v>
      </c>
      <c r="T629" s="83" t="s">
        <v>128</v>
      </c>
      <c r="U629" s="83" t="s">
        <v>131</v>
      </c>
      <c r="V629" s="182"/>
      <c r="W629" s="83"/>
      <c r="X629" s="182"/>
      <c r="Y629" s="89" t="s">
        <v>9780</v>
      </c>
      <c r="Z629" s="88"/>
      <c r="AA629" s="88"/>
    </row>
    <row r="630" ht="22.5" customHeight="1">
      <c r="A630" s="91">
        <f>COUNTIF('Call &amp; Chat K.-Laura'!$H$279:$H$1191,H630)</f>
        <v>1</v>
      </c>
      <c r="B630" s="488">
        <v>46112.0</v>
      </c>
      <c r="C630" s="91" t="s">
        <v>83</v>
      </c>
      <c r="D630" s="91" t="s">
        <v>125</v>
      </c>
      <c r="E630" s="91">
        <v>210.0</v>
      </c>
      <c r="F630" s="78">
        <v>46112.0</v>
      </c>
      <c r="G630" s="76" t="s">
        <v>9783</v>
      </c>
      <c r="H630" s="76" t="s">
        <v>9784</v>
      </c>
      <c r="I630" s="88" t="s">
        <v>9785</v>
      </c>
      <c r="J630" s="88" t="s">
        <v>9786</v>
      </c>
      <c r="K630" s="475" t="s">
        <v>9787</v>
      </c>
      <c r="L630" s="76" t="s">
        <v>9788</v>
      </c>
      <c r="M630" s="76" t="s">
        <v>9789</v>
      </c>
      <c r="N630" s="92">
        <v>45993.0</v>
      </c>
      <c r="O630" s="74">
        <v>46007.0</v>
      </c>
      <c r="P630" s="76" t="s">
        <v>124</v>
      </c>
      <c r="Q630" s="91">
        <v>1.0</v>
      </c>
      <c r="R630" s="83" t="s">
        <v>126</v>
      </c>
      <c r="S630" s="83" t="s">
        <v>145</v>
      </c>
      <c r="T630" s="83" t="s">
        <v>101</v>
      </c>
      <c r="U630" s="83" t="s">
        <v>131</v>
      </c>
      <c r="V630" s="182"/>
      <c r="W630" s="83"/>
      <c r="X630" s="182"/>
      <c r="Y630" s="89"/>
      <c r="Z630" s="88"/>
      <c r="AA630" s="88"/>
    </row>
    <row r="631" ht="22.5" customHeight="1">
      <c r="A631" s="91">
        <f>COUNTIF('Call &amp; Chat K.-Laura'!$H$279:$H$1191,H631)</f>
        <v>1</v>
      </c>
      <c r="B631" s="488">
        <v>46112.0</v>
      </c>
      <c r="C631" s="91" t="s">
        <v>83</v>
      </c>
      <c r="D631" s="91" t="s">
        <v>125</v>
      </c>
      <c r="E631" s="91">
        <v>211.0</v>
      </c>
      <c r="F631" s="78">
        <v>46112.0</v>
      </c>
      <c r="G631" s="76" t="s">
        <v>9790</v>
      </c>
      <c r="H631" s="76" t="s">
        <v>9791</v>
      </c>
      <c r="I631" s="88" t="s">
        <v>9792</v>
      </c>
      <c r="J631" s="88" t="s">
        <v>9793</v>
      </c>
      <c r="K631" s="475" t="s">
        <v>9793</v>
      </c>
      <c r="L631" s="76" t="s">
        <v>9794</v>
      </c>
      <c r="M631" s="76" t="s">
        <v>9794</v>
      </c>
      <c r="N631" s="92">
        <v>45993.0</v>
      </c>
      <c r="O631" s="74">
        <v>46007.0</v>
      </c>
      <c r="P631" s="76" t="s">
        <v>186</v>
      </c>
      <c r="Q631" s="91">
        <v>1.0</v>
      </c>
      <c r="R631" s="83" t="s">
        <v>126</v>
      </c>
      <c r="S631" s="83" t="s">
        <v>145</v>
      </c>
      <c r="T631" s="83" t="s">
        <v>101</v>
      </c>
      <c r="U631" s="83" t="s">
        <v>131</v>
      </c>
      <c r="V631" s="182"/>
      <c r="W631" s="83"/>
      <c r="X631" s="182"/>
      <c r="Y631" s="89"/>
      <c r="Z631" s="88"/>
      <c r="AA631" s="88"/>
    </row>
    <row r="632" ht="22.5" customHeight="1">
      <c r="A632" s="91">
        <f>COUNTIF('Call &amp; Chat K.-Laura'!$H$279:$H$1191,H632)</f>
        <v>1</v>
      </c>
      <c r="B632" s="488">
        <v>46112.0</v>
      </c>
      <c r="C632" s="91" t="s">
        <v>83</v>
      </c>
      <c r="D632" s="91" t="s">
        <v>125</v>
      </c>
      <c r="E632" s="91">
        <v>212.0</v>
      </c>
      <c r="F632" s="78">
        <v>46112.0</v>
      </c>
      <c r="G632" s="76" t="s">
        <v>9795</v>
      </c>
      <c r="H632" s="76" t="s">
        <v>9796</v>
      </c>
      <c r="I632" s="88" t="s">
        <v>9797</v>
      </c>
      <c r="J632" s="88" t="s">
        <v>9798</v>
      </c>
      <c r="K632" s="475" t="s">
        <v>9798</v>
      </c>
      <c r="L632" s="76" t="s">
        <v>9799</v>
      </c>
      <c r="M632" s="76" t="s">
        <v>9799</v>
      </c>
      <c r="N632" s="92">
        <v>45993.0</v>
      </c>
      <c r="O632" s="74">
        <v>46007.0</v>
      </c>
      <c r="P632" s="76" t="s">
        <v>124</v>
      </c>
      <c r="Q632" s="91">
        <v>0.0</v>
      </c>
      <c r="R632" s="83" t="s">
        <v>251</v>
      </c>
      <c r="S632" s="83" t="s">
        <v>195</v>
      </c>
      <c r="T632" s="83" t="s">
        <v>128</v>
      </c>
      <c r="U632" s="83" t="s">
        <v>302</v>
      </c>
      <c r="V632" s="182"/>
      <c r="W632" s="83"/>
      <c r="X632" s="182"/>
      <c r="Y632" s="89" t="s">
        <v>9800</v>
      </c>
      <c r="Z632" s="88"/>
      <c r="AA632" s="88"/>
    </row>
    <row r="633" ht="22.5" customHeight="1">
      <c r="A633" s="91">
        <f>COUNTIF('Call &amp; Chat K.-Laura'!$H$279:$H$1191,H633)</f>
        <v>1</v>
      </c>
      <c r="B633" s="488">
        <v>46112.0</v>
      </c>
      <c r="C633" s="91" t="s">
        <v>83</v>
      </c>
      <c r="D633" s="91" t="s">
        <v>125</v>
      </c>
      <c r="E633" s="91">
        <v>213.0</v>
      </c>
      <c r="F633" s="78">
        <v>46112.0</v>
      </c>
      <c r="G633" s="76" t="s">
        <v>9801</v>
      </c>
      <c r="H633" s="76" t="s">
        <v>9802</v>
      </c>
      <c r="I633" s="88" t="s">
        <v>9803</v>
      </c>
      <c r="J633" s="88" t="s">
        <v>9804</v>
      </c>
      <c r="K633" s="475" t="s">
        <v>9804</v>
      </c>
      <c r="L633" s="76" t="s">
        <v>9805</v>
      </c>
      <c r="M633" s="76" t="s">
        <v>9805</v>
      </c>
      <c r="N633" s="92">
        <v>45994.0</v>
      </c>
      <c r="O633" s="74">
        <v>46008.0</v>
      </c>
      <c r="P633" s="76" t="s">
        <v>124</v>
      </c>
      <c r="Q633" s="91">
        <v>0.0</v>
      </c>
      <c r="R633" s="83" t="s">
        <v>251</v>
      </c>
      <c r="S633" s="83" t="s">
        <v>195</v>
      </c>
      <c r="T633" s="83" t="s">
        <v>128</v>
      </c>
      <c r="U633" s="83" t="s">
        <v>302</v>
      </c>
      <c r="V633" s="182"/>
      <c r="W633" s="83"/>
      <c r="X633" s="182"/>
      <c r="Y633" s="89" t="s">
        <v>9800</v>
      </c>
      <c r="Z633" s="88"/>
      <c r="AA633" s="88"/>
    </row>
    <row r="634" ht="22.5" customHeight="1">
      <c r="A634" s="91">
        <f>COUNTIF('Call &amp; Chat K.-Laura'!$H$279:$H$1191,H634)</f>
        <v>1</v>
      </c>
      <c r="B634" s="488">
        <v>46112.0</v>
      </c>
      <c r="C634" s="91" t="s">
        <v>83</v>
      </c>
      <c r="D634" s="91" t="s">
        <v>125</v>
      </c>
      <c r="E634" s="91">
        <v>214.0</v>
      </c>
      <c r="F634" s="78">
        <v>46112.0</v>
      </c>
      <c r="G634" s="76" t="s">
        <v>9810</v>
      </c>
      <c r="H634" s="76" t="s">
        <v>9811</v>
      </c>
      <c r="I634" s="88" t="s">
        <v>4582</v>
      </c>
      <c r="J634" s="88" t="s">
        <v>9812</v>
      </c>
      <c r="K634" s="475" t="s">
        <v>9812</v>
      </c>
      <c r="L634" s="76" t="s">
        <v>9813</v>
      </c>
      <c r="M634" s="76" t="s">
        <v>9813</v>
      </c>
      <c r="N634" s="92">
        <v>45994.0</v>
      </c>
      <c r="O634" s="74">
        <v>46008.0</v>
      </c>
      <c r="P634" s="76" t="s">
        <v>124</v>
      </c>
      <c r="Q634" s="91">
        <v>0.0</v>
      </c>
      <c r="R634" s="83" t="s">
        <v>251</v>
      </c>
      <c r="S634" s="83" t="s">
        <v>350</v>
      </c>
      <c r="T634" s="83" t="s">
        <v>128</v>
      </c>
      <c r="U634" s="83" t="s">
        <v>302</v>
      </c>
      <c r="V634" s="182"/>
      <c r="W634" s="83"/>
      <c r="X634" s="182"/>
      <c r="Y634" s="89" t="s">
        <v>9815</v>
      </c>
      <c r="Z634" s="88"/>
      <c r="AA634" s="88"/>
    </row>
    <row r="635" ht="22.5" customHeight="1">
      <c r="A635" s="91">
        <f>COUNTIF('Call &amp; Chat K.-Laura'!$H$279:$H$1191,H635)</f>
        <v>1</v>
      </c>
      <c r="B635" s="488">
        <v>46112.0</v>
      </c>
      <c r="C635" s="91" t="s">
        <v>83</v>
      </c>
      <c r="D635" s="91" t="s">
        <v>125</v>
      </c>
      <c r="E635" s="91">
        <v>215.0</v>
      </c>
      <c r="F635" s="78">
        <v>46112.0</v>
      </c>
      <c r="G635" s="76" t="s">
        <v>9816</v>
      </c>
      <c r="H635" s="76" t="s">
        <v>9817</v>
      </c>
      <c r="I635" s="88" t="s">
        <v>9818</v>
      </c>
      <c r="J635" s="88" t="s">
        <v>9819</v>
      </c>
      <c r="K635" s="475" t="s">
        <v>9819</v>
      </c>
      <c r="L635" s="76" t="s">
        <v>9820</v>
      </c>
      <c r="M635" s="76" t="s">
        <v>9820</v>
      </c>
      <c r="N635" s="92">
        <v>45994.0</v>
      </c>
      <c r="O635" s="74">
        <v>46008.0</v>
      </c>
      <c r="P635" s="76" t="s">
        <v>95</v>
      </c>
      <c r="Q635" s="91">
        <v>1.0</v>
      </c>
      <c r="R635" s="83" t="s">
        <v>126</v>
      </c>
      <c r="S635" s="83" t="s">
        <v>145</v>
      </c>
      <c r="T635" s="83" t="s">
        <v>101</v>
      </c>
      <c r="U635" s="83" t="s">
        <v>131</v>
      </c>
      <c r="V635" s="182"/>
      <c r="W635" s="83"/>
      <c r="X635" s="182"/>
      <c r="Y635" s="89"/>
      <c r="Z635" s="88"/>
      <c r="AA635" s="88"/>
    </row>
    <row r="636" ht="22.5" customHeight="1">
      <c r="A636" s="91">
        <f>COUNTIF('Call &amp; Chat K.-Laura'!$H$279:$H$1191,H636)</f>
        <v>1</v>
      </c>
      <c r="B636" s="488">
        <v>46112.0</v>
      </c>
      <c r="C636" s="91" t="s">
        <v>83</v>
      </c>
      <c r="D636" s="91" t="s">
        <v>125</v>
      </c>
      <c r="E636" s="91">
        <v>216.0</v>
      </c>
      <c r="F636" s="78">
        <v>46112.0</v>
      </c>
      <c r="G636" s="76" t="s">
        <v>9823</v>
      </c>
      <c r="H636" s="76" t="s">
        <v>9825</v>
      </c>
      <c r="I636" s="88" t="s">
        <v>9827</v>
      </c>
      <c r="J636" s="88" t="s">
        <v>9829</v>
      </c>
      <c r="K636" s="475" t="s">
        <v>9829</v>
      </c>
      <c r="L636" s="76" t="s">
        <v>9830</v>
      </c>
      <c r="M636" s="76" t="s">
        <v>9830</v>
      </c>
      <c r="N636" s="92">
        <v>45994.0</v>
      </c>
      <c r="O636" s="74">
        <v>46008.0</v>
      </c>
      <c r="P636" s="76" t="s">
        <v>124</v>
      </c>
      <c r="Q636" s="91">
        <v>1.0</v>
      </c>
      <c r="R636" s="83" t="s">
        <v>126</v>
      </c>
      <c r="S636" s="83" t="s">
        <v>145</v>
      </c>
      <c r="T636" s="83" t="s">
        <v>101</v>
      </c>
      <c r="U636" s="83" t="s">
        <v>131</v>
      </c>
      <c r="V636" s="182"/>
      <c r="W636" s="83"/>
      <c r="X636" s="182"/>
      <c r="Y636" s="89"/>
      <c r="Z636" s="88"/>
      <c r="AA636" s="88"/>
    </row>
    <row r="637" ht="22.5" customHeight="1">
      <c r="A637" s="91">
        <f>COUNTIF('Call &amp; Chat K.-Laura'!$H$279:$H$1191,H637)</f>
        <v>1</v>
      </c>
      <c r="B637" s="488">
        <v>46112.0</v>
      </c>
      <c r="C637" s="91" t="s">
        <v>83</v>
      </c>
      <c r="D637" s="91" t="s">
        <v>125</v>
      </c>
      <c r="E637" s="91">
        <v>217.0</v>
      </c>
      <c r="F637" s="78">
        <v>46112.0</v>
      </c>
      <c r="G637" s="76" t="s">
        <v>9833</v>
      </c>
      <c r="H637" s="76" t="s">
        <v>9834</v>
      </c>
      <c r="I637" s="88" t="s">
        <v>9835</v>
      </c>
      <c r="J637" s="88" t="s">
        <v>2112</v>
      </c>
      <c r="K637" s="475" t="s">
        <v>2112</v>
      </c>
      <c r="L637" s="76" t="s">
        <v>9836</v>
      </c>
      <c r="M637" s="76" t="s">
        <v>9836</v>
      </c>
      <c r="N637" s="92">
        <v>45994.0</v>
      </c>
      <c r="O637" s="74">
        <v>46008.0</v>
      </c>
      <c r="P637" s="76" t="s">
        <v>124</v>
      </c>
      <c r="Q637" s="91">
        <v>1.0</v>
      </c>
      <c r="R637" s="83" t="s">
        <v>126</v>
      </c>
      <c r="S637" s="83" t="s">
        <v>145</v>
      </c>
      <c r="T637" s="83" t="s">
        <v>101</v>
      </c>
      <c r="U637" s="83" t="s">
        <v>131</v>
      </c>
      <c r="V637" s="182"/>
      <c r="W637" s="83"/>
      <c r="X637" s="182"/>
      <c r="Y637" s="89"/>
      <c r="Z637" s="88"/>
      <c r="AA637" s="88"/>
    </row>
    <row r="638" ht="22.5" customHeight="1">
      <c r="A638" s="91">
        <f>COUNTIF('Call &amp; Chat K.-Laura'!$H$279:$H$1191,H638)</f>
        <v>1</v>
      </c>
      <c r="B638" s="488">
        <v>46112.0</v>
      </c>
      <c r="C638" s="91" t="s">
        <v>83</v>
      </c>
      <c r="D638" s="91" t="s">
        <v>125</v>
      </c>
      <c r="E638" s="91">
        <v>218.0</v>
      </c>
      <c r="F638" s="78">
        <v>46112.0</v>
      </c>
      <c r="G638" s="76" t="s">
        <v>9838</v>
      </c>
      <c r="H638" s="76" t="s">
        <v>9839</v>
      </c>
      <c r="I638" s="88" t="s">
        <v>9840</v>
      </c>
      <c r="J638" s="88" t="s">
        <v>9841</v>
      </c>
      <c r="K638" s="475" t="s">
        <v>9841</v>
      </c>
      <c r="L638" s="76" t="s">
        <v>9842</v>
      </c>
      <c r="M638" s="76" t="s">
        <v>9842</v>
      </c>
      <c r="N638" s="92">
        <v>45994.0</v>
      </c>
      <c r="O638" s="74">
        <v>46008.0</v>
      </c>
      <c r="P638" s="76" t="s">
        <v>124</v>
      </c>
      <c r="Q638" s="91">
        <v>0.0</v>
      </c>
      <c r="R638" s="83" t="s">
        <v>350</v>
      </c>
      <c r="S638" s="83" t="s">
        <v>127</v>
      </c>
      <c r="T638" s="83" t="s">
        <v>128</v>
      </c>
      <c r="U638" s="83" t="s">
        <v>131</v>
      </c>
      <c r="V638" s="182"/>
      <c r="W638" s="83"/>
      <c r="X638" s="182"/>
      <c r="Y638" s="89" t="s">
        <v>9843</v>
      </c>
      <c r="Z638" s="88"/>
      <c r="AA638" s="88"/>
    </row>
    <row r="639" ht="22.5" customHeight="1">
      <c r="A639" s="91">
        <f>COUNTIF('Call &amp; Chat K.-Laura'!$H$279:$H$1191,H639)</f>
        <v>1</v>
      </c>
      <c r="B639" s="488">
        <v>46112.0</v>
      </c>
      <c r="C639" s="91" t="s">
        <v>83</v>
      </c>
      <c r="D639" s="91" t="s">
        <v>125</v>
      </c>
      <c r="E639" s="91">
        <v>219.0</v>
      </c>
      <c r="F639" s="78">
        <v>46112.0</v>
      </c>
      <c r="G639" s="76" t="s">
        <v>9844</v>
      </c>
      <c r="H639" s="76" t="s">
        <v>9845</v>
      </c>
      <c r="I639" s="88" t="s">
        <v>9846</v>
      </c>
      <c r="J639" s="88" t="s">
        <v>4156</v>
      </c>
      <c r="K639" s="475" t="s">
        <v>4156</v>
      </c>
      <c r="L639" s="76"/>
      <c r="M639" s="76" t="s">
        <v>9847</v>
      </c>
      <c r="N639" s="92">
        <v>45994.0</v>
      </c>
      <c r="O639" s="74">
        <v>46008.0</v>
      </c>
      <c r="P639" s="76" t="s">
        <v>143</v>
      </c>
      <c r="Q639" s="91">
        <v>0.0</v>
      </c>
      <c r="R639" s="83" t="s">
        <v>251</v>
      </c>
      <c r="S639" s="83" t="s">
        <v>127</v>
      </c>
      <c r="T639" s="83" t="s">
        <v>128</v>
      </c>
      <c r="U639" s="83" t="s">
        <v>131</v>
      </c>
      <c r="V639" s="182"/>
      <c r="W639" s="83"/>
      <c r="X639" s="182"/>
      <c r="Y639" s="89" t="s">
        <v>4193</v>
      </c>
      <c r="Z639" s="88"/>
      <c r="AA639" s="88"/>
    </row>
    <row r="640" ht="22.5" customHeight="1">
      <c r="A640" s="91">
        <f>COUNTIF('Call &amp; Chat K.-Laura'!$H$279:$H$1191,H640)</f>
        <v>1</v>
      </c>
      <c r="B640" s="488">
        <v>46112.0</v>
      </c>
      <c r="C640" s="91" t="s">
        <v>83</v>
      </c>
      <c r="D640" s="91" t="s">
        <v>125</v>
      </c>
      <c r="E640" s="91">
        <v>220.0</v>
      </c>
      <c r="F640" s="78">
        <v>46112.0</v>
      </c>
      <c r="G640" s="76" t="s">
        <v>9848</v>
      </c>
      <c r="H640" s="76" t="s">
        <v>9849</v>
      </c>
      <c r="I640" s="88" t="s">
        <v>9850</v>
      </c>
      <c r="J640" s="88" t="s">
        <v>9851</v>
      </c>
      <c r="K640" s="475" t="s">
        <v>9851</v>
      </c>
      <c r="L640" s="76" t="s">
        <v>9852</v>
      </c>
      <c r="M640" s="76" t="s">
        <v>9852</v>
      </c>
      <c r="N640" s="92">
        <v>45994.0</v>
      </c>
      <c r="O640" s="74">
        <v>46008.0</v>
      </c>
      <c r="P640" s="76" t="s">
        <v>143</v>
      </c>
      <c r="Q640" s="91">
        <v>1.0</v>
      </c>
      <c r="R640" s="83" t="s">
        <v>251</v>
      </c>
      <c r="S640" s="83" t="s">
        <v>145</v>
      </c>
      <c r="T640" s="83" t="s">
        <v>101</v>
      </c>
      <c r="U640" s="83" t="s">
        <v>131</v>
      </c>
      <c r="V640" s="182"/>
      <c r="W640" s="83"/>
      <c r="X640" s="182"/>
      <c r="Y640" s="89"/>
      <c r="Z640" s="88"/>
      <c r="AA640" s="88"/>
    </row>
    <row r="641" ht="22.5" customHeight="1">
      <c r="A641" s="91">
        <f>COUNTIF('Call &amp; Chat K.-Laura'!$H$279:$H$1191,H641)</f>
        <v>1</v>
      </c>
      <c r="B641" s="488">
        <v>46112.0</v>
      </c>
      <c r="C641" s="91" t="s">
        <v>83</v>
      </c>
      <c r="D641" s="91" t="s">
        <v>125</v>
      </c>
      <c r="E641" s="91">
        <v>221.0</v>
      </c>
      <c r="F641" s="78">
        <v>46112.0</v>
      </c>
      <c r="G641" s="76" t="s">
        <v>9853</v>
      </c>
      <c r="H641" s="76" t="s">
        <v>9854</v>
      </c>
      <c r="I641" s="88" t="s">
        <v>9855</v>
      </c>
      <c r="J641" s="88" t="s">
        <v>9857</v>
      </c>
      <c r="K641" s="475" t="s">
        <v>9857</v>
      </c>
      <c r="L641" s="76" t="s">
        <v>9858</v>
      </c>
      <c r="M641" s="76" t="s">
        <v>9858</v>
      </c>
      <c r="N641" s="92">
        <v>45995.0</v>
      </c>
      <c r="O641" s="74">
        <v>46009.0</v>
      </c>
      <c r="P641" s="76" t="s">
        <v>124</v>
      </c>
      <c r="Q641" s="91">
        <v>1.0</v>
      </c>
      <c r="R641" s="83" t="s">
        <v>126</v>
      </c>
      <c r="S641" s="83" t="s">
        <v>145</v>
      </c>
      <c r="T641" s="83" t="s">
        <v>101</v>
      </c>
      <c r="U641" s="83" t="s">
        <v>131</v>
      </c>
      <c r="V641" s="182"/>
      <c r="W641" s="83"/>
      <c r="X641" s="182"/>
      <c r="Y641" s="89"/>
      <c r="Z641" s="88"/>
      <c r="AA641" s="88"/>
    </row>
    <row r="642" ht="22.5" customHeight="1">
      <c r="A642" s="91">
        <f>COUNTIF('Call &amp; Chat K.-Laura'!$H$279:$H$1191,H642)</f>
        <v>1</v>
      </c>
      <c r="B642" s="488">
        <v>46112.0</v>
      </c>
      <c r="C642" s="91" t="s">
        <v>83</v>
      </c>
      <c r="D642" s="91" t="s">
        <v>125</v>
      </c>
      <c r="E642" s="91">
        <v>222.0</v>
      </c>
      <c r="F642" s="78">
        <v>46112.0</v>
      </c>
      <c r="G642" s="76" t="s">
        <v>9864</v>
      </c>
      <c r="H642" s="76" t="s">
        <v>9865</v>
      </c>
      <c r="I642" s="88" t="s">
        <v>9866</v>
      </c>
      <c r="J642" s="88" t="s">
        <v>9867</v>
      </c>
      <c r="K642" s="475" t="s">
        <v>9867</v>
      </c>
      <c r="L642" s="76" t="s">
        <v>9868</v>
      </c>
      <c r="M642" s="76" t="s">
        <v>9869</v>
      </c>
      <c r="N642" s="92">
        <v>45995.0</v>
      </c>
      <c r="O642" s="74">
        <v>46009.0</v>
      </c>
      <c r="P642" s="76" t="s">
        <v>124</v>
      </c>
      <c r="Q642" s="91">
        <v>1.0</v>
      </c>
      <c r="R642" s="83" t="s">
        <v>126</v>
      </c>
      <c r="S642" s="83" t="s">
        <v>145</v>
      </c>
      <c r="T642" s="83" t="s">
        <v>101</v>
      </c>
      <c r="U642" s="83" t="s">
        <v>131</v>
      </c>
      <c r="V642" s="182"/>
      <c r="W642" s="83"/>
      <c r="X642" s="182"/>
      <c r="Y642" s="89"/>
      <c r="Z642" s="88"/>
      <c r="AA642" s="88"/>
    </row>
    <row r="643" ht="22.5" customHeight="1">
      <c r="A643" s="91">
        <f>COUNTIF('Call &amp; Chat K.-Laura'!$H$279:$H$1191,H643)</f>
        <v>1</v>
      </c>
      <c r="B643" s="488">
        <v>46112.0</v>
      </c>
      <c r="C643" s="91" t="s">
        <v>83</v>
      </c>
      <c r="D643" s="91" t="s">
        <v>125</v>
      </c>
      <c r="E643" s="91">
        <v>223.0</v>
      </c>
      <c r="F643" s="78">
        <v>46112.0</v>
      </c>
      <c r="G643" s="76" t="s">
        <v>9870</v>
      </c>
      <c r="H643" s="76" t="s">
        <v>9871</v>
      </c>
      <c r="I643" s="88" t="s">
        <v>9872</v>
      </c>
      <c r="J643" s="88" t="s">
        <v>9873</v>
      </c>
      <c r="K643" s="475" t="s">
        <v>9873</v>
      </c>
      <c r="L643" s="76" t="s">
        <v>9874</v>
      </c>
      <c r="M643" s="76" t="s">
        <v>9875</v>
      </c>
      <c r="N643" s="92">
        <v>45995.0</v>
      </c>
      <c r="O643" s="74">
        <v>46009.0</v>
      </c>
      <c r="P643" s="76" t="s">
        <v>124</v>
      </c>
      <c r="Q643" s="91">
        <v>1.0</v>
      </c>
      <c r="R643" s="83" t="s">
        <v>126</v>
      </c>
      <c r="S643" s="83" t="s">
        <v>145</v>
      </c>
      <c r="T643" s="83" t="s">
        <v>101</v>
      </c>
      <c r="U643" s="83" t="s">
        <v>131</v>
      </c>
      <c r="V643" s="182"/>
      <c r="W643" s="83"/>
      <c r="X643" s="182"/>
      <c r="Y643" s="89"/>
      <c r="Z643" s="88"/>
      <c r="AA643" s="88"/>
    </row>
    <row r="644" ht="22.5" customHeight="1">
      <c r="A644" s="91">
        <f>COUNTIF('Call &amp; Chat K.-Laura'!$H$279:$H$1191,H644)</f>
        <v>1</v>
      </c>
      <c r="B644" s="488">
        <v>46112.0</v>
      </c>
      <c r="C644" s="91" t="s">
        <v>83</v>
      </c>
      <c r="D644" s="91" t="s">
        <v>125</v>
      </c>
      <c r="E644" s="91">
        <v>224.0</v>
      </c>
      <c r="F644" s="78">
        <v>46112.0</v>
      </c>
      <c r="G644" s="76" t="s">
        <v>9876</v>
      </c>
      <c r="H644" s="76" t="s">
        <v>9877</v>
      </c>
      <c r="I644" s="88" t="s">
        <v>9878</v>
      </c>
      <c r="J644" s="88" t="s">
        <v>154</v>
      </c>
      <c r="K644" s="475" t="s">
        <v>154</v>
      </c>
      <c r="L644" s="76" t="s">
        <v>9879</v>
      </c>
      <c r="M644" s="76" t="s">
        <v>9880</v>
      </c>
      <c r="N644" s="92">
        <v>45995.0</v>
      </c>
      <c r="O644" s="74">
        <v>46009.0</v>
      </c>
      <c r="P644" s="76" t="s">
        <v>124</v>
      </c>
      <c r="Q644" s="91">
        <v>1.0</v>
      </c>
      <c r="R644" s="83" t="s">
        <v>126</v>
      </c>
      <c r="S644" s="83" t="s">
        <v>145</v>
      </c>
      <c r="T644" s="83" t="s">
        <v>101</v>
      </c>
      <c r="U644" s="83" t="s">
        <v>131</v>
      </c>
      <c r="V644" s="182"/>
      <c r="W644" s="83"/>
      <c r="X644" s="182"/>
      <c r="Y644" s="89"/>
      <c r="Z644" s="88"/>
      <c r="AA644" s="88"/>
    </row>
    <row r="645" ht="22.5" customHeight="1">
      <c r="A645" s="91">
        <f>COUNTIF('Call &amp; Chat K.-Laura'!$H$279:$H$1191,H645)</f>
        <v>1</v>
      </c>
      <c r="B645" s="488">
        <v>46112.0</v>
      </c>
      <c r="C645" s="91" t="s">
        <v>83</v>
      </c>
      <c r="D645" s="91" t="s">
        <v>125</v>
      </c>
      <c r="E645" s="91">
        <v>225.0</v>
      </c>
      <c r="F645" s="78">
        <v>46112.0</v>
      </c>
      <c r="G645" s="76" t="s">
        <v>9881</v>
      </c>
      <c r="H645" s="76" t="s">
        <v>9882</v>
      </c>
      <c r="I645" s="88" t="s">
        <v>9883</v>
      </c>
      <c r="J645" s="88" t="s">
        <v>9884</v>
      </c>
      <c r="K645" s="475" t="s">
        <v>9884</v>
      </c>
      <c r="L645" s="76" t="s">
        <v>9885</v>
      </c>
      <c r="M645" s="76" t="s">
        <v>9886</v>
      </c>
      <c r="N645" s="92">
        <v>45996.0</v>
      </c>
      <c r="O645" s="74">
        <v>46010.0</v>
      </c>
      <c r="P645" s="76" t="s">
        <v>124</v>
      </c>
      <c r="Q645" s="91">
        <v>1.0</v>
      </c>
      <c r="R645" s="83" t="s">
        <v>126</v>
      </c>
      <c r="S645" s="83" t="s">
        <v>195</v>
      </c>
      <c r="T645" s="83" t="s">
        <v>128</v>
      </c>
      <c r="U645" s="83" t="s">
        <v>302</v>
      </c>
      <c r="V645" s="182"/>
      <c r="W645" s="83"/>
      <c r="X645" s="182"/>
      <c r="Y645" s="89" t="s">
        <v>9887</v>
      </c>
      <c r="Z645" s="88"/>
      <c r="AA645" s="88"/>
    </row>
    <row r="646" ht="22.5" customHeight="1">
      <c r="A646" s="91">
        <f>COUNTIF('Call &amp; Chat K.-Laura'!$H$279:$H$1191,H646)</f>
        <v>1</v>
      </c>
      <c r="B646" s="488">
        <v>46112.0</v>
      </c>
      <c r="C646" s="91" t="s">
        <v>83</v>
      </c>
      <c r="D646" s="91" t="s">
        <v>125</v>
      </c>
      <c r="E646" s="91">
        <v>226.0</v>
      </c>
      <c r="F646" s="78">
        <v>46112.0</v>
      </c>
      <c r="G646" s="76" t="s">
        <v>9888</v>
      </c>
      <c r="H646" s="76" t="s">
        <v>9889</v>
      </c>
      <c r="I646" s="88" t="s">
        <v>9890</v>
      </c>
      <c r="J646" s="88" t="s">
        <v>154</v>
      </c>
      <c r="K646" s="475" t="s">
        <v>154</v>
      </c>
      <c r="L646" s="76" t="s">
        <v>9891</v>
      </c>
      <c r="M646" s="76" t="s">
        <v>9891</v>
      </c>
      <c r="N646" s="92">
        <v>45996.0</v>
      </c>
      <c r="O646" s="74">
        <v>46010.0</v>
      </c>
      <c r="P646" s="76" t="s">
        <v>124</v>
      </c>
      <c r="Q646" s="91">
        <v>1.0</v>
      </c>
      <c r="R646" s="83" t="s">
        <v>126</v>
      </c>
      <c r="S646" s="83" t="s">
        <v>145</v>
      </c>
      <c r="T646" s="83" t="s">
        <v>101</v>
      </c>
      <c r="U646" s="83" t="s">
        <v>131</v>
      </c>
      <c r="V646" s="182"/>
      <c r="W646" s="83"/>
      <c r="X646" s="182"/>
      <c r="Y646" s="89"/>
      <c r="Z646" s="88"/>
      <c r="AA646" s="88"/>
    </row>
    <row r="647" ht="22.5" customHeight="1">
      <c r="A647" s="91">
        <f>COUNTIF('Call &amp; Chat K.-Laura'!$H$279:$H$1191,H647)</f>
        <v>2</v>
      </c>
      <c r="B647" s="488">
        <v>46122.0</v>
      </c>
      <c r="C647" s="91" t="s">
        <v>83</v>
      </c>
      <c r="D647" s="91" t="s">
        <v>125</v>
      </c>
      <c r="E647" s="91">
        <v>227.0</v>
      </c>
      <c r="F647" s="78">
        <v>46112.0</v>
      </c>
      <c r="G647" s="76" t="s">
        <v>7608</v>
      </c>
      <c r="H647" s="76" t="s">
        <v>7609</v>
      </c>
      <c r="I647" s="88" t="s">
        <v>7610</v>
      </c>
      <c r="J647" s="88" t="s">
        <v>7611</v>
      </c>
      <c r="K647" s="475" t="s">
        <v>7611</v>
      </c>
      <c r="L647" s="76" t="s">
        <v>7612</v>
      </c>
      <c r="M647" s="76" t="s">
        <v>7612</v>
      </c>
      <c r="N647" s="92">
        <v>45996.0</v>
      </c>
      <c r="O647" s="74">
        <v>46010.0</v>
      </c>
      <c r="P647" s="76" t="s">
        <v>143</v>
      </c>
      <c r="Q647" s="91">
        <v>0.0</v>
      </c>
      <c r="R647" s="83" t="s">
        <v>350</v>
      </c>
      <c r="S647" s="83" t="s">
        <v>145</v>
      </c>
      <c r="T647" s="83" t="s">
        <v>101</v>
      </c>
      <c r="U647" s="83" t="s">
        <v>1050</v>
      </c>
      <c r="V647" s="182"/>
      <c r="W647" s="83"/>
      <c r="X647" s="182"/>
      <c r="Y647" s="89" t="s">
        <v>9892</v>
      </c>
      <c r="Z647" s="88"/>
      <c r="AA647" s="88"/>
    </row>
    <row r="648" ht="22.5" customHeight="1">
      <c r="A648" s="91">
        <f>COUNTIF('Call &amp; Chat K.-Laura'!$H$279:$H$1191,H648)</f>
        <v>1</v>
      </c>
      <c r="B648" s="488">
        <v>46112.0</v>
      </c>
      <c r="C648" s="91" t="s">
        <v>83</v>
      </c>
      <c r="D648" s="91" t="s">
        <v>125</v>
      </c>
      <c r="E648" s="91">
        <v>228.0</v>
      </c>
      <c r="F648" s="78">
        <v>46112.0</v>
      </c>
      <c r="G648" s="76" t="s">
        <v>9893</v>
      </c>
      <c r="H648" s="76" t="s">
        <v>9894</v>
      </c>
      <c r="I648" s="88" t="s">
        <v>9895</v>
      </c>
      <c r="J648" s="88" t="s">
        <v>9896</v>
      </c>
      <c r="K648" s="475" t="s">
        <v>9896</v>
      </c>
      <c r="L648" s="76" t="s">
        <v>9897</v>
      </c>
      <c r="M648" s="76" t="s">
        <v>9897</v>
      </c>
      <c r="N648" s="92">
        <v>45997.0</v>
      </c>
      <c r="O648" s="74">
        <v>46011.0</v>
      </c>
      <c r="P648" s="76" t="s">
        <v>143</v>
      </c>
      <c r="Q648" s="91">
        <v>1.0</v>
      </c>
      <c r="R648" s="83" t="s">
        <v>126</v>
      </c>
      <c r="S648" s="83" t="s">
        <v>145</v>
      </c>
      <c r="T648" s="83" t="s">
        <v>101</v>
      </c>
      <c r="U648" s="83" t="s">
        <v>131</v>
      </c>
      <c r="V648" s="182"/>
      <c r="W648" s="83"/>
      <c r="X648" s="182"/>
      <c r="Y648" s="89"/>
      <c r="Z648" s="88"/>
      <c r="AA648" s="88"/>
    </row>
    <row r="649" ht="22.5" customHeight="1">
      <c r="A649" s="91">
        <f>COUNTIF('Call &amp; Chat K.-Laura'!$H$279:$H$1191,H649)</f>
        <v>1</v>
      </c>
      <c r="B649" s="488">
        <v>46122.0</v>
      </c>
      <c r="C649" s="91" t="s">
        <v>83</v>
      </c>
      <c r="D649" s="91" t="s">
        <v>125</v>
      </c>
      <c r="E649" s="91">
        <v>229.0</v>
      </c>
      <c r="F649" s="78">
        <v>46112.0</v>
      </c>
      <c r="G649" s="76" t="s">
        <v>9898</v>
      </c>
      <c r="H649" s="76" t="s">
        <v>9899</v>
      </c>
      <c r="I649" s="88" t="s">
        <v>9900</v>
      </c>
      <c r="J649" s="88" t="s">
        <v>9901</v>
      </c>
      <c r="K649" s="475" t="s">
        <v>9901</v>
      </c>
      <c r="L649" s="76" t="s">
        <v>9902</v>
      </c>
      <c r="M649" s="76" t="s">
        <v>9903</v>
      </c>
      <c r="N649" s="92">
        <v>45998.0</v>
      </c>
      <c r="O649" s="74">
        <v>46012.0</v>
      </c>
      <c r="P649" s="76" t="s">
        <v>135</v>
      </c>
      <c r="Q649" s="91">
        <v>1.0</v>
      </c>
      <c r="R649" s="83" t="s">
        <v>126</v>
      </c>
      <c r="S649" s="83" t="s">
        <v>145</v>
      </c>
      <c r="T649" s="83" t="s">
        <v>101</v>
      </c>
      <c r="U649" s="83" t="s">
        <v>1050</v>
      </c>
      <c r="V649" s="182"/>
      <c r="W649" s="83"/>
      <c r="X649" s="182"/>
      <c r="Y649" s="89" t="s">
        <v>9904</v>
      </c>
      <c r="Z649" s="88"/>
      <c r="AA649" s="88"/>
    </row>
    <row r="650" ht="22.5" customHeight="1">
      <c r="A650" s="91">
        <f>COUNTIF('Call &amp; Chat K.-Laura'!$H$279:$H$1191,H650)</f>
        <v>1</v>
      </c>
      <c r="B650" s="488">
        <v>46112.0</v>
      </c>
      <c r="C650" s="91" t="s">
        <v>83</v>
      </c>
      <c r="D650" s="91" t="s">
        <v>125</v>
      </c>
      <c r="E650" s="91">
        <v>230.0</v>
      </c>
      <c r="F650" s="78">
        <v>46112.0</v>
      </c>
      <c r="G650" s="76" t="s">
        <v>9905</v>
      </c>
      <c r="H650" s="76" t="s">
        <v>9906</v>
      </c>
      <c r="I650" s="88" t="s">
        <v>9907</v>
      </c>
      <c r="J650" s="88" t="s">
        <v>9908</v>
      </c>
      <c r="K650" s="475" t="s">
        <v>9908</v>
      </c>
      <c r="L650" s="76"/>
      <c r="M650" s="76" t="s">
        <v>9909</v>
      </c>
      <c r="N650" s="92">
        <v>45998.0</v>
      </c>
      <c r="O650" s="74">
        <v>46012.0</v>
      </c>
      <c r="P650" s="76" t="s">
        <v>124</v>
      </c>
      <c r="Q650" s="91">
        <v>1.0</v>
      </c>
      <c r="R650" s="83" t="s">
        <v>126</v>
      </c>
      <c r="S650" s="83" t="s">
        <v>145</v>
      </c>
      <c r="T650" s="83" t="s">
        <v>101</v>
      </c>
      <c r="U650" s="83" t="s">
        <v>131</v>
      </c>
      <c r="V650" s="182"/>
      <c r="W650" s="83"/>
      <c r="X650" s="182"/>
      <c r="Y650" s="89"/>
      <c r="Z650" s="88"/>
      <c r="AA650" s="88"/>
    </row>
    <row r="651" ht="22.5" customHeight="1">
      <c r="A651" s="91">
        <f>COUNTIF('Call &amp; Chat K.-Laura'!$H$279:$H$1191,H651)</f>
        <v>1</v>
      </c>
      <c r="B651" s="488">
        <v>46112.0</v>
      </c>
      <c r="C651" s="91" t="s">
        <v>83</v>
      </c>
      <c r="D651" s="91" t="s">
        <v>125</v>
      </c>
      <c r="E651" s="91">
        <v>231.0</v>
      </c>
      <c r="F651" s="78">
        <v>46112.0</v>
      </c>
      <c r="G651" s="76" t="s">
        <v>9910</v>
      </c>
      <c r="H651" s="76" t="s">
        <v>9911</v>
      </c>
      <c r="I651" s="88" t="s">
        <v>9912</v>
      </c>
      <c r="J651" s="88" t="s">
        <v>9913</v>
      </c>
      <c r="K651" s="475" t="s">
        <v>9913</v>
      </c>
      <c r="L651" s="76" t="s">
        <v>9914</v>
      </c>
      <c r="M651" s="76" t="s">
        <v>9914</v>
      </c>
      <c r="N651" s="92">
        <v>45999.0</v>
      </c>
      <c r="O651" s="74">
        <v>46013.0</v>
      </c>
      <c r="P651" s="76" t="s">
        <v>124</v>
      </c>
      <c r="Q651" s="91">
        <v>0.0</v>
      </c>
      <c r="R651" s="83" t="s">
        <v>251</v>
      </c>
      <c r="S651" s="83" t="s">
        <v>127</v>
      </c>
      <c r="T651" s="83" t="s">
        <v>128</v>
      </c>
      <c r="U651" s="83" t="s">
        <v>131</v>
      </c>
      <c r="V651" s="182"/>
      <c r="W651" s="83"/>
      <c r="X651" s="182"/>
      <c r="Y651" s="89" t="s">
        <v>4193</v>
      </c>
      <c r="Z651" s="88"/>
      <c r="AA651" s="88"/>
    </row>
    <row r="652" ht="22.5" customHeight="1">
      <c r="A652" s="91">
        <f>COUNTIF('Call &amp; Chat K.-Laura'!$H$279:$H$1191,H652)</f>
        <v>1</v>
      </c>
      <c r="B652" s="488">
        <v>46112.0</v>
      </c>
      <c r="C652" s="91" t="s">
        <v>83</v>
      </c>
      <c r="D652" s="91" t="s">
        <v>125</v>
      </c>
      <c r="E652" s="91">
        <v>232.0</v>
      </c>
      <c r="F652" s="78">
        <v>46112.0</v>
      </c>
      <c r="G652" s="76" t="s">
        <v>9915</v>
      </c>
      <c r="H652" s="76" t="s">
        <v>9916</v>
      </c>
      <c r="I652" s="88" t="s">
        <v>9917</v>
      </c>
      <c r="J652" s="88" t="s">
        <v>9918</v>
      </c>
      <c r="K652" s="475" t="s">
        <v>9918</v>
      </c>
      <c r="L652" s="76" t="s">
        <v>9919</v>
      </c>
      <c r="M652" s="76" t="s">
        <v>9919</v>
      </c>
      <c r="N652" s="92">
        <v>46002.0</v>
      </c>
      <c r="O652" s="74">
        <v>46016.0</v>
      </c>
      <c r="P652" s="76" t="s">
        <v>135</v>
      </c>
      <c r="Q652" s="91">
        <v>1.0</v>
      </c>
      <c r="R652" s="83" t="s">
        <v>126</v>
      </c>
      <c r="S652" s="83" t="s">
        <v>195</v>
      </c>
      <c r="T652" s="83" t="s">
        <v>128</v>
      </c>
      <c r="U652" s="83" t="s">
        <v>131</v>
      </c>
      <c r="V652" s="182"/>
      <c r="W652" s="83"/>
      <c r="X652" s="182"/>
      <c r="Y652" s="89"/>
      <c r="Z652" s="88"/>
      <c r="AA652" s="88"/>
    </row>
    <row r="653" ht="22.5" customHeight="1">
      <c r="A653" s="91">
        <f>COUNTIF('Call &amp; Chat K.-Laura'!$H$279:$H$1191,H653)</f>
        <v>1</v>
      </c>
      <c r="B653" s="488">
        <v>46112.0</v>
      </c>
      <c r="C653" s="91" t="s">
        <v>83</v>
      </c>
      <c r="D653" s="91" t="s">
        <v>125</v>
      </c>
      <c r="E653" s="91">
        <v>233.0</v>
      </c>
      <c r="F653" s="78">
        <v>46112.0</v>
      </c>
      <c r="G653" s="76" t="s">
        <v>9920</v>
      </c>
      <c r="H653" s="76" t="s">
        <v>9921</v>
      </c>
      <c r="I653" s="88" t="s">
        <v>9922</v>
      </c>
      <c r="J653" s="88" t="s">
        <v>154</v>
      </c>
      <c r="K653" s="475" t="s">
        <v>154</v>
      </c>
      <c r="L653" s="76" t="s">
        <v>9923</v>
      </c>
      <c r="M653" s="76" t="s">
        <v>9924</v>
      </c>
      <c r="N653" s="92">
        <v>46002.0</v>
      </c>
      <c r="O653" s="74">
        <v>46016.0</v>
      </c>
      <c r="P653" s="76" t="s">
        <v>893</v>
      </c>
      <c r="Q653" s="91">
        <v>1.0</v>
      </c>
      <c r="R653" s="83" t="s">
        <v>126</v>
      </c>
      <c r="S653" s="83" t="s">
        <v>145</v>
      </c>
      <c r="T653" s="83" t="s">
        <v>101</v>
      </c>
      <c r="U653" s="83" t="s">
        <v>131</v>
      </c>
      <c r="V653" s="182"/>
      <c r="W653" s="83"/>
      <c r="X653" s="182"/>
      <c r="Y653" s="89"/>
      <c r="Z653" s="88"/>
      <c r="AA653" s="88"/>
    </row>
    <row r="654" ht="22.5" customHeight="1">
      <c r="A654" s="91">
        <f>COUNTIF('Call &amp; Chat K.-Laura'!$H$279:$H$1191,H654)</f>
        <v>2</v>
      </c>
      <c r="B654" s="488">
        <v>46122.0</v>
      </c>
      <c r="C654" s="91" t="s">
        <v>83</v>
      </c>
      <c r="D654" s="91" t="s">
        <v>125</v>
      </c>
      <c r="E654" s="91">
        <v>234.0</v>
      </c>
      <c r="F654" s="78">
        <v>46112.0</v>
      </c>
      <c r="G654" s="76" t="s">
        <v>5646</v>
      </c>
      <c r="H654" s="76" t="s">
        <v>5647</v>
      </c>
      <c r="I654" s="88" t="s">
        <v>5648</v>
      </c>
      <c r="J654" s="88" t="s">
        <v>5649</v>
      </c>
      <c r="K654" s="475" t="s">
        <v>5649</v>
      </c>
      <c r="L654" s="76" t="s">
        <v>5650</v>
      </c>
      <c r="M654" s="76" t="s">
        <v>5651</v>
      </c>
      <c r="N654" s="92">
        <v>46112.0</v>
      </c>
      <c r="O654" s="74">
        <v>46126.0</v>
      </c>
      <c r="P654" s="76" t="s">
        <v>124</v>
      </c>
      <c r="Q654" s="91">
        <v>1.0</v>
      </c>
      <c r="R654" s="83" t="s">
        <v>350</v>
      </c>
      <c r="S654" s="83" t="s">
        <v>145</v>
      </c>
      <c r="T654" s="83" t="s">
        <v>101</v>
      </c>
      <c r="U654" s="83" t="s">
        <v>1050</v>
      </c>
      <c r="V654" s="182"/>
      <c r="W654" s="83"/>
      <c r="X654" s="182"/>
      <c r="Y654" s="89" t="s">
        <v>9925</v>
      </c>
      <c r="Z654" s="88"/>
      <c r="AA654" s="88"/>
    </row>
    <row r="655" ht="22.5" customHeight="1">
      <c r="A655" s="91">
        <f>COUNTIF('Call &amp; Chat K.-Laura'!$H$279:$H$1191,H655)</f>
        <v>2</v>
      </c>
      <c r="B655" s="576">
        <v>46111.0</v>
      </c>
      <c r="C655" s="91" t="s">
        <v>83</v>
      </c>
      <c r="D655" s="91" t="s">
        <v>125</v>
      </c>
      <c r="E655" s="91">
        <v>175.0</v>
      </c>
      <c r="F655" s="178">
        <v>46106.0</v>
      </c>
      <c r="G655" s="91" t="s">
        <v>8072</v>
      </c>
      <c r="H655" s="91" t="s">
        <v>8073</v>
      </c>
      <c r="I655" s="97" t="s">
        <v>8074</v>
      </c>
      <c r="J655" s="97" t="s">
        <v>8075</v>
      </c>
      <c r="K655" s="603" t="s">
        <v>8075</v>
      </c>
      <c r="L655" s="91" t="s">
        <v>8076</v>
      </c>
      <c r="M655" s="91" t="s">
        <v>8076</v>
      </c>
      <c r="N655" s="183">
        <v>46106.0</v>
      </c>
      <c r="O655" s="176">
        <v>46120.0</v>
      </c>
      <c r="P655" s="91" t="s">
        <v>124</v>
      </c>
      <c r="Q655" s="91">
        <v>0.0</v>
      </c>
      <c r="R655" s="179" t="s">
        <v>126</v>
      </c>
      <c r="S655" s="179" t="s">
        <v>350</v>
      </c>
      <c r="T655" s="179" t="s">
        <v>101</v>
      </c>
      <c r="U655" s="179" t="s">
        <v>131</v>
      </c>
      <c r="V655" s="182"/>
      <c r="W655" s="179" t="s">
        <v>1035</v>
      </c>
      <c r="X655" s="182"/>
      <c r="Y655" s="180" t="s">
        <v>8082</v>
      </c>
      <c r="Z655" s="182"/>
      <c r="AA655" s="182"/>
    </row>
    <row r="656" ht="22.5" customHeight="1">
      <c r="A656" s="91">
        <f>COUNTIF('Call &amp; Chat K.-Laura'!$H$279:$H$1191,H656)</f>
        <v>2</v>
      </c>
      <c r="B656" s="576">
        <v>46111.0</v>
      </c>
      <c r="C656" s="91" t="s">
        <v>83</v>
      </c>
      <c r="D656" s="91" t="s">
        <v>125</v>
      </c>
      <c r="E656" s="91">
        <v>176.0</v>
      </c>
      <c r="F656" s="178">
        <v>46106.0</v>
      </c>
      <c r="G656" s="91" t="s">
        <v>5560</v>
      </c>
      <c r="H656" s="91" t="s">
        <v>5561</v>
      </c>
      <c r="I656" s="97" t="s">
        <v>5563</v>
      </c>
      <c r="J656" s="97" t="s">
        <v>5564</v>
      </c>
      <c r="K656" s="603" t="s">
        <v>5564</v>
      </c>
      <c r="L656" s="91" t="s">
        <v>5565</v>
      </c>
      <c r="M656" s="91" t="s">
        <v>5565</v>
      </c>
      <c r="N656" s="183">
        <v>46106.0</v>
      </c>
      <c r="O656" s="176">
        <v>46120.0</v>
      </c>
      <c r="P656" s="91" t="s">
        <v>124</v>
      </c>
      <c r="Q656" s="91">
        <v>1.0</v>
      </c>
      <c r="R656" s="179" t="s">
        <v>126</v>
      </c>
      <c r="S656" s="179" t="s">
        <v>145</v>
      </c>
      <c r="T656" s="179" t="s">
        <v>101</v>
      </c>
      <c r="U656" s="179" t="s">
        <v>131</v>
      </c>
      <c r="V656" s="182"/>
      <c r="W656" s="179" t="s">
        <v>1035</v>
      </c>
      <c r="X656" s="182"/>
      <c r="Y656" s="616"/>
      <c r="Z656" s="182"/>
      <c r="AA656" s="182"/>
    </row>
    <row r="657" ht="22.5" customHeight="1">
      <c r="A657" s="91">
        <f>COUNTIF('Call &amp; Chat K.-Laura'!$H$279:$H$1191,H657)</f>
        <v>2</v>
      </c>
      <c r="B657" s="576">
        <v>46111.0</v>
      </c>
      <c r="C657" s="91" t="s">
        <v>83</v>
      </c>
      <c r="D657" s="91" t="s">
        <v>125</v>
      </c>
      <c r="E657" s="91">
        <v>177.0</v>
      </c>
      <c r="F657" s="178">
        <v>46107.0</v>
      </c>
      <c r="G657" s="91" t="s">
        <v>8089</v>
      </c>
      <c r="H657" s="91" t="s">
        <v>8090</v>
      </c>
      <c r="I657" s="97" t="s">
        <v>8091</v>
      </c>
      <c r="J657" s="97" t="s">
        <v>2401</v>
      </c>
      <c r="K657" s="603" t="s">
        <v>2401</v>
      </c>
      <c r="L657" s="91" t="s">
        <v>8092</v>
      </c>
      <c r="M657" s="91" t="s">
        <v>8092</v>
      </c>
      <c r="N657" s="183">
        <v>46106.0</v>
      </c>
      <c r="O657" s="176">
        <v>46120.0</v>
      </c>
      <c r="P657" s="91" t="s">
        <v>124</v>
      </c>
      <c r="Q657" s="91">
        <v>0.0</v>
      </c>
      <c r="R657" s="179" t="s">
        <v>99</v>
      </c>
      <c r="S657" s="179" t="s">
        <v>292</v>
      </c>
      <c r="T657" s="179" t="s">
        <v>101</v>
      </c>
      <c r="U657" s="179" t="s">
        <v>664</v>
      </c>
      <c r="V657" s="182"/>
      <c r="W657" s="179" t="s">
        <v>1035</v>
      </c>
      <c r="X657" s="182"/>
      <c r="Y657" s="180" t="s">
        <v>8094</v>
      </c>
      <c r="Z657" s="182"/>
      <c r="AA657" s="182"/>
    </row>
    <row r="658" ht="22.5" customHeight="1">
      <c r="A658" s="91">
        <f>COUNTIF('Call &amp; Chat K.-Laura'!$H$279:$H$1191,H658)</f>
        <v>2</v>
      </c>
      <c r="B658" s="488">
        <v>46112.0</v>
      </c>
      <c r="C658" s="91" t="s">
        <v>83</v>
      </c>
      <c r="D658" s="91" t="s">
        <v>125</v>
      </c>
      <c r="E658" s="91">
        <v>178.0</v>
      </c>
      <c r="F658" s="178">
        <v>46108.0</v>
      </c>
      <c r="G658" s="91" t="s">
        <v>5571</v>
      </c>
      <c r="H658" s="91" t="s">
        <v>5572</v>
      </c>
      <c r="I658" s="97" t="s">
        <v>5573</v>
      </c>
      <c r="J658" s="97" t="s">
        <v>5574</v>
      </c>
      <c r="K658" s="603" t="s">
        <v>5574</v>
      </c>
      <c r="L658" s="91" t="s">
        <v>5575</v>
      </c>
      <c r="M658" s="91" t="s">
        <v>5575</v>
      </c>
      <c r="N658" s="183">
        <v>46108.0</v>
      </c>
      <c r="O658" s="176">
        <v>46122.0</v>
      </c>
      <c r="P658" s="91" t="s">
        <v>124</v>
      </c>
      <c r="Q658" s="91">
        <v>1.0</v>
      </c>
      <c r="R658" s="179" t="s">
        <v>126</v>
      </c>
      <c r="S658" s="179" t="s">
        <v>381</v>
      </c>
      <c r="T658" s="179" t="s">
        <v>101</v>
      </c>
      <c r="U658" s="179" t="s">
        <v>1050</v>
      </c>
      <c r="V658" s="182"/>
      <c r="W658" s="179" t="s">
        <v>1035</v>
      </c>
      <c r="X658" s="182"/>
      <c r="Y658" s="180" t="s">
        <v>9934</v>
      </c>
      <c r="Z658" s="182"/>
      <c r="AA658" s="182"/>
    </row>
    <row r="659" ht="22.5" customHeight="1">
      <c r="A659" s="91">
        <f>COUNTIF('Call &amp; Chat K.-Laura'!$H$279:$H$1191,H659)</f>
        <v>2</v>
      </c>
      <c r="B659" s="488">
        <v>46112.0</v>
      </c>
      <c r="C659" s="91" t="s">
        <v>83</v>
      </c>
      <c r="D659" s="91" t="s">
        <v>125</v>
      </c>
      <c r="E659" s="91">
        <v>179.0</v>
      </c>
      <c r="F659" s="178">
        <v>46108.0</v>
      </c>
      <c r="G659" s="91" t="s">
        <v>4023</v>
      </c>
      <c r="H659" s="91" t="s">
        <v>2123</v>
      </c>
      <c r="I659" s="97" t="s">
        <v>2124</v>
      </c>
      <c r="J659" s="97" t="s">
        <v>2124</v>
      </c>
      <c r="K659" s="603" t="s">
        <v>2124</v>
      </c>
      <c r="L659" s="91" t="s">
        <v>2125</v>
      </c>
      <c r="M659" s="91" t="s">
        <v>2125</v>
      </c>
      <c r="N659" s="183">
        <v>46108.0</v>
      </c>
      <c r="O659" s="176">
        <v>46122.0</v>
      </c>
      <c r="P659" s="91" t="s">
        <v>304</v>
      </c>
      <c r="Q659" s="91">
        <v>1.0</v>
      </c>
      <c r="R659" s="179" t="s">
        <v>126</v>
      </c>
      <c r="S659" s="179" t="s">
        <v>350</v>
      </c>
      <c r="T659" s="179" t="s">
        <v>101</v>
      </c>
      <c r="U659" s="179" t="s">
        <v>1050</v>
      </c>
      <c r="V659" s="182"/>
      <c r="W659" s="185"/>
      <c r="X659" s="182"/>
      <c r="Y659" s="180" t="s">
        <v>9940</v>
      </c>
      <c r="Z659" s="182"/>
      <c r="AA659" s="182"/>
    </row>
    <row r="660" ht="22.5" customHeight="1">
      <c r="A660" s="91">
        <f>COUNTIF('Call &amp; Chat K.-Laura'!$H$279:$H$1191,H660)</f>
        <v>2</v>
      </c>
      <c r="B660" s="488">
        <v>46112.0</v>
      </c>
      <c r="C660" s="91" t="s">
        <v>83</v>
      </c>
      <c r="D660" s="91" t="s">
        <v>125</v>
      </c>
      <c r="E660" s="91">
        <v>180.0</v>
      </c>
      <c r="F660" s="178">
        <v>46110.0</v>
      </c>
      <c r="G660" s="91" t="s">
        <v>4710</v>
      </c>
      <c r="H660" s="91" t="s">
        <v>4711</v>
      </c>
      <c r="I660" s="97" t="s">
        <v>4712</v>
      </c>
      <c r="J660" s="97" t="s">
        <v>4713</v>
      </c>
      <c r="K660" s="603" t="s">
        <v>4713</v>
      </c>
      <c r="L660" s="91" t="s">
        <v>4716</v>
      </c>
      <c r="M660" s="91" t="s">
        <v>4716</v>
      </c>
      <c r="N660" s="183">
        <v>46110.0</v>
      </c>
      <c r="O660" s="176">
        <v>46124.0</v>
      </c>
      <c r="P660" s="91" t="s">
        <v>124</v>
      </c>
      <c r="Q660" s="91">
        <v>1.0</v>
      </c>
      <c r="R660" s="179" t="s">
        <v>381</v>
      </c>
      <c r="S660" s="179" t="s">
        <v>145</v>
      </c>
      <c r="T660" s="179" t="s">
        <v>101</v>
      </c>
      <c r="U660" s="179" t="s">
        <v>1050</v>
      </c>
      <c r="V660" s="182"/>
      <c r="W660" s="185"/>
      <c r="X660" s="182"/>
      <c r="Y660" s="180" t="s">
        <v>9948</v>
      </c>
      <c r="Z660" s="182"/>
      <c r="AA660" s="182"/>
    </row>
    <row r="661" ht="22.5" customHeight="1">
      <c r="A661" s="91">
        <f>COUNTIF('Call &amp; Chat K.-Laura'!$H$279:$H$1191,H661)</f>
        <v>2</v>
      </c>
      <c r="B661" s="488">
        <v>46112.0</v>
      </c>
      <c r="C661" s="91" t="s">
        <v>83</v>
      </c>
      <c r="D661" s="91" t="s">
        <v>125</v>
      </c>
      <c r="E661" s="91">
        <v>181.0</v>
      </c>
      <c r="F661" s="178">
        <v>46110.0</v>
      </c>
      <c r="G661" s="91" t="s">
        <v>5603</v>
      </c>
      <c r="H661" s="91" t="s">
        <v>5604</v>
      </c>
      <c r="I661" s="97" t="s">
        <v>5605</v>
      </c>
      <c r="J661" s="97" t="s">
        <v>5607</v>
      </c>
      <c r="K661" s="603" t="s">
        <v>5607</v>
      </c>
      <c r="L661" s="91" t="s">
        <v>5610</v>
      </c>
      <c r="M661" s="91" t="s">
        <v>5610</v>
      </c>
      <c r="N661" s="183">
        <v>46110.0</v>
      </c>
      <c r="O661" s="176">
        <v>46124.0</v>
      </c>
      <c r="P661" s="91" t="s">
        <v>124</v>
      </c>
      <c r="Q661" s="91">
        <v>1.0</v>
      </c>
      <c r="R661" s="179" t="s">
        <v>126</v>
      </c>
      <c r="S661" s="179" t="s">
        <v>145</v>
      </c>
      <c r="T661" s="179" t="s">
        <v>101</v>
      </c>
      <c r="U661" s="179" t="s">
        <v>1050</v>
      </c>
      <c r="V661" s="182"/>
      <c r="W661" s="185"/>
      <c r="X661" s="182"/>
      <c r="Y661" s="180" t="s">
        <v>9952</v>
      </c>
      <c r="Z661" s="182"/>
      <c r="AA661" s="182"/>
    </row>
    <row r="662" ht="22.5" customHeight="1">
      <c r="A662" s="91">
        <f>COUNTIF('Call &amp; Chat K.-Laura'!$H$279:$H$1191,H662)</f>
        <v>2</v>
      </c>
      <c r="B662" s="488">
        <v>46112.0</v>
      </c>
      <c r="C662" s="91" t="s">
        <v>83</v>
      </c>
      <c r="D662" s="91" t="s">
        <v>125</v>
      </c>
      <c r="E662" s="91">
        <v>182.0</v>
      </c>
      <c r="F662" s="178">
        <v>46111.0</v>
      </c>
      <c r="G662" s="91" t="s">
        <v>5625</v>
      </c>
      <c r="H662" s="91" t="s">
        <v>5627</v>
      </c>
      <c r="I662" s="97" t="s">
        <v>5629</v>
      </c>
      <c r="J662" s="97" t="s">
        <v>5630</v>
      </c>
      <c r="K662" s="603" t="s">
        <v>5630</v>
      </c>
      <c r="L662" s="91" t="s">
        <v>5631</v>
      </c>
      <c r="M662" s="91" t="s">
        <v>5633</v>
      </c>
      <c r="N662" s="183">
        <v>46111.0</v>
      </c>
      <c r="O662" s="176">
        <v>46125.0</v>
      </c>
      <c r="P662" s="91" t="s">
        <v>143</v>
      </c>
      <c r="Q662" s="91">
        <v>1.0</v>
      </c>
      <c r="R662" s="179" t="s">
        <v>350</v>
      </c>
      <c r="S662" s="179" t="s">
        <v>145</v>
      </c>
      <c r="T662" s="179" t="s">
        <v>101</v>
      </c>
      <c r="U662" s="179" t="s">
        <v>1050</v>
      </c>
      <c r="V662" s="182"/>
      <c r="W662" s="185"/>
      <c r="X662" s="182"/>
      <c r="Y662" s="180" t="s">
        <v>9955</v>
      </c>
      <c r="Z662" s="182"/>
      <c r="AA662" s="182"/>
    </row>
    <row r="663" ht="22.5" customHeight="1">
      <c r="A663" s="91">
        <f>COUNTIF('Call &amp; Chat K.-Laura'!$H$279:$H$1191,H663)</f>
        <v>1</v>
      </c>
      <c r="B663" s="576">
        <v>46106.0</v>
      </c>
      <c r="C663" s="91" t="s">
        <v>83</v>
      </c>
      <c r="D663" s="91" t="s">
        <v>125</v>
      </c>
      <c r="E663" s="91">
        <v>340.0</v>
      </c>
      <c r="F663" s="178">
        <v>46090.0</v>
      </c>
      <c r="G663" s="91">
        <v>10418.0</v>
      </c>
      <c r="H663" s="578">
        <v>17410.0</v>
      </c>
      <c r="I663" s="97" t="s">
        <v>8007</v>
      </c>
      <c r="J663" s="97" t="s">
        <v>8008</v>
      </c>
      <c r="K663" s="313" t="s">
        <v>8008</v>
      </c>
      <c r="L663" s="91">
        <v>8.213025252E10</v>
      </c>
      <c r="M663" s="91">
        <v>8.1285587993E10</v>
      </c>
      <c r="N663" s="183">
        <v>46025.0</v>
      </c>
      <c r="O663" s="176">
        <v>46039.0</v>
      </c>
      <c r="P663" s="91" t="s">
        <v>124</v>
      </c>
      <c r="Q663" s="91">
        <v>1.0</v>
      </c>
      <c r="R663" s="179" t="s">
        <v>251</v>
      </c>
      <c r="S663" s="179" t="s">
        <v>195</v>
      </c>
      <c r="T663" s="83" t="s">
        <v>101</v>
      </c>
      <c r="U663" s="179" t="s">
        <v>131</v>
      </c>
      <c r="V663" s="182"/>
      <c r="W663" s="179" t="s">
        <v>1035</v>
      </c>
      <c r="X663" s="182"/>
      <c r="Y663" s="182"/>
      <c r="Z663" s="182"/>
      <c r="AA663" s="182"/>
    </row>
    <row r="664" ht="22.5" customHeight="1">
      <c r="A664" s="91">
        <f>COUNTIF('Call &amp; Chat K.-Laura'!$H$279:$H$1191,H664)</f>
        <v>1</v>
      </c>
      <c r="B664" s="576">
        <v>46106.0</v>
      </c>
      <c r="C664" s="91" t="s">
        <v>83</v>
      </c>
      <c r="D664" s="91" t="s">
        <v>125</v>
      </c>
      <c r="E664" s="91">
        <v>341.0</v>
      </c>
      <c r="F664" s="178">
        <v>46090.0</v>
      </c>
      <c r="G664" s="91">
        <v>8748.0</v>
      </c>
      <c r="H664" s="578">
        <v>13909.0</v>
      </c>
      <c r="I664" s="97" t="s">
        <v>9960</v>
      </c>
      <c r="J664" s="97" t="s">
        <v>9960</v>
      </c>
      <c r="K664" s="313" t="s">
        <v>9960</v>
      </c>
      <c r="L664" s="91">
        <v>8.2130553368E10</v>
      </c>
      <c r="M664" s="91">
        <v>8.2130553368E10</v>
      </c>
      <c r="N664" s="183">
        <v>45617.0</v>
      </c>
      <c r="O664" s="176">
        <v>45834.0</v>
      </c>
      <c r="P664" s="91" t="s">
        <v>213</v>
      </c>
      <c r="Q664" s="91">
        <v>1.0</v>
      </c>
      <c r="R664" s="179" t="s">
        <v>251</v>
      </c>
      <c r="S664" s="83" t="s">
        <v>195</v>
      </c>
      <c r="T664" s="179" t="s">
        <v>101</v>
      </c>
      <c r="U664" s="179" t="s">
        <v>131</v>
      </c>
      <c r="V664" s="182"/>
      <c r="W664" s="179" t="s">
        <v>1035</v>
      </c>
      <c r="X664" s="182"/>
      <c r="Y664" s="182"/>
      <c r="Z664" s="182"/>
      <c r="AA664" s="182"/>
    </row>
    <row r="665" ht="22.5" customHeight="1">
      <c r="A665" s="91">
        <f>COUNTIF('Call &amp; Chat K.-Laura'!$H$279:$H$1191,H665)</f>
        <v>1</v>
      </c>
      <c r="B665" s="488">
        <v>46112.0</v>
      </c>
      <c r="C665" s="91" t="s">
        <v>83</v>
      </c>
      <c r="D665" s="91" t="s">
        <v>125</v>
      </c>
      <c r="E665" s="91">
        <v>342.0</v>
      </c>
      <c r="F665" s="178">
        <v>46090.0</v>
      </c>
      <c r="G665" s="91">
        <v>10310.0</v>
      </c>
      <c r="H665" s="812">
        <v>17140.0</v>
      </c>
      <c r="I665" s="97" t="s">
        <v>9970</v>
      </c>
      <c r="J665" s="97" t="s">
        <v>9971</v>
      </c>
      <c r="K665" s="313" t="s">
        <v>9971</v>
      </c>
      <c r="L665" s="91">
        <v>8.2131854751E10</v>
      </c>
      <c r="M665" s="91">
        <v>8.1316612074E10</v>
      </c>
      <c r="N665" s="183">
        <v>46004.0</v>
      </c>
      <c r="O665" s="176">
        <v>46018.0</v>
      </c>
      <c r="P665" s="91" t="s">
        <v>256</v>
      </c>
      <c r="Q665" s="91">
        <v>1.0</v>
      </c>
      <c r="R665" s="179" t="s">
        <v>350</v>
      </c>
      <c r="S665" s="179" t="s">
        <v>145</v>
      </c>
      <c r="T665" s="179" t="s">
        <v>101</v>
      </c>
      <c r="U665" s="179" t="s">
        <v>1050</v>
      </c>
      <c r="V665" s="182"/>
      <c r="W665" s="179" t="s">
        <v>1035</v>
      </c>
      <c r="X665" s="182"/>
      <c r="Y665" s="97" t="s">
        <v>9975</v>
      </c>
      <c r="Z665" s="182"/>
      <c r="AA665" s="182"/>
    </row>
    <row r="666" ht="22.5" customHeight="1">
      <c r="A666" s="91">
        <f>COUNTIF('Call &amp; Chat K.-Laura'!$H$279:$H$1191,H666)</f>
        <v>1</v>
      </c>
      <c r="B666" s="576">
        <v>46106.0</v>
      </c>
      <c r="C666" s="91" t="s">
        <v>83</v>
      </c>
      <c r="D666" s="91" t="s">
        <v>125</v>
      </c>
      <c r="E666" s="91">
        <v>343.0</v>
      </c>
      <c r="F666" s="178">
        <v>46090.0</v>
      </c>
      <c r="G666" s="91">
        <v>8542.0</v>
      </c>
      <c r="H666" s="578">
        <v>13462.0</v>
      </c>
      <c r="I666" s="97" t="s">
        <v>9979</v>
      </c>
      <c r="J666" s="97" t="s">
        <v>8116</v>
      </c>
      <c r="K666" s="313" t="s">
        <v>8116</v>
      </c>
      <c r="L666" s="91">
        <v>8.2132985045E10</v>
      </c>
      <c r="M666" s="91">
        <v>8.2132985045E10</v>
      </c>
      <c r="N666" s="183">
        <v>45568.0</v>
      </c>
      <c r="O666" s="176">
        <v>45834.0</v>
      </c>
      <c r="P666" s="91" t="s">
        <v>8280</v>
      </c>
      <c r="Q666" s="91">
        <v>1.0</v>
      </c>
      <c r="R666" s="179" t="s">
        <v>126</v>
      </c>
      <c r="S666" s="83" t="s">
        <v>195</v>
      </c>
      <c r="T666" s="179" t="s">
        <v>101</v>
      </c>
      <c r="U666" s="179" t="s">
        <v>131</v>
      </c>
      <c r="V666" s="182"/>
      <c r="W666" s="179" t="s">
        <v>1035</v>
      </c>
      <c r="X666" s="182"/>
      <c r="Y666" s="182"/>
      <c r="Z666" s="182"/>
      <c r="AA666" s="182"/>
    </row>
    <row r="667" ht="22.5" customHeight="1">
      <c r="A667" s="91">
        <f>COUNTIF('Call &amp; Chat K.-Laura'!$H$279:$H$1191,H667)</f>
        <v>1</v>
      </c>
      <c r="B667" s="576">
        <v>46106.0</v>
      </c>
      <c r="C667" s="91" t="s">
        <v>83</v>
      </c>
      <c r="D667" s="91" t="s">
        <v>125</v>
      </c>
      <c r="E667" s="91">
        <v>344.0</v>
      </c>
      <c r="F667" s="178">
        <v>46090.0</v>
      </c>
      <c r="G667" s="91">
        <v>8039.0</v>
      </c>
      <c r="H667" s="578">
        <v>12429.0</v>
      </c>
      <c r="I667" s="97" t="s">
        <v>9986</v>
      </c>
      <c r="J667" s="97" t="s">
        <v>9987</v>
      </c>
      <c r="K667" s="313" t="s">
        <v>9987</v>
      </c>
      <c r="L667" s="91">
        <v>8.2133083493E10</v>
      </c>
      <c r="M667" s="91">
        <v>8.2324495745E10</v>
      </c>
      <c r="N667" s="183">
        <v>45454.0</v>
      </c>
      <c r="O667" s="176">
        <v>45834.0</v>
      </c>
      <c r="P667" s="91" t="s">
        <v>124</v>
      </c>
      <c r="Q667" s="91">
        <v>1.0</v>
      </c>
      <c r="R667" s="179" t="s">
        <v>126</v>
      </c>
      <c r="S667" s="83" t="s">
        <v>195</v>
      </c>
      <c r="T667" s="179" t="s">
        <v>101</v>
      </c>
      <c r="U667" s="179" t="s">
        <v>131</v>
      </c>
      <c r="V667" s="182"/>
      <c r="W667" s="179" t="s">
        <v>1035</v>
      </c>
      <c r="X667" s="182"/>
      <c r="Y667" s="182"/>
      <c r="Z667" s="182"/>
      <c r="AA667" s="182"/>
    </row>
    <row r="668" ht="22.5" customHeight="1">
      <c r="A668" s="91">
        <f>COUNTIF('Call &amp; Chat K.-Laura'!$H$279:$H$1191,H668)</f>
        <v>1</v>
      </c>
      <c r="B668" s="576">
        <v>46106.0</v>
      </c>
      <c r="C668" s="91" t="s">
        <v>83</v>
      </c>
      <c r="D668" s="91" t="s">
        <v>125</v>
      </c>
      <c r="E668" s="91">
        <v>345.0</v>
      </c>
      <c r="F668" s="178">
        <v>46090.0</v>
      </c>
      <c r="G668" s="91">
        <v>7951.0</v>
      </c>
      <c r="H668" s="578">
        <v>12267.0</v>
      </c>
      <c r="I668" s="97" t="s">
        <v>5447</v>
      </c>
      <c r="J668" s="97" t="s">
        <v>5448</v>
      </c>
      <c r="K668" s="313" t="s">
        <v>5448</v>
      </c>
      <c r="L668" s="91">
        <v>8.2133486648E10</v>
      </c>
      <c r="M668" s="91">
        <v>8.2285413339E10</v>
      </c>
      <c r="N668" s="183">
        <v>45440.0</v>
      </c>
      <c r="O668" s="176">
        <v>45834.0</v>
      </c>
      <c r="P668" s="91" t="s">
        <v>143</v>
      </c>
      <c r="Q668" s="91">
        <v>0.0</v>
      </c>
      <c r="R668" s="179" t="s">
        <v>350</v>
      </c>
      <c r="S668" s="179" t="s">
        <v>127</v>
      </c>
      <c r="T668" s="179" t="s">
        <v>128</v>
      </c>
      <c r="U668" s="179" t="s">
        <v>873</v>
      </c>
      <c r="V668" s="182"/>
      <c r="W668" s="179" t="s">
        <v>1035</v>
      </c>
      <c r="X668" s="182"/>
      <c r="Y668" s="97" t="s">
        <v>9992</v>
      </c>
      <c r="Z668" s="182"/>
      <c r="AA668" s="182"/>
    </row>
    <row r="669" ht="22.5" customHeight="1">
      <c r="A669" s="91">
        <f>COUNTIF('Call &amp; Chat K.-Laura'!$H$279:$H$1191,H669)</f>
        <v>1</v>
      </c>
      <c r="B669" s="576">
        <v>46106.0</v>
      </c>
      <c r="C669" s="91" t="s">
        <v>83</v>
      </c>
      <c r="D669" s="91" t="s">
        <v>125</v>
      </c>
      <c r="E669" s="91">
        <v>347.0</v>
      </c>
      <c r="F669" s="178">
        <v>46090.0</v>
      </c>
      <c r="G669" s="91">
        <v>8307.0</v>
      </c>
      <c r="H669" s="578">
        <v>12998.0</v>
      </c>
      <c r="I669" s="97" t="s">
        <v>9994</v>
      </c>
      <c r="J669" s="97" t="s">
        <v>9995</v>
      </c>
      <c r="K669" s="313" t="s">
        <v>9995</v>
      </c>
      <c r="L669" s="91">
        <v>8.2133871735E10</v>
      </c>
      <c r="M669" s="91">
        <v>8.2133871735E10</v>
      </c>
      <c r="N669" s="183">
        <v>45512.0</v>
      </c>
      <c r="O669" s="176">
        <v>45834.0</v>
      </c>
      <c r="P669" s="91" t="s">
        <v>124</v>
      </c>
      <c r="Q669" s="91">
        <v>1.0</v>
      </c>
      <c r="R669" s="179" t="s">
        <v>126</v>
      </c>
      <c r="S669" s="83" t="s">
        <v>195</v>
      </c>
      <c r="T669" s="179" t="s">
        <v>101</v>
      </c>
      <c r="U669" s="179" t="s">
        <v>131</v>
      </c>
      <c r="V669" s="182"/>
      <c r="W669" s="179" t="s">
        <v>1035</v>
      </c>
      <c r="X669" s="182"/>
      <c r="Y669" s="182"/>
      <c r="Z669" s="182"/>
      <c r="AA669" s="182"/>
    </row>
    <row r="670" ht="22.5" customHeight="1">
      <c r="A670" s="91">
        <f>COUNTIF('Call &amp; Chat K.-Laura'!$H$279:$H$1191,H670)</f>
        <v>2</v>
      </c>
      <c r="B670" s="576">
        <v>46106.0</v>
      </c>
      <c r="C670" s="91" t="s">
        <v>83</v>
      </c>
      <c r="D670" s="91" t="s">
        <v>125</v>
      </c>
      <c r="E670" s="91">
        <v>348.0</v>
      </c>
      <c r="F670" s="178">
        <v>46090.0</v>
      </c>
      <c r="G670" s="91">
        <v>9944.0</v>
      </c>
      <c r="H670" s="578">
        <v>16550.0</v>
      </c>
      <c r="I670" s="97" t="s">
        <v>7741</v>
      </c>
      <c r="J670" s="97" t="s">
        <v>253</v>
      </c>
      <c r="K670" s="313" t="s">
        <v>253</v>
      </c>
      <c r="L670" s="91">
        <v>8.2136195428E10</v>
      </c>
      <c r="M670" s="91">
        <v>8.2136195428E10</v>
      </c>
      <c r="N670" s="183">
        <v>45939.0</v>
      </c>
      <c r="O670" s="176">
        <v>45953.0</v>
      </c>
      <c r="P670" s="91" t="s">
        <v>241</v>
      </c>
      <c r="Q670" s="91">
        <v>1.0</v>
      </c>
      <c r="R670" s="179" t="s">
        <v>126</v>
      </c>
      <c r="S670" s="83" t="s">
        <v>195</v>
      </c>
      <c r="T670" s="179" t="s">
        <v>101</v>
      </c>
      <c r="U670" s="179" t="s">
        <v>131</v>
      </c>
      <c r="V670" s="182"/>
      <c r="W670" s="179" t="s">
        <v>1035</v>
      </c>
      <c r="X670" s="182"/>
      <c r="Y670" s="182"/>
      <c r="Z670" s="182"/>
      <c r="AA670" s="182"/>
    </row>
    <row r="671" ht="22.5" customHeight="1">
      <c r="A671" s="91">
        <f>COUNTIF('Call &amp; Chat K.-Laura'!$H$279:$H$1191,H671)</f>
        <v>1</v>
      </c>
      <c r="B671" s="576">
        <v>46106.0</v>
      </c>
      <c r="C671" s="91" t="s">
        <v>83</v>
      </c>
      <c r="D671" s="91" t="s">
        <v>125</v>
      </c>
      <c r="E671" s="91">
        <v>351.0</v>
      </c>
      <c r="F671" s="178">
        <v>46090.0</v>
      </c>
      <c r="G671" s="91">
        <v>8678.0</v>
      </c>
      <c r="H671" s="578">
        <v>13734.0</v>
      </c>
      <c r="I671" s="97" t="s">
        <v>10001</v>
      </c>
      <c r="J671" s="97" t="s">
        <v>1698</v>
      </c>
      <c r="K671" s="313" t="s">
        <v>1698</v>
      </c>
      <c r="L671" s="91">
        <v>8.2136528539E10</v>
      </c>
      <c r="M671" s="91">
        <v>8.2136528539E10</v>
      </c>
      <c r="N671" s="183">
        <v>45597.0</v>
      </c>
      <c r="O671" s="176">
        <v>45834.0</v>
      </c>
      <c r="P671" s="91" t="s">
        <v>143</v>
      </c>
      <c r="Q671" s="91">
        <v>1.0</v>
      </c>
      <c r="R671" s="179" t="s">
        <v>126</v>
      </c>
      <c r="S671" s="83" t="s">
        <v>195</v>
      </c>
      <c r="T671" s="179" t="s">
        <v>101</v>
      </c>
      <c r="U671" s="179" t="s">
        <v>131</v>
      </c>
      <c r="V671" s="182"/>
      <c r="W671" s="179" t="s">
        <v>1035</v>
      </c>
      <c r="X671" s="182"/>
      <c r="Y671" s="182"/>
      <c r="Z671" s="182"/>
      <c r="AA671" s="182"/>
    </row>
    <row r="672" ht="22.5" customHeight="1">
      <c r="A672" s="91">
        <f>COUNTIF('Call &amp; Chat K.-Laura'!$H$279:$H$1191,H672)</f>
        <v>1</v>
      </c>
      <c r="B672" s="576">
        <v>46106.0</v>
      </c>
      <c r="C672" s="91" t="s">
        <v>83</v>
      </c>
      <c r="D672" s="91" t="s">
        <v>125</v>
      </c>
      <c r="E672" s="91">
        <v>353.0</v>
      </c>
      <c r="F672" s="178">
        <v>46090.0</v>
      </c>
      <c r="G672" s="91">
        <v>8596.0</v>
      </c>
      <c r="H672" s="578">
        <v>13575.0</v>
      </c>
      <c r="I672" s="97" t="s">
        <v>10008</v>
      </c>
      <c r="J672" s="97" t="s">
        <v>10009</v>
      </c>
      <c r="K672" s="313" t="s">
        <v>10009</v>
      </c>
      <c r="L672" s="91">
        <v>8.2137847217E10</v>
      </c>
      <c r="M672" s="91">
        <v>8.2137847217E10</v>
      </c>
      <c r="N672" s="183">
        <v>45578.0</v>
      </c>
      <c r="O672" s="176">
        <v>45834.0</v>
      </c>
      <c r="P672" s="91" t="s">
        <v>143</v>
      </c>
      <c r="Q672" s="91">
        <v>1.0</v>
      </c>
      <c r="R672" s="179" t="s">
        <v>126</v>
      </c>
      <c r="S672" s="179" t="s">
        <v>195</v>
      </c>
      <c r="T672" s="179" t="s">
        <v>128</v>
      </c>
      <c r="U672" s="179" t="s">
        <v>131</v>
      </c>
      <c r="V672" s="182"/>
      <c r="W672" s="179" t="s">
        <v>1035</v>
      </c>
      <c r="X672" s="182"/>
      <c r="Y672" s="182"/>
      <c r="Z672" s="182"/>
      <c r="AA672" s="182"/>
    </row>
    <row r="673" ht="22.5" customHeight="1">
      <c r="A673" s="91">
        <f>COUNTIF('Call &amp; Chat K.-Laura'!$H$279:$H$1191,H673)</f>
        <v>1</v>
      </c>
      <c r="B673" s="576">
        <v>46106.0</v>
      </c>
      <c r="C673" s="91" t="s">
        <v>83</v>
      </c>
      <c r="D673" s="91" t="s">
        <v>125</v>
      </c>
      <c r="E673" s="91">
        <v>354.0</v>
      </c>
      <c r="F673" s="178">
        <v>46090.0</v>
      </c>
      <c r="G673" s="91">
        <v>10730.0</v>
      </c>
      <c r="H673" s="578">
        <v>17920.0</v>
      </c>
      <c r="I673" s="97" t="s">
        <v>9611</v>
      </c>
      <c r="J673" s="97" t="s">
        <v>9612</v>
      </c>
      <c r="K673" s="313" t="s">
        <v>9612</v>
      </c>
      <c r="L673" s="91">
        <v>8.2138109288E10</v>
      </c>
      <c r="M673" s="91">
        <v>8.2138109288E10</v>
      </c>
      <c r="N673" s="183">
        <v>46073.0</v>
      </c>
      <c r="O673" s="176">
        <v>46087.0</v>
      </c>
      <c r="P673" s="91" t="s">
        <v>124</v>
      </c>
      <c r="Q673" s="91">
        <v>1.0</v>
      </c>
      <c r="R673" s="179" t="s">
        <v>126</v>
      </c>
      <c r="S673" s="83" t="s">
        <v>195</v>
      </c>
      <c r="T673" s="179" t="s">
        <v>101</v>
      </c>
      <c r="U673" s="179" t="s">
        <v>131</v>
      </c>
      <c r="V673" s="182"/>
      <c r="W673" s="179" t="s">
        <v>1035</v>
      </c>
      <c r="X673" s="182"/>
      <c r="Y673" s="182"/>
      <c r="Z673" s="182"/>
      <c r="AA673" s="182"/>
    </row>
    <row r="674" ht="22.5" customHeight="1">
      <c r="A674" s="91">
        <f>COUNTIF('Call &amp; Chat K.-Laura'!$H$279:$H$1191,H674)</f>
        <v>1</v>
      </c>
      <c r="B674" s="576">
        <v>46106.0</v>
      </c>
      <c r="C674" s="91" t="s">
        <v>83</v>
      </c>
      <c r="D674" s="91" t="s">
        <v>125</v>
      </c>
      <c r="E674" s="91">
        <v>355.0</v>
      </c>
      <c r="F674" s="178">
        <v>46090.0</v>
      </c>
      <c r="G674" s="91">
        <v>9977.0</v>
      </c>
      <c r="H674" s="578">
        <v>16611.0</v>
      </c>
      <c r="I674" s="97" t="s">
        <v>10017</v>
      </c>
      <c r="J674" s="97" t="s">
        <v>4812</v>
      </c>
      <c r="K674" s="313" t="s">
        <v>4812</v>
      </c>
      <c r="L674" s="91">
        <v>8.2138404616E10</v>
      </c>
      <c r="M674" s="91">
        <v>8.2138404616E10</v>
      </c>
      <c r="N674" s="183">
        <v>45947.0</v>
      </c>
      <c r="O674" s="176">
        <v>45961.0</v>
      </c>
      <c r="P674" s="91" t="s">
        <v>124</v>
      </c>
      <c r="Q674" s="91">
        <v>1.0</v>
      </c>
      <c r="R674" s="179" t="s">
        <v>126</v>
      </c>
      <c r="S674" s="83" t="s">
        <v>195</v>
      </c>
      <c r="T674" s="179" t="s">
        <v>101</v>
      </c>
      <c r="U674" s="179" t="s">
        <v>131</v>
      </c>
      <c r="V674" s="182"/>
      <c r="W674" s="179" t="s">
        <v>1035</v>
      </c>
      <c r="X674" s="182"/>
      <c r="Y674" s="182"/>
      <c r="Z674" s="182"/>
      <c r="AA674" s="182"/>
    </row>
    <row r="675" ht="22.5" customHeight="1">
      <c r="A675" s="91">
        <f>COUNTIF('Call &amp; Chat K.-Laura'!$H$279:$H$1191,H675)</f>
        <v>2</v>
      </c>
      <c r="B675" s="576">
        <v>46106.0</v>
      </c>
      <c r="C675" s="91" t="s">
        <v>83</v>
      </c>
      <c r="D675" s="91" t="s">
        <v>125</v>
      </c>
      <c r="E675" s="91">
        <v>356.0</v>
      </c>
      <c r="F675" s="178">
        <v>46090.0</v>
      </c>
      <c r="G675" s="91">
        <v>10366.0</v>
      </c>
      <c r="H675" s="578">
        <v>17239.0</v>
      </c>
      <c r="I675" s="97" t="s">
        <v>8885</v>
      </c>
      <c r="J675" s="97" t="s">
        <v>8886</v>
      </c>
      <c r="K675" s="313" t="s">
        <v>8886</v>
      </c>
      <c r="L675" s="91">
        <v>8.2138545478E10</v>
      </c>
      <c r="M675" s="91">
        <v>8.2138545478E10</v>
      </c>
      <c r="N675" s="183">
        <v>46017.0</v>
      </c>
      <c r="O675" s="176">
        <v>46031.0</v>
      </c>
      <c r="P675" s="91" t="s">
        <v>124</v>
      </c>
      <c r="Q675" s="91">
        <v>1.0</v>
      </c>
      <c r="R675" s="179" t="s">
        <v>126</v>
      </c>
      <c r="S675" s="83" t="s">
        <v>195</v>
      </c>
      <c r="T675" s="179" t="s">
        <v>101</v>
      </c>
      <c r="U675" s="179" t="s">
        <v>131</v>
      </c>
      <c r="V675" s="182"/>
      <c r="W675" s="179" t="s">
        <v>1035</v>
      </c>
      <c r="X675" s="182"/>
      <c r="Y675" s="182"/>
      <c r="Z675" s="182"/>
      <c r="AA675" s="182"/>
    </row>
    <row r="676" ht="22.5" customHeight="1">
      <c r="A676" s="91">
        <f>COUNTIF('Call &amp; Chat K.-Laura'!$H$279:$H$1191,H676)</f>
        <v>1</v>
      </c>
      <c r="B676" s="576">
        <v>46106.0</v>
      </c>
      <c r="C676" s="91" t="s">
        <v>83</v>
      </c>
      <c r="D676" s="91" t="s">
        <v>125</v>
      </c>
      <c r="E676" s="91">
        <v>357.0</v>
      </c>
      <c r="F676" s="178">
        <v>46090.0</v>
      </c>
      <c r="G676" s="91">
        <v>7506.0</v>
      </c>
      <c r="H676" s="578">
        <v>11403.0</v>
      </c>
      <c r="I676" s="97" t="s">
        <v>10029</v>
      </c>
      <c r="J676" s="97" t="s">
        <v>10030</v>
      </c>
      <c r="K676" s="313" t="s">
        <v>10030</v>
      </c>
      <c r="L676" s="91">
        <v>8.2138567411E10</v>
      </c>
      <c r="M676" s="91">
        <v>8.2138567411E10</v>
      </c>
      <c r="N676" s="183">
        <v>45343.0</v>
      </c>
      <c r="O676" s="176">
        <v>45834.0</v>
      </c>
      <c r="P676" s="91" t="s">
        <v>124</v>
      </c>
      <c r="Q676" s="91">
        <v>1.0</v>
      </c>
      <c r="R676" s="179" t="s">
        <v>126</v>
      </c>
      <c r="S676" s="179" t="s">
        <v>195</v>
      </c>
      <c r="T676" s="179" t="s">
        <v>128</v>
      </c>
      <c r="U676" s="179" t="s">
        <v>131</v>
      </c>
      <c r="V676" s="182"/>
      <c r="W676" s="179" t="s">
        <v>1035</v>
      </c>
      <c r="X676" s="182"/>
      <c r="Y676" s="182"/>
      <c r="Z676" s="182"/>
      <c r="AA676" s="182"/>
    </row>
    <row r="677" ht="22.5" customHeight="1">
      <c r="A677" s="91">
        <f>COUNTIF('Call &amp; Chat K.-Laura'!$H$279:$H$1191,H677)</f>
        <v>1</v>
      </c>
      <c r="B677" s="576">
        <v>46106.0</v>
      </c>
      <c r="C677" s="91" t="s">
        <v>83</v>
      </c>
      <c r="D677" s="91" t="s">
        <v>125</v>
      </c>
      <c r="E677" s="91">
        <v>362.0</v>
      </c>
      <c r="F677" s="178">
        <v>46090.0</v>
      </c>
      <c r="G677" s="91">
        <v>10581.0</v>
      </c>
      <c r="H677" s="578">
        <v>17699.0</v>
      </c>
      <c r="I677" s="97" t="s">
        <v>10037</v>
      </c>
      <c r="J677" s="97" t="s">
        <v>5607</v>
      </c>
      <c r="K677" s="313" t="s">
        <v>5607</v>
      </c>
      <c r="L677" s="91">
        <v>8.2140812354E10</v>
      </c>
      <c r="M677" s="91">
        <v>8.1296352634E10</v>
      </c>
      <c r="N677" s="183">
        <v>46052.0</v>
      </c>
      <c r="O677" s="176">
        <v>46066.0</v>
      </c>
      <c r="P677" s="91" t="s">
        <v>149</v>
      </c>
      <c r="Q677" s="91">
        <v>1.0</v>
      </c>
      <c r="R677" s="179" t="s">
        <v>126</v>
      </c>
      <c r="S677" s="83" t="s">
        <v>195</v>
      </c>
      <c r="T677" s="179" t="s">
        <v>101</v>
      </c>
      <c r="U677" s="179" t="s">
        <v>131</v>
      </c>
      <c r="V677" s="182"/>
      <c r="W677" s="179" t="s">
        <v>1035</v>
      </c>
      <c r="X677" s="182"/>
      <c r="Y677" s="182"/>
      <c r="Z677" s="182"/>
      <c r="AA677" s="182"/>
    </row>
    <row r="678" ht="22.5" customHeight="1">
      <c r="A678" s="91">
        <f>COUNTIF('Call &amp; Chat K.-Laura'!$H$279:$H$1191,H678)</f>
        <v>1</v>
      </c>
      <c r="B678" s="576">
        <v>46106.0</v>
      </c>
      <c r="C678" s="91" t="s">
        <v>83</v>
      </c>
      <c r="D678" s="91" t="s">
        <v>125</v>
      </c>
      <c r="E678" s="91">
        <v>364.0</v>
      </c>
      <c r="F678" s="178">
        <v>46090.0</v>
      </c>
      <c r="G678" s="91">
        <v>7502.0</v>
      </c>
      <c r="H678" s="578">
        <v>11395.0</v>
      </c>
      <c r="I678" s="97" t="s">
        <v>10039</v>
      </c>
      <c r="J678" s="97" t="s">
        <v>10040</v>
      </c>
      <c r="K678" s="313" t="s">
        <v>10040</v>
      </c>
      <c r="L678" s="91">
        <v>8.2141657564E10</v>
      </c>
      <c r="M678" s="91">
        <v>8.573022217E10</v>
      </c>
      <c r="N678" s="183">
        <v>45342.0</v>
      </c>
      <c r="O678" s="176">
        <v>45834.0</v>
      </c>
      <c r="P678" s="91" t="s">
        <v>124</v>
      </c>
      <c r="Q678" s="91">
        <v>1.0</v>
      </c>
      <c r="R678" s="179" t="s">
        <v>126</v>
      </c>
      <c r="S678" s="83" t="s">
        <v>195</v>
      </c>
      <c r="T678" s="179" t="s">
        <v>101</v>
      </c>
      <c r="U678" s="179" t="s">
        <v>131</v>
      </c>
      <c r="V678" s="182"/>
      <c r="W678" s="179" t="s">
        <v>1035</v>
      </c>
      <c r="X678" s="182"/>
      <c r="Y678" s="182"/>
      <c r="Z678" s="182"/>
      <c r="AA678" s="182"/>
    </row>
    <row r="679" ht="22.5" customHeight="1">
      <c r="A679" s="91">
        <f>COUNTIF('Call &amp; Chat K.-Laura'!$H$279:$H$1191,H679)</f>
        <v>2</v>
      </c>
      <c r="B679" s="576">
        <v>46106.0</v>
      </c>
      <c r="C679" s="91" t="s">
        <v>83</v>
      </c>
      <c r="D679" s="91" t="s">
        <v>125</v>
      </c>
      <c r="E679" s="91">
        <v>365.0</v>
      </c>
      <c r="F679" s="178">
        <v>46090.0</v>
      </c>
      <c r="G679" s="91">
        <v>10357.0</v>
      </c>
      <c r="H679" s="578">
        <v>17225.0</v>
      </c>
      <c r="I679" s="97" t="s">
        <v>8774</v>
      </c>
      <c r="J679" s="97" t="s">
        <v>8775</v>
      </c>
      <c r="K679" s="313" t="s">
        <v>8775</v>
      </c>
      <c r="L679" s="91">
        <v>8.2141998642E10</v>
      </c>
      <c r="M679" s="91">
        <v>8.5733126631E10</v>
      </c>
      <c r="N679" s="183">
        <v>46015.0</v>
      </c>
      <c r="O679" s="176">
        <v>46029.0</v>
      </c>
      <c r="P679" s="91" t="s">
        <v>124</v>
      </c>
      <c r="Q679" s="91">
        <v>0.0</v>
      </c>
      <c r="R679" s="179" t="s">
        <v>350</v>
      </c>
      <c r="S679" s="179" t="s">
        <v>195</v>
      </c>
      <c r="T679" s="179" t="s">
        <v>128</v>
      </c>
      <c r="U679" s="179" t="s">
        <v>302</v>
      </c>
      <c r="V679" s="182"/>
      <c r="W679" s="179" t="s">
        <v>1035</v>
      </c>
      <c r="X679" s="182"/>
      <c r="Y679" s="97" t="s">
        <v>10047</v>
      </c>
      <c r="Z679" s="182"/>
      <c r="AA679" s="182"/>
    </row>
    <row r="680" ht="22.5" customHeight="1">
      <c r="A680" s="91">
        <f>COUNTIF('Call &amp; Chat K.-Laura'!$H$279:$H$1191,H680)</f>
        <v>1</v>
      </c>
      <c r="B680" s="576">
        <v>46106.0</v>
      </c>
      <c r="C680" s="91" t="s">
        <v>83</v>
      </c>
      <c r="D680" s="91" t="s">
        <v>125</v>
      </c>
      <c r="E680" s="91">
        <v>366.0</v>
      </c>
      <c r="F680" s="178">
        <v>46090.0</v>
      </c>
      <c r="G680" s="91">
        <v>10681.0</v>
      </c>
      <c r="H680" s="578">
        <v>17846.0</v>
      </c>
      <c r="I680" s="558">
        <v>1.0</v>
      </c>
      <c r="J680" s="97" t="s">
        <v>2512</v>
      </c>
      <c r="K680" s="313" t="s">
        <v>2513</v>
      </c>
      <c r="L680" s="91">
        <v>8.2142734617E10</v>
      </c>
      <c r="M680" s="91">
        <v>8.5156239895E10</v>
      </c>
      <c r="N680" s="183">
        <v>46067.0</v>
      </c>
      <c r="O680" s="176">
        <v>46081.0</v>
      </c>
      <c r="P680" s="91" t="s">
        <v>115</v>
      </c>
      <c r="Q680" s="91">
        <v>1.0</v>
      </c>
      <c r="R680" s="179" t="s">
        <v>126</v>
      </c>
      <c r="S680" s="179" t="s">
        <v>145</v>
      </c>
      <c r="T680" s="179" t="s">
        <v>101</v>
      </c>
      <c r="U680" s="179" t="s">
        <v>131</v>
      </c>
      <c r="V680" s="182"/>
      <c r="W680" s="179" t="s">
        <v>1035</v>
      </c>
      <c r="X680" s="182"/>
      <c r="Y680" s="182"/>
      <c r="Z680" s="182"/>
      <c r="AA680" s="182"/>
    </row>
    <row r="681" ht="22.5" customHeight="1">
      <c r="A681" s="91">
        <f>COUNTIF('Call &amp; Chat K.-Laura'!$H$279:$H$1191,H681)</f>
        <v>2</v>
      </c>
      <c r="B681" s="576">
        <v>46106.0</v>
      </c>
      <c r="C681" s="91" t="s">
        <v>83</v>
      </c>
      <c r="D681" s="91" t="s">
        <v>125</v>
      </c>
      <c r="E681" s="91">
        <v>368.0</v>
      </c>
      <c r="F681" s="178">
        <v>46090.0</v>
      </c>
      <c r="G681" s="91">
        <v>10327.0</v>
      </c>
      <c r="H681" s="578">
        <v>17175.0</v>
      </c>
      <c r="I681" s="97" t="s">
        <v>6803</v>
      </c>
      <c r="J681" s="97" t="s">
        <v>6804</v>
      </c>
      <c r="K681" s="313" t="s">
        <v>6804</v>
      </c>
      <c r="L681" s="91">
        <v>8.2144921997E10</v>
      </c>
      <c r="M681" s="91">
        <v>8.2144921997E10</v>
      </c>
      <c r="N681" s="183">
        <v>46009.0</v>
      </c>
      <c r="O681" s="176">
        <v>46023.0</v>
      </c>
      <c r="P681" s="91" t="s">
        <v>278</v>
      </c>
      <c r="Q681" s="91">
        <v>1.0</v>
      </c>
      <c r="R681" s="179" t="s">
        <v>126</v>
      </c>
      <c r="S681" s="83" t="s">
        <v>195</v>
      </c>
      <c r="T681" s="83" t="s">
        <v>128</v>
      </c>
      <c r="U681" s="83" t="s">
        <v>302</v>
      </c>
      <c r="V681" s="182"/>
      <c r="W681" s="179" t="s">
        <v>1035</v>
      </c>
      <c r="X681" s="182"/>
      <c r="Y681" s="182"/>
      <c r="Z681" s="182"/>
      <c r="AA681" s="182"/>
    </row>
    <row r="682" ht="22.5" customHeight="1">
      <c r="A682" s="91">
        <f>COUNTIF('Call &amp; Chat K.-Laura'!$H$279:$H$1191,H682)</f>
        <v>1</v>
      </c>
      <c r="B682" s="576">
        <v>46106.0</v>
      </c>
      <c r="C682" s="91" t="s">
        <v>83</v>
      </c>
      <c r="D682" s="91" t="s">
        <v>125</v>
      </c>
      <c r="E682" s="91">
        <v>369.0</v>
      </c>
      <c r="F682" s="178">
        <v>46090.0</v>
      </c>
      <c r="G682" s="91">
        <v>10016.0</v>
      </c>
      <c r="H682" s="578">
        <v>16677.0</v>
      </c>
      <c r="I682" s="97" t="s">
        <v>10060</v>
      </c>
      <c r="J682" s="97" t="s">
        <v>10061</v>
      </c>
      <c r="K682" s="313" t="s">
        <v>10060</v>
      </c>
      <c r="L682" s="91">
        <v>8.2145010042E10</v>
      </c>
      <c r="M682" s="91">
        <v>8.1319640197E10</v>
      </c>
      <c r="N682" s="183">
        <v>45955.0</v>
      </c>
      <c r="O682" s="176">
        <v>45969.0</v>
      </c>
      <c r="P682" s="91" t="s">
        <v>8292</v>
      </c>
      <c r="Q682" s="91">
        <v>1.0</v>
      </c>
      <c r="R682" s="179" t="s">
        <v>251</v>
      </c>
      <c r="S682" s="83" t="s">
        <v>195</v>
      </c>
      <c r="T682" s="179" t="s">
        <v>101</v>
      </c>
      <c r="U682" s="179" t="s">
        <v>131</v>
      </c>
      <c r="V682" s="182"/>
      <c r="W682" s="179" t="s">
        <v>1035</v>
      </c>
      <c r="X682" s="182"/>
      <c r="Y682" s="182"/>
      <c r="Z682" s="182"/>
      <c r="AA682" s="182"/>
    </row>
    <row r="683" ht="22.5" customHeight="1">
      <c r="A683" s="91">
        <f>COUNTIF('Call &amp; Chat K.-Laura'!$H$279:$H$1191,H683)</f>
        <v>2</v>
      </c>
      <c r="B683" s="576">
        <v>46106.0</v>
      </c>
      <c r="C683" s="91" t="s">
        <v>83</v>
      </c>
      <c r="D683" s="91" t="s">
        <v>125</v>
      </c>
      <c r="E683" s="91">
        <v>77.0</v>
      </c>
      <c r="F683" s="178">
        <v>46086.0</v>
      </c>
      <c r="G683" s="91">
        <v>7826.0</v>
      </c>
      <c r="H683" s="578">
        <v>12052.0</v>
      </c>
      <c r="I683" s="97" t="s">
        <v>10063</v>
      </c>
      <c r="J683" s="97" t="s">
        <v>1564</v>
      </c>
      <c r="K683" s="313" t="s">
        <v>1564</v>
      </c>
      <c r="L683" s="91">
        <v>8.1217331798E10</v>
      </c>
      <c r="M683" s="91">
        <v>8.1217331798E10</v>
      </c>
      <c r="N683" s="183">
        <v>45416.0</v>
      </c>
      <c r="O683" s="176">
        <v>45834.0</v>
      </c>
      <c r="P683" s="91" t="s">
        <v>332</v>
      </c>
      <c r="Q683" s="91">
        <v>1.0</v>
      </c>
      <c r="R683" s="179" t="s">
        <v>251</v>
      </c>
      <c r="S683" s="179" t="s">
        <v>195</v>
      </c>
      <c r="T683" s="179" t="s">
        <v>128</v>
      </c>
      <c r="U683" s="179" t="s">
        <v>131</v>
      </c>
      <c r="V683" s="182"/>
      <c r="W683" s="179" t="s">
        <v>1035</v>
      </c>
      <c r="X683" s="182"/>
      <c r="Y683" s="182"/>
      <c r="Z683" s="182"/>
      <c r="AA683" s="182"/>
    </row>
    <row r="684" ht="22.5" customHeight="1">
      <c r="A684" s="91">
        <f>COUNTIF('Call &amp; Chat K.-Laura'!$H$279:$H$1191,H684)</f>
        <v>2</v>
      </c>
      <c r="B684" s="576">
        <v>46106.0</v>
      </c>
      <c r="C684" s="91" t="s">
        <v>83</v>
      </c>
      <c r="D684" s="91" t="s">
        <v>125</v>
      </c>
      <c r="E684" s="91">
        <v>78.0</v>
      </c>
      <c r="F684" s="178">
        <v>46086.0</v>
      </c>
      <c r="G684" s="91">
        <v>9803.0</v>
      </c>
      <c r="H684" s="578">
        <v>16260.0</v>
      </c>
      <c r="I684" s="97" t="s">
        <v>10064</v>
      </c>
      <c r="J684" s="97" t="s">
        <v>10066</v>
      </c>
      <c r="K684" s="313" t="s">
        <v>10066</v>
      </c>
      <c r="L684" s="91">
        <v>8.1217437355E10</v>
      </c>
      <c r="M684" s="91">
        <v>8.5257284495E10</v>
      </c>
      <c r="N684" s="183">
        <v>45899.0</v>
      </c>
      <c r="O684" s="176">
        <v>45913.0</v>
      </c>
      <c r="P684" s="91" t="s">
        <v>124</v>
      </c>
      <c r="Q684" s="91">
        <v>1.0</v>
      </c>
      <c r="R684" s="179" t="s">
        <v>251</v>
      </c>
      <c r="S684" s="179" t="s">
        <v>195</v>
      </c>
      <c r="T684" s="179" t="s">
        <v>128</v>
      </c>
      <c r="U684" s="179" t="s">
        <v>131</v>
      </c>
      <c r="V684" s="182"/>
      <c r="W684" s="179" t="s">
        <v>1035</v>
      </c>
      <c r="X684" s="182"/>
      <c r="Y684" s="182"/>
      <c r="Z684" s="182"/>
      <c r="AA684" s="182"/>
    </row>
    <row r="685" ht="22.5" customHeight="1">
      <c r="A685" s="91">
        <f>COUNTIF('Call &amp; Chat K.-Laura'!$H$279:$H$1191,H685)</f>
        <v>2</v>
      </c>
      <c r="B685" s="576">
        <v>46106.0</v>
      </c>
      <c r="C685" s="91" t="s">
        <v>83</v>
      </c>
      <c r="D685" s="91" t="s">
        <v>125</v>
      </c>
      <c r="E685" s="91">
        <v>80.0</v>
      </c>
      <c r="F685" s="178">
        <v>46086.0</v>
      </c>
      <c r="G685" s="91">
        <v>9669.0</v>
      </c>
      <c r="H685" s="578">
        <v>15959.0</v>
      </c>
      <c r="I685" s="97" t="s">
        <v>6225</v>
      </c>
      <c r="J685" s="97" t="s">
        <v>6226</v>
      </c>
      <c r="K685" s="313" t="s">
        <v>6226</v>
      </c>
      <c r="L685" s="91">
        <v>8.1218217085E10</v>
      </c>
      <c r="M685" s="91">
        <v>8.1218217085E10</v>
      </c>
      <c r="N685" s="183">
        <v>45862.0</v>
      </c>
      <c r="O685" s="176">
        <v>45876.0</v>
      </c>
      <c r="P685" s="91" t="s">
        <v>554</v>
      </c>
      <c r="Q685" s="91">
        <v>0.0</v>
      </c>
      <c r="R685" s="179" t="s">
        <v>251</v>
      </c>
      <c r="S685" s="179" t="s">
        <v>195</v>
      </c>
      <c r="T685" s="179" t="s">
        <v>128</v>
      </c>
      <c r="U685" s="179" t="s">
        <v>302</v>
      </c>
      <c r="V685" s="182"/>
      <c r="W685" s="179" t="s">
        <v>1035</v>
      </c>
      <c r="X685" s="182"/>
      <c r="Y685" s="97" t="s">
        <v>10067</v>
      </c>
      <c r="Z685" s="182"/>
      <c r="AA685" s="182"/>
    </row>
    <row r="686" ht="22.5" customHeight="1">
      <c r="A686" s="91">
        <f>COUNTIF('Call &amp; Chat K.-Laura'!$H$279:$H$1191,H686)</f>
        <v>2</v>
      </c>
      <c r="B686" s="576">
        <v>46106.0</v>
      </c>
      <c r="C686" s="91" t="s">
        <v>83</v>
      </c>
      <c r="D686" s="91" t="s">
        <v>125</v>
      </c>
      <c r="E686" s="91">
        <v>82.0</v>
      </c>
      <c r="F686" s="178">
        <v>46086.0</v>
      </c>
      <c r="G686" s="91">
        <v>9959.0</v>
      </c>
      <c r="H686" s="578">
        <v>16582.0</v>
      </c>
      <c r="I686" s="97" t="s">
        <v>3054</v>
      </c>
      <c r="J686" s="97" t="s">
        <v>3054</v>
      </c>
      <c r="K686" s="313" t="s">
        <v>3054</v>
      </c>
      <c r="L686" s="91">
        <v>8.1218678681E10</v>
      </c>
      <c r="M686" s="91">
        <v>8.1218678681E10</v>
      </c>
      <c r="N686" s="183">
        <v>45943.0</v>
      </c>
      <c r="O686" s="176">
        <v>45957.0</v>
      </c>
      <c r="P686" s="91" t="s">
        <v>124</v>
      </c>
      <c r="Q686" s="91">
        <v>1.0</v>
      </c>
      <c r="R686" s="179" t="s">
        <v>126</v>
      </c>
      <c r="S686" s="83" t="s">
        <v>195</v>
      </c>
      <c r="T686" s="179" t="s">
        <v>101</v>
      </c>
      <c r="U686" s="179" t="s">
        <v>131</v>
      </c>
      <c r="V686" s="182"/>
      <c r="W686" s="179" t="s">
        <v>1035</v>
      </c>
      <c r="X686" s="182"/>
      <c r="Y686" s="182"/>
      <c r="Z686" s="182"/>
      <c r="AA686" s="182"/>
    </row>
    <row r="687" ht="22.5" customHeight="1">
      <c r="A687" s="91">
        <f>COUNTIF('Call &amp; Chat K.-Laura'!$H$279:$H$1191,H687)</f>
        <v>2</v>
      </c>
      <c r="B687" s="576">
        <v>46106.0</v>
      </c>
      <c r="C687" s="91" t="s">
        <v>83</v>
      </c>
      <c r="D687" s="91" t="s">
        <v>125</v>
      </c>
      <c r="E687" s="91">
        <v>83.0</v>
      </c>
      <c r="F687" s="178">
        <v>46086.0</v>
      </c>
      <c r="G687" s="91">
        <v>10256.0</v>
      </c>
      <c r="H687" s="578">
        <v>17058.0</v>
      </c>
      <c r="I687" s="97" t="s">
        <v>10068</v>
      </c>
      <c r="J687" s="97" t="s">
        <v>10069</v>
      </c>
      <c r="K687" s="313" t="s">
        <v>10069</v>
      </c>
      <c r="L687" s="91">
        <v>8.1220071074E10</v>
      </c>
      <c r="M687" s="91">
        <v>8.1220071074E10</v>
      </c>
      <c r="N687" s="183">
        <v>45996.0</v>
      </c>
      <c r="O687" s="176">
        <v>46010.0</v>
      </c>
      <c r="P687" s="91" t="s">
        <v>124</v>
      </c>
      <c r="Q687" s="91">
        <v>0.0</v>
      </c>
      <c r="R687" s="179" t="s">
        <v>251</v>
      </c>
      <c r="S687" s="179" t="s">
        <v>195</v>
      </c>
      <c r="T687" s="179" t="s">
        <v>128</v>
      </c>
      <c r="U687" s="179" t="s">
        <v>131</v>
      </c>
      <c r="V687" s="182"/>
      <c r="W687" s="179" t="s">
        <v>1035</v>
      </c>
      <c r="X687" s="182"/>
      <c r="Y687" s="97" t="s">
        <v>10070</v>
      </c>
      <c r="Z687" s="182"/>
      <c r="AA687" s="182"/>
    </row>
    <row r="688" ht="22.5" customHeight="1">
      <c r="A688" s="91">
        <f>COUNTIF('Call &amp; Chat K.-Laura'!$H$279:$H$1191,H688)</f>
        <v>2</v>
      </c>
      <c r="B688" s="576">
        <v>46106.0</v>
      </c>
      <c r="C688" s="91" t="s">
        <v>83</v>
      </c>
      <c r="D688" s="91" t="s">
        <v>125</v>
      </c>
      <c r="E688" s="91">
        <v>84.0</v>
      </c>
      <c r="F688" s="178">
        <v>46086.0</v>
      </c>
      <c r="G688" s="91">
        <v>9660.0</v>
      </c>
      <c r="H688" s="578">
        <v>15925.0</v>
      </c>
      <c r="I688" s="97" t="s">
        <v>10071</v>
      </c>
      <c r="J688" s="97" t="s">
        <v>6384</v>
      </c>
      <c r="K688" s="313" t="s">
        <v>6384</v>
      </c>
      <c r="L688" s="91">
        <v>8.1220222202E10</v>
      </c>
      <c r="M688" s="91">
        <v>8.1220222202E10</v>
      </c>
      <c r="N688" s="183">
        <v>45858.0</v>
      </c>
      <c r="O688" s="176">
        <v>45872.0</v>
      </c>
      <c r="P688" s="91" t="s">
        <v>493</v>
      </c>
      <c r="Q688" s="91">
        <v>1.0</v>
      </c>
      <c r="R688" s="179" t="s">
        <v>126</v>
      </c>
      <c r="S688" s="83" t="s">
        <v>195</v>
      </c>
      <c r="T688" s="179" t="s">
        <v>101</v>
      </c>
      <c r="U688" s="179" t="s">
        <v>131</v>
      </c>
      <c r="V688" s="182"/>
      <c r="W688" s="179" t="s">
        <v>1035</v>
      </c>
      <c r="X688" s="182"/>
      <c r="Y688" s="182"/>
      <c r="Z688" s="182"/>
      <c r="AA688" s="182"/>
    </row>
    <row r="689" ht="22.5" customHeight="1">
      <c r="A689" s="91">
        <f>COUNTIF('Call &amp; Chat K.-Laura'!$H$279:$H$1191,H689)</f>
        <v>2</v>
      </c>
      <c r="B689" s="576">
        <v>46106.0</v>
      </c>
      <c r="C689" s="91" t="s">
        <v>83</v>
      </c>
      <c r="D689" s="91" t="s">
        <v>125</v>
      </c>
      <c r="E689" s="91">
        <v>85.0</v>
      </c>
      <c r="F689" s="178">
        <v>46086.0</v>
      </c>
      <c r="G689" s="91">
        <v>10737.0</v>
      </c>
      <c r="H689" s="578">
        <v>17928.0</v>
      </c>
      <c r="I689" s="97" t="s">
        <v>9622</v>
      </c>
      <c r="J689" s="97" t="s">
        <v>9622</v>
      </c>
      <c r="K689" s="313" t="s">
        <v>9622</v>
      </c>
      <c r="L689" s="91">
        <v>8.1220228898E10</v>
      </c>
      <c r="M689" s="91">
        <v>8.1220228898E10</v>
      </c>
      <c r="N689" s="183">
        <v>46074.0</v>
      </c>
      <c r="O689" s="176">
        <v>46088.0</v>
      </c>
      <c r="P689" s="91" t="s">
        <v>124</v>
      </c>
      <c r="Q689" s="91">
        <v>1.0</v>
      </c>
      <c r="R689" s="179" t="s">
        <v>350</v>
      </c>
      <c r="S689" s="83" t="s">
        <v>195</v>
      </c>
      <c r="T689" s="179" t="s">
        <v>101</v>
      </c>
      <c r="U689" s="179" t="s">
        <v>283</v>
      </c>
      <c r="V689" s="182"/>
      <c r="W689" s="179" t="s">
        <v>1035</v>
      </c>
      <c r="X689" s="182"/>
      <c r="Y689" s="97" t="s">
        <v>10072</v>
      </c>
      <c r="Z689" s="182"/>
      <c r="AA689" s="182"/>
    </row>
    <row r="690" ht="22.5" customHeight="1">
      <c r="A690" s="91">
        <f>COUNTIF('Call &amp; Chat K.-Laura'!$H$279:$H$1191,H690)</f>
        <v>2</v>
      </c>
      <c r="B690" s="488">
        <v>46112.0</v>
      </c>
      <c r="C690" s="91" t="s">
        <v>83</v>
      </c>
      <c r="D690" s="91" t="s">
        <v>125</v>
      </c>
      <c r="E690" s="91">
        <v>86.0</v>
      </c>
      <c r="F690" s="178">
        <v>46086.0</v>
      </c>
      <c r="G690" s="91">
        <v>10607.0</v>
      </c>
      <c r="H690" s="578">
        <v>17732.0</v>
      </c>
      <c r="I690" s="97" t="s">
        <v>2392</v>
      </c>
      <c r="J690" s="97" t="s">
        <v>5900</v>
      </c>
      <c r="K690" s="313" t="s">
        <v>5900</v>
      </c>
      <c r="L690" s="91">
        <v>8.1220358391E10</v>
      </c>
      <c r="M690" s="91">
        <v>8.1220358391E10</v>
      </c>
      <c r="N690" s="183">
        <v>46056.0</v>
      </c>
      <c r="O690" s="176">
        <v>46070.0</v>
      </c>
      <c r="P690" s="91" t="s">
        <v>124</v>
      </c>
      <c r="Q690" s="91">
        <v>2.0</v>
      </c>
      <c r="R690" s="179" t="s">
        <v>381</v>
      </c>
      <c r="S690" s="83" t="s">
        <v>195</v>
      </c>
      <c r="T690" s="179" t="s">
        <v>101</v>
      </c>
      <c r="U690" s="179" t="s">
        <v>1050</v>
      </c>
      <c r="V690" s="182"/>
      <c r="W690" s="179" t="s">
        <v>1035</v>
      </c>
      <c r="X690" s="182"/>
      <c r="Y690" s="88" t="s">
        <v>10073</v>
      </c>
      <c r="Z690" s="182"/>
      <c r="AA690" s="182"/>
    </row>
    <row r="691" ht="22.5" customHeight="1">
      <c r="A691" s="91">
        <f>COUNTIF('Call &amp; Chat K.-Laura'!$H$279:$H$1191,H691)</f>
        <v>4</v>
      </c>
      <c r="B691" s="488">
        <v>46112.0</v>
      </c>
      <c r="C691" s="91" t="s">
        <v>83</v>
      </c>
      <c r="D691" s="91" t="s">
        <v>125</v>
      </c>
      <c r="E691" s="91">
        <v>87.0</v>
      </c>
      <c r="F691" s="178">
        <v>46086.0</v>
      </c>
      <c r="G691" s="91">
        <v>10706.0</v>
      </c>
      <c r="H691" s="816">
        <v>17891.0</v>
      </c>
      <c r="I691" s="97" t="s">
        <v>10074</v>
      </c>
      <c r="J691" s="97" t="s">
        <v>10075</v>
      </c>
      <c r="K691" s="313" t="s">
        <v>10075</v>
      </c>
      <c r="L691" s="91">
        <v>8.1220541214E10</v>
      </c>
      <c r="M691" s="91">
        <v>8.1220541214E10</v>
      </c>
      <c r="N691" s="183">
        <v>46071.0</v>
      </c>
      <c r="O691" s="176">
        <v>46085.0</v>
      </c>
      <c r="P691" s="91" t="s">
        <v>143</v>
      </c>
      <c r="Q691" s="91">
        <v>1.0</v>
      </c>
      <c r="R691" s="179" t="s">
        <v>350</v>
      </c>
      <c r="S691" s="179" t="s">
        <v>145</v>
      </c>
      <c r="T691" s="179" t="s">
        <v>101</v>
      </c>
      <c r="U691" s="179" t="s">
        <v>1050</v>
      </c>
      <c r="V691" s="182"/>
      <c r="W691" s="179" t="s">
        <v>1035</v>
      </c>
      <c r="X691" s="182"/>
      <c r="Y691" s="97" t="s">
        <v>10072</v>
      </c>
      <c r="Z691" s="182"/>
      <c r="AA691" s="182"/>
    </row>
    <row r="692" ht="22.5" customHeight="1">
      <c r="A692" s="91">
        <f>COUNTIF('Call &amp; Chat K.-Laura'!$H$279:$H$1191,H692)</f>
        <v>4</v>
      </c>
      <c r="B692" s="488">
        <v>46112.0</v>
      </c>
      <c r="C692" s="91" t="s">
        <v>83</v>
      </c>
      <c r="D692" s="91" t="s">
        <v>125</v>
      </c>
      <c r="E692" s="91">
        <v>88.0</v>
      </c>
      <c r="F692" s="178">
        <v>46086.0</v>
      </c>
      <c r="G692" s="91">
        <v>10706.0</v>
      </c>
      <c r="H692" s="816">
        <v>17891.0</v>
      </c>
      <c r="I692" s="97" t="s">
        <v>10074</v>
      </c>
      <c r="J692" s="97" t="s">
        <v>10075</v>
      </c>
      <c r="K692" s="313" t="s">
        <v>10077</v>
      </c>
      <c r="L692" s="91">
        <v>8.1220541214E10</v>
      </c>
      <c r="M692" s="91">
        <v>8.1220541214E10</v>
      </c>
      <c r="N692" s="183">
        <v>46071.0</v>
      </c>
      <c r="O692" s="176">
        <v>46085.0</v>
      </c>
      <c r="P692" s="91" t="s">
        <v>124</v>
      </c>
      <c r="Q692" s="91">
        <v>1.0</v>
      </c>
      <c r="R692" s="179" t="s">
        <v>350</v>
      </c>
      <c r="S692" s="179" t="s">
        <v>145</v>
      </c>
      <c r="T692" s="179" t="s">
        <v>101</v>
      </c>
      <c r="U692" s="179" t="s">
        <v>1050</v>
      </c>
      <c r="V692" s="182"/>
      <c r="W692" s="179" t="s">
        <v>1035</v>
      </c>
      <c r="X692" s="182"/>
      <c r="Y692" s="97" t="s">
        <v>10072</v>
      </c>
      <c r="Z692" s="182"/>
      <c r="AA692" s="182"/>
    </row>
    <row r="693" ht="22.5" customHeight="1">
      <c r="A693" s="91">
        <f>COUNTIF('Call &amp; Chat K.-Laura'!$H$279:$H$1191,H693)</f>
        <v>2</v>
      </c>
      <c r="B693" s="576">
        <v>46106.0</v>
      </c>
      <c r="C693" s="91" t="s">
        <v>83</v>
      </c>
      <c r="D693" s="91" t="s">
        <v>125</v>
      </c>
      <c r="E693" s="91">
        <v>89.0</v>
      </c>
      <c r="F693" s="178">
        <v>46086.0</v>
      </c>
      <c r="G693" s="91">
        <v>8508.0</v>
      </c>
      <c r="H693" s="578">
        <v>13395.0</v>
      </c>
      <c r="I693" s="97" t="s">
        <v>10079</v>
      </c>
      <c r="J693" s="97" t="s">
        <v>10080</v>
      </c>
      <c r="K693" s="313" t="s">
        <v>10080</v>
      </c>
      <c r="L693" s="91">
        <v>8.1220575506E10</v>
      </c>
      <c r="M693" s="91">
        <v>8.1220575506E10</v>
      </c>
      <c r="N693" s="183">
        <v>45561.0</v>
      </c>
      <c r="O693" s="176">
        <v>45834.0</v>
      </c>
      <c r="P693" s="91" t="s">
        <v>124</v>
      </c>
      <c r="Q693" s="91">
        <v>1.0</v>
      </c>
      <c r="R693" s="179" t="s">
        <v>126</v>
      </c>
      <c r="S693" s="179" t="s">
        <v>195</v>
      </c>
      <c r="T693" s="179" t="s">
        <v>128</v>
      </c>
      <c r="U693" s="179" t="s">
        <v>131</v>
      </c>
      <c r="V693" s="182"/>
      <c r="W693" s="179" t="s">
        <v>1035</v>
      </c>
      <c r="X693" s="182"/>
      <c r="Y693" s="182"/>
      <c r="Z693" s="182"/>
      <c r="AA693" s="182"/>
    </row>
    <row r="694" ht="22.5" customHeight="1">
      <c r="A694" s="91">
        <f>COUNTIF('Call &amp; Chat K.-Laura'!$H$279:$H$1191,H694)</f>
        <v>2</v>
      </c>
      <c r="B694" s="576">
        <v>46106.0</v>
      </c>
      <c r="C694" s="91" t="s">
        <v>83</v>
      </c>
      <c r="D694" s="91" t="s">
        <v>125</v>
      </c>
      <c r="E694" s="91">
        <v>91.0</v>
      </c>
      <c r="F694" s="178">
        <v>46086.0</v>
      </c>
      <c r="G694" s="91">
        <v>10089.0</v>
      </c>
      <c r="H694" s="578">
        <v>16796.0</v>
      </c>
      <c r="I694" s="97" t="s">
        <v>10081</v>
      </c>
      <c r="J694" s="97" t="s">
        <v>10082</v>
      </c>
      <c r="K694" s="313" t="s">
        <v>10082</v>
      </c>
      <c r="L694" s="91">
        <v>8.1220865422E10</v>
      </c>
      <c r="M694" s="91">
        <v>8.1220865422E10</v>
      </c>
      <c r="N694" s="183">
        <v>45970.0</v>
      </c>
      <c r="O694" s="176">
        <v>45984.0</v>
      </c>
      <c r="P694" s="91" t="s">
        <v>124</v>
      </c>
      <c r="Q694" s="91">
        <v>1.0</v>
      </c>
      <c r="R694" s="179" t="s">
        <v>350</v>
      </c>
      <c r="S694" s="83" t="s">
        <v>195</v>
      </c>
      <c r="T694" s="179" t="s">
        <v>101</v>
      </c>
      <c r="U694" s="179" t="s">
        <v>131</v>
      </c>
      <c r="V694" s="182"/>
      <c r="W694" s="179" t="s">
        <v>1035</v>
      </c>
      <c r="X694" s="182"/>
      <c r="Y694" s="97" t="s">
        <v>10086</v>
      </c>
      <c r="Z694" s="182"/>
      <c r="AA694" s="182"/>
    </row>
    <row r="695" ht="22.5" customHeight="1">
      <c r="A695" s="91">
        <f>COUNTIF('Call &amp; Chat K.-Laura'!$H$279:$H$1191,H695)</f>
        <v>3</v>
      </c>
      <c r="B695" s="576">
        <v>46106.0</v>
      </c>
      <c r="C695" s="91" t="s">
        <v>83</v>
      </c>
      <c r="D695" s="91" t="s">
        <v>125</v>
      </c>
      <c r="E695" s="91">
        <v>93.0</v>
      </c>
      <c r="F695" s="178">
        <v>46086.0</v>
      </c>
      <c r="G695" s="91">
        <v>10244.0</v>
      </c>
      <c r="H695" s="578">
        <v>17044.0</v>
      </c>
      <c r="I695" s="97" t="s">
        <v>7982</v>
      </c>
      <c r="J695" s="97" t="s">
        <v>7983</v>
      </c>
      <c r="K695" s="313" t="s">
        <v>7983</v>
      </c>
      <c r="L695" s="91">
        <v>8.1221975727E10</v>
      </c>
      <c r="M695" s="91">
        <v>8.979836593E9</v>
      </c>
      <c r="N695" s="183">
        <v>45994.0</v>
      </c>
      <c r="O695" s="176">
        <v>46008.0</v>
      </c>
      <c r="P695" s="91" t="s">
        <v>124</v>
      </c>
      <c r="Q695" s="91">
        <v>1.0</v>
      </c>
      <c r="R695" s="179" t="s">
        <v>126</v>
      </c>
      <c r="S695" s="83" t="s">
        <v>195</v>
      </c>
      <c r="T695" s="179" t="s">
        <v>101</v>
      </c>
      <c r="U695" s="179" t="s">
        <v>131</v>
      </c>
      <c r="V695" s="182"/>
      <c r="W695" s="179" t="s">
        <v>1035</v>
      </c>
      <c r="X695" s="182"/>
      <c r="Y695" s="182"/>
      <c r="Z695" s="182"/>
      <c r="AA695" s="182"/>
    </row>
    <row r="696" ht="22.5" customHeight="1">
      <c r="A696" s="91">
        <f>COUNTIF('Call &amp; Chat K.-Laura'!$H$279:$H$1191,H696)</f>
        <v>2</v>
      </c>
      <c r="B696" s="576">
        <v>46106.0</v>
      </c>
      <c r="C696" s="91" t="s">
        <v>83</v>
      </c>
      <c r="D696" s="91" t="s">
        <v>125</v>
      </c>
      <c r="E696" s="91">
        <v>95.0</v>
      </c>
      <c r="F696" s="178">
        <v>46086.0</v>
      </c>
      <c r="G696" s="91">
        <v>8263.0</v>
      </c>
      <c r="H696" s="578">
        <v>12899.0</v>
      </c>
      <c r="I696" s="97" t="s">
        <v>10088</v>
      </c>
      <c r="J696" s="97" t="s">
        <v>10089</v>
      </c>
      <c r="K696" s="313" t="s">
        <v>10089</v>
      </c>
      <c r="L696" s="91">
        <v>8.1222970201E10</v>
      </c>
      <c r="M696" s="91">
        <v>8.1222970201E10</v>
      </c>
      <c r="N696" s="183">
        <v>45501.0</v>
      </c>
      <c r="O696" s="176">
        <v>45834.0</v>
      </c>
      <c r="P696" s="91" t="s">
        <v>124</v>
      </c>
      <c r="Q696" s="91">
        <v>1.0</v>
      </c>
      <c r="R696" s="179" t="s">
        <v>126</v>
      </c>
      <c r="S696" s="83" t="s">
        <v>195</v>
      </c>
      <c r="T696" s="179" t="s">
        <v>101</v>
      </c>
      <c r="U696" s="179" t="s">
        <v>131</v>
      </c>
      <c r="V696" s="182"/>
      <c r="W696" s="179" t="s">
        <v>1035</v>
      </c>
      <c r="X696" s="182"/>
      <c r="Y696" s="182"/>
      <c r="Z696" s="182"/>
      <c r="AA696" s="182"/>
    </row>
    <row r="697" ht="22.5" customHeight="1">
      <c r="A697" s="91">
        <f>COUNTIF('Call &amp; Chat K.-Laura'!$H$279:$H$1191,H697)</f>
        <v>2</v>
      </c>
      <c r="B697" s="576">
        <v>46106.0</v>
      </c>
      <c r="C697" s="91" t="s">
        <v>83</v>
      </c>
      <c r="D697" s="91" t="s">
        <v>125</v>
      </c>
      <c r="E697" s="91">
        <v>96.0</v>
      </c>
      <c r="F697" s="178">
        <v>46086.0</v>
      </c>
      <c r="G697" s="91">
        <v>7921.0</v>
      </c>
      <c r="H697" s="578">
        <v>12218.0</v>
      </c>
      <c r="I697" s="97" t="s">
        <v>10092</v>
      </c>
      <c r="J697" s="97" t="s">
        <v>10093</v>
      </c>
      <c r="K697" s="313" t="s">
        <v>10093</v>
      </c>
      <c r="L697" s="91">
        <v>8.1223444142E10</v>
      </c>
      <c r="M697" s="91">
        <v>8.1223444142E10</v>
      </c>
      <c r="N697" s="183">
        <v>45433.0</v>
      </c>
      <c r="O697" s="176">
        <v>45834.0</v>
      </c>
      <c r="P697" s="91" t="s">
        <v>124</v>
      </c>
      <c r="Q697" s="91">
        <v>0.0</v>
      </c>
      <c r="R697" s="179" t="s">
        <v>251</v>
      </c>
      <c r="S697" s="179" t="s">
        <v>195</v>
      </c>
      <c r="T697" s="83" t="s">
        <v>128</v>
      </c>
      <c r="U697" s="83" t="s">
        <v>283</v>
      </c>
      <c r="V697" s="182"/>
      <c r="W697" s="179" t="s">
        <v>1035</v>
      </c>
      <c r="X697" s="182"/>
      <c r="Y697" s="88" t="s">
        <v>10094</v>
      </c>
      <c r="Z697" s="182"/>
      <c r="AA697" s="182"/>
    </row>
    <row r="698" ht="22.5" customHeight="1">
      <c r="A698" s="91">
        <f>COUNTIF('Call &amp; Chat K.-Laura'!$H$279:$H$1191,H698)</f>
        <v>2</v>
      </c>
      <c r="B698" s="576">
        <v>46106.0</v>
      </c>
      <c r="C698" s="91" t="s">
        <v>83</v>
      </c>
      <c r="D698" s="91" t="s">
        <v>125</v>
      </c>
      <c r="E698" s="91">
        <v>97.0</v>
      </c>
      <c r="F698" s="178">
        <v>46086.0</v>
      </c>
      <c r="G698" s="91">
        <v>8686.0</v>
      </c>
      <c r="H698" s="578">
        <v>13765.0</v>
      </c>
      <c r="I698" s="97" t="s">
        <v>10097</v>
      </c>
      <c r="J698" s="97" t="s">
        <v>10098</v>
      </c>
      <c r="K698" s="313" t="s">
        <v>10098</v>
      </c>
      <c r="L698" s="91">
        <v>8.1223444142E10</v>
      </c>
      <c r="M698" s="91">
        <v>8.1223444142E10</v>
      </c>
      <c r="N698" s="183">
        <v>45601.0</v>
      </c>
      <c r="O698" s="176">
        <v>45834.0</v>
      </c>
      <c r="P698" s="91" t="s">
        <v>124</v>
      </c>
      <c r="Q698" s="91">
        <v>0.0</v>
      </c>
      <c r="R698" s="179" t="s">
        <v>251</v>
      </c>
      <c r="S698" s="179" t="s">
        <v>195</v>
      </c>
      <c r="T698" s="179" t="s">
        <v>101</v>
      </c>
      <c r="U698" s="179" t="s">
        <v>131</v>
      </c>
      <c r="V698" s="182"/>
      <c r="W698" s="179" t="s">
        <v>1035</v>
      </c>
      <c r="X698" s="182"/>
      <c r="Y698" s="88" t="s">
        <v>10100</v>
      </c>
      <c r="Z698" s="182"/>
      <c r="AA698" s="182"/>
    </row>
    <row r="699" ht="22.5" customHeight="1">
      <c r="A699" s="91">
        <f>COUNTIF('Call &amp; Chat K.-Laura'!$H$279:$H$1191,H699)</f>
        <v>2</v>
      </c>
      <c r="B699" s="576">
        <v>46106.0</v>
      </c>
      <c r="C699" s="91" t="s">
        <v>83</v>
      </c>
      <c r="D699" s="91" t="s">
        <v>125</v>
      </c>
      <c r="E699" s="91">
        <v>98.0</v>
      </c>
      <c r="F699" s="178">
        <v>46086.0</v>
      </c>
      <c r="G699" s="91">
        <v>7614.0</v>
      </c>
      <c r="H699" s="578">
        <v>11629.0</v>
      </c>
      <c r="I699" s="97" t="s">
        <v>10101</v>
      </c>
      <c r="J699" s="97" t="s">
        <v>10103</v>
      </c>
      <c r="K699" s="313" t="s">
        <v>10103</v>
      </c>
      <c r="L699" s="91">
        <v>8.1224201304E10</v>
      </c>
      <c r="M699" s="91">
        <v>8.1224201304E10</v>
      </c>
      <c r="N699" s="183">
        <v>45366.0</v>
      </c>
      <c r="O699" s="176">
        <v>45834.0</v>
      </c>
      <c r="P699" s="91" t="s">
        <v>124</v>
      </c>
      <c r="Q699" s="91">
        <v>1.0</v>
      </c>
      <c r="R699" s="179" t="s">
        <v>251</v>
      </c>
      <c r="S699" s="179" t="s">
        <v>145</v>
      </c>
      <c r="T699" s="179" t="s">
        <v>101</v>
      </c>
      <c r="U699" s="179" t="s">
        <v>131</v>
      </c>
      <c r="V699" s="182"/>
      <c r="W699" s="179" t="s">
        <v>1035</v>
      </c>
      <c r="X699" s="182"/>
      <c r="Y699" s="182"/>
      <c r="Z699" s="182"/>
      <c r="AA699" s="182"/>
    </row>
    <row r="700" ht="22.5" customHeight="1">
      <c r="A700" s="91">
        <f>COUNTIF('Call &amp; Chat K.-Laura'!$H$279:$H$1191,H700)</f>
        <v>2</v>
      </c>
      <c r="B700" s="576">
        <v>46106.0</v>
      </c>
      <c r="C700" s="91" t="s">
        <v>83</v>
      </c>
      <c r="D700" s="91" t="s">
        <v>125</v>
      </c>
      <c r="E700" s="91">
        <v>99.0</v>
      </c>
      <c r="F700" s="178">
        <v>46086.0</v>
      </c>
      <c r="G700" s="91">
        <v>7870.0</v>
      </c>
      <c r="H700" s="578">
        <v>12135.0</v>
      </c>
      <c r="I700" s="97" t="s">
        <v>10107</v>
      </c>
      <c r="J700" s="97" t="s">
        <v>10108</v>
      </c>
      <c r="K700" s="313" t="s">
        <v>10108</v>
      </c>
      <c r="L700" s="91">
        <v>8.1224438562E10</v>
      </c>
      <c r="M700" s="91">
        <v>8.1224438562E10</v>
      </c>
      <c r="N700" s="183">
        <v>45424.0</v>
      </c>
      <c r="O700" s="176">
        <v>45834.0</v>
      </c>
      <c r="P700" s="91" t="s">
        <v>124</v>
      </c>
      <c r="Q700" s="91">
        <v>1.0</v>
      </c>
      <c r="R700" s="179" t="s">
        <v>126</v>
      </c>
      <c r="S700" s="83" t="s">
        <v>195</v>
      </c>
      <c r="T700" s="179" t="s">
        <v>101</v>
      </c>
      <c r="U700" s="179" t="s">
        <v>131</v>
      </c>
      <c r="V700" s="182"/>
      <c r="W700" s="179" t="s">
        <v>1035</v>
      </c>
      <c r="X700" s="182"/>
      <c r="Y700" s="182"/>
      <c r="Z700" s="182"/>
      <c r="AA700" s="182"/>
    </row>
    <row r="701" ht="22.5" customHeight="1">
      <c r="A701" s="91">
        <f>COUNTIF('Call &amp; Chat K.-Laura'!$H$279:$H$1191,H701)</f>
        <v>2</v>
      </c>
      <c r="B701" s="576">
        <v>46106.0</v>
      </c>
      <c r="C701" s="91" t="s">
        <v>83</v>
      </c>
      <c r="D701" s="91" t="s">
        <v>125</v>
      </c>
      <c r="E701" s="91">
        <v>100.0</v>
      </c>
      <c r="F701" s="178">
        <v>46086.0</v>
      </c>
      <c r="G701" s="91">
        <v>7200.0</v>
      </c>
      <c r="H701" s="578">
        <v>10809.0</v>
      </c>
      <c r="I701" s="97" t="s">
        <v>10110</v>
      </c>
      <c r="J701" s="97" t="s">
        <v>10111</v>
      </c>
      <c r="K701" s="313" t="s">
        <v>10111</v>
      </c>
      <c r="L701" s="91">
        <v>8.1224471349E10</v>
      </c>
      <c r="M701" s="91">
        <v>8.112003155E9</v>
      </c>
      <c r="N701" s="183">
        <v>45271.0</v>
      </c>
      <c r="O701" s="176">
        <v>45834.0</v>
      </c>
      <c r="P701" s="91" t="s">
        <v>213</v>
      </c>
      <c r="Q701" s="91">
        <v>1.0</v>
      </c>
      <c r="R701" s="179" t="s">
        <v>251</v>
      </c>
      <c r="S701" s="83" t="s">
        <v>195</v>
      </c>
      <c r="T701" s="179" t="s">
        <v>101</v>
      </c>
      <c r="U701" s="179" t="s">
        <v>131</v>
      </c>
      <c r="V701" s="182"/>
      <c r="W701" s="179" t="s">
        <v>1035</v>
      </c>
      <c r="X701" s="182"/>
      <c r="Y701" s="182"/>
      <c r="Z701" s="182"/>
      <c r="AA701" s="182"/>
    </row>
    <row r="702" ht="22.5" customHeight="1">
      <c r="A702" s="91">
        <f>COUNTIF('Call &amp; Chat K.-Laura'!$H$279:$H$1191,H702)</f>
        <v>2</v>
      </c>
      <c r="B702" s="576">
        <v>46106.0</v>
      </c>
      <c r="C702" s="91" t="s">
        <v>83</v>
      </c>
      <c r="D702" s="91" t="s">
        <v>125</v>
      </c>
      <c r="E702" s="91">
        <v>101.0</v>
      </c>
      <c r="F702" s="178">
        <v>46086.0</v>
      </c>
      <c r="G702" s="91">
        <v>6959.0</v>
      </c>
      <c r="H702" s="578">
        <v>10352.0</v>
      </c>
      <c r="I702" s="97" t="s">
        <v>10119</v>
      </c>
      <c r="J702" s="97" t="s">
        <v>10119</v>
      </c>
      <c r="K702" s="313" t="s">
        <v>10119</v>
      </c>
      <c r="L702" s="91">
        <v>8.1224473737E10</v>
      </c>
      <c r="M702" s="91">
        <v>8.1224473737E10</v>
      </c>
      <c r="N702" s="183">
        <v>45206.0</v>
      </c>
      <c r="O702" s="176">
        <v>45834.0</v>
      </c>
      <c r="P702" s="91" t="s">
        <v>256</v>
      </c>
      <c r="Q702" s="91">
        <v>1.0</v>
      </c>
      <c r="R702" s="179" t="s">
        <v>251</v>
      </c>
      <c r="S702" s="83" t="s">
        <v>195</v>
      </c>
      <c r="T702" s="179" t="s">
        <v>101</v>
      </c>
      <c r="U702" s="179" t="s">
        <v>131</v>
      </c>
      <c r="V702" s="182"/>
      <c r="W702" s="179" t="s">
        <v>1035</v>
      </c>
      <c r="X702" s="182"/>
      <c r="Y702" s="182"/>
      <c r="Z702" s="182"/>
      <c r="AA702" s="182"/>
    </row>
    <row r="703" ht="22.5" customHeight="1">
      <c r="A703" s="91">
        <f>COUNTIF('Call &amp; Chat K.-Laura'!$H$279:$H$1191,H703)</f>
        <v>2</v>
      </c>
      <c r="B703" s="576">
        <v>46106.0</v>
      </c>
      <c r="C703" s="91" t="s">
        <v>83</v>
      </c>
      <c r="D703" s="91" t="s">
        <v>125</v>
      </c>
      <c r="E703" s="91">
        <v>102.0</v>
      </c>
      <c r="F703" s="178">
        <v>46086.0</v>
      </c>
      <c r="G703" s="91">
        <v>8006.0</v>
      </c>
      <c r="H703" s="578">
        <v>12359.0</v>
      </c>
      <c r="I703" s="97" t="s">
        <v>10122</v>
      </c>
      <c r="J703" s="97" t="s">
        <v>10123</v>
      </c>
      <c r="K703" s="313" t="s">
        <v>10123</v>
      </c>
      <c r="L703" s="91">
        <v>8.1224741315E10</v>
      </c>
      <c r="M703" s="91">
        <v>8.897612712E10</v>
      </c>
      <c r="N703" s="183">
        <v>45449.0</v>
      </c>
      <c r="O703" s="176">
        <v>45834.0</v>
      </c>
      <c r="P703" s="91" t="s">
        <v>143</v>
      </c>
      <c r="Q703" s="91">
        <v>1.0</v>
      </c>
      <c r="R703" s="179" t="s">
        <v>251</v>
      </c>
      <c r="S703" s="179" t="s">
        <v>195</v>
      </c>
      <c r="T703" s="179" t="s">
        <v>128</v>
      </c>
      <c r="U703" s="179" t="s">
        <v>131</v>
      </c>
      <c r="V703" s="182"/>
      <c r="W703" s="179" t="s">
        <v>1035</v>
      </c>
      <c r="X703" s="182"/>
      <c r="Y703" s="182"/>
      <c r="Z703" s="182"/>
      <c r="AA703" s="182"/>
    </row>
    <row r="704" ht="22.5" customHeight="1">
      <c r="A704" s="91">
        <f>COUNTIF('Call &amp; Chat K.-Laura'!$H$279:$H$1191,H704)</f>
        <v>2</v>
      </c>
      <c r="B704" s="576">
        <v>46106.0</v>
      </c>
      <c r="C704" s="91" t="s">
        <v>83</v>
      </c>
      <c r="D704" s="91" t="s">
        <v>125</v>
      </c>
      <c r="E704" s="91">
        <v>103.0</v>
      </c>
      <c r="F704" s="178">
        <v>46086.0</v>
      </c>
      <c r="G704" s="91">
        <v>8221.0</v>
      </c>
      <c r="H704" s="578">
        <v>12818.0</v>
      </c>
      <c r="I704" s="97" t="s">
        <v>10126</v>
      </c>
      <c r="J704" s="97" t="s">
        <v>154</v>
      </c>
      <c r="K704" s="313" t="s">
        <v>154</v>
      </c>
      <c r="L704" s="91">
        <v>8.1224743516E10</v>
      </c>
      <c r="M704" s="91">
        <v>8.1224743516E10</v>
      </c>
      <c r="N704" s="183">
        <v>45492.0</v>
      </c>
      <c r="O704" s="176">
        <v>45834.0</v>
      </c>
      <c r="P704" s="91" t="s">
        <v>143</v>
      </c>
      <c r="Q704" s="91">
        <v>1.0</v>
      </c>
      <c r="R704" s="179" t="s">
        <v>251</v>
      </c>
      <c r="S704" s="179" t="s">
        <v>145</v>
      </c>
      <c r="T704" s="179" t="s">
        <v>101</v>
      </c>
      <c r="U704" s="179" t="s">
        <v>131</v>
      </c>
      <c r="V704" s="182"/>
      <c r="W704" s="179" t="s">
        <v>1035</v>
      </c>
      <c r="X704" s="182"/>
      <c r="Y704" s="182"/>
      <c r="Z704" s="182"/>
      <c r="AA704" s="182"/>
    </row>
    <row r="705" ht="22.5" customHeight="1">
      <c r="A705" s="91">
        <f>COUNTIF('Call &amp; Chat K.-Laura'!$H$279:$H$1191,H705)</f>
        <v>2</v>
      </c>
      <c r="B705" s="576">
        <v>46106.0</v>
      </c>
      <c r="C705" s="91" t="s">
        <v>83</v>
      </c>
      <c r="D705" s="91" t="s">
        <v>125</v>
      </c>
      <c r="E705" s="91">
        <v>104.0</v>
      </c>
      <c r="F705" s="178">
        <v>46086.0</v>
      </c>
      <c r="G705" s="91">
        <v>10069.0</v>
      </c>
      <c r="H705" s="578">
        <v>16754.0</v>
      </c>
      <c r="I705" s="97" t="s">
        <v>10131</v>
      </c>
      <c r="J705" s="97" t="s">
        <v>10132</v>
      </c>
      <c r="K705" s="313" t="s">
        <v>10132</v>
      </c>
      <c r="L705" s="91">
        <v>8.1225292183E10</v>
      </c>
      <c r="M705" s="91">
        <v>8.5137908402E10</v>
      </c>
      <c r="N705" s="183">
        <v>45964.0</v>
      </c>
      <c r="O705" s="176">
        <v>45978.0</v>
      </c>
      <c r="P705" s="91" t="s">
        <v>124</v>
      </c>
      <c r="Q705" s="91">
        <v>1.0</v>
      </c>
      <c r="R705" s="179" t="s">
        <v>126</v>
      </c>
      <c r="S705" s="83" t="s">
        <v>195</v>
      </c>
      <c r="T705" s="179" t="s">
        <v>101</v>
      </c>
      <c r="U705" s="179" t="s">
        <v>131</v>
      </c>
      <c r="V705" s="182"/>
      <c r="W705" s="179" t="s">
        <v>1035</v>
      </c>
      <c r="X705" s="182"/>
      <c r="Y705" s="182"/>
      <c r="Z705" s="182"/>
      <c r="AA705" s="182"/>
    </row>
    <row r="706" ht="22.5" customHeight="1">
      <c r="A706" s="91">
        <f>COUNTIF('Call &amp; Chat K.-Laura'!$H$279:$H$1191,H706)</f>
        <v>2</v>
      </c>
      <c r="B706" s="576">
        <v>46106.0</v>
      </c>
      <c r="C706" s="91" t="s">
        <v>83</v>
      </c>
      <c r="D706" s="91" t="s">
        <v>125</v>
      </c>
      <c r="E706" s="91">
        <v>105.0</v>
      </c>
      <c r="F706" s="178">
        <v>46086.0</v>
      </c>
      <c r="G706" s="91">
        <v>8241.0</v>
      </c>
      <c r="H706" s="578">
        <v>12854.0</v>
      </c>
      <c r="I706" s="97" t="s">
        <v>10135</v>
      </c>
      <c r="J706" s="97" t="s">
        <v>10136</v>
      </c>
      <c r="K706" s="313" t="s">
        <v>10136</v>
      </c>
      <c r="L706" s="91">
        <v>8.1226211191E10</v>
      </c>
      <c r="M706" s="91">
        <v>8.1226211191E10</v>
      </c>
      <c r="N706" s="183">
        <v>45496.0</v>
      </c>
      <c r="O706" s="176">
        <v>45834.0</v>
      </c>
      <c r="P706" s="91" t="s">
        <v>124</v>
      </c>
      <c r="Q706" s="91">
        <v>1.0</v>
      </c>
      <c r="R706" s="179" t="s">
        <v>251</v>
      </c>
      <c r="S706" s="83" t="s">
        <v>195</v>
      </c>
      <c r="T706" s="179" t="s">
        <v>101</v>
      </c>
      <c r="U706" s="179" t="s">
        <v>131</v>
      </c>
      <c r="V706" s="182"/>
      <c r="W706" s="179" t="s">
        <v>1035</v>
      </c>
      <c r="X706" s="182"/>
      <c r="Y706" s="182"/>
      <c r="Z706" s="182"/>
      <c r="AA706" s="182"/>
    </row>
    <row r="707" ht="22.5" customHeight="1">
      <c r="A707" s="91">
        <f>COUNTIF('Call &amp; Chat K.-Laura'!$H$279:$H$1191,H707)</f>
        <v>3</v>
      </c>
      <c r="B707" s="576">
        <v>46106.0</v>
      </c>
      <c r="C707" s="91" t="s">
        <v>83</v>
      </c>
      <c r="D707" s="91" t="s">
        <v>125</v>
      </c>
      <c r="E707" s="91">
        <v>106.0</v>
      </c>
      <c r="F707" s="178">
        <v>46086.0</v>
      </c>
      <c r="G707" s="91">
        <v>10444.0</v>
      </c>
      <c r="H707" s="578">
        <v>17473.0</v>
      </c>
      <c r="I707" s="97" t="s">
        <v>7543</v>
      </c>
      <c r="J707" s="97" t="s">
        <v>7544</v>
      </c>
      <c r="K707" s="313" t="s">
        <v>7544</v>
      </c>
      <c r="L707" s="91">
        <v>8.1226471299E10</v>
      </c>
      <c r="M707" s="91">
        <v>8.1387879889E10</v>
      </c>
      <c r="N707" s="183">
        <v>46029.0</v>
      </c>
      <c r="O707" s="176">
        <v>46043.0</v>
      </c>
      <c r="P707" s="91" t="s">
        <v>124</v>
      </c>
      <c r="Q707" s="91">
        <v>0.0</v>
      </c>
      <c r="R707" s="179" t="s">
        <v>126</v>
      </c>
      <c r="S707" s="179" t="s">
        <v>195</v>
      </c>
      <c r="T707" s="179" t="s">
        <v>128</v>
      </c>
      <c r="U707" s="83" t="s">
        <v>302</v>
      </c>
      <c r="V707" s="182"/>
      <c r="W707" s="179" t="s">
        <v>1035</v>
      </c>
      <c r="X707" s="182"/>
      <c r="Y707" s="97" t="s">
        <v>10067</v>
      </c>
      <c r="Z707" s="182"/>
      <c r="AA707" s="182"/>
    </row>
    <row r="708" ht="22.5" customHeight="1">
      <c r="A708" s="91">
        <f>COUNTIF('Call &amp; Chat K.-Laura'!$H$279:$H$1191,H708)</f>
        <v>2</v>
      </c>
      <c r="B708" s="576">
        <v>46106.0</v>
      </c>
      <c r="C708" s="91" t="s">
        <v>83</v>
      </c>
      <c r="D708" s="91" t="s">
        <v>125</v>
      </c>
      <c r="E708" s="91">
        <v>110.0</v>
      </c>
      <c r="F708" s="178">
        <v>46086.0</v>
      </c>
      <c r="G708" s="91">
        <v>674.0</v>
      </c>
      <c r="H708" s="578">
        <v>899.0</v>
      </c>
      <c r="I708" s="97" t="s">
        <v>10142</v>
      </c>
      <c r="J708" s="97" t="s">
        <v>10142</v>
      </c>
      <c r="K708" s="313" t="s">
        <v>10142</v>
      </c>
      <c r="L708" s="91">
        <v>8.1227002466E10</v>
      </c>
      <c r="M708" s="91">
        <v>8.1227002466E10</v>
      </c>
      <c r="N708" s="183">
        <v>44338.0</v>
      </c>
      <c r="O708" s="176">
        <v>45834.0</v>
      </c>
      <c r="P708" s="91" t="s">
        <v>124</v>
      </c>
      <c r="Q708" s="91">
        <v>1.0</v>
      </c>
      <c r="R708" s="179" t="s">
        <v>251</v>
      </c>
      <c r="S708" s="179" t="s">
        <v>145</v>
      </c>
      <c r="T708" s="179" t="s">
        <v>101</v>
      </c>
      <c r="U708" s="179" t="s">
        <v>131</v>
      </c>
      <c r="V708" s="182"/>
      <c r="W708" s="179" t="s">
        <v>1035</v>
      </c>
      <c r="X708" s="182"/>
      <c r="Y708" s="182"/>
      <c r="Z708" s="182"/>
      <c r="AA708" s="182"/>
    </row>
    <row r="709" ht="22.5" customHeight="1">
      <c r="A709" s="91">
        <f>COUNTIF('Call &amp; Chat K.-Laura'!$H$279:$H$1191,H709)</f>
        <v>2</v>
      </c>
      <c r="B709" s="576">
        <v>46106.0</v>
      </c>
      <c r="C709" s="91" t="s">
        <v>83</v>
      </c>
      <c r="D709" s="91" t="s">
        <v>125</v>
      </c>
      <c r="E709" s="91">
        <v>111.0</v>
      </c>
      <c r="F709" s="178">
        <v>46086.0</v>
      </c>
      <c r="G709" s="91">
        <v>8682.0</v>
      </c>
      <c r="H709" s="578">
        <v>13746.0</v>
      </c>
      <c r="I709" s="97" t="s">
        <v>10143</v>
      </c>
      <c r="J709" s="97" t="s">
        <v>10144</v>
      </c>
      <c r="K709" s="313" t="s">
        <v>10144</v>
      </c>
      <c r="L709" s="91">
        <v>8.1227600124E10</v>
      </c>
      <c r="M709" s="91">
        <v>8.1227600124E10</v>
      </c>
      <c r="N709" s="183">
        <v>45598.0</v>
      </c>
      <c r="O709" s="176">
        <v>45834.0</v>
      </c>
      <c r="P709" s="91" t="s">
        <v>124</v>
      </c>
      <c r="Q709" s="91">
        <v>1.0</v>
      </c>
      <c r="R709" s="179" t="s">
        <v>251</v>
      </c>
      <c r="S709" s="179" t="s">
        <v>195</v>
      </c>
      <c r="T709" s="179" t="s">
        <v>128</v>
      </c>
      <c r="U709" s="179" t="s">
        <v>302</v>
      </c>
      <c r="V709" s="182"/>
      <c r="W709" s="179" t="s">
        <v>1035</v>
      </c>
      <c r="X709" s="182"/>
      <c r="Y709" s="97" t="s">
        <v>10146</v>
      </c>
      <c r="Z709" s="182"/>
      <c r="AA709" s="182"/>
    </row>
    <row r="710" ht="22.5" customHeight="1">
      <c r="A710" s="91">
        <f>COUNTIF('Call &amp; Chat K.-Laura'!$H$279:$H$1191,H710)</f>
        <v>0</v>
      </c>
      <c r="B710" s="818">
        <v>46106.0</v>
      </c>
      <c r="C710" s="91" t="s">
        <v>83</v>
      </c>
      <c r="D710" s="91" t="s">
        <v>125</v>
      </c>
      <c r="E710" s="91">
        <v>175.0</v>
      </c>
      <c r="F710" s="178">
        <v>46106.0</v>
      </c>
      <c r="G710" s="91" t="s">
        <v>8072</v>
      </c>
      <c r="H710" s="412"/>
      <c r="I710" s="97" t="s">
        <v>8074</v>
      </c>
      <c r="J710" s="97" t="s">
        <v>8075</v>
      </c>
      <c r="K710" s="313" t="s">
        <v>8075</v>
      </c>
      <c r="L710" s="91" t="s">
        <v>8076</v>
      </c>
      <c r="M710" s="91" t="s">
        <v>8076</v>
      </c>
      <c r="N710" s="183">
        <v>46106.0</v>
      </c>
      <c r="O710" s="176">
        <v>46120.0</v>
      </c>
      <c r="P710" s="91" t="s">
        <v>124</v>
      </c>
      <c r="Q710" s="91">
        <v>1.0</v>
      </c>
      <c r="R710" s="179" t="s">
        <v>126</v>
      </c>
      <c r="S710" s="83" t="s">
        <v>195</v>
      </c>
      <c r="T710" s="179" t="s">
        <v>101</v>
      </c>
      <c r="U710" s="179" t="s">
        <v>131</v>
      </c>
      <c r="V710" s="182"/>
      <c r="W710" s="179" t="s">
        <v>1035</v>
      </c>
      <c r="X710" s="182"/>
      <c r="Y710" s="97" t="s">
        <v>8082</v>
      </c>
      <c r="Z710" s="182"/>
      <c r="AA710" s="182"/>
    </row>
    <row r="711" ht="22.5" customHeight="1">
      <c r="A711" s="91">
        <f>COUNTIF('Call &amp; Chat K.-Laura'!$H$279:$H$1191,H711)</f>
        <v>3</v>
      </c>
      <c r="B711" s="488">
        <v>46105.0</v>
      </c>
      <c r="C711" s="91" t="s">
        <v>83</v>
      </c>
      <c r="D711" s="91" t="s">
        <v>125</v>
      </c>
      <c r="E711" s="91">
        <v>220.0</v>
      </c>
      <c r="F711" s="178">
        <v>46090.0</v>
      </c>
      <c r="G711" s="91">
        <v>10171.0</v>
      </c>
      <c r="H711" s="578">
        <v>16950.0</v>
      </c>
      <c r="I711" s="97" t="s">
        <v>9683</v>
      </c>
      <c r="J711" s="97" t="s">
        <v>9684</v>
      </c>
      <c r="K711" s="313" t="s">
        <v>9684</v>
      </c>
      <c r="L711" s="91">
        <v>8.137433238E10</v>
      </c>
      <c r="M711" s="91">
        <v>8.137433238E10</v>
      </c>
      <c r="N711" s="183">
        <v>45987.0</v>
      </c>
      <c r="O711" s="176">
        <v>46001.0</v>
      </c>
      <c r="P711" s="91" t="s">
        <v>124</v>
      </c>
      <c r="Q711" s="91">
        <v>1.0</v>
      </c>
      <c r="R711" s="83" t="s">
        <v>126</v>
      </c>
      <c r="S711" s="83" t="s">
        <v>195</v>
      </c>
      <c r="T711" s="83" t="s">
        <v>128</v>
      </c>
      <c r="U711" s="83" t="s">
        <v>131</v>
      </c>
      <c r="V711" s="182"/>
      <c r="W711" s="83" t="s">
        <v>1035</v>
      </c>
      <c r="X711" s="182"/>
      <c r="Y711" s="89"/>
      <c r="Z711" s="88"/>
      <c r="AA711" s="88"/>
    </row>
    <row r="712" ht="22.5" customHeight="1">
      <c r="A712" s="91">
        <f>COUNTIF('Call &amp; Chat K.-Laura'!$H$279:$H$1191,H712)</f>
        <v>2</v>
      </c>
      <c r="B712" s="488">
        <v>46105.0</v>
      </c>
      <c r="C712" s="91" t="s">
        <v>83</v>
      </c>
      <c r="D712" s="91" t="s">
        <v>125</v>
      </c>
      <c r="E712" s="91">
        <v>272.0</v>
      </c>
      <c r="F712" s="178">
        <v>46090.0</v>
      </c>
      <c r="G712" s="91">
        <v>10429.0</v>
      </c>
      <c r="H712" s="578">
        <v>17434.0</v>
      </c>
      <c r="I712" s="97" t="s">
        <v>8719</v>
      </c>
      <c r="J712" s="97" t="s">
        <v>8720</v>
      </c>
      <c r="K712" s="313" t="s">
        <v>8720</v>
      </c>
      <c r="L712" s="76" t="s">
        <v>10148</v>
      </c>
      <c r="M712" s="91">
        <v>8.1513120494E10</v>
      </c>
      <c r="N712" s="183">
        <v>46027.0</v>
      </c>
      <c r="O712" s="176">
        <v>46041.0</v>
      </c>
      <c r="P712" s="91" t="s">
        <v>124</v>
      </c>
      <c r="Q712" s="91">
        <v>1.0</v>
      </c>
      <c r="R712" s="83" t="s">
        <v>251</v>
      </c>
      <c r="S712" s="83" t="s">
        <v>195</v>
      </c>
      <c r="T712" s="83" t="s">
        <v>128</v>
      </c>
      <c r="U712" s="83" t="s">
        <v>131</v>
      </c>
      <c r="V712" s="182"/>
      <c r="W712" s="83" t="s">
        <v>1035</v>
      </c>
      <c r="X712" s="182"/>
      <c r="Y712" s="180"/>
      <c r="Z712" s="88"/>
      <c r="AA712" s="88"/>
    </row>
    <row r="713" ht="22.5" customHeight="1">
      <c r="A713" s="91">
        <f>COUNTIF('Call &amp; Chat K.-Laura'!$H$279:$H$1191,H713)</f>
        <v>2</v>
      </c>
      <c r="B713" s="488">
        <v>46105.0</v>
      </c>
      <c r="C713" s="91" t="s">
        <v>83</v>
      </c>
      <c r="D713" s="91" t="s">
        <v>125</v>
      </c>
      <c r="E713" s="91">
        <v>273.0</v>
      </c>
      <c r="F713" s="178">
        <v>46090.0</v>
      </c>
      <c r="G713" s="91">
        <v>10516.0</v>
      </c>
      <c r="H713" s="578">
        <v>17587.0</v>
      </c>
      <c r="I713" s="97" t="s">
        <v>10149</v>
      </c>
      <c r="J713" s="97" t="s">
        <v>6925</v>
      </c>
      <c r="K713" s="313" t="s">
        <v>6925</v>
      </c>
      <c r="L713" s="91">
        <v>8.1977009194E10</v>
      </c>
      <c r="M713" s="91">
        <v>8.1977009194E10</v>
      </c>
      <c r="N713" s="183">
        <v>46041.0</v>
      </c>
      <c r="O713" s="176">
        <v>46055.0</v>
      </c>
      <c r="P713" s="91" t="s">
        <v>124</v>
      </c>
      <c r="Q713" s="91">
        <v>1.0</v>
      </c>
      <c r="R713" s="83" t="s">
        <v>126</v>
      </c>
      <c r="S713" s="83" t="s">
        <v>145</v>
      </c>
      <c r="T713" s="83" t="s">
        <v>101</v>
      </c>
      <c r="U713" s="83" t="s">
        <v>131</v>
      </c>
      <c r="V713" s="182"/>
      <c r="W713" s="83" t="s">
        <v>1035</v>
      </c>
      <c r="X713" s="182"/>
      <c r="Y713" s="180"/>
      <c r="Z713" s="88"/>
      <c r="AA713" s="88"/>
    </row>
    <row r="714" ht="22.5" customHeight="1">
      <c r="A714" s="91">
        <f>COUNTIF('Call &amp; Chat K.-Laura'!$H$279:$H$1191,H714)</f>
        <v>3</v>
      </c>
      <c r="B714" s="488">
        <v>46105.0</v>
      </c>
      <c r="C714" s="91" t="s">
        <v>83</v>
      </c>
      <c r="D714" s="91" t="s">
        <v>125</v>
      </c>
      <c r="E714" s="91">
        <v>274.0</v>
      </c>
      <c r="F714" s="178">
        <v>46090.0</v>
      </c>
      <c r="G714" s="91">
        <v>10370.0</v>
      </c>
      <c r="H714" s="578">
        <v>17247.0</v>
      </c>
      <c r="I714" s="97" t="s">
        <v>8912</v>
      </c>
      <c r="J714" s="97" t="s">
        <v>8913</v>
      </c>
      <c r="K714" s="313" t="s">
        <v>8913</v>
      </c>
      <c r="L714" s="91">
        <v>8.1990006287E10</v>
      </c>
      <c r="M714" s="91">
        <v>8.2245264012E10</v>
      </c>
      <c r="N714" s="183">
        <v>46019.0</v>
      </c>
      <c r="O714" s="176">
        <v>46033.0</v>
      </c>
      <c r="P714" s="91" t="s">
        <v>213</v>
      </c>
      <c r="Q714" s="91">
        <v>1.0</v>
      </c>
      <c r="R714" s="83" t="s">
        <v>126</v>
      </c>
      <c r="S714" s="83" t="s">
        <v>195</v>
      </c>
      <c r="T714" s="83" t="s">
        <v>128</v>
      </c>
      <c r="U714" s="83" t="s">
        <v>131</v>
      </c>
      <c r="V714" s="182"/>
      <c r="W714" s="83" t="s">
        <v>1035</v>
      </c>
      <c r="X714" s="182"/>
      <c r="Y714" s="180"/>
      <c r="Z714" s="88"/>
      <c r="AA714" s="88"/>
    </row>
    <row r="715" ht="22.5" customHeight="1">
      <c r="A715" s="91">
        <f>COUNTIF('Call &amp; Chat K.-Laura'!$H$279:$H$1191,H715)</f>
        <v>2</v>
      </c>
      <c r="B715" s="488">
        <v>46105.0</v>
      </c>
      <c r="C715" s="91" t="s">
        <v>83</v>
      </c>
      <c r="D715" s="91" t="s">
        <v>125</v>
      </c>
      <c r="E715" s="91">
        <v>275.0</v>
      </c>
      <c r="F715" s="178">
        <v>46090.0</v>
      </c>
      <c r="G715" s="91">
        <v>8657.0</v>
      </c>
      <c r="H715" s="578">
        <v>13700.0</v>
      </c>
      <c r="I715" s="97" t="s">
        <v>10151</v>
      </c>
      <c r="J715" s="97" t="s">
        <v>10152</v>
      </c>
      <c r="K715" s="313" t="s">
        <v>10152</v>
      </c>
      <c r="L715" s="91">
        <v>8.1990801117E10</v>
      </c>
      <c r="M715" s="91">
        <v>8.1990801117E10</v>
      </c>
      <c r="N715" s="183">
        <v>45591.0</v>
      </c>
      <c r="O715" s="176">
        <v>45834.0</v>
      </c>
      <c r="P715" s="91" t="s">
        <v>124</v>
      </c>
      <c r="Q715" s="91">
        <v>1.0</v>
      </c>
      <c r="R715" s="83" t="s">
        <v>126</v>
      </c>
      <c r="S715" s="83" t="s">
        <v>145</v>
      </c>
      <c r="T715" s="83" t="s">
        <v>101</v>
      </c>
      <c r="U715" s="83" t="s">
        <v>131</v>
      </c>
      <c r="V715" s="182"/>
      <c r="W715" s="83" t="s">
        <v>1035</v>
      </c>
      <c r="X715" s="182"/>
      <c r="Y715" s="180"/>
      <c r="Z715" s="88"/>
      <c r="AA715" s="88"/>
    </row>
    <row r="716" ht="22.5" customHeight="1">
      <c r="A716" s="91">
        <f>COUNTIF('Call &amp; Chat K.-Laura'!$H$279:$H$1191,H716)</f>
        <v>2</v>
      </c>
      <c r="B716" s="488">
        <v>46105.0</v>
      </c>
      <c r="C716" s="91" t="s">
        <v>83</v>
      </c>
      <c r="D716" s="91" t="s">
        <v>125</v>
      </c>
      <c r="E716" s="91">
        <v>278.0</v>
      </c>
      <c r="F716" s="178">
        <v>46090.0</v>
      </c>
      <c r="G716" s="91">
        <v>10056.0</v>
      </c>
      <c r="H716" s="578">
        <v>16729.0</v>
      </c>
      <c r="I716" s="97" t="s">
        <v>9012</v>
      </c>
      <c r="J716" s="97" t="s">
        <v>9013</v>
      </c>
      <c r="K716" s="313" t="s">
        <v>9013</v>
      </c>
      <c r="L716" s="91">
        <v>8.1993778999E10</v>
      </c>
      <c r="M716" s="91">
        <v>8.19994945E10</v>
      </c>
      <c r="N716" s="183">
        <v>45961.0</v>
      </c>
      <c r="O716" s="176">
        <v>45975.0</v>
      </c>
      <c r="P716" s="91" t="s">
        <v>124</v>
      </c>
      <c r="Q716" s="91">
        <v>1.0</v>
      </c>
      <c r="R716" s="83" t="s">
        <v>126</v>
      </c>
      <c r="S716" s="83" t="s">
        <v>145</v>
      </c>
      <c r="T716" s="83" t="s">
        <v>101</v>
      </c>
      <c r="U716" s="83" t="s">
        <v>131</v>
      </c>
      <c r="V716" s="182"/>
      <c r="W716" s="83" t="s">
        <v>1035</v>
      </c>
      <c r="X716" s="182"/>
      <c r="Y716" s="180"/>
      <c r="Z716" s="88"/>
      <c r="AA716" s="88"/>
    </row>
    <row r="717" ht="22.5" customHeight="1">
      <c r="A717" s="91">
        <f>COUNTIF('Call &amp; Chat K.-Laura'!$H$279:$H$1191,H717)</f>
        <v>2</v>
      </c>
      <c r="B717" s="488">
        <v>46105.0</v>
      </c>
      <c r="C717" s="91" t="s">
        <v>83</v>
      </c>
      <c r="D717" s="91" t="s">
        <v>125</v>
      </c>
      <c r="E717" s="91">
        <v>279.0</v>
      </c>
      <c r="F717" s="178">
        <v>46090.0</v>
      </c>
      <c r="G717" s="91">
        <v>10740.0</v>
      </c>
      <c r="H717" s="578">
        <v>17932.0</v>
      </c>
      <c r="I717" s="97" t="s">
        <v>1880</v>
      </c>
      <c r="J717" s="97" t="s">
        <v>1881</v>
      </c>
      <c r="K717" s="313" t="s">
        <v>1881</v>
      </c>
      <c r="L717" s="91">
        <v>8.199438207E10</v>
      </c>
      <c r="M717" s="91">
        <v>8.199438207E10</v>
      </c>
      <c r="N717" s="183">
        <v>46075.0</v>
      </c>
      <c r="O717" s="176">
        <v>46089.0</v>
      </c>
      <c r="P717" s="91" t="s">
        <v>98</v>
      </c>
      <c r="Q717" s="91">
        <v>0.0</v>
      </c>
      <c r="R717" s="83" t="s">
        <v>251</v>
      </c>
      <c r="S717" s="83" t="s">
        <v>195</v>
      </c>
      <c r="T717" s="83" t="s">
        <v>128</v>
      </c>
      <c r="U717" s="83" t="s">
        <v>131</v>
      </c>
      <c r="V717" s="182"/>
      <c r="W717" s="83" t="s">
        <v>1035</v>
      </c>
      <c r="X717" s="182"/>
      <c r="Y717" s="89" t="s">
        <v>10154</v>
      </c>
      <c r="Z717" s="88"/>
      <c r="AA717" s="88"/>
    </row>
    <row r="718" ht="22.5" customHeight="1">
      <c r="A718" s="91">
        <f>COUNTIF('Call &amp; Chat K.-Laura'!$H$279:$H$1191,H718)</f>
        <v>2</v>
      </c>
      <c r="B718" s="488">
        <v>46105.0</v>
      </c>
      <c r="C718" s="91" t="s">
        <v>83</v>
      </c>
      <c r="D718" s="91" t="s">
        <v>125</v>
      </c>
      <c r="E718" s="91">
        <v>280.0</v>
      </c>
      <c r="F718" s="178">
        <v>46090.0</v>
      </c>
      <c r="G718" s="91">
        <v>312.0</v>
      </c>
      <c r="H718" s="578">
        <v>477.0</v>
      </c>
      <c r="I718" s="97" t="s">
        <v>10155</v>
      </c>
      <c r="J718" s="97" t="s">
        <v>10156</v>
      </c>
      <c r="K718" s="313" t="s">
        <v>10156</v>
      </c>
      <c r="L718" s="91">
        <v>8.1998887778E10</v>
      </c>
      <c r="M718" s="91">
        <v>8.212127086E9</v>
      </c>
      <c r="N718" s="183">
        <v>44316.0</v>
      </c>
      <c r="O718" s="176">
        <v>45834.0</v>
      </c>
      <c r="P718" s="91" t="s">
        <v>124</v>
      </c>
      <c r="Q718" s="91">
        <v>1.0</v>
      </c>
      <c r="R718" s="83" t="s">
        <v>251</v>
      </c>
      <c r="S718" s="83" t="s">
        <v>195</v>
      </c>
      <c r="T718" s="83" t="s">
        <v>128</v>
      </c>
      <c r="U718" s="83" t="s">
        <v>131</v>
      </c>
      <c r="V718" s="182"/>
      <c r="W718" s="83" t="s">
        <v>1035</v>
      </c>
      <c r="X718" s="182"/>
      <c r="Y718" s="180"/>
      <c r="Z718" s="88"/>
      <c r="AA718" s="88"/>
    </row>
    <row r="719" ht="22.5" customHeight="1">
      <c r="A719" s="91">
        <f>COUNTIF('Call &amp; Chat K.-Laura'!$H$279:$H$1191,H719)</f>
        <v>2</v>
      </c>
      <c r="B719" s="488">
        <v>46105.0</v>
      </c>
      <c r="C719" s="91" t="s">
        <v>83</v>
      </c>
      <c r="D719" s="91" t="s">
        <v>125</v>
      </c>
      <c r="E719" s="91">
        <v>281.0</v>
      </c>
      <c r="F719" s="178">
        <v>46090.0</v>
      </c>
      <c r="G719" s="91">
        <v>8022.0</v>
      </c>
      <c r="H719" s="578">
        <v>12392.0</v>
      </c>
      <c r="I719" s="97" t="s">
        <v>10157</v>
      </c>
      <c r="J719" s="97" t="s">
        <v>10158</v>
      </c>
      <c r="K719" s="313" t="s">
        <v>10158</v>
      </c>
      <c r="L719" s="91">
        <v>8.1999092178E10</v>
      </c>
      <c r="M719" s="91">
        <v>8.1999092178E10</v>
      </c>
      <c r="N719" s="183">
        <v>45452.0</v>
      </c>
      <c r="O719" s="176">
        <v>45831.0</v>
      </c>
      <c r="P719" s="91" t="s">
        <v>124</v>
      </c>
      <c r="Q719" s="91">
        <v>1.0</v>
      </c>
      <c r="R719" s="83" t="s">
        <v>381</v>
      </c>
      <c r="S719" s="83" t="s">
        <v>145</v>
      </c>
      <c r="T719" s="83" t="s">
        <v>101</v>
      </c>
      <c r="U719" s="83" t="s">
        <v>664</v>
      </c>
      <c r="V719" s="182"/>
      <c r="W719" s="83" t="s">
        <v>1035</v>
      </c>
      <c r="X719" s="182"/>
      <c r="Y719" s="89" t="s">
        <v>10159</v>
      </c>
      <c r="Z719" s="88"/>
      <c r="AA719" s="88"/>
    </row>
    <row r="720" ht="22.5" customHeight="1">
      <c r="A720" s="91">
        <f>COUNTIF('Call &amp; Chat K.-Laura'!$H$279:$H$1191,H720)</f>
        <v>2</v>
      </c>
      <c r="B720" s="488">
        <v>46105.0</v>
      </c>
      <c r="C720" s="91" t="s">
        <v>83</v>
      </c>
      <c r="D720" s="91" t="s">
        <v>125</v>
      </c>
      <c r="E720" s="91">
        <v>282.0</v>
      </c>
      <c r="F720" s="178">
        <v>46090.0</v>
      </c>
      <c r="G720" s="91">
        <v>10545.0</v>
      </c>
      <c r="H720" s="578">
        <v>17634.0</v>
      </c>
      <c r="I720" s="97" t="s">
        <v>6402</v>
      </c>
      <c r="J720" s="97" t="s">
        <v>6404</v>
      </c>
      <c r="K720" s="313" t="s">
        <v>6404</v>
      </c>
      <c r="L720" s="91">
        <v>8.1999785666E10</v>
      </c>
      <c r="M720" s="91">
        <v>8.1999785666E10</v>
      </c>
      <c r="N720" s="183">
        <v>46047.0</v>
      </c>
      <c r="O720" s="176">
        <v>46061.0</v>
      </c>
      <c r="P720" s="91" t="s">
        <v>124</v>
      </c>
      <c r="Q720" s="91">
        <v>0.0</v>
      </c>
      <c r="R720" s="83" t="s">
        <v>350</v>
      </c>
      <c r="S720" s="83" t="s">
        <v>195</v>
      </c>
      <c r="T720" s="83" t="s">
        <v>128</v>
      </c>
      <c r="U720" s="83" t="s">
        <v>131</v>
      </c>
      <c r="V720" s="182"/>
      <c r="W720" s="83" t="s">
        <v>1035</v>
      </c>
      <c r="X720" s="182"/>
      <c r="Y720" s="89" t="s">
        <v>10160</v>
      </c>
      <c r="Z720" s="88"/>
      <c r="AA720" s="88"/>
    </row>
    <row r="721" ht="22.5" customHeight="1">
      <c r="A721" s="91">
        <f>COUNTIF('Call &amp; Chat K.-Laura'!$H$279:$H$1191,H721)</f>
        <v>1</v>
      </c>
      <c r="B721" s="488">
        <v>46105.0</v>
      </c>
      <c r="C721" s="91" t="s">
        <v>83</v>
      </c>
      <c r="D721" s="91" t="s">
        <v>125</v>
      </c>
      <c r="E721" s="91">
        <v>284.0</v>
      </c>
      <c r="F721" s="178">
        <v>46090.0</v>
      </c>
      <c r="G721" s="91">
        <v>10454.0</v>
      </c>
      <c r="H721" s="578">
        <v>17494.0</v>
      </c>
      <c r="I721" s="97" t="s">
        <v>10161</v>
      </c>
      <c r="J721" s="97" t="s">
        <v>7423</v>
      </c>
      <c r="K721" s="313" t="s">
        <v>7423</v>
      </c>
      <c r="L721" s="91">
        <v>8.2110217462E10</v>
      </c>
      <c r="M721" s="91">
        <v>8.2110217462E10</v>
      </c>
      <c r="N721" s="183">
        <v>46031.0</v>
      </c>
      <c r="O721" s="176">
        <v>46045.0</v>
      </c>
      <c r="P721" s="91" t="s">
        <v>213</v>
      </c>
      <c r="Q721" s="91">
        <v>1.0</v>
      </c>
      <c r="R721" s="83" t="s">
        <v>251</v>
      </c>
      <c r="S721" s="83" t="s">
        <v>195</v>
      </c>
      <c r="T721" s="83" t="s">
        <v>128</v>
      </c>
      <c r="U721" s="83" t="s">
        <v>131</v>
      </c>
      <c r="V721" s="182"/>
      <c r="W721" s="83" t="s">
        <v>1035</v>
      </c>
      <c r="X721" s="182"/>
      <c r="Y721" s="180"/>
      <c r="Z721" s="88"/>
      <c r="AA721" s="88"/>
    </row>
    <row r="722" ht="22.5" customHeight="1">
      <c r="A722" s="91">
        <f>COUNTIF('Call &amp; Chat K.-Laura'!$H$279:$H$1191,H722)</f>
        <v>1</v>
      </c>
      <c r="B722" s="488">
        <v>46105.0</v>
      </c>
      <c r="C722" s="91" t="s">
        <v>83</v>
      </c>
      <c r="D722" s="91" t="s">
        <v>125</v>
      </c>
      <c r="E722" s="91">
        <v>287.0</v>
      </c>
      <c r="F722" s="178">
        <v>46090.0</v>
      </c>
      <c r="G722" s="91">
        <v>8282.0</v>
      </c>
      <c r="H722" s="578">
        <v>12937.0</v>
      </c>
      <c r="I722" s="97" t="s">
        <v>10162</v>
      </c>
      <c r="J722" s="97" t="s">
        <v>10163</v>
      </c>
      <c r="K722" s="313" t="s">
        <v>10163</v>
      </c>
      <c r="L722" s="91">
        <v>8.2111127613E10</v>
      </c>
      <c r="M722" s="91">
        <v>8.9528061947E10</v>
      </c>
      <c r="N722" s="183">
        <v>45505.0</v>
      </c>
      <c r="O722" s="176">
        <v>45834.0</v>
      </c>
      <c r="P722" s="91" t="s">
        <v>124</v>
      </c>
      <c r="Q722" s="91">
        <v>1.0</v>
      </c>
      <c r="R722" s="83" t="s">
        <v>350</v>
      </c>
      <c r="S722" s="83" t="s">
        <v>145</v>
      </c>
      <c r="T722" s="83" t="s">
        <v>101</v>
      </c>
      <c r="U722" s="83" t="s">
        <v>131</v>
      </c>
      <c r="V722" s="182"/>
      <c r="W722" s="83" t="s">
        <v>1035</v>
      </c>
      <c r="X722" s="182"/>
      <c r="Y722" s="89" t="s">
        <v>10164</v>
      </c>
      <c r="Z722" s="88"/>
      <c r="AA722" s="88"/>
    </row>
    <row r="723" ht="22.5" customHeight="1">
      <c r="A723" s="91">
        <f>COUNTIF('Call &amp; Chat K.-Laura'!$H$279:$H$1191,H723)</f>
        <v>1</v>
      </c>
      <c r="B723" s="488">
        <v>46105.0</v>
      </c>
      <c r="C723" s="91" t="s">
        <v>83</v>
      </c>
      <c r="D723" s="91" t="s">
        <v>125</v>
      </c>
      <c r="E723" s="91">
        <v>288.0</v>
      </c>
      <c r="F723" s="178">
        <v>46090.0</v>
      </c>
      <c r="G723" s="91">
        <v>8861.0</v>
      </c>
      <c r="H723" s="578">
        <v>14172.0</v>
      </c>
      <c r="I723" s="97" t="s">
        <v>10165</v>
      </c>
      <c r="J723" s="97" t="s">
        <v>10166</v>
      </c>
      <c r="K723" s="313" t="s">
        <v>10166</v>
      </c>
      <c r="L723" s="91">
        <v>8.2111160499E10</v>
      </c>
      <c r="M723" s="91">
        <v>8.2111160499E10</v>
      </c>
      <c r="N723" s="183">
        <v>45645.0</v>
      </c>
      <c r="O723" s="176">
        <v>45834.0</v>
      </c>
      <c r="P723" s="91" t="s">
        <v>98</v>
      </c>
      <c r="Q723" s="91">
        <v>1.0</v>
      </c>
      <c r="R723" s="83" t="s">
        <v>126</v>
      </c>
      <c r="S723" s="83" t="s">
        <v>145</v>
      </c>
      <c r="T723" s="83" t="s">
        <v>101</v>
      </c>
      <c r="U723" s="83" t="s">
        <v>131</v>
      </c>
      <c r="V723" s="182"/>
      <c r="W723" s="83" t="s">
        <v>1035</v>
      </c>
      <c r="X723" s="182"/>
      <c r="Y723" s="180"/>
      <c r="Z723" s="88"/>
      <c r="AA723" s="88"/>
    </row>
    <row r="724" ht="22.5" customHeight="1">
      <c r="A724" s="91">
        <f>COUNTIF('Call &amp; Chat K.-Laura'!$H$279:$H$1191,H724)</f>
        <v>1</v>
      </c>
      <c r="B724" s="488">
        <v>46112.0</v>
      </c>
      <c r="C724" s="91" t="s">
        <v>83</v>
      </c>
      <c r="D724" s="91" t="s">
        <v>125</v>
      </c>
      <c r="E724" s="91">
        <v>289.0</v>
      </c>
      <c r="F724" s="178">
        <v>46090.0</v>
      </c>
      <c r="G724" s="91">
        <v>10054.0</v>
      </c>
      <c r="H724" s="578">
        <v>16726.0</v>
      </c>
      <c r="I724" s="97" t="s">
        <v>10167</v>
      </c>
      <c r="J724" s="97" t="s">
        <v>10168</v>
      </c>
      <c r="K724" s="313" t="s">
        <v>10168</v>
      </c>
      <c r="L724" s="91">
        <v>8.2111251187E10</v>
      </c>
      <c r="M724" s="91">
        <v>8.2111251187E10</v>
      </c>
      <c r="N724" s="183">
        <v>45961.0</v>
      </c>
      <c r="O724" s="176">
        <v>45975.0</v>
      </c>
      <c r="P724" s="91" t="s">
        <v>143</v>
      </c>
      <c r="Q724" s="91">
        <v>1.0</v>
      </c>
      <c r="R724" s="83" t="s">
        <v>350</v>
      </c>
      <c r="S724" s="83" t="s">
        <v>145</v>
      </c>
      <c r="T724" s="83" t="s">
        <v>101</v>
      </c>
      <c r="U724" s="83" t="s">
        <v>1043</v>
      </c>
      <c r="V724" s="182"/>
      <c r="W724" s="83" t="s">
        <v>1035</v>
      </c>
      <c r="X724" s="182"/>
      <c r="Y724" s="89" t="s">
        <v>10169</v>
      </c>
      <c r="Z724" s="88"/>
      <c r="AA724" s="88"/>
    </row>
    <row r="725" ht="22.5" customHeight="1">
      <c r="A725" s="91">
        <f>COUNTIF('Call &amp; Chat K.-Laura'!$H$279:$H$1191,H725)</f>
        <v>1</v>
      </c>
      <c r="B725" s="488">
        <v>46105.0</v>
      </c>
      <c r="C725" s="91" t="s">
        <v>83</v>
      </c>
      <c r="D725" s="91" t="s">
        <v>125</v>
      </c>
      <c r="E725" s="91">
        <v>291.0</v>
      </c>
      <c r="F725" s="178">
        <v>46090.0</v>
      </c>
      <c r="G725" s="91">
        <v>10004.0</v>
      </c>
      <c r="H725" s="578">
        <v>16664.0</v>
      </c>
      <c r="I725" s="97" t="s">
        <v>10170</v>
      </c>
      <c r="J725" s="97" t="s">
        <v>10171</v>
      </c>
      <c r="K725" s="313" t="s">
        <v>10171</v>
      </c>
      <c r="L725" s="91">
        <v>8.2111800848E10</v>
      </c>
      <c r="M725" s="91">
        <v>8.2111800848E10</v>
      </c>
      <c r="N725" s="183">
        <v>45953.0</v>
      </c>
      <c r="O725" s="176">
        <v>45967.0</v>
      </c>
      <c r="P725" s="91" t="s">
        <v>829</v>
      </c>
      <c r="Q725" s="91">
        <v>1.0</v>
      </c>
      <c r="R725" s="83" t="s">
        <v>126</v>
      </c>
      <c r="S725" s="83" t="s">
        <v>145</v>
      </c>
      <c r="T725" s="83" t="s">
        <v>101</v>
      </c>
      <c r="U725" s="83" t="s">
        <v>131</v>
      </c>
      <c r="V725" s="182"/>
      <c r="W725" s="83" t="s">
        <v>1035</v>
      </c>
      <c r="X725" s="182"/>
      <c r="Y725" s="180"/>
      <c r="Z725" s="88"/>
      <c r="AA725" s="88"/>
    </row>
    <row r="726" ht="22.5" customHeight="1">
      <c r="A726" s="91">
        <f>COUNTIF('Call &amp; Chat K.-Laura'!$H$279:$H$1191,H726)</f>
        <v>1</v>
      </c>
      <c r="B726" s="488">
        <v>46105.0</v>
      </c>
      <c r="C726" s="91" t="s">
        <v>83</v>
      </c>
      <c r="D726" s="91" t="s">
        <v>125</v>
      </c>
      <c r="E726" s="91">
        <v>293.0</v>
      </c>
      <c r="F726" s="178">
        <v>46090.0</v>
      </c>
      <c r="G726" s="91">
        <v>660.0</v>
      </c>
      <c r="H726" s="578">
        <v>882.0</v>
      </c>
      <c r="I726" s="97" t="s">
        <v>10172</v>
      </c>
      <c r="J726" s="97" t="s">
        <v>10173</v>
      </c>
      <c r="K726" s="313" t="s">
        <v>10173</v>
      </c>
      <c r="L726" s="91">
        <v>8.2113211171E10</v>
      </c>
      <c r="M726" s="91">
        <v>8.7781170077E10</v>
      </c>
      <c r="N726" s="183">
        <v>44337.0</v>
      </c>
      <c r="O726" s="176">
        <v>45834.0</v>
      </c>
      <c r="P726" s="91" t="s">
        <v>143</v>
      </c>
      <c r="Q726" s="91">
        <v>1.0</v>
      </c>
      <c r="R726" s="83" t="s">
        <v>251</v>
      </c>
      <c r="S726" s="83" t="s">
        <v>195</v>
      </c>
      <c r="T726" s="83" t="s">
        <v>128</v>
      </c>
      <c r="U726" s="83" t="s">
        <v>131</v>
      </c>
      <c r="V726" s="182"/>
      <c r="W726" s="83" t="s">
        <v>1035</v>
      </c>
      <c r="X726" s="182"/>
      <c r="Y726" s="180"/>
      <c r="Z726" s="88"/>
      <c r="AA726" s="88"/>
    </row>
    <row r="727" ht="22.5" customHeight="1">
      <c r="A727" s="91">
        <f>COUNTIF('Call &amp; Chat K.-Laura'!$H$279:$H$1191,H727)</f>
        <v>1</v>
      </c>
      <c r="B727" s="488">
        <v>46105.0</v>
      </c>
      <c r="C727" s="91" t="s">
        <v>83</v>
      </c>
      <c r="D727" s="91" t="s">
        <v>125</v>
      </c>
      <c r="E727" s="91">
        <v>294.0</v>
      </c>
      <c r="F727" s="178">
        <v>46090.0</v>
      </c>
      <c r="G727" s="91">
        <v>8253.0</v>
      </c>
      <c r="H727" s="578">
        <v>12883.0</v>
      </c>
      <c r="I727" s="97" t="s">
        <v>10174</v>
      </c>
      <c r="J727" s="97" t="s">
        <v>10175</v>
      </c>
      <c r="K727" s="313" t="s">
        <v>10175</v>
      </c>
      <c r="L727" s="91">
        <v>8.2113614441E10</v>
      </c>
      <c r="M727" s="91">
        <v>8.2113614441E10</v>
      </c>
      <c r="N727" s="183">
        <v>45499.0</v>
      </c>
      <c r="O727" s="176">
        <v>45834.0</v>
      </c>
      <c r="P727" s="91" t="s">
        <v>124</v>
      </c>
      <c r="Q727" s="91">
        <v>1.0</v>
      </c>
      <c r="R727" s="83" t="s">
        <v>126</v>
      </c>
      <c r="S727" s="83" t="s">
        <v>145</v>
      </c>
      <c r="T727" s="83" t="s">
        <v>101</v>
      </c>
      <c r="U727" s="83" t="s">
        <v>131</v>
      </c>
      <c r="V727" s="182"/>
      <c r="W727" s="83" t="s">
        <v>1035</v>
      </c>
      <c r="X727" s="182"/>
      <c r="Y727" s="180"/>
      <c r="Z727" s="88"/>
      <c r="AA727" s="88"/>
    </row>
    <row r="728" ht="22.5" customHeight="1">
      <c r="A728" s="91">
        <f>COUNTIF('Call &amp; Chat K.-Laura'!$H$279:$H$1191,H728)</f>
        <v>1</v>
      </c>
      <c r="B728" s="488">
        <v>46105.0</v>
      </c>
      <c r="C728" s="91" t="s">
        <v>83</v>
      </c>
      <c r="D728" s="91" t="s">
        <v>125</v>
      </c>
      <c r="E728" s="91">
        <v>295.0</v>
      </c>
      <c r="F728" s="178">
        <v>46090.0</v>
      </c>
      <c r="G728" s="91">
        <v>7361.0</v>
      </c>
      <c r="H728" s="578">
        <v>11115.0</v>
      </c>
      <c r="I728" s="97" t="s">
        <v>2507</v>
      </c>
      <c r="J728" s="97" t="s">
        <v>2508</v>
      </c>
      <c r="K728" s="313" t="s">
        <v>2508</v>
      </c>
      <c r="L728" s="91">
        <v>8.2113898753E10</v>
      </c>
      <c r="M728" s="91">
        <v>8.2113898753E10</v>
      </c>
      <c r="N728" s="183">
        <v>45311.0</v>
      </c>
      <c r="O728" s="176">
        <v>45834.0</v>
      </c>
      <c r="P728" s="91" t="s">
        <v>86</v>
      </c>
      <c r="Q728" s="91">
        <v>1.0</v>
      </c>
      <c r="R728" s="83" t="s">
        <v>126</v>
      </c>
      <c r="S728" s="83" t="s">
        <v>195</v>
      </c>
      <c r="T728" s="83" t="s">
        <v>128</v>
      </c>
      <c r="U728" s="83" t="s">
        <v>131</v>
      </c>
      <c r="V728" s="182"/>
      <c r="W728" s="83" t="s">
        <v>1035</v>
      </c>
      <c r="X728" s="182"/>
      <c r="Y728" s="180"/>
      <c r="Z728" s="88"/>
      <c r="AA728" s="88"/>
    </row>
    <row r="729" ht="22.5" customHeight="1">
      <c r="A729" s="91">
        <f>COUNTIF('Call &amp; Chat K.-Laura'!$H$279:$H$1191,H729)</f>
        <v>1</v>
      </c>
      <c r="B729" s="488">
        <v>46105.0</v>
      </c>
      <c r="C729" s="91" t="s">
        <v>83</v>
      </c>
      <c r="D729" s="91" t="s">
        <v>125</v>
      </c>
      <c r="E729" s="91">
        <v>296.0</v>
      </c>
      <c r="F729" s="178">
        <v>46090.0</v>
      </c>
      <c r="G729" s="91">
        <v>7964.0</v>
      </c>
      <c r="H729" s="578">
        <v>12283.0</v>
      </c>
      <c r="I729" s="97" t="s">
        <v>10176</v>
      </c>
      <c r="J729" s="97" t="s">
        <v>253</v>
      </c>
      <c r="K729" s="313" t="s">
        <v>253</v>
      </c>
      <c r="L729" s="91">
        <v>8.2114051658E10</v>
      </c>
      <c r="M729" s="91">
        <v>8.5946455377E10</v>
      </c>
      <c r="N729" s="183">
        <v>45442.0</v>
      </c>
      <c r="O729" s="176">
        <v>45834.0</v>
      </c>
      <c r="P729" s="91" t="s">
        <v>98</v>
      </c>
      <c r="Q729" s="91">
        <v>1.0</v>
      </c>
      <c r="R729" s="83" t="s">
        <v>126</v>
      </c>
      <c r="S729" s="83" t="s">
        <v>145</v>
      </c>
      <c r="T729" s="83" t="s">
        <v>101</v>
      </c>
      <c r="U729" s="83" t="s">
        <v>131</v>
      </c>
      <c r="V729" s="182"/>
      <c r="W729" s="83" t="s">
        <v>1035</v>
      </c>
      <c r="X729" s="182"/>
      <c r="Y729" s="180"/>
      <c r="Z729" s="88"/>
      <c r="AA729" s="88"/>
    </row>
    <row r="730" ht="22.5" customHeight="1">
      <c r="A730" s="91">
        <f>COUNTIF('Call &amp; Chat K.-Laura'!$H$279:$H$1191,H730)</f>
        <v>1</v>
      </c>
      <c r="B730" s="488">
        <v>46105.0</v>
      </c>
      <c r="C730" s="91" t="s">
        <v>83</v>
      </c>
      <c r="D730" s="91" t="s">
        <v>125</v>
      </c>
      <c r="E730" s="91">
        <v>297.0</v>
      </c>
      <c r="F730" s="178">
        <v>46090.0</v>
      </c>
      <c r="G730" s="91">
        <v>9665.0</v>
      </c>
      <c r="H730" s="578">
        <v>15953.0</v>
      </c>
      <c r="I730" s="97" t="s">
        <v>10177</v>
      </c>
      <c r="J730" s="97" t="s">
        <v>10178</v>
      </c>
      <c r="K730" s="313" t="s">
        <v>10178</v>
      </c>
      <c r="L730" s="91">
        <v>8.2114506675E10</v>
      </c>
      <c r="M730" s="91">
        <v>8.1901079209E10</v>
      </c>
      <c r="N730" s="183">
        <v>45861.0</v>
      </c>
      <c r="O730" s="176">
        <v>45875.0</v>
      </c>
      <c r="P730" s="91" t="s">
        <v>98</v>
      </c>
      <c r="Q730" s="91">
        <v>0.0</v>
      </c>
      <c r="R730" s="83" t="s">
        <v>251</v>
      </c>
      <c r="S730" s="83" t="s">
        <v>195</v>
      </c>
      <c r="T730" s="83" t="s">
        <v>128</v>
      </c>
      <c r="U730" s="83" t="s">
        <v>131</v>
      </c>
      <c r="V730" s="182"/>
      <c r="W730" s="83" t="s">
        <v>1035</v>
      </c>
      <c r="X730" s="182"/>
      <c r="Y730" s="89" t="s">
        <v>10179</v>
      </c>
      <c r="Z730" s="88"/>
      <c r="AA730" s="88"/>
    </row>
    <row r="731" ht="22.5" customHeight="1">
      <c r="A731" s="91">
        <f>COUNTIF('Call &amp; Chat K.-Laura'!$H$279:$H$1191,H731)</f>
        <v>1</v>
      </c>
      <c r="B731" s="488">
        <v>46112.0</v>
      </c>
      <c r="C731" s="91" t="s">
        <v>83</v>
      </c>
      <c r="D731" s="91" t="s">
        <v>125</v>
      </c>
      <c r="E731" s="91">
        <v>298.0</v>
      </c>
      <c r="F731" s="178">
        <v>46090.0</v>
      </c>
      <c r="G731" s="91">
        <v>7722.0</v>
      </c>
      <c r="H731" s="578">
        <v>11870.0</v>
      </c>
      <c r="I731" s="97" t="s">
        <v>10180</v>
      </c>
      <c r="J731" s="97" t="s">
        <v>10181</v>
      </c>
      <c r="K731" s="313" t="s">
        <v>10181</v>
      </c>
      <c r="L731" s="91">
        <v>8.2115388007E10</v>
      </c>
      <c r="M731" s="91">
        <v>8.2115388007E10</v>
      </c>
      <c r="N731" s="183">
        <v>45398.0</v>
      </c>
      <c r="O731" s="176">
        <v>45834.0</v>
      </c>
      <c r="P731" s="91" t="s">
        <v>213</v>
      </c>
      <c r="Q731" s="91">
        <v>1.0</v>
      </c>
      <c r="R731" s="83" t="s">
        <v>381</v>
      </c>
      <c r="S731" s="83" t="s">
        <v>145</v>
      </c>
      <c r="T731" s="83" t="s">
        <v>101</v>
      </c>
      <c r="U731" s="83" t="s">
        <v>1050</v>
      </c>
      <c r="V731" s="182"/>
      <c r="W731" s="83" t="s">
        <v>1035</v>
      </c>
      <c r="X731" s="182"/>
      <c r="Y731" s="89" t="s">
        <v>10182</v>
      </c>
      <c r="Z731" s="88"/>
      <c r="AA731" s="88"/>
    </row>
    <row r="732" ht="22.5" customHeight="1">
      <c r="A732" s="91">
        <f>COUNTIF('Call &amp; Chat K.-Laura'!$H$279:$H$1191,H732)</f>
        <v>1</v>
      </c>
      <c r="B732" s="488">
        <v>46105.0</v>
      </c>
      <c r="C732" s="91" t="s">
        <v>83</v>
      </c>
      <c r="D732" s="91" t="s">
        <v>125</v>
      </c>
      <c r="E732" s="91">
        <v>299.0</v>
      </c>
      <c r="F732" s="178">
        <v>46090.0</v>
      </c>
      <c r="G732" s="91">
        <v>10156.0</v>
      </c>
      <c r="H732" s="578">
        <v>16912.0</v>
      </c>
      <c r="I732" s="97" t="s">
        <v>10183</v>
      </c>
      <c r="J732" s="97" t="s">
        <v>10184</v>
      </c>
      <c r="K732" s="313" t="s">
        <v>10184</v>
      </c>
      <c r="L732" s="91">
        <v>8.2115488225E10</v>
      </c>
      <c r="M732" s="91">
        <v>8.2115488225E10</v>
      </c>
      <c r="N732" s="183">
        <v>45984.0</v>
      </c>
      <c r="O732" s="176">
        <v>45998.0</v>
      </c>
      <c r="P732" s="91" t="s">
        <v>124</v>
      </c>
      <c r="Q732" s="91">
        <v>1.0</v>
      </c>
      <c r="R732" s="83" t="s">
        <v>126</v>
      </c>
      <c r="S732" s="83" t="s">
        <v>195</v>
      </c>
      <c r="T732" s="83" t="s">
        <v>101</v>
      </c>
      <c r="U732" s="83" t="s">
        <v>131</v>
      </c>
      <c r="V732" s="182"/>
      <c r="W732" s="83" t="s">
        <v>1035</v>
      </c>
      <c r="X732" s="182"/>
      <c r="Y732" s="180"/>
      <c r="Z732" s="88"/>
      <c r="AA732" s="88"/>
    </row>
    <row r="733" ht="22.5" customHeight="1">
      <c r="A733" s="91">
        <f>COUNTIF('Call &amp; Chat K.-Laura'!$H$279:$H$1191,H733)</f>
        <v>1</v>
      </c>
      <c r="B733" s="488">
        <v>46105.0</v>
      </c>
      <c r="C733" s="91" t="s">
        <v>83</v>
      </c>
      <c r="D733" s="91" t="s">
        <v>125</v>
      </c>
      <c r="E733" s="91">
        <v>300.0</v>
      </c>
      <c r="F733" s="178">
        <v>46090.0</v>
      </c>
      <c r="G733" s="91">
        <v>9918.0</v>
      </c>
      <c r="H733" s="578">
        <v>16491.0</v>
      </c>
      <c r="I733" s="97" t="s">
        <v>10187</v>
      </c>
      <c r="J733" s="97" t="s">
        <v>10188</v>
      </c>
      <c r="K733" s="313" t="s">
        <v>10188</v>
      </c>
      <c r="L733" s="91">
        <v>8.2116957019E10</v>
      </c>
      <c r="M733" s="91">
        <v>8.2116957019E10</v>
      </c>
      <c r="N733" s="183">
        <v>45932.0</v>
      </c>
      <c r="O733" s="176">
        <v>45946.0</v>
      </c>
      <c r="P733" s="91" t="s">
        <v>213</v>
      </c>
      <c r="Q733" s="91">
        <v>1.0</v>
      </c>
      <c r="R733" s="83" t="s">
        <v>126</v>
      </c>
      <c r="S733" s="83" t="s">
        <v>145</v>
      </c>
      <c r="T733" s="83" t="s">
        <v>101</v>
      </c>
      <c r="U733" s="83" t="s">
        <v>131</v>
      </c>
      <c r="V733" s="182"/>
      <c r="W733" s="83" t="s">
        <v>1035</v>
      </c>
      <c r="X733" s="182"/>
      <c r="Y733" s="180"/>
      <c r="Z733" s="88"/>
      <c r="AA733" s="88"/>
    </row>
    <row r="734" ht="22.5" customHeight="1">
      <c r="A734" s="91">
        <f>COUNTIF('Call &amp; Chat K.-Laura'!$H$279:$H$1191,H734)</f>
        <v>1</v>
      </c>
      <c r="B734" s="488">
        <v>46105.0</v>
      </c>
      <c r="C734" s="91" t="s">
        <v>83</v>
      </c>
      <c r="D734" s="91" t="s">
        <v>125</v>
      </c>
      <c r="E734" s="91">
        <v>301.0</v>
      </c>
      <c r="F734" s="178">
        <v>46090.0</v>
      </c>
      <c r="G734" s="91">
        <v>10007.0</v>
      </c>
      <c r="H734" s="578">
        <v>16667.0</v>
      </c>
      <c r="I734" s="97" t="s">
        <v>10190</v>
      </c>
      <c r="J734" s="97" t="s">
        <v>3269</v>
      </c>
      <c r="K734" s="313" t="s">
        <v>3269</v>
      </c>
      <c r="L734" s="91">
        <v>8.2117199899E10</v>
      </c>
      <c r="M734" s="91">
        <v>8.2117199899E10</v>
      </c>
      <c r="N734" s="183">
        <v>45954.0</v>
      </c>
      <c r="O734" s="176">
        <v>45968.0</v>
      </c>
      <c r="P734" s="91" t="s">
        <v>124</v>
      </c>
      <c r="Q734" s="91">
        <v>0.0</v>
      </c>
      <c r="R734" s="83" t="s">
        <v>350</v>
      </c>
      <c r="S734" s="83" t="s">
        <v>127</v>
      </c>
      <c r="T734" s="83" t="s">
        <v>128</v>
      </c>
      <c r="U734" s="83" t="s">
        <v>873</v>
      </c>
      <c r="V734" s="182"/>
      <c r="W734" s="83" t="s">
        <v>1035</v>
      </c>
      <c r="X734" s="182"/>
      <c r="Y734" s="89" t="s">
        <v>10191</v>
      </c>
      <c r="Z734" s="88"/>
      <c r="AA734" s="88"/>
    </row>
    <row r="735" ht="22.5" customHeight="1">
      <c r="A735" s="91">
        <f>COUNTIF('Call &amp; Chat K.-Laura'!$H$279:$H$1191,H735)</f>
        <v>1</v>
      </c>
      <c r="B735" s="488">
        <v>46105.0</v>
      </c>
      <c r="C735" s="91" t="s">
        <v>83</v>
      </c>
      <c r="D735" s="91" t="s">
        <v>125</v>
      </c>
      <c r="E735" s="91">
        <v>302.0</v>
      </c>
      <c r="F735" s="178">
        <v>46090.0</v>
      </c>
      <c r="G735" s="91">
        <v>6943.0</v>
      </c>
      <c r="H735" s="578">
        <v>10325.0</v>
      </c>
      <c r="I735" s="97" t="s">
        <v>10193</v>
      </c>
      <c r="J735" s="97" t="s">
        <v>10194</v>
      </c>
      <c r="K735" s="313" t="s">
        <v>10194</v>
      </c>
      <c r="L735" s="91">
        <v>8.2117379407E10</v>
      </c>
      <c r="M735" s="91">
        <v>8.5262209111E10</v>
      </c>
      <c r="N735" s="183">
        <v>45202.0</v>
      </c>
      <c r="O735" s="176">
        <v>45834.0</v>
      </c>
      <c r="P735" s="91" t="s">
        <v>124</v>
      </c>
      <c r="Q735" s="91">
        <v>0.0</v>
      </c>
      <c r="R735" s="83" t="s">
        <v>251</v>
      </c>
      <c r="S735" s="83" t="s">
        <v>127</v>
      </c>
      <c r="T735" s="83" t="s">
        <v>128</v>
      </c>
      <c r="U735" s="83" t="s">
        <v>131</v>
      </c>
      <c r="V735" s="182"/>
      <c r="W735" s="83" t="s">
        <v>1035</v>
      </c>
      <c r="X735" s="182"/>
      <c r="Y735" s="89" t="s">
        <v>10195</v>
      </c>
      <c r="Z735" s="88"/>
      <c r="AA735" s="88"/>
    </row>
    <row r="736" ht="22.5" customHeight="1">
      <c r="A736" s="91">
        <f>COUNTIF('Call &amp; Chat K.-Laura'!$H$279:$H$1191,H736)</f>
        <v>1</v>
      </c>
      <c r="B736" s="488">
        <v>46105.0</v>
      </c>
      <c r="C736" s="91" t="s">
        <v>83</v>
      </c>
      <c r="D736" s="91" t="s">
        <v>125</v>
      </c>
      <c r="E736" s="91">
        <v>303.0</v>
      </c>
      <c r="F736" s="178">
        <v>46090.0</v>
      </c>
      <c r="G736" s="91">
        <v>6975.0</v>
      </c>
      <c r="H736" s="578">
        <v>10372.0</v>
      </c>
      <c r="I736" s="97" t="s">
        <v>10198</v>
      </c>
      <c r="J736" s="97" t="s">
        <v>10199</v>
      </c>
      <c r="K736" s="313" t="s">
        <v>10199</v>
      </c>
      <c r="L736" s="91">
        <v>8.2118009419E10</v>
      </c>
      <c r="M736" s="182"/>
      <c r="N736" s="183">
        <v>45209.0</v>
      </c>
      <c r="O736" s="176">
        <v>45834.0</v>
      </c>
      <c r="P736" s="91" t="s">
        <v>124</v>
      </c>
      <c r="Q736" s="91">
        <v>1.0</v>
      </c>
      <c r="R736" s="83" t="s">
        <v>126</v>
      </c>
      <c r="S736" s="83" t="s">
        <v>145</v>
      </c>
      <c r="T736" s="83" t="s">
        <v>101</v>
      </c>
      <c r="U736" s="83" t="s">
        <v>131</v>
      </c>
      <c r="V736" s="182"/>
      <c r="W736" s="83" t="s">
        <v>1035</v>
      </c>
      <c r="X736" s="182"/>
      <c r="Y736" s="180"/>
      <c r="Z736" s="88"/>
      <c r="AA736" s="88"/>
    </row>
    <row r="737" ht="22.5" customHeight="1">
      <c r="A737" s="91">
        <f>COUNTIF('Call &amp; Chat K.-Laura'!$H$279:$H$1191,H737)</f>
        <v>1</v>
      </c>
      <c r="B737" s="488">
        <v>46105.0</v>
      </c>
      <c r="C737" s="91" t="s">
        <v>83</v>
      </c>
      <c r="D737" s="91" t="s">
        <v>125</v>
      </c>
      <c r="E737" s="91">
        <v>304.0</v>
      </c>
      <c r="F737" s="178">
        <v>46090.0</v>
      </c>
      <c r="G737" s="91">
        <v>8730.0</v>
      </c>
      <c r="H737" s="578">
        <v>13876.0</v>
      </c>
      <c r="I737" s="97" t="s">
        <v>10201</v>
      </c>
      <c r="J737" s="97" t="s">
        <v>10202</v>
      </c>
      <c r="K737" s="313" t="s">
        <v>10202</v>
      </c>
      <c r="L737" s="91">
        <v>8.2118188821E10</v>
      </c>
      <c r="M737" s="91">
        <v>8.570006216E9</v>
      </c>
      <c r="N737" s="183">
        <v>45611.0</v>
      </c>
      <c r="O737" s="176">
        <v>45834.0</v>
      </c>
      <c r="P737" s="91" t="s">
        <v>124</v>
      </c>
      <c r="Q737" s="91">
        <v>0.0</v>
      </c>
      <c r="R737" s="83" t="s">
        <v>350</v>
      </c>
      <c r="S737" s="83" t="s">
        <v>145</v>
      </c>
      <c r="T737" s="83" t="s">
        <v>101</v>
      </c>
      <c r="U737" s="83" t="s">
        <v>131</v>
      </c>
      <c r="V737" s="182"/>
      <c r="W737" s="83" t="s">
        <v>1035</v>
      </c>
      <c r="X737" s="182"/>
      <c r="Y737" s="89" t="s">
        <v>10204</v>
      </c>
      <c r="Z737" s="88"/>
      <c r="AA737" s="88"/>
    </row>
    <row r="738" ht="22.5" customHeight="1">
      <c r="A738" s="91">
        <f>COUNTIF('Call &amp; Chat K.-Laura'!$H$279:$H$1191,H738)</f>
        <v>1</v>
      </c>
      <c r="B738" s="488">
        <v>46105.0</v>
      </c>
      <c r="C738" s="91" t="s">
        <v>83</v>
      </c>
      <c r="D738" s="91" t="s">
        <v>125</v>
      </c>
      <c r="E738" s="91">
        <v>305.0</v>
      </c>
      <c r="F738" s="178">
        <v>46090.0</v>
      </c>
      <c r="G738" s="91">
        <v>7842.0</v>
      </c>
      <c r="H738" s="578">
        <v>12088.0</v>
      </c>
      <c r="I738" s="97" t="s">
        <v>10206</v>
      </c>
      <c r="J738" s="97" t="s">
        <v>10207</v>
      </c>
      <c r="K738" s="313" t="s">
        <v>10207</v>
      </c>
      <c r="L738" s="91">
        <v>8.2118631605E10</v>
      </c>
      <c r="M738" s="91">
        <v>8.5211612384E10</v>
      </c>
      <c r="N738" s="183">
        <v>45420.0</v>
      </c>
      <c r="O738" s="176">
        <v>45834.0</v>
      </c>
      <c r="P738" s="91" t="s">
        <v>115</v>
      </c>
      <c r="Q738" s="91">
        <v>1.0</v>
      </c>
      <c r="R738" s="83" t="s">
        <v>126</v>
      </c>
      <c r="S738" s="83" t="s">
        <v>145</v>
      </c>
      <c r="T738" s="83" t="s">
        <v>101</v>
      </c>
      <c r="U738" s="83" t="s">
        <v>131</v>
      </c>
      <c r="V738" s="182"/>
      <c r="W738" s="83" t="s">
        <v>1035</v>
      </c>
      <c r="X738" s="182"/>
      <c r="Y738" s="180"/>
      <c r="Z738" s="88"/>
      <c r="AA738" s="88"/>
    </row>
    <row r="739" ht="22.5" customHeight="1">
      <c r="A739" s="91">
        <f>COUNTIF('Call &amp; Chat K.-Laura'!$H$279:$H$1191,H739)</f>
        <v>1</v>
      </c>
      <c r="B739" s="488">
        <v>46105.0</v>
      </c>
      <c r="C739" s="91" t="s">
        <v>83</v>
      </c>
      <c r="D739" s="91" t="s">
        <v>125</v>
      </c>
      <c r="E739" s="91">
        <v>306.0</v>
      </c>
      <c r="F739" s="178">
        <v>46090.0</v>
      </c>
      <c r="G739" s="91">
        <v>8476.0</v>
      </c>
      <c r="H739" s="578">
        <v>13338.0</v>
      </c>
      <c r="I739" s="97" t="s">
        <v>10209</v>
      </c>
      <c r="J739" s="97" t="s">
        <v>10209</v>
      </c>
      <c r="K739" s="313" t="s">
        <v>10209</v>
      </c>
      <c r="L739" s="91">
        <v>8.211888883E10</v>
      </c>
      <c r="M739" s="91">
        <v>8.211888883E10</v>
      </c>
      <c r="N739" s="183">
        <v>45554.0</v>
      </c>
      <c r="O739" s="176">
        <v>45834.0</v>
      </c>
      <c r="P739" s="91" t="s">
        <v>124</v>
      </c>
      <c r="Q739" s="91">
        <v>1.0</v>
      </c>
      <c r="R739" s="83" t="s">
        <v>126</v>
      </c>
      <c r="S739" s="83" t="s">
        <v>145</v>
      </c>
      <c r="T739" s="83" t="s">
        <v>101</v>
      </c>
      <c r="U739" s="83" t="s">
        <v>131</v>
      </c>
      <c r="V739" s="182"/>
      <c r="W739" s="83" t="s">
        <v>1035</v>
      </c>
      <c r="X739" s="182"/>
      <c r="Y739" s="180"/>
      <c r="Z739" s="88"/>
      <c r="AA739" s="88"/>
    </row>
    <row r="740" ht="22.5" customHeight="1">
      <c r="A740" s="91">
        <f>COUNTIF('Call &amp; Chat K.-Laura'!$H$279:$H$1191,H740)</f>
        <v>1</v>
      </c>
      <c r="B740" s="488">
        <v>46105.0</v>
      </c>
      <c r="C740" s="91" t="s">
        <v>83</v>
      </c>
      <c r="D740" s="91" t="s">
        <v>125</v>
      </c>
      <c r="E740" s="91">
        <v>307.0</v>
      </c>
      <c r="F740" s="178">
        <v>46090.0</v>
      </c>
      <c r="G740" s="91">
        <v>8554.0</v>
      </c>
      <c r="H740" s="578">
        <v>13487.0</v>
      </c>
      <c r="I740" s="97" t="s">
        <v>10212</v>
      </c>
      <c r="J740" s="97" t="s">
        <v>9451</v>
      </c>
      <c r="K740" s="313" t="s">
        <v>9451</v>
      </c>
      <c r="L740" s="91">
        <v>8.2119156431E10</v>
      </c>
      <c r="M740" s="91">
        <v>8.2249401199E10</v>
      </c>
      <c r="N740" s="183">
        <v>45570.0</v>
      </c>
      <c r="O740" s="176">
        <v>45834.0</v>
      </c>
      <c r="P740" s="91" t="s">
        <v>124</v>
      </c>
      <c r="Q740" s="91">
        <v>1.0</v>
      </c>
      <c r="R740" s="83" t="s">
        <v>126</v>
      </c>
      <c r="S740" s="83" t="s">
        <v>195</v>
      </c>
      <c r="T740" s="83" t="s">
        <v>128</v>
      </c>
      <c r="U740" s="83" t="s">
        <v>131</v>
      </c>
      <c r="V740" s="182"/>
      <c r="W740" s="83" t="s">
        <v>1035</v>
      </c>
      <c r="X740" s="182"/>
      <c r="Y740" s="180"/>
      <c r="Z740" s="88"/>
      <c r="AA740" s="88"/>
    </row>
    <row r="741" ht="22.5" customHeight="1">
      <c r="A741" s="91">
        <f>COUNTIF('Call &amp; Chat K.-Laura'!$H$279:$H$1191,H741)</f>
        <v>1</v>
      </c>
      <c r="B741" s="488">
        <v>46112.0</v>
      </c>
      <c r="C741" s="91" t="s">
        <v>83</v>
      </c>
      <c r="D741" s="91" t="s">
        <v>125</v>
      </c>
      <c r="E741" s="91">
        <v>309.0</v>
      </c>
      <c r="F741" s="178">
        <v>46090.0</v>
      </c>
      <c r="G741" s="91">
        <v>10075.0</v>
      </c>
      <c r="H741" s="578">
        <v>16770.0</v>
      </c>
      <c r="I741" s="97" t="s">
        <v>10214</v>
      </c>
      <c r="J741" s="97" t="s">
        <v>10214</v>
      </c>
      <c r="K741" s="313" t="s">
        <v>10214</v>
      </c>
      <c r="L741" s="91">
        <v>8.2120774773E10</v>
      </c>
      <c r="M741" s="91">
        <v>8.2120774773E10</v>
      </c>
      <c r="N741" s="183">
        <v>45966.0</v>
      </c>
      <c r="O741" s="176">
        <v>45980.0</v>
      </c>
      <c r="P741" s="91" t="s">
        <v>124</v>
      </c>
      <c r="Q741" s="91">
        <v>1.0</v>
      </c>
      <c r="R741" s="83" t="s">
        <v>350</v>
      </c>
      <c r="S741" s="83" t="s">
        <v>145</v>
      </c>
      <c r="T741" s="83" t="s">
        <v>101</v>
      </c>
      <c r="U741" s="83" t="s">
        <v>1050</v>
      </c>
      <c r="V741" s="182"/>
      <c r="W741" s="83" t="s">
        <v>1035</v>
      </c>
      <c r="X741" s="182"/>
      <c r="Y741" s="89" t="s">
        <v>10216</v>
      </c>
      <c r="Z741" s="88"/>
      <c r="AA741" s="88"/>
    </row>
    <row r="742" ht="22.5" customHeight="1">
      <c r="A742" s="91">
        <f>COUNTIF('Call &amp; Chat K.-Laura'!$H$279:$H$1191,H742)</f>
        <v>1</v>
      </c>
      <c r="B742" s="488">
        <v>46105.0</v>
      </c>
      <c r="C742" s="91" t="s">
        <v>83</v>
      </c>
      <c r="D742" s="91" t="s">
        <v>125</v>
      </c>
      <c r="E742" s="91">
        <v>310.0</v>
      </c>
      <c r="F742" s="178">
        <v>46090.0</v>
      </c>
      <c r="G742" s="91">
        <v>8163.0</v>
      </c>
      <c r="H742" s="578">
        <v>12678.0</v>
      </c>
      <c r="I742" s="97" t="s">
        <v>10217</v>
      </c>
      <c r="J742" s="97" t="s">
        <v>253</v>
      </c>
      <c r="K742" s="313" t="s">
        <v>253</v>
      </c>
      <c r="L742" s="91">
        <v>8.2120825877E10</v>
      </c>
      <c r="M742" s="182"/>
      <c r="N742" s="183">
        <v>45478.0</v>
      </c>
      <c r="O742" s="176">
        <v>45834.0</v>
      </c>
      <c r="P742" s="91" t="s">
        <v>124</v>
      </c>
      <c r="Q742" s="91">
        <v>0.0</v>
      </c>
      <c r="R742" s="83" t="s">
        <v>251</v>
      </c>
      <c r="S742" s="83" t="s">
        <v>195</v>
      </c>
      <c r="T742" s="83" t="s">
        <v>128</v>
      </c>
      <c r="U742" s="83" t="s">
        <v>302</v>
      </c>
      <c r="V742" s="182"/>
      <c r="W742" s="83" t="s">
        <v>1035</v>
      </c>
      <c r="X742" s="182"/>
      <c r="Y742" s="89" t="s">
        <v>10154</v>
      </c>
      <c r="Z742" s="88"/>
      <c r="AA742" s="88"/>
    </row>
    <row r="743" ht="22.5" customHeight="1">
      <c r="A743" s="91">
        <f>COUNTIF('Call &amp; Chat K.-Laura'!$H$279:$H$1191,H743)</f>
        <v>1</v>
      </c>
      <c r="B743" s="488">
        <v>46105.0</v>
      </c>
      <c r="C743" s="91" t="s">
        <v>83</v>
      </c>
      <c r="D743" s="91" t="s">
        <v>125</v>
      </c>
      <c r="E743" s="91">
        <v>311.0</v>
      </c>
      <c r="F743" s="178">
        <v>46090.0</v>
      </c>
      <c r="G743" s="91">
        <v>8351.0</v>
      </c>
      <c r="H743" s="578">
        <v>13122.0</v>
      </c>
      <c r="I743" s="97" t="s">
        <v>10220</v>
      </c>
      <c r="J743" s="97" t="s">
        <v>10221</v>
      </c>
      <c r="K743" s="313" t="s">
        <v>10221</v>
      </c>
      <c r="L743" s="91">
        <v>8.2121050095E10</v>
      </c>
      <c r="M743" s="91">
        <v>8.3806067416E10</v>
      </c>
      <c r="N743" s="183">
        <v>45529.0</v>
      </c>
      <c r="O743" s="176">
        <v>45834.0</v>
      </c>
      <c r="P743" s="91" t="s">
        <v>124</v>
      </c>
      <c r="Q743" s="91">
        <v>0.0</v>
      </c>
      <c r="R743" s="83" t="s">
        <v>292</v>
      </c>
      <c r="S743" s="83" t="s">
        <v>292</v>
      </c>
      <c r="T743" s="83" t="s">
        <v>101</v>
      </c>
      <c r="U743" s="83" t="s">
        <v>302</v>
      </c>
      <c r="V743" s="182"/>
      <c r="W743" s="83" t="s">
        <v>1035</v>
      </c>
      <c r="X743" s="182"/>
      <c r="Y743" s="89" t="s">
        <v>10222</v>
      </c>
      <c r="Z743" s="88"/>
      <c r="AA743" s="88"/>
    </row>
    <row r="744" ht="22.5" customHeight="1">
      <c r="A744" s="91">
        <f>COUNTIF('Call &amp; Chat K.-Laura'!$H$279:$H$1191,H744)</f>
        <v>1</v>
      </c>
      <c r="B744" s="488">
        <v>46105.0</v>
      </c>
      <c r="C744" s="91" t="s">
        <v>83</v>
      </c>
      <c r="D744" s="91" t="s">
        <v>125</v>
      </c>
      <c r="E744" s="91">
        <v>312.0</v>
      </c>
      <c r="F744" s="178">
        <v>46090.0</v>
      </c>
      <c r="G744" s="91">
        <v>8695.0</v>
      </c>
      <c r="H744" s="578">
        <v>13792.0</v>
      </c>
      <c r="I744" s="97" t="s">
        <v>10223</v>
      </c>
      <c r="J744" s="97" t="s">
        <v>10224</v>
      </c>
      <c r="K744" s="313" t="s">
        <v>10224</v>
      </c>
      <c r="L744" s="91">
        <v>8.2121179501E10</v>
      </c>
      <c r="M744" s="91">
        <v>8.2130694502E10</v>
      </c>
      <c r="N744" s="183">
        <v>45602.0</v>
      </c>
      <c r="O744" s="176">
        <v>45834.0</v>
      </c>
      <c r="P744" s="91" t="s">
        <v>143</v>
      </c>
      <c r="Q744" s="91">
        <v>1.0</v>
      </c>
      <c r="R744" s="83" t="s">
        <v>126</v>
      </c>
      <c r="S744" s="83" t="s">
        <v>145</v>
      </c>
      <c r="T744" s="83" t="s">
        <v>101</v>
      </c>
      <c r="U744" s="83" t="s">
        <v>131</v>
      </c>
      <c r="V744" s="182"/>
      <c r="W744" s="83" t="s">
        <v>1035</v>
      </c>
      <c r="X744" s="182"/>
      <c r="Y744" s="180"/>
      <c r="Z744" s="88"/>
      <c r="AA744" s="88"/>
    </row>
    <row r="745" ht="22.5" customHeight="1">
      <c r="A745" s="91">
        <f>COUNTIF('Call &amp; Chat K.-Laura'!$H$279:$H$1191,H745)</f>
        <v>1</v>
      </c>
      <c r="B745" s="488">
        <v>46105.0</v>
      </c>
      <c r="C745" s="91" t="s">
        <v>83</v>
      </c>
      <c r="D745" s="91" t="s">
        <v>125</v>
      </c>
      <c r="E745" s="91">
        <v>314.0</v>
      </c>
      <c r="F745" s="178">
        <v>46090.0</v>
      </c>
      <c r="G745" s="91">
        <v>8552.0</v>
      </c>
      <c r="H745" s="578">
        <v>13482.0</v>
      </c>
      <c r="I745" s="97" t="s">
        <v>10226</v>
      </c>
      <c r="J745" s="97" t="s">
        <v>10227</v>
      </c>
      <c r="K745" s="313" t="s">
        <v>10227</v>
      </c>
      <c r="L745" s="91">
        <v>8.2121225174E10</v>
      </c>
      <c r="M745" s="182"/>
      <c r="N745" s="183">
        <v>45569.0</v>
      </c>
      <c r="O745" s="176">
        <v>45834.0</v>
      </c>
      <c r="P745" s="91" t="s">
        <v>124</v>
      </c>
      <c r="Q745" s="91">
        <v>1.0</v>
      </c>
      <c r="R745" s="83" t="s">
        <v>126</v>
      </c>
      <c r="S745" s="83" t="s">
        <v>145</v>
      </c>
      <c r="T745" s="83" t="s">
        <v>101</v>
      </c>
      <c r="U745" s="83" t="s">
        <v>131</v>
      </c>
      <c r="V745" s="182"/>
      <c r="W745" s="83" t="s">
        <v>1035</v>
      </c>
      <c r="X745" s="182"/>
      <c r="Y745" s="180"/>
      <c r="Z745" s="88"/>
      <c r="AA745" s="88"/>
    </row>
    <row r="746" ht="22.5" customHeight="1">
      <c r="A746" s="91">
        <f>COUNTIF('Call &amp; Chat K.-Laura'!$H$279:$H$1191,H746)</f>
        <v>1</v>
      </c>
      <c r="B746" s="488">
        <v>46105.0</v>
      </c>
      <c r="C746" s="91" t="s">
        <v>83</v>
      </c>
      <c r="D746" s="91" t="s">
        <v>125</v>
      </c>
      <c r="E746" s="91">
        <v>316.0</v>
      </c>
      <c r="F746" s="178">
        <v>46090.0</v>
      </c>
      <c r="G746" s="91">
        <v>10695.0</v>
      </c>
      <c r="H746" s="578">
        <v>17874.0</v>
      </c>
      <c r="I746" s="97" t="s">
        <v>1892</v>
      </c>
      <c r="J746" s="97" t="s">
        <v>1893</v>
      </c>
      <c r="K746" s="313" t="s">
        <v>1893</v>
      </c>
      <c r="L746" s="91">
        <v>8.2121276255E10</v>
      </c>
      <c r="M746" s="91">
        <v>8.211697815E9</v>
      </c>
      <c r="N746" s="183">
        <v>46069.0</v>
      </c>
      <c r="O746" s="176">
        <v>46083.0</v>
      </c>
      <c r="P746" s="91" t="s">
        <v>124</v>
      </c>
      <c r="Q746" s="91">
        <v>1.0</v>
      </c>
      <c r="R746" s="83" t="s">
        <v>126</v>
      </c>
      <c r="S746" s="83" t="s">
        <v>145</v>
      </c>
      <c r="T746" s="83" t="s">
        <v>101</v>
      </c>
      <c r="U746" s="83" t="s">
        <v>131</v>
      </c>
      <c r="V746" s="182"/>
      <c r="W746" s="83" t="s">
        <v>1035</v>
      </c>
      <c r="X746" s="182"/>
      <c r="Y746" s="180"/>
      <c r="Z746" s="88"/>
      <c r="AA746" s="88"/>
    </row>
    <row r="747" ht="22.5" customHeight="1">
      <c r="A747" s="91">
        <f>COUNTIF('Call &amp; Chat K.-Laura'!$H$279:$H$1191,H747)</f>
        <v>1</v>
      </c>
      <c r="B747" s="488">
        <v>46105.0</v>
      </c>
      <c r="C747" s="91" t="s">
        <v>83</v>
      </c>
      <c r="D747" s="91" t="s">
        <v>125</v>
      </c>
      <c r="E747" s="91">
        <v>317.0</v>
      </c>
      <c r="F747" s="178">
        <v>46090.0</v>
      </c>
      <c r="G747" s="91">
        <v>10425.0</v>
      </c>
      <c r="H747" s="578">
        <v>17422.0</v>
      </c>
      <c r="I747" s="97" t="s">
        <v>8027</v>
      </c>
      <c r="J747" s="97" t="s">
        <v>8028</v>
      </c>
      <c r="K747" s="313" t="s">
        <v>8028</v>
      </c>
      <c r="L747" s="91">
        <v>8.2121502773E10</v>
      </c>
      <c r="M747" s="91">
        <v>8.2121502773E10</v>
      </c>
      <c r="N747" s="183">
        <v>46026.0</v>
      </c>
      <c r="O747" s="176">
        <v>46040.0</v>
      </c>
      <c r="P747" s="91" t="s">
        <v>241</v>
      </c>
      <c r="Q747" s="91">
        <v>1.0</v>
      </c>
      <c r="R747" s="83" t="s">
        <v>126</v>
      </c>
      <c r="S747" s="83" t="s">
        <v>195</v>
      </c>
      <c r="T747" s="83" t="s">
        <v>128</v>
      </c>
      <c r="U747" s="83" t="s">
        <v>131</v>
      </c>
      <c r="V747" s="182"/>
      <c r="W747" s="83" t="s">
        <v>1035</v>
      </c>
      <c r="X747" s="182"/>
      <c r="Y747" s="180"/>
      <c r="Z747" s="88"/>
      <c r="AA747" s="88"/>
    </row>
    <row r="748" ht="22.5" customHeight="1">
      <c r="A748" s="91">
        <f>COUNTIF('Call &amp; Chat K.-Laura'!$H$279:$H$1191,H748)</f>
        <v>1</v>
      </c>
      <c r="B748" s="488">
        <v>46105.0</v>
      </c>
      <c r="C748" s="91" t="s">
        <v>83</v>
      </c>
      <c r="D748" s="91" t="s">
        <v>125</v>
      </c>
      <c r="E748" s="91">
        <v>318.0</v>
      </c>
      <c r="F748" s="178">
        <v>46090.0</v>
      </c>
      <c r="G748" s="91">
        <v>9695.0</v>
      </c>
      <c r="H748" s="578">
        <v>16019.0</v>
      </c>
      <c r="I748" s="97" t="s">
        <v>10228</v>
      </c>
      <c r="J748" s="97" t="s">
        <v>2085</v>
      </c>
      <c r="K748" s="313" t="s">
        <v>2085</v>
      </c>
      <c r="L748" s="91">
        <v>8.212221291E10</v>
      </c>
      <c r="M748" s="91">
        <v>8.5299233678E10</v>
      </c>
      <c r="N748" s="183">
        <v>45868.0</v>
      </c>
      <c r="O748" s="176">
        <v>45882.0</v>
      </c>
      <c r="P748" s="91" t="s">
        <v>256</v>
      </c>
      <c r="Q748" s="91">
        <v>1.0</v>
      </c>
      <c r="R748" s="83" t="s">
        <v>126</v>
      </c>
      <c r="S748" s="83" t="s">
        <v>145</v>
      </c>
      <c r="T748" s="83" t="s">
        <v>101</v>
      </c>
      <c r="U748" s="83" t="s">
        <v>131</v>
      </c>
      <c r="V748" s="182"/>
      <c r="W748" s="83" t="s">
        <v>1035</v>
      </c>
      <c r="X748" s="182"/>
      <c r="Y748" s="180"/>
      <c r="Z748" s="88"/>
      <c r="AA748" s="88"/>
    </row>
    <row r="749" ht="22.5" customHeight="1">
      <c r="A749" s="91">
        <f>COUNTIF('Call &amp; Chat K.-Laura'!$H$279:$H$1191,H749)</f>
        <v>2</v>
      </c>
      <c r="B749" s="488">
        <v>46105.0</v>
      </c>
      <c r="C749" s="91" t="s">
        <v>83</v>
      </c>
      <c r="D749" s="91" t="s">
        <v>125</v>
      </c>
      <c r="E749" s="91">
        <v>319.0</v>
      </c>
      <c r="F749" s="178">
        <v>46090.0</v>
      </c>
      <c r="G749" s="91">
        <v>10017.0</v>
      </c>
      <c r="H749" s="578">
        <v>16678.0</v>
      </c>
      <c r="I749" s="97" t="s">
        <v>7809</v>
      </c>
      <c r="J749" s="97" t="s">
        <v>7810</v>
      </c>
      <c r="K749" s="313" t="s">
        <v>7810</v>
      </c>
      <c r="L749" s="91">
        <v>8.2122221469E10</v>
      </c>
      <c r="M749" s="91">
        <v>8.9693650624E10</v>
      </c>
      <c r="N749" s="183">
        <v>45955.0</v>
      </c>
      <c r="O749" s="176">
        <v>45969.0</v>
      </c>
      <c r="P749" s="91" t="s">
        <v>124</v>
      </c>
      <c r="Q749" s="91">
        <v>1.0</v>
      </c>
      <c r="R749" s="83" t="s">
        <v>126</v>
      </c>
      <c r="S749" s="83" t="s">
        <v>145</v>
      </c>
      <c r="T749" s="83" t="s">
        <v>101</v>
      </c>
      <c r="U749" s="83" t="s">
        <v>131</v>
      </c>
      <c r="V749" s="182"/>
      <c r="W749" s="83" t="s">
        <v>1035</v>
      </c>
      <c r="X749" s="182"/>
      <c r="Y749" s="180"/>
      <c r="Z749" s="88"/>
      <c r="AA749" s="88"/>
    </row>
    <row r="750" ht="22.5" customHeight="1">
      <c r="A750" s="91">
        <f>COUNTIF('Call &amp; Chat K.-Laura'!$H$279:$H$1191,H750)</f>
        <v>1</v>
      </c>
      <c r="B750" s="488">
        <v>46105.0</v>
      </c>
      <c r="C750" s="91" t="s">
        <v>83</v>
      </c>
      <c r="D750" s="91" t="s">
        <v>125</v>
      </c>
      <c r="E750" s="91">
        <v>320.0</v>
      </c>
      <c r="F750" s="178">
        <v>46090.0</v>
      </c>
      <c r="G750" s="91">
        <v>7417.0</v>
      </c>
      <c r="H750" s="578">
        <v>11215.0</v>
      </c>
      <c r="I750" s="97" t="s">
        <v>10233</v>
      </c>
      <c r="J750" s="97" t="s">
        <v>10234</v>
      </c>
      <c r="K750" s="313" t="s">
        <v>10234</v>
      </c>
      <c r="L750" s="91">
        <v>8.2122229715E10</v>
      </c>
      <c r="M750" s="182"/>
      <c r="N750" s="183">
        <v>45322.0</v>
      </c>
      <c r="O750" s="176">
        <v>45834.0</v>
      </c>
      <c r="P750" s="91" t="s">
        <v>124</v>
      </c>
      <c r="Q750" s="91">
        <v>1.0</v>
      </c>
      <c r="R750" s="83" t="s">
        <v>126</v>
      </c>
      <c r="S750" s="83" t="s">
        <v>145</v>
      </c>
      <c r="T750" s="83" t="s">
        <v>101</v>
      </c>
      <c r="U750" s="83" t="s">
        <v>131</v>
      </c>
      <c r="V750" s="182"/>
      <c r="W750" s="83" t="s">
        <v>1035</v>
      </c>
      <c r="X750" s="182"/>
      <c r="Y750" s="180"/>
      <c r="Z750" s="88"/>
      <c r="AA750" s="88"/>
    </row>
    <row r="751" ht="22.5" customHeight="1">
      <c r="A751" s="91">
        <f>COUNTIF('Call &amp; Chat K.-Laura'!$H$279:$H$1191,H751)</f>
        <v>1</v>
      </c>
      <c r="B751" s="488">
        <v>46112.0</v>
      </c>
      <c r="C751" s="91" t="s">
        <v>83</v>
      </c>
      <c r="D751" s="91" t="s">
        <v>125</v>
      </c>
      <c r="E751" s="91">
        <v>321.0</v>
      </c>
      <c r="F751" s="178">
        <v>46090.0</v>
      </c>
      <c r="G751" s="91">
        <v>8715.0</v>
      </c>
      <c r="H751" s="578">
        <v>13840.0</v>
      </c>
      <c r="I751" s="97" t="s">
        <v>10237</v>
      </c>
      <c r="J751" s="97" t="s">
        <v>4882</v>
      </c>
      <c r="K751" s="313" t="s">
        <v>4882</v>
      </c>
      <c r="L751" s="91">
        <v>8.2122252207E10</v>
      </c>
      <c r="M751" s="91">
        <v>8.9921529E9</v>
      </c>
      <c r="N751" s="183">
        <v>45606.0</v>
      </c>
      <c r="O751" s="176">
        <v>45834.0</v>
      </c>
      <c r="P751" s="91" t="s">
        <v>241</v>
      </c>
      <c r="Q751" s="91">
        <v>1.0</v>
      </c>
      <c r="R751" s="83" t="s">
        <v>350</v>
      </c>
      <c r="S751" s="83" t="s">
        <v>145</v>
      </c>
      <c r="T751" s="83" t="s">
        <v>101</v>
      </c>
      <c r="U751" s="83" t="s">
        <v>1050</v>
      </c>
      <c r="V751" s="182"/>
      <c r="W751" s="83" t="s">
        <v>1035</v>
      </c>
      <c r="X751" s="182"/>
      <c r="Y751" s="89" t="s">
        <v>10241</v>
      </c>
      <c r="Z751" s="88"/>
      <c r="AA751" s="88"/>
    </row>
    <row r="752" ht="22.5" customHeight="1">
      <c r="A752" s="91">
        <f>COUNTIF('Call &amp; Chat K.-Laura'!$H$279:$H$1191,H752)</f>
        <v>1</v>
      </c>
      <c r="B752" s="488">
        <v>46112.0</v>
      </c>
      <c r="C752" s="91" t="s">
        <v>83</v>
      </c>
      <c r="D752" s="91" t="s">
        <v>125</v>
      </c>
      <c r="E752" s="91">
        <v>322.0</v>
      </c>
      <c r="F752" s="178">
        <v>46090.0</v>
      </c>
      <c r="G752" s="91">
        <v>7703.0</v>
      </c>
      <c r="H752" s="578">
        <v>11830.0</v>
      </c>
      <c r="I752" s="97" t="s">
        <v>10243</v>
      </c>
      <c r="J752" s="97" t="s">
        <v>10244</v>
      </c>
      <c r="K752" s="313" t="s">
        <v>10244</v>
      </c>
      <c r="L752" s="91">
        <v>8.2122529267E10</v>
      </c>
      <c r="M752" s="91">
        <v>8.2122529267E10</v>
      </c>
      <c r="N752" s="183">
        <v>45391.0</v>
      </c>
      <c r="O752" s="176">
        <v>45834.0</v>
      </c>
      <c r="P752" s="91" t="s">
        <v>124</v>
      </c>
      <c r="Q752" s="91">
        <v>1.0</v>
      </c>
      <c r="R752" s="83" t="s">
        <v>350</v>
      </c>
      <c r="S752" s="83" t="s">
        <v>145</v>
      </c>
      <c r="T752" s="83" t="s">
        <v>101</v>
      </c>
      <c r="U752" s="83" t="s">
        <v>1050</v>
      </c>
      <c r="V752" s="182"/>
      <c r="W752" s="83" t="s">
        <v>1035</v>
      </c>
      <c r="X752" s="182"/>
      <c r="Y752" s="89" t="s">
        <v>10251</v>
      </c>
      <c r="Z752" s="88"/>
      <c r="AA752" s="88"/>
    </row>
    <row r="753" ht="22.5" customHeight="1">
      <c r="A753" s="91">
        <f>COUNTIF('Call &amp; Chat K.-Laura'!$H$279:$H$1191,H753)</f>
        <v>1</v>
      </c>
      <c r="B753" s="488">
        <v>46105.0</v>
      </c>
      <c r="C753" s="91" t="s">
        <v>83</v>
      </c>
      <c r="D753" s="91" t="s">
        <v>125</v>
      </c>
      <c r="E753" s="91">
        <v>323.0</v>
      </c>
      <c r="F753" s="178">
        <v>46090.0</v>
      </c>
      <c r="G753" s="91">
        <v>7101.0</v>
      </c>
      <c r="H753" s="578">
        <v>10606.0</v>
      </c>
      <c r="I753" s="97" t="s">
        <v>10252</v>
      </c>
      <c r="J753" s="97" t="s">
        <v>655</v>
      </c>
      <c r="K753" s="313" t="s">
        <v>655</v>
      </c>
      <c r="L753" s="91">
        <v>8.212281713E10</v>
      </c>
      <c r="M753" s="91">
        <v>8.212281713E10</v>
      </c>
      <c r="N753" s="183">
        <v>45240.0</v>
      </c>
      <c r="O753" s="176">
        <v>45834.0</v>
      </c>
      <c r="P753" s="91" t="s">
        <v>124</v>
      </c>
      <c r="Q753" s="91">
        <v>1.0</v>
      </c>
      <c r="R753" s="83" t="s">
        <v>126</v>
      </c>
      <c r="S753" s="83" t="s">
        <v>145</v>
      </c>
      <c r="T753" s="83" t="s">
        <v>101</v>
      </c>
      <c r="U753" s="83" t="s">
        <v>131</v>
      </c>
      <c r="V753" s="182"/>
      <c r="W753" s="83" t="s">
        <v>1035</v>
      </c>
      <c r="X753" s="182"/>
      <c r="Y753" s="180"/>
      <c r="Z753" s="88"/>
      <c r="AA753" s="88"/>
    </row>
    <row r="754" ht="22.5" customHeight="1">
      <c r="A754" s="91">
        <f>COUNTIF('Call &amp; Chat K.-Laura'!$H$279:$H$1191,H754)</f>
        <v>1</v>
      </c>
      <c r="B754" s="488">
        <v>46105.0</v>
      </c>
      <c r="C754" s="91" t="s">
        <v>83</v>
      </c>
      <c r="D754" s="91" t="s">
        <v>125</v>
      </c>
      <c r="E754" s="91">
        <v>324.0</v>
      </c>
      <c r="F754" s="178">
        <v>46090.0</v>
      </c>
      <c r="G754" s="91">
        <v>10199.0</v>
      </c>
      <c r="H754" s="578">
        <v>16987.0</v>
      </c>
      <c r="I754" s="97" t="s">
        <v>10261</v>
      </c>
      <c r="J754" s="97" t="s">
        <v>10262</v>
      </c>
      <c r="K754" s="313" t="s">
        <v>10262</v>
      </c>
      <c r="L754" s="91">
        <v>8.2123084441E10</v>
      </c>
      <c r="M754" s="91">
        <v>8.588582776E10</v>
      </c>
      <c r="N754" s="183">
        <v>45992.0</v>
      </c>
      <c r="O754" s="176">
        <v>46006.0</v>
      </c>
      <c r="P754" s="91" t="s">
        <v>124</v>
      </c>
      <c r="Q754" s="91">
        <v>0.0</v>
      </c>
      <c r="R754" s="83" t="s">
        <v>251</v>
      </c>
      <c r="S754" s="83" t="s">
        <v>195</v>
      </c>
      <c r="T754" s="83" t="s">
        <v>128</v>
      </c>
      <c r="U754" s="83" t="s">
        <v>302</v>
      </c>
      <c r="V754" s="182"/>
      <c r="W754" s="83" t="s">
        <v>1035</v>
      </c>
      <c r="X754" s="182"/>
      <c r="Y754" s="89" t="s">
        <v>10267</v>
      </c>
      <c r="Z754" s="88"/>
      <c r="AA754" s="88"/>
    </row>
    <row r="755" ht="22.5" customHeight="1">
      <c r="A755" s="91">
        <f>COUNTIF('Call &amp; Chat K.-Laura'!$H$279:$H$1191,H755)</f>
        <v>1</v>
      </c>
      <c r="B755" s="488">
        <v>46105.0</v>
      </c>
      <c r="C755" s="91" t="s">
        <v>83</v>
      </c>
      <c r="D755" s="91" t="s">
        <v>125</v>
      </c>
      <c r="E755" s="91">
        <v>325.0</v>
      </c>
      <c r="F755" s="178">
        <v>46090.0</v>
      </c>
      <c r="G755" s="91">
        <v>10416.0</v>
      </c>
      <c r="H755" s="578">
        <v>17408.0</v>
      </c>
      <c r="I755" s="97" t="s">
        <v>8277</v>
      </c>
      <c r="J755" s="97" t="s">
        <v>8278</v>
      </c>
      <c r="K755" s="313" t="s">
        <v>8278</v>
      </c>
      <c r="L755" s="91">
        <v>8.2123412357E10</v>
      </c>
      <c r="M755" s="91">
        <v>8.2123412357E10</v>
      </c>
      <c r="N755" s="183">
        <v>46025.0</v>
      </c>
      <c r="O755" s="176">
        <v>46039.0</v>
      </c>
      <c r="P755" s="91" t="s">
        <v>213</v>
      </c>
      <c r="Q755" s="91">
        <v>0.0</v>
      </c>
      <c r="R755" s="83" t="s">
        <v>251</v>
      </c>
      <c r="S755" s="83" t="s">
        <v>195</v>
      </c>
      <c r="T755" s="83" t="s">
        <v>128</v>
      </c>
      <c r="U755" s="83" t="s">
        <v>302</v>
      </c>
      <c r="V755" s="182"/>
      <c r="W755" s="83" t="s">
        <v>1035</v>
      </c>
      <c r="X755" s="182"/>
      <c r="Y755" s="89" t="s">
        <v>10267</v>
      </c>
      <c r="Z755" s="88"/>
      <c r="AA755" s="88"/>
    </row>
    <row r="756" ht="22.5" customHeight="1">
      <c r="A756" s="91">
        <f>COUNTIF('Call &amp; Chat K.-Laura'!$H$279:$H$1191,H756)</f>
        <v>1</v>
      </c>
      <c r="B756" s="488">
        <v>46105.0</v>
      </c>
      <c r="C756" s="91" t="s">
        <v>83</v>
      </c>
      <c r="D756" s="91" t="s">
        <v>125</v>
      </c>
      <c r="E756" s="91">
        <v>326.0</v>
      </c>
      <c r="F756" s="178">
        <v>46090.0</v>
      </c>
      <c r="G756" s="91">
        <v>10751.0</v>
      </c>
      <c r="H756" s="578">
        <v>17945.0</v>
      </c>
      <c r="I756" s="97" t="s">
        <v>9725</v>
      </c>
      <c r="J756" s="97" t="s">
        <v>9726</v>
      </c>
      <c r="K756" s="313" t="s">
        <v>9726</v>
      </c>
      <c r="L756" s="91">
        <v>8.2123810586E10</v>
      </c>
      <c r="M756" s="91">
        <v>8.7713042013E10</v>
      </c>
      <c r="N756" s="183">
        <v>46077.0</v>
      </c>
      <c r="O756" s="176">
        <v>46091.0</v>
      </c>
      <c r="P756" s="91" t="s">
        <v>124</v>
      </c>
      <c r="Q756" s="91">
        <v>1.0</v>
      </c>
      <c r="R756" s="83" t="s">
        <v>126</v>
      </c>
      <c r="S756" s="83" t="s">
        <v>145</v>
      </c>
      <c r="T756" s="83" t="s">
        <v>101</v>
      </c>
      <c r="U756" s="83" t="s">
        <v>131</v>
      </c>
      <c r="V756" s="182"/>
      <c r="W756" s="83" t="s">
        <v>1035</v>
      </c>
      <c r="X756" s="182"/>
      <c r="Y756" s="180"/>
      <c r="Z756" s="88"/>
      <c r="AA756" s="88"/>
    </row>
    <row r="757" ht="22.5" customHeight="1">
      <c r="A757" s="91">
        <f>COUNTIF('Call &amp; Chat K.-Laura'!$H$279:$H$1191,H757)</f>
        <v>1</v>
      </c>
      <c r="B757" s="488">
        <v>46105.0</v>
      </c>
      <c r="C757" s="91" t="s">
        <v>83</v>
      </c>
      <c r="D757" s="91" t="s">
        <v>125</v>
      </c>
      <c r="E757" s="91">
        <v>331.0</v>
      </c>
      <c r="F757" s="178">
        <v>46090.0</v>
      </c>
      <c r="G757" s="91">
        <v>7273.0</v>
      </c>
      <c r="H757" s="578">
        <v>10957.0</v>
      </c>
      <c r="I757" s="97" t="s">
        <v>10282</v>
      </c>
      <c r="J757" s="97" t="s">
        <v>10283</v>
      </c>
      <c r="K757" s="313" t="s">
        <v>10283</v>
      </c>
      <c r="L757" s="91">
        <v>8.2125881991E10</v>
      </c>
      <c r="M757" s="91">
        <v>8.2298878883E10</v>
      </c>
      <c r="N757" s="183">
        <v>45294.0</v>
      </c>
      <c r="O757" s="176">
        <v>45834.0</v>
      </c>
      <c r="P757" s="91" t="s">
        <v>124</v>
      </c>
      <c r="Q757" s="91">
        <v>1.0</v>
      </c>
      <c r="R757" s="83" t="s">
        <v>126</v>
      </c>
      <c r="S757" s="83" t="s">
        <v>145</v>
      </c>
      <c r="T757" s="83" t="s">
        <v>101</v>
      </c>
      <c r="U757" s="83" t="s">
        <v>131</v>
      </c>
      <c r="V757" s="182"/>
      <c r="W757" s="83" t="s">
        <v>1035</v>
      </c>
      <c r="X757" s="182"/>
      <c r="Y757" s="180"/>
      <c r="Z757" s="88"/>
      <c r="AA757" s="88"/>
    </row>
    <row r="758" ht="22.5" customHeight="1">
      <c r="A758" s="91">
        <f>COUNTIF('Call &amp; Chat K.-Laura'!$H$279:$H$1191,H758)</f>
        <v>1</v>
      </c>
      <c r="B758" s="488">
        <v>46105.0</v>
      </c>
      <c r="C758" s="91" t="s">
        <v>83</v>
      </c>
      <c r="D758" s="91" t="s">
        <v>125</v>
      </c>
      <c r="E758" s="91">
        <v>332.0</v>
      </c>
      <c r="F758" s="178">
        <v>46090.0</v>
      </c>
      <c r="G758" s="91">
        <v>7395.0</v>
      </c>
      <c r="H758" s="578">
        <v>11181.0</v>
      </c>
      <c r="I758" s="97" t="s">
        <v>10246</v>
      </c>
      <c r="J758" s="97" t="s">
        <v>10248</v>
      </c>
      <c r="K758" s="313" t="s">
        <v>10248</v>
      </c>
      <c r="L758" s="91">
        <v>8.2127769039E10</v>
      </c>
      <c r="M758" s="91">
        <v>8.1264027688E10</v>
      </c>
      <c r="N758" s="183">
        <v>45318.0</v>
      </c>
      <c r="O758" s="176">
        <v>45834.0</v>
      </c>
      <c r="P758" s="91" t="s">
        <v>124</v>
      </c>
      <c r="Q758" s="91">
        <v>1.0</v>
      </c>
      <c r="R758" s="83" t="s">
        <v>126</v>
      </c>
      <c r="S758" s="83" t="s">
        <v>145</v>
      </c>
      <c r="T758" s="83" t="s">
        <v>101</v>
      </c>
      <c r="U758" s="83" t="s">
        <v>131</v>
      </c>
      <c r="V758" s="182"/>
      <c r="W758" s="83" t="s">
        <v>1035</v>
      </c>
      <c r="X758" s="97"/>
      <c r="Y758" s="180"/>
      <c r="Z758" s="88"/>
      <c r="AA758" s="88"/>
    </row>
    <row r="759" ht="22.5" customHeight="1">
      <c r="A759" s="91">
        <f>COUNTIF('Call &amp; Chat K.-Laura'!$H$279:$H$1191,H759)</f>
        <v>1</v>
      </c>
      <c r="B759" s="488">
        <v>46105.0</v>
      </c>
      <c r="C759" s="91" t="s">
        <v>83</v>
      </c>
      <c r="D759" s="91" t="s">
        <v>125</v>
      </c>
      <c r="E759" s="91">
        <v>336.0</v>
      </c>
      <c r="F759" s="178">
        <v>46090.0</v>
      </c>
      <c r="G759" s="91">
        <v>9861.0</v>
      </c>
      <c r="H759" s="578">
        <v>16385.0</v>
      </c>
      <c r="I759" s="97" t="s">
        <v>10298</v>
      </c>
      <c r="J759" s="97" t="s">
        <v>10299</v>
      </c>
      <c r="K759" s="313" t="s">
        <v>10299</v>
      </c>
      <c r="L759" s="91">
        <v>8.2129022786E10</v>
      </c>
      <c r="M759" s="91">
        <v>8.5117582121E10</v>
      </c>
      <c r="N759" s="183">
        <v>45916.0</v>
      </c>
      <c r="O759" s="176">
        <v>45930.0</v>
      </c>
      <c r="P759" s="91" t="s">
        <v>124</v>
      </c>
      <c r="Q759" s="91">
        <v>0.0</v>
      </c>
      <c r="R759" s="83" t="s">
        <v>350</v>
      </c>
      <c r="S759" s="83" t="s">
        <v>350</v>
      </c>
      <c r="T759" s="83" t="s">
        <v>128</v>
      </c>
      <c r="U759" s="83" t="s">
        <v>131</v>
      </c>
      <c r="V759" s="182"/>
      <c r="W759" s="83" t="s">
        <v>1035</v>
      </c>
      <c r="X759" s="97"/>
      <c r="Y759" s="89" t="s">
        <v>10305</v>
      </c>
      <c r="Z759" s="88"/>
      <c r="AA759" s="88"/>
    </row>
    <row r="760" ht="22.5" customHeight="1">
      <c r="A760" s="91">
        <f>COUNTIF('Call &amp; Chat K.-Laura'!$H$279:$H$1191,H760)</f>
        <v>1</v>
      </c>
      <c r="B760" s="488">
        <v>46105.0</v>
      </c>
      <c r="C760" s="91" t="s">
        <v>83</v>
      </c>
      <c r="D760" s="91" t="s">
        <v>125</v>
      </c>
      <c r="E760" s="91">
        <v>337.0</v>
      </c>
      <c r="F760" s="178">
        <v>46090.0</v>
      </c>
      <c r="G760" s="91">
        <v>10693.0</v>
      </c>
      <c r="H760" s="578">
        <v>17871.0</v>
      </c>
      <c r="I760" s="97" t="s">
        <v>2783</v>
      </c>
      <c r="J760" s="97" t="s">
        <v>5423</v>
      </c>
      <c r="K760" s="313" t="s">
        <v>5423</v>
      </c>
      <c r="L760" s="91">
        <v>8.212975239E10</v>
      </c>
      <c r="M760" s="182"/>
      <c r="N760" s="183">
        <v>46069.0</v>
      </c>
      <c r="O760" s="176">
        <v>46083.0</v>
      </c>
      <c r="P760" s="91" t="s">
        <v>143</v>
      </c>
      <c r="Q760" s="91">
        <v>1.0</v>
      </c>
      <c r="R760" s="83" t="s">
        <v>126</v>
      </c>
      <c r="S760" s="83" t="s">
        <v>145</v>
      </c>
      <c r="T760" s="83" t="s">
        <v>101</v>
      </c>
      <c r="U760" s="83" t="s">
        <v>131</v>
      </c>
      <c r="V760" s="182"/>
      <c r="W760" s="83" t="s">
        <v>1035</v>
      </c>
      <c r="X760" s="97"/>
      <c r="Y760" s="180"/>
      <c r="Z760" s="88"/>
      <c r="AA760" s="88"/>
    </row>
    <row r="761" ht="22.5" customHeight="1">
      <c r="A761" s="91">
        <f>COUNTIF('Call &amp; Chat K.-Laura'!$H$279:$H$1191,H761)</f>
        <v>1</v>
      </c>
      <c r="B761" s="488">
        <v>46105.0</v>
      </c>
      <c r="C761" s="91" t="s">
        <v>83</v>
      </c>
      <c r="D761" s="91" t="s">
        <v>125</v>
      </c>
      <c r="E761" s="91">
        <v>338.0</v>
      </c>
      <c r="F761" s="178">
        <v>46090.0</v>
      </c>
      <c r="G761" s="91">
        <v>7288.0</v>
      </c>
      <c r="H761" s="578">
        <v>10985.0</v>
      </c>
      <c r="I761" s="97" t="s">
        <v>10316</v>
      </c>
      <c r="J761" s="97" t="s">
        <v>10317</v>
      </c>
      <c r="K761" s="313" t="s">
        <v>10318</v>
      </c>
      <c r="L761" s="91">
        <v>8.2130001389E10</v>
      </c>
      <c r="M761" s="91">
        <v>8.2130001389E10</v>
      </c>
      <c r="N761" s="183">
        <v>45298.0</v>
      </c>
      <c r="O761" s="176">
        <v>45834.0</v>
      </c>
      <c r="P761" s="91" t="s">
        <v>95</v>
      </c>
      <c r="Q761" s="91">
        <v>1.0</v>
      </c>
      <c r="R761" s="83" t="s">
        <v>126</v>
      </c>
      <c r="S761" s="83" t="s">
        <v>145</v>
      </c>
      <c r="T761" s="83" t="s">
        <v>101</v>
      </c>
      <c r="U761" s="83" t="s">
        <v>131</v>
      </c>
      <c r="V761" s="182"/>
      <c r="W761" s="83" t="s">
        <v>1035</v>
      </c>
      <c r="X761" s="97"/>
      <c r="Y761" s="180"/>
      <c r="Z761" s="88"/>
      <c r="AA761" s="88"/>
    </row>
    <row r="762" ht="22.5" customHeight="1">
      <c r="A762" s="91">
        <f>COUNTIF('Call &amp; Chat K.-Laura'!$H$279:$H$1191,H762)</f>
        <v>2</v>
      </c>
      <c r="B762" s="488">
        <v>46104.0</v>
      </c>
      <c r="C762" s="91" t="s">
        <v>83</v>
      </c>
      <c r="D762" s="91" t="s">
        <v>125</v>
      </c>
      <c r="E762" s="91">
        <v>214.0</v>
      </c>
      <c r="F762" s="178">
        <v>46090.0</v>
      </c>
      <c r="G762" s="91">
        <v>7136.0</v>
      </c>
      <c r="H762" s="578">
        <v>10669.0</v>
      </c>
      <c r="I762" s="97" t="s">
        <v>10329</v>
      </c>
      <c r="J762" s="97" t="s">
        <v>10330</v>
      </c>
      <c r="K762" s="313" t="s">
        <v>10330</v>
      </c>
      <c r="L762" s="91">
        <v>8.1371298684E10</v>
      </c>
      <c r="M762" s="91">
        <v>8.3121661837E10</v>
      </c>
      <c r="N762" s="183">
        <v>45248.0</v>
      </c>
      <c r="O762" s="176">
        <v>45834.0</v>
      </c>
      <c r="P762" s="91" t="s">
        <v>10297</v>
      </c>
      <c r="Q762" s="91">
        <v>1.0</v>
      </c>
      <c r="R762" s="83" t="s">
        <v>126</v>
      </c>
      <c r="S762" s="83" t="s">
        <v>145</v>
      </c>
      <c r="T762" s="83" t="s">
        <v>101</v>
      </c>
      <c r="U762" s="83" t="s">
        <v>131</v>
      </c>
      <c r="V762" s="182"/>
      <c r="W762" s="83" t="s">
        <v>1035</v>
      </c>
      <c r="X762" s="182"/>
      <c r="Y762" s="97"/>
      <c r="Z762" s="88"/>
      <c r="AA762" s="88"/>
    </row>
    <row r="763" ht="22.5" customHeight="1">
      <c r="A763" s="91">
        <f>COUNTIF('Call &amp; Chat K.-Laura'!$H$279:$H$1191,H763)</f>
        <v>2</v>
      </c>
      <c r="B763" s="488">
        <v>46104.0</v>
      </c>
      <c r="C763" s="91" t="s">
        <v>83</v>
      </c>
      <c r="D763" s="91" t="s">
        <v>125</v>
      </c>
      <c r="E763" s="91">
        <v>215.0</v>
      </c>
      <c r="F763" s="178">
        <v>46090.0</v>
      </c>
      <c r="G763" s="91">
        <v>8046.0</v>
      </c>
      <c r="H763" s="578">
        <v>12447.0</v>
      </c>
      <c r="I763" s="97" t="s">
        <v>4814</v>
      </c>
      <c r="J763" s="97" t="s">
        <v>4815</v>
      </c>
      <c r="K763" s="313" t="s">
        <v>4815</v>
      </c>
      <c r="L763" s="91">
        <v>8.1372022668E10</v>
      </c>
      <c r="M763" s="182"/>
      <c r="N763" s="183">
        <v>45455.0</v>
      </c>
      <c r="O763" s="176">
        <v>45834.0</v>
      </c>
      <c r="P763" s="91" t="s">
        <v>124</v>
      </c>
      <c r="Q763" s="91">
        <v>1.0</v>
      </c>
      <c r="R763" s="83" t="s">
        <v>126</v>
      </c>
      <c r="S763" s="83" t="s">
        <v>145</v>
      </c>
      <c r="T763" s="83" t="s">
        <v>101</v>
      </c>
      <c r="U763" s="83" t="s">
        <v>131</v>
      </c>
      <c r="V763" s="182"/>
      <c r="W763" s="83" t="s">
        <v>1035</v>
      </c>
      <c r="X763" s="182"/>
      <c r="Y763" s="97"/>
      <c r="Z763" s="88"/>
      <c r="AA763" s="88"/>
    </row>
    <row r="764" ht="22.5" customHeight="1">
      <c r="A764" s="91">
        <f>COUNTIF('Call &amp; Chat K.-Laura'!$H$279:$H$1191,H764)</f>
        <v>2</v>
      </c>
      <c r="B764" s="488">
        <v>46104.0</v>
      </c>
      <c r="C764" s="91" t="s">
        <v>83</v>
      </c>
      <c r="D764" s="91" t="s">
        <v>125</v>
      </c>
      <c r="E764" s="91">
        <v>216.0</v>
      </c>
      <c r="F764" s="178">
        <v>46090.0</v>
      </c>
      <c r="G764" s="91">
        <v>10426.0</v>
      </c>
      <c r="H764" s="578">
        <v>17428.0</v>
      </c>
      <c r="I764" s="97" t="s">
        <v>8032</v>
      </c>
      <c r="J764" s="97" t="s">
        <v>8033</v>
      </c>
      <c r="K764" s="313" t="s">
        <v>8033</v>
      </c>
      <c r="L764" s="91">
        <v>8.1373079033E10</v>
      </c>
      <c r="M764" s="91">
        <v>8.1373079033E10</v>
      </c>
      <c r="N764" s="183">
        <v>46026.0</v>
      </c>
      <c r="O764" s="176">
        <v>46040.0</v>
      </c>
      <c r="P764" s="91" t="s">
        <v>143</v>
      </c>
      <c r="Q764" s="91">
        <v>1.0</v>
      </c>
      <c r="R764" s="83" t="s">
        <v>126</v>
      </c>
      <c r="S764" s="83" t="s">
        <v>145</v>
      </c>
      <c r="T764" s="83" t="s">
        <v>101</v>
      </c>
      <c r="U764" s="83" t="s">
        <v>131</v>
      </c>
      <c r="V764" s="182"/>
      <c r="W764" s="83" t="s">
        <v>1035</v>
      </c>
      <c r="X764" s="182"/>
      <c r="Y764" s="97"/>
      <c r="Z764" s="88"/>
      <c r="AA764" s="88"/>
    </row>
    <row r="765" ht="22.5" customHeight="1">
      <c r="A765" s="91">
        <f>COUNTIF('Call &amp; Chat K.-Laura'!$H$279:$H$1191,H765)</f>
        <v>2</v>
      </c>
      <c r="B765" s="488">
        <v>46104.0</v>
      </c>
      <c r="C765" s="91" t="s">
        <v>83</v>
      </c>
      <c r="D765" s="91" t="s">
        <v>125</v>
      </c>
      <c r="E765" s="91">
        <v>217.0</v>
      </c>
      <c r="F765" s="178">
        <v>46090.0</v>
      </c>
      <c r="G765" s="91">
        <v>7799.0</v>
      </c>
      <c r="H765" s="578">
        <v>12005.0</v>
      </c>
      <c r="I765" s="97" t="s">
        <v>10355</v>
      </c>
      <c r="J765" s="97" t="s">
        <v>10356</v>
      </c>
      <c r="K765" s="313" t="s">
        <v>10356</v>
      </c>
      <c r="L765" s="91">
        <v>8.1373619777E10</v>
      </c>
      <c r="M765" s="91">
        <v>8.2178563941E10</v>
      </c>
      <c r="N765" s="183">
        <v>45413.0</v>
      </c>
      <c r="O765" s="176">
        <v>45834.0</v>
      </c>
      <c r="P765" s="91" t="s">
        <v>124</v>
      </c>
      <c r="Q765" s="91">
        <v>0.0</v>
      </c>
      <c r="R765" s="83" t="s">
        <v>251</v>
      </c>
      <c r="S765" s="83" t="s">
        <v>195</v>
      </c>
      <c r="T765" s="83" t="s">
        <v>128</v>
      </c>
      <c r="U765" s="83" t="s">
        <v>302</v>
      </c>
      <c r="V765" s="182"/>
      <c r="W765" s="83" t="s">
        <v>1035</v>
      </c>
      <c r="X765" s="182"/>
      <c r="Y765" s="88" t="s">
        <v>10357</v>
      </c>
      <c r="Z765" s="88"/>
      <c r="AA765" s="88"/>
    </row>
    <row r="766" ht="22.5" customHeight="1">
      <c r="A766" s="91">
        <f>COUNTIF('Call &amp; Chat K.-Laura'!$H$279:$H$1191,H766)</f>
        <v>2</v>
      </c>
      <c r="B766" s="488">
        <v>46104.0</v>
      </c>
      <c r="C766" s="91" t="s">
        <v>83</v>
      </c>
      <c r="D766" s="91" t="s">
        <v>125</v>
      </c>
      <c r="E766" s="91">
        <v>221.0</v>
      </c>
      <c r="F766" s="178">
        <v>46090.0</v>
      </c>
      <c r="G766" s="91">
        <v>10569.0</v>
      </c>
      <c r="H766" s="578">
        <v>17675.0</v>
      </c>
      <c r="I766" s="97" t="s">
        <v>10369</v>
      </c>
      <c r="J766" s="97" t="s">
        <v>10370</v>
      </c>
      <c r="K766" s="313" t="s">
        <v>10370</v>
      </c>
      <c r="L766" s="91">
        <v>8.1374571039E10</v>
      </c>
      <c r="M766" s="91">
        <v>8.137457103E9</v>
      </c>
      <c r="N766" s="183">
        <v>46050.0</v>
      </c>
      <c r="O766" s="176">
        <v>46064.0</v>
      </c>
      <c r="P766" s="91" t="s">
        <v>124</v>
      </c>
      <c r="Q766" s="91">
        <v>1.0</v>
      </c>
      <c r="R766" s="83" t="s">
        <v>126</v>
      </c>
      <c r="S766" s="83" t="s">
        <v>145</v>
      </c>
      <c r="T766" s="83" t="s">
        <v>101</v>
      </c>
      <c r="U766" s="83" t="s">
        <v>131</v>
      </c>
      <c r="V766" s="182"/>
      <c r="W766" s="83" t="s">
        <v>1035</v>
      </c>
      <c r="X766" s="182"/>
      <c r="Y766" s="97"/>
      <c r="Z766" s="88"/>
      <c r="AA766" s="88"/>
    </row>
    <row r="767" ht="22.5" customHeight="1">
      <c r="A767" s="91">
        <f>COUNTIF('Call &amp; Chat K.-Laura'!$H$279:$H$1191,H767)</f>
        <v>2</v>
      </c>
      <c r="B767" s="488">
        <v>46104.0</v>
      </c>
      <c r="C767" s="91" t="s">
        <v>83</v>
      </c>
      <c r="D767" s="91" t="s">
        <v>125</v>
      </c>
      <c r="E767" s="91">
        <v>222.0</v>
      </c>
      <c r="F767" s="178">
        <v>46090.0</v>
      </c>
      <c r="G767" s="91">
        <v>10635.0</v>
      </c>
      <c r="H767" s="578">
        <v>17775.0</v>
      </c>
      <c r="I767" s="97" t="s">
        <v>1040</v>
      </c>
      <c r="J767" s="97" t="s">
        <v>1041</v>
      </c>
      <c r="K767" s="313" t="s">
        <v>1041</v>
      </c>
      <c r="L767" s="91">
        <v>8.1375201234E10</v>
      </c>
      <c r="M767" s="91">
        <v>8.1375201234E10</v>
      </c>
      <c r="N767" s="183">
        <v>46061.0</v>
      </c>
      <c r="O767" s="176">
        <v>46075.0</v>
      </c>
      <c r="P767" s="91" t="s">
        <v>124</v>
      </c>
      <c r="Q767" s="91">
        <v>1.0</v>
      </c>
      <c r="R767" s="83" t="s">
        <v>126</v>
      </c>
      <c r="S767" s="83" t="s">
        <v>145</v>
      </c>
      <c r="T767" s="83" t="s">
        <v>101</v>
      </c>
      <c r="U767" s="83" t="s">
        <v>131</v>
      </c>
      <c r="V767" s="182"/>
      <c r="W767" s="83" t="s">
        <v>1035</v>
      </c>
      <c r="X767" s="182"/>
      <c r="Y767" s="97"/>
      <c r="Z767" s="88"/>
      <c r="AA767" s="88"/>
    </row>
    <row r="768" ht="22.5" customHeight="1">
      <c r="A768" s="91">
        <f>COUNTIF('Call &amp; Chat K.-Laura'!$H$279:$H$1191,H768)</f>
        <v>2</v>
      </c>
      <c r="B768" s="488">
        <v>46104.0</v>
      </c>
      <c r="C768" s="91" t="s">
        <v>83</v>
      </c>
      <c r="D768" s="91" t="s">
        <v>125</v>
      </c>
      <c r="E768" s="91">
        <v>223.0</v>
      </c>
      <c r="F768" s="178">
        <v>46090.0</v>
      </c>
      <c r="G768" s="91">
        <v>7014.0</v>
      </c>
      <c r="H768" s="578">
        <v>10443.0</v>
      </c>
      <c r="I768" s="97" t="s">
        <v>10383</v>
      </c>
      <c r="J768" s="97" t="s">
        <v>10384</v>
      </c>
      <c r="K768" s="313" t="s">
        <v>10384</v>
      </c>
      <c r="L768" s="91">
        <v>8.1375381988E10</v>
      </c>
      <c r="M768" s="91">
        <v>8.1375381988E10</v>
      </c>
      <c r="N768" s="183">
        <v>45220.0</v>
      </c>
      <c r="O768" s="176">
        <v>45834.0</v>
      </c>
      <c r="P768" s="91" t="s">
        <v>143</v>
      </c>
      <c r="Q768" s="91">
        <v>1.0</v>
      </c>
      <c r="R768" s="83" t="s">
        <v>126</v>
      </c>
      <c r="S768" s="83" t="s">
        <v>145</v>
      </c>
      <c r="T768" s="83" t="s">
        <v>101</v>
      </c>
      <c r="U768" s="83" t="s">
        <v>131</v>
      </c>
      <c r="V768" s="182"/>
      <c r="W768" s="83" t="s">
        <v>1035</v>
      </c>
      <c r="X768" s="182"/>
      <c r="Y768" s="97"/>
      <c r="Z768" s="88"/>
      <c r="AA768" s="88"/>
    </row>
    <row r="769" ht="22.5" customHeight="1">
      <c r="A769" s="91">
        <f>COUNTIF('Call &amp; Chat K.-Laura'!$H$279:$H$1191,H769)</f>
        <v>2</v>
      </c>
      <c r="B769" s="488">
        <v>46104.0</v>
      </c>
      <c r="C769" s="91" t="s">
        <v>83</v>
      </c>
      <c r="D769" s="91" t="s">
        <v>125</v>
      </c>
      <c r="E769" s="91">
        <v>224.0</v>
      </c>
      <c r="F769" s="178">
        <v>46090.0</v>
      </c>
      <c r="G769" s="91">
        <v>10648.0</v>
      </c>
      <c r="H769" s="578">
        <v>17798.0</v>
      </c>
      <c r="I769" s="97" t="s">
        <v>3782</v>
      </c>
      <c r="J769" s="97" t="s">
        <v>3783</v>
      </c>
      <c r="K769" s="313" t="s">
        <v>3783</v>
      </c>
      <c r="L769" s="91">
        <v>8.137552452E10</v>
      </c>
      <c r="M769" s="91">
        <v>8.137552452E10</v>
      </c>
      <c r="N769" s="183">
        <v>46063.0</v>
      </c>
      <c r="O769" s="176">
        <v>46077.0</v>
      </c>
      <c r="P769" s="91" t="s">
        <v>143</v>
      </c>
      <c r="Q769" s="91">
        <v>1.0</v>
      </c>
      <c r="R769" s="83" t="s">
        <v>126</v>
      </c>
      <c r="S769" s="83" t="s">
        <v>145</v>
      </c>
      <c r="T769" s="83" t="s">
        <v>101</v>
      </c>
      <c r="U769" s="83" t="s">
        <v>131</v>
      </c>
      <c r="V769" s="182"/>
      <c r="W769" s="83" t="s">
        <v>1035</v>
      </c>
      <c r="X769" s="182"/>
      <c r="Y769" s="97"/>
      <c r="Z769" s="88"/>
      <c r="AA769" s="88"/>
    </row>
    <row r="770" ht="22.5" customHeight="1">
      <c r="A770" s="91">
        <f>COUNTIF('Call &amp; Chat K.-Laura'!$H$279:$H$1191,H770)</f>
        <v>2</v>
      </c>
      <c r="B770" s="488">
        <v>46104.0</v>
      </c>
      <c r="C770" s="91" t="s">
        <v>83</v>
      </c>
      <c r="D770" s="91" t="s">
        <v>125</v>
      </c>
      <c r="E770" s="91">
        <v>225.0</v>
      </c>
      <c r="F770" s="178">
        <v>46090.0</v>
      </c>
      <c r="G770" s="91">
        <v>7952.0</v>
      </c>
      <c r="H770" s="578">
        <v>12268.0</v>
      </c>
      <c r="I770" s="97" t="s">
        <v>10401</v>
      </c>
      <c r="J770" s="97" t="s">
        <v>8807</v>
      </c>
      <c r="K770" s="313" t="s">
        <v>8807</v>
      </c>
      <c r="L770" s="91">
        <v>8.1375604177E10</v>
      </c>
      <c r="M770" s="91">
        <v>8.1375604177E10</v>
      </c>
      <c r="N770" s="183">
        <v>45440.0</v>
      </c>
      <c r="O770" s="176">
        <v>45834.0</v>
      </c>
      <c r="P770" s="76" t="s">
        <v>3330</v>
      </c>
      <c r="Q770" s="91">
        <v>1.0</v>
      </c>
      <c r="R770" s="83" t="s">
        <v>126</v>
      </c>
      <c r="S770" s="83" t="s">
        <v>195</v>
      </c>
      <c r="T770" s="83" t="s">
        <v>128</v>
      </c>
      <c r="U770" s="83" t="s">
        <v>302</v>
      </c>
      <c r="V770" s="182"/>
      <c r="W770" s="83" t="s">
        <v>1035</v>
      </c>
      <c r="X770" s="182"/>
      <c r="Y770" s="97"/>
      <c r="Z770" s="88"/>
      <c r="AA770" s="88"/>
    </row>
    <row r="771" ht="22.5" customHeight="1">
      <c r="A771" s="91">
        <f>COUNTIF('Call &amp; Chat K.-Laura'!$H$279:$H$1191,H771)</f>
        <v>3</v>
      </c>
      <c r="B771" s="488">
        <v>46104.0</v>
      </c>
      <c r="C771" s="91" t="s">
        <v>83</v>
      </c>
      <c r="D771" s="91" t="s">
        <v>125</v>
      </c>
      <c r="E771" s="91">
        <v>226.0</v>
      </c>
      <c r="F771" s="178">
        <v>46090.0</v>
      </c>
      <c r="G771" s="91">
        <v>10388.0</v>
      </c>
      <c r="H771" s="578">
        <v>17329.0</v>
      </c>
      <c r="I771" s="97" t="s">
        <v>8983</v>
      </c>
      <c r="J771" s="97" t="s">
        <v>8807</v>
      </c>
      <c r="K771" s="313" t="s">
        <v>8807</v>
      </c>
      <c r="L771" s="91">
        <v>8.1375604177E10</v>
      </c>
      <c r="M771" s="91">
        <v>8.7882786596E10</v>
      </c>
      <c r="N771" s="183">
        <v>46021.0</v>
      </c>
      <c r="O771" s="74">
        <v>46035.0</v>
      </c>
      <c r="P771" s="76" t="s">
        <v>124</v>
      </c>
      <c r="Q771" s="91">
        <v>1.0</v>
      </c>
      <c r="R771" s="83" t="s">
        <v>126</v>
      </c>
      <c r="S771" s="83" t="s">
        <v>195</v>
      </c>
      <c r="T771" s="83" t="s">
        <v>128</v>
      </c>
      <c r="U771" s="83" t="s">
        <v>302</v>
      </c>
      <c r="V771" s="182"/>
      <c r="W771" s="83" t="s">
        <v>1035</v>
      </c>
      <c r="X771" s="182"/>
      <c r="Y771" s="97"/>
      <c r="Z771" s="88"/>
      <c r="AA771" s="88"/>
    </row>
    <row r="772" ht="22.5" customHeight="1">
      <c r="A772" s="91">
        <f>COUNTIF('Call &amp; Chat K.-Laura'!$H$279:$H$1191,H772)</f>
        <v>2</v>
      </c>
      <c r="B772" s="488">
        <v>46104.0</v>
      </c>
      <c r="C772" s="91" t="s">
        <v>83</v>
      </c>
      <c r="D772" s="91" t="s">
        <v>125</v>
      </c>
      <c r="E772" s="91">
        <v>227.0</v>
      </c>
      <c r="F772" s="178">
        <v>46090.0</v>
      </c>
      <c r="G772" s="91">
        <v>7740.0</v>
      </c>
      <c r="H772" s="578">
        <v>11901.0</v>
      </c>
      <c r="I772" s="97" t="s">
        <v>10416</v>
      </c>
      <c r="J772" s="97" t="s">
        <v>10418</v>
      </c>
      <c r="K772" s="313" t="s">
        <v>10418</v>
      </c>
      <c r="L772" s="91">
        <v>8.1375939566E10</v>
      </c>
      <c r="M772" s="91">
        <v>8.1375939566E10</v>
      </c>
      <c r="N772" s="183">
        <v>45402.0</v>
      </c>
      <c r="O772" s="176">
        <v>45834.0</v>
      </c>
      <c r="P772" s="91" t="s">
        <v>163</v>
      </c>
      <c r="Q772" s="91">
        <v>1.0</v>
      </c>
      <c r="R772" s="83" t="s">
        <v>126</v>
      </c>
      <c r="S772" s="83" t="s">
        <v>145</v>
      </c>
      <c r="T772" s="83" t="s">
        <v>101</v>
      </c>
      <c r="U772" s="83" t="s">
        <v>131</v>
      </c>
      <c r="V772" s="182"/>
      <c r="W772" s="83" t="s">
        <v>1035</v>
      </c>
      <c r="X772" s="182"/>
      <c r="Y772" s="97"/>
      <c r="Z772" s="88"/>
      <c r="AA772" s="88"/>
    </row>
    <row r="773" ht="22.5" customHeight="1">
      <c r="A773" s="91">
        <f>COUNTIF('Call &amp; Chat K.-Laura'!$H$279:$H$1191,H773)</f>
        <v>2</v>
      </c>
      <c r="B773" s="488">
        <v>46104.0</v>
      </c>
      <c r="C773" s="91" t="s">
        <v>83</v>
      </c>
      <c r="D773" s="91" t="s">
        <v>125</v>
      </c>
      <c r="E773" s="91">
        <v>229.0</v>
      </c>
      <c r="F773" s="178">
        <v>46090.0</v>
      </c>
      <c r="G773" s="91">
        <v>8474.0</v>
      </c>
      <c r="H773" s="578">
        <v>13335.0</v>
      </c>
      <c r="I773" s="97" t="s">
        <v>10424</v>
      </c>
      <c r="J773" s="97" t="s">
        <v>10426</v>
      </c>
      <c r="K773" s="313" t="s">
        <v>10426</v>
      </c>
      <c r="L773" s="91">
        <v>8.1376457335E10</v>
      </c>
      <c r="M773" s="182"/>
      <c r="N773" s="183">
        <v>45554.0</v>
      </c>
      <c r="O773" s="176">
        <v>45834.0</v>
      </c>
      <c r="P773" s="91" t="s">
        <v>143</v>
      </c>
      <c r="Q773" s="91">
        <v>1.0</v>
      </c>
      <c r="R773" s="83" t="s">
        <v>126</v>
      </c>
      <c r="S773" s="83" t="s">
        <v>145</v>
      </c>
      <c r="T773" s="83" t="s">
        <v>101</v>
      </c>
      <c r="U773" s="83" t="s">
        <v>131</v>
      </c>
      <c r="V773" s="182"/>
      <c r="W773" s="83" t="s">
        <v>1035</v>
      </c>
      <c r="X773" s="182"/>
      <c r="Y773" s="97"/>
      <c r="Z773" s="88"/>
      <c r="AA773" s="88"/>
    </row>
    <row r="774" ht="22.5" customHeight="1">
      <c r="A774" s="91">
        <f>COUNTIF('Call &amp; Chat K.-Laura'!$H$279:$H$1191,H774)</f>
        <v>2</v>
      </c>
      <c r="B774" s="488">
        <v>46104.0</v>
      </c>
      <c r="C774" s="91" t="s">
        <v>83</v>
      </c>
      <c r="D774" s="91" t="s">
        <v>125</v>
      </c>
      <c r="E774" s="91">
        <v>231.0</v>
      </c>
      <c r="F774" s="178">
        <v>46090.0</v>
      </c>
      <c r="G774" s="91">
        <v>6979.0</v>
      </c>
      <c r="H774" s="578">
        <v>10377.0</v>
      </c>
      <c r="I774" s="97" t="s">
        <v>10435</v>
      </c>
      <c r="J774" s="97" t="s">
        <v>10436</v>
      </c>
      <c r="K774" s="313" t="s">
        <v>10436</v>
      </c>
      <c r="L774" s="91" t="s">
        <v>10437</v>
      </c>
      <c r="M774" s="91" t="s">
        <v>10439</v>
      </c>
      <c r="N774" s="183">
        <v>45211.0</v>
      </c>
      <c r="O774" s="176">
        <v>45834.0</v>
      </c>
      <c r="P774" s="91" t="s">
        <v>124</v>
      </c>
      <c r="Q774" s="91">
        <v>1.0</v>
      </c>
      <c r="R774" s="83" t="s">
        <v>126</v>
      </c>
      <c r="S774" s="83" t="s">
        <v>145</v>
      </c>
      <c r="T774" s="83" t="s">
        <v>101</v>
      </c>
      <c r="U774" s="83" t="s">
        <v>131</v>
      </c>
      <c r="V774" s="182"/>
      <c r="W774" s="83" t="s">
        <v>1035</v>
      </c>
      <c r="X774" s="182"/>
      <c r="Y774" s="97"/>
      <c r="Z774" s="88"/>
      <c r="AA774" s="88"/>
    </row>
    <row r="775" ht="22.5" customHeight="1">
      <c r="A775" s="91">
        <f>COUNTIF('Call &amp; Chat K.-Laura'!$H$279:$H$1191,H775)</f>
        <v>3</v>
      </c>
      <c r="B775" s="488">
        <v>46104.0</v>
      </c>
      <c r="C775" s="91" t="s">
        <v>83</v>
      </c>
      <c r="D775" s="91" t="s">
        <v>125</v>
      </c>
      <c r="E775" s="91">
        <v>233.0</v>
      </c>
      <c r="F775" s="178">
        <v>46090.0</v>
      </c>
      <c r="G775" s="91">
        <v>10206.0</v>
      </c>
      <c r="H775" s="578">
        <v>17000.0</v>
      </c>
      <c r="I775" s="97" t="s">
        <v>9746</v>
      </c>
      <c r="J775" s="97" t="s">
        <v>9747</v>
      </c>
      <c r="K775" s="313" t="s">
        <v>9747</v>
      </c>
      <c r="L775" s="91">
        <v>8.1378335565E10</v>
      </c>
      <c r="M775" s="91">
        <v>8.3833646539E10</v>
      </c>
      <c r="N775" s="183">
        <v>45993.0</v>
      </c>
      <c r="O775" s="176">
        <v>46007.0</v>
      </c>
      <c r="P775" s="91" t="s">
        <v>95</v>
      </c>
      <c r="Q775" s="91">
        <v>1.0</v>
      </c>
      <c r="R775" s="83" t="s">
        <v>126</v>
      </c>
      <c r="S775" s="83" t="s">
        <v>145</v>
      </c>
      <c r="T775" s="83" t="s">
        <v>101</v>
      </c>
      <c r="U775" s="83" t="s">
        <v>131</v>
      </c>
      <c r="V775" s="182"/>
      <c r="W775" s="83" t="s">
        <v>1035</v>
      </c>
      <c r="X775" s="182"/>
      <c r="Y775" s="97"/>
      <c r="Z775" s="88"/>
      <c r="AA775" s="88"/>
    </row>
    <row r="776" ht="22.5" customHeight="1">
      <c r="A776" s="91">
        <f>COUNTIF('Call &amp; Chat K.-Laura'!$H$279:$H$1191,H776)</f>
        <v>2</v>
      </c>
      <c r="B776" s="488">
        <v>46104.0</v>
      </c>
      <c r="C776" s="91" t="s">
        <v>83</v>
      </c>
      <c r="D776" s="91" t="s">
        <v>125</v>
      </c>
      <c r="E776" s="91">
        <v>234.0</v>
      </c>
      <c r="F776" s="178">
        <v>46090.0</v>
      </c>
      <c r="G776" s="91">
        <v>7559.0</v>
      </c>
      <c r="H776" s="578">
        <v>11505.0</v>
      </c>
      <c r="I776" s="97" t="s">
        <v>10463</v>
      </c>
      <c r="J776" s="97" t="s">
        <v>10464</v>
      </c>
      <c r="K776" s="313" t="s">
        <v>10464</v>
      </c>
      <c r="L776" s="91">
        <v>8.1378618468E10</v>
      </c>
      <c r="M776" s="91">
        <v>8.1378618468E10</v>
      </c>
      <c r="N776" s="183">
        <v>45355.0</v>
      </c>
      <c r="O776" s="176">
        <v>45834.0</v>
      </c>
      <c r="P776" s="91" t="s">
        <v>143</v>
      </c>
      <c r="Q776" s="91">
        <v>0.0</v>
      </c>
      <c r="R776" s="83" t="s">
        <v>350</v>
      </c>
      <c r="S776" s="83" t="s">
        <v>127</v>
      </c>
      <c r="T776" s="83" t="s">
        <v>128</v>
      </c>
      <c r="U776" s="83" t="s">
        <v>283</v>
      </c>
      <c r="V776" s="182"/>
      <c r="W776" s="83" t="s">
        <v>1035</v>
      </c>
      <c r="X776" s="182"/>
      <c r="Y776" s="88" t="s">
        <v>10472</v>
      </c>
      <c r="Z776" s="88"/>
      <c r="AA776" s="88"/>
    </row>
    <row r="777" ht="22.5" customHeight="1">
      <c r="A777" s="91">
        <f>COUNTIF('Call &amp; Chat K.-Laura'!$H$279:$H$1191,H777)</f>
        <v>2</v>
      </c>
      <c r="B777" s="488">
        <v>46104.0</v>
      </c>
      <c r="C777" s="91" t="s">
        <v>83</v>
      </c>
      <c r="D777" s="91" t="s">
        <v>125</v>
      </c>
      <c r="E777" s="91">
        <v>237.0</v>
      </c>
      <c r="F777" s="178">
        <v>46090.0</v>
      </c>
      <c r="G777" s="91">
        <v>8652.0</v>
      </c>
      <c r="H777" s="578">
        <v>13693.0</v>
      </c>
      <c r="I777" s="97" t="s">
        <v>10476</v>
      </c>
      <c r="J777" s="97" t="s">
        <v>10477</v>
      </c>
      <c r="K777" s="313" t="s">
        <v>10477</v>
      </c>
      <c r="L777" s="91">
        <v>8.1379186893E10</v>
      </c>
      <c r="M777" s="91">
        <v>8.1379186893E10</v>
      </c>
      <c r="N777" s="183">
        <v>45590.0</v>
      </c>
      <c r="O777" s="176">
        <v>45834.0</v>
      </c>
      <c r="P777" s="91" t="s">
        <v>124</v>
      </c>
      <c r="Q777" s="91">
        <v>1.0</v>
      </c>
      <c r="R777" s="83" t="s">
        <v>126</v>
      </c>
      <c r="S777" s="83" t="s">
        <v>145</v>
      </c>
      <c r="T777" s="83" t="s">
        <v>101</v>
      </c>
      <c r="U777" s="83" t="s">
        <v>131</v>
      </c>
      <c r="V777" s="182"/>
      <c r="W777" s="83" t="s">
        <v>1035</v>
      </c>
      <c r="X777" s="182"/>
      <c r="Y777" s="97"/>
      <c r="Z777" s="88"/>
      <c r="AA777" s="88"/>
    </row>
    <row r="778" ht="22.5" customHeight="1">
      <c r="A778" s="91">
        <f>COUNTIF('Call &amp; Chat K.-Laura'!$H$279:$H$1191,H778)</f>
        <v>2</v>
      </c>
      <c r="B778" s="488">
        <v>46104.0</v>
      </c>
      <c r="C778" s="91" t="s">
        <v>83</v>
      </c>
      <c r="D778" s="91" t="s">
        <v>125</v>
      </c>
      <c r="E778" s="91">
        <v>239.0</v>
      </c>
      <c r="F778" s="178">
        <v>46090.0</v>
      </c>
      <c r="G778" s="91">
        <v>8592.0</v>
      </c>
      <c r="H778" s="578">
        <v>13565.0</v>
      </c>
      <c r="I778" s="97" t="s">
        <v>10489</v>
      </c>
      <c r="J778" s="97" t="s">
        <v>1374</v>
      </c>
      <c r="K778" s="313" t="s">
        <v>1374</v>
      </c>
      <c r="L778" s="91">
        <v>8.1382292838E10</v>
      </c>
      <c r="M778" s="91">
        <v>8.978563177E9</v>
      </c>
      <c r="N778" s="183">
        <v>45576.0</v>
      </c>
      <c r="O778" s="176">
        <v>45834.0</v>
      </c>
      <c r="P778" s="91" t="s">
        <v>143</v>
      </c>
      <c r="Q778" s="91">
        <v>0.0</v>
      </c>
      <c r="R778" s="83" t="s">
        <v>350</v>
      </c>
      <c r="S778" s="83" t="s">
        <v>127</v>
      </c>
      <c r="T778" s="83" t="s">
        <v>128</v>
      </c>
      <c r="U778" s="83" t="s">
        <v>873</v>
      </c>
      <c r="V778" s="182"/>
      <c r="W778" s="83" t="s">
        <v>1035</v>
      </c>
      <c r="X778" s="182"/>
      <c r="Y778" s="88"/>
      <c r="Z778" s="88"/>
      <c r="AA778" s="88"/>
    </row>
    <row r="779" ht="22.5" customHeight="1">
      <c r="A779" s="91">
        <f>COUNTIF('Call &amp; Chat K.-Laura'!$H$279:$H$1191,H779)</f>
        <v>2</v>
      </c>
      <c r="B779" s="488">
        <v>46104.0</v>
      </c>
      <c r="C779" s="91" t="s">
        <v>83</v>
      </c>
      <c r="D779" s="91" t="s">
        <v>125</v>
      </c>
      <c r="E779" s="91">
        <v>240.0</v>
      </c>
      <c r="F779" s="178">
        <v>46090.0</v>
      </c>
      <c r="G779" s="91">
        <v>7343.0</v>
      </c>
      <c r="H779" s="578">
        <v>11082.0</v>
      </c>
      <c r="I779" s="97" t="s">
        <v>10499</v>
      </c>
      <c r="J779" s="97" t="s">
        <v>414</v>
      </c>
      <c r="K779" s="313" t="s">
        <v>414</v>
      </c>
      <c r="L779" s="91">
        <v>8.1382434885E10</v>
      </c>
      <c r="M779" s="91">
        <v>8.1382434885E10</v>
      </c>
      <c r="N779" s="183">
        <v>45308.0</v>
      </c>
      <c r="O779" s="176">
        <v>45834.0</v>
      </c>
      <c r="P779" s="91" t="s">
        <v>124</v>
      </c>
      <c r="Q779" s="91">
        <v>1.0</v>
      </c>
      <c r="R779" s="83" t="s">
        <v>126</v>
      </c>
      <c r="S779" s="83" t="s">
        <v>145</v>
      </c>
      <c r="T779" s="83" t="s">
        <v>101</v>
      </c>
      <c r="U779" s="83" t="s">
        <v>131</v>
      </c>
      <c r="V779" s="182"/>
      <c r="W779" s="83" t="s">
        <v>1035</v>
      </c>
      <c r="X779" s="182"/>
      <c r="Y779" s="97"/>
      <c r="Z779" s="88"/>
      <c r="AA779" s="88"/>
    </row>
    <row r="780" ht="22.5" customHeight="1">
      <c r="A780" s="91">
        <f>COUNTIF('Call &amp; Chat K.-Laura'!$H$279:$H$1191,H780)</f>
        <v>2</v>
      </c>
      <c r="B780" s="488">
        <v>46112.0</v>
      </c>
      <c r="C780" s="91" t="s">
        <v>83</v>
      </c>
      <c r="D780" s="91" t="s">
        <v>125</v>
      </c>
      <c r="E780" s="91">
        <v>241.0</v>
      </c>
      <c r="F780" s="178">
        <v>46090.0</v>
      </c>
      <c r="G780" s="91">
        <v>7750.0</v>
      </c>
      <c r="H780" s="578">
        <v>11924.0</v>
      </c>
      <c r="I780" s="97" t="s">
        <v>2416</v>
      </c>
      <c r="J780" s="97" t="s">
        <v>2417</v>
      </c>
      <c r="K780" s="313" t="s">
        <v>2417</v>
      </c>
      <c r="L780" s="91">
        <v>8.1382488741E10</v>
      </c>
      <c r="M780" s="91">
        <v>8.1382488741E10</v>
      </c>
      <c r="N780" s="183">
        <v>45404.0</v>
      </c>
      <c r="O780" s="176">
        <v>45834.0</v>
      </c>
      <c r="P780" s="91" t="s">
        <v>98</v>
      </c>
      <c r="Q780" s="91">
        <v>1.0</v>
      </c>
      <c r="R780" s="83" t="s">
        <v>126</v>
      </c>
      <c r="S780" s="83" t="s">
        <v>381</v>
      </c>
      <c r="T780" s="83" t="s">
        <v>101</v>
      </c>
      <c r="U780" s="83" t="s">
        <v>1050</v>
      </c>
      <c r="V780" s="182"/>
      <c r="W780" s="83" t="s">
        <v>1035</v>
      </c>
      <c r="X780" s="182"/>
      <c r="Y780" s="88" t="s">
        <v>10520</v>
      </c>
      <c r="Z780" s="88"/>
      <c r="AA780" s="88"/>
    </row>
    <row r="781" ht="22.5" customHeight="1">
      <c r="A781" s="91">
        <f>COUNTIF('Call &amp; Chat K.-Laura'!$H$279:$H$1191,H781)</f>
        <v>2</v>
      </c>
      <c r="B781" s="488">
        <v>46104.0</v>
      </c>
      <c r="C781" s="91" t="s">
        <v>83</v>
      </c>
      <c r="D781" s="91" t="s">
        <v>125</v>
      </c>
      <c r="E781" s="91">
        <v>242.0</v>
      </c>
      <c r="F781" s="178">
        <v>46090.0</v>
      </c>
      <c r="G781" s="91">
        <v>7453.0</v>
      </c>
      <c r="H781" s="578">
        <v>11287.0</v>
      </c>
      <c r="I781" s="97" t="s">
        <v>10521</v>
      </c>
      <c r="J781" s="97" t="s">
        <v>10522</v>
      </c>
      <c r="K781" s="313" t="s">
        <v>10522</v>
      </c>
      <c r="L781" s="91">
        <v>8.138299674E10</v>
      </c>
      <c r="M781" s="91">
        <v>8.138299674E10</v>
      </c>
      <c r="N781" s="183">
        <v>45329.0</v>
      </c>
      <c r="O781" s="176">
        <v>45834.0</v>
      </c>
      <c r="P781" s="91" t="s">
        <v>124</v>
      </c>
      <c r="Q781" s="91">
        <v>1.0</v>
      </c>
      <c r="R781" s="83" t="s">
        <v>126</v>
      </c>
      <c r="S781" s="83" t="s">
        <v>145</v>
      </c>
      <c r="T781" s="83" t="s">
        <v>101</v>
      </c>
      <c r="U781" s="83" t="s">
        <v>131</v>
      </c>
      <c r="V781" s="182"/>
      <c r="W781" s="83" t="s">
        <v>1035</v>
      </c>
      <c r="X781" s="182"/>
      <c r="Y781" s="97"/>
      <c r="Z781" s="88"/>
      <c r="AA781" s="88"/>
    </row>
    <row r="782" ht="22.5" customHeight="1">
      <c r="A782" s="91">
        <f>COUNTIF('Call &amp; Chat K.-Laura'!$H$279:$H$1191,H782)</f>
        <v>2</v>
      </c>
      <c r="B782" s="488">
        <v>46104.0</v>
      </c>
      <c r="C782" s="91" t="s">
        <v>83</v>
      </c>
      <c r="D782" s="91" t="s">
        <v>125</v>
      </c>
      <c r="E782" s="91">
        <v>243.0</v>
      </c>
      <c r="F782" s="178">
        <v>46090.0</v>
      </c>
      <c r="G782" s="91">
        <v>7299.0</v>
      </c>
      <c r="H782" s="578">
        <v>11006.0</v>
      </c>
      <c r="I782" s="97" t="s">
        <v>10533</v>
      </c>
      <c r="J782" s="97" t="s">
        <v>10534</v>
      </c>
      <c r="K782" s="313" t="s">
        <v>10534</v>
      </c>
      <c r="L782" s="91">
        <v>8.1383922394E10</v>
      </c>
      <c r="M782" s="91">
        <v>8.1383922394E10</v>
      </c>
      <c r="N782" s="183">
        <v>45300.0</v>
      </c>
      <c r="O782" s="176">
        <v>45834.0</v>
      </c>
      <c r="P782" s="91" t="s">
        <v>124</v>
      </c>
      <c r="Q782" s="91">
        <v>1.0</v>
      </c>
      <c r="R782" s="83" t="s">
        <v>126</v>
      </c>
      <c r="S782" s="83" t="s">
        <v>145</v>
      </c>
      <c r="T782" s="83" t="s">
        <v>101</v>
      </c>
      <c r="U782" s="83" t="s">
        <v>131</v>
      </c>
      <c r="V782" s="182"/>
      <c r="W782" s="83" t="s">
        <v>1035</v>
      </c>
      <c r="X782" s="182"/>
      <c r="Y782" s="97"/>
      <c r="Z782" s="88"/>
      <c r="AA782" s="88"/>
    </row>
    <row r="783" ht="22.5" customHeight="1">
      <c r="A783" s="91">
        <f>COUNTIF('Call &amp; Chat K.-Laura'!$H$279:$H$1191,H783)</f>
        <v>2</v>
      </c>
      <c r="B783" s="488">
        <v>46104.0</v>
      </c>
      <c r="C783" s="91" t="s">
        <v>83</v>
      </c>
      <c r="D783" s="91" t="s">
        <v>125</v>
      </c>
      <c r="E783" s="91">
        <v>245.0</v>
      </c>
      <c r="F783" s="178">
        <v>46090.0</v>
      </c>
      <c r="G783" s="91">
        <v>6936.0</v>
      </c>
      <c r="H783" s="578">
        <v>10307.0</v>
      </c>
      <c r="I783" s="97" t="s">
        <v>10544</v>
      </c>
      <c r="J783" s="97" t="s">
        <v>10545</v>
      </c>
      <c r="K783" s="313" t="s">
        <v>10545</v>
      </c>
      <c r="L783" s="91">
        <v>8.1385353799E10</v>
      </c>
      <c r="M783" s="91">
        <v>8.1299317227E10</v>
      </c>
      <c r="N783" s="183">
        <v>45201.0</v>
      </c>
      <c r="O783" s="176">
        <v>45834.0</v>
      </c>
      <c r="P783" s="91" t="s">
        <v>124</v>
      </c>
      <c r="Q783" s="91">
        <v>1.0</v>
      </c>
      <c r="R783" s="83" t="s">
        <v>126</v>
      </c>
      <c r="S783" s="83" t="s">
        <v>145</v>
      </c>
      <c r="T783" s="83" t="s">
        <v>101</v>
      </c>
      <c r="U783" s="83" t="s">
        <v>131</v>
      </c>
      <c r="V783" s="182"/>
      <c r="W783" s="83" t="s">
        <v>1035</v>
      </c>
      <c r="X783" s="182"/>
      <c r="Y783" s="97"/>
      <c r="Z783" s="88"/>
      <c r="AA783" s="88"/>
    </row>
    <row r="784" ht="22.5" customHeight="1">
      <c r="A784" s="91">
        <f>COUNTIF('Call &amp; Chat K.-Laura'!$H$279:$H$1191,H784)</f>
        <v>2</v>
      </c>
      <c r="B784" s="488">
        <v>46104.0</v>
      </c>
      <c r="C784" s="91" t="s">
        <v>83</v>
      </c>
      <c r="D784" s="91" t="s">
        <v>125</v>
      </c>
      <c r="E784" s="91">
        <v>246.0</v>
      </c>
      <c r="F784" s="178">
        <v>46090.0</v>
      </c>
      <c r="G784" s="91">
        <v>10474.0</v>
      </c>
      <c r="H784" s="578">
        <v>17527.0</v>
      </c>
      <c r="I784" s="97" t="s">
        <v>7654</v>
      </c>
      <c r="J784" s="97" t="s">
        <v>7655</v>
      </c>
      <c r="K784" s="313" t="s">
        <v>7655</v>
      </c>
      <c r="L784" s="91">
        <v>8.1386226814E10</v>
      </c>
      <c r="M784" s="91">
        <v>8.1386226814E10</v>
      </c>
      <c r="N784" s="183">
        <v>46034.0</v>
      </c>
      <c r="O784" s="176">
        <v>46048.0</v>
      </c>
      <c r="P784" s="91" t="s">
        <v>124</v>
      </c>
      <c r="Q784" s="91">
        <v>0.0</v>
      </c>
      <c r="R784" s="83" t="s">
        <v>251</v>
      </c>
      <c r="S784" s="83" t="s">
        <v>195</v>
      </c>
      <c r="T784" s="83" t="s">
        <v>128</v>
      </c>
      <c r="U784" s="83" t="s">
        <v>302</v>
      </c>
      <c r="V784" s="182"/>
      <c r="W784" s="83" t="s">
        <v>1035</v>
      </c>
      <c r="X784" s="182"/>
      <c r="Y784" s="89" t="s">
        <v>10559</v>
      </c>
      <c r="Z784" s="88"/>
      <c r="AA784" s="88"/>
    </row>
    <row r="785" ht="22.5" customHeight="1">
      <c r="A785" s="91">
        <f>COUNTIF('Call &amp; Chat K.-Laura'!$H$279:$H$1191,H785)</f>
        <v>2</v>
      </c>
      <c r="B785" s="488">
        <v>46104.0</v>
      </c>
      <c r="C785" s="91" t="s">
        <v>83</v>
      </c>
      <c r="D785" s="91" t="s">
        <v>125</v>
      </c>
      <c r="E785" s="91">
        <v>247.0</v>
      </c>
      <c r="F785" s="178">
        <v>46090.0</v>
      </c>
      <c r="G785" s="91">
        <v>8345.0</v>
      </c>
      <c r="H785" s="578">
        <v>13094.0</v>
      </c>
      <c r="I785" s="97" t="s">
        <v>10564</v>
      </c>
      <c r="J785" s="97" t="s">
        <v>10565</v>
      </c>
      <c r="K785" s="313" t="s">
        <v>10565</v>
      </c>
      <c r="L785" s="91">
        <v>8.1388333627E10</v>
      </c>
      <c r="M785" s="182"/>
      <c r="N785" s="183">
        <v>45525.0</v>
      </c>
      <c r="O785" s="176">
        <v>45834.0</v>
      </c>
      <c r="P785" s="91" t="s">
        <v>143</v>
      </c>
      <c r="Q785" s="91">
        <v>1.0</v>
      </c>
      <c r="R785" s="83" t="s">
        <v>126</v>
      </c>
      <c r="S785" s="83" t="s">
        <v>145</v>
      </c>
      <c r="T785" s="83" t="s">
        <v>101</v>
      </c>
      <c r="U785" s="83" t="s">
        <v>131</v>
      </c>
      <c r="V785" s="182"/>
      <c r="W785" s="83" t="s">
        <v>1035</v>
      </c>
      <c r="X785" s="182"/>
      <c r="Y785" s="97"/>
      <c r="Z785" s="88"/>
      <c r="AA785" s="88"/>
    </row>
    <row r="786" ht="22.5" customHeight="1">
      <c r="A786" s="91">
        <f>COUNTIF('Call &amp; Chat K.-Laura'!$H$279:$H$1191,H786)</f>
        <v>2</v>
      </c>
      <c r="B786" s="488">
        <v>46104.0</v>
      </c>
      <c r="C786" s="91" t="s">
        <v>83</v>
      </c>
      <c r="D786" s="91" t="s">
        <v>125</v>
      </c>
      <c r="E786" s="91">
        <v>248.0</v>
      </c>
      <c r="F786" s="178">
        <v>46090.0</v>
      </c>
      <c r="G786" s="91">
        <v>8076.0</v>
      </c>
      <c r="H786" s="578">
        <v>12490.0</v>
      </c>
      <c r="I786" s="97" t="s">
        <v>10572</v>
      </c>
      <c r="J786" s="97" t="s">
        <v>10573</v>
      </c>
      <c r="K786" s="313" t="s">
        <v>10573</v>
      </c>
      <c r="L786" s="91">
        <v>8.1388571327E10</v>
      </c>
      <c r="M786" s="91">
        <v>8.1388571327E10</v>
      </c>
      <c r="N786" s="183">
        <v>45461.0</v>
      </c>
      <c r="O786" s="176">
        <v>45834.0</v>
      </c>
      <c r="P786" s="91" t="s">
        <v>124</v>
      </c>
      <c r="Q786" s="91">
        <v>0.0</v>
      </c>
      <c r="R786" s="83" t="s">
        <v>251</v>
      </c>
      <c r="S786" s="83" t="s">
        <v>195</v>
      </c>
      <c r="T786" s="83" t="s">
        <v>128</v>
      </c>
      <c r="U786" s="83" t="s">
        <v>302</v>
      </c>
      <c r="V786" s="182"/>
      <c r="W786" s="83" t="s">
        <v>1035</v>
      </c>
      <c r="X786" s="182"/>
      <c r="Y786" s="89" t="s">
        <v>10580</v>
      </c>
      <c r="Z786" s="88"/>
      <c r="AA786" s="88"/>
    </row>
    <row r="787" ht="22.5" customHeight="1">
      <c r="A787" s="91">
        <f>COUNTIF('Call &amp; Chat K.-Laura'!$H$279:$H$1191,H787)</f>
        <v>2</v>
      </c>
      <c r="B787" s="488">
        <v>46104.0</v>
      </c>
      <c r="C787" s="91" t="s">
        <v>83</v>
      </c>
      <c r="D787" s="91" t="s">
        <v>125</v>
      </c>
      <c r="E787" s="91">
        <v>249.0</v>
      </c>
      <c r="F787" s="178">
        <v>46090.0</v>
      </c>
      <c r="G787" s="91">
        <v>8052.0</v>
      </c>
      <c r="H787" s="578">
        <v>12453.0</v>
      </c>
      <c r="I787" s="97" t="s">
        <v>10586</v>
      </c>
      <c r="J787" s="97" t="s">
        <v>10587</v>
      </c>
      <c r="K787" s="313" t="s">
        <v>10587</v>
      </c>
      <c r="L787" s="91">
        <v>8.1389090299E10</v>
      </c>
      <c r="M787" s="91">
        <v>8.1389090299E10</v>
      </c>
      <c r="N787" s="183">
        <v>45456.0</v>
      </c>
      <c r="O787" s="176">
        <v>45834.0</v>
      </c>
      <c r="P787" s="91" t="s">
        <v>143</v>
      </c>
      <c r="Q787" s="91">
        <v>1.0</v>
      </c>
      <c r="R787" s="83" t="s">
        <v>126</v>
      </c>
      <c r="S787" s="83" t="s">
        <v>145</v>
      </c>
      <c r="T787" s="83" t="s">
        <v>101</v>
      </c>
      <c r="U787" s="83" t="s">
        <v>131</v>
      </c>
      <c r="V787" s="182"/>
      <c r="W787" s="83" t="s">
        <v>1035</v>
      </c>
      <c r="X787" s="182"/>
      <c r="Y787" s="97"/>
      <c r="Z787" s="88"/>
      <c r="AA787" s="88"/>
    </row>
    <row r="788" ht="22.5" customHeight="1">
      <c r="A788" s="91">
        <f>COUNTIF('Call &amp; Chat K.-Laura'!$H$279:$H$1191,H788)</f>
        <v>2</v>
      </c>
      <c r="B788" s="488">
        <v>46104.0</v>
      </c>
      <c r="C788" s="91" t="s">
        <v>83</v>
      </c>
      <c r="D788" s="91" t="s">
        <v>125</v>
      </c>
      <c r="E788" s="91">
        <v>250.0</v>
      </c>
      <c r="F788" s="178">
        <v>46090.0</v>
      </c>
      <c r="G788" s="91">
        <v>8087.0</v>
      </c>
      <c r="H788" s="578">
        <v>12509.0</v>
      </c>
      <c r="I788" s="97" t="s">
        <v>10592</v>
      </c>
      <c r="J788" s="97" t="s">
        <v>10594</v>
      </c>
      <c r="K788" s="313" t="s">
        <v>10594</v>
      </c>
      <c r="L788" s="91">
        <v>8.1389222265E10</v>
      </c>
      <c r="M788" s="91">
        <v>8.571002409E10</v>
      </c>
      <c r="N788" s="183">
        <v>45464.0</v>
      </c>
      <c r="O788" s="176">
        <v>45834.0</v>
      </c>
      <c r="P788" s="91" t="s">
        <v>332</v>
      </c>
      <c r="Q788" s="91">
        <v>1.0</v>
      </c>
      <c r="R788" s="83" t="s">
        <v>126</v>
      </c>
      <c r="S788" s="83" t="s">
        <v>145</v>
      </c>
      <c r="T788" s="83" t="s">
        <v>101</v>
      </c>
      <c r="U788" s="83" t="s">
        <v>131</v>
      </c>
      <c r="V788" s="182"/>
      <c r="W788" s="83" t="s">
        <v>1035</v>
      </c>
      <c r="X788" s="182"/>
      <c r="Y788" s="97"/>
      <c r="Z788" s="88"/>
      <c r="AA788" s="88"/>
    </row>
    <row r="789" ht="22.5" customHeight="1">
      <c r="A789" s="91">
        <f>COUNTIF('Call &amp; Chat K.-Laura'!$H$279:$H$1191,H789)</f>
        <v>2</v>
      </c>
      <c r="B789" s="488">
        <v>46104.0</v>
      </c>
      <c r="C789" s="91" t="s">
        <v>83</v>
      </c>
      <c r="D789" s="91" t="s">
        <v>125</v>
      </c>
      <c r="E789" s="91">
        <v>251.0</v>
      </c>
      <c r="F789" s="178">
        <v>46090.0</v>
      </c>
      <c r="G789" s="91">
        <v>7732.0</v>
      </c>
      <c r="H789" s="578">
        <v>11889.0</v>
      </c>
      <c r="I789" s="97" t="s">
        <v>10598</v>
      </c>
      <c r="J789" s="97" t="s">
        <v>10600</v>
      </c>
      <c r="K789" s="313" t="s">
        <v>10600</v>
      </c>
      <c r="L789" s="91">
        <v>8.1389608102E10</v>
      </c>
      <c r="M789" s="91">
        <v>8.1389608102E10</v>
      </c>
      <c r="N789" s="183">
        <v>45400.0</v>
      </c>
      <c r="O789" s="176">
        <v>45834.0</v>
      </c>
      <c r="P789" s="91" t="s">
        <v>124</v>
      </c>
      <c r="Q789" s="91">
        <v>1.0</v>
      </c>
      <c r="R789" s="83" t="s">
        <v>126</v>
      </c>
      <c r="S789" s="83" t="s">
        <v>145</v>
      </c>
      <c r="T789" s="83" t="s">
        <v>101</v>
      </c>
      <c r="U789" s="83" t="s">
        <v>131</v>
      </c>
      <c r="V789" s="182"/>
      <c r="W789" s="83" t="s">
        <v>1035</v>
      </c>
      <c r="X789" s="182"/>
      <c r="Y789" s="97"/>
      <c r="Z789" s="88"/>
      <c r="AA789" s="88"/>
    </row>
    <row r="790" ht="22.5" customHeight="1">
      <c r="A790" s="91">
        <f>COUNTIF('Call &amp; Chat K.-Laura'!$H$279:$H$1191,H790)</f>
        <v>2</v>
      </c>
      <c r="B790" s="488">
        <v>46104.0</v>
      </c>
      <c r="C790" s="91" t="s">
        <v>83</v>
      </c>
      <c r="D790" s="91" t="s">
        <v>125</v>
      </c>
      <c r="E790" s="91">
        <v>252.0</v>
      </c>
      <c r="F790" s="178">
        <v>46090.0</v>
      </c>
      <c r="G790" s="91">
        <v>8385.0</v>
      </c>
      <c r="H790" s="578">
        <v>13176.0</v>
      </c>
      <c r="I790" s="97" t="s">
        <v>4465</v>
      </c>
      <c r="J790" s="97" t="s">
        <v>4466</v>
      </c>
      <c r="K790" s="313" t="s">
        <v>4466</v>
      </c>
      <c r="L790" s="91">
        <v>8.1389682416E10</v>
      </c>
      <c r="M790" s="91">
        <v>8.1389682416E10</v>
      </c>
      <c r="N790" s="183">
        <v>45535.0</v>
      </c>
      <c r="O790" s="176">
        <v>45834.0</v>
      </c>
      <c r="P790" s="91" t="s">
        <v>143</v>
      </c>
      <c r="Q790" s="91">
        <v>1.0</v>
      </c>
      <c r="R790" s="83" t="s">
        <v>126</v>
      </c>
      <c r="S790" s="83" t="s">
        <v>145</v>
      </c>
      <c r="T790" s="83" t="s">
        <v>101</v>
      </c>
      <c r="U790" s="83" t="s">
        <v>131</v>
      </c>
      <c r="V790" s="182"/>
      <c r="W790" s="83" t="s">
        <v>1035</v>
      </c>
      <c r="X790" s="182"/>
      <c r="Y790" s="97"/>
      <c r="Z790" s="88"/>
      <c r="AA790" s="88"/>
    </row>
    <row r="791" ht="22.5" customHeight="1">
      <c r="A791" s="91">
        <f>COUNTIF('Call &amp; Chat K.-Laura'!$H$279:$H$1191,H791)</f>
        <v>2</v>
      </c>
      <c r="B791" s="488">
        <v>46104.0</v>
      </c>
      <c r="C791" s="91" t="s">
        <v>83</v>
      </c>
      <c r="D791" s="91" t="s">
        <v>125</v>
      </c>
      <c r="E791" s="91">
        <v>253.0</v>
      </c>
      <c r="F791" s="178">
        <v>46090.0</v>
      </c>
      <c r="G791" s="91">
        <v>10451.0</v>
      </c>
      <c r="H791" s="578">
        <v>17486.0</v>
      </c>
      <c r="I791" s="97" t="s">
        <v>10608</v>
      </c>
      <c r="J791" s="97" t="s">
        <v>6389</v>
      </c>
      <c r="K791" s="313" t="s">
        <v>6389</v>
      </c>
      <c r="L791" s="91">
        <v>8.1389956454E10</v>
      </c>
      <c r="M791" s="91">
        <v>8.1949342121E10</v>
      </c>
      <c r="N791" s="183">
        <v>46031.0</v>
      </c>
      <c r="O791" s="176">
        <v>46045.0</v>
      </c>
      <c r="P791" s="91" t="s">
        <v>124</v>
      </c>
      <c r="Q791" s="91">
        <v>1.0</v>
      </c>
      <c r="R791" s="83" t="s">
        <v>126</v>
      </c>
      <c r="S791" s="83" t="s">
        <v>145</v>
      </c>
      <c r="T791" s="83" t="s">
        <v>101</v>
      </c>
      <c r="U791" s="83" t="s">
        <v>131</v>
      </c>
      <c r="V791" s="182"/>
      <c r="W791" s="83" t="s">
        <v>1035</v>
      </c>
      <c r="X791" s="182"/>
      <c r="Y791" s="97"/>
      <c r="Z791" s="88"/>
      <c r="AA791" s="88"/>
    </row>
    <row r="792" ht="22.5" customHeight="1">
      <c r="A792" s="91">
        <f>COUNTIF('Call &amp; Chat K.-Laura'!$H$279:$H$1191,H792)</f>
        <v>2</v>
      </c>
      <c r="B792" s="488">
        <v>46104.0</v>
      </c>
      <c r="C792" s="91" t="s">
        <v>83</v>
      </c>
      <c r="D792" s="91" t="s">
        <v>125</v>
      </c>
      <c r="E792" s="91">
        <v>254.0</v>
      </c>
      <c r="F792" s="178">
        <v>46090.0</v>
      </c>
      <c r="G792" s="91">
        <v>10129.0</v>
      </c>
      <c r="H792" s="578">
        <v>16868.0</v>
      </c>
      <c r="I792" s="97" t="s">
        <v>10614</v>
      </c>
      <c r="J792" s="97" t="s">
        <v>10614</v>
      </c>
      <c r="K792" s="313" t="s">
        <v>10614</v>
      </c>
      <c r="L792" s="91">
        <v>8.1390000556E10</v>
      </c>
      <c r="M792" s="91">
        <v>8.2229222829E10</v>
      </c>
      <c r="N792" s="183">
        <v>45979.0</v>
      </c>
      <c r="O792" s="176">
        <v>45993.0</v>
      </c>
      <c r="P792" s="91" t="s">
        <v>98</v>
      </c>
      <c r="Q792" s="91">
        <v>1.0</v>
      </c>
      <c r="R792" s="83" t="s">
        <v>126</v>
      </c>
      <c r="S792" s="83" t="s">
        <v>145</v>
      </c>
      <c r="T792" s="83" t="s">
        <v>101</v>
      </c>
      <c r="U792" s="83" t="s">
        <v>131</v>
      </c>
      <c r="V792" s="182"/>
      <c r="W792" s="83" t="s">
        <v>1035</v>
      </c>
      <c r="X792" s="182"/>
      <c r="Y792" s="97"/>
      <c r="Z792" s="88"/>
      <c r="AA792" s="88"/>
    </row>
    <row r="793" ht="22.5" customHeight="1">
      <c r="A793" s="91">
        <f>COUNTIF('Call &amp; Chat K.-Laura'!$H$279:$H$1191,H793)</f>
        <v>2</v>
      </c>
      <c r="B793" s="488">
        <v>46104.0</v>
      </c>
      <c r="C793" s="91" t="s">
        <v>83</v>
      </c>
      <c r="D793" s="91" t="s">
        <v>125</v>
      </c>
      <c r="E793" s="91">
        <v>255.0</v>
      </c>
      <c r="F793" s="178">
        <v>46090.0</v>
      </c>
      <c r="G793" s="91">
        <v>8107.0</v>
      </c>
      <c r="H793" s="578">
        <v>12551.0</v>
      </c>
      <c r="I793" s="97" t="s">
        <v>10620</v>
      </c>
      <c r="J793" s="97" t="s">
        <v>10621</v>
      </c>
      <c r="K793" s="313" t="s">
        <v>10621</v>
      </c>
      <c r="L793" s="91">
        <v>8.1390669191E10</v>
      </c>
      <c r="M793" s="91">
        <v>8.1390669191E10</v>
      </c>
      <c r="N793" s="183">
        <v>45468.0</v>
      </c>
      <c r="O793" s="176">
        <v>45834.0</v>
      </c>
      <c r="P793" s="91" t="s">
        <v>124</v>
      </c>
      <c r="Q793" s="91">
        <v>1.0</v>
      </c>
      <c r="R793" s="83" t="s">
        <v>126</v>
      </c>
      <c r="S793" s="83" t="s">
        <v>145</v>
      </c>
      <c r="T793" s="83" t="s">
        <v>101</v>
      </c>
      <c r="U793" s="83" t="s">
        <v>131</v>
      </c>
      <c r="V793" s="182"/>
      <c r="W793" s="83" t="s">
        <v>1035</v>
      </c>
      <c r="X793" s="182"/>
      <c r="Y793" s="97"/>
      <c r="Z793" s="88"/>
      <c r="AA793" s="88"/>
    </row>
    <row r="794" ht="22.5" customHeight="1">
      <c r="A794" s="91">
        <f>COUNTIF('Call &amp; Chat K.-Laura'!$H$279:$H$1191,H794)</f>
        <v>2</v>
      </c>
      <c r="B794" s="488">
        <v>46104.0</v>
      </c>
      <c r="C794" s="91" t="s">
        <v>83</v>
      </c>
      <c r="D794" s="91" t="s">
        <v>125</v>
      </c>
      <c r="E794" s="91">
        <v>256.0</v>
      </c>
      <c r="F794" s="178">
        <v>46090.0</v>
      </c>
      <c r="G794" s="91">
        <v>8078.0</v>
      </c>
      <c r="H794" s="578">
        <v>12498.0</v>
      </c>
      <c r="I794" s="97" t="s">
        <v>10626</v>
      </c>
      <c r="J794" s="97" t="s">
        <v>10627</v>
      </c>
      <c r="K794" s="313" t="s">
        <v>10627</v>
      </c>
      <c r="L794" s="91">
        <v>8.1391379037E10</v>
      </c>
      <c r="M794" s="91">
        <v>8.1391379037E10</v>
      </c>
      <c r="N794" s="183">
        <v>45463.0</v>
      </c>
      <c r="O794" s="176">
        <v>45834.0</v>
      </c>
      <c r="P794" s="91" t="s">
        <v>7384</v>
      </c>
      <c r="Q794" s="91">
        <v>1.0</v>
      </c>
      <c r="R794" s="83" t="s">
        <v>126</v>
      </c>
      <c r="S794" s="83" t="s">
        <v>145</v>
      </c>
      <c r="T794" s="83" t="s">
        <v>101</v>
      </c>
      <c r="U794" s="83" t="s">
        <v>131</v>
      </c>
      <c r="V794" s="182"/>
      <c r="W794" s="83" t="s">
        <v>1035</v>
      </c>
      <c r="X794" s="182"/>
      <c r="Y794" s="97"/>
      <c r="Z794" s="88"/>
      <c r="AA794" s="88"/>
    </row>
    <row r="795" ht="22.5" customHeight="1">
      <c r="A795" s="91">
        <f>COUNTIF('Call &amp; Chat K.-Laura'!$H$279:$H$1191,H795)</f>
        <v>2</v>
      </c>
      <c r="B795" s="488">
        <v>46104.0</v>
      </c>
      <c r="C795" s="91" t="s">
        <v>83</v>
      </c>
      <c r="D795" s="91" t="s">
        <v>125</v>
      </c>
      <c r="E795" s="91">
        <v>257.0</v>
      </c>
      <c r="F795" s="178">
        <v>46090.0</v>
      </c>
      <c r="G795" s="91">
        <v>7503.0</v>
      </c>
      <c r="H795" s="578">
        <v>11396.0</v>
      </c>
      <c r="I795" s="97" t="s">
        <v>10628</v>
      </c>
      <c r="J795" s="97" t="s">
        <v>10630</v>
      </c>
      <c r="K795" s="313" t="s">
        <v>10630</v>
      </c>
      <c r="L795" s="91">
        <v>8.1391507776E10</v>
      </c>
      <c r="M795" s="182"/>
      <c r="N795" s="183">
        <v>45342.0</v>
      </c>
      <c r="O795" s="176">
        <v>45834.0</v>
      </c>
      <c r="P795" s="91" t="s">
        <v>124</v>
      </c>
      <c r="Q795" s="91">
        <v>0.0</v>
      </c>
      <c r="R795" s="83" t="s">
        <v>251</v>
      </c>
      <c r="S795" s="83" t="s">
        <v>195</v>
      </c>
      <c r="T795" s="83" t="s">
        <v>128</v>
      </c>
      <c r="U795" s="83" t="s">
        <v>302</v>
      </c>
      <c r="V795" s="182"/>
      <c r="W795" s="83" t="s">
        <v>1035</v>
      </c>
      <c r="X795" s="182"/>
      <c r="Y795" s="89" t="s">
        <v>10633</v>
      </c>
      <c r="Z795" s="88"/>
      <c r="AA795" s="88"/>
    </row>
    <row r="796" ht="22.5" customHeight="1">
      <c r="A796" s="91">
        <f>COUNTIF('Call &amp; Chat K.-Laura'!$H$279:$H$1191,H796)</f>
        <v>2</v>
      </c>
      <c r="B796" s="488">
        <v>46104.0</v>
      </c>
      <c r="C796" s="91" t="s">
        <v>83</v>
      </c>
      <c r="D796" s="91" t="s">
        <v>125</v>
      </c>
      <c r="E796" s="91">
        <v>258.0</v>
      </c>
      <c r="F796" s="178">
        <v>46090.0</v>
      </c>
      <c r="G796" s="91">
        <v>10765.0</v>
      </c>
      <c r="H796" s="578">
        <v>17967.0</v>
      </c>
      <c r="I796" s="97" t="s">
        <v>9688</v>
      </c>
      <c r="J796" s="97" t="s">
        <v>9689</v>
      </c>
      <c r="K796" s="313" t="s">
        <v>9689</v>
      </c>
      <c r="L796" s="91">
        <v>8.1393125156E10</v>
      </c>
      <c r="M796" s="91">
        <v>8.1393125156E10</v>
      </c>
      <c r="N796" s="183">
        <v>46079.0</v>
      </c>
      <c r="O796" s="176">
        <v>46093.0</v>
      </c>
      <c r="P796" s="91" t="s">
        <v>143</v>
      </c>
      <c r="Q796" s="91">
        <v>1.0</v>
      </c>
      <c r="R796" s="83" t="s">
        <v>126</v>
      </c>
      <c r="S796" s="83" t="s">
        <v>145</v>
      </c>
      <c r="T796" s="83" t="s">
        <v>101</v>
      </c>
      <c r="U796" s="83" t="s">
        <v>131</v>
      </c>
      <c r="V796" s="182"/>
      <c r="W796" s="83" t="s">
        <v>1035</v>
      </c>
      <c r="X796" s="182"/>
      <c r="Y796" s="97"/>
      <c r="Z796" s="88"/>
      <c r="AA796" s="88"/>
    </row>
    <row r="797" ht="22.5" customHeight="1">
      <c r="A797" s="91">
        <f>COUNTIF('Call &amp; Chat K.-Laura'!$H$279:$H$1191,H797)</f>
        <v>2</v>
      </c>
      <c r="B797" s="488">
        <v>46112.0</v>
      </c>
      <c r="C797" s="91" t="s">
        <v>83</v>
      </c>
      <c r="D797" s="91" t="s">
        <v>125</v>
      </c>
      <c r="E797" s="91">
        <v>259.0</v>
      </c>
      <c r="F797" s="178">
        <v>46090.0</v>
      </c>
      <c r="G797" s="91">
        <v>7840.0</v>
      </c>
      <c r="H797" s="578">
        <v>12085.0</v>
      </c>
      <c r="I797" s="97" t="s">
        <v>5155</v>
      </c>
      <c r="J797" s="97" t="s">
        <v>5156</v>
      </c>
      <c r="K797" s="313" t="s">
        <v>5156</v>
      </c>
      <c r="L797" s="91">
        <v>8.1393824005E10</v>
      </c>
      <c r="M797" s="91">
        <v>8.1393824005E10</v>
      </c>
      <c r="N797" s="183">
        <v>45420.0</v>
      </c>
      <c r="O797" s="176">
        <v>45834.0</v>
      </c>
      <c r="P797" s="91" t="s">
        <v>124</v>
      </c>
      <c r="Q797" s="91">
        <v>1.0</v>
      </c>
      <c r="R797" s="83" t="s">
        <v>381</v>
      </c>
      <c r="S797" s="83" t="s">
        <v>195</v>
      </c>
      <c r="T797" s="83" t="s">
        <v>101</v>
      </c>
      <c r="U797" s="83" t="s">
        <v>1050</v>
      </c>
      <c r="V797" s="182"/>
      <c r="W797" s="83" t="s">
        <v>1035</v>
      </c>
      <c r="X797" s="182"/>
      <c r="Y797" s="88" t="s">
        <v>10641</v>
      </c>
      <c r="Z797" s="88"/>
      <c r="AA797" s="88"/>
    </row>
    <row r="798" ht="22.5" customHeight="1">
      <c r="A798" s="91">
        <f>COUNTIF('Call &amp; Chat K.-Laura'!$H$279:$H$1191,H798)</f>
        <v>2</v>
      </c>
      <c r="B798" s="488">
        <v>46104.0</v>
      </c>
      <c r="C798" s="91" t="s">
        <v>83</v>
      </c>
      <c r="D798" s="91" t="s">
        <v>125</v>
      </c>
      <c r="E798" s="91">
        <v>261.0</v>
      </c>
      <c r="F798" s="178">
        <v>46090.0</v>
      </c>
      <c r="G798" s="91">
        <v>8445.0</v>
      </c>
      <c r="H798" s="578">
        <v>13287.0</v>
      </c>
      <c r="I798" s="97" t="s">
        <v>10642</v>
      </c>
      <c r="J798" s="97" t="s">
        <v>10643</v>
      </c>
      <c r="K798" s="313" t="s">
        <v>10643</v>
      </c>
      <c r="L798" s="91">
        <v>8.1395114446E10</v>
      </c>
      <c r="M798" s="91">
        <v>8.1395114446E10</v>
      </c>
      <c r="N798" s="183">
        <v>45547.0</v>
      </c>
      <c r="O798" s="176">
        <v>45834.0</v>
      </c>
      <c r="P798" s="91" t="s">
        <v>143</v>
      </c>
      <c r="Q798" s="91">
        <v>0.0</v>
      </c>
      <c r="R798" s="83" t="s">
        <v>251</v>
      </c>
      <c r="S798" s="83" t="s">
        <v>195</v>
      </c>
      <c r="T798" s="83" t="s">
        <v>128</v>
      </c>
      <c r="U798" s="83" t="s">
        <v>302</v>
      </c>
      <c r="V798" s="182"/>
      <c r="W798" s="83" t="s">
        <v>1035</v>
      </c>
      <c r="X798" s="182"/>
      <c r="Y798" s="89" t="s">
        <v>10633</v>
      </c>
      <c r="Z798" s="88"/>
      <c r="AA798" s="88"/>
    </row>
    <row r="799" ht="22.5" customHeight="1">
      <c r="A799" s="91">
        <f>COUNTIF('Call &amp; Chat K.-Laura'!$H$279:$H$1191,H799)</f>
        <v>2</v>
      </c>
      <c r="B799" s="488">
        <v>46104.0</v>
      </c>
      <c r="C799" s="91" t="s">
        <v>83</v>
      </c>
      <c r="D799" s="91" t="s">
        <v>125</v>
      </c>
      <c r="E799" s="91">
        <v>262.0</v>
      </c>
      <c r="F799" s="178">
        <v>46090.0</v>
      </c>
      <c r="G799" s="91">
        <v>9820.0</v>
      </c>
      <c r="H799" s="578">
        <v>16303.0</v>
      </c>
      <c r="I799" s="97" t="s">
        <v>10582</v>
      </c>
      <c r="J799" s="97" t="s">
        <v>10583</v>
      </c>
      <c r="K799" s="313" t="s">
        <v>10583</v>
      </c>
      <c r="L799" s="91">
        <v>8.1396115443E10</v>
      </c>
      <c r="M799" s="91">
        <v>8.116201689E9</v>
      </c>
      <c r="N799" s="183">
        <v>45904.0</v>
      </c>
      <c r="O799" s="176">
        <v>45918.0</v>
      </c>
      <c r="P799" s="91" t="s">
        <v>143</v>
      </c>
      <c r="Q799" s="91">
        <v>1.0</v>
      </c>
      <c r="R799" s="83" t="s">
        <v>251</v>
      </c>
      <c r="S799" s="83" t="s">
        <v>145</v>
      </c>
      <c r="T799" s="83" t="s">
        <v>101</v>
      </c>
      <c r="U799" s="83" t="s">
        <v>131</v>
      </c>
      <c r="V799" s="182"/>
      <c r="W799" s="83" t="s">
        <v>1035</v>
      </c>
      <c r="X799" s="182"/>
      <c r="Y799" s="97"/>
      <c r="Z799" s="88"/>
      <c r="AA799" s="88"/>
    </row>
    <row r="800" ht="22.5" customHeight="1">
      <c r="A800" s="91">
        <f>COUNTIF('Call &amp; Chat K.-Laura'!$H$279:$H$1191,H800)</f>
        <v>2</v>
      </c>
      <c r="B800" s="488">
        <v>46104.0</v>
      </c>
      <c r="C800" s="91" t="s">
        <v>83</v>
      </c>
      <c r="D800" s="91" t="s">
        <v>125</v>
      </c>
      <c r="E800" s="91">
        <v>263.0</v>
      </c>
      <c r="F800" s="178">
        <v>46090.0</v>
      </c>
      <c r="G800" s="91">
        <v>327.0</v>
      </c>
      <c r="H800" s="578">
        <v>492.0</v>
      </c>
      <c r="I800" s="97" t="s">
        <v>10651</v>
      </c>
      <c r="J800" s="97" t="s">
        <v>10652</v>
      </c>
      <c r="K800" s="313" t="s">
        <v>10652</v>
      </c>
      <c r="L800" s="91">
        <v>8.1396229931E10</v>
      </c>
      <c r="M800" s="91">
        <v>8.1396229931E10</v>
      </c>
      <c r="N800" s="183">
        <v>44317.0</v>
      </c>
      <c r="O800" s="176">
        <v>45834.0</v>
      </c>
      <c r="P800" s="91" t="s">
        <v>124</v>
      </c>
      <c r="Q800" s="91">
        <v>1.0</v>
      </c>
      <c r="R800" s="83" t="s">
        <v>251</v>
      </c>
      <c r="S800" s="83" t="s">
        <v>145</v>
      </c>
      <c r="T800" s="83" t="s">
        <v>101</v>
      </c>
      <c r="U800" s="83" t="s">
        <v>131</v>
      </c>
      <c r="V800" s="182"/>
      <c r="W800" s="83" t="s">
        <v>1035</v>
      </c>
      <c r="X800" s="182"/>
      <c r="Y800" s="97"/>
      <c r="Z800" s="88"/>
      <c r="AA800" s="88"/>
    </row>
    <row r="801" ht="22.5" customHeight="1">
      <c r="A801" s="91">
        <f>COUNTIF('Call &amp; Chat K.-Laura'!$H$279:$H$1191,H801)</f>
        <v>3</v>
      </c>
      <c r="B801" s="488">
        <v>46112.0</v>
      </c>
      <c r="C801" s="91" t="s">
        <v>83</v>
      </c>
      <c r="D801" s="91" t="s">
        <v>125</v>
      </c>
      <c r="E801" s="91">
        <v>264.0</v>
      </c>
      <c r="F801" s="178">
        <v>46090.0</v>
      </c>
      <c r="G801" s="91">
        <v>10188.0</v>
      </c>
      <c r="H801" s="812">
        <v>16972.0</v>
      </c>
      <c r="I801" s="97" t="s">
        <v>7881</v>
      </c>
      <c r="J801" s="97" t="s">
        <v>7882</v>
      </c>
      <c r="K801" s="313" t="s">
        <v>7882</v>
      </c>
      <c r="L801" s="91">
        <v>8.1396894912E10</v>
      </c>
      <c r="M801" s="91">
        <v>8.1396894912E10</v>
      </c>
      <c r="N801" s="183">
        <v>45989.0</v>
      </c>
      <c r="O801" s="176">
        <v>46003.0</v>
      </c>
      <c r="P801" s="91" t="s">
        <v>124</v>
      </c>
      <c r="Q801" s="91">
        <v>1.0</v>
      </c>
      <c r="R801" s="83" t="s">
        <v>381</v>
      </c>
      <c r="S801" s="83" t="s">
        <v>145</v>
      </c>
      <c r="T801" s="83" t="s">
        <v>101</v>
      </c>
      <c r="U801" s="83" t="s">
        <v>1050</v>
      </c>
      <c r="V801" s="182"/>
      <c r="W801" s="83" t="s">
        <v>1035</v>
      </c>
      <c r="X801" s="182"/>
      <c r="Y801" s="88" t="s">
        <v>10659</v>
      </c>
      <c r="Z801" s="88"/>
      <c r="AA801" s="88"/>
    </row>
    <row r="802" ht="22.5" customHeight="1">
      <c r="A802" s="91">
        <f>COUNTIF('Call &amp; Chat K.-Laura'!$H$279:$H$1191,H802)</f>
        <v>2</v>
      </c>
      <c r="B802" s="488">
        <v>46104.0</v>
      </c>
      <c r="C802" s="91" t="s">
        <v>83</v>
      </c>
      <c r="D802" s="91" t="s">
        <v>125</v>
      </c>
      <c r="E802" s="91">
        <v>265.0</v>
      </c>
      <c r="F802" s="178">
        <v>46090.0</v>
      </c>
      <c r="G802" s="91">
        <v>8353.0</v>
      </c>
      <c r="H802" s="578">
        <v>13124.0</v>
      </c>
      <c r="I802" s="97" t="s">
        <v>10665</v>
      </c>
      <c r="J802" s="97" t="s">
        <v>10666</v>
      </c>
      <c r="K802" s="313" t="s">
        <v>10666</v>
      </c>
      <c r="L802" s="91">
        <v>8.1397310987E10</v>
      </c>
      <c r="M802" s="91">
        <v>8.1260651888E10</v>
      </c>
      <c r="N802" s="183">
        <v>45530.0</v>
      </c>
      <c r="O802" s="176">
        <v>45834.0</v>
      </c>
      <c r="P802" s="91" t="s">
        <v>186</v>
      </c>
      <c r="Q802" s="91">
        <v>1.0</v>
      </c>
      <c r="R802" s="83" t="s">
        <v>126</v>
      </c>
      <c r="S802" s="83" t="s">
        <v>145</v>
      </c>
      <c r="T802" s="83" t="s">
        <v>101</v>
      </c>
      <c r="U802" s="83" t="s">
        <v>131</v>
      </c>
      <c r="V802" s="182"/>
      <c r="W802" s="83" t="s">
        <v>1035</v>
      </c>
      <c r="X802" s="182"/>
      <c r="Y802" s="97"/>
      <c r="Z802" s="88"/>
      <c r="AA802" s="88"/>
    </row>
    <row r="803" ht="22.5" customHeight="1">
      <c r="A803" s="91">
        <f>COUNTIF('Call &amp; Chat K.-Laura'!$H$279:$H$1191,H803)</f>
        <v>2</v>
      </c>
      <c r="B803" s="488">
        <v>46104.0</v>
      </c>
      <c r="C803" s="91" t="s">
        <v>83</v>
      </c>
      <c r="D803" s="91" t="s">
        <v>125</v>
      </c>
      <c r="E803" s="91">
        <v>266.0</v>
      </c>
      <c r="F803" s="178">
        <v>46090.0</v>
      </c>
      <c r="G803" s="91">
        <v>7337.0</v>
      </c>
      <c r="H803" s="578">
        <v>11062.0</v>
      </c>
      <c r="I803" s="97" t="s">
        <v>10672</v>
      </c>
      <c r="J803" s="97" t="s">
        <v>9131</v>
      </c>
      <c r="K803" s="313" t="s">
        <v>9131</v>
      </c>
      <c r="L803" s="91">
        <v>8.1398340077E10</v>
      </c>
      <c r="M803" s="91">
        <v>8.1398340077E10</v>
      </c>
      <c r="N803" s="183">
        <v>45306.0</v>
      </c>
      <c r="O803" s="176">
        <v>45834.0</v>
      </c>
      <c r="P803" s="91" t="s">
        <v>149</v>
      </c>
      <c r="Q803" s="91">
        <v>1.0</v>
      </c>
      <c r="R803" s="83" t="s">
        <v>126</v>
      </c>
      <c r="S803" s="83" t="s">
        <v>145</v>
      </c>
      <c r="T803" s="83" t="s">
        <v>101</v>
      </c>
      <c r="U803" s="83" t="s">
        <v>131</v>
      </c>
      <c r="V803" s="182"/>
      <c r="W803" s="83" t="s">
        <v>1035</v>
      </c>
      <c r="X803" s="182"/>
      <c r="Y803" s="97"/>
      <c r="Z803" s="88"/>
      <c r="AA803" s="88"/>
    </row>
    <row r="804" ht="22.5" customHeight="1">
      <c r="A804" s="91">
        <f>COUNTIF('Call &amp; Chat K.-Laura'!$H$279:$H$1191,H804)</f>
        <v>2</v>
      </c>
      <c r="B804" s="488">
        <v>46104.0</v>
      </c>
      <c r="C804" s="91" t="s">
        <v>83</v>
      </c>
      <c r="D804" s="91" t="s">
        <v>125</v>
      </c>
      <c r="E804" s="91">
        <v>267.0</v>
      </c>
      <c r="F804" s="178">
        <v>46090.0</v>
      </c>
      <c r="G804" s="91">
        <v>7543.0</v>
      </c>
      <c r="H804" s="578">
        <v>11478.0</v>
      </c>
      <c r="I804" s="97" t="s">
        <v>5796</v>
      </c>
      <c r="J804" s="97" t="s">
        <v>5797</v>
      </c>
      <c r="K804" s="313" t="s">
        <v>5797</v>
      </c>
      <c r="L804" s="91">
        <v>8.1398340077E10</v>
      </c>
      <c r="M804" s="182"/>
      <c r="N804" s="183">
        <v>45352.0</v>
      </c>
      <c r="O804" s="176">
        <v>45834.0</v>
      </c>
      <c r="P804" s="91" t="s">
        <v>124</v>
      </c>
      <c r="Q804" s="91">
        <v>1.0</v>
      </c>
      <c r="R804" s="83" t="s">
        <v>126</v>
      </c>
      <c r="S804" s="83" t="s">
        <v>145</v>
      </c>
      <c r="T804" s="83" t="s">
        <v>101</v>
      </c>
      <c r="U804" s="83" t="s">
        <v>283</v>
      </c>
      <c r="V804" s="182"/>
      <c r="W804" s="83" t="s">
        <v>1035</v>
      </c>
      <c r="X804" s="182"/>
      <c r="Y804" s="88" t="s">
        <v>10679</v>
      </c>
      <c r="Z804" s="88"/>
      <c r="AA804" s="88"/>
    </row>
    <row r="805" ht="22.5" customHeight="1">
      <c r="A805" s="91">
        <f>COUNTIF('Call &amp; Chat K.-Laura'!$H$279:$H$1191,H805)</f>
        <v>2</v>
      </c>
      <c r="B805" s="488">
        <v>46111.0</v>
      </c>
      <c r="C805" s="91" t="s">
        <v>83</v>
      </c>
      <c r="D805" s="91" t="s">
        <v>125</v>
      </c>
      <c r="E805" s="91">
        <v>268.0</v>
      </c>
      <c r="F805" s="178">
        <v>46090.0</v>
      </c>
      <c r="G805" s="91">
        <v>1165.0</v>
      </c>
      <c r="H805" s="578">
        <v>1475.0</v>
      </c>
      <c r="I805" s="97" t="s">
        <v>10683</v>
      </c>
      <c r="J805" s="97" t="s">
        <v>10685</v>
      </c>
      <c r="K805" s="313" t="s">
        <v>10685</v>
      </c>
      <c r="L805" s="91">
        <v>8.1398781313E10</v>
      </c>
      <c r="M805" s="91">
        <v>8.1398781313E10</v>
      </c>
      <c r="N805" s="183">
        <v>44366.0</v>
      </c>
      <c r="O805" s="176">
        <v>45834.0</v>
      </c>
      <c r="P805" s="91" t="s">
        <v>582</v>
      </c>
      <c r="Q805" s="91">
        <v>1.0</v>
      </c>
      <c r="R805" s="83" t="s">
        <v>350</v>
      </c>
      <c r="S805" s="83" t="s">
        <v>145</v>
      </c>
      <c r="T805" s="83" t="s">
        <v>101</v>
      </c>
      <c r="U805" s="83" t="s">
        <v>1050</v>
      </c>
      <c r="V805" s="182"/>
      <c r="W805" s="83" t="s">
        <v>1035</v>
      </c>
      <c r="X805" s="182"/>
      <c r="Y805" s="88" t="s">
        <v>10686</v>
      </c>
      <c r="Z805" s="88"/>
      <c r="AA805" s="88"/>
    </row>
    <row r="806" ht="22.5" customHeight="1">
      <c r="A806" s="91">
        <f>COUNTIF('Call &amp; Chat K.-Laura'!$H$279:$H$1191,H806)</f>
        <v>2</v>
      </c>
      <c r="B806" s="488">
        <v>46104.0</v>
      </c>
      <c r="C806" s="91" t="s">
        <v>83</v>
      </c>
      <c r="D806" s="91" t="s">
        <v>125</v>
      </c>
      <c r="E806" s="91">
        <v>269.0</v>
      </c>
      <c r="F806" s="178">
        <v>46090.0</v>
      </c>
      <c r="G806" s="91">
        <v>7584.0</v>
      </c>
      <c r="H806" s="578">
        <v>11561.0</v>
      </c>
      <c r="I806" s="97" t="s">
        <v>10688</v>
      </c>
      <c r="J806" s="97" t="s">
        <v>10690</v>
      </c>
      <c r="K806" s="313" t="s">
        <v>10690</v>
      </c>
      <c r="L806" s="91">
        <v>8.1398912135E10</v>
      </c>
      <c r="M806" s="91">
        <v>8.8210548419E10</v>
      </c>
      <c r="N806" s="183">
        <v>45359.0</v>
      </c>
      <c r="O806" s="176">
        <v>45834.0</v>
      </c>
      <c r="P806" s="91" t="s">
        <v>124</v>
      </c>
      <c r="Q806" s="91">
        <v>1.0</v>
      </c>
      <c r="R806" s="83" t="s">
        <v>251</v>
      </c>
      <c r="S806" s="83" t="s">
        <v>145</v>
      </c>
      <c r="T806" s="83" t="s">
        <v>101</v>
      </c>
      <c r="U806" s="83" t="s">
        <v>131</v>
      </c>
      <c r="V806" s="182"/>
      <c r="W806" s="83" t="s">
        <v>1035</v>
      </c>
      <c r="X806" s="182"/>
      <c r="Y806" s="97"/>
      <c r="Z806" s="88"/>
      <c r="AA806" s="88"/>
    </row>
    <row r="807" ht="22.5" customHeight="1">
      <c r="A807" s="91">
        <f>COUNTIF('Call &amp; Chat K.-Laura'!$H$279:$H$1191,H807)</f>
        <v>2</v>
      </c>
      <c r="B807" s="488">
        <v>46104.0</v>
      </c>
      <c r="C807" s="91" t="s">
        <v>83</v>
      </c>
      <c r="D807" s="91" t="s">
        <v>125</v>
      </c>
      <c r="E807" s="91">
        <v>270.0</v>
      </c>
      <c r="F807" s="178">
        <v>46090.0</v>
      </c>
      <c r="G807" s="91">
        <v>7118.0</v>
      </c>
      <c r="H807" s="578">
        <v>10629.0</v>
      </c>
      <c r="I807" s="97" t="s">
        <v>10693</v>
      </c>
      <c r="J807" s="97" t="s">
        <v>10694</v>
      </c>
      <c r="K807" s="313" t="s">
        <v>10694</v>
      </c>
      <c r="L807" s="91">
        <v>8.1949999046E10</v>
      </c>
      <c r="M807" s="91">
        <v>8.2388552814E10</v>
      </c>
      <c r="N807" s="183">
        <v>45244.0</v>
      </c>
      <c r="O807" s="176">
        <v>45834.0</v>
      </c>
      <c r="P807" s="91" t="s">
        <v>213</v>
      </c>
      <c r="Q807" s="91">
        <v>1.0</v>
      </c>
      <c r="R807" s="83" t="s">
        <v>251</v>
      </c>
      <c r="S807" s="83" t="s">
        <v>195</v>
      </c>
      <c r="T807" s="83" t="s">
        <v>128</v>
      </c>
      <c r="U807" s="83" t="s">
        <v>302</v>
      </c>
      <c r="V807" s="182"/>
      <c r="W807" s="83" t="s">
        <v>1035</v>
      </c>
      <c r="X807" s="182"/>
      <c r="Y807" s="88" t="s">
        <v>10697</v>
      </c>
      <c r="Z807" s="88"/>
      <c r="AA807" s="88"/>
    </row>
    <row r="808" ht="22.5" customHeight="1">
      <c r="A808" s="91">
        <f>COUNTIF('Call &amp; Chat K.-Laura'!$H$279:$H$1191,H808)</f>
        <v>2</v>
      </c>
      <c r="B808" s="488">
        <v>46104.0</v>
      </c>
      <c r="C808" s="91" t="s">
        <v>83</v>
      </c>
      <c r="D808" s="91" t="s">
        <v>125</v>
      </c>
      <c r="E808" s="91">
        <v>171.0</v>
      </c>
      <c r="F808" s="78">
        <v>46101.0</v>
      </c>
      <c r="G808" s="76" t="s">
        <v>931</v>
      </c>
      <c r="H808" s="761" t="s">
        <v>932</v>
      </c>
      <c r="I808" s="88" t="s">
        <v>933</v>
      </c>
      <c r="J808" s="88" t="s">
        <v>934</v>
      </c>
      <c r="K808" s="346" t="s">
        <v>934</v>
      </c>
      <c r="L808" s="76" t="s">
        <v>935</v>
      </c>
      <c r="M808" s="76" t="s">
        <v>935</v>
      </c>
      <c r="N808" s="92">
        <v>46101.0</v>
      </c>
      <c r="O808" s="74">
        <v>46115.0</v>
      </c>
      <c r="P808" s="76" t="s">
        <v>124</v>
      </c>
      <c r="Q808" s="91">
        <v>1.0</v>
      </c>
      <c r="R808" s="83" t="s">
        <v>251</v>
      </c>
      <c r="S808" s="83" t="s">
        <v>145</v>
      </c>
      <c r="T808" s="83" t="s">
        <v>101</v>
      </c>
      <c r="U808" s="83" t="s">
        <v>131</v>
      </c>
      <c r="V808" s="182"/>
      <c r="W808" s="83" t="s">
        <v>1035</v>
      </c>
      <c r="X808" s="182"/>
      <c r="Y808" s="97"/>
      <c r="Z808" s="88"/>
      <c r="AA808" s="88"/>
    </row>
    <row r="809" ht="22.5" customHeight="1">
      <c r="A809" s="91">
        <f>COUNTIF('Call &amp; Chat K.-Laura'!$H$279:$H$1191,H809)</f>
        <v>2</v>
      </c>
      <c r="B809" s="488">
        <v>46104.0</v>
      </c>
      <c r="C809" s="91" t="s">
        <v>83</v>
      </c>
      <c r="D809" s="91" t="s">
        <v>125</v>
      </c>
      <c r="E809" s="91">
        <v>172.0</v>
      </c>
      <c r="F809" s="78">
        <v>46101.0</v>
      </c>
      <c r="G809" s="76" t="s">
        <v>937</v>
      </c>
      <c r="H809" s="761" t="s">
        <v>938</v>
      </c>
      <c r="I809" s="88" t="s">
        <v>940</v>
      </c>
      <c r="J809" s="88" t="s">
        <v>941</v>
      </c>
      <c r="K809" s="346" t="s">
        <v>941</v>
      </c>
      <c r="L809" s="76" t="s">
        <v>943</v>
      </c>
      <c r="M809" s="76" t="s">
        <v>943</v>
      </c>
      <c r="N809" s="92">
        <v>46101.0</v>
      </c>
      <c r="O809" s="74">
        <v>46115.0</v>
      </c>
      <c r="P809" s="76" t="s">
        <v>143</v>
      </c>
      <c r="Q809" s="91">
        <v>1.0</v>
      </c>
      <c r="R809" s="83" t="s">
        <v>126</v>
      </c>
      <c r="S809" s="83" t="s">
        <v>145</v>
      </c>
      <c r="T809" s="83" t="s">
        <v>101</v>
      </c>
      <c r="U809" s="83" t="s">
        <v>131</v>
      </c>
      <c r="V809" s="182"/>
      <c r="W809" s="83" t="s">
        <v>1035</v>
      </c>
      <c r="X809" s="182"/>
      <c r="Y809" s="97"/>
      <c r="Z809" s="88"/>
      <c r="AA809" s="88"/>
    </row>
    <row r="810" ht="22.5" customHeight="1">
      <c r="A810" s="91">
        <f>COUNTIF('Call &amp; Chat K.-Laura'!$H$279:$H$1191,H810)</f>
        <v>2</v>
      </c>
      <c r="B810" s="488">
        <v>46104.0</v>
      </c>
      <c r="C810" s="91" t="s">
        <v>83</v>
      </c>
      <c r="D810" s="91" t="s">
        <v>125</v>
      </c>
      <c r="E810" s="91">
        <v>173.0</v>
      </c>
      <c r="F810" s="78">
        <v>46103.0</v>
      </c>
      <c r="G810" s="76" t="s">
        <v>947</v>
      </c>
      <c r="H810" s="761" t="s">
        <v>948</v>
      </c>
      <c r="I810" s="88" t="s">
        <v>949</v>
      </c>
      <c r="J810" s="88" t="s">
        <v>950</v>
      </c>
      <c r="K810" s="346" t="s">
        <v>950</v>
      </c>
      <c r="L810" s="76" t="s">
        <v>952</v>
      </c>
      <c r="M810" s="76" t="s">
        <v>952</v>
      </c>
      <c r="N810" s="92">
        <v>46103.0</v>
      </c>
      <c r="O810" s="74">
        <v>46117.0</v>
      </c>
      <c r="P810" s="76" t="s">
        <v>124</v>
      </c>
      <c r="Q810" s="91">
        <v>1.0</v>
      </c>
      <c r="R810" s="83" t="s">
        <v>251</v>
      </c>
      <c r="S810" s="83" t="s">
        <v>145</v>
      </c>
      <c r="T810" s="83" t="s">
        <v>101</v>
      </c>
      <c r="U810" s="83" t="s">
        <v>131</v>
      </c>
      <c r="V810" s="182"/>
      <c r="W810" s="83" t="s">
        <v>1035</v>
      </c>
      <c r="X810" s="182"/>
      <c r="Y810" s="97"/>
      <c r="Z810" s="88"/>
      <c r="AA810" s="88"/>
    </row>
    <row r="811" ht="22.5" customHeight="1">
      <c r="A811" s="91">
        <f>COUNTIF('Call &amp; Chat K.-Laura'!$H$279:$H$1191,H811)</f>
        <v>2</v>
      </c>
      <c r="B811" s="488">
        <v>46104.0</v>
      </c>
      <c r="C811" s="91" t="s">
        <v>83</v>
      </c>
      <c r="D811" s="91" t="s">
        <v>125</v>
      </c>
      <c r="E811" s="91">
        <v>174.0</v>
      </c>
      <c r="F811" s="78">
        <v>46104.0</v>
      </c>
      <c r="G811" s="76" t="s">
        <v>962</v>
      </c>
      <c r="H811" s="761" t="s">
        <v>963</v>
      </c>
      <c r="I811" s="88" t="s">
        <v>964</v>
      </c>
      <c r="J811" s="88" t="s">
        <v>965</v>
      </c>
      <c r="K811" s="346" t="s">
        <v>965</v>
      </c>
      <c r="L811" s="76"/>
      <c r="M811" s="76" t="s">
        <v>966</v>
      </c>
      <c r="N811" s="92">
        <v>46103.0</v>
      </c>
      <c r="O811" s="74">
        <v>46117.0</v>
      </c>
      <c r="P811" s="76" t="s">
        <v>124</v>
      </c>
      <c r="Q811" s="91">
        <v>1.0</v>
      </c>
      <c r="R811" s="83" t="s">
        <v>126</v>
      </c>
      <c r="S811" s="83" t="s">
        <v>145</v>
      </c>
      <c r="T811" s="83" t="s">
        <v>101</v>
      </c>
      <c r="U811" s="83" t="s">
        <v>131</v>
      </c>
      <c r="V811" s="182"/>
      <c r="W811" s="83" t="s">
        <v>1035</v>
      </c>
      <c r="X811" s="182"/>
      <c r="Y811" s="97"/>
      <c r="Z811" s="88"/>
      <c r="AA811" s="88"/>
    </row>
    <row r="812" ht="22.5" customHeight="1">
      <c r="A812" s="91">
        <f>COUNTIF('Call &amp; Chat K.-Laura'!$H$279:$H$1191,H812)</f>
        <v>2</v>
      </c>
      <c r="B812" s="488">
        <v>46099.0</v>
      </c>
      <c r="C812" s="91" t="s">
        <v>83</v>
      </c>
      <c r="D812" s="91" t="s">
        <v>125</v>
      </c>
      <c r="E812" s="91" t="s">
        <v>1253</v>
      </c>
      <c r="F812" s="178">
        <v>46094.0</v>
      </c>
      <c r="G812" s="91" t="s">
        <v>8307</v>
      </c>
      <c r="H812" s="578">
        <v>16110.0</v>
      </c>
      <c r="I812" s="97" t="s">
        <v>8309</v>
      </c>
      <c r="J812" s="97" t="s">
        <v>8310</v>
      </c>
      <c r="K812" s="313" t="s">
        <v>8310</v>
      </c>
      <c r="L812" s="182"/>
      <c r="M812" s="91" t="s">
        <v>8311</v>
      </c>
      <c r="N812" s="183">
        <v>45877.0</v>
      </c>
      <c r="O812" s="74">
        <v>45891.0</v>
      </c>
      <c r="P812" s="76" t="s">
        <v>143</v>
      </c>
      <c r="Q812" s="91">
        <v>0.0</v>
      </c>
      <c r="R812" s="83" t="s">
        <v>251</v>
      </c>
      <c r="S812" s="83" t="s">
        <v>195</v>
      </c>
      <c r="T812" s="83" t="s">
        <v>128</v>
      </c>
      <c r="U812" s="83" t="s">
        <v>131</v>
      </c>
      <c r="V812" s="91"/>
      <c r="W812" s="83" t="s">
        <v>1035</v>
      </c>
      <c r="X812" s="91"/>
      <c r="Y812" s="760" t="s">
        <v>10709</v>
      </c>
      <c r="Z812" s="88"/>
      <c r="AA812" s="88"/>
    </row>
    <row r="813" ht="22.5" customHeight="1">
      <c r="A813" s="91">
        <f>COUNTIF('Call &amp; Chat K.-Laura'!$H$279:$H$1191,H813)</f>
        <v>2</v>
      </c>
      <c r="B813" s="488">
        <v>46111.0</v>
      </c>
      <c r="C813" s="91" t="s">
        <v>83</v>
      </c>
      <c r="D813" s="91" t="s">
        <v>125</v>
      </c>
      <c r="E813" s="91" t="s">
        <v>1262</v>
      </c>
      <c r="F813" s="178">
        <v>46094.0</v>
      </c>
      <c r="G813" s="91" t="s">
        <v>10710</v>
      </c>
      <c r="H813" s="812">
        <v>16116.0</v>
      </c>
      <c r="I813" s="97" t="s">
        <v>10711</v>
      </c>
      <c r="J813" s="97" t="s">
        <v>3211</v>
      </c>
      <c r="K813" s="313" t="s">
        <v>3211</v>
      </c>
      <c r="L813" s="91" t="s">
        <v>10712</v>
      </c>
      <c r="M813" s="91" t="s">
        <v>3212</v>
      </c>
      <c r="N813" s="183">
        <v>45878.0</v>
      </c>
      <c r="O813" s="74">
        <v>45892.0</v>
      </c>
      <c r="P813" s="76" t="s">
        <v>143</v>
      </c>
      <c r="Q813" s="91">
        <v>1.0</v>
      </c>
      <c r="R813" s="83" t="s">
        <v>381</v>
      </c>
      <c r="S813" s="83" t="s">
        <v>350</v>
      </c>
      <c r="T813" s="83" t="s">
        <v>101</v>
      </c>
      <c r="U813" s="83" t="s">
        <v>1050</v>
      </c>
      <c r="V813" s="91"/>
      <c r="W813" s="83" t="s">
        <v>1035</v>
      </c>
      <c r="X813" s="91"/>
      <c r="Y813" s="760" t="s">
        <v>10719</v>
      </c>
      <c r="Z813" s="88"/>
      <c r="AA813" s="88"/>
    </row>
    <row r="814" ht="22.5" customHeight="1">
      <c r="A814" s="91">
        <f>COUNTIF('Call &amp; Chat K.-Laura'!$H$279:$H$1191,H814)</f>
        <v>2</v>
      </c>
      <c r="B814" s="488">
        <v>46099.0</v>
      </c>
      <c r="C814" s="91" t="s">
        <v>83</v>
      </c>
      <c r="D814" s="91" t="s">
        <v>125</v>
      </c>
      <c r="E814" s="91" t="s">
        <v>1275</v>
      </c>
      <c r="F814" s="178">
        <v>46094.0</v>
      </c>
      <c r="G814" s="91" t="s">
        <v>8323</v>
      </c>
      <c r="H814" s="578">
        <v>16121.0</v>
      </c>
      <c r="I814" s="97" t="s">
        <v>8326</v>
      </c>
      <c r="J814" s="97" t="s">
        <v>8327</v>
      </c>
      <c r="K814" s="313" t="s">
        <v>8327</v>
      </c>
      <c r="L814" s="91" t="s">
        <v>8328</v>
      </c>
      <c r="M814" s="91" t="s">
        <v>8329</v>
      </c>
      <c r="N814" s="183">
        <v>45880.0</v>
      </c>
      <c r="O814" s="74">
        <v>45894.0</v>
      </c>
      <c r="P814" s="76" t="s">
        <v>124</v>
      </c>
      <c r="Q814" s="91">
        <v>1.0</v>
      </c>
      <c r="R814" s="83" t="s">
        <v>126</v>
      </c>
      <c r="S814" s="83" t="s">
        <v>145</v>
      </c>
      <c r="T814" s="83" t="s">
        <v>101</v>
      </c>
      <c r="U814" s="83" t="s">
        <v>131</v>
      </c>
      <c r="V814" s="91"/>
      <c r="W814" s="83" t="s">
        <v>1035</v>
      </c>
      <c r="X814" s="91"/>
      <c r="Y814" s="558"/>
      <c r="Z814" s="88"/>
      <c r="AA814" s="88"/>
    </row>
    <row r="815" ht="22.5" customHeight="1">
      <c r="A815" s="91">
        <f>COUNTIF('Call &amp; Chat K.-Laura'!$H$279:$H$1191,H815)</f>
        <v>1</v>
      </c>
      <c r="B815" s="488">
        <v>46099.0</v>
      </c>
      <c r="C815" s="91" t="s">
        <v>83</v>
      </c>
      <c r="D815" s="91" t="s">
        <v>125</v>
      </c>
      <c r="E815" s="91" t="s">
        <v>1284</v>
      </c>
      <c r="F815" s="178">
        <v>46094.0</v>
      </c>
      <c r="G815" s="91" t="s">
        <v>10727</v>
      </c>
      <c r="H815" s="578">
        <v>16125.0</v>
      </c>
      <c r="I815" s="97" t="s">
        <v>10730</v>
      </c>
      <c r="J815" s="97" t="s">
        <v>10731</v>
      </c>
      <c r="K815" s="313" t="s">
        <v>10733</v>
      </c>
      <c r="L815" s="91" t="s">
        <v>10734</v>
      </c>
      <c r="M815" s="91" t="s">
        <v>10734</v>
      </c>
      <c r="N815" s="183">
        <v>45881.0</v>
      </c>
      <c r="O815" s="74">
        <v>45895.0</v>
      </c>
      <c r="P815" s="76" t="s">
        <v>143</v>
      </c>
      <c r="Q815" s="91">
        <v>1.0</v>
      </c>
      <c r="R815" s="83" t="s">
        <v>126</v>
      </c>
      <c r="S815" s="83" t="s">
        <v>145</v>
      </c>
      <c r="T815" s="83" t="s">
        <v>101</v>
      </c>
      <c r="U815" s="83" t="s">
        <v>131</v>
      </c>
      <c r="V815" s="91"/>
      <c r="W815" s="83" t="s">
        <v>1035</v>
      </c>
      <c r="X815" s="91"/>
      <c r="Y815" s="558"/>
      <c r="Z815" s="88"/>
      <c r="AA815" s="88"/>
    </row>
    <row r="816" ht="22.5" customHeight="1">
      <c r="A816" s="91">
        <f>COUNTIF('Call &amp; Chat K.-Laura'!$H$279:$H$1191,H816)</f>
        <v>2</v>
      </c>
      <c r="B816" s="488">
        <v>46099.0</v>
      </c>
      <c r="C816" s="91" t="s">
        <v>83</v>
      </c>
      <c r="D816" s="91" t="s">
        <v>125</v>
      </c>
      <c r="E816" s="91" t="s">
        <v>1292</v>
      </c>
      <c r="F816" s="178">
        <v>46094.0</v>
      </c>
      <c r="G816" s="91" t="s">
        <v>8337</v>
      </c>
      <c r="H816" s="578">
        <v>16149.0</v>
      </c>
      <c r="I816" s="97" t="s">
        <v>8339</v>
      </c>
      <c r="J816" s="97" t="s">
        <v>8340</v>
      </c>
      <c r="K816" s="313" t="s">
        <v>8340</v>
      </c>
      <c r="L816" s="91" t="s">
        <v>8341</v>
      </c>
      <c r="M816" s="91" t="s">
        <v>8342</v>
      </c>
      <c r="N816" s="183">
        <v>45885.0</v>
      </c>
      <c r="O816" s="74">
        <v>45899.0</v>
      </c>
      <c r="P816" s="76" t="s">
        <v>340</v>
      </c>
      <c r="Q816" s="91">
        <v>1.0</v>
      </c>
      <c r="R816" s="83" t="s">
        <v>126</v>
      </c>
      <c r="S816" s="83" t="s">
        <v>145</v>
      </c>
      <c r="T816" s="83" t="s">
        <v>101</v>
      </c>
      <c r="U816" s="83" t="s">
        <v>131</v>
      </c>
      <c r="V816" s="91"/>
      <c r="W816" s="83" t="s">
        <v>1035</v>
      </c>
      <c r="X816" s="91"/>
      <c r="Y816" s="558"/>
      <c r="Z816" s="88"/>
      <c r="AA816" s="88"/>
    </row>
    <row r="817" ht="22.5" customHeight="1">
      <c r="A817" s="91">
        <f>COUNTIF('Call &amp; Chat K.-Laura'!$H$279:$H$1191,H817)</f>
        <v>2</v>
      </c>
      <c r="B817" s="488">
        <v>46099.0</v>
      </c>
      <c r="C817" s="91" t="s">
        <v>83</v>
      </c>
      <c r="D817" s="91" t="s">
        <v>125</v>
      </c>
      <c r="E817" s="91" t="s">
        <v>1305</v>
      </c>
      <c r="F817" s="178">
        <v>46094.0</v>
      </c>
      <c r="G817" s="91" t="s">
        <v>8380</v>
      </c>
      <c r="H817" s="578">
        <v>16181.0</v>
      </c>
      <c r="I817" s="97" t="s">
        <v>8383</v>
      </c>
      <c r="J817" s="97" t="s">
        <v>8384</v>
      </c>
      <c r="K817" s="313" t="s">
        <v>8384</v>
      </c>
      <c r="L817" s="91" t="s">
        <v>8386</v>
      </c>
      <c r="M817" s="91" t="s">
        <v>8386</v>
      </c>
      <c r="N817" s="183">
        <v>45889.0</v>
      </c>
      <c r="O817" s="74">
        <v>45903.0</v>
      </c>
      <c r="P817" s="76" t="s">
        <v>124</v>
      </c>
      <c r="Q817" s="91">
        <v>1.0</v>
      </c>
      <c r="R817" s="83" t="s">
        <v>251</v>
      </c>
      <c r="S817" s="83" t="s">
        <v>145</v>
      </c>
      <c r="T817" s="83" t="s">
        <v>101</v>
      </c>
      <c r="U817" s="83" t="s">
        <v>131</v>
      </c>
      <c r="V817" s="91"/>
      <c r="W817" s="83" t="s">
        <v>1035</v>
      </c>
      <c r="X817" s="91"/>
      <c r="Y817" s="558"/>
      <c r="Z817" s="88"/>
      <c r="AA817" s="88"/>
    </row>
    <row r="818" ht="22.5" customHeight="1">
      <c r="A818" s="91">
        <f>COUNTIF('Call &amp; Chat K.-Laura'!$H$279:$H$1191,H818)</f>
        <v>2</v>
      </c>
      <c r="B818" s="488">
        <v>46099.0</v>
      </c>
      <c r="C818" s="91" t="s">
        <v>83</v>
      </c>
      <c r="D818" s="91" t="s">
        <v>125</v>
      </c>
      <c r="E818" s="91" t="s">
        <v>1313</v>
      </c>
      <c r="F818" s="178">
        <v>46094.0</v>
      </c>
      <c r="G818" s="91" t="s">
        <v>8392</v>
      </c>
      <c r="H818" s="578">
        <v>16185.0</v>
      </c>
      <c r="I818" s="97" t="s">
        <v>8394</v>
      </c>
      <c r="J818" s="97" t="s">
        <v>8395</v>
      </c>
      <c r="K818" s="313" t="s">
        <v>8395</v>
      </c>
      <c r="L818" s="91" t="s">
        <v>8397</v>
      </c>
      <c r="M818" s="91" t="s">
        <v>8399</v>
      </c>
      <c r="N818" s="183">
        <v>45890.0</v>
      </c>
      <c r="O818" s="74">
        <v>45904.0</v>
      </c>
      <c r="P818" s="76" t="s">
        <v>124</v>
      </c>
      <c r="Q818" s="91">
        <v>0.0</v>
      </c>
      <c r="R818" s="83" t="s">
        <v>251</v>
      </c>
      <c r="S818" s="83" t="s">
        <v>195</v>
      </c>
      <c r="T818" s="83" t="s">
        <v>128</v>
      </c>
      <c r="U818" s="83" t="s">
        <v>131</v>
      </c>
      <c r="V818" s="91"/>
      <c r="W818" s="83" t="s">
        <v>1035</v>
      </c>
      <c r="X818" s="91"/>
      <c r="Y818" s="760" t="s">
        <v>10709</v>
      </c>
      <c r="Z818" s="88"/>
      <c r="AA818" s="88"/>
    </row>
    <row r="819" ht="22.5" customHeight="1">
      <c r="A819" s="91">
        <f>COUNTIF('Call &amp; Chat K.-Laura'!$H$279:$H$1191,H819)</f>
        <v>2</v>
      </c>
      <c r="B819" s="488">
        <v>46099.0</v>
      </c>
      <c r="C819" s="91" t="s">
        <v>83</v>
      </c>
      <c r="D819" s="91" t="s">
        <v>125</v>
      </c>
      <c r="E819" s="91" t="s">
        <v>1472</v>
      </c>
      <c r="F819" s="178">
        <v>46094.0</v>
      </c>
      <c r="G819" s="91" t="s">
        <v>8423</v>
      </c>
      <c r="H819" s="578">
        <v>16202.0</v>
      </c>
      <c r="I819" s="97" t="s">
        <v>8425</v>
      </c>
      <c r="J819" s="97" t="s">
        <v>8426</v>
      </c>
      <c r="K819" s="313" t="s">
        <v>8426</v>
      </c>
      <c r="L819" s="91" t="s">
        <v>8428</v>
      </c>
      <c r="M819" s="91" t="s">
        <v>8429</v>
      </c>
      <c r="N819" s="183">
        <v>45891.0</v>
      </c>
      <c r="O819" s="74">
        <v>45905.0</v>
      </c>
      <c r="P819" s="76" t="s">
        <v>124</v>
      </c>
      <c r="Q819" s="91">
        <v>0.0</v>
      </c>
      <c r="R819" s="83" t="s">
        <v>251</v>
      </c>
      <c r="S819" s="83" t="s">
        <v>127</v>
      </c>
      <c r="T819" s="83" t="s">
        <v>128</v>
      </c>
      <c r="U819" s="83" t="s">
        <v>131</v>
      </c>
      <c r="V819" s="91"/>
      <c r="W819" s="83" t="s">
        <v>1035</v>
      </c>
      <c r="X819" s="91"/>
      <c r="Y819" s="760" t="s">
        <v>10709</v>
      </c>
      <c r="Z819" s="88"/>
      <c r="AA819" s="88"/>
    </row>
    <row r="820" ht="22.5" customHeight="1">
      <c r="A820" s="91">
        <f>COUNTIF('Call &amp; Chat K.-Laura'!$H$279:$H$1191,H820)</f>
        <v>2</v>
      </c>
      <c r="B820" s="488">
        <v>46099.0</v>
      </c>
      <c r="C820" s="91" t="s">
        <v>83</v>
      </c>
      <c r="D820" s="91" t="s">
        <v>125</v>
      </c>
      <c r="E820" s="91" t="s">
        <v>1479</v>
      </c>
      <c r="F820" s="178">
        <v>46094.0</v>
      </c>
      <c r="G820" s="91" t="s">
        <v>8438</v>
      </c>
      <c r="H820" s="578">
        <v>16203.0</v>
      </c>
      <c r="I820" s="97" t="s">
        <v>8440</v>
      </c>
      <c r="J820" s="97" t="s">
        <v>8441</v>
      </c>
      <c r="K820" s="313" t="s">
        <v>8441</v>
      </c>
      <c r="L820" s="91" t="s">
        <v>8442</v>
      </c>
      <c r="M820" s="91" t="s">
        <v>8442</v>
      </c>
      <c r="N820" s="183">
        <v>45892.0</v>
      </c>
      <c r="O820" s="74">
        <v>45905.0</v>
      </c>
      <c r="P820" s="76" t="s">
        <v>124</v>
      </c>
      <c r="Q820" s="91">
        <v>1.0</v>
      </c>
      <c r="R820" s="83" t="s">
        <v>99</v>
      </c>
      <c r="S820" s="83" t="s">
        <v>145</v>
      </c>
      <c r="T820" s="83" t="s">
        <v>101</v>
      </c>
      <c r="U820" s="83" t="s">
        <v>131</v>
      </c>
      <c r="V820" s="91"/>
      <c r="W820" s="83" t="s">
        <v>1035</v>
      </c>
      <c r="X820" s="91"/>
      <c r="Y820" s="558"/>
      <c r="Z820" s="88"/>
      <c r="AA820" s="88"/>
    </row>
    <row r="821" ht="22.5" customHeight="1">
      <c r="A821" s="91">
        <f>COUNTIF('Call &amp; Chat K.-Laura'!$H$279:$H$1191,H821)</f>
        <v>2</v>
      </c>
      <c r="B821" s="488">
        <v>46099.0</v>
      </c>
      <c r="C821" s="91" t="s">
        <v>83</v>
      </c>
      <c r="D821" s="91" t="s">
        <v>125</v>
      </c>
      <c r="E821" s="91" t="s">
        <v>1616</v>
      </c>
      <c r="F821" s="178">
        <v>46094.0</v>
      </c>
      <c r="G821" s="91" t="s">
        <v>8448</v>
      </c>
      <c r="H821" s="578">
        <v>16216.0</v>
      </c>
      <c r="I821" s="97" t="s">
        <v>8452</v>
      </c>
      <c r="J821" s="97" t="s">
        <v>8454</v>
      </c>
      <c r="K821" s="313" t="s">
        <v>8454</v>
      </c>
      <c r="L821" s="91" t="s">
        <v>8455</v>
      </c>
      <c r="M821" s="91" t="s">
        <v>8455</v>
      </c>
      <c r="N821" s="183">
        <v>45893.0</v>
      </c>
      <c r="O821" s="74">
        <v>45907.0</v>
      </c>
      <c r="P821" s="76" t="s">
        <v>143</v>
      </c>
      <c r="Q821" s="91">
        <v>1.0</v>
      </c>
      <c r="R821" s="83" t="s">
        <v>126</v>
      </c>
      <c r="S821" s="83" t="s">
        <v>145</v>
      </c>
      <c r="T821" s="83" t="s">
        <v>101</v>
      </c>
      <c r="U821" s="83" t="s">
        <v>131</v>
      </c>
      <c r="V821" s="91"/>
      <c r="W821" s="83" t="s">
        <v>1035</v>
      </c>
      <c r="X821" s="91"/>
      <c r="Y821" s="558"/>
      <c r="Z821" s="88"/>
      <c r="AA821" s="88"/>
    </row>
    <row r="822" ht="22.5" customHeight="1">
      <c r="A822" s="91">
        <f>COUNTIF('Call &amp; Chat K.-Laura'!$H$279:$H$1191,H822)</f>
        <v>1</v>
      </c>
      <c r="B822" s="488">
        <v>46099.0</v>
      </c>
      <c r="C822" s="91" t="s">
        <v>83</v>
      </c>
      <c r="D822" s="91" t="s">
        <v>125</v>
      </c>
      <c r="E822" s="91" t="s">
        <v>1490</v>
      </c>
      <c r="F822" s="178">
        <v>46094.0</v>
      </c>
      <c r="G822" s="91" t="s">
        <v>10776</v>
      </c>
      <c r="H822" s="578">
        <v>16233.0</v>
      </c>
      <c r="I822" s="97" t="s">
        <v>10777</v>
      </c>
      <c r="J822" s="97" t="s">
        <v>10778</v>
      </c>
      <c r="K822" s="313" t="s">
        <v>10778</v>
      </c>
      <c r="L822" s="91" t="s">
        <v>10779</v>
      </c>
      <c r="M822" s="91" t="s">
        <v>10779</v>
      </c>
      <c r="N822" s="183">
        <v>45894.0</v>
      </c>
      <c r="O822" s="74">
        <v>45908.0</v>
      </c>
      <c r="P822" s="76" t="s">
        <v>124</v>
      </c>
      <c r="Q822" s="91">
        <v>1.0</v>
      </c>
      <c r="R822" s="83" t="s">
        <v>251</v>
      </c>
      <c r="S822" s="83" t="s">
        <v>145</v>
      </c>
      <c r="T822" s="83" t="s">
        <v>101</v>
      </c>
      <c r="U822" s="83" t="s">
        <v>131</v>
      </c>
      <c r="V822" s="91"/>
      <c r="W822" s="83" t="s">
        <v>1035</v>
      </c>
      <c r="X822" s="91"/>
      <c r="Y822" s="558"/>
      <c r="Z822" s="88"/>
      <c r="AA822" s="88"/>
    </row>
    <row r="823" ht="22.5" customHeight="1">
      <c r="A823" s="91">
        <f>COUNTIF('Call &amp; Chat K.-Laura'!$H$279:$H$1191,H823)</f>
        <v>2</v>
      </c>
      <c r="B823" s="488">
        <v>46099.0</v>
      </c>
      <c r="C823" s="91" t="s">
        <v>83</v>
      </c>
      <c r="D823" s="91" t="s">
        <v>125</v>
      </c>
      <c r="E823" s="91">
        <v>170.0</v>
      </c>
      <c r="F823" s="178">
        <v>46090.0</v>
      </c>
      <c r="G823" s="91">
        <v>10589.0</v>
      </c>
      <c r="H823" s="578">
        <v>17707.0</v>
      </c>
      <c r="I823" s="97" t="s">
        <v>10786</v>
      </c>
      <c r="J823" s="97" t="s">
        <v>10788</v>
      </c>
      <c r="K823" s="313" t="s">
        <v>10788</v>
      </c>
      <c r="L823" s="91">
        <v>8.1353313214E10</v>
      </c>
      <c r="M823" s="91">
        <v>8.1353313214E10</v>
      </c>
      <c r="N823" s="183">
        <v>46053.0</v>
      </c>
      <c r="O823" s="74">
        <v>46067.0</v>
      </c>
      <c r="P823" s="76" t="s">
        <v>143</v>
      </c>
      <c r="Q823" s="91">
        <v>1.0</v>
      </c>
      <c r="R823" s="83" t="s">
        <v>126</v>
      </c>
      <c r="S823" s="83" t="s">
        <v>145</v>
      </c>
      <c r="T823" s="83" t="s">
        <v>101</v>
      </c>
      <c r="U823" s="83" t="s">
        <v>131</v>
      </c>
      <c r="V823" s="91"/>
      <c r="W823" s="83" t="s">
        <v>1035</v>
      </c>
      <c r="X823" s="91"/>
      <c r="Y823" s="558"/>
      <c r="Z823" s="88"/>
      <c r="AA823" s="88"/>
    </row>
    <row r="824" ht="22.5" customHeight="1">
      <c r="A824" s="91">
        <f>COUNTIF('Call &amp; Chat K.-Laura'!$H$279:$H$1191,H824)</f>
        <v>2</v>
      </c>
      <c r="B824" s="488">
        <v>46099.0</v>
      </c>
      <c r="C824" s="91" t="s">
        <v>83</v>
      </c>
      <c r="D824" s="91" t="s">
        <v>125</v>
      </c>
      <c r="E824" s="91">
        <v>171.0</v>
      </c>
      <c r="F824" s="178">
        <v>46090.0</v>
      </c>
      <c r="G824" s="91">
        <v>10664.0</v>
      </c>
      <c r="H824" s="578">
        <v>17821.0</v>
      </c>
      <c r="I824" s="97" t="s">
        <v>9808</v>
      </c>
      <c r="J824" s="97" t="s">
        <v>10797</v>
      </c>
      <c r="K824" s="313" t="s">
        <v>10797</v>
      </c>
      <c r="L824" s="91">
        <v>8.1353481877E10</v>
      </c>
      <c r="M824" s="91">
        <v>8.1353481788E10</v>
      </c>
      <c r="N824" s="183">
        <v>46065.0</v>
      </c>
      <c r="O824" s="74">
        <v>46079.0</v>
      </c>
      <c r="P824" s="76" t="s">
        <v>124</v>
      </c>
      <c r="Q824" s="91">
        <v>1.0</v>
      </c>
      <c r="R824" s="83" t="s">
        <v>350</v>
      </c>
      <c r="S824" s="83" t="s">
        <v>145</v>
      </c>
      <c r="T824" s="83" t="s">
        <v>101</v>
      </c>
      <c r="U824" s="83" t="s">
        <v>131</v>
      </c>
      <c r="V824" s="91"/>
      <c r="W824" s="83" t="s">
        <v>1035</v>
      </c>
      <c r="X824" s="91"/>
      <c r="Y824" s="760" t="s">
        <v>10799</v>
      </c>
      <c r="Z824" s="88"/>
      <c r="AA824" s="88"/>
    </row>
    <row r="825" ht="22.5" customHeight="1">
      <c r="A825" s="91">
        <f>COUNTIF('Call &amp; Chat K.-Laura'!$H$279:$H$1191,H825)</f>
        <v>2</v>
      </c>
      <c r="B825" s="488">
        <v>46099.0</v>
      </c>
      <c r="C825" s="91" t="s">
        <v>83</v>
      </c>
      <c r="D825" s="91" t="s">
        <v>125</v>
      </c>
      <c r="E825" s="91">
        <v>172.0</v>
      </c>
      <c r="F825" s="178">
        <v>46090.0</v>
      </c>
      <c r="G825" s="91">
        <v>3918.0</v>
      </c>
      <c r="H825" s="578">
        <v>5150.0</v>
      </c>
      <c r="I825" s="97" t="s">
        <v>10805</v>
      </c>
      <c r="J825" s="97" t="s">
        <v>10806</v>
      </c>
      <c r="K825" s="313" t="s">
        <v>10806</v>
      </c>
      <c r="L825" s="91">
        <v>8.1355556751E10</v>
      </c>
      <c r="M825" s="91">
        <v>8.1355556751E10</v>
      </c>
      <c r="N825" s="183">
        <v>44643.0</v>
      </c>
      <c r="O825" s="74">
        <v>45834.0</v>
      </c>
      <c r="P825" s="76" t="s">
        <v>124</v>
      </c>
      <c r="Q825" s="91">
        <v>0.0</v>
      </c>
      <c r="R825" s="83" t="s">
        <v>292</v>
      </c>
      <c r="S825" s="83" t="s">
        <v>127</v>
      </c>
      <c r="T825" s="83" t="s">
        <v>128</v>
      </c>
      <c r="U825" s="83" t="s">
        <v>873</v>
      </c>
      <c r="V825" s="91"/>
      <c r="W825" s="83" t="s">
        <v>1035</v>
      </c>
      <c r="X825" s="91"/>
      <c r="Y825" s="760" t="s">
        <v>10807</v>
      </c>
      <c r="Z825" s="88"/>
      <c r="AA825" s="88"/>
    </row>
    <row r="826" ht="22.5" customHeight="1">
      <c r="A826" s="91">
        <f>COUNTIF('Call &amp; Chat K.-Laura'!$H$279:$H$1191,H826)</f>
        <v>2</v>
      </c>
      <c r="B826" s="488">
        <v>46099.0</v>
      </c>
      <c r="C826" s="91" t="s">
        <v>83</v>
      </c>
      <c r="D826" s="91" t="s">
        <v>125</v>
      </c>
      <c r="E826" s="91">
        <v>173.0</v>
      </c>
      <c r="F826" s="178">
        <v>46090.0</v>
      </c>
      <c r="G826" s="91">
        <v>9643.0</v>
      </c>
      <c r="H826" s="578">
        <v>15889.0</v>
      </c>
      <c r="I826" s="97" t="s">
        <v>10814</v>
      </c>
      <c r="J826" s="97" t="s">
        <v>10815</v>
      </c>
      <c r="K826" s="313" t="s">
        <v>10815</v>
      </c>
      <c r="L826" s="91">
        <v>8.1355565707E10</v>
      </c>
      <c r="M826" s="91">
        <v>8.1355565707E10</v>
      </c>
      <c r="N826" s="183">
        <v>45854.0</v>
      </c>
      <c r="O826" s="74">
        <v>45868.0</v>
      </c>
      <c r="P826" s="76" t="s">
        <v>124</v>
      </c>
      <c r="Q826" s="91">
        <v>1.0</v>
      </c>
      <c r="R826" s="83" t="s">
        <v>126</v>
      </c>
      <c r="S826" s="83" t="s">
        <v>145</v>
      </c>
      <c r="T826" s="83" t="s">
        <v>101</v>
      </c>
      <c r="U826" s="83" t="s">
        <v>131</v>
      </c>
      <c r="V826" s="91"/>
      <c r="W826" s="83" t="s">
        <v>1035</v>
      </c>
      <c r="X826" s="91"/>
      <c r="Y826" s="558"/>
      <c r="Z826" s="88"/>
      <c r="AA826" s="88"/>
    </row>
    <row r="827" ht="22.5" customHeight="1">
      <c r="A827" s="91">
        <f>COUNTIF('Call &amp; Chat K.-Laura'!$H$279:$H$1191,H827)</f>
        <v>3</v>
      </c>
      <c r="B827" s="488">
        <v>46099.0</v>
      </c>
      <c r="C827" s="91" t="s">
        <v>83</v>
      </c>
      <c r="D827" s="91" t="s">
        <v>125</v>
      </c>
      <c r="E827" s="91">
        <v>174.0</v>
      </c>
      <c r="F827" s="178">
        <v>46090.0</v>
      </c>
      <c r="G827" s="91">
        <v>7435.0</v>
      </c>
      <c r="H827" s="578">
        <v>11253.0</v>
      </c>
      <c r="I827" s="97" t="s">
        <v>6502</v>
      </c>
      <c r="J827" s="97" t="s">
        <v>6503</v>
      </c>
      <c r="K827" s="313" t="s">
        <v>6503</v>
      </c>
      <c r="L827" s="91">
        <v>8.1355953334E10</v>
      </c>
      <c r="M827" s="91">
        <v>8.1355953334E10</v>
      </c>
      <c r="N827" s="183">
        <v>45325.0</v>
      </c>
      <c r="O827" s="74">
        <v>45834.0</v>
      </c>
      <c r="P827" s="76" t="s">
        <v>124</v>
      </c>
      <c r="Q827" s="91">
        <v>1.0</v>
      </c>
      <c r="R827" s="83" t="s">
        <v>126</v>
      </c>
      <c r="S827" s="83" t="s">
        <v>145</v>
      </c>
      <c r="T827" s="83" t="s">
        <v>101</v>
      </c>
      <c r="U827" s="83" t="s">
        <v>131</v>
      </c>
      <c r="V827" s="91"/>
      <c r="W827" s="83" t="s">
        <v>1035</v>
      </c>
      <c r="X827" s="91"/>
      <c r="Y827" s="558"/>
      <c r="Z827" s="88"/>
      <c r="AA827" s="88"/>
    </row>
    <row r="828" ht="22.5" customHeight="1">
      <c r="A828" s="91">
        <f>COUNTIF('Call &amp; Chat K.-Laura'!$H$279:$H$1191,H828)</f>
        <v>2</v>
      </c>
      <c r="B828" s="488">
        <v>46099.0</v>
      </c>
      <c r="C828" s="91" t="s">
        <v>83</v>
      </c>
      <c r="D828" s="91" t="s">
        <v>125</v>
      </c>
      <c r="E828" s="91">
        <v>175.0</v>
      </c>
      <c r="F828" s="178">
        <v>46090.0</v>
      </c>
      <c r="G828" s="91">
        <v>7268.0</v>
      </c>
      <c r="H828" s="578">
        <v>10950.0</v>
      </c>
      <c r="I828" s="97" t="s">
        <v>10818</v>
      </c>
      <c r="J828" s="97" t="s">
        <v>10818</v>
      </c>
      <c r="K828" s="313" t="s">
        <v>10818</v>
      </c>
      <c r="L828" s="91">
        <v>8.1356150731E10</v>
      </c>
      <c r="M828" s="91">
        <v>8.1356150731E10</v>
      </c>
      <c r="N828" s="183">
        <v>45293.0</v>
      </c>
      <c r="O828" s="74">
        <v>45834.0</v>
      </c>
      <c r="P828" s="76" t="s">
        <v>124</v>
      </c>
      <c r="Q828" s="91">
        <v>1.0</v>
      </c>
      <c r="R828" s="83" t="s">
        <v>126</v>
      </c>
      <c r="S828" s="83" t="s">
        <v>145</v>
      </c>
      <c r="T828" s="83" t="s">
        <v>101</v>
      </c>
      <c r="U828" s="83" t="s">
        <v>131</v>
      </c>
      <c r="V828" s="91"/>
      <c r="W828" s="83" t="s">
        <v>1035</v>
      </c>
      <c r="X828" s="91"/>
      <c r="Y828" s="558"/>
      <c r="Z828" s="88"/>
      <c r="AA828" s="88"/>
    </row>
    <row r="829" ht="22.5" customHeight="1">
      <c r="A829" s="91">
        <f>COUNTIF('Call &amp; Chat K.-Laura'!$H$279:$H$1191,H829)</f>
        <v>2</v>
      </c>
      <c r="B829" s="488">
        <v>46111.0</v>
      </c>
      <c r="C829" s="91" t="s">
        <v>83</v>
      </c>
      <c r="D829" s="91" t="s">
        <v>125</v>
      </c>
      <c r="E829" s="91">
        <v>176.0</v>
      </c>
      <c r="F829" s="178">
        <v>46090.0</v>
      </c>
      <c r="G829" s="91">
        <v>9926.0</v>
      </c>
      <c r="H829" s="578">
        <v>16503.0</v>
      </c>
      <c r="I829" s="97" t="s">
        <v>10821</v>
      </c>
      <c r="J829" s="97" t="s">
        <v>10822</v>
      </c>
      <c r="K829" s="313" t="s">
        <v>10823</v>
      </c>
      <c r="L829" s="91">
        <v>8.1356562608E10</v>
      </c>
      <c r="M829" s="91">
        <v>8.1289778697E10</v>
      </c>
      <c r="N829" s="183">
        <v>45933.0</v>
      </c>
      <c r="O829" s="74">
        <v>45947.0</v>
      </c>
      <c r="P829" s="76" t="s">
        <v>98</v>
      </c>
      <c r="Q829" s="91">
        <v>1.0</v>
      </c>
      <c r="R829" s="83" t="s">
        <v>381</v>
      </c>
      <c r="S829" s="83" t="s">
        <v>145</v>
      </c>
      <c r="T829" s="83" t="s">
        <v>101</v>
      </c>
      <c r="U829" s="83" t="s">
        <v>1050</v>
      </c>
      <c r="V829" s="91"/>
      <c r="W829" s="83" t="s">
        <v>1035</v>
      </c>
      <c r="X829" s="91"/>
      <c r="Y829" s="760" t="s">
        <v>10825</v>
      </c>
      <c r="Z829" s="88"/>
      <c r="AA829" s="88"/>
    </row>
    <row r="830" ht="22.5" customHeight="1">
      <c r="A830" s="91">
        <f>COUNTIF('Call &amp; Chat K.-Laura'!$H$279:$H$1191,H830)</f>
        <v>2</v>
      </c>
      <c r="B830" s="488">
        <v>46111.0</v>
      </c>
      <c r="C830" s="91" t="s">
        <v>83</v>
      </c>
      <c r="D830" s="91" t="s">
        <v>125</v>
      </c>
      <c r="E830" s="91">
        <v>177.0</v>
      </c>
      <c r="F830" s="178">
        <v>46090.0</v>
      </c>
      <c r="G830" s="91">
        <v>365.0</v>
      </c>
      <c r="H830" s="578">
        <v>532.0</v>
      </c>
      <c r="I830" s="97" t="s">
        <v>10826</v>
      </c>
      <c r="J830" s="97" t="s">
        <v>10827</v>
      </c>
      <c r="K830" s="313" t="s">
        <v>10827</v>
      </c>
      <c r="L830" s="91">
        <v>8.1356625662E10</v>
      </c>
      <c r="M830" s="91">
        <v>8.1356625662E10</v>
      </c>
      <c r="N830" s="183">
        <v>44319.0</v>
      </c>
      <c r="O830" s="74">
        <v>45834.0</v>
      </c>
      <c r="P830" s="76" t="s">
        <v>124</v>
      </c>
      <c r="Q830" s="91">
        <v>1.0</v>
      </c>
      <c r="R830" s="83" t="s">
        <v>381</v>
      </c>
      <c r="S830" s="83" t="s">
        <v>145</v>
      </c>
      <c r="T830" s="83" t="s">
        <v>101</v>
      </c>
      <c r="U830" s="83" t="s">
        <v>1050</v>
      </c>
      <c r="V830" s="91"/>
      <c r="W830" s="83" t="s">
        <v>1035</v>
      </c>
      <c r="X830" s="91"/>
      <c r="Y830" s="760" t="s">
        <v>10829</v>
      </c>
      <c r="Z830" s="88"/>
      <c r="AA830" s="88"/>
    </row>
    <row r="831" ht="22.5" customHeight="1">
      <c r="A831" s="91">
        <f>COUNTIF('Call &amp; Chat K.-Laura'!$H$279:$H$1191,H831)</f>
        <v>2</v>
      </c>
      <c r="B831" s="488">
        <v>46099.0</v>
      </c>
      <c r="C831" s="91" t="s">
        <v>83</v>
      </c>
      <c r="D831" s="91" t="s">
        <v>125</v>
      </c>
      <c r="E831" s="91">
        <v>178.0</v>
      </c>
      <c r="F831" s="178">
        <v>46090.0</v>
      </c>
      <c r="G831" s="91">
        <v>7956.0</v>
      </c>
      <c r="H831" s="578">
        <v>12273.0</v>
      </c>
      <c r="I831" s="97" t="s">
        <v>5489</v>
      </c>
      <c r="J831" s="97" t="s">
        <v>5490</v>
      </c>
      <c r="K831" s="313" t="s">
        <v>5490</v>
      </c>
      <c r="L831" s="91">
        <v>8.1357151092E10</v>
      </c>
      <c r="M831" s="91">
        <v>8.1357151092E10</v>
      </c>
      <c r="N831" s="183">
        <v>45441.0</v>
      </c>
      <c r="O831" s="74">
        <v>45834.0</v>
      </c>
      <c r="P831" s="76" t="s">
        <v>213</v>
      </c>
      <c r="Q831" s="91">
        <v>1.0</v>
      </c>
      <c r="R831" s="83" t="s">
        <v>126</v>
      </c>
      <c r="S831" s="83" t="s">
        <v>145</v>
      </c>
      <c r="T831" s="83" t="s">
        <v>101</v>
      </c>
      <c r="U831" s="83" t="s">
        <v>131</v>
      </c>
      <c r="V831" s="91"/>
      <c r="W831" s="83" t="s">
        <v>1035</v>
      </c>
      <c r="X831" s="91"/>
      <c r="Y831" s="558"/>
      <c r="Z831" s="88"/>
      <c r="AA831" s="88"/>
    </row>
    <row r="832" ht="22.5" customHeight="1">
      <c r="A832" s="91">
        <f>COUNTIF('Call &amp; Chat K.-Laura'!$H$279:$H$1191,H832)</f>
        <v>2</v>
      </c>
      <c r="B832" s="488">
        <v>46099.0</v>
      </c>
      <c r="C832" s="91" t="s">
        <v>83</v>
      </c>
      <c r="D832" s="91" t="s">
        <v>125</v>
      </c>
      <c r="E832" s="91">
        <v>179.0</v>
      </c>
      <c r="F832" s="178">
        <v>46090.0</v>
      </c>
      <c r="G832" s="91">
        <v>10713.0</v>
      </c>
      <c r="H832" s="578">
        <v>17900.0</v>
      </c>
      <c r="I832" s="97" t="s">
        <v>2340</v>
      </c>
      <c r="J832" s="97" t="s">
        <v>2341</v>
      </c>
      <c r="K832" s="313" t="s">
        <v>2341</v>
      </c>
      <c r="L832" s="91">
        <v>8.1357202912E10</v>
      </c>
      <c r="M832" s="91">
        <v>8.1357202912E10</v>
      </c>
      <c r="N832" s="183">
        <v>46071.0</v>
      </c>
      <c r="O832" s="74">
        <v>46085.0</v>
      </c>
      <c r="P832" s="76" t="s">
        <v>124</v>
      </c>
      <c r="Q832" s="91">
        <v>1.0</v>
      </c>
      <c r="R832" s="83" t="s">
        <v>126</v>
      </c>
      <c r="S832" s="83" t="s">
        <v>145</v>
      </c>
      <c r="T832" s="83" t="s">
        <v>101</v>
      </c>
      <c r="U832" s="83" t="s">
        <v>131</v>
      </c>
      <c r="V832" s="91"/>
      <c r="W832" s="83" t="s">
        <v>1035</v>
      </c>
      <c r="X832" s="91"/>
      <c r="Y832" s="558"/>
      <c r="Z832" s="88"/>
      <c r="AA832" s="88"/>
    </row>
    <row r="833" ht="22.5" customHeight="1">
      <c r="A833" s="91">
        <f>COUNTIF('Call &amp; Chat K.-Laura'!$H$279:$H$1191,H833)</f>
        <v>3</v>
      </c>
      <c r="B833" s="488">
        <v>46099.0</v>
      </c>
      <c r="C833" s="91" t="s">
        <v>83</v>
      </c>
      <c r="D833" s="91" t="s">
        <v>125</v>
      </c>
      <c r="E833" s="91">
        <v>180.0</v>
      </c>
      <c r="F833" s="178">
        <v>46090.0</v>
      </c>
      <c r="G833" s="91">
        <v>7468.0</v>
      </c>
      <c r="H833" s="578">
        <v>11319.0</v>
      </c>
      <c r="I833" s="97" t="s">
        <v>6761</v>
      </c>
      <c r="J833" s="97" t="s">
        <v>6762</v>
      </c>
      <c r="K833" s="313" t="s">
        <v>6762</v>
      </c>
      <c r="L833" s="91">
        <v>8.1357725494E10</v>
      </c>
      <c r="M833" s="91">
        <v>8.1357725494E10</v>
      </c>
      <c r="N833" s="183">
        <v>45332.0</v>
      </c>
      <c r="O833" s="74">
        <v>45834.0</v>
      </c>
      <c r="P833" s="76" t="s">
        <v>548</v>
      </c>
      <c r="Q833" s="91">
        <v>0.0</v>
      </c>
      <c r="R833" s="83" t="s">
        <v>251</v>
      </c>
      <c r="S833" s="83" t="s">
        <v>195</v>
      </c>
      <c r="T833" s="83" t="s">
        <v>128</v>
      </c>
      <c r="U833" s="83" t="s">
        <v>302</v>
      </c>
      <c r="V833" s="91"/>
      <c r="W833" s="83" t="s">
        <v>1035</v>
      </c>
      <c r="X833" s="91"/>
      <c r="Y833" s="760" t="s">
        <v>10709</v>
      </c>
      <c r="Z833" s="88"/>
      <c r="AA833" s="88"/>
    </row>
    <row r="834" ht="22.5" customHeight="1">
      <c r="A834" s="91">
        <f>COUNTIF('Call &amp; Chat K.-Laura'!$H$279:$H$1191,H834)</f>
        <v>2</v>
      </c>
      <c r="B834" s="488">
        <v>46099.0</v>
      </c>
      <c r="C834" s="91" t="s">
        <v>83</v>
      </c>
      <c r="D834" s="91" t="s">
        <v>125</v>
      </c>
      <c r="E834" s="91">
        <v>181.0</v>
      </c>
      <c r="F834" s="178">
        <v>46090.0</v>
      </c>
      <c r="G834" s="91">
        <v>7137.0</v>
      </c>
      <c r="H834" s="578">
        <v>10670.0</v>
      </c>
      <c r="I834" s="97" t="s">
        <v>10832</v>
      </c>
      <c r="J834" s="97" t="s">
        <v>10833</v>
      </c>
      <c r="K834" s="313" t="s">
        <v>10833</v>
      </c>
      <c r="L834" s="91">
        <v>8.135818102E10</v>
      </c>
      <c r="M834" s="91">
        <v>8.135818102E10</v>
      </c>
      <c r="N834" s="183">
        <v>45248.0</v>
      </c>
      <c r="O834" s="74">
        <v>45834.0</v>
      </c>
      <c r="P834" s="76" t="s">
        <v>461</v>
      </c>
      <c r="Q834" s="91">
        <v>1.0</v>
      </c>
      <c r="R834" s="83" t="s">
        <v>381</v>
      </c>
      <c r="S834" s="83" t="s">
        <v>145</v>
      </c>
      <c r="T834" s="83" t="s">
        <v>101</v>
      </c>
      <c r="U834" s="83" t="s">
        <v>131</v>
      </c>
      <c r="V834" s="91"/>
      <c r="W834" s="83" t="s">
        <v>1035</v>
      </c>
      <c r="X834" s="91"/>
      <c r="Y834" s="760" t="s">
        <v>10838</v>
      </c>
      <c r="Z834" s="88"/>
      <c r="AA834" s="88"/>
    </row>
    <row r="835" ht="22.5" customHeight="1">
      <c r="A835" s="91">
        <f>COUNTIF('Call &amp; Chat K.-Laura'!$H$279:$H$1191,H835)</f>
        <v>2</v>
      </c>
      <c r="B835" s="488">
        <v>46099.0</v>
      </c>
      <c r="C835" s="91" t="s">
        <v>83</v>
      </c>
      <c r="D835" s="91" t="s">
        <v>125</v>
      </c>
      <c r="E835" s="91">
        <v>182.0</v>
      </c>
      <c r="F835" s="178">
        <v>46090.0</v>
      </c>
      <c r="G835" s="91">
        <v>7545.0</v>
      </c>
      <c r="H835" s="578">
        <v>11487.0</v>
      </c>
      <c r="I835" s="97" t="s">
        <v>5820</v>
      </c>
      <c r="J835" s="97" t="s">
        <v>5821</v>
      </c>
      <c r="K835" s="313" t="s">
        <v>5821</v>
      </c>
      <c r="L835" s="91">
        <v>8.1358775528E10</v>
      </c>
      <c r="M835" s="91">
        <v>8.1385775528E10</v>
      </c>
      <c r="N835" s="183">
        <v>45353.0</v>
      </c>
      <c r="O835" s="74">
        <v>45834.0</v>
      </c>
      <c r="P835" s="76" t="s">
        <v>124</v>
      </c>
      <c r="Q835" s="91">
        <v>1.0</v>
      </c>
      <c r="R835" s="83" t="s">
        <v>126</v>
      </c>
      <c r="S835" s="83" t="s">
        <v>145</v>
      </c>
      <c r="T835" s="83" t="s">
        <v>101</v>
      </c>
      <c r="U835" s="83" t="s">
        <v>131</v>
      </c>
      <c r="V835" s="91"/>
      <c r="W835" s="83" t="s">
        <v>1035</v>
      </c>
      <c r="X835" s="91"/>
      <c r="Y835" s="558"/>
      <c r="Z835" s="88"/>
      <c r="AA835" s="88"/>
    </row>
    <row r="836" ht="22.5" customHeight="1">
      <c r="A836" s="91">
        <f>COUNTIF('Call &amp; Chat K.-Laura'!$H$279:$H$1191,H836)</f>
        <v>2</v>
      </c>
      <c r="B836" s="488">
        <v>46099.0</v>
      </c>
      <c r="C836" s="91" t="s">
        <v>83</v>
      </c>
      <c r="D836" s="91" t="s">
        <v>125</v>
      </c>
      <c r="E836" s="91">
        <v>184.0</v>
      </c>
      <c r="F836" s="178">
        <v>46090.0</v>
      </c>
      <c r="G836" s="91">
        <v>8162.0</v>
      </c>
      <c r="H836" s="578">
        <v>12677.0</v>
      </c>
      <c r="I836" s="97" t="s">
        <v>10848</v>
      </c>
      <c r="J836" s="97" t="s">
        <v>10849</v>
      </c>
      <c r="K836" s="313" t="s">
        <v>10849</v>
      </c>
      <c r="L836" s="91">
        <v>8.1359338126E10</v>
      </c>
      <c r="M836" s="91">
        <v>8.1359338126E10</v>
      </c>
      <c r="N836" s="183">
        <v>45477.0</v>
      </c>
      <c r="O836" s="74">
        <v>45834.0</v>
      </c>
      <c r="P836" s="76" t="s">
        <v>696</v>
      </c>
      <c r="Q836" s="91">
        <v>1.0</v>
      </c>
      <c r="R836" s="83" t="s">
        <v>126</v>
      </c>
      <c r="S836" s="83" t="s">
        <v>145</v>
      </c>
      <c r="T836" s="83" t="s">
        <v>101</v>
      </c>
      <c r="U836" s="83" t="s">
        <v>131</v>
      </c>
      <c r="V836" s="91"/>
      <c r="W836" s="83" t="s">
        <v>1035</v>
      </c>
      <c r="X836" s="91"/>
      <c r="Y836" s="558"/>
      <c r="Z836" s="88"/>
      <c r="AA836" s="88"/>
    </row>
    <row r="837" ht="22.5" customHeight="1">
      <c r="A837" s="91">
        <f>COUNTIF('Call &amp; Chat K.-Laura'!$H$279:$H$1191,H837)</f>
        <v>3</v>
      </c>
      <c r="B837" s="488">
        <v>46099.0</v>
      </c>
      <c r="C837" s="91" t="s">
        <v>83</v>
      </c>
      <c r="D837" s="91" t="s">
        <v>125</v>
      </c>
      <c r="E837" s="91">
        <v>185.0</v>
      </c>
      <c r="F837" s="178">
        <v>46090.0</v>
      </c>
      <c r="G837" s="91">
        <v>10407.0</v>
      </c>
      <c r="H837" s="578">
        <v>17390.0</v>
      </c>
      <c r="I837" s="97" t="s">
        <v>8254</v>
      </c>
      <c r="J837" s="97" t="s">
        <v>8254</v>
      </c>
      <c r="K837" s="313" t="s">
        <v>8254</v>
      </c>
      <c r="L837" s="91">
        <v>8.1359457002E10</v>
      </c>
      <c r="M837" s="91">
        <v>8.1359457002E10</v>
      </c>
      <c r="N837" s="183">
        <v>46024.0</v>
      </c>
      <c r="O837" s="74">
        <v>46038.0</v>
      </c>
      <c r="P837" s="76" t="s">
        <v>143</v>
      </c>
      <c r="Q837" s="91">
        <v>1.0</v>
      </c>
      <c r="R837" s="83" t="s">
        <v>126</v>
      </c>
      <c r="S837" s="83" t="s">
        <v>145</v>
      </c>
      <c r="T837" s="83" t="s">
        <v>101</v>
      </c>
      <c r="U837" s="83" t="s">
        <v>131</v>
      </c>
      <c r="V837" s="91"/>
      <c r="W837" s="83" t="s">
        <v>1035</v>
      </c>
      <c r="X837" s="91"/>
      <c r="Y837" s="558"/>
      <c r="Z837" s="88"/>
      <c r="AA837" s="88"/>
    </row>
    <row r="838" ht="22.5" customHeight="1">
      <c r="A838" s="91">
        <f>COUNTIF('Call &amp; Chat K.-Laura'!$H$279:$H$1191,H838)</f>
        <v>2</v>
      </c>
      <c r="B838" s="488">
        <v>46099.0</v>
      </c>
      <c r="C838" s="91" t="s">
        <v>83</v>
      </c>
      <c r="D838" s="91" t="s">
        <v>125</v>
      </c>
      <c r="E838" s="91">
        <v>187.0</v>
      </c>
      <c r="F838" s="178">
        <v>46090.0</v>
      </c>
      <c r="G838" s="91">
        <v>8413.0</v>
      </c>
      <c r="H838" s="578">
        <v>13214.0</v>
      </c>
      <c r="I838" s="97" t="s">
        <v>10863</v>
      </c>
      <c r="J838" s="97" t="s">
        <v>10865</v>
      </c>
      <c r="K838" s="313" t="s">
        <v>10865</v>
      </c>
      <c r="L838" s="91">
        <v>8.1360103988E10</v>
      </c>
      <c r="M838" s="91">
        <v>8.121137707E10</v>
      </c>
      <c r="N838" s="183">
        <v>45539.0</v>
      </c>
      <c r="O838" s="74">
        <v>45834.0</v>
      </c>
      <c r="P838" s="76" t="s">
        <v>124</v>
      </c>
      <c r="Q838" s="91">
        <v>1.0</v>
      </c>
      <c r="R838" s="83" t="s">
        <v>126</v>
      </c>
      <c r="S838" s="83" t="s">
        <v>145</v>
      </c>
      <c r="T838" s="83" t="s">
        <v>101</v>
      </c>
      <c r="U838" s="83" t="s">
        <v>131</v>
      </c>
      <c r="V838" s="91"/>
      <c r="W838" s="83" t="s">
        <v>1035</v>
      </c>
      <c r="X838" s="91"/>
      <c r="Y838" s="558"/>
      <c r="Z838" s="88"/>
      <c r="AA838" s="88"/>
    </row>
    <row r="839" ht="22.5" customHeight="1">
      <c r="A839" s="91">
        <f>COUNTIF('Call &amp; Chat K.-Laura'!$H$279:$H$1191,H839)</f>
        <v>2</v>
      </c>
      <c r="B839" s="488">
        <v>46099.0</v>
      </c>
      <c r="C839" s="91" t="s">
        <v>83</v>
      </c>
      <c r="D839" s="91" t="s">
        <v>125</v>
      </c>
      <c r="E839" s="91">
        <v>190.0</v>
      </c>
      <c r="F839" s="178">
        <v>46090.0</v>
      </c>
      <c r="G839" s="91">
        <v>8209.0</v>
      </c>
      <c r="H839" s="578">
        <v>12792.0</v>
      </c>
      <c r="I839" s="97" t="s">
        <v>10867</v>
      </c>
      <c r="J839" s="97" t="s">
        <v>10868</v>
      </c>
      <c r="K839" s="313" t="s">
        <v>10868</v>
      </c>
      <c r="L839" s="91">
        <v>8.1360584808E10</v>
      </c>
      <c r="M839" s="91">
        <v>8.1330584808E10</v>
      </c>
      <c r="N839" s="183">
        <v>45489.0</v>
      </c>
      <c r="O839" s="74">
        <v>45834.0</v>
      </c>
      <c r="P839" s="76" t="s">
        <v>124</v>
      </c>
      <c r="Q839" s="91">
        <v>1.0</v>
      </c>
      <c r="R839" s="83" t="s">
        <v>126</v>
      </c>
      <c r="S839" s="83" t="s">
        <v>145</v>
      </c>
      <c r="T839" s="83" t="s">
        <v>101</v>
      </c>
      <c r="U839" s="83" t="s">
        <v>131</v>
      </c>
      <c r="V839" s="91"/>
      <c r="W839" s="83" t="s">
        <v>1035</v>
      </c>
      <c r="X839" s="91"/>
      <c r="Y839" s="558"/>
      <c r="Z839" s="88"/>
      <c r="AA839" s="88"/>
    </row>
    <row r="840" ht="22.5" customHeight="1">
      <c r="A840" s="91">
        <f>COUNTIF('Call &amp; Chat K.-Laura'!$H$279:$H$1191,H840)</f>
        <v>2</v>
      </c>
      <c r="B840" s="488">
        <v>46099.0</v>
      </c>
      <c r="C840" s="91" t="s">
        <v>83</v>
      </c>
      <c r="D840" s="91" t="s">
        <v>125</v>
      </c>
      <c r="E840" s="91">
        <v>193.0</v>
      </c>
      <c r="F840" s="178">
        <v>46090.0</v>
      </c>
      <c r="G840" s="91">
        <v>8470.0</v>
      </c>
      <c r="H840" s="578">
        <v>13331.0</v>
      </c>
      <c r="I840" s="97" t="s">
        <v>10877</v>
      </c>
      <c r="J840" s="97" t="s">
        <v>10878</v>
      </c>
      <c r="K840" s="313" t="s">
        <v>10878</v>
      </c>
      <c r="L840" s="91">
        <v>8.1361393916E10</v>
      </c>
      <c r="M840" s="182"/>
      <c r="N840" s="183">
        <v>45553.0</v>
      </c>
      <c r="O840" s="74">
        <v>45834.0</v>
      </c>
      <c r="P840" s="76" t="s">
        <v>124</v>
      </c>
      <c r="Q840" s="91">
        <v>1.0</v>
      </c>
      <c r="R840" s="83" t="s">
        <v>126</v>
      </c>
      <c r="S840" s="83" t="s">
        <v>145</v>
      </c>
      <c r="T840" s="83" t="s">
        <v>101</v>
      </c>
      <c r="U840" s="83" t="s">
        <v>131</v>
      </c>
      <c r="V840" s="91"/>
      <c r="W840" s="83" t="s">
        <v>1035</v>
      </c>
      <c r="X840" s="91"/>
      <c r="Y840" s="558"/>
      <c r="Z840" s="88"/>
      <c r="AA840" s="88"/>
    </row>
    <row r="841" ht="22.5" customHeight="1">
      <c r="A841" s="91">
        <f>COUNTIF('Call &amp; Chat K.-Laura'!$H$279:$H$1191,H841)</f>
        <v>2</v>
      </c>
      <c r="B841" s="488">
        <v>46099.0</v>
      </c>
      <c r="C841" s="91" t="s">
        <v>83</v>
      </c>
      <c r="D841" s="91" t="s">
        <v>125</v>
      </c>
      <c r="E841" s="91">
        <v>194.0</v>
      </c>
      <c r="F841" s="178">
        <v>46090.0</v>
      </c>
      <c r="G841" s="91">
        <v>7522.0</v>
      </c>
      <c r="H841" s="578">
        <v>11438.0</v>
      </c>
      <c r="I841" s="97" t="s">
        <v>10880</v>
      </c>
      <c r="J841" s="97" t="s">
        <v>10881</v>
      </c>
      <c r="K841" s="313" t="s">
        <v>10881</v>
      </c>
      <c r="L841" s="91">
        <v>8.1361484827E10</v>
      </c>
      <c r="M841" s="91">
        <v>8.1361484827E10</v>
      </c>
      <c r="N841" s="183">
        <v>45346.0</v>
      </c>
      <c r="O841" s="74">
        <v>45834.0</v>
      </c>
      <c r="P841" s="76" t="s">
        <v>124</v>
      </c>
      <c r="Q841" s="91">
        <v>1.0</v>
      </c>
      <c r="R841" s="83" t="s">
        <v>126</v>
      </c>
      <c r="S841" s="83" t="s">
        <v>145</v>
      </c>
      <c r="T841" s="83" t="s">
        <v>101</v>
      </c>
      <c r="U841" s="83" t="s">
        <v>131</v>
      </c>
      <c r="V841" s="91"/>
      <c r="W841" s="83" t="s">
        <v>1035</v>
      </c>
      <c r="X841" s="91"/>
      <c r="Y841" s="558"/>
      <c r="Z841" s="88"/>
      <c r="AA841" s="88"/>
    </row>
    <row r="842" ht="22.5" customHeight="1">
      <c r="A842" s="91">
        <f>COUNTIF('Call &amp; Chat K.-Laura'!$H$279:$H$1191,H842)</f>
        <v>2</v>
      </c>
      <c r="B842" s="488">
        <v>46099.0</v>
      </c>
      <c r="C842" s="91" t="s">
        <v>83</v>
      </c>
      <c r="D842" s="91" t="s">
        <v>125</v>
      </c>
      <c r="E842" s="91">
        <v>195.0</v>
      </c>
      <c r="F842" s="178">
        <v>46090.0</v>
      </c>
      <c r="G842" s="91">
        <v>10719.0</v>
      </c>
      <c r="H842" s="578">
        <v>17906.0</v>
      </c>
      <c r="I842" s="97" t="s">
        <v>9860</v>
      </c>
      <c r="J842" s="97" t="s">
        <v>9860</v>
      </c>
      <c r="K842" s="313" t="s">
        <v>9860</v>
      </c>
      <c r="L842" s="91">
        <v>8.13615353E10</v>
      </c>
      <c r="M842" s="91">
        <v>8.13615353E10</v>
      </c>
      <c r="N842" s="183">
        <v>46072.0</v>
      </c>
      <c r="O842" s="74">
        <v>46086.0</v>
      </c>
      <c r="P842" s="76" t="s">
        <v>143</v>
      </c>
      <c r="Q842" s="91">
        <v>0.0</v>
      </c>
      <c r="R842" s="83" t="s">
        <v>292</v>
      </c>
      <c r="S842" s="83" t="s">
        <v>145</v>
      </c>
      <c r="T842" s="83" t="s">
        <v>101</v>
      </c>
      <c r="U842" s="83" t="s">
        <v>664</v>
      </c>
      <c r="V842" s="91"/>
      <c r="W842" s="83" t="s">
        <v>1035</v>
      </c>
      <c r="X842" s="91"/>
      <c r="Y842" s="760" t="s">
        <v>10891</v>
      </c>
      <c r="Z842" s="88"/>
      <c r="AA842" s="88"/>
    </row>
    <row r="843" ht="22.5" customHeight="1">
      <c r="A843" s="91">
        <f>COUNTIF('Call &amp; Chat K.-Laura'!$H$279:$H$1191,H843)</f>
        <v>2</v>
      </c>
      <c r="B843" s="488">
        <v>46111.0</v>
      </c>
      <c r="C843" s="91" t="s">
        <v>83</v>
      </c>
      <c r="D843" s="91" t="s">
        <v>125</v>
      </c>
      <c r="E843" s="91">
        <v>196.0</v>
      </c>
      <c r="F843" s="178">
        <v>46090.0</v>
      </c>
      <c r="G843" s="91">
        <v>10319.0</v>
      </c>
      <c r="H843" s="578">
        <v>17159.0</v>
      </c>
      <c r="I843" s="97" t="s">
        <v>10897</v>
      </c>
      <c r="J843" s="97" t="s">
        <v>10897</v>
      </c>
      <c r="K843" s="313" t="s">
        <v>10897</v>
      </c>
      <c r="L843" s="91">
        <v>8.1361680509E10</v>
      </c>
      <c r="M843" s="91">
        <v>8.5359750224E10</v>
      </c>
      <c r="N843" s="183">
        <v>46007.0</v>
      </c>
      <c r="O843" s="74">
        <v>46021.0</v>
      </c>
      <c r="P843" s="76" t="s">
        <v>4321</v>
      </c>
      <c r="Q843" s="91">
        <v>1.0</v>
      </c>
      <c r="R843" s="83" t="s">
        <v>381</v>
      </c>
      <c r="S843" s="83" t="s">
        <v>195</v>
      </c>
      <c r="T843" s="83" t="s">
        <v>101</v>
      </c>
      <c r="U843" s="83" t="s">
        <v>1050</v>
      </c>
      <c r="V843" s="91"/>
      <c r="W843" s="83" t="s">
        <v>1035</v>
      </c>
      <c r="X843" s="91"/>
      <c r="Y843" s="760" t="s">
        <v>10901</v>
      </c>
      <c r="Z843" s="88"/>
      <c r="AA843" s="88"/>
    </row>
    <row r="844" ht="22.5" customHeight="1">
      <c r="A844" s="91">
        <f>COUNTIF('Call &amp; Chat K.-Laura'!$H$279:$H$1191,H844)</f>
        <v>2</v>
      </c>
      <c r="B844" s="488">
        <v>46099.0</v>
      </c>
      <c r="C844" s="91" t="s">
        <v>83</v>
      </c>
      <c r="D844" s="91" t="s">
        <v>125</v>
      </c>
      <c r="E844" s="91">
        <v>197.0</v>
      </c>
      <c r="F844" s="178">
        <v>46090.0</v>
      </c>
      <c r="G844" s="91">
        <v>334.0</v>
      </c>
      <c r="H844" s="578">
        <v>500.0</v>
      </c>
      <c r="I844" s="97" t="s">
        <v>10902</v>
      </c>
      <c r="J844" s="97" t="s">
        <v>10903</v>
      </c>
      <c r="K844" s="313" t="s">
        <v>10903</v>
      </c>
      <c r="L844" s="91">
        <v>8.1362103193E10</v>
      </c>
      <c r="M844" s="91">
        <v>8.1362103193E10</v>
      </c>
      <c r="N844" s="183">
        <v>44317.0</v>
      </c>
      <c r="O844" s="176">
        <v>45791.0</v>
      </c>
      <c r="P844" s="76" t="s">
        <v>124</v>
      </c>
      <c r="Q844" s="91">
        <v>0.0</v>
      </c>
      <c r="R844" s="83" t="s">
        <v>292</v>
      </c>
      <c r="S844" s="83" t="s">
        <v>292</v>
      </c>
      <c r="T844" s="83" t="s">
        <v>128</v>
      </c>
      <c r="U844" s="83" t="s">
        <v>873</v>
      </c>
      <c r="V844" s="91"/>
      <c r="W844" s="83" t="s">
        <v>1035</v>
      </c>
      <c r="X844" s="91"/>
      <c r="Y844" s="760" t="s">
        <v>10807</v>
      </c>
      <c r="Z844" s="88"/>
      <c r="AA844" s="88"/>
    </row>
    <row r="845" ht="22.5" customHeight="1">
      <c r="A845" s="91">
        <f>COUNTIF('Call &amp; Chat K.-Laura'!$H$279:$H$1191,H845)</f>
        <v>2</v>
      </c>
      <c r="B845" s="488">
        <v>46099.0</v>
      </c>
      <c r="C845" s="91" t="s">
        <v>83</v>
      </c>
      <c r="D845" s="91" t="s">
        <v>125</v>
      </c>
      <c r="E845" s="91">
        <v>199.0</v>
      </c>
      <c r="F845" s="178">
        <v>46090.0</v>
      </c>
      <c r="G845" s="91">
        <v>10292.0</v>
      </c>
      <c r="H845" s="839">
        <v>17110.0</v>
      </c>
      <c r="I845" s="97" t="s">
        <v>10914</v>
      </c>
      <c r="J845" s="97" t="s">
        <v>253</v>
      </c>
      <c r="K845" s="313" t="s">
        <v>253</v>
      </c>
      <c r="L845" s="91">
        <v>8.1363203293E10</v>
      </c>
      <c r="M845" s="91">
        <v>8.1363203293E10</v>
      </c>
      <c r="N845" s="183">
        <v>46001.0</v>
      </c>
      <c r="O845" s="74">
        <v>46015.0</v>
      </c>
      <c r="P845" s="76" t="s">
        <v>124</v>
      </c>
      <c r="Q845" s="91">
        <v>0.0</v>
      </c>
      <c r="R845" s="83" t="s">
        <v>251</v>
      </c>
      <c r="S845" s="83" t="s">
        <v>195</v>
      </c>
      <c r="T845" s="83" t="s">
        <v>128</v>
      </c>
      <c r="U845" s="83" t="s">
        <v>131</v>
      </c>
      <c r="V845" s="91"/>
      <c r="W845" s="83" t="s">
        <v>1035</v>
      </c>
      <c r="X845" s="91"/>
      <c r="Y845" s="760" t="s">
        <v>10709</v>
      </c>
      <c r="Z845" s="88"/>
      <c r="AA845" s="88"/>
    </row>
    <row r="846" ht="22.5" customHeight="1">
      <c r="A846" s="91">
        <f>COUNTIF('Call &amp; Chat K.-Laura'!$H$279:$H$1191,H846)</f>
        <v>2</v>
      </c>
      <c r="B846" s="488">
        <v>46099.0</v>
      </c>
      <c r="C846" s="91" t="s">
        <v>83</v>
      </c>
      <c r="D846" s="91" t="s">
        <v>125</v>
      </c>
      <c r="E846" s="91">
        <v>200.0</v>
      </c>
      <c r="F846" s="178">
        <v>46090.0</v>
      </c>
      <c r="G846" s="91">
        <v>8492.0</v>
      </c>
      <c r="H846" s="578">
        <v>13368.0</v>
      </c>
      <c r="I846" s="97" t="s">
        <v>10916</v>
      </c>
      <c r="J846" s="97" t="s">
        <v>10917</v>
      </c>
      <c r="K846" s="313" t="s">
        <v>10917</v>
      </c>
      <c r="L846" s="91">
        <v>8.1363310692E10</v>
      </c>
      <c r="M846" s="91">
        <v>8.1363310692E10</v>
      </c>
      <c r="N846" s="183">
        <v>45556.0</v>
      </c>
      <c r="O846" s="74">
        <v>45834.0</v>
      </c>
      <c r="P846" s="76" t="s">
        <v>86</v>
      </c>
      <c r="Q846" s="91">
        <v>1.0</v>
      </c>
      <c r="R846" s="83" t="s">
        <v>251</v>
      </c>
      <c r="S846" s="83" t="s">
        <v>195</v>
      </c>
      <c r="T846" s="83" t="s">
        <v>128</v>
      </c>
      <c r="U846" s="83" t="s">
        <v>131</v>
      </c>
      <c r="V846" s="91"/>
      <c r="W846" s="83" t="s">
        <v>1035</v>
      </c>
      <c r="X846" s="91"/>
      <c r="Y846" s="558"/>
      <c r="Z846" s="88"/>
      <c r="AA846" s="88"/>
    </row>
    <row r="847" ht="22.5" customHeight="1">
      <c r="A847" s="91">
        <f>COUNTIF('Call &amp; Chat K.-Laura'!$H$279:$H$1191,H847)</f>
        <v>3</v>
      </c>
      <c r="B847" s="488">
        <v>46099.0</v>
      </c>
      <c r="C847" s="91" t="s">
        <v>83</v>
      </c>
      <c r="D847" s="91" t="s">
        <v>125</v>
      </c>
      <c r="E847" s="91">
        <v>201.0</v>
      </c>
      <c r="F847" s="178">
        <v>46090.0</v>
      </c>
      <c r="G847" s="91">
        <v>10051.0</v>
      </c>
      <c r="H847" s="578">
        <v>16723.0</v>
      </c>
      <c r="I847" s="97" t="s">
        <v>8142</v>
      </c>
      <c r="J847" s="97" t="s">
        <v>8143</v>
      </c>
      <c r="K847" s="313" t="s">
        <v>8143</v>
      </c>
      <c r="L847" s="91">
        <v>8.1363488333E10</v>
      </c>
      <c r="M847" s="91">
        <v>8.1363488333E10</v>
      </c>
      <c r="N847" s="183">
        <v>45961.0</v>
      </c>
      <c r="O847" s="74">
        <v>45975.0</v>
      </c>
      <c r="P847" s="76" t="s">
        <v>124</v>
      </c>
      <c r="Q847" s="91">
        <v>1.0</v>
      </c>
      <c r="R847" s="83" t="s">
        <v>251</v>
      </c>
      <c r="S847" s="83" t="s">
        <v>145</v>
      </c>
      <c r="T847" s="83" t="s">
        <v>101</v>
      </c>
      <c r="U847" s="83" t="s">
        <v>131</v>
      </c>
      <c r="V847" s="91"/>
      <c r="W847" s="83" t="s">
        <v>1035</v>
      </c>
      <c r="X847" s="91"/>
      <c r="Y847" s="558"/>
      <c r="Z847" s="88"/>
      <c r="AA847" s="88"/>
    </row>
    <row r="848" ht="22.5" customHeight="1">
      <c r="A848" s="91">
        <f>COUNTIF('Call &amp; Chat K.-Laura'!$H$279:$H$1191,H848)</f>
        <v>2</v>
      </c>
      <c r="B848" s="488">
        <v>46099.0</v>
      </c>
      <c r="C848" s="91" t="s">
        <v>83</v>
      </c>
      <c r="D848" s="91" t="s">
        <v>125</v>
      </c>
      <c r="E848" s="91">
        <v>202.0</v>
      </c>
      <c r="F848" s="178">
        <v>46090.0</v>
      </c>
      <c r="G848" s="91">
        <v>8654.0</v>
      </c>
      <c r="H848" s="578">
        <v>13697.0</v>
      </c>
      <c r="I848" s="97" t="s">
        <v>10918</v>
      </c>
      <c r="J848" s="558">
        <v>8.1363835404E10</v>
      </c>
      <c r="K848" s="635">
        <v>8.1363835404E10</v>
      </c>
      <c r="L848" s="91">
        <v>8.1363835404E10</v>
      </c>
      <c r="M848" s="91">
        <v>8.1363835404E10</v>
      </c>
      <c r="N848" s="183">
        <v>45590.0</v>
      </c>
      <c r="O848" s="74">
        <v>45834.0</v>
      </c>
      <c r="P848" s="76" t="s">
        <v>124</v>
      </c>
      <c r="Q848" s="91">
        <v>1.0</v>
      </c>
      <c r="R848" s="83" t="s">
        <v>126</v>
      </c>
      <c r="S848" s="83" t="s">
        <v>350</v>
      </c>
      <c r="T848" s="83" t="s">
        <v>101</v>
      </c>
      <c r="U848" s="83" t="s">
        <v>131</v>
      </c>
      <c r="V848" s="91"/>
      <c r="W848" s="83" t="s">
        <v>1035</v>
      </c>
      <c r="X848" s="91"/>
      <c r="Y848" s="558"/>
      <c r="Z848" s="88"/>
      <c r="AA848" s="88"/>
    </row>
    <row r="849" ht="22.5" customHeight="1">
      <c r="A849" s="91">
        <f>COUNTIF('Call &amp; Chat K.-Laura'!$H$279:$H$1191,H849)</f>
        <v>2</v>
      </c>
      <c r="B849" s="488">
        <v>46099.0</v>
      </c>
      <c r="C849" s="91" t="s">
        <v>83</v>
      </c>
      <c r="D849" s="91" t="s">
        <v>125</v>
      </c>
      <c r="E849" s="91">
        <v>204.0</v>
      </c>
      <c r="F849" s="178">
        <v>46090.0</v>
      </c>
      <c r="G849" s="91">
        <v>7071.0</v>
      </c>
      <c r="H849" s="578">
        <v>10557.0</v>
      </c>
      <c r="I849" s="97" t="s">
        <v>10919</v>
      </c>
      <c r="J849" s="97" t="s">
        <v>10920</v>
      </c>
      <c r="K849" s="313" t="s">
        <v>10920</v>
      </c>
      <c r="L849" s="91">
        <v>8.1364201012E10</v>
      </c>
      <c r="M849" s="91">
        <v>8.1364201012E10</v>
      </c>
      <c r="N849" s="183">
        <v>45235.0</v>
      </c>
      <c r="O849" s="176">
        <v>45834.0</v>
      </c>
      <c r="P849" s="76" t="s">
        <v>95</v>
      </c>
      <c r="Q849" s="91">
        <v>0.0</v>
      </c>
      <c r="R849" s="83" t="s">
        <v>99</v>
      </c>
      <c r="S849" s="83" t="s">
        <v>127</v>
      </c>
      <c r="T849" s="83" t="s">
        <v>128</v>
      </c>
      <c r="U849" s="83" t="s">
        <v>131</v>
      </c>
      <c r="V849" s="91"/>
      <c r="W849" s="83" t="s">
        <v>1035</v>
      </c>
      <c r="X849" s="91"/>
      <c r="Y849" s="760" t="s">
        <v>10925</v>
      </c>
      <c r="Z849" s="88"/>
      <c r="AA849" s="88"/>
    </row>
    <row r="850" ht="22.5" customHeight="1">
      <c r="A850" s="91">
        <f>COUNTIF('Call &amp; Chat K.-Laura'!$H$279:$H$1191,H850)</f>
        <v>2</v>
      </c>
      <c r="B850" s="488">
        <v>46099.0</v>
      </c>
      <c r="C850" s="91" t="s">
        <v>83</v>
      </c>
      <c r="D850" s="91" t="s">
        <v>125</v>
      </c>
      <c r="E850" s="91">
        <v>205.0</v>
      </c>
      <c r="F850" s="178">
        <v>46090.0</v>
      </c>
      <c r="G850" s="91">
        <v>7187.0</v>
      </c>
      <c r="H850" s="578">
        <v>10782.0</v>
      </c>
      <c r="I850" s="97" t="s">
        <v>10926</v>
      </c>
      <c r="J850" s="97" t="s">
        <v>6865</v>
      </c>
      <c r="K850" s="313" t="s">
        <v>6865</v>
      </c>
      <c r="L850" s="91">
        <v>8.1364665668E10</v>
      </c>
      <c r="M850" s="182"/>
      <c r="N850" s="183">
        <v>45265.0</v>
      </c>
      <c r="O850" s="176">
        <v>45834.0</v>
      </c>
      <c r="P850" s="76" t="s">
        <v>124</v>
      </c>
      <c r="Q850" s="91">
        <v>0.0</v>
      </c>
      <c r="R850" s="83" t="s">
        <v>350</v>
      </c>
      <c r="S850" s="83" t="s">
        <v>127</v>
      </c>
      <c r="T850" s="83" t="s">
        <v>128</v>
      </c>
      <c r="U850" s="83" t="s">
        <v>873</v>
      </c>
      <c r="V850" s="91"/>
      <c r="W850" s="83" t="s">
        <v>1035</v>
      </c>
      <c r="X850" s="91"/>
      <c r="Y850" s="88" t="s">
        <v>10927</v>
      </c>
      <c r="Z850" s="88"/>
      <c r="AA850" s="88"/>
    </row>
    <row r="851" ht="22.5" customHeight="1">
      <c r="A851" s="91">
        <f>COUNTIF('Call &amp; Chat K.-Laura'!$H$279:$H$1191,H851)</f>
        <v>2</v>
      </c>
      <c r="B851" s="488">
        <v>46099.0</v>
      </c>
      <c r="C851" s="91" t="s">
        <v>83</v>
      </c>
      <c r="D851" s="91" t="s">
        <v>125</v>
      </c>
      <c r="E851" s="91">
        <v>206.0</v>
      </c>
      <c r="F851" s="178">
        <v>46090.0</v>
      </c>
      <c r="G851" s="91">
        <v>7675.0</v>
      </c>
      <c r="H851" s="578">
        <v>11766.0</v>
      </c>
      <c r="I851" s="97" t="s">
        <v>10928</v>
      </c>
      <c r="J851" s="97" t="s">
        <v>10929</v>
      </c>
      <c r="K851" s="313" t="s">
        <v>10929</v>
      </c>
      <c r="L851" s="91">
        <v>8.1365652204E10</v>
      </c>
      <c r="M851" s="91">
        <v>8.1371611289E10</v>
      </c>
      <c r="N851" s="183">
        <v>45383.0</v>
      </c>
      <c r="O851" s="176">
        <v>45834.0</v>
      </c>
      <c r="P851" s="76" t="s">
        <v>124</v>
      </c>
      <c r="Q851" s="91">
        <v>0.0</v>
      </c>
      <c r="R851" s="83" t="s">
        <v>350</v>
      </c>
      <c r="S851" s="83" t="s">
        <v>127</v>
      </c>
      <c r="T851" s="83" t="s">
        <v>128</v>
      </c>
      <c r="U851" s="83" t="s">
        <v>873</v>
      </c>
      <c r="V851" s="91"/>
      <c r="W851" s="83" t="s">
        <v>1035</v>
      </c>
      <c r="X851" s="91"/>
      <c r="Y851" s="88" t="s">
        <v>10927</v>
      </c>
      <c r="Z851" s="88"/>
      <c r="AA851" s="88"/>
    </row>
    <row r="852" ht="22.5" customHeight="1">
      <c r="A852" s="91">
        <f>COUNTIF('Call &amp; Chat K.-Laura'!$H$279:$H$1191,H852)</f>
        <v>2</v>
      </c>
      <c r="B852" s="488">
        <v>46099.0</v>
      </c>
      <c r="C852" s="91" t="s">
        <v>83</v>
      </c>
      <c r="D852" s="91" t="s">
        <v>125</v>
      </c>
      <c r="E852" s="91">
        <v>207.0</v>
      </c>
      <c r="F852" s="178">
        <v>46090.0</v>
      </c>
      <c r="G852" s="91">
        <v>9852.0</v>
      </c>
      <c r="H852" s="578">
        <v>16363.0</v>
      </c>
      <c r="I852" s="97" t="s">
        <v>10933</v>
      </c>
      <c r="J852" s="97" t="s">
        <v>10935</v>
      </c>
      <c r="K852" s="313" t="s">
        <v>10935</v>
      </c>
      <c r="L852" s="91">
        <v>8.1367550322E10</v>
      </c>
      <c r="M852" s="91">
        <v>8.1367550321E10</v>
      </c>
      <c r="N852" s="183">
        <v>45913.0</v>
      </c>
      <c r="O852" s="74">
        <v>45927.0</v>
      </c>
      <c r="P852" s="76" t="s">
        <v>3754</v>
      </c>
      <c r="Q852" s="91">
        <v>1.0</v>
      </c>
      <c r="R852" s="83" t="s">
        <v>126</v>
      </c>
      <c r="S852" s="83" t="s">
        <v>145</v>
      </c>
      <c r="T852" s="83" t="s">
        <v>101</v>
      </c>
      <c r="U852" s="83" t="s">
        <v>131</v>
      </c>
      <c r="V852" s="91"/>
      <c r="W852" s="83" t="s">
        <v>1035</v>
      </c>
      <c r="X852" s="91"/>
      <c r="Y852" s="558"/>
      <c r="Z852" s="88"/>
      <c r="AA852" s="88"/>
    </row>
    <row r="853" ht="22.5" customHeight="1">
      <c r="A853" s="91">
        <f>COUNTIF('Call &amp; Chat K.-Laura'!$H$279:$H$1191,H853)</f>
        <v>2</v>
      </c>
      <c r="B853" s="488">
        <v>46099.0</v>
      </c>
      <c r="C853" s="91" t="s">
        <v>83</v>
      </c>
      <c r="D853" s="91" t="s">
        <v>125</v>
      </c>
      <c r="E853" s="91">
        <v>208.0</v>
      </c>
      <c r="F853" s="178">
        <v>46090.0</v>
      </c>
      <c r="G853" s="91">
        <v>7975.0</v>
      </c>
      <c r="H853" s="578">
        <v>12301.0</v>
      </c>
      <c r="I853" s="97" t="s">
        <v>10936</v>
      </c>
      <c r="J853" s="97" t="s">
        <v>10936</v>
      </c>
      <c r="K853" s="313" t="s">
        <v>10936</v>
      </c>
      <c r="L853" s="91">
        <v>8.1367560643E10</v>
      </c>
      <c r="M853" s="91">
        <v>8.2275207116E10</v>
      </c>
      <c r="N853" s="183">
        <v>45444.0</v>
      </c>
      <c r="O853" s="176">
        <v>45834.0</v>
      </c>
      <c r="P853" s="76" t="s">
        <v>124</v>
      </c>
      <c r="Q853" s="91">
        <v>1.0</v>
      </c>
      <c r="R853" s="83" t="s">
        <v>126</v>
      </c>
      <c r="S853" s="83" t="s">
        <v>145</v>
      </c>
      <c r="T853" s="83" t="s">
        <v>101</v>
      </c>
      <c r="U853" s="83" t="s">
        <v>131</v>
      </c>
      <c r="V853" s="91"/>
      <c r="W853" s="83" t="s">
        <v>1035</v>
      </c>
      <c r="X853" s="91"/>
      <c r="Y853" s="558"/>
      <c r="Z853" s="88"/>
      <c r="AA853" s="88"/>
    </row>
    <row r="854" ht="22.5" customHeight="1">
      <c r="A854" s="91">
        <f>COUNTIF('Call &amp; Chat K.-Laura'!$H$279:$H$1191,H854)</f>
        <v>2</v>
      </c>
      <c r="B854" s="488">
        <v>46099.0</v>
      </c>
      <c r="C854" s="91" t="s">
        <v>83</v>
      </c>
      <c r="D854" s="91" t="s">
        <v>125</v>
      </c>
      <c r="E854" s="91">
        <v>209.0</v>
      </c>
      <c r="F854" s="178">
        <v>46090.0</v>
      </c>
      <c r="G854" s="91">
        <v>10703.0</v>
      </c>
      <c r="H854" s="578">
        <v>17885.0</v>
      </c>
      <c r="I854" s="97" t="s">
        <v>2446</v>
      </c>
      <c r="J854" s="97" t="s">
        <v>2447</v>
      </c>
      <c r="K854" s="313" t="s">
        <v>2447</v>
      </c>
      <c r="L854" s="91">
        <v>8.1368186638E10</v>
      </c>
      <c r="M854" s="182"/>
      <c r="N854" s="183">
        <v>46071.0</v>
      </c>
      <c r="O854" s="74">
        <v>46085.0</v>
      </c>
      <c r="P854" s="76" t="s">
        <v>143</v>
      </c>
      <c r="Q854" s="91">
        <v>1.0</v>
      </c>
      <c r="R854" s="83" t="s">
        <v>126</v>
      </c>
      <c r="S854" s="83" t="s">
        <v>195</v>
      </c>
      <c r="T854" s="83" t="s">
        <v>128</v>
      </c>
      <c r="U854" s="83" t="s">
        <v>131</v>
      </c>
      <c r="V854" s="91"/>
      <c r="W854" s="83" t="s">
        <v>1035</v>
      </c>
      <c r="X854" s="91"/>
      <c r="Y854" s="558"/>
      <c r="Z854" s="88"/>
      <c r="AA854" s="88"/>
    </row>
    <row r="855" ht="22.5" customHeight="1">
      <c r="A855" s="91">
        <f>COUNTIF('Call &amp; Chat K.-Laura'!$H$279:$H$1191,H855)</f>
        <v>2</v>
      </c>
      <c r="B855" s="488">
        <v>46099.0</v>
      </c>
      <c r="C855" s="91" t="s">
        <v>83</v>
      </c>
      <c r="D855" s="91" t="s">
        <v>125</v>
      </c>
      <c r="E855" s="91">
        <v>210.0</v>
      </c>
      <c r="F855" s="178">
        <v>46090.0</v>
      </c>
      <c r="G855" s="91">
        <v>8081.0</v>
      </c>
      <c r="H855" s="578">
        <v>12502.0</v>
      </c>
      <c r="I855" s="97" t="s">
        <v>572</v>
      </c>
      <c r="J855" s="97" t="s">
        <v>572</v>
      </c>
      <c r="K855" s="313" t="s">
        <v>572</v>
      </c>
      <c r="L855" s="91">
        <v>8.1369940622E10</v>
      </c>
      <c r="M855" s="91">
        <v>8.2280095818E10</v>
      </c>
      <c r="N855" s="183">
        <v>45463.0</v>
      </c>
      <c r="O855" s="176">
        <v>45834.0</v>
      </c>
      <c r="P855" s="76" t="s">
        <v>143</v>
      </c>
      <c r="Q855" s="91">
        <v>1.0</v>
      </c>
      <c r="R855" s="83" t="s">
        <v>350</v>
      </c>
      <c r="S855" s="83" t="s">
        <v>145</v>
      </c>
      <c r="T855" s="83" t="s">
        <v>101</v>
      </c>
      <c r="U855" s="83" t="s">
        <v>131</v>
      </c>
      <c r="V855" s="91"/>
      <c r="W855" s="83" t="s">
        <v>1035</v>
      </c>
      <c r="X855" s="91"/>
      <c r="Y855" s="558"/>
      <c r="Z855" s="88"/>
      <c r="AA855" s="88"/>
    </row>
    <row r="856" ht="22.5" customHeight="1">
      <c r="A856" s="91">
        <f>COUNTIF('Call &amp; Chat K.-Laura'!$H$279:$H$1191,H856)</f>
        <v>3</v>
      </c>
      <c r="B856" s="488">
        <v>46099.0</v>
      </c>
      <c r="C856" s="91" t="s">
        <v>83</v>
      </c>
      <c r="D856" s="91" t="s">
        <v>125</v>
      </c>
      <c r="E856" s="91">
        <v>211.0</v>
      </c>
      <c r="F856" s="178">
        <v>46090.0</v>
      </c>
      <c r="G856" s="91">
        <v>7440.0</v>
      </c>
      <c r="H856" s="578">
        <v>11258.0</v>
      </c>
      <c r="I856" s="97" t="s">
        <v>6550</v>
      </c>
      <c r="J856" s="97" t="s">
        <v>6551</v>
      </c>
      <c r="K856" s="313" t="s">
        <v>6551</v>
      </c>
      <c r="L856" s="91">
        <v>8.137012742E10</v>
      </c>
      <c r="M856" s="91">
        <v>8.1263425025E10</v>
      </c>
      <c r="N856" s="183">
        <v>45326.0</v>
      </c>
      <c r="O856" s="176">
        <v>45834.0</v>
      </c>
      <c r="P856" s="76" t="s">
        <v>143</v>
      </c>
      <c r="Q856" s="91">
        <v>1.0</v>
      </c>
      <c r="R856" s="83" t="s">
        <v>126</v>
      </c>
      <c r="S856" s="83" t="s">
        <v>145</v>
      </c>
      <c r="T856" s="83" t="s">
        <v>101</v>
      </c>
      <c r="U856" s="83" t="s">
        <v>131</v>
      </c>
      <c r="V856" s="91"/>
      <c r="W856" s="83" t="s">
        <v>1035</v>
      </c>
      <c r="X856" s="91"/>
      <c r="Y856" s="558"/>
      <c r="Z856" s="88"/>
      <c r="AA856" s="88"/>
    </row>
    <row r="857" ht="22.5" customHeight="1">
      <c r="A857" s="91">
        <f>COUNTIF('Call &amp; Chat K.-Laura'!$H$279:$H$1191,H857)</f>
        <v>2</v>
      </c>
      <c r="B857" s="488">
        <v>46099.0</v>
      </c>
      <c r="C857" s="91" t="s">
        <v>83</v>
      </c>
      <c r="D857" s="91" t="s">
        <v>125</v>
      </c>
      <c r="E857" s="91">
        <v>212.0</v>
      </c>
      <c r="F857" s="178">
        <v>46090.0</v>
      </c>
      <c r="G857" s="91">
        <v>546.0</v>
      </c>
      <c r="H857" s="578">
        <v>735.0</v>
      </c>
      <c r="I857" s="97" t="s">
        <v>10951</v>
      </c>
      <c r="J857" s="97" t="s">
        <v>10952</v>
      </c>
      <c r="K857" s="313" t="s">
        <v>10952</v>
      </c>
      <c r="L857" s="91">
        <v>8.1370308833E10</v>
      </c>
      <c r="M857" s="91">
        <v>8.1370308833E10</v>
      </c>
      <c r="N857" s="183">
        <v>44331.0</v>
      </c>
      <c r="O857" s="176">
        <v>45834.0</v>
      </c>
      <c r="P857" s="76" t="s">
        <v>149</v>
      </c>
      <c r="Q857" s="91">
        <v>0.0</v>
      </c>
      <c r="R857" s="83" t="s">
        <v>292</v>
      </c>
      <c r="S857" s="83" t="s">
        <v>145</v>
      </c>
      <c r="T857" s="83" t="s">
        <v>101</v>
      </c>
      <c r="U857" s="83" t="s">
        <v>131</v>
      </c>
      <c r="V857" s="91"/>
      <c r="W857" s="83" t="s">
        <v>1035</v>
      </c>
      <c r="X857" s="91"/>
      <c r="Y857" s="760" t="s">
        <v>10961</v>
      </c>
      <c r="Z857" s="88"/>
      <c r="AA857" s="88"/>
    </row>
    <row r="858" ht="22.5" customHeight="1">
      <c r="A858" s="91">
        <f>COUNTIF('Call &amp; Chat K.-Laura'!$H$279:$H$1191,H858)</f>
        <v>2</v>
      </c>
      <c r="B858" s="488">
        <v>46099.0</v>
      </c>
      <c r="C858" s="91" t="s">
        <v>83</v>
      </c>
      <c r="D858" s="91" t="s">
        <v>125</v>
      </c>
      <c r="E858" s="91">
        <v>213.0</v>
      </c>
      <c r="F858" s="178">
        <v>46090.0</v>
      </c>
      <c r="G858" s="91">
        <v>8220.0</v>
      </c>
      <c r="H858" s="578">
        <v>12811.0</v>
      </c>
      <c r="I858" s="97" t="s">
        <v>10962</v>
      </c>
      <c r="J858" s="97" t="s">
        <v>10963</v>
      </c>
      <c r="K858" s="313" t="s">
        <v>10963</v>
      </c>
      <c r="L858" s="91">
        <v>8.1371070207E10</v>
      </c>
      <c r="M858" s="91">
        <v>8.1371070207E10</v>
      </c>
      <c r="N858" s="183">
        <v>45491.0</v>
      </c>
      <c r="O858" s="176">
        <v>45834.0</v>
      </c>
      <c r="P858" s="76" t="s">
        <v>124</v>
      </c>
      <c r="Q858" s="91">
        <v>0.0</v>
      </c>
      <c r="R858" s="83" t="s">
        <v>251</v>
      </c>
      <c r="S858" s="83" t="s">
        <v>195</v>
      </c>
      <c r="T858" s="83" t="s">
        <v>128</v>
      </c>
      <c r="U858" s="83" t="s">
        <v>302</v>
      </c>
      <c r="V858" s="91"/>
      <c r="W858" s="83" t="s">
        <v>1035</v>
      </c>
      <c r="X858" s="91"/>
      <c r="Y858" s="760" t="s">
        <v>10709</v>
      </c>
      <c r="Z858" s="88"/>
      <c r="AA858" s="88"/>
    </row>
    <row r="859" ht="22.5" customHeight="1">
      <c r="A859" s="91">
        <f>COUNTIF('Call &amp; Chat K.-Laura'!$H$279:$H$1191,H859)</f>
        <v>2</v>
      </c>
      <c r="B859" s="488">
        <v>46098.0</v>
      </c>
      <c r="C859" s="91" t="s">
        <v>83</v>
      </c>
      <c r="D859" s="91" t="s">
        <v>125</v>
      </c>
      <c r="E859" s="91">
        <v>399.0</v>
      </c>
      <c r="F859" s="178">
        <v>46096.0</v>
      </c>
      <c r="G859" s="91" t="s">
        <v>7991</v>
      </c>
      <c r="H859" s="412" t="s">
        <v>7992</v>
      </c>
      <c r="I859" s="97" t="s">
        <v>7993</v>
      </c>
      <c r="J859" s="97" t="s">
        <v>7995</v>
      </c>
      <c r="K859" s="313" t="s">
        <v>7995</v>
      </c>
      <c r="L859" s="91" t="s">
        <v>7996</v>
      </c>
      <c r="M859" s="91" t="s">
        <v>7996</v>
      </c>
      <c r="N859" s="183">
        <v>46096.0</v>
      </c>
      <c r="O859" s="176">
        <v>46110.0</v>
      </c>
      <c r="P859" s="91" t="s">
        <v>124</v>
      </c>
      <c r="Q859" s="91">
        <v>1.0</v>
      </c>
      <c r="R859" s="83" t="s">
        <v>251</v>
      </c>
      <c r="S859" s="83" t="s">
        <v>127</v>
      </c>
      <c r="T859" s="83" t="s">
        <v>101</v>
      </c>
      <c r="U859" s="83" t="s">
        <v>131</v>
      </c>
      <c r="V859" s="182"/>
      <c r="W859" s="83" t="s">
        <v>1035</v>
      </c>
      <c r="X859" s="182"/>
      <c r="Y859" s="88"/>
      <c r="Z859" s="88"/>
      <c r="AA859" s="88"/>
    </row>
    <row r="860" ht="22.5" customHeight="1">
      <c r="A860" s="91">
        <f>COUNTIF('Call &amp; Chat K.-Laura'!$H$279:$H$1191,H860)</f>
        <v>2</v>
      </c>
      <c r="B860" s="488">
        <v>46098.0</v>
      </c>
      <c r="C860" s="91" t="s">
        <v>83</v>
      </c>
      <c r="D860" s="91" t="s">
        <v>125</v>
      </c>
      <c r="E860" s="91">
        <v>398.0</v>
      </c>
      <c r="F860" s="178">
        <v>46095.0</v>
      </c>
      <c r="G860" s="91" t="s">
        <v>8000</v>
      </c>
      <c r="H860" s="412" t="s">
        <v>8001</v>
      </c>
      <c r="I860" s="97" t="s">
        <v>8002</v>
      </c>
      <c r="J860" s="97" t="s">
        <v>8004</v>
      </c>
      <c r="K860" s="313" t="s">
        <v>8004</v>
      </c>
      <c r="L860" s="91" t="s">
        <v>8005</v>
      </c>
      <c r="M860" s="91" t="s">
        <v>8005</v>
      </c>
      <c r="N860" s="183">
        <v>46095.0</v>
      </c>
      <c r="O860" s="176">
        <v>46109.0</v>
      </c>
      <c r="P860" s="91" t="s">
        <v>143</v>
      </c>
      <c r="Q860" s="91">
        <v>1.0</v>
      </c>
      <c r="R860" s="83" t="s">
        <v>126</v>
      </c>
      <c r="S860" s="83" t="s">
        <v>127</v>
      </c>
      <c r="T860" s="83" t="s">
        <v>101</v>
      </c>
      <c r="U860" s="83" t="s">
        <v>131</v>
      </c>
      <c r="V860" s="182"/>
      <c r="W860" s="83" t="s">
        <v>1035</v>
      </c>
      <c r="X860" s="182"/>
      <c r="Y860" s="182"/>
      <c r="Z860" s="88"/>
      <c r="AA860" s="88"/>
    </row>
    <row r="861" ht="22.5" customHeight="1">
      <c r="A861" s="91">
        <f>COUNTIF('Call &amp; Chat K.-Laura'!$H$279:$H$1191,H861)</f>
        <v>1</v>
      </c>
      <c r="B861" s="488">
        <v>46098.0</v>
      </c>
      <c r="C861" s="91" t="s">
        <v>83</v>
      </c>
      <c r="D861" s="91" t="s">
        <v>125</v>
      </c>
      <c r="E861" s="91">
        <v>370.0</v>
      </c>
      <c r="F861" s="178">
        <v>46094.0</v>
      </c>
      <c r="G861" s="91" t="s">
        <v>10983</v>
      </c>
      <c r="H861" s="578">
        <v>15954.0</v>
      </c>
      <c r="I861" s="97" t="s">
        <v>10984</v>
      </c>
      <c r="J861" s="97" t="s">
        <v>10985</v>
      </c>
      <c r="K861" s="313" t="s">
        <v>10985</v>
      </c>
      <c r="L861" s="91" t="s">
        <v>10986</v>
      </c>
      <c r="M861" s="91" t="s">
        <v>10987</v>
      </c>
      <c r="N861" s="183">
        <v>45861.0</v>
      </c>
      <c r="O861" s="176">
        <v>45875.0</v>
      </c>
      <c r="P861" s="91" t="s">
        <v>124</v>
      </c>
      <c r="Q861" s="91">
        <v>1.0</v>
      </c>
      <c r="R861" s="83" t="s">
        <v>126</v>
      </c>
      <c r="S861" s="83" t="s">
        <v>127</v>
      </c>
      <c r="T861" s="83" t="s">
        <v>101</v>
      </c>
      <c r="U861" s="83" t="s">
        <v>131</v>
      </c>
      <c r="V861" s="182"/>
      <c r="W861" s="83" t="s">
        <v>1035</v>
      </c>
      <c r="X861" s="182"/>
      <c r="Y861" s="182"/>
      <c r="Z861" s="88"/>
      <c r="AA861" s="88"/>
    </row>
    <row r="862" ht="22.5" customHeight="1">
      <c r="A862" s="91">
        <f>COUNTIF('Call &amp; Chat K.-Laura'!$H$279:$H$1191,H862)</f>
        <v>1</v>
      </c>
      <c r="B862" s="488">
        <v>46098.0</v>
      </c>
      <c r="C862" s="91" t="s">
        <v>83</v>
      </c>
      <c r="D862" s="91" t="s">
        <v>125</v>
      </c>
      <c r="E862" s="91">
        <v>371.0</v>
      </c>
      <c r="F862" s="178">
        <v>46094.0</v>
      </c>
      <c r="G862" s="91" t="s">
        <v>10998</v>
      </c>
      <c r="H862" s="578">
        <v>15957.0</v>
      </c>
      <c r="I862" s="97" t="s">
        <v>10999</v>
      </c>
      <c r="J862" s="97" t="s">
        <v>10999</v>
      </c>
      <c r="K862" s="313" t="s">
        <v>11000</v>
      </c>
      <c r="L862" s="91" t="s">
        <v>11001</v>
      </c>
      <c r="M862" s="91" t="s">
        <v>11001</v>
      </c>
      <c r="N862" s="183">
        <v>45861.0</v>
      </c>
      <c r="O862" s="176">
        <v>45875.0</v>
      </c>
      <c r="P862" s="91" t="s">
        <v>124</v>
      </c>
      <c r="Q862" s="91">
        <v>1.0</v>
      </c>
      <c r="R862" s="83" t="s">
        <v>126</v>
      </c>
      <c r="S862" s="83" t="s">
        <v>145</v>
      </c>
      <c r="T862" s="83" t="s">
        <v>101</v>
      </c>
      <c r="U862" s="83" t="s">
        <v>131</v>
      </c>
      <c r="V862" s="182"/>
      <c r="W862" s="83" t="s">
        <v>1035</v>
      </c>
      <c r="X862" s="182"/>
      <c r="Y862" s="88" t="s">
        <v>11004</v>
      </c>
      <c r="Z862" s="88"/>
      <c r="AA862" s="88"/>
    </row>
    <row r="863" ht="22.5" customHeight="1">
      <c r="A863" s="91">
        <f>COUNTIF('Call &amp; Chat K.-Laura'!$H$279:$H$1191,H863)</f>
        <v>1</v>
      </c>
      <c r="B863" s="488">
        <v>46098.0</v>
      </c>
      <c r="C863" s="91" t="s">
        <v>83</v>
      </c>
      <c r="D863" s="91" t="s">
        <v>125</v>
      </c>
      <c r="E863" s="91">
        <v>372.0</v>
      </c>
      <c r="F863" s="178">
        <v>46094.0</v>
      </c>
      <c r="G863" s="91" t="s">
        <v>11010</v>
      </c>
      <c r="H863" s="578">
        <v>15962.0</v>
      </c>
      <c r="I863" s="97" t="s">
        <v>11011</v>
      </c>
      <c r="J863" s="97" t="s">
        <v>5073</v>
      </c>
      <c r="K863" s="313" t="s">
        <v>5073</v>
      </c>
      <c r="L863" s="91" t="s">
        <v>11012</v>
      </c>
      <c r="M863" s="91" t="s">
        <v>11012</v>
      </c>
      <c r="N863" s="183">
        <v>45862.0</v>
      </c>
      <c r="O863" s="176">
        <v>45876.0</v>
      </c>
      <c r="P863" s="91" t="s">
        <v>124</v>
      </c>
      <c r="Q863" s="91">
        <v>1.0</v>
      </c>
      <c r="R863" s="83" t="s">
        <v>251</v>
      </c>
      <c r="S863" s="83" t="s">
        <v>145</v>
      </c>
      <c r="T863" s="83" t="s">
        <v>101</v>
      </c>
      <c r="U863" s="83" t="s">
        <v>131</v>
      </c>
      <c r="V863" s="182"/>
      <c r="W863" s="83" t="s">
        <v>1035</v>
      </c>
      <c r="X863" s="182"/>
      <c r="Y863" s="88" t="s">
        <v>11004</v>
      </c>
      <c r="Z863" s="88"/>
      <c r="AA863" s="88"/>
    </row>
    <row r="864" ht="22.5" customHeight="1">
      <c r="A864" s="91">
        <f>COUNTIF('Call &amp; Chat K.-Laura'!$H$279:$H$1191,H864)</f>
        <v>1</v>
      </c>
      <c r="B864" s="488">
        <v>46098.0</v>
      </c>
      <c r="C864" s="91" t="s">
        <v>83</v>
      </c>
      <c r="D864" s="91" t="s">
        <v>125</v>
      </c>
      <c r="E864" s="91">
        <v>373.0</v>
      </c>
      <c r="F864" s="178">
        <v>46094.0</v>
      </c>
      <c r="G864" s="91" t="s">
        <v>11019</v>
      </c>
      <c r="H864" s="578">
        <v>15963.0</v>
      </c>
      <c r="I864" s="97" t="s">
        <v>11020</v>
      </c>
      <c r="J864" s="97" t="s">
        <v>11022</v>
      </c>
      <c r="K864" s="313" t="s">
        <v>11023</v>
      </c>
      <c r="L864" s="91" t="s">
        <v>11024</v>
      </c>
      <c r="M864" s="91" t="s">
        <v>11024</v>
      </c>
      <c r="N864" s="183">
        <v>45862.0</v>
      </c>
      <c r="O864" s="176">
        <v>45876.0</v>
      </c>
      <c r="P864" s="91" t="s">
        <v>124</v>
      </c>
      <c r="Q864" s="91">
        <v>1.0</v>
      </c>
      <c r="R864" s="83" t="s">
        <v>251</v>
      </c>
      <c r="S864" s="83" t="s">
        <v>145</v>
      </c>
      <c r="T864" s="83" t="s">
        <v>128</v>
      </c>
      <c r="U864" s="83" t="s">
        <v>131</v>
      </c>
      <c r="V864" s="182"/>
      <c r="W864" s="83" t="s">
        <v>1035</v>
      </c>
      <c r="X864" s="182"/>
      <c r="Y864" s="88" t="s">
        <v>11004</v>
      </c>
      <c r="Z864" s="88"/>
      <c r="AA864" s="88"/>
    </row>
    <row r="865" ht="22.5" customHeight="1">
      <c r="A865" s="91">
        <f>COUNTIF('Call &amp; Chat K.-Laura'!$H$279:$H$1191,H865)</f>
        <v>1</v>
      </c>
      <c r="B865" s="488">
        <v>46098.0</v>
      </c>
      <c r="C865" s="91" t="s">
        <v>83</v>
      </c>
      <c r="D865" s="91" t="s">
        <v>125</v>
      </c>
      <c r="E865" s="91">
        <v>374.0</v>
      </c>
      <c r="F865" s="178">
        <v>46094.0</v>
      </c>
      <c r="G865" s="91" t="s">
        <v>11029</v>
      </c>
      <c r="H865" s="578">
        <v>15969.0</v>
      </c>
      <c r="I865" s="97" t="s">
        <v>11030</v>
      </c>
      <c r="J865" s="97" t="s">
        <v>11031</v>
      </c>
      <c r="K865" s="313" t="s">
        <v>11031</v>
      </c>
      <c r="L865" s="182"/>
      <c r="M865" s="91" t="s">
        <v>11032</v>
      </c>
      <c r="N865" s="183">
        <v>45862.0</v>
      </c>
      <c r="O865" s="176">
        <v>45876.0</v>
      </c>
      <c r="P865" s="91" t="s">
        <v>124</v>
      </c>
      <c r="Q865" s="91">
        <v>1.0</v>
      </c>
      <c r="R865" s="83" t="s">
        <v>126</v>
      </c>
      <c r="S865" s="83" t="s">
        <v>145</v>
      </c>
      <c r="T865" s="83" t="s">
        <v>101</v>
      </c>
      <c r="U865" s="83" t="s">
        <v>131</v>
      </c>
      <c r="V865" s="182"/>
      <c r="W865" s="83" t="s">
        <v>1035</v>
      </c>
      <c r="X865" s="182"/>
      <c r="Y865" s="88" t="s">
        <v>11004</v>
      </c>
      <c r="Z865" s="88"/>
      <c r="AA865" s="88"/>
    </row>
    <row r="866" ht="22.5" customHeight="1">
      <c r="A866" s="91">
        <f>COUNTIF('Call &amp; Chat K.-Laura'!$H$279:$H$1191,H866)</f>
        <v>1</v>
      </c>
      <c r="B866" s="488">
        <v>46098.0</v>
      </c>
      <c r="C866" s="91" t="s">
        <v>83</v>
      </c>
      <c r="D866" s="91" t="s">
        <v>125</v>
      </c>
      <c r="E866" s="91">
        <v>375.0</v>
      </c>
      <c r="F866" s="178">
        <v>46094.0</v>
      </c>
      <c r="G866" s="91" t="s">
        <v>11044</v>
      </c>
      <c r="H866" s="578">
        <v>16426.0</v>
      </c>
      <c r="I866" s="97" t="s">
        <v>11045</v>
      </c>
      <c r="J866" s="97" t="s">
        <v>11046</v>
      </c>
      <c r="K866" s="313" t="s">
        <v>11046</v>
      </c>
      <c r="L866" s="182"/>
      <c r="M866" s="91" t="s">
        <v>11047</v>
      </c>
      <c r="N866" s="183">
        <v>45921.0</v>
      </c>
      <c r="O866" s="176">
        <v>45935.0</v>
      </c>
      <c r="P866" s="91" t="s">
        <v>124</v>
      </c>
      <c r="Q866" s="91">
        <v>1.0</v>
      </c>
      <c r="R866" s="83" t="s">
        <v>251</v>
      </c>
      <c r="S866" s="83" t="s">
        <v>195</v>
      </c>
      <c r="T866" s="83" t="s">
        <v>128</v>
      </c>
      <c r="U866" s="83" t="s">
        <v>302</v>
      </c>
      <c r="V866" s="182"/>
      <c r="W866" s="83" t="s">
        <v>1035</v>
      </c>
      <c r="X866" s="182"/>
      <c r="Y866" s="182"/>
      <c r="Z866" s="88"/>
      <c r="AA866" s="88"/>
    </row>
    <row r="867" ht="22.5" customHeight="1">
      <c r="A867" s="91">
        <f>COUNTIF('Call &amp; Chat K.-Laura'!$H$279:$H$1191,H867)</f>
        <v>1</v>
      </c>
      <c r="B867" s="488">
        <v>46098.0</v>
      </c>
      <c r="C867" s="91" t="s">
        <v>83</v>
      </c>
      <c r="D867" s="91" t="s">
        <v>125</v>
      </c>
      <c r="E867" s="91">
        <v>376.0</v>
      </c>
      <c r="F867" s="178">
        <v>46094.0</v>
      </c>
      <c r="G867" s="91" t="s">
        <v>11055</v>
      </c>
      <c r="H867" s="578">
        <v>16762.0</v>
      </c>
      <c r="I867" s="97" t="s">
        <v>11056</v>
      </c>
      <c r="J867" s="97" t="s">
        <v>11057</v>
      </c>
      <c r="K867" s="313" t="s">
        <v>11057</v>
      </c>
      <c r="L867" s="91" t="s">
        <v>11058</v>
      </c>
      <c r="M867" s="91" t="s">
        <v>11058</v>
      </c>
      <c r="N867" s="183">
        <v>45965.0</v>
      </c>
      <c r="O867" s="176">
        <v>45979.0</v>
      </c>
      <c r="P867" s="91" t="s">
        <v>270</v>
      </c>
      <c r="Q867" s="91">
        <v>1.0</v>
      </c>
      <c r="R867" s="83" t="s">
        <v>126</v>
      </c>
      <c r="S867" s="83" t="s">
        <v>127</v>
      </c>
      <c r="T867" s="83" t="s">
        <v>128</v>
      </c>
      <c r="U867" s="83" t="s">
        <v>131</v>
      </c>
      <c r="V867" s="182"/>
      <c r="W867" s="83" t="s">
        <v>1035</v>
      </c>
      <c r="X867" s="182"/>
      <c r="Y867" s="88" t="s">
        <v>11059</v>
      </c>
      <c r="Z867" s="88"/>
      <c r="AA867" s="88"/>
    </row>
    <row r="868" ht="22.5" customHeight="1">
      <c r="A868" s="91">
        <f>COUNTIF('Call &amp; Chat K.-Laura'!$H$279:$H$1191,H868)</f>
        <v>1</v>
      </c>
      <c r="B868" s="488">
        <v>46098.0</v>
      </c>
      <c r="C868" s="91" t="s">
        <v>83</v>
      </c>
      <c r="D868" s="91" t="s">
        <v>125</v>
      </c>
      <c r="E868" s="91">
        <v>377.0</v>
      </c>
      <c r="F868" s="178">
        <v>46094.0</v>
      </c>
      <c r="G868" s="91" t="s">
        <v>11061</v>
      </c>
      <c r="H868" s="578">
        <v>16948.0</v>
      </c>
      <c r="I868" s="97" t="s">
        <v>11062</v>
      </c>
      <c r="J868" s="97" t="s">
        <v>253</v>
      </c>
      <c r="K868" s="313" t="s">
        <v>253</v>
      </c>
      <c r="L868" s="91" t="s">
        <v>11063</v>
      </c>
      <c r="M868" s="91" t="s">
        <v>11063</v>
      </c>
      <c r="N868" s="183">
        <v>45987.0</v>
      </c>
      <c r="O868" s="176">
        <v>46001.0</v>
      </c>
      <c r="P868" s="91" t="s">
        <v>124</v>
      </c>
      <c r="Q868" s="91">
        <v>1.0</v>
      </c>
      <c r="R868" s="83" t="s">
        <v>126</v>
      </c>
      <c r="S868" s="83" t="s">
        <v>127</v>
      </c>
      <c r="T868" s="83" t="s">
        <v>101</v>
      </c>
      <c r="U868" s="83" t="s">
        <v>131</v>
      </c>
      <c r="V868" s="182"/>
      <c r="W868" s="83" t="s">
        <v>1035</v>
      </c>
      <c r="X868" s="182"/>
      <c r="Y868" s="97"/>
      <c r="Z868" s="88"/>
      <c r="AA868" s="88"/>
    </row>
    <row r="869" ht="22.5" customHeight="1">
      <c r="A869" s="91">
        <f>COUNTIF('Call &amp; Chat K.-Laura'!$H$279:$H$1191,H869)</f>
        <v>1</v>
      </c>
      <c r="B869" s="488">
        <v>46098.0</v>
      </c>
      <c r="C869" s="91" t="s">
        <v>83</v>
      </c>
      <c r="D869" s="91" t="s">
        <v>125</v>
      </c>
      <c r="E869" s="91">
        <v>378.0</v>
      </c>
      <c r="F869" s="178">
        <v>46094.0</v>
      </c>
      <c r="G869" s="91" t="s">
        <v>11064</v>
      </c>
      <c r="H869" s="578">
        <v>16292.0</v>
      </c>
      <c r="I869" s="97" t="s">
        <v>11067</v>
      </c>
      <c r="J869" s="97" t="s">
        <v>11069</v>
      </c>
      <c r="K869" s="313" t="s">
        <v>11069</v>
      </c>
      <c r="L869" s="91" t="s">
        <v>11070</v>
      </c>
      <c r="M869" s="91" t="s">
        <v>11070</v>
      </c>
      <c r="N869" s="183">
        <v>45902.0</v>
      </c>
      <c r="O869" s="176">
        <v>45916.0</v>
      </c>
      <c r="P869" s="91" t="s">
        <v>124</v>
      </c>
      <c r="Q869" s="91">
        <v>1.0</v>
      </c>
      <c r="R869" s="83" t="s">
        <v>126</v>
      </c>
      <c r="S869" s="83" t="s">
        <v>127</v>
      </c>
      <c r="T869" s="83" t="s">
        <v>101</v>
      </c>
      <c r="U869" s="83" t="s">
        <v>131</v>
      </c>
      <c r="V869" s="182"/>
      <c r="W869" s="83" t="s">
        <v>1035</v>
      </c>
      <c r="X869" s="182"/>
      <c r="Y869" s="182"/>
      <c r="Z869" s="88"/>
      <c r="AA869" s="88"/>
    </row>
    <row r="870" ht="22.5" customHeight="1">
      <c r="A870" s="91">
        <f>COUNTIF('Call &amp; Chat K.-Laura'!$H$279:$H$1191,H870)</f>
        <v>1</v>
      </c>
      <c r="B870" s="488">
        <v>46098.0</v>
      </c>
      <c r="C870" s="91" t="s">
        <v>83</v>
      </c>
      <c r="D870" s="91" t="s">
        <v>125</v>
      </c>
      <c r="E870" s="91">
        <v>379.0</v>
      </c>
      <c r="F870" s="178">
        <v>46094.0</v>
      </c>
      <c r="G870" s="91" t="s">
        <v>11072</v>
      </c>
      <c r="H870" s="578">
        <v>16557.0</v>
      </c>
      <c r="I870" s="97" t="s">
        <v>11073</v>
      </c>
      <c r="J870" s="97" t="s">
        <v>11074</v>
      </c>
      <c r="K870" s="313" t="s">
        <v>11074</v>
      </c>
      <c r="L870" s="91" t="s">
        <v>11075</v>
      </c>
      <c r="M870" s="91" t="s">
        <v>11075</v>
      </c>
      <c r="N870" s="183">
        <v>45939.0</v>
      </c>
      <c r="O870" s="176">
        <v>45953.0</v>
      </c>
      <c r="P870" s="91" t="s">
        <v>666</v>
      </c>
      <c r="Q870" s="91">
        <v>1.0</v>
      </c>
      <c r="R870" s="83" t="s">
        <v>126</v>
      </c>
      <c r="S870" s="83" t="s">
        <v>127</v>
      </c>
      <c r="T870" s="83" t="s">
        <v>101</v>
      </c>
      <c r="U870" s="83" t="s">
        <v>131</v>
      </c>
      <c r="V870" s="182"/>
      <c r="W870" s="83" t="s">
        <v>1035</v>
      </c>
      <c r="X870" s="182"/>
      <c r="Y870" s="182"/>
      <c r="Z870" s="88"/>
      <c r="AA870" s="88"/>
    </row>
    <row r="871" ht="22.5" customHeight="1">
      <c r="A871" s="91">
        <f>COUNTIF('Call &amp; Chat K.-Laura'!$H$279:$H$1191,H871)</f>
        <v>2</v>
      </c>
      <c r="B871" s="488">
        <v>46098.0</v>
      </c>
      <c r="C871" s="91" t="s">
        <v>83</v>
      </c>
      <c r="D871" s="91" t="s">
        <v>125</v>
      </c>
      <c r="E871" s="91">
        <v>380.0</v>
      </c>
      <c r="F871" s="178">
        <v>46094.0</v>
      </c>
      <c r="G871" s="91" t="s">
        <v>8229</v>
      </c>
      <c r="H871" s="578">
        <v>16585.0</v>
      </c>
      <c r="I871" s="97" t="s">
        <v>8233</v>
      </c>
      <c r="J871" s="97" t="s">
        <v>8235</v>
      </c>
      <c r="K871" s="313" t="s">
        <v>8235</v>
      </c>
      <c r="L871" s="182"/>
      <c r="M871" s="91" t="s">
        <v>8236</v>
      </c>
      <c r="N871" s="183">
        <v>45943.0</v>
      </c>
      <c r="O871" s="176">
        <v>45957.0</v>
      </c>
      <c r="P871" s="91" t="s">
        <v>124</v>
      </c>
      <c r="Q871" s="91">
        <v>1.0</v>
      </c>
      <c r="R871" s="83" t="s">
        <v>126</v>
      </c>
      <c r="S871" s="83" t="s">
        <v>127</v>
      </c>
      <c r="T871" s="83" t="s">
        <v>101</v>
      </c>
      <c r="U871" s="83" t="s">
        <v>131</v>
      </c>
      <c r="V871" s="182"/>
      <c r="W871" s="83" t="s">
        <v>1035</v>
      </c>
      <c r="X871" s="182"/>
      <c r="Y871" s="88" t="s">
        <v>11077</v>
      </c>
      <c r="Z871" s="88"/>
      <c r="AA871" s="88"/>
    </row>
    <row r="872" ht="22.5" customHeight="1">
      <c r="A872" s="91">
        <f>COUNTIF('Call &amp; Chat K.-Laura'!$H$279:$H$1191,H872)</f>
        <v>1</v>
      </c>
      <c r="B872" s="488">
        <v>46098.0</v>
      </c>
      <c r="C872" s="91" t="s">
        <v>83</v>
      </c>
      <c r="D872" s="91" t="s">
        <v>125</v>
      </c>
      <c r="E872" s="91">
        <v>381.0</v>
      </c>
      <c r="F872" s="178">
        <v>46094.0</v>
      </c>
      <c r="G872" s="91" t="s">
        <v>11078</v>
      </c>
      <c r="H872" s="578">
        <v>16659.0</v>
      </c>
      <c r="I872" s="97" t="s">
        <v>11079</v>
      </c>
      <c r="J872" s="97" t="s">
        <v>11080</v>
      </c>
      <c r="K872" s="313" t="s">
        <v>11080</v>
      </c>
      <c r="L872" s="91" t="s">
        <v>11081</v>
      </c>
      <c r="M872" s="91" t="s">
        <v>11082</v>
      </c>
      <c r="N872" s="183">
        <v>45953.0</v>
      </c>
      <c r="O872" s="176">
        <v>45967.0</v>
      </c>
      <c r="P872" s="91" t="s">
        <v>124</v>
      </c>
      <c r="Q872" s="91">
        <v>1.0</v>
      </c>
      <c r="R872" s="83" t="s">
        <v>126</v>
      </c>
      <c r="S872" s="83" t="s">
        <v>145</v>
      </c>
      <c r="T872" s="83" t="s">
        <v>101</v>
      </c>
      <c r="U872" s="83" t="s">
        <v>131</v>
      </c>
      <c r="V872" s="182"/>
      <c r="W872" s="83" t="s">
        <v>1035</v>
      </c>
      <c r="X872" s="182"/>
      <c r="Y872" s="182"/>
      <c r="Z872" s="88"/>
      <c r="AA872" s="88"/>
    </row>
    <row r="873" ht="22.5" customHeight="1">
      <c r="A873" s="91">
        <f>COUNTIF('Call &amp; Chat K.-Laura'!$H$279:$H$1191,H873)</f>
        <v>1</v>
      </c>
      <c r="B873" s="488">
        <v>46098.0</v>
      </c>
      <c r="C873" s="91" t="s">
        <v>83</v>
      </c>
      <c r="D873" s="91" t="s">
        <v>125</v>
      </c>
      <c r="E873" s="91">
        <v>382.0</v>
      </c>
      <c r="F873" s="178">
        <v>46094.0</v>
      </c>
      <c r="G873" s="91" t="s">
        <v>11084</v>
      </c>
      <c r="H873" s="578">
        <v>16693.0</v>
      </c>
      <c r="I873" s="97" t="s">
        <v>11087</v>
      </c>
      <c r="J873" s="97" t="s">
        <v>11089</v>
      </c>
      <c r="K873" s="313" t="s">
        <v>11089</v>
      </c>
      <c r="L873" s="91" t="s">
        <v>11090</v>
      </c>
      <c r="M873" s="91" t="s">
        <v>11090</v>
      </c>
      <c r="N873" s="183">
        <v>45957.0</v>
      </c>
      <c r="O873" s="176">
        <v>45971.0</v>
      </c>
      <c r="P873" s="91" t="s">
        <v>124</v>
      </c>
      <c r="Q873" s="91">
        <v>1.0</v>
      </c>
      <c r="R873" s="83" t="s">
        <v>251</v>
      </c>
      <c r="S873" s="83" t="s">
        <v>127</v>
      </c>
      <c r="T873" s="83" t="s">
        <v>128</v>
      </c>
      <c r="U873" s="83" t="s">
        <v>302</v>
      </c>
      <c r="V873" s="182"/>
      <c r="W873" s="83" t="s">
        <v>1035</v>
      </c>
      <c r="X873" s="182"/>
      <c r="Y873" s="88" t="s">
        <v>11092</v>
      </c>
      <c r="Z873" s="88"/>
      <c r="AA873" s="88"/>
    </row>
    <row r="874" ht="22.5" customHeight="1">
      <c r="A874" s="91">
        <f>COUNTIF('Call &amp; Chat K.-Laura'!$H$279:$H$1191,H874)</f>
        <v>1</v>
      </c>
      <c r="B874" s="488">
        <v>46098.0</v>
      </c>
      <c r="C874" s="91" t="s">
        <v>83</v>
      </c>
      <c r="D874" s="91" t="s">
        <v>125</v>
      </c>
      <c r="E874" s="91">
        <v>383.0</v>
      </c>
      <c r="F874" s="178">
        <v>46094.0</v>
      </c>
      <c r="G874" s="91" t="s">
        <v>11093</v>
      </c>
      <c r="H874" s="578">
        <v>16696.0</v>
      </c>
      <c r="I874" s="97" t="s">
        <v>11094</v>
      </c>
      <c r="J874" s="97" t="s">
        <v>11095</v>
      </c>
      <c r="K874" s="313" t="s">
        <v>11095</v>
      </c>
      <c r="L874" s="182"/>
      <c r="M874" s="91" t="s">
        <v>11096</v>
      </c>
      <c r="N874" s="183">
        <v>45957.0</v>
      </c>
      <c r="O874" s="176">
        <v>45988.0</v>
      </c>
      <c r="P874" s="91" t="s">
        <v>143</v>
      </c>
      <c r="Q874" s="91">
        <v>1.0</v>
      </c>
      <c r="R874" s="83" t="s">
        <v>126</v>
      </c>
      <c r="S874" s="83" t="s">
        <v>145</v>
      </c>
      <c r="T874" s="83" t="s">
        <v>101</v>
      </c>
      <c r="U874" s="83" t="s">
        <v>131</v>
      </c>
      <c r="V874" s="182"/>
      <c r="W874" s="83" t="s">
        <v>1035</v>
      </c>
      <c r="X874" s="182"/>
      <c r="Y874" s="88" t="s">
        <v>11004</v>
      </c>
      <c r="Z874" s="88"/>
      <c r="AA874" s="88"/>
    </row>
    <row r="875" ht="22.5" customHeight="1">
      <c r="A875" s="91">
        <f>COUNTIF('Call &amp; Chat K.-Laura'!$H$279:$H$1191,H875)</f>
        <v>1</v>
      </c>
      <c r="B875" s="488">
        <v>46098.0</v>
      </c>
      <c r="C875" s="91" t="s">
        <v>83</v>
      </c>
      <c r="D875" s="91" t="s">
        <v>125</v>
      </c>
      <c r="E875" s="91">
        <v>384.0</v>
      </c>
      <c r="F875" s="178">
        <v>46094.0</v>
      </c>
      <c r="G875" s="91" t="s">
        <v>11101</v>
      </c>
      <c r="H875" s="578">
        <v>16702.0</v>
      </c>
      <c r="I875" s="97" t="s">
        <v>11102</v>
      </c>
      <c r="J875" s="97" t="s">
        <v>11103</v>
      </c>
      <c r="K875" s="313" t="s">
        <v>11103</v>
      </c>
      <c r="L875" s="91" t="s">
        <v>11104</v>
      </c>
      <c r="M875" s="91" t="s">
        <v>11104</v>
      </c>
      <c r="N875" s="183">
        <v>45958.0</v>
      </c>
      <c r="O875" s="176">
        <v>45972.0</v>
      </c>
      <c r="P875" s="91" t="s">
        <v>124</v>
      </c>
      <c r="Q875" s="91">
        <v>1.0</v>
      </c>
      <c r="R875" s="83" t="s">
        <v>251</v>
      </c>
      <c r="S875" s="83" t="s">
        <v>127</v>
      </c>
      <c r="T875" s="83" t="s">
        <v>128</v>
      </c>
      <c r="U875" s="83" t="s">
        <v>302</v>
      </c>
      <c r="V875" s="182"/>
      <c r="W875" s="83" t="s">
        <v>1035</v>
      </c>
      <c r="X875" s="182"/>
      <c r="Y875" s="88" t="s">
        <v>11092</v>
      </c>
      <c r="Z875" s="88"/>
      <c r="AA875" s="88"/>
    </row>
    <row r="876" ht="22.5" customHeight="1">
      <c r="A876" s="91">
        <f>COUNTIF('Call &amp; Chat K.-Laura'!$H$279:$H$1191,H876)</f>
        <v>1</v>
      </c>
      <c r="B876" s="488">
        <v>46098.0</v>
      </c>
      <c r="C876" s="91" t="s">
        <v>83</v>
      </c>
      <c r="D876" s="91" t="s">
        <v>125</v>
      </c>
      <c r="E876" s="91">
        <v>385.0</v>
      </c>
      <c r="F876" s="178">
        <v>46094.0</v>
      </c>
      <c r="G876" s="91" t="s">
        <v>11105</v>
      </c>
      <c r="H876" s="578">
        <v>16705.0</v>
      </c>
      <c r="I876" s="97" t="s">
        <v>11106</v>
      </c>
      <c r="J876" s="97" t="s">
        <v>253</v>
      </c>
      <c r="K876" s="313" t="s">
        <v>253</v>
      </c>
      <c r="L876" s="91" t="s">
        <v>11107</v>
      </c>
      <c r="M876" s="91" t="s">
        <v>11108</v>
      </c>
      <c r="N876" s="183">
        <v>45958.0</v>
      </c>
      <c r="O876" s="176">
        <v>45972.0</v>
      </c>
      <c r="P876" s="91" t="s">
        <v>143</v>
      </c>
      <c r="Q876" s="91">
        <v>1.0</v>
      </c>
      <c r="R876" s="83" t="s">
        <v>126</v>
      </c>
      <c r="S876" s="83" t="s">
        <v>127</v>
      </c>
      <c r="T876" s="83" t="s">
        <v>101</v>
      </c>
      <c r="U876" s="83" t="s">
        <v>131</v>
      </c>
      <c r="V876" s="182"/>
      <c r="W876" s="83" t="s">
        <v>1035</v>
      </c>
      <c r="X876" s="182"/>
      <c r="Y876" s="182"/>
      <c r="Z876" s="88"/>
      <c r="AA876" s="88"/>
    </row>
    <row r="877" ht="22.5" customHeight="1">
      <c r="A877" s="91">
        <f>COUNTIF('Call &amp; Chat K.-Laura'!$H$279:$H$1191,H877)</f>
        <v>1</v>
      </c>
      <c r="B877" s="488">
        <v>46098.0</v>
      </c>
      <c r="C877" s="91" t="s">
        <v>83</v>
      </c>
      <c r="D877" s="91" t="s">
        <v>125</v>
      </c>
      <c r="E877" s="91">
        <v>386.0</v>
      </c>
      <c r="F877" s="178">
        <v>46094.0</v>
      </c>
      <c r="G877" s="91" t="s">
        <v>11109</v>
      </c>
      <c r="H877" s="578">
        <v>16711.0</v>
      </c>
      <c r="I877" s="97" t="s">
        <v>11110</v>
      </c>
      <c r="J877" s="97" t="s">
        <v>11111</v>
      </c>
      <c r="K877" s="313" t="s">
        <v>11111</v>
      </c>
      <c r="L877" s="182"/>
      <c r="M877" s="91" t="s">
        <v>11112</v>
      </c>
      <c r="N877" s="183">
        <v>45959.0</v>
      </c>
      <c r="O877" s="176">
        <v>45973.0</v>
      </c>
      <c r="P877" s="91" t="s">
        <v>143</v>
      </c>
      <c r="Q877" s="91">
        <v>1.0</v>
      </c>
      <c r="R877" s="83" t="s">
        <v>126</v>
      </c>
      <c r="S877" s="83" t="s">
        <v>145</v>
      </c>
      <c r="T877" s="83" t="s">
        <v>101</v>
      </c>
      <c r="U877" s="83" t="s">
        <v>131</v>
      </c>
      <c r="V877" s="182"/>
      <c r="W877" s="83" t="s">
        <v>1035</v>
      </c>
      <c r="X877" s="182"/>
      <c r="Y877" s="182"/>
      <c r="Z877" s="88"/>
      <c r="AA877" s="88"/>
    </row>
    <row r="878" ht="22.5" customHeight="1">
      <c r="A878" s="91">
        <f>COUNTIF('Call &amp; Chat K.-Laura'!$H$279:$H$1191,H878)</f>
        <v>1</v>
      </c>
      <c r="B878" s="488">
        <v>46098.0</v>
      </c>
      <c r="C878" s="91" t="s">
        <v>83</v>
      </c>
      <c r="D878" s="91" t="s">
        <v>125</v>
      </c>
      <c r="E878" s="91">
        <v>387.0</v>
      </c>
      <c r="F878" s="178">
        <v>46094.0</v>
      </c>
      <c r="G878" s="91" t="s">
        <v>11113</v>
      </c>
      <c r="H878" s="578">
        <v>16721.0</v>
      </c>
      <c r="I878" s="97" t="s">
        <v>11114</v>
      </c>
      <c r="J878" s="97" t="s">
        <v>11115</v>
      </c>
      <c r="K878" s="313" t="s">
        <v>11115</v>
      </c>
      <c r="L878" s="91" t="s">
        <v>11117</v>
      </c>
      <c r="M878" s="91" t="s">
        <v>11117</v>
      </c>
      <c r="N878" s="183">
        <v>45961.0</v>
      </c>
      <c r="O878" s="176">
        <v>45975.0</v>
      </c>
      <c r="P878" s="91" t="s">
        <v>143</v>
      </c>
      <c r="Q878" s="91">
        <v>1.0</v>
      </c>
      <c r="R878" s="83" t="s">
        <v>126</v>
      </c>
      <c r="S878" s="83" t="s">
        <v>145</v>
      </c>
      <c r="T878" s="83" t="s">
        <v>101</v>
      </c>
      <c r="U878" s="83" t="s">
        <v>131</v>
      </c>
      <c r="V878" s="182"/>
      <c r="W878" s="83" t="s">
        <v>1035</v>
      </c>
      <c r="X878" s="182"/>
      <c r="Y878" s="616"/>
      <c r="Z878" s="88"/>
      <c r="AA878" s="88"/>
    </row>
    <row r="879" ht="22.5" customHeight="1">
      <c r="A879" s="91">
        <f>COUNTIF('Call &amp; Chat K.-Laura'!$H$279:$H$1191,H879)</f>
        <v>1</v>
      </c>
      <c r="B879" s="488">
        <v>46098.0</v>
      </c>
      <c r="C879" s="91" t="s">
        <v>83</v>
      </c>
      <c r="D879" s="91" t="s">
        <v>125</v>
      </c>
      <c r="E879" s="91">
        <v>388.0</v>
      </c>
      <c r="F879" s="178">
        <v>46094.0</v>
      </c>
      <c r="G879" s="91" t="s">
        <v>11119</v>
      </c>
      <c r="H879" s="578">
        <v>16767.0</v>
      </c>
      <c r="I879" s="97" t="s">
        <v>11120</v>
      </c>
      <c r="J879" s="97" t="s">
        <v>11121</v>
      </c>
      <c r="K879" s="313" t="s">
        <v>11121</v>
      </c>
      <c r="L879" s="91" t="s">
        <v>11122</v>
      </c>
      <c r="M879" s="91" t="s">
        <v>11122</v>
      </c>
      <c r="N879" s="183">
        <v>45966.0</v>
      </c>
      <c r="O879" s="176">
        <v>45980.0</v>
      </c>
      <c r="P879" s="91" t="s">
        <v>124</v>
      </c>
      <c r="Q879" s="91">
        <v>1.0</v>
      </c>
      <c r="R879" s="83" t="s">
        <v>126</v>
      </c>
      <c r="S879" s="83" t="s">
        <v>145</v>
      </c>
      <c r="T879" s="83" t="s">
        <v>101</v>
      </c>
      <c r="U879" s="83" t="s">
        <v>131</v>
      </c>
      <c r="V879" s="182"/>
      <c r="W879" s="83" t="s">
        <v>1035</v>
      </c>
      <c r="X879" s="182"/>
      <c r="Y879" s="616"/>
      <c r="Z879" s="88"/>
      <c r="AA879" s="88"/>
    </row>
    <row r="880" ht="22.5" customHeight="1">
      <c r="A880" s="91">
        <f>COUNTIF('Call &amp; Chat K.-Laura'!$H$279:$H$1191,H880)</f>
        <v>1</v>
      </c>
      <c r="B880" s="488">
        <v>46098.0</v>
      </c>
      <c r="C880" s="91" t="s">
        <v>83</v>
      </c>
      <c r="D880" s="91" t="s">
        <v>125</v>
      </c>
      <c r="E880" s="91">
        <v>389.0</v>
      </c>
      <c r="F880" s="178">
        <v>46094.0</v>
      </c>
      <c r="G880" s="91" t="s">
        <v>11124</v>
      </c>
      <c r="H880" s="578">
        <v>16780.0</v>
      </c>
      <c r="I880" s="97" t="s">
        <v>11126</v>
      </c>
      <c r="J880" s="97" t="s">
        <v>2112</v>
      </c>
      <c r="K880" s="313" t="s">
        <v>2112</v>
      </c>
      <c r="L880" s="91" t="s">
        <v>11127</v>
      </c>
      <c r="M880" s="91" t="s">
        <v>11127</v>
      </c>
      <c r="N880" s="183">
        <v>45967.0</v>
      </c>
      <c r="O880" s="176">
        <v>45981.0</v>
      </c>
      <c r="P880" s="91" t="s">
        <v>124</v>
      </c>
      <c r="Q880" s="91">
        <v>1.0</v>
      </c>
      <c r="R880" s="83" t="s">
        <v>126</v>
      </c>
      <c r="S880" s="83" t="s">
        <v>145</v>
      </c>
      <c r="T880" s="83" t="s">
        <v>101</v>
      </c>
      <c r="U880" s="83" t="s">
        <v>131</v>
      </c>
      <c r="V880" s="182"/>
      <c r="W880" s="83" t="s">
        <v>1035</v>
      </c>
      <c r="X880" s="182"/>
      <c r="Y880" s="616"/>
      <c r="Z880" s="88"/>
      <c r="AA880" s="88"/>
    </row>
    <row r="881" ht="22.5" customHeight="1">
      <c r="A881" s="91">
        <f>COUNTIF('Call &amp; Chat K.-Laura'!$H$279:$H$1191,H881)</f>
        <v>1</v>
      </c>
      <c r="B881" s="488">
        <v>46098.0</v>
      </c>
      <c r="C881" s="91" t="s">
        <v>83</v>
      </c>
      <c r="D881" s="91" t="s">
        <v>125</v>
      </c>
      <c r="E881" s="91">
        <v>390.0</v>
      </c>
      <c r="F881" s="178">
        <v>46094.0</v>
      </c>
      <c r="G881" s="91" t="s">
        <v>11025</v>
      </c>
      <c r="H881" s="578">
        <v>16820.0</v>
      </c>
      <c r="I881" s="97" t="s">
        <v>11027</v>
      </c>
      <c r="J881" s="97" t="s">
        <v>9884</v>
      </c>
      <c r="K881" s="313" t="s">
        <v>9884</v>
      </c>
      <c r="L881" s="182"/>
      <c r="M881" s="91" t="s">
        <v>11028</v>
      </c>
      <c r="N881" s="183">
        <v>45973.0</v>
      </c>
      <c r="O881" s="176">
        <v>45987.0</v>
      </c>
      <c r="P881" s="91" t="s">
        <v>124</v>
      </c>
      <c r="Q881" s="91">
        <v>1.0</v>
      </c>
      <c r="R881" s="83" t="s">
        <v>251</v>
      </c>
      <c r="S881" s="83" t="s">
        <v>195</v>
      </c>
      <c r="T881" s="83" t="s">
        <v>128</v>
      </c>
      <c r="U881" s="83" t="s">
        <v>131</v>
      </c>
      <c r="V881" s="182"/>
      <c r="W881" s="83" t="s">
        <v>1035</v>
      </c>
      <c r="X881" s="182"/>
      <c r="Y881" s="616"/>
      <c r="Z881" s="88"/>
      <c r="AA881" s="88"/>
    </row>
    <row r="882" ht="22.5" customHeight="1">
      <c r="A882" s="91">
        <f>COUNTIF('Call &amp; Chat K.-Laura'!$H$279:$H$1191,H882)</f>
        <v>1</v>
      </c>
      <c r="B882" s="488">
        <v>46098.0</v>
      </c>
      <c r="C882" s="91" t="s">
        <v>83</v>
      </c>
      <c r="D882" s="91" t="s">
        <v>125</v>
      </c>
      <c r="E882" s="91">
        <v>391.0</v>
      </c>
      <c r="F882" s="178">
        <v>46094.0</v>
      </c>
      <c r="G882" s="91" t="s">
        <v>11049</v>
      </c>
      <c r="H882" s="578">
        <v>16840.0</v>
      </c>
      <c r="I882" s="97" t="s">
        <v>11051</v>
      </c>
      <c r="J882" s="97" t="s">
        <v>11052</v>
      </c>
      <c r="K882" s="313" t="s">
        <v>11052</v>
      </c>
      <c r="L882" s="91" t="s">
        <v>11053</v>
      </c>
      <c r="M882" s="91" t="s">
        <v>11053</v>
      </c>
      <c r="N882" s="183">
        <v>45976.0</v>
      </c>
      <c r="O882" s="176">
        <v>45990.0</v>
      </c>
      <c r="P882" s="91" t="s">
        <v>124</v>
      </c>
      <c r="Q882" s="91">
        <v>1.0</v>
      </c>
      <c r="R882" s="83" t="s">
        <v>126</v>
      </c>
      <c r="S882" s="83" t="s">
        <v>145</v>
      </c>
      <c r="T882" s="83" t="s">
        <v>101</v>
      </c>
      <c r="U882" s="83" t="s">
        <v>131</v>
      </c>
      <c r="V882" s="182"/>
      <c r="W882" s="83" t="s">
        <v>1035</v>
      </c>
      <c r="X882" s="182"/>
      <c r="Y882" s="616"/>
      <c r="Z882" s="88"/>
      <c r="AA882" s="88"/>
    </row>
    <row r="883" ht="22.5" customHeight="1">
      <c r="A883" s="91">
        <f>COUNTIF('Call &amp; Chat K.-Laura'!$H$279:$H$1191,H883)</f>
        <v>1</v>
      </c>
      <c r="B883" s="488">
        <v>46098.0</v>
      </c>
      <c r="C883" s="91" t="s">
        <v>83</v>
      </c>
      <c r="D883" s="91" t="s">
        <v>125</v>
      </c>
      <c r="E883" s="91">
        <v>392.0</v>
      </c>
      <c r="F883" s="178">
        <v>46094.0</v>
      </c>
      <c r="G883" s="91" t="s">
        <v>11131</v>
      </c>
      <c r="H883" s="578">
        <v>16976.0</v>
      </c>
      <c r="I883" s="97" t="s">
        <v>11132</v>
      </c>
      <c r="J883" s="97" t="s">
        <v>11133</v>
      </c>
      <c r="K883" s="313" t="s">
        <v>11133</v>
      </c>
      <c r="L883" s="91" t="s">
        <v>11134</v>
      </c>
      <c r="M883" s="91" t="s">
        <v>11134</v>
      </c>
      <c r="N883" s="183">
        <v>45989.0</v>
      </c>
      <c r="O883" s="176">
        <v>46003.0</v>
      </c>
      <c r="P883" s="91" t="s">
        <v>922</v>
      </c>
      <c r="Q883" s="91">
        <v>1.0</v>
      </c>
      <c r="R883" s="83" t="s">
        <v>251</v>
      </c>
      <c r="S883" s="83" t="s">
        <v>145</v>
      </c>
      <c r="T883" s="83" t="s">
        <v>101</v>
      </c>
      <c r="U883" s="83" t="s">
        <v>131</v>
      </c>
      <c r="V883" s="182"/>
      <c r="W883" s="83" t="s">
        <v>1035</v>
      </c>
      <c r="X883" s="182"/>
      <c r="Y883" s="180"/>
      <c r="Z883" s="88"/>
      <c r="AA883" s="88"/>
    </row>
    <row r="884" ht="22.5" customHeight="1">
      <c r="A884" s="91">
        <f>COUNTIF('Call &amp; Chat K.-Laura'!$H$279:$H$1191,H884)</f>
        <v>2</v>
      </c>
      <c r="B884" s="488">
        <v>46098.0</v>
      </c>
      <c r="C884" s="91" t="s">
        <v>83</v>
      </c>
      <c r="D884" s="91" t="s">
        <v>125</v>
      </c>
      <c r="E884" s="91">
        <v>393.0</v>
      </c>
      <c r="F884" s="178">
        <v>46094.0</v>
      </c>
      <c r="G884" s="91" t="s">
        <v>8703</v>
      </c>
      <c r="H884" s="578">
        <v>15744.0</v>
      </c>
      <c r="I884" s="97" t="s">
        <v>8705</v>
      </c>
      <c r="J884" s="97" t="s">
        <v>8706</v>
      </c>
      <c r="K884" s="313" t="s">
        <v>8706</v>
      </c>
      <c r="L884" s="182"/>
      <c r="M884" s="91" t="s">
        <v>8707</v>
      </c>
      <c r="N884" s="183">
        <v>45837.0</v>
      </c>
      <c r="O884" s="176">
        <v>45851.0</v>
      </c>
      <c r="P884" s="91" t="s">
        <v>124</v>
      </c>
      <c r="Q884" s="91">
        <v>1.0</v>
      </c>
      <c r="R884" s="83" t="s">
        <v>126</v>
      </c>
      <c r="S884" s="83" t="s">
        <v>195</v>
      </c>
      <c r="T884" s="83" t="s">
        <v>128</v>
      </c>
      <c r="U884" s="83" t="s">
        <v>131</v>
      </c>
      <c r="V884" s="182"/>
      <c r="W884" s="83" t="s">
        <v>1035</v>
      </c>
      <c r="X884" s="182"/>
      <c r="Y884" s="616"/>
      <c r="Z884" s="88"/>
      <c r="AA884" s="88"/>
    </row>
    <row r="885" ht="22.5" customHeight="1">
      <c r="A885" s="91">
        <f>COUNTIF('Call &amp; Chat K.-Laura'!$H$279:$H$1191,H885)</f>
        <v>2</v>
      </c>
      <c r="B885" s="488">
        <v>46098.0</v>
      </c>
      <c r="C885" s="91" t="s">
        <v>83</v>
      </c>
      <c r="D885" s="91" t="s">
        <v>125</v>
      </c>
      <c r="E885" s="91">
        <v>394.0</v>
      </c>
      <c r="F885" s="178">
        <v>46094.0</v>
      </c>
      <c r="G885" s="91" t="s">
        <v>8710</v>
      </c>
      <c r="H885" s="578">
        <v>15761.0</v>
      </c>
      <c r="I885" s="97" t="s">
        <v>8712</v>
      </c>
      <c r="J885" s="97" t="s">
        <v>8713</v>
      </c>
      <c r="K885" s="313" t="s">
        <v>8714</v>
      </c>
      <c r="L885" s="91" t="s">
        <v>8715</v>
      </c>
      <c r="M885" s="91" t="s">
        <v>8716</v>
      </c>
      <c r="N885" s="183">
        <v>45839.0</v>
      </c>
      <c r="O885" s="176">
        <v>45853.0</v>
      </c>
      <c r="P885" s="91" t="s">
        <v>124</v>
      </c>
      <c r="Q885" s="91">
        <v>1.0</v>
      </c>
      <c r="R885" s="83" t="s">
        <v>126</v>
      </c>
      <c r="S885" s="83" t="s">
        <v>145</v>
      </c>
      <c r="T885" s="83" t="s">
        <v>101</v>
      </c>
      <c r="U885" s="83" t="s">
        <v>131</v>
      </c>
      <c r="V885" s="182"/>
      <c r="W885" s="83" t="s">
        <v>1035</v>
      </c>
      <c r="X885" s="182"/>
      <c r="Y885" s="616"/>
      <c r="Z885" s="88"/>
      <c r="AA885" s="88"/>
    </row>
    <row r="886" ht="22.5" customHeight="1">
      <c r="A886" s="91">
        <f>COUNTIF('Call &amp; Chat K.-Laura'!$H$279:$H$1191,H886)</f>
        <v>1</v>
      </c>
      <c r="B886" s="488">
        <v>46098.0</v>
      </c>
      <c r="C886" s="91" t="s">
        <v>83</v>
      </c>
      <c r="D886" s="91" t="s">
        <v>125</v>
      </c>
      <c r="E886" s="91">
        <v>395.0</v>
      </c>
      <c r="F886" s="178">
        <v>46094.0</v>
      </c>
      <c r="G886" s="91" t="s">
        <v>11136</v>
      </c>
      <c r="H886" s="578">
        <v>15788.0</v>
      </c>
      <c r="I886" s="97" t="s">
        <v>11137</v>
      </c>
      <c r="J886" s="97" t="s">
        <v>11137</v>
      </c>
      <c r="K886" s="313" t="s">
        <v>11137</v>
      </c>
      <c r="L886" s="91" t="s">
        <v>11138</v>
      </c>
      <c r="M886" s="91" t="s">
        <v>11139</v>
      </c>
      <c r="N886" s="183">
        <v>45841.0</v>
      </c>
      <c r="O886" s="176">
        <v>45855.0</v>
      </c>
      <c r="P886" s="91" t="s">
        <v>8313</v>
      </c>
      <c r="Q886" s="91">
        <v>1.0</v>
      </c>
      <c r="R886" s="83" t="s">
        <v>126</v>
      </c>
      <c r="S886" s="83" t="s">
        <v>145</v>
      </c>
      <c r="T886" s="83" t="s">
        <v>101</v>
      </c>
      <c r="U886" s="83" t="s">
        <v>131</v>
      </c>
      <c r="V886" s="182"/>
      <c r="W886" s="83" t="s">
        <v>1035</v>
      </c>
      <c r="X886" s="182"/>
      <c r="Y886" s="180"/>
      <c r="Z886" s="88"/>
      <c r="AA886" s="88"/>
    </row>
    <row r="887" ht="22.5" customHeight="1">
      <c r="A887" s="91">
        <f>COUNTIF('Call &amp; Chat K.-Laura'!$H$279:$H$1191,H887)</f>
        <v>1</v>
      </c>
      <c r="B887" s="488">
        <v>46098.0</v>
      </c>
      <c r="C887" s="91" t="s">
        <v>83</v>
      </c>
      <c r="D887" s="91" t="s">
        <v>125</v>
      </c>
      <c r="E887" s="91">
        <v>396.0</v>
      </c>
      <c r="F887" s="178">
        <v>46094.0</v>
      </c>
      <c r="G887" s="91" t="s">
        <v>11140</v>
      </c>
      <c r="H887" s="578">
        <v>15789.0</v>
      </c>
      <c r="I887" s="97" t="s">
        <v>11141</v>
      </c>
      <c r="J887" s="97" t="s">
        <v>11141</v>
      </c>
      <c r="K887" s="313" t="s">
        <v>11141</v>
      </c>
      <c r="L887" s="91" t="s">
        <v>11142</v>
      </c>
      <c r="M887" s="91" t="s">
        <v>11142</v>
      </c>
      <c r="N887" s="183">
        <v>45841.0</v>
      </c>
      <c r="O887" s="176">
        <v>45855.0</v>
      </c>
      <c r="P887" s="91" t="s">
        <v>124</v>
      </c>
      <c r="Q887" s="91">
        <v>1.0</v>
      </c>
      <c r="R887" s="83" t="s">
        <v>126</v>
      </c>
      <c r="S887" s="83" t="s">
        <v>145</v>
      </c>
      <c r="T887" s="83" t="s">
        <v>101</v>
      </c>
      <c r="U887" s="83" t="s">
        <v>131</v>
      </c>
      <c r="V887" s="182"/>
      <c r="W887" s="83" t="s">
        <v>1035</v>
      </c>
      <c r="X887" s="182"/>
      <c r="Y887" s="616"/>
      <c r="Z887" s="88"/>
      <c r="AA887" s="88"/>
    </row>
    <row r="888" ht="22.5" customHeight="1">
      <c r="A888" s="91">
        <f>COUNTIF('Call &amp; Chat K.-Laura'!$H$279:$H$1191,H888)</f>
        <v>2</v>
      </c>
      <c r="B888" s="488">
        <v>46098.0</v>
      </c>
      <c r="C888" s="91" t="s">
        <v>83</v>
      </c>
      <c r="D888" s="91" t="s">
        <v>125</v>
      </c>
      <c r="E888" s="91">
        <v>397.0</v>
      </c>
      <c r="F888" s="178">
        <v>46094.0</v>
      </c>
      <c r="G888" s="91" t="s">
        <v>11148</v>
      </c>
      <c r="H888" s="578">
        <v>15791.0</v>
      </c>
      <c r="I888" s="97" t="s">
        <v>11149</v>
      </c>
      <c r="J888" s="97" t="s">
        <v>11150</v>
      </c>
      <c r="K888" s="313" t="s">
        <v>11150</v>
      </c>
      <c r="L888" s="91" t="s">
        <v>11151</v>
      </c>
      <c r="M888" s="91" t="s">
        <v>11152</v>
      </c>
      <c r="N888" s="183">
        <v>45842.0</v>
      </c>
      <c r="O888" s="176">
        <v>45856.0</v>
      </c>
      <c r="P888" s="91" t="s">
        <v>98</v>
      </c>
      <c r="Q888" s="91">
        <v>1.0</v>
      </c>
      <c r="R888" s="83" t="s">
        <v>251</v>
      </c>
      <c r="S888" s="83" t="s">
        <v>145</v>
      </c>
      <c r="T888" s="83" t="s">
        <v>101</v>
      </c>
      <c r="U888" s="83" t="s">
        <v>131</v>
      </c>
      <c r="V888" s="182"/>
      <c r="W888" s="83" t="s">
        <v>1035</v>
      </c>
      <c r="X888" s="182"/>
      <c r="Y888" s="616"/>
      <c r="Z888" s="88"/>
      <c r="AA888" s="88"/>
    </row>
    <row r="889" ht="22.5" customHeight="1">
      <c r="A889" s="91">
        <f>COUNTIF('Call &amp; Chat K.-Laura'!$H$279:$H$1191,H889)</f>
        <v>2</v>
      </c>
      <c r="B889" s="488">
        <v>46098.0</v>
      </c>
      <c r="C889" s="91" t="s">
        <v>83</v>
      </c>
      <c r="D889" s="91" t="s">
        <v>125</v>
      </c>
      <c r="E889" s="91">
        <v>400.0</v>
      </c>
      <c r="F889" s="178">
        <v>46094.0</v>
      </c>
      <c r="G889" s="91" t="s">
        <v>8666</v>
      </c>
      <c r="H889" s="578">
        <v>15808.0</v>
      </c>
      <c r="I889" s="97" t="s">
        <v>8669</v>
      </c>
      <c r="J889" s="97" t="s">
        <v>8670</v>
      </c>
      <c r="K889" s="313" t="s">
        <v>8670</v>
      </c>
      <c r="L889" s="91" t="s">
        <v>8672</v>
      </c>
      <c r="M889" s="91" t="s">
        <v>8674</v>
      </c>
      <c r="N889" s="183">
        <v>45844.0</v>
      </c>
      <c r="O889" s="176">
        <v>45858.0</v>
      </c>
      <c r="P889" s="91" t="s">
        <v>98</v>
      </c>
      <c r="Q889" s="91">
        <v>1.0</v>
      </c>
      <c r="R889" s="83" t="s">
        <v>251</v>
      </c>
      <c r="S889" s="83" t="s">
        <v>145</v>
      </c>
      <c r="T889" s="83" t="s">
        <v>101</v>
      </c>
      <c r="U889" s="83" t="s">
        <v>131</v>
      </c>
      <c r="V889" s="97"/>
      <c r="W889" s="83" t="s">
        <v>1035</v>
      </c>
      <c r="X889" s="97"/>
      <c r="Y889" s="180"/>
      <c r="Z889" s="88"/>
      <c r="AA889" s="88"/>
    </row>
    <row r="890" ht="22.5" customHeight="1">
      <c r="A890" s="91">
        <f>COUNTIF('Call &amp; Chat K.-Laura'!$H$279:$H$1191,H890)</f>
        <v>1</v>
      </c>
      <c r="B890" s="488">
        <v>46098.0</v>
      </c>
      <c r="C890" s="91" t="s">
        <v>83</v>
      </c>
      <c r="D890" s="91" t="s">
        <v>125</v>
      </c>
      <c r="E890" s="91" t="s">
        <v>6758</v>
      </c>
      <c r="F890" s="178">
        <v>46094.0</v>
      </c>
      <c r="G890" s="91" t="s">
        <v>11169</v>
      </c>
      <c r="H890" s="578">
        <v>15834.0</v>
      </c>
      <c r="I890" s="97" t="s">
        <v>11170</v>
      </c>
      <c r="J890" s="97" t="s">
        <v>11171</v>
      </c>
      <c r="K890" s="313" t="s">
        <v>11172</v>
      </c>
      <c r="L890" s="182"/>
      <c r="M890" s="91" t="s">
        <v>11173</v>
      </c>
      <c r="N890" s="183">
        <v>45847.0</v>
      </c>
      <c r="O890" s="74">
        <v>45861.0</v>
      </c>
      <c r="P890" s="76" t="s">
        <v>143</v>
      </c>
      <c r="Q890" s="91">
        <v>1.0</v>
      </c>
      <c r="R890" s="83" t="s">
        <v>126</v>
      </c>
      <c r="S890" s="83" t="s">
        <v>195</v>
      </c>
      <c r="T890" s="83" t="s">
        <v>128</v>
      </c>
      <c r="U890" s="83" t="s">
        <v>131</v>
      </c>
      <c r="V890" s="91"/>
      <c r="W890" s="83" t="s">
        <v>1035</v>
      </c>
      <c r="X890" s="91"/>
      <c r="Y890" s="588"/>
      <c r="Z890" s="88"/>
      <c r="AA890" s="88"/>
    </row>
    <row r="891" ht="22.5" customHeight="1">
      <c r="A891" s="91">
        <f>COUNTIF('Call &amp; Chat K.-Laura'!$H$279:$H$1191,H891)</f>
        <v>1</v>
      </c>
      <c r="B891" s="488">
        <v>46098.0</v>
      </c>
      <c r="C891" s="91" t="s">
        <v>83</v>
      </c>
      <c r="D891" s="91" t="s">
        <v>125</v>
      </c>
      <c r="E891" s="91" t="s">
        <v>6767</v>
      </c>
      <c r="F891" s="178">
        <v>46094.0</v>
      </c>
      <c r="G891" s="91" t="s">
        <v>11181</v>
      </c>
      <c r="H891" s="578">
        <v>15836.0</v>
      </c>
      <c r="I891" s="97" t="s">
        <v>11182</v>
      </c>
      <c r="J891" s="97" t="s">
        <v>11182</v>
      </c>
      <c r="K891" s="313" t="s">
        <v>11182</v>
      </c>
      <c r="L891" s="91" t="s">
        <v>11183</v>
      </c>
      <c r="M891" s="91" t="s">
        <v>11183</v>
      </c>
      <c r="N891" s="183">
        <v>45847.0</v>
      </c>
      <c r="O891" s="74">
        <v>45861.0</v>
      </c>
      <c r="P891" s="76" t="s">
        <v>11184</v>
      </c>
      <c r="Q891" s="91">
        <v>1.0</v>
      </c>
      <c r="R891" s="83" t="s">
        <v>251</v>
      </c>
      <c r="S891" s="83" t="s">
        <v>195</v>
      </c>
      <c r="T891" s="83" t="s">
        <v>128</v>
      </c>
      <c r="U891" s="83" t="s">
        <v>131</v>
      </c>
      <c r="V891" s="91"/>
      <c r="W891" s="83" t="s">
        <v>1035</v>
      </c>
      <c r="X891" s="91"/>
      <c r="Y891" s="588"/>
      <c r="Z891" s="88"/>
      <c r="AA891" s="88"/>
    </row>
    <row r="892" ht="22.5" customHeight="1">
      <c r="A892" s="91">
        <f>COUNTIF('Call &amp; Chat K.-Laura'!$H$279:$H$1191,H892)</f>
        <v>1</v>
      </c>
      <c r="B892" s="488">
        <v>46098.0</v>
      </c>
      <c r="C892" s="91" t="s">
        <v>83</v>
      </c>
      <c r="D892" s="91" t="s">
        <v>125</v>
      </c>
      <c r="E892" s="91" t="s">
        <v>4343</v>
      </c>
      <c r="F892" s="178">
        <v>46094.0</v>
      </c>
      <c r="G892" s="91" t="s">
        <v>11190</v>
      </c>
      <c r="H892" s="578">
        <v>15855.0</v>
      </c>
      <c r="I892" s="97" t="s">
        <v>11191</v>
      </c>
      <c r="J892" s="97" t="s">
        <v>3828</v>
      </c>
      <c r="K892" s="313" t="s">
        <v>11192</v>
      </c>
      <c r="L892" s="91" t="s">
        <v>11194</v>
      </c>
      <c r="M892" s="91" t="s">
        <v>11194</v>
      </c>
      <c r="N892" s="183">
        <v>45850.0</v>
      </c>
      <c r="O892" s="74">
        <v>45864.0</v>
      </c>
      <c r="P892" s="76" t="s">
        <v>135</v>
      </c>
      <c r="Q892" s="91">
        <v>1.0</v>
      </c>
      <c r="R892" s="83" t="s">
        <v>251</v>
      </c>
      <c r="S892" s="83" t="s">
        <v>195</v>
      </c>
      <c r="T892" s="83" t="s">
        <v>128</v>
      </c>
      <c r="U892" s="83" t="s">
        <v>131</v>
      </c>
      <c r="V892" s="91"/>
      <c r="W892" s="83" t="s">
        <v>1035</v>
      </c>
      <c r="X892" s="91"/>
      <c r="Y892" s="588"/>
      <c r="Z892" s="88"/>
      <c r="AA892" s="88"/>
    </row>
    <row r="893" ht="22.5" customHeight="1">
      <c r="A893" s="91">
        <f>COUNTIF('Call &amp; Chat K.-Laura'!$H$279:$H$1191,H893)</f>
        <v>1</v>
      </c>
      <c r="B893" s="488">
        <v>46098.0</v>
      </c>
      <c r="C893" s="91" t="s">
        <v>83</v>
      </c>
      <c r="D893" s="91" t="s">
        <v>125</v>
      </c>
      <c r="E893" s="91" t="s">
        <v>5696</v>
      </c>
      <c r="F893" s="178">
        <v>46094.0</v>
      </c>
      <c r="G893" s="91" t="s">
        <v>11199</v>
      </c>
      <c r="H893" s="578">
        <v>15856.0</v>
      </c>
      <c r="I893" s="97" t="s">
        <v>11200</v>
      </c>
      <c r="J893" s="97" t="s">
        <v>11201</v>
      </c>
      <c r="K893" s="313" t="s">
        <v>11201</v>
      </c>
      <c r="L893" s="91" t="s">
        <v>11202</v>
      </c>
      <c r="M893" s="91" t="s">
        <v>11202</v>
      </c>
      <c r="N893" s="183">
        <v>45850.0</v>
      </c>
      <c r="O893" s="74">
        <v>45864.0</v>
      </c>
      <c r="P893" s="76" t="s">
        <v>461</v>
      </c>
      <c r="Q893" s="91">
        <v>1.0</v>
      </c>
      <c r="R893" s="83" t="s">
        <v>126</v>
      </c>
      <c r="S893" s="83" t="s">
        <v>145</v>
      </c>
      <c r="T893" s="83" t="s">
        <v>101</v>
      </c>
      <c r="U893" s="83" t="s">
        <v>131</v>
      </c>
      <c r="V893" s="91"/>
      <c r="W893" s="83" t="s">
        <v>1035</v>
      </c>
      <c r="X893" s="91"/>
      <c r="Y893" s="588"/>
      <c r="Z893" s="88"/>
      <c r="AA893" s="88"/>
    </row>
    <row r="894" ht="22.5" customHeight="1">
      <c r="A894" s="91">
        <f>COUNTIF('Call &amp; Chat K.-Laura'!$H$279:$H$1191,H894)</f>
        <v>1</v>
      </c>
      <c r="B894" s="488">
        <v>46098.0</v>
      </c>
      <c r="C894" s="91" t="s">
        <v>83</v>
      </c>
      <c r="D894" s="91" t="s">
        <v>125</v>
      </c>
      <c r="E894" s="91" t="s">
        <v>2668</v>
      </c>
      <c r="F894" s="178">
        <v>46094.0</v>
      </c>
      <c r="G894" s="91" t="s">
        <v>11207</v>
      </c>
      <c r="H894" s="578">
        <v>15867.0</v>
      </c>
      <c r="I894" s="97" t="s">
        <v>11209</v>
      </c>
      <c r="J894" s="97" t="s">
        <v>11210</v>
      </c>
      <c r="K894" s="313" t="s">
        <v>11211</v>
      </c>
      <c r="L894" s="91" t="s">
        <v>11212</v>
      </c>
      <c r="M894" s="91" t="s">
        <v>11212</v>
      </c>
      <c r="N894" s="183">
        <v>45852.0</v>
      </c>
      <c r="O894" s="74">
        <v>45866.0</v>
      </c>
      <c r="P894" s="76" t="s">
        <v>124</v>
      </c>
      <c r="Q894" s="91">
        <v>1.0</v>
      </c>
      <c r="R894" s="83" t="s">
        <v>126</v>
      </c>
      <c r="S894" s="83" t="s">
        <v>145</v>
      </c>
      <c r="T894" s="83" t="s">
        <v>101</v>
      </c>
      <c r="U894" s="83" t="s">
        <v>131</v>
      </c>
      <c r="V894" s="91"/>
      <c r="W894" s="83" t="s">
        <v>1035</v>
      </c>
      <c r="X894" s="91"/>
      <c r="Y894" s="588"/>
      <c r="Z894" s="88"/>
      <c r="AA894" s="88"/>
    </row>
    <row r="895" ht="22.5" customHeight="1">
      <c r="A895" s="91">
        <f>COUNTIF('Call &amp; Chat K.-Laura'!$H$279:$H$1191,H895)</f>
        <v>1</v>
      </c>
      <c r="B895" s="488">
        <v>46098.0</v>
      </c>
      <c r="C895" s="91" t="s">
        <v>83</v>
      </c>
      <c r="D895" s="91" t="s">
        <v>125</v>
      </c>
      <c r="E895" s="91" t="s">
        <v>5715</v>
      </c>
      <c r="F895" s="178">
        <v>46094.0</v>
      </c>
      <c r="G895" s="91" t="s">
        <v>11213</v>
      </c>
      <c r="H895" s="578">
        <v>15882.0</v>
      </c>
      <c r="I895" s="97" t="s">
        <v>11214</v>
      </c>
      <c r="J895" s="97" t="s">
        <v>11215</v>
      </c>
      <c r="K895" s="313" t="s">
        <v>11215</v>
      </c>
      <c r="L895" s="91" t="s">
        <v>11216</v>
      </c>
      <c r="M895" s="91" t="s">
        <v>11216</v>
      </c>
      <c r="N895" s="183">
        <v>45853.0</v>
      </c>
      <c r="O895" s="74">
        <v>45867.0</v>
      </c>
      <c r="P895" s="76" t="s">
        <v>95</v>
      </c>
      <c r="Q895" s="91">
        <v>1.0</v>
      </c>
      <c r="R895" s="83" t="s">
        <v>126</v>
      </c>
      <c r="S895" s="83" t="s">
        <v>145</v>
      </c>
      <c r="T895" s="83" t="s">
        <v>101</v>
      </c>
      <c r="U895" s="83" t="s">
        <v>131</v>
      </c>
      <c r="V895" s="91"/>
      <c r="W895" s="83" t="s">
        <v>1035</v>
      </c>
      <c r="X895" s="91"/>
      <c r="Y895" s="588"/>
      <c r="Z895" s="88"/>
      <c r="AA895" s="88"/>
    </row>
    <row r="896" ht="22.5" customHeight="1">
      <c r="A896" s="91">
        <f>COUNTIF('Call &amp; Chat K.-Laura'!$H$279:$H$1191,H896)</f>
        <v>1</v>
      </c>
      <c r="B896" s="488">
        <v>46098.0</v>
      </c>
      <c r="C896" s="91" t="s">
        <v>83</v>
      </c>
      <c r="D896" s="91" t="s">
        <v>125</v>
      </c>
      <c r="E896" s="91" t="s">
        <v>2679</v>
      </c>
      <c r="F896" s="178">
        <v>46094.0</v>
      </c>
      <c r="G896" s="91" t="s">
        <v>11222</v>
      </c>
      <c r="H896" s="578">
        <v>15885.0</v>
      </c>
      <c r="I896" s="97" t="s">
        <v>11223</v>
      </c>
      <c r="J896" s="97" t="s">
        <v>11223</v>
      </c>
      <c r="K896" s="313" t="s">
        <v>11224</v>
      </c>
      <c r="L896" s="91" t="s">
        <v>11225</v>
      </c>
      <c r="M896" s="91" t="s">
        <v>11225</v>
      </c>
      <c r="N896" s="183">
        <v>45853.0</v>
      </c>
      <c r="O896" s="74">
        <v>45867.0</v>
      </c>
      <c r="P896" s="76" t="s">
        <v>124</v>
      </c>
      <c r="Q896" s="91">
        <v>1.0</v>
      </c>
      <c r="R896" s="83" t="s">
        <v>126</v>
      </c>
      <c r="S896" s="83" t="s">
        <v>145</v>
      </c>
      <c r="T896" s="83" t="s">
        <v>101</v>
      </c>
      <c r="U896" s="83" t="s">
        <v>131</v>
      </c>
      <c r="V896" s="91"/>
      <c r="W896" s="83" t="s">
        <v>1035</v>
      </c>
      <c r="X896" s="91"/>
      <c r="Y896" s="588"/>
      <c r="Z896" s="88"/>
      <c r="AA896" s="88"/>
    </row>
    <row r="897" ht="22.5" customHeight="1">
      <c r="A897" s="91">
        <f>COUNTIF('Call &amp; Chat K.-Laura'!$H$279:$H$1191,H897)</f>
        <v>1</v>
      </c>
      <c r="B897" s="488">
        <v>46098.0</v>
      </c>
      <c r="C897" s="91" t="s">
        <v>83</v>
      </c>
      <c r="D897" s="91" t="s">
        <v>125</v>
      </c>
      <c r="E897" s="91" t="s">
        <v>1971</v>
      </c>
      <c r="F897" s="178">
        <v>46094.0</v>
      </c>
      <c r="G897" s="91" t="s">
        <v>11226</v>
      </c>
      <c r="H897" s="578">
        <v>15900.0</v>
      </c>
      <c r="I897" s="97" t="s">
        <v>11227</v>
      </c>
      <c r="J897" s="97" t="s">
        <v>11228</v>
      </c>
      <c r="K897" s="313" t="s">
        <v>11229</v>
      </c>
      <c r="L897" s="91" t="s">
        <v>11230</v>
      </c>
      <c r="M897" s="91" t="s">
        <v>11232</v>
      </c>
      <c r="N897" s="183">
        <v>45855.0</v>
      </c>
      <c r="O897" s="74">
        <v>45869.0</v>
      </c>
      <c r="P897" s="76" t="s">
        <v>124</v>
      </c>
      <c r="Q897" s="91">
        <v>1.0</v>
      </c>
      <c r="R897" s="83" t="s">
        <v>99</v>
      </c>
      <c r="S897" s="83" t="s">
        <v>145</v>
      </c>
      <c r="T897" s="83" t="s">
        <v>101</v>
      </c>
      <c r="U897" s="83" t="s">
        <v>131</v>
      </c>
      <c r="V897" s="91"/>
      <c r="W897" s="83" t="s">
        <v>1035</v>
      </c>
      <c r="X897" s="91"/>
      <c r="Y897" s="588"/>
      <c r="Z897" s="97"/>
      <c r="AA897" s="97"/>
    </row>
    <row r="898" ht="22.5" customHeight="1">
      <c r="A898" s="91">
        <f>COUNTIF('Call &amp; Chat K.-Laura'!$H$279:$H$1191,H898)</f>
        <v>1</v>
      </c>
      <c r="B898" s="488">
        <v>46098.0</v>
      </c>
      <c r="C898" s="91" t="s">
        <v>83</v>
      </c>
      <c r="D898" s="91" t="s">
        <v>125</v>
      </c>
      <c r="E898" s="91" t="s">
        <v>5748</v>
      </c>
      <c r="F898" s="178">
        <v>46094.0</v>
      </c>
      <c r="G898" s="91" t="s">
        <v>11234</v>
      </c>
      <c r="H898" s="578">
        <v>15903.0</v>
      </c>
      <c r="I898" s="97" t="s">
        <v>11235</v>
      </c>
      <c r="J898" s="97" t="s">
        <v>11236</v>
      </c>
      <c r="K898" s="313" t="s">
        <v>11237</v>
      </c>
      <c r="L898" s="91" t="s">
        <v>11238</v>
      </c>
      <c r="M898" s="91" t="s">
        <v>11238</v>
      </c>
      <c r="N898" s="183">
        <v>45856.0</v>
      </c>
      <c r="O898" s="74">
        <v>45870.0</v>
      </c>
      <c r="P898" s="76" t="s">
        <v>124</v>
      </c>
      <c r="Q898" s="91">
        <v>1.0</v>
      </c>
      <c r="R898" s="83" t="s">
        <v>350</v>
      </c>
      <c r="S898" s="83" t="s">
        <v>145</v>
      </c>
      <c r="T898" s="83" t="s">
        <v>101</v>
      </c>
      <c r="U898" s="83" t="s">
        <v>664</v>
      </c>
      <c r="V898" s="91"/>
      <c r="W898" s="83" t="s">
        <v>1035</v>
      </c>
      <c r="X898" s="91"/>
      <c r="Y898" s="89" t="s">
        <v>11239</v>
      </c>
      <c r="Z898" s="88"/>
      <c r="AA898" s="88"/>
    </row>
    <row r="899" ht="22.5" customHeight="1">
      <c r="A899" s="91">
        <f>COUNTIF('Call &amp; Chat K.-Laura'!$H$279:$H$1191,H899)</f>
        <v>2</v>
      </c>
      <c r="B899" s="488">
        <v>46098.0</v>
      </c>
      <c r="C899" s="91" t="s">
        <v>83</v>
      </c>
      <c r="D899" s="91" t="s">
        <v>125</v>
      </c>
      <c r="E899" s="91" t="s">
        <v>2692</v>
      </c>
      <c r="F899" s="178">
        <v>46094.0</v>
      </c>
      <c r="G899" s="91" t="s">
        <v>11240</v>
      </c>
      <c r="H899" s="578">
        <v>15909.0</v>
      </c>
      <c r="I899" s="97" t="s">
        <v>11241</v>
      </c>
      <c r="J899" s="97" t="s">
        <v>10288</v>
      </c>
      <c r="K899" s="313" t="s">
        <v>11242</v>
      </c>
      <c r="L899" s="91" t="s">
        <v>10949</v>
      </c>
      <c r="M899" s="91" t="s">
        <v>10949</v>
      </c>
      <c r="N899" s="183">
        <v>45857.0</v>
      </c>
      <c r="O899" s="74">
        <v>45871.0</v>
      </c>
      <c r="P899" s="76" t="s">
        <v>885</v>
      </c>
      <c r="Q899" s="91">
        <v>1.0</v>
      </c>
      <c r="R899" s="83" t="s">
        <v>126</v>
      </c>
      <c r="S899" s="83" t="s">
        <v>145</v>
      </c>
      <c r="T899" s="83" t="s">
        <v>101</v>
      </c>
      <c r="U899" s="83" t="s">
        <v>131</v>
      </c>
      <c r="V899" s="91"/>
      <c r="W899" s="83" t="s">
        <v>1035</v>
      </c>
      <c r="X899" s="91"/>
      <c r="Y899" s="588"/>
      <c r="Z899" s="88"/>
      <c r="AA899" s="88"/>
    </row>
    <row r="900" ht="22.5" customHeight="1">
      <c r="A900" s="91">
        <f>COUNTIF('Call &amp; Chat K.-Laura'!$H$279:$H$1191,H900)</f>
        <v>2</v>
      </c>
      <c r="B900" s="488">
        <v>46098.0</v>
      </c>
      <c r="C900" s="91" t="s">
        <v>83</v>
      </c>
      <c r="D900" s="91" t="s">
        <v>125</v>
      </c>
      <c r="E900" s="91" t="s">
        <v>2707</v>
      </c>
      <c r="F900" s="178">
        <v>46094.0</v>
      </c>
      <c r="G900" s="91" t="s">
        <v>8633</v>
      </c>
      <c r="H900" s="578">
        <v>15990.0</v>
      </c>
      <c r="I900" s="97" t="s">
        <v>8636</v>
      </c>
      <c r="J900" s="97" t="s">
        <v>8637</v>
      </c>
      <c r="K900" s="313" t="s">
        <v>8637</v>
      </c>
      <c r="L900" s="91" t="s">
        <v>8638</v>
      </c>
      <c r="M900" s="91" t="s">
        <v>8638</v>
      </c>
      <c r="N900" s="183">
        <v>45864.0</v>
      </c>
      <c r="O900" s="74">
        <v>45878.0</v>
      </c>
      <c r="P900" s="76" t="s">
        <v>213</v>
      </c>
      <c r="Q900" s="91">
        <v>1.0</v>
      </c>
      <c r="R900" s="83" t="s">
        <v>126</v>
      </c>
      <c r="S900" s="83" t="s">
        <v>145</v>
      </c>
      <c r="T900" s="83" t="s">
        <v>101</v>
      </c>
      <c r="U900" s="83" t="s">
        <v>131</v>
      </c>
      <c r="V900" s="91"/>
      <c r="W900" s="83" t="s">
        <v>1035</v>
      </c>
      <c r="X900" s="91"/>
      <c r="Y900" s="588"/>
      <c r="Z900" s="88"/>
      <c r="AA900" s="88"/>
    </row>
    <row r="901" ht="22.5" customHeight="1">
      <c r="A901" s="91">
        <f>COUNTIF('Call &amp; Chat K.-Laura'!$H$279:$H$1191,H901)</f>
        <v>2</v>
      </c>
      <c r="B901" s="488">
        <v>46098.0</v>
      </c>
      <c r="C901" s="91" t="s">
        <v>83</v>
      </c>
      <c r="D901" s="91" t="s">
        <v>125</v>
      </c>
      <c r="E901" s="91" t="s">
        <v>2483</v>
      </c>
      <c r="F901" s="178">
        <v>46094.0</v>
      </c>
      <c r="G901" s="91" t="s">
        <v>8644</v>
      </c>
      <c r="H901" s="578">
        <v>16006.0</v>
      </c>
      <c r="I901" s="97" t="s">
        <v>8647</v>
      </c>
      <c r="J901" s="97" t="s">
        <v>253</v>
      </c>
      <c r="K901" s="313" t="s">
        <v>253</v>
      </c>
      <c r="L901" s="91" t="s">
        <v>8648</v>
      </c>
      <c r="M901" s="91" t="s">
        <v>8648</v>
      </c>
      <c r="N901" s="183">
        <v>45865.0</v>
      </c>
      <c r="O901" s="74">
        <v>45879.0</v>
      </c>
      <c r="P901" s="76" t="s">
        <v>124</v>
      </c>
      <c r="Q901" s="91">
        <v>1.0</v>
      </c>
      <c r="R901" s="83" t="s">
        <v>251</v>
      </c>
      <c r="S901" s="83" t="s">
        <v>195</v>
      </c>
      <c r="T901" s="83" t="s">
        <v>128</v>
      </c>
      <c r="U901" s="83" t="s">
        <v>131</v>
      </c>
      <c r="V901" s="91"/>
      <c r="W901" s="83" t="s">
        <v>1035</v>
      </c>
      <c r="X901" s="91"/>
      <c r="Y901" s="588"/>
      <c r="Z901" s="88"/>
      <c r="AA901" s="88"/>
    </row>
    <row r="902" ht="22.5" customHeight="1">
      <c r="A902" s="91">
        <f>COUNTIF('Call &amp; Chat K.-Laura'!$H$279:$H$1191,H902)</f>
        <v>2</v>
      </c>
      <c r="B902" s="488">
        <v>46098.0</v>
      </c>
      <c r="C902" s="91" t="s">
        <v>83</v>
      </c>
      <c r="D902" s="91" t="s">
        <v>125</v>
      </c>
      <c r="E902" s="91" t="s">
        <v>3479</v>
      </c>
      <c r="F902" s="178">
        <v>46094.0</v>
      </c>
      <c r="G902" s="91" t="s">
        <v>8498</v>
      </c>
      <c r="H902" s="578">
        <v>16010.0</v>
      </c>
      <c r="I902" s="97" t="s">
        <v>8500</v>
      </c>
      <c r="J902" s="97" t="s">
        <v>8501</v>
      </c>
      <c r="K902" s="313" t="s">
        <v>8501</v>
      </c>
      <c r="L902" s="91" t="s">
        <v>8502</v>
      </c>
      <c r="M902" s="91" t="s">
        <v>8503</v>
      </c>
      <c r="N902" s="183">
        <v>45866.0</v>
      </c>
      <c r="O902" s="74">
        <v>45880.0</v>
      </c>
      <c r="P902" s="76" t="s">
        <v>213</v>
      </c>
      <c r="Q902" s="91">
        <v>1.0</v>
      </c>
      <c r="R902" s="83" t="s">
        <v>251</v>
      </c>
      <c r="S902" s="83" t="s">
        <v>195</v>
      </c>
      <c r="T902" s="83" t="s">
        <v>128</v>
      </c>
      <c r="U902" s="83" t="s">
        <v>131</v>
      </c>
      <c r="V902" s="91"/>
      <c r="W902" s="83" t="s">
        <v>1035</v>
      </c>
      <c r="X902" s="91"/>
      <c r="Y902" s="588"/>
      <c r="Z902" s="88"/>
      <c r="AA902" s="88"/>
    </row>
    <row r="903" ht="22.5" customHeight="1">
      <c r="A903" s="91">
        <f>COUNTIF('Call &amp; Chat K.-Laura'!$H$279:$H$1191,H903)</f>
        <v>2</v>
      </c>
      <c r="B903" s="488">
        <v>46098.0</v>
      </c>
      <c r="C903" s="91" t="s">
        <v>83</v>
      </c>
      <c r="D903" s="91" t="s">
        <v>125</v>
      </c>
      <c r="E903" s="91" t="s">
        <v>3480</v>
      </c>
      <c r="F903" s="178">
        <v>46094.0</v>
      </c>
      <c r="G903" s="91" t="s">
        <v>8509</v>
      </c>
      <c r="H903" s="578">
        <v>16059.0</v>
      </c>
      <c r="I903" s="97" t="s">
        <v>8511</v>
      </c>
      <c r="J903" s="97" t="s">
        <v>8512</v>
      </c>
      <c r="K903" s="313" t="s">
        <v>8513</v>
      </c>
      <c r="L903" s="91" t="s">
        <v>8514</v>
      </c>
      <c r="M903" s="91" t="s">
        <v>8514</v>
      </c>
      <c r="N903" s="183">
        <v>45871.0</v>
      </c>
      <c r="O903" s="74">
        <v>45885.0</v>
      </c>
      <c r="P903" s="76" t="s">
        <v>95</v>
      </c>
      <c r="Q903" s="91">
        <v>1.0</v>
      </c>
      <c r="R903" s="83" t="s">
        <v>99</v>
      </c>
      <c r="S903" s="179" t="s">
        <v>145</v>
      </c>
      <c r="T903" s="179" t="s">
        <v>101</v>
      </c>
      <c r="U903" s="83" t="s">
        <v>131</v>
      </c>
      <c r="V903" s="182"/>
      <c r="W903" s="179" t="s">
        <v>1035</v>
      </c>
      <c r="X903" s="182"/>
      <c r="Y903" s="616"/>
      <c r="Z903" s="88"/>
      <c r="AA903" s="88"/>
    </row>
    <row r="904" ht="22.5" customHeight="1">
      <c r="A904" s="91">
        <f>COUNTIF('Call &amp; Chat K.-Laura'!$H$279:$H$1191,H904)</f>
        <v>2</v>
      </c>
      <c r="B904" s="488">
        <v>46098.0</v>
      </c>
      <c r="C904" s="91" t="s">
        <v>83</v>
      </c>
      <c r="D904" s="91" t="s">
        <v>125</v>
      </c>
      <c r="E904" s="91" t="s">
        <v>1604</v>
      </c>
      <c r="F904" s="178">
        <v>46094.0</v>
      </c>
      <c r="G904" s="91" t="s">
        <v>8529</v>
      </c>
      <c r="H904" s="578">
        <v>16078.0</v>
      </c>
      <c r="I904" s="97" t="s">
        <v>8531</v>
      </c>
      <c r="J904" s="97" t="s">
        <v>8532</v>
      </c>
      <c r="K904" s="313" t="s">
        <v>8533</v>
      </c>
      <c r="L904" s="91" t="s">
        <v>8534</v>
      </c>
      <c r="M904" s="91" t="s">
        <v>8534</v>
      </c>
      <c r="N904" s="183">
        <v>45874.0</v>
      </c>
      <c r="O904" s="74">
        <v>45888.0</v>
      </c>
      <c r="P904" s="76" t="s">
        <v>98</v>
      </c>
      <c r="Q904" s="91">
        <v>1.0</v>
      </c>
      <c r="R904" s="179" t="s">
        <v>251</v>
      </c>
      <c r="S904" s="179" t="s">
        <v>145</v>
      </c>
      <c r="T904" s="179" t="s">
        <v>101</v>
      </c>
      <c r="U904" s="83" t="s">
        <v>131</v>
      </c>
      <c r="V904" s="182"/>
      <c r="W904" s="179" t="s">
        <v>1035</v>
      </c>
      <c r="X904" s="182"/>
      <c r="Y904" s="616"/>
      <c r="Z904" s="88"/>
      <c r="AA904" s="88"/>
    </row>
    <row r="905" ht="22.5" customHeight="1">
      <c r="A905" s="91">
        <f>COUNTIF('Call &amp; Chat K.-Laura'!$H$279:$H$1191,H905)</f>
        <v>2</v>
      </c>
      <c r="B905" s="488">
        <v>46098.0</v>
      </c>
      <c r="C905" s="91" t="s">
        <v>83</v>
      </c>
      <c r="D905" s="91" t="s">
        <v>125</v>
      </c>
      <c r="E905" s="91">
        <v>186.0</v>
      </c>
      <c r="F905" s="178">
        <v>46090.0</v>
      </c>
      <c r="G905" s="91">
        <v>7744.0</v>
      </c>
      <c r="H905" s="578">
        <v>11912.0</v>
      </c>
      <c r="I905" s="97" t="s">
        <v>11250</v>
      </c>
      <c r="J905" s="97" t="s">
        <v>253</v>
      </c>
      <c r="K905" s="313" t="s">
        <v>253</v>
      </c>
      <c r="L905" s="91">
        <v>8.1360098441E10</v>
      </c>
      <c r="M905" s="91">
        <v>8.1360098441E10</v>
      </c>
      <c r="N905" s="183">
        <v>45403.0</v>
      </c>
      <c r="O905" s="176">
        <v>45834.0</v>
      </c>
      <c r="P905" s="91" t="s">
        <v>124</v>
      </c>
      <c r="Q905" s="91">
        <v>0.0</v>
      </c>
      <c r="R905" s="179" t="s">
        <v>292</v>
      </c>
      <c r="S905" s="179" t="s">
        <v>292</v>
      </c>
      <c r="T905" s="179" t="s">
        <v>101</v>
      </c>
      <c r="U905" s="179" t="s">
        <v>873</v>
      </c>
      <c r="V905" s="182"/>
      <c r="W905" s="179" t="s">
        <v>1035</v>
      </c>
      <c r="X905" s="182"/>
      <c r="Y905" s="180" t="s">
        <v>11251</v>
      </c>
      <c r="Z905" s="88"/>
      <c r="AA905" s="88"/>
    </row>
    <row r="906" ht="22.5" customHeight="1">
      <c r="A906" s="91">
        <f>COUNTIF('Call &amp; Chat K.-Laura'!$H$279:$H$1191,H906)</f>
        <v>2</v>
      </c>
      <c r="B906" s="488">
        <v>46098.0</v>
      </c>
      <c r="C906" s="91" t="s">
        <v>83</v>
      </c>
      <c r="D906" s="91" t="s">
        <v>125</v>
      </c>
      <c r="E906" s="91">
        <v>191.0</v>
      </c>
      <c r="F906" s="178">
        <v>46090.0</v>
      </c>
      <c r="G906" s="91">
        <v>8640.0</v>
      </c>
      <c r="H906" s="578">
        <v>13670.0</v>
      </c>
      <c r="I906" s="97" t="s">
        <v>11253</v>
      </c>
      <c r="J906" s="97" t="s">
        <v>11255</v>
      </c>
      <c r="K906" s="313" t="s">
        <v>11255</v>
      </c>
      <c r="L906" s="91">
        <v>8.1361044943E10</v>
      </c>
      <c r="M906" s="91">
        <v>8.1361044943E10</v>
      </c>
      <c r="N906" s="183">
        <v>45587.0</v>
      </c>
      <c r="O906" s="176">
        <v>45834.0</v>
      </c>
      <c r="P906" s="91" t="s">
        <v>124</v>
      </c>
      <c r="Q906" s="91">
        <v>0.0</v>
      </c>
      <c r="R906" s="83" t="s">
        <v>99</v>
      </c>
      <c r="S906" s="83" t="s">
        <v>195</v>
      </c>
      <c r="T906" s="83" t="s">
        <v>128</v>
      </c>
      <c r="U906" s="179" t="s">
        <v>664</v>
      </c>
      <c r="V906" s="182"/>
      <c r="W906" s="179" t="s">
        <v>1035</v>
      </c>
      <c r="X906" s="182"/>
      <c r="Y906" s="89"/>
      <c r="Z906" s="88"/>
      <c r="AA906" s="88"/>
    </row>
    <row r="907" ht="22.5" customHeight="1">
      <c r="A907" s="91">
        <f>COUNTIF('Call &amp; Chat K.-Laura'!$H$279:$H$1191,H907)</f>
        <v>2</v>
      </c>
      <c r="B907" s="488">
        <v>46098.0</v>
      </c>
      <c r="C907" s="91" t="s">
        <v>83</v>
      </c>
      <c r="D907" s="91" t="s">
        <v>125</v>
      </c>
      <c r="E907" s="91">
        <v>192.0</v>
      </c>
      <c r="F907" s="178">
        <v>46090.0</v>
      </c>
      <c r="G907" s="91">
        <v>7691.0</v>
      </c>
      <c r="H907" s="578">
        <v>11808.0</v>
      </c>
      <c r="I907" s="97" t="s">
        <v>11263</v>
      </c>
      <c r="J907" s="97" t="s">
        <v>11264</v>
      </c>
      <c r="K907" s="313" t="s">
        <v>11264</v>
      </c>
      <c r="L907" s="91">
        <v>8.1361283288E10</v>
      </c>
      <c r="M907" s="91">
        <v>8.1361283288E10</v>
      </c>
      <c r="N907" s="183">
        <v>45387.0</v>
      </c>
      <c r="O907" s="176">
        <v>45834.0</v>
      </c>
      <c r="P907" s="91" t="s">
        <v>143</v>
      </c>
      <c r="Q907" s="91">
        <v>1.0</v>
      </c>
      <c r="R907" s="83" t="s">
        <v>99</v>
      </c>
      <c r="S907" s="179" t="s">
        <v>145</v>
      </c>
      <c r="T907" s="179" t="s">
        <v>101</v>
      </c>
      <c r="U907" s="83" t="s">
        <v>131</v>
      </c>
      <c r="V907" s="182"/>
      <c r="W907" s="179" t="s">
        <v>1035</v>
      </c>
      <c r="X907" s="182"/>
      <c r="Y907" s="180"/>
      <c r="Z907" s="88"/>
      <c r="AA907" s="88"/>
    </row>
    <row r="908" ht="22.5" customHeight="1">
      <c r="A908" s="91">
        <f>COUNTIF('Call &amp; Chat K.-Laura'!$H$279:$H$1191,H908)</f>
        <v>2</v>
      </c>
      <c r="B908" s="488">
        <v>46098.0</v>
      </c>
      <c r="C908" s="91" t="s">
        <v>83</v>
      </c>
      <c r="D908" s="91" t="s">
        <v>125</v>
      </c>
      <c r="E908" s="91">
        <v>198.0</v>
      </c>
      <c r="F908" s="178">
        <v>46090.0</v>
      </c>
      <c r="G908" s="91">
        <v>7511.0</v>
      </c>
      <c r="H908" s="578">
        <v>11411.0</v>
      </c>
      <c r="I908" s="97" t="s">
        <v>11272</v>
      </c>
      <c r="J908" s="97" t="s">
        <v>11273</v>
      </c>
      <c r="K908" s="313" t="s">
        <v>11273</v>
      </c>
      <c r="L908" s="91">
        <v>8.1362503694E10</v>
      </c>
      <c r="M908" s="91">
        <v>8.1362503694E10</v>
      </c>
      <c r="N908" s="183">
        <v>45343.0</v>
      </c>
      <c r="O908" s="176">
        <v>45834.0</v>
      </c>
      <c r="P908" s="91" t="s">
        <v>124</v>
      </c>
      <c r="Q908" s="91">
        <v>1.0</v>
      </c>
      <c r="R908" s="83" t="s">
        <v>99</v>
      </c>
      <c r="S908" s="179" t="s">
        <v>145</v>
      </c>
      <c r="T908" s="179" t="s">
        <v>101</v>
      </c>
      <c r="U908" s="179" t="s">
        <v>664</v>
      </c>
      <c r="V908" s="182"/>
      <c r="W908" s="179" t="s">
        <v>1035</v>
      </c>
      <c r="X908" s="182"/>
      <c r="Y908" s="89" t="s">
        <v>11278</v>
      </c>
      <c r="Z908" s="88"/>
      <c r="AA908" s="88"/>
    </row>
    <row r="909" ht="22.5" customHeight="1">
      <c r="A909" s="91">
        <f>COUNTIF('Call &amp; Chat K.-Laura'!$H$279:$H$1191,H909)</f>
        <v>2</v>
      </c>
      <c r="B909" s="488">
        <v>46098.0</v>
      </c>
      <c r="C909" s="91" t="s">
        <v>83</v>
      </c>
      <c r="D909" s="91" t="s">
        <v>125</v>
      </c>
      <c r="E909" s="91">
        <v>170.0</v>
      </c>
      <c r="F909" s="78">
        <v>46098.0</v>
      </c>
      <c r="G909" s="76" t="s">
        <v>909</v>
      </c>
      <c r="H909" s="761" t="s">
        <v>910</v>
      </c>
      <c r="I909" s="88" t="s">
        <v>911</v>
      </c>
      <c r="J909" s="88" t="s">
        <v>912</v>
      </c>
      <c r="K909" s="346" t="s">
        <v>912</v>
      </c>
      <c r="L909" s="76" t="s">
        <v>913</v>
      </c>
      <c r="M909" s="76" t="s">
        <v>913</v>
      </c>
      <c r="N909" s="92">
        <v>46098.0</v>
      </c>
      <c r="O909" s="74">
        <v>46112.0</v>
      </c>
      <c r="P909" s="76" t="s">
        <v>124</v>
      </c>
      <c r="Q909" s="91">
        <v>1.0</v>
      </c>
      <c r="R909" s="83" t="s">
        <v>126</v>
      </c>
      <c r="S909" s="83" t="s">
        <v>145</v>
      </c>
      <c r="T909" s="83" t="s">
        <v>101</v>
      </c>
      <c r="U909" s="83" t="s">
        <v>131</v>
      </c>
      <c r="V909" s="182"/>
      <c r="W909" s="83" t="s">
        <v>1035</v>
      </c>
      <c r="X909" s="182"/>
      <c r="Y909" s="616"/>
      <c r="Z909" s="88"/>
      <c r="AA909" s="88"/>
    </row>
    <row r="910" ht="22.5" customHeight="1">
      <c r="A910" s="91">
        <f>COUNTIF('Call &amp; Chat K.-Laura'!$H$279:$H$1191,H910)</f>
        <v>2</v>
      </c>
      <c r="B910" s="176">
        <v>46091.0</v>
      </c>
      <c r="C910" s="91" t="s">
        <v>83</v>
      </c>
      <c r="D910" s="91" t="s">
        <v>125</v>
      </c>
      <c r="E910" s="91">
        <f t="shared" ref="E910:E1191" si="1">E909+1</f>
        <v>171</v>
      </c>
      <c r="F910" s="178">
        <v>46090.0</v>
      </c>
      <c r="G910" s="91">
        <v>7975.0</v>
      </c>
      <c r="H910" s="330">
        <v>12301.0</v>
      </c>
      <c r="I910" s="97" t="s">
        <v>10936</v>
      </c>
      <c r="J910" s="97" t="s">
        <v>10936</v>
      </c>
      <c r="K910" s="313" t="s">
        <v>10936</v>
      </c>
      <c r="L910" s="91">
        <v>8.1367560643E10</v>
      </c>
      <c r="M910" s="91">
        <v>8.2275207116E10</v>
      </c>
      <c r="N910" s="848">
        <v>45444.0</v>
      </c>
      <c r="O910" s="176">
        <v>45834.0</v>
      </c>
      <c r="P910" s="91" t="s">
        <v>124</v>
      </c>
      <c r="Q910" s="91">
        <v>1.0</v>
      </c>
      <c r="R910" s="179" t="s">
        <v>350</v>
      </c>
      <c r="S910" s="179" t="s">
        <v>145</v>
      </c>
      <c r="T910" s="179" t="s">
        <v>101</v>
      </c>
      <c r="U910" s="179" t="s">
        <v>131</v>
      </c>
      <c r="V910" s="182"/>
      <c r="W910" s="179" t="s">
        <v>1035</v>
      </c>
      <c r="X910" s="182"/>
      <c r="Y910" s="616"/>
      <c r="Z910" s="88"/>
      <c r="AA910" s="88"/>
    </row>
    <row r="911" ht="22.5" customHeight="1">
      <c r="A911" s="91">
        <f>COUNTIF('Call &amp; Chat K.-Laura'!$H$279:$H$1191,H911)</f>
        <v>2</v>
      </c>
      <c r="B911" s="176">
        <v>46091.0</v>
      </c>
      <c r="C911" s="91" t="s">
        <v>83</v>
      </c>
      <c r="D911" s="91" t="s">
        <v>125</v>
      </c>
      <c r="E911" s="91">
        <f t="shared" si="1"/>
        <v>172</v>
      </c>
      <c r="F911" s="178">
        <v>46090.0</v>
      </c>
      <c r="G911" s="91">
        <v>10703.0</v>
      </c>
      <c r="H911" s="330">
        <v>17885.0</v>
      </c>
      <c r="I911" s="97" t="s">
        <v>2446</v>
      </c>
      <c r="J911" s="97" t="s">
        <v>2447</v>
      </c>
      <c r="K911" s="313" t="s">
        <v>2447</v>
      </c>
      <c r="L911" s="91">
        <v>8.1368186638E10</v>
      </c>
      <c r="M911" s="182"/>
      <c r="N911" s="848">
        <v>46071.0</v>
      </c>
      <c r="O911" s="176">
        <v>46085.0</v>
      </c>
      <c r="P911" s="91" t="s">
        <v>143</v>
      </c>
      <c r="Q911" s="91">
        <v>1.0</v>
      </c>
      <c r="R911" s="179" t="s">
        <v>126</v>
      </c>
      <c r="S911" s="179" t="s">
        <v>145</v>
      </c>
      <c r="T911" s="179" t="s">
        <v>101</v>
      </c>
      <c r="U911" s="179" t="s">
        <v>131</v>
      </c>
      <c r="V911" s="182"/>
      <c r="W911" s="179" t="s">
        <v>1035</v>
      </c>
      <c r="X911" s="182"/>
      <c r="Y911" s="616"/>
      <c r="Z911" s="88"/>
      <c r="AA911" s="88"/>
    </row>
    <row r="912" ht="22.5" customHeight="1">
      <c r="A912" s="91">
        <f>COUNTIF('Call &amp; Chat K.-Laura'!$H$279:$H$1191,H912)</f>
        <v>2</v>
      </c>
      <c r="B912" s="176">
        <v>46091.0</v>
      </c>
      <c r="C912" s="91" t="s">
        <v>83</v>
      </c>
      <c r="D912" s="91" t="s">
        <v>125</v>
      </c>
      <c r="E912" s="91">
        <f t="shared" si="1"/>
        <v>173</v>
      </c>
      <c r="F912" s="178">
        <v>46090.0</v>
      </c>
      <c r="G912" s="91">
        <v>8081.0</v>
      </c>
      <c r="H912" s="330">
        <v>12502.0</v>
      </c>
      <c r="I912" s="97" t="s">
        <v>572</v>
      </c>
      <c r="J912" s="97" t="s">
        <v>572</v>
      </c>
      <c r="K912" s="313" t="s">
        <v>572</v>
      </c>
      <c r="L912" s="91">
        <v>8.1369940622E10</v>
      </c>
      <c r="M912" s="91">
        <v>8.2280095818E10</v>
      </c>
      <c r="N912" s="848">
        <v>45463.0</v>
      </c>
      <c r="O912" s="176">
        <v>45834.0</v>
      </c>
      <c r="P912" s="91" t="s">
        <v>143</v>
      </c>
      <c r="Q912" s="91">
        <v>1.0</v>
      </c>
      <c r="R912" s="179" t="s">
        <v>126</v>
      </c>
      <c r="S912" s="179" t="s">
        <v>145</v>
      </c>
      <c r="T912" s="179" t="s">
        <v>101</v>
      </c>
      <c r="U912" s="179" t="s">
        <v>131</v>
      </c>
      <c r="V912" s="182"/>
      <c r="W912" s="179" t="s">
        <v>1035</v>
      </c>
      <c r="X912" s="182"/>
      <c r="Y912" s="616"/>
      <c r="Z912" s="88"/>
      <c r="AA912" s="88"/>
    </row>
    <row r="913" ht="22.5" customHeight="1">
      <c r="A913" s="91">
        <f>COUNTIF('Call &amp; Chat K.-Laura'!$H$279:$H$1191,H913)</f>
        <v>3</v>
      </c>
      <c r="B913" s="176">
        <v>46091.0</v>
      </c>
      <c r="C913" s="91" t="s">
        <v>83</v>
      </c>
      <c r="D913" s="91" t="s">
        <v>125</v>
      </c>
      <c r="E913" s="91">
        <f t="shared" si="1"/>
        <v>174</v>
      </c>
      <c r="F913" s="178">
        <v>46090.0</v>
      </c>
      <c r="G913" s="91">
        <v>7440.0</v>
      </c>
      <c r="H913" s="330">
        <v>11258.0</v>
      </c>
      <c r="I913" s="97" t="s">
        <v>6550</v>
      </c>
      <c r="J913" s="97" t="s">
        <v>6551</v>
      </c>
      <c r="K913" s="313" t="s">
        <v>6551</v>
      </c>
      <c r="L913" s="91">
        <v>8.137012742E10</v>
      </c>
      <c r="M913" s="91">
        <v>8.1263425025E10</v>
      </c>
      <c r="N913" s="848">
        <v>45326.0</v>
      </c>
      <c r="O913" s="176">
        <v>45834.0</v>
      </c>
      <c r="P913" s="91" t="s">
        <v>143</v>
      </c>
      <c r="Q913" s="91">
        <v>1.0</v>
      </c>
      <c r="R913" s="179" t="s">
        <v>350</v>
      </c>
      <c r="S913" s="179" t="s">
        <v>145</v>
      </c>
      <c r="T913" s="179" t="s">
        <v>101</v>
      </c>
      <c r="U913" s="179" t="s">
        <v>131</v>
      </c>
      <c r="V913" s="182"/>
      <c r="W913" s="179" t="s">
        <v>1035</v>
      </c>
      <c r="X913" s="182"/>
      <c r="Y913" s="616"/>
      <c r="Z913" s="88"/>
      <c r="AA913" s="88"/>
    </row>
    <row r="914" ht="22.5" customHeight="1">
      <c r="A914" s="91">
        <f>COUNTIF('Call &amp; Chat K.-Laura'!$H$279:$H$1191,H914)</f>
        <v>2</v>
      </c>
      <c r="B914" s="176">
        <v>46091.0</v>
      </c>
      <c r="C914" s="91" t="s">
        <v>83</v>
      </c>
      <c r="D914" s="91" t="s">
        <v>125</v>
      </c>
      <c r="E914" s="91">
        <f t="shared" si="1"/>
        <v>175</v>
      </c>
      <c r="F914" s="178">
        <v>46090.0</v>
      </c>
      <c r="G914" s="91">
        <v>546.0</v>
      </c>
      <c r="H914" s="330">
        <v>735.0</v>
      </c>
      <c r="I914" s="97" t="s">
        <v>10951</v>
      </c>
      <c r="J914" s="97" t="s">
        <v>10952</v>
      </c>
      <c r="K914" s="313" t="s">
        <v>10952</v>
      </c>
      <c r="L914" s="91">
        <v>8.1370308833E10</v>
      </c>
      <c r="M914" s="91">
        <v>8.1370308833E10</v>
      </c>
      <c r="N914" s="848">
        <v>44331.0</v>
      </c>
      <c r="O914" s="176">
        <v>45834.0</v>
      </c>
      <c r="P914" s="91" t="s">
        <v>149</v>
      </c>
      <c r="Q914" s="91">
        <v>1.0</v>
      </c>
      <c r="R914" s="179" t="s">
        <v>126</v>
      </c>
      <c r="S914" s="179" t="s">
        <v>145</v>
      </c>
      <c r="T914" s="179" t="s">
        <v>101</v>
      </c>
      <c r="U914" s="179" t="s">
        <v>131</v>
      </c>
      <c r="V914" s="182"/>
      <c r="W914" s="179" t="s">
        <v>1035</v>
      </c>
      <c r="X914" s="182"/>
      <c r="Y914" s="616"/>
      <c r="Z914" s="88"/>
      <c r="AA914" s="88"/>
    </row>
    <row r="915" ht="22.5" customHeight="1">
      <c r="A915" s="91">
        <f>COUNTIF('Call &amp; Chat K.-Laura'!$H$279:$H$1191,H915)</f>
        <v>2</v>
      </c>
      <c r="B915" s="176">
        <v>46091.0</v>
      </c>
      <c r="C915" s="91" t="s">
        <v>83</v>
      </c>
      <c r="D915" s="91" t="s">
        <v>125</v>
      </c>
      <c r="E915" s="91">
        <f t="shared" si="1"/>
        <v>176</v>
      </c>
      <c r="F915" s="178">
        <v>46090.0</v>
      </c>
      <c r="G915" s="91">
        <v>8220.0</v>
      </c>
      <c r="H915" s="330">
        <v>12811.0</v>
      </c>
      <c r="I915" s="97" t="s">
        <v>10962</v>
      </c>
      <c r="J915" s="97" t="s">
        <v>10963</v>
      </c>
      <c r="K915" s="313" t="s">
        <v>10963</v>
      </c>
      <c r="L915" s="91">
        <v>8.1371070207E10</v>
      </c>
      <c r="M915" s="91">
        <v>8.1371070207E10</v>
      </c>
      <c r="N915" s="848">
        <v>45491.0</v>
      </c>
      <c r="O915" s="176">
        <v>45834.0</v>
      </c>
      <c r="P915" s="91" t="s">
        <v>124</v>
      </c>
      <c r="Q915" s="91">
        <v>1.0</v>
      </c>
      <c r="R915" s="179" t="s">
        <v>126</v>
      </c>
      <c r="S915" s="179" t="s">
        <v>145</v>
      </c>
      <c r="T915" s="179" t="s">
        <v>101</v>
      </c>
      <c r="U915" s="179" t="s">
        <v>131</v>
      </c>
      <c r="V915" s="182"/>
      <c r="W915" s="179" t="s">
        <v>1035</v>
      </c>
      <c r="X915" s="182"/>
      <c r="Y915" s="616"/>
      <c r="Z915" s="88"/>
      <c r="AA915" s="88"/>
    </row>
    <row r="916" ht="22.5" customHeight="1">
      <c r="A916" s="91">
        <f>COUNTIF('Call &amp; Chat K.-Laura'!$H$279:$H$1191,H916)</f>
        <v>2</v>
      </c>
      <c r="B916" s="176">
        <v>46091.0</v>
      </c>
      <c r="C916" s="91" t="s">
        <v>83</v>
      </c>
      <c r="D916" s="91" t="s">
        <v>125</v>
      </c>
      <c r="E916" s="91">
        <f t="shared" si="1"/>
        <v>177</v>
      </c>
      <c r="F916" s="178">
        <v>46090.0</v>
      </c>
      <c r="G916" s="91">
        <v>7136.0</v>
      </c>
      <c r="H916" s="330">
        <v>10669.0</v>
      </c>
      <c r="I916" s="97" t="s">
        <v>10329</v>
      </c>
      <c r="J916" s="97" t="s">
        <v>10330</v>
      </c>
      <c r="K916" s="313" t="s">
        <v>10330</v>
      </c>
      <c r="L916" s="91">
        <v>8.1371298684E10</v>
      </c>
      <c r="M916" s="91">
        <v>8.3121661837E10</v>
      </c>
      <c r="N916" s="848">
        <v>45248.0</v>
      </c>
      <c r="O916" s="176">
        <v>45834.0</v>
      </c>
      <c r="P916" s="91" t="s">
        <v>10297</v>
      </c>
      <c r="Q916" s="91">
        <v>1.0</v>
      </c>
      <c r="R916" s="179" t="s">
        <v>251</v>
      </c>
      <c r="S916" s="179" t="s">
        <v>145</v>
      </c>
      <c r="T916" s="179" t="s">
        <v>101</v>
      </c>
      <c r="U916" s="179" t="s">
        <v>131</v>
      </c>
      <c r="V916" s="182"/>
      <c r="W916" s="179" t="s">
        <v>1035</v>
      </c>
      <c r="X916" s="182"/>
      <c r="Y916" s="616"/>
      <c r="Z916" s="88"/>
      <c r="AA916" s="88"/>
    </row>
    <row r="917" ht="22.5" customHeight="1">
      <c r="A917" s="91">
        <f>COUNTIF('Call &amp; Chat K.-Laura'!$H$279:$H$1191,H917)</f>
        <v>2</v>
      </c>
      <c r="B917" s="176">
        <v>46091.0</v>
      </c>
      <c r="C917" s="91" t="s">
        <v>83</v>
      </c>
      <c r="D917" s="91" t="s">
        <v>125</v>
      </c>
      <c r="E917" s="91">
        <f t="shared" si="1"/>
        <v>178</v>
      </c>
      <c r="F917" s="178">
        <v>46090.0</v>
      </c>
      <c r="G917" s="91">
        <v>8046.0</v>
      </c>
      <c r="H917" s="330">
        <v>12447.0</v>
      </c>
      <c r="I917" s="97" t="s">
        <v>4814</v>
      </c>
      <c r="J917" s="97" t="s">
        <v>4815</v>
      </c>
      <c r="K917" s="313" t="s">
        <v>4815</v>
      </c>
      <c r="L917" s="91">
        <v>8.1372022668E10</v>
      </c>
      <c r="M917" s="182"/>
      <c r="N917" s="848">
        <v>45455.0</v>
      </c>
      <c r="O917" s="176">
        <v>45834.0</v>
      </c>
      <c r="P917" s="91" t="s">
        <v>124</v>
      </c>
      <c r="Q917" s="91">
        <v>1.0</v>
      </c>
      <c r="R917" s="179" t="s">
        <v>126</v>
      </c>
      <c r="S917" s="179" t="s">
        <v>145</v>
      </c>
      <c r="T917" s="179" t="s">
        <v>101</v>
      </c>
      <c r="U917" s="179" t="s">
        <v>131</v>
      </c>
      <c r="V917" s="182"/>
      <c r="W917" s="179" t="s">
        <v>1035</v>
      </c>
      <c r="X917" s="182"/>
      <c r="Y917" s="616"/>
      <c r="Z917" s="88"/>
      <c r="AA917" s="88"/>
    </row>
    <row r="918" ht="22.5" customHeight="1">
      <c r="A918" s="91">
        <f>COUNTIF('Call &amp; Chat K.-Laura'!$H$279:$H$1191,H918)</f>
        <v>2</v>
      </c>
      <c r="B918" s="176">
        <v>46091.0</v>
      </c>
      <c r="C918" s="91" t="s">
        <v>83</v>
      </c>
      <c r="D918" s="91" t="s">
        <v>125</v>
      </c>
      <c r="E918" s="91">
        <f t="shared" si="1"/>
        <v>179</v>
      </c>
      <c r="F918" s="178">
        <v>46090.0</v>
      </c>
      <c r="G918" s="91">
        <v>10426.0</v>
      </c>
      <c r="H918" s="330">
        <v>17428.0</v>
      </c>
      <c r="I918" s="97" t="s">
        <v>8032</v>
      </c>
      <c r="J918" s="97" t="s">
        <v>8033</v>
      </c>
      <c r="K918" s="313" t="s">
        <v>8033</v>
      </c>
      <c r="L918" s="91">
        <v>8.1373079033E10</v>
      </c>
      <c r="M918" s="91">
        <v>8.1373079033E10</v>
      </c>
      <c r="N918" s="848">
        <v>46026.0</v>
      </c>
      <c r="O918" s="176">
        <v>46040.0</v>
      </c>
      <c r="P918" s="91" t="s">
        <v>143</v>
      </c>
      <c r="Q918" s="91">
        <v>1.0</v>
      </c>
      <c r="R918" s="179" t="s">
        <v>126</v>
      </c>
      <c r="S918" s="179" t="s">
        <v>145</v>
      </c>
      <c r="T918" s="179" t="s">
        <v>101</v>
      </c>
      <c r="U918" s="179" t="s">
        <v>131</v>
      </c>
      <c r="V918" s="182"/>
      <c r="W918" s="179" t="s">
        <v>1035</v>
      </c>
      <c r="X918" s="182"/>
      <c r="Y918" s="616"/>
      <c r="Z918" s="88"/>
      <c r="AA918" s="88"/>
    </row>
    <row r="919" ht="22.5" customHeight="1">
      <c r="A919" s="91">
        <f>COUNTIF('Call &amp; Chat K.-Laura'!$H$279:$H$1191,H919)</f>
        <v>2</v>
      </c>
      <c r="B919" s="176">
        <v>46091.0</v>
      </c>
      <c r="C919" s="91" t="s">
        <v>83</v>
      </c>
      <c r="D919" s="91" t="s">
        <v>125</v>
      </c>
      <c r="E919" s="91">
        <f t="shared" si="1"/>
        <v>180</v>
      </c>
      <c r="F919" s="178">
        <v>46090.0</v>
      </c>
      <c r="G919" s="91">
        <v>7799.0</v>
      </c>
      <c r="H919" s="330">
        <v>12005.0</v>
      </c>
      <c r="I919" s="97" t="s">
        <v>10355</v>
      </c>
      <c r="J919" s="97" t="s">
        <v>10356</v>
      </c>
      <c r="K919" s="313" t="s">
        <v>10356</v>
      </c>
      <c r="L919" s="91">
        <v>8.1373619777E10</v>
      </c>
      <c r="M919" s="91">
        <v>8.2178563941E10</v>
      </c>
      <c r="N919" s="848">
        <v>45413.0</v>
      </c>
      <c r="O919" s="176">
        <v>45834.0</v>
      </c>
      <c r="P919" s="91" t="s">
        <v>124</v>
      </c>
      <c r="Q919" s="91">
        <v>1.0</v>
      </c>
      <c r="R919" s="179" t="s">
        <v>126</v>
      </c>
      <c r="S919" s="179" t="s">
        <v>145</v>
      </c>
      <c r="T919" s="179" t="s">
        <v>101</v>
      </c>
      <c r="U919" s="179" t="s">
        <v>131</v>
      </c>
      <c r="V919" s="182"/>
      <c r="W919" s="179" t="s">
        <v>1035</v>
      </c>
      <c r="X919" s="182"/>
      <c r="Y919" s="616"/>
      <c r="Z919" s="88"/>
      <c r="AA919" s="88"/>
    </row>
    <row r="920" ht="22.5" customHeight="1">
      <c r="A920" s="91">
        <f>COUNTIF('Call &amp; Chat K.-Laura'!$H$279:$H$1191,H920)</f>
        <v>1</v>
      </c>
      <c r="B920" s="176">
        <v>46091.0</v>
      </c>
      <c r="C920" s="91" t="s">
        <v>83</v>
      </c>
      <c r="D920" s="91" t="s">
        <v>125</v>
      </c>
      <c r="E920" s="91">
        <f t="shared" si="1"/>
        <v>181</v>
      </c>
      <c r="F920" s="178">
        <v>46090.0</v>
      </c>
      <c r="G920" s="91">
        <v>7655.0</v>
      </c>
      <c r="H920" s="330">
        <v>11705.0</v>
      </c>
      <c r="I920" s="97" t="s">
        <v>6141</v>
      </c>
      <c r="J920" s="97" t="s">
        <v>6141</v>
      </c>
      <c r="K920" s="313" t="s">
        <v>6141</v>
      </c>
      <c r="L920" s="91">
        <v>8.1374176822E10</v>
      </c>
      <c r="M920" s="182"/>
      <c r="N920" s="848">
        <v>45377.0</v>
      </c>
      <c r="O920" s="176">
        <v>45834.0</v>
      </c>
      <c r="P920" s="91" t="s">
        <v>124</v>
      </c>
      <c r="Q920" s="91">
        <v>0.0</v>
      </c>
      <c r="R920" s="179" t="s">
        <v>99</v>
      </c>
      <c r="S920" s="179" t="s">
        <v>127</v>
      </c>
      <c r="T920" s="179" t="s">
        <v>128</v>
      </c>
      <c r="U920" s="179" t="s">
        <v>131</v>
      </c>
      <c r="V920" s="182"/>
      <c r="W920" s="179" t="s">
        <v>1035</v>
      </c>
      <c r="X920" s="182"/>
      <c r="Y920" s="180" t="s">
        <v>11393</v>
      </c>
      <c r="Z920" s="88"/>
      <c r="AA920" s="88"/>
    </row>
    <row r="921" ht="22.5" customHeight="1">
      <c r="A921" s="91">
        <f>COUNTIF('Call &amp; Chat K.-Laura'!$H$279:$H$1191,H921)</f>
        <v>1</v>
      </c>
      <c r="B921" s="176">
        <v>46091.0</v>
      </c>
      <c r="C921" s="91" t="s">
        <v>83</v>
      </c>
      <c r="D921" s="91" t="s">
        <v>125</v>
      </c>
      <c r="E921" s="91">
        <f t="shared" si="1"/>
        <v>182</v>
      </c>
      <c r="F921" s="178">
        <v>46090.0</v>
      </c>
      <c r="G921" s="91">
        <v>10062.0</v>
      </c>
      <c r="H921" s="330">
        <v>16738.0</v>
      </c>
      <c r="I921" s="97" t="s">
        <v>10946</v>
      </c>
      <c r="J921" s="97" t="s">
        <v>10947</v>
      </c>
      <c r="K921" s="313" t="s">
        <v>10947</v>
      </c>
      <c r="L921" s="91">
        <v>8.1374257709E10</v>
      </c>
      <c r="M921" s="91">
        <v>8.1377257709E10</v>
      </c>
      <c r="N921" s="848">
        <v>45962.0</v>
      </c>
      <c r="O921" s="176">
        <v>45976.0</v>
      </c>
      <c r="P921" s="91" t="s">
        <v>454</v>
      </c>
      <c r="Q921" s="91">
        <v>0.0</v>
      </c>
      <c r="R921" s="179" t="s">
        <v>251</v>
      </c>
      <c r="S921" s="179" t="s">
        <v>127</v>
      </c>
      <c r="T921" s="179" t="s">
        <v>128</v>
      </c>
      <c r="U921" s="179" t="s">
        <v>131</v>
      </c>
      <c r="V921" s="182"/>
      <c r="W921" s="179" t="s">
        <v>1035</v>
      </c>
      <c r="X921" s="182"/>
      <c r="Y921" s="180" t="s">
        <v>11407</v>
      </c>
      <c r="Z921" s="88"/>
      <c r="AA921" s="88"/>
    </row>
    <row r="922" ht="22.5" customHeight="1">
      <c r="A922" s="91">
        <f>COUNTIF('Call &amp; Chat K.-Laura'!$H$279:$H$1191,H922)</f>
        <v>3</v>
      </c>
      <c r="B922" s="176">
        <v>46091.0</v>
      </c>
      <c r="C922" s="91" t="s">
        <v>83</v>
      </c>
      <c r="D922" s="91" t="s">
        <v>125</v>
      </c>
      <c r="E922" s="91">
        <f t="shared" si="1"/>
        <v>183</v>
      </c>
      <c r="F922" s="178">
        <v>46090.0</v>
      </c>
      <c r="G922" s="91">
        <v>10171.0</v>
      </c>
      <c r="H922" s="330">
        <v>16950.0</v>
      </c>
      <c r="I922" s="97" t="s">
        <v>9683</v>
      </c>
      <c r="J922" s="97" t="s">
        <v>9684</v>
      </c>
      <c r="K922" s="313" t="s">
        <v>9684</v>
      </c>
      <c r="L922" s="91">
        <v>8.137433238E10</v>
      </c>
      <c r="M922" s="91">
        <v>8.137433238E10</v>
      </c>
      <c r="N922" s="848">
        <v>45987.0</v>
      </c>
      <c r="O922" s="176">
        <v>46001.0</v>
      </c>
      <c r="P922" s="91" t="s">
        <v>124</v>
      </c>
      <c r="Q922" s="91">
        <v>1.0</v>
      </c>
      <c r="R922" s="179" t="s">
        <v>126</v>
      </c>
      <c r="S922" s="179" t="s">
        <v>145</v>
      </c>
      <c r="T922" s="179" t="s">
        <v>101</v>
      </c>
      <c r="U922" s="179" t="s">
        <v>131</v>
      </c>
      <c r="V922" s="182"/>
      <c r="W922" s="179" t="s">
        <v>1035</v>
      </c>
      <c r="X922" s="182"/>
      <c r="Y922" s="616"/>
      <c r="Z922" s="88"/>
      <c r="AA922" s="88"/>
    </row>
    <row r="923" ht="22.5" customHeight="1">
      <c r="A923" s="91">
        <f>COUNTIF('Call &amp; Chat K.-Laura'!$H$279:$H$1191,H923)</f>
        <v>2</v>
      </c>
      <c r="B923" s="176">
        <v>46091.0</v>
      </c>
      <c r="C923" s="91" t="s">
        <v>83</v>
      </c>
      <c r="D923" s="91" t="s">
        <v>125</v>
      </c>
      <c r="E923" s="91">
        <f t="shared" si="1"/>
        <v>184</v>
      </c>
      <c r="F923" s="178">
        <v>46090.0</v>
      </c>
      <c r="G923" s="91">
        <v>10569.0</v>
      </c>
      <c r="H923" s="330">
        <v>17675.0</v>
      </c>
      <c r="I923" s="97" t="s">
        <v>10369</v>
      </c>
      <c r="J923" s="97" t="s">
        <v>10370</v>
      </c>
      <c r="K923" s="313" t="s">
        <v>10370</v>
      </c>
      <c r="L923" s="91">
        <v>8.1374571039E10</v>
      </c>
      <c r="M923" s="91">
        <v>8.137457103E9</v>
      </c>
      <c r="N923" s="848">
        <v>46050.0</v>
      </c>
      <c r="O923" s="176">
        <v>46064.0</v>
      </c>
      <c r="P923" s="91" t="s">
        <v>124</v>
      </c>
      <c r="Q923" s="91">
        <v>1.0</v>
      </c>
      <c r="R923" s="179" t="s">
        <v>126</v>
      </c>
      <c r="S923" s="179" t="s">
        <v>145</v>
      </c>
      <c r="T923" s="179" t="s">
        <v>101</v>
      </c>
      <c r="U923" s="179" t="s">
        <v>131</v>
      </c>
      <c r="V923" s="182"/>
      <c r="W923" s="179" t="s">
        <v>1035</v>
      </c>
      <c r="X923" s="182"/>
      <c r="Y923" s="616"/>
      <c r="Z923" s="88"/>
      <c r="AA923" s="88"/>
    </row>
    <row r="924" ht="22.5" customHeight="1">
      <c r="A924" s="91">
        <f>COUNTIF('Call &amp; Chat K.-Laura'!$H$279:$H$1191,H924)</f>
        <v>2</v>
      </c>
      <c r="B924" s="176">
        <v>46091.0</v>
      </c>
      <c r="C924" s="91" t="s">
        <v>83</v>
      </c>
      <c r="D924" s="91" t="s">
        <v>125</v>
      </c>
      <c r="E924" s="91">
        <f t="shared" si="1"/>
        <v>185</v>
      </c>
      <c r="F924" s="178">
        <v>46090.0</v>
      </c>
      <c r="G924" s="91">
        <v>10635.0</v>
      </c>
      <c r="H924" s="330">
        <v>17775.0</v>
      </c>
      <c r="I924" s="97" t="s">
        <v>1040</v>
      </c>
      <c r="J924" s="97" t="s">
        <v>1041</v>
      </c>
      <c r="K924" s="313" t="s">
        <v>1041</v>
      </c>
      <c r="L924" s="91">
        <v>8.1375201234E10</v>
      </c>
      <c r="M924" s="91">
        <v>8.1375201234E10</v>
      </c>
      <c r="N924" s="848">
        <v>46061.0</v>
      </c>
      <c r="O924" s="176">
        <v>46075.0</v>
      </c>
      <c r="P924" s="91" t="s">
        <v>124</v>
      </c>
      <c r="Q924" s="91">
        <v>1.0</v>
      </c>
      <c r="R924" s="179" t="s">
        <v>251</v>
      </c>
      <c r="S924" s="179" t="s">
        <v>145</v>
      </c>
      <c r="T924" s="179" t="s">
        <v>101</v>
      </c>
      <c r="U924" s="179" t="s">
        <v>131</v>
      </c>
      <c r="V924" s="182"/>
      <c r="W924" s="179" t="s">
        <v>1035</v>
      </c>
      <c r="X924" s="182"/>
      <c r="Y924" s="616"/>
      <c r="Z924" s="88"/>
      <c r="AA924" s="88"/>
    </row>
    <row r="925" ht="22.5" customHeight="1">
      <c r="A925" s="91">
        <f>COUNTIF('Call &amp; Chat K.-Laura'!$H$279:$H$1191,H925)</f>
        <v>2</v>
      </c>
      <c r="B925" s="176">
        <v>46091.0</v>
      </c>
      <c r="C925" s="91" t="s">
        <v>83</v>
      </c>
      <c r="D925" s="91" t="s">
        <v>125</v>
      </c>
      <c r="E925" s="91">
        <f t="shared" si="1"/>
        <v>186</v>
      </c>
      <c r="F925" s="178">
        <v>46090.0</v>
      </c>
      <c r="G925" s="91">
        <v>7014.0</v>
      </c>
      <c r="H925" s="330">
        <v>10443.0</v>
      </c>
      <c r="I925" s="97" t="s">
        <v>10383</v>
      </c>
      <c r="J925" s="97" t="s">
        <v>10384</v>
      </c>
      <c r="K925" s="313" t="s">
        <v>10384</v>
      </c>
      <c r="L925" s="91">
        <v>8.1375381988E10</v>
      </c>
      <c r="M925" s="91">
        <v>8.1375381988E10</v>
      </c>
      <c r="N925" s="848">
        <v>45220.0</v>
      </c>
      <c r="O925" s="176">
        <v>45834.0</v>
      </c>
      <c r="P925" s="91" t="s">
        <v>143</v>
      </c>
      <c r="Q925" s="91">
        <v>1.0</v>
      </c>
      <c r="R925" s="179" t="s">
        <v>350</v>
      </c>
      <c r="S925" s="179" t="s">
        <v>145</v>
      </c>
      <c r="T925" s="179" t="s">
        <v>101</v>
      </c>
      <c r="U925" s="179" t="s">
        <v>131</v>
      </c>
      <c r="V925" s="182"/>
      <c r="W925" s="179" t="s">
        <v>1035</v>
      </c>
      <c r="X925" s="182"/>
      <c r="Y925" s="616"/>
      <c r="Z925" s="88"/>
      <c r="AA925" s="88"/>
    </row>
    <row r="926" ht="22.5" customHeight="1">
      <c r="A926" s="91">
        <f>COUNTIF('Call &amp; Chat K.-Laura'!$H$279:$H$1191,H926)</f>
        <v>2</v>
      </c>
      <c r="B926" s="176">
        <v>46091.0</v>
      </c>
      <c r="C926" s="91" t="s">
        <v>83</v>
      </c>
      <c r="D926" s="91" t="s">
        <v>125</v>
      </c>
      <c r="E926" s="91">
        <f t="shared" si="1"/>
        <v>187</v>
      </c>
      <c r="F926" s="178">
        <v>46090.0</v>
      </c>
      <c r="G926" s="91">
        <v>10648.0</v>
      </c>
      <c r="H926" s="330">
        <v>17798.0</v>
      </c>
      <c r="I926" s="97" t="s">
        <v>3782</v>
      </c>
      <c r="J926" s="97" t="s">
        <v>3783</v>
      </c>
      <c r="K926" s="313" t="s">
        <v>3783</v>
      </c>
      <c r="L926" s="91">
        <v>8.137552452E10</v>
      </c>
      <c r="M926" s="91">
        <v>8.137552452E10</v>
      </c>
      <c r="N926" s="848">
        <v>46063.0</v>
      </c>
      <c r="O926" s="176">
        <v>46077.0</v>
      </c>
      <c r="P926" s="91" t="s">
        <v>143</v>
      </c>
      <c r="Q926" s="91">
        <v>1.0</v>
      </c>
      <c r="R926" s="179" t="s">
        <v>126</v>
      </c>
      <c r="S926" s="179" t="s">
        <v>145</v>
      </c>
      <c r="T926" s="179" t="s">
        <v>101</v>
      </c>
      <c r="U926" s="179" t="s">
        <v>131</v>
      </c>
      <c r="V926" s="182"/>
      <c r="W926" s="179" t="s">
        <v>1035</v>
      </c>
      <c r="X926" s="182"/>
      <c r="Y926" s="616"/>
      <c r="Z926" s="88"/>
      <c r="AA926" s="88"/>
    </row>
    <row r="927" ht="22.5" customHeight="1">
      <c r="A927" s="91">
        <f>COUNTIF('Call &amp; Chat K.-Laura'!$H$279:$H$1191,H927)</f>
        <v>2</v>
      </c>
      <c r="B927" s="176">
        <v>46091.0</v>
      </c>
      <c r="C927" s="91" t="s">
        <v>83</v>
      </c>
      <c r="D927" s="91" t="s">
        <v>125</v>
      </c>
      <c r="E927" s="91">
        <f t="shared" si="1"/>
        <v>188</v>
      </c>
      <c r="F927" s="178">
        <v>46090.0</v>
      </c>
      <c r="G927" s="91">
        <v>7952.0</v>
      </c>
      <c r="H927" s="330">
        <v>12268.0</v>
      </c>
      <c r="I927" s="97" t="s">
        <v>10401</v>
      </c>
      <c r="J927" s="97" t="s">
        <v>8807</v>
      </c>
      <c r="K927" s="313" t="s">
        <v>8807</v>
      </c>
      <c r="L927" s="91">
        <v>8.1375604177E10</v>
      </c>
      <c r="M927" s="91">
        <v>8.1375604177E10</v>
      </c>
      <c r="N927" s="848">
        <v>45440.0</v>
      </c>
      <c r="O927" s="176">
        <v>45834.0</v>
      </c>
      <c r="P927" s="91" t="s">
        <v>5392</v>
      </c>
      <c r="Q927" s="91">
        <v>1.0</v>
      </c>
      <c r="R927" s="179" t="s">
        <v>126</v>
      </c>
      <c r="S927" s="179" t="s">
        <v>145</v>
      </c>
      <c r="T927" s="179" t="s">
        <v>101</v>
      </c>
      <c r="U927" s="179" t="s">
        <v>131</v>
      </c>
      <c r="V927" s="182"/>
      <c r="W927" s="179" t="s">
        <v>1035</v>
      </c>
      <c r="X927" s="182"/>
      <c r="Y927" s="616"/>
      <c r="Z927" s="88"/>
      <c r="AA927" s="88"/>
    </row>
    <row r="928" ht="22.5" customHeight="1">
      <c r="A928" s="91">
        <f>COUNTIF('Call &amp; Chat K.-Laura'!$H$279:$H$1191,H928)</f>
        <v>3</v>
      </c>
      <c r="B928" s="176">
        <v>46091.0</v>
      </c>
      <c r="C928" s="91" t="s">
        <v>83</v>
      </c>
      <c r="D928" s="91" t="s">
        <v>125</v>
      </c>
      <c r="E928" s="91">
        <f t="shared" si="1"/>
        <v>189</v>
      </c>
      <c r="F928" s="178">
        <v>46090.0</v>
      </c>
      <c r="G928" s="91">
        <v>10388.0</v>
      </c>
      <c r="H928" s="330">
        <v>17329.0</v>
      </c>
      <c r="I928" s="97" t="s">
        <v>8983</v>
      </c>
      <c r="J928" s="97" t="s">
        <v>8807</v>
      </c>
      <c r="K928" s="313" t="s">
        <v>8807</v>
      </c>
      <c r="L928" s="91">
        <v>8.1375604177E10</v>
      </c>
      <c r="M928" s="91">
        <v>8.7882786596E10</v>
      </c>
      <c r="N928" s="848">
        <v>46021.0</v>
      </c>
      <c r="O928" s="176">
        <v>45834.0</v>
      </c>
      <c r="P928" s="91" t="s">
        <v>5392</v>
      </c>
      <c r="Q928" s="91">
        <v>1.0</v>
      </c>
      <c r="R928" s="179" t="s">
        <v>126</v>
      </c>
      <c r="S928" s="179" t="s">
        <v>145</v>
      </c>
      <c r="T928" s="179" t="s">
        <v>101</v>
      </c>
      <c r="U928" s="179" t="s">
        <v>131</v>
      </c>
      <c r="V928" s="182"/>
      <c r="W928" s="179" t="s">
        <v>1035</v>
      </c>
      <c r="X928" s="182"/>
      <c r="Y928" s="616"/>
      <c r="Z928" s="88"/>
      <c r="AA928" s="88"/>
    </row>
    <row r="929" ht="22.5" customHeight="1">
      <c r="A929" s="91">
        <f>COUNTIF('Call &amp; Chat K.-Laura'!$H$279:$H$1191,H929)</f>
        <v>2</v>
      </c>
      <c r="B929" s="176">
        <v>46091.0</v>
      </c>
      <c r="C929" s="91" t="s">
        <v>83</v>
      </c>
      <c r="D929" s="91" t="s">
        <v>125</v>
      </c>
      <c r="E929" s="91">
        <f t="shared" si="1"/>
        <v>190</v>
      </c>
      <c r="F929" s="178">
        <v>46090.0</v>
      </c>
      <c r="G929" s="91">
        <v>7740.0</v>
      </c>
      <c r="H929" s="330">
        <v>11901.0</v>
      </c>
      <c r="I929" s="97" t="s">
        <v>10416</v>
      </c>
      <c r="J929" s="97" t="s">
        <v>10418</v>
      </c>
      <c r="K929" s="313" t="s">
        <v>10418</v>
      </c>
      <c r="L929" s="91">
        <v>8.1375939566E10</v>
      </c>
      <c r="M929" s="91">
        <v>8.1375939566E10</v>
      </c>
      <c r="N929" s="848">
        <v>45402.0</v>
      </c>
      <c r="O929" s="176">
        <v>45834.0</v>
      </c>
      <c r="P929" s="91" t="s">
        <v>163</v>
      </c>
      <c r="Q929" s="91">
        <v>1.0</v>
      </c>
      <c r="R929" s="179" t="s">
        <v>251</v>
      </c>
      <c r="S929" s="179" t="s">
        <v>145</v>
      </c>
      <c r="T929" s="179" t="s">
        <v>101</v>
      </c>
      <c r="U929" s="179" t="s">
        <v>131</v>
      </c>
      <c r="V929" s="182"/>
      <c r="W929" s="179" t="s">
        <v>1035</v>
      </c>
      <c r="X929" s="182"/>
      <c r="Y929" s="616"/>
      <c r="Z929" s="88"/>
      <c r="AA929" s="88"/>
    </row>
    <row r="930" ht="22.5" customHeight="1">
      <c r="A930" s="91">
        <f>COUNTIF('Call &amp; Chat K.-Laura'!$H$279:$H$1191,H930)</f>
        <v>1</v>
      </c>
      <c r="B930" s="176">
        <v>46091.0</v>
      </c>
      <c r="C930" s="91" t="s">
        <v>83</v>
      </c>
      <c r="D930" s="91" t="s">
        <v>125</v>
      </c>
      <c r="E930" s="91">
        <f t="shared" si="1"/>
        <v>191</v>
      </c>
      <c r="F930" s="178">
        <v>46090.0</v>
      </c>
      <c r="G930" s="91">
        <v>8581.0</v>
      </c>
      <c r="H930" s="330">
        <v>13547.0</v>
      </c>
      <c r="I930" s="97" t="s">
        <v>11492</v>
      </c>
      <c r="J930" s="97" t="s">
        <v>5073</v>
      </c>
      <c r="K930" s="313" t="s">
        <v>5073</v>
      </c>
      <c r="L930" s="91">
        <v>8.1375989995E10</v>
      </c>
      <c r="M930" s="91">
        <v>8.1375989995E10</v>
      </c>
      <c r="N930" s="848">
        <v>45575.0</v>
      </c>
      <c r="O930" s="176">
        <v>45834.0</v>
      </c>
      <c r="P930" s="91" t="s">
        <v>143</v>
      </c>
      <c r="Q930" s="91">
        <v>0.0</v>
      </c>
      <c r="R930" s="179" t="s">
        <v>99</v>
      </c>
      <c r="S930" s="179" t="s">
        <v>127</v>
      </c>
      <c r="T930" s="179" t="s">
        <v>128</v>
      </c>
      <c r="U930" s="179" t="s">
        <v>131</v>
      </c>
      <c r="V930" s="182"/>
      <c r="W930" s="179" t="s">
        <v>1035</v>
      </c>
      <c r="X930" s="182"/>
      <c r="Y930" s="180" t="s">
        <v>11503</v>
      </c>
      <c r="Z930" s="88"/>
      <c r="AA930" s="88"/>
    </row>
    <row r="931" ht="22.5" customHeight="1">
      <c r="A931" s="91">
        <f>COUNTIF('Call &amp; Chat K.-Laura'!$H$279:$H$1191,H931)</f>
        <v>2</v>
      </c>
      <c r="B931" s="176">
        <v>46091.0</v>
      </c>
      <c r="C931" s="91" t="s">
        <v>83</v>
      </c>
      <c r="D931" s="91" t="s">
        <v>125</v>
      </c>
      <c r="E931" s="91">
        <f t="shared" si="1"/>
        <v>192</v>
      </c>
      <c r="F931" s="178">
        <v>46090.0</v>
      </c>
      <c r="G931" s="91">
        <v>8474.0</v>
      </c>
      <c r="H931" s="330">
        <v>13335.0</v>
      </c>
      <c r="I931" s="97" t="s">
        <v>10424</v>
      </c>
      <c r="J931" s="97" t="s">
        <v>10426</v>
      </c>
      <c r="K931" s="313" t="s">
        <v>10426</v>
      </c>
      <c r="L931" s="91">
        <v>8.1376457335E10</v>
      </c>
      <c r="M931" s="182"/>
      <c r="N931" s="848">
        <v>45554.0</v>
      </c>
      <c r="O931" s="176">
        <v>45834.0</v>
      </c>
      <c r="P931" s="91" t="s">
        <v>143</v>
      </c>
      <c r="Q931" s="91">
        <v>1.0</v>
      </c>
      <c r="R931" s="179" t="s">
        <v>126</v>
      </c>
      <c r="S931" s="179" t="s">
        <v>145</v>
      </c>
      <c r="T931" s="179" t="s">
        <v>101</v>
      </c>
      <c r="U931" s="179" t="s">
        <v>131</v>
      </c>
      <c r="V931" s="182"/>
      <c r="W931" s="179" t="s">
        <v>1035</v>
      </c>
      <c r="X931" s="182"/>
      <c r="Y931" s="616"/>
      <c r="Z931" s="88"/>
      <c r="AA931" s="88"/>
    </row>
    <row r="932" ht="22.5" customHeight="1">
      <c r="A932" s="91">
        <f>COUNTIF('Call &amp; Chat K.-Laura'!$H$279:$H$1191,H932)</f>
        <v>2</v>
      </c>
      <c r="B932" s="176">
        <v>46091.0</v>
      </c>
      <c r="C932" s="91" t="s">
        <v>83</v>
      </c>
      <c r="D932" s="91" t="s">
        <v>125</v>
      </c>
      <c r="E932" s="91">
        <f t="shared" si="1"/>
        <v>193</v>
      </c>
      <c r="F932" s="178">
        <v>46090.0</v>
      </c>
      <c r="G932" s="91">
        <v>9651.0</v>
      </c>
      <c r="H932" s="330">
        <v>15909.0</v>
      </c>
      <c r="I932" s="97" t="s">
        <v>11241</v>
      </c>
      <c r="J932" s="97" t="s">
        <v>10288</v>
      </c>
      <c r="K932" s="313" t="s">
        <v>10288</v>
      </c>
      <c r="L932" s="91">
        <v>8.1377257709E10</v>
      </c>
      <c r="M932" s="91">
        <v>8.1377257709E10</v>
      </c>
      <c r="N932" s="848">
        <v>45857.0</v>
      </c>
      <c r="O932" s="176">
        <v>45871.0</v>
      </c>
      <c r="P932" s="91" t="s">
        <v>885</v>
      </c>
      <c r="Q932" s="91">
        <v>1.0</v>
      </c>
      <c r="R932" s="179" t="s">
        <v>251</v>
      </c>
      <c r="S932" s="179" t="s">
        <v>145</v>
      </c>
      <c r="T932" s="179" t="s">
        <v>101</v>
      </c>
      <c r="U932" s="179" t="s">
        <v>131</v>
      </c>
      <c r="V932" s="182"/>
      <c r="W932" s="179" t="s">
        <v>1035</v>
      </c>
      <c r="X932" s="182"/>
      <c r="Y932" s="616"/>
      <c r="Z932" s="88"/>
      <c r="AA932" s="88"/>
    </row>
    <row r="933" ht="22.5" customHeight="1">
      <c r="A933" s="91">
        <f>COUNTIF('Call &amp; Chat K.-Laura'!$H$279:$H$1191,H933)</f>
        <v>2</v>
      </c>
      <c r="B933" s="176">
        <v>46091.0</v>
      </c>
      <c r="C933" s="91" t="s">
        <v>83</v>
      </c>
      <c r="D933" s="91" t="s">
        <v>125</v>
      </c>
      <c r="E933" s="91">
        <f t="shared" si="1"/>
        <v>194</v>
      </c>
      <c r="F933" s="178">
        <v>46090.0</v>
      </c>
      <c r="G933" s="91">
        <v>6979.0</v>
      </c>
      <c r="H933" s="330">
        <v>10377.0</v>
      </c>
      <c r="I933" s="97" t="s">
        <v>10435</v>
      </c>
      <c r="J933" s="97" t="s">
        <v>10436</v>
      </c>
      <c r="K933" s="313" t="s">
        <v>10436</v>
      </c>
      <c r="L933" s="851">
        <v>8.137747853E10</v>
      </c>
      <c r="M933" s="91" t="s">
        <v>10439</v>
      </c>
      <c r="N933" s="848">
        <v>45211.0</v>
      </c>
      <c r="O933" s="176">
        <v>45834.0</v>
      </c>
      <c r="P933" s="91" t="s">
        <v>124</v>
      </c>
      <c r="Q933" s="91">
        <v>1.0</v>
      </c>
      <c r="R933" s="179" t="s">
        <v>126</v>
      </c>
      <c r="S933" s="179" t="s">
        <v>145</v>
      </c>
      <c r="T933" s="179" t="s">
        <v>101</v>
      </c>
      <c r="U933" s="179" t="s">
        <v>131</v>
      </c>
      <c r="V933" s="182"/>
      <c r="W933" s="179" t="s">
        <v>1035</v>
      </c>
      <c r="X933" s="182"/>
      <c r="Y933" s="616"/>
      <c r="Z933" s="88"/>
      <c r="AA933" s="88"/>
    </row>
    <row r="934" ht="22.5" customHeight="1">
      <c r="A934" s="91">
        <f>COUNTIF('Call &amp; Chat K.-Laura'!$H$279:$H$1191,H934)</f>
        <v>1</v>
      </c>
      <c r="B934" s="176">
        <v>46091.0</v>
      </c>
      <c r="C934" s="91" t="s">
        <v>83</v>
      </c>
      <c r="D934" s="91" t="s">
        <v>125</v>
      </c>
      <c r="E934" s="91">
        <f t="shared" si="1"/>
        <v>195</v>
      </c>
      <c r="F934" s="178">
        <v>46090.0</v>
      </c>
      <c r="G934" s="91">
        <v>10464.0</v>
      </c>
      <c r="H934" s="330">
        <v>17510.0</v>
      </c>
      <c r="I934" s="97" t="s">
        <v>7439</v>
      </c>
      <c r="J934" s="97" t="s">
        <v>7441</v>
      </c>
      <c r="K934" s="313" t="s">
        <v>7441</v>
      </c>
      <c r="L934" s="91">
        <v>8.1378230472E10</v>
      </c>
      <c r="M934" s="91">
        <v>8.1378230472E10</v>
      </c>
      <c r="N934" s="848">
        <v>46032.0</v>
      </c>
      <c r="O934" s="176">
        <v>46046.0</v>
      </c>
      <c r="P934" s="91" t="s">
        <v>124</v>
      </c>
      <c r="Q934" s="91">
        <v>1.0</v>
      </c>
      <c r="R934" s="179" t="s">
        <v>350</v>
      </c>
      <c r="S934" s="179" t="s">
        <v>127</v>
      </c>
      <c r="T934" s="179" t="s">
        <v>128</v>
      </c>
      <c r="U934" s="179" t="s">
        <v>873</v>
      </c>
      <c r="V934" s="182"/>
      <c r="W934" s="179" t="s">
        <v>1035</v>
      </c>
      <c r="X934" s="182"/>
      <c r="Y934" s="180" t="s">
        <v>11550</v>
      </c>
      <c r="Z934" s="88"/>
      <c r="AA934" s="88"/>
    </row>
    <row r="935" ht="22.5" customHeight="1">
      <c r="A935" s="91">
        <f>COUNTIF('Call &amp; Chat K.-Laura'!$H$279:$H$1191,H935)</f>
        <v>3</v>
      </c>
      <c r="B935" s="176">
        <v>46091.0</v>
      </c>
      <c r="C935" s="91" t="s">
        <v>83</v>
      </c>
      <c r="D935" s="91" t="s">
        <v>125</v>
      </c>
      <c r="E935" s="91">
        <f t="shared" si="1"/>
        <v>196</v>
      </c>
      <c r="F935" s="178">
        <v>46090.0</v>
      </c>
      <c r="G935" s="91">
        <v>10206.0</v>
      </c>
      <c r="H935" s="330">
        <v>17000.0</v>
      </c>
      <c r="I935" s="97" t="s">
        <v>9746</v>
      </c>
      <c r="J935" s="97" t="s">
        <v>9747</v>
      </c>
      <c r="K935" s="313" t="s">
        <v>9747</v>
      </c>
      <c r="L935" s="91">
        <v>8.1378335565E10</v>
      </c>
      <c r="M935" s="91">
        <v>8.3833646539E10</v>
      </c>
      <c r="N935" s="848">
        <v>45993.0</v>
      </c>
      <c r="O935" s="176">
        <v>46007.0</v>
      </c>
      <c r="P935" s="91" t="s">
        <v>95</v>
      </c>
      <c r="Q935" s="91">
        <v>1.0</v>
      </c>
      <c r="R935" s="179" t="s">
        <v>350</v>
      </c>
      <c r="S935" s="179" t="s">
        <v>145</v>
      </c>
      <c r="T935" s="179" t="s">
        <v>101</v>
      </c>
      <c r="U935" s="179" t="s">
        <v>131</v>
      </c>
      <c r="V935" s="182"/>
      <c r="W935" s="179" t="s">
        <v>1035</v>
      </c>
      <c r="X935" s="182"/>
      <c r="Y935" s="616"/>
      <c r="Z935" s="88"/>
      <c r="AA935" s="88"/>
    </row>
    <row r="936" ht="22.5" customHeight="1">
      <c r="A936" s="91">
        <f>COUNTIF('Call &amp; Chat K.-Laura'!$H$279:$H$1191,H936)</f>
        <v>2</v>
      </c>
      <c r="B936" s="176">
        <v>46091.0</v>
      </c>
      <c r="C936" s="91" t="s">
        <v>83</v>
      </c>
      <c r="D936" s="91" t="s">
        <v>125</v>
      </c>
      <c r="E936" s="91">
        <f t="shared" si="1"/>
        <v>197</v>
      </c>
      <c r="F936" s="178">
        <v>46090.0</v>
      </c>
      <c r="G936" s="91">
        <v>7559.0</v>
      </c>
      <c r="H936" s="330">
        <v>11505.0</v>
      </c>
      <c r="I936" s="97" t="s">
        <v>10463</v>
      </c>
      <c r="J936" s="97" t="s">
        <v>10464</v>
      </c>
      <c r="K936" s="313" t="s">
        <v>10464</v>
      </c>
      <c r="L936" s="91">
        <v>8.1378618468E10</v>
      </c>
      <c r="M936" s="91">
        <v>8.1378618468E10</v>
      </c>
      <c r="N936" s="848">
        <v>45355.0</v>
      </c>
      <c r="O936" s="176">
        <v>45834.0</v>
      </c>
      <c r="P936" s="91" t="s">
        <v>143</v>
      </c>
      <c r="Q936" s="91">
        <v>1.0</v>
      </c>
      <c r="R936" s="179" t="s">
        <v>251</v>
      </c>
      <c r="S936" s="179" t="s">
        <v>195</v>
      </c>
      <c r="T936" s="179" t="s">
        <v>128</v>
      </c>
      <c r="U936" s="179" t="s">
        <v>131</v>
      </c>
      <c r="V936" s="182"/>
      <c r="W936" s="179" t="s">
        <v>1035</v>
      </c>
      <c r="X936" s="182"/>
      <c r="Y936" s="616"/>
      <c r="Z936" s="88"/>
      <c r="AA936" s="88"/>
    </row>
    <row r="937" ht="22.5" customHeight="1">
      <c r="A937" s="91">
        <f>COUNTIF('Call &amp; Chat K.-Laura'!$H$279:$H$1191,H937)</f>
        <v>1</v>
      </c>
      <c r="B937" s="176">
        <v>46091.0</v>
      </c>
      <c r="C937" s="91" t="s">
        <v>83</v>
      </c>
      <c r="D937" s="91" t="s">
        <v>125</v>
      </c>
      <c r="E937" s="91">
        <f t="shared" si="1"/>
        <v>198</v>
      </c>
      <c r="F937" s="178">
        <v>46090.0</v>
      </c>
      <c r="G937" s="91">
        <v>347.0</v>
      </c>
      <c r="H937" s="330">
        <v>513.0</v>
      </c>
      <c r="I937" s="97" t="s">
        <v>11571</v>
      </c>
      <c r="J937" s="97" t="s">
        <v>11572</v>
      </c>
      <c r="K937" s="313" t="s">
        <v>11573</v>
      </c>
      <c r="L937" s="91">
        <v>8.1378717821E10</v>
      </c>
      <c r="M937" s="91">
        <v>8.1378717821E10</v>
      </c>
      <c r="N937" s="848">
        <v>44317.0</v>
      </c>
      <c r="O937" s="176">
        <v>45834.0</v>
      </c>
      <c r="P937" s="91" t="s">
        <v>124</v>
      </c>
      <c r="Q937" s="91">
        <v>0.0</v>
      </c>
      <c r="R937" s="179" t="s">
        <v>99</v>
      </c>
      <c r="S937" s="179" t="s">
        <v>127</v>
      </c>
      <c r="T937" s="179" t="s">
        <v>128</v>
      </c>
      <c r="U937" s="179" t="s">
        <v>131</v>
      </c>
      <c r="V937" s="182"/>
      <c r="W937" s="179" t="s">
        <v>1035</v>
      </c>
      <c r="X937" s="182"/>
      <c r="Y937" s="180" t="s">
        <v>11503</v>
      </c>
      <c r="Z937" s="88"/>
      <c r="AA937" s="88"/>
    </row>
    <row r="938" ht="22.5" customHeight="1">
      <c r="A938" s="91">
        <f>COUNTIF('Call &amp; Chat K.-Laura'!$H$279:$H$1191,H938)</f>
        <v>1</v>
      </c>
      <c r="B938" s="176">
        <v>46091.0</v>
      </c>
      <c r="C938" s="91" t="s">
        <v>83</v>
      </c>
      <c r="D938" s="91" t="s">
        <v>125</v>
      </c>
      <c r="E938" s="91">
        <f t="shared" si="1"/>
        <v>199</v>
      </c>
      <c r="F938" s="178">
        <v>46090.0</v>
      </c>
      <c r="G938" s="91">
        <v>9553.0</v>
      </c>
      <c r="H938" s="330">
        <v>15683.0</v>
      </c>
      <c r="I938" s="97" t="s">
        <v>11581</v>
      </c>
      <c r="J938" s="97" t="s">
        <v>11582</v>
      </c>
      <c r="K938" s="313" t="s">
        <v>11582</v>
      </c>
      <c r="L938" s="91">
        <v>8.1378910256E10</v>
      </c>
      <c r="M938" s="91">
        <v>8.1378910256E10</v>
      </c>
      <c r="N938" s="848">
        <v>45830.0</v>
      </c>
      <c r="O938" s="176">
        <v>45814.0</v>
      </c>
      <c r="P938" s="91" t="s">
        <v>124</v>
      </c>
      <c r="Q938" s="91">
        <v>0.0</v>
      </c>
      <c r="R938" s="179" t="s">
        <v>99</v>
      </c>
      <c r="S938" s="179" t="s">
        <v>127</v>
      </c>
      <c r="T938" s="179" t="s">
        <v>128</v>
      </c>
      <c r="U938" s="179" t="s">
        <v>131</v>
      </c>
      <c r="V938" s="182"/>
      <c r="W938" s="179" t="s">
        <v>1035</v>
      </c>
      <c r="X938" s="182"/>
      <c r="Y938" s="180" t="s">
        <v>11503</v>
      </c>
      <c r="Z938" s="88"/>
      <c r="AA938" s="88"/>
    </row>
    <row r="939" ht="22.5" customHeight="1">
      <c r="A939" s="91">
        <f>COUNTIF('Call &amp; Chat K.-Laura'!$H$279:$H$1191,H939)</f>
        <v>2</v>
      </c>
      <c r="B939" s="176">
        <v>46091.0</v>
      </c>
      <c r="C939" s="91" t="s">
        <v>83</v>
      </c>
      <c r="D939" s="91" t="s">
        <v>125</v>
      </c>
      <c r="E939" s="91">
        <f t="shared" si="1"/>
        <v>200</v>
      </c>
      <c r="F939" s="178">
        <v>46090.0</v>
      </c>
      <c r="G939" s="91">
        <v>8652.0</v>
      </c>
      <c r="H939" s="330">
        <v>13693.0</v>
      </c>
      <c r="I939" s="97" t="s">
        <v>10476</v>
      </c>
      <c r="J939" s="97" t="s">
        <v>10477</v>
      </c>
      <c r="K939" s="313" t="s">
        <v>10477</v>
      </c>
      <c r="L939" s="91">
        <v>8.1379186893E10</v>
      </c>
      <c r="M939" s="91">
        <v>8.1379186893E10</v>
      </c>
      <c r="N939" s="848">
        <v>45590.0</v>
      </c>
      <c r="O939" s="176">
        <v>45834.0</v>
      </c>
      <c r="P939" s="91" t="s">
        <v>124</v>
      </c>
      <c r="Q939" s="91">
        <v>1.0</v>
      </c>
      <c r="R939" s="179" t="s">
        <v>126</v>
      </c>
      <c r="S939" s="179" t="s">
        <v>145</v>
      </c>
      <c r="T939" s="179" t="s">
        <v>101</v>
      </c>
      <c r="U939" s="179" t="s">
        <v>131</v>
      </c>
      <c r="V939" s="182"/>
      <c r="W939" s="179" t="s">
        <v>1035</v>
      </c>
      <c r="X939" s="182"/>
      <c r="Y939" s="616"/>
      <c r="Z939" s="88"/>
      <c r="AA939" s="88"/>
    </row>
    <row r="940" ht="22.5" customHeight="1">
      <c r="A940" s="91">
        <f>COUNTIF('Call &amp; Chat K.-Laura'!$H$279:$H$1191,H940)</f>
        <v>1</v>
      </c>
      <c r="B940" s="176">
        <v>46091.0</v>
      </c>
      <c r="C940" s="91" t="s">
        <v>83</v>
      </c>
      <c r="D940" s="91" t="s">
        <v>125</v>
      </c>
      <c r="E940" s="91">
        <f t="shared" si="1"/>
        <v>201</v>
      </c>
      <c r="F940" s="178">
        <v>46090.0</v>
      </c>
      <c r="G940" s="91">
        <v>8624.0</v>
      </c>
      <c r="H940" s="330">
        <v>13631.0</v>
      </c>
      <c r="I940" s="97" t="s">
        <v>11596</v>
      </c>
      <c r="J940" s="97" t="s">
        <v>11597</v>
      </c>
      <c r="K940" s="313" t="s">
        <v>11597</v>
      </c>
      <c r="L940" s="91">
        <v>8.1380101039E10</v>
      </c>
      <c r="M940" s="91">
        <v>8.1380101039E10</v>
      </c>
      <c r="N940" s="848">
        <v>45583.0</v>
      </c>
      <c r="O940" s="176">
        <v>45834.0</v>
      </c>
      <c r="P940" s="91" t="s">
        <v>124</v>
      </c>
      <c r="Q940" s="91">
        <v>1.0</v>
      </c>
      <c r="R940" s="179" t="s">
        <v>350</v>
      </c>
      <c r="S940" s="179" t="s">
        <v>145</v>
      </c>
      <c r="T940" s="179" t="s">
        <v>101</v>
      </c>
      <c r="U940" s="179" t="s">
        <v>664</v>
      </c>
      <c r="V940" s="182"/>
      <c r="W940" s="179" t="s">
        <v>1035</v>
      </c>
      <c r="X940" s="182"/>
      <c r="Y940" s="180" t="s">
        <v>11599</v>
      </c>
      <c r="Z940" s="88"/>
      <c r="AA940" s="88"/>
    </row>
    <row r="941" ht="22.5" customHeight="1">
      <c r="A941" s="91">
        <f>COUNTIF('Call &amp; Chat K.-Laura'!$H$279:$H$1191,H941)</f>
        <v>2</v>
      </c>
      <c r="B941" s="176">
        <v>46091.0</v>
      </c>
      <c r="C941" s="91" t="s">
        <v>83</v>
      </c>
      <c r="D941" s="91" t="s">
        <v>125</v>
      </c>
      <c r="E941" s="91">
        <f t="shared" si="1"/>
        <v>202</v>
      </c>
      <c r="F941" s="178">
        <v>46090.0</v>
      </c>
      <c r="G941" s="91">
        <v>8592.0</v>
      </c>
      <c r="H941" s="330">
        <v>13565.0</v>
      </c>
      <c r="I941" s="97" t="s">
        <v>10489</v>
      </c>
      <c r="J941" s="97" t="s">
        <v>1374</v>
      </c>
      <c r="K941" s="313" t="s">
        <v>1374</v>
      </c>
      <c r="L941" s="91">
        <v>8.1382292838E10</v>
      </c>
      <c r="M941" s="91">
        <v>8.978563177E9</v>
      </c>
      <c r="N941" s="848">
        <v>45576.0</v>
      </c>
      <c r="O941" s="176">
        <v>45834.0</v>
      </c>
      <c r="P941" s="91" t="s">
        <v>143</v>
      </c>
      <c r="Q941" s="91">
        <v>1.0</v>
      </c>
      <c r="R941" s="179" t="s">
        <v>126</v>
      </c>
      <c r="S941" s="179" t="s">
        <v>145</v>
      </c>
      <c r="T941" s="179" t="s">
        <v>101</v>
      </c>
      <c r="U941" s="179" t="s">
        <v>131</v>
      </c>
      <c r="V941" s="182"/>
      <c r="W941" s="179" t="s">
        <v>1035</v>
      </c>
      <c r="X941" s="182"/>
      <c r="Y941" s="616"/>
      <c r="Z941" s="88"/>
      <c r="AA941" s="88"/>
    </row>
    <row r="942" ht="22.5" customHeight="1">
      <c r="A942" s="91">
        <f>COUNTIF('Call &amp; Chat K.-Laura'!$H$279:$H$1191,H942)</f>
        <v>2</v>
      </c>
      <c r="B942" s="176">
        <v>46091.0</v>
      </c>
      <c r="C942" s="91" t="s">
        <v>83</v>
      </c>
      <c r="D942" s="91" t="s">
        <v>125</v>
      </c>
      <c r="E942" s="91">
        <f t="shared" si="1"/>
        <v>203</v>
      </c>
      <c r="F942" s="178">
        <v>46090.0</v>
      </c>
      <c r="G942" s="91">
        <v>7343.0</v>
      </c>
      <c r="H942" s="330">
        <v>11082.0</v>
      </c>
      <c r="I942" s="97" t="s">
        <v>10499</v>
      </c>
      <c r="J942" s="97" t="s">
        <v>414</v>
      </c>
      <c r="K942" s="313" t="s">
        <v>414</v>
      </c>
      <c r="L942" s="91">
        <v>8.1382434885E10</v>
      </c>
      <c r="M942" s="91">
        <v>8.1382434885E10</v>
      </c>
      <c r="N942" s="848">
        <v>45308.0</v>
      </c>
      <c r="O942" s="176">
        <v>45834.0</v>
      </c>
      <c r="P942" s="91" t="s">
        <v>124</v>
      </c>
      <c r="Q942" s="91">
        <v>1.0</v>
      </c>
      <c r="R942" s="179" t="s">
        <v>251</v>
      </c>
      <c r="S942" s="179" t="s">
        <v>195</v>
      </c>
      <c r="T942" s="179" t="s">
        <v>128</v>
      </c>
      <c r="U942" s="179" t="s">
        <v>131</v>
      </c>
      <c r="V942" s="182"/>
      <c r="W942" s="179" t="s">
        <v>1035</v>
      </c>
      <c r="X942" s="182"/>
      <c r="Y942" s="616"/>
      <c r="Z942" s="88"/>
      <c r="AA942" s="88"/>
    </row>
    <row r="943" ht="22.5" customHeight="1">
      <c r="A943" s="91">
        <f>COUNTIF('Call &amp; Chat K.-Laura'!$H$279:$H$1191,H943)</f>
        <v>2</v>
      </c>
      <c r="B943" s="176">
        <v>46091.0</v>
      </c>
      <c r="C943" s="91" t="s">
        <v>83</v>
      </c>
      <c r="D943" s="91" t="s">
        <v>125</v>
      </c>
      <c r="E943" s="91">
        <f t="shared" si="1"/>
        <v>204</v>
      </c>
      <c r="F943" s="178">
        <v>46090.0</v>
      </c>
      <c r="G943" s="91">
        <v>7750.0</v>
      </c>
      <c r="H943" s="330">
        <v>11924.0</v>
      </c>
      <c r="I943" s="97" t="s">
        <v>2416</v>
      </c>
      <c r="J943" s="97" t="s">
        <v>2417</v>
      </c>
      <c r="K943" s="313" t="s">
        <v>2417</v>
      </c>
      <c r="L943" s="91">
        <v>8.1382488741E10</v>
      </c>
      <c r="M943" s="91">
        <v>8.1382488741E10</v>
      </c>
      <c r="N943" s="848">
        <v>45404.0</v>
      </c>
      <c r="O943" s="176">
        <v>45834.0</v>
      </c>
      <c r="P943" s="91" t="s">
        <v>98</v>
      </c>
      <c r="Q943" s="91">
        <v>1.0</v>
      </c>
      <c r="R943" s="179" t="s">
        <v>350</v>
      </c>
      <c r="S943" s="179" t="s">
        <v>145</v>
      </c>
      <c r="T943" s="179" t="s">
        <v>101</v>
      </c>
      <c r="U943" s="179" t="s">
        <v>131</v>
      </c>
      <c r="V943" s="182"/>
      <c r="W943" s="179" t="s">
        <v>1035</v>
      </c>
      <c r="X943" s="182"/>
      <c r="Y943" s="616"/>
      <c r="Z943" s="88"/>
      <c r="AA943" s="88"/>
    </row>
    <row r="944" ht="22.5" customHeight="1">
      <c r="A944" s="91">
        <f>COUNTIF('Call &amp; Chat K.-Laura'!$H$279:$H$1191,H944)</f>
        <v>2</v>
      </c>
      <c r="B944" s="176">
        <v>46091.0</v>
      </c>
      <c r="C944" s="91" t="s">
        <v>83</v>
      </c>
      <c r="D944" s="91" t="s">
        <v>125</v>
      </c>
      <c r="E944" s="91">
        <f t="shared" si="1"/>
        <v>205</v>
      </c>
      <c r="F944" s="178">
        <v>46090.0</v>
      </c>
      <c r="G944" s="91">
        <v>7453.0</v>
      </c>
      <c r="H944" s="330">
        <v>11287.0</v>
      </c>
      <c r="I944" s="97" t="s">
        <v>10521</v>
      </c>
      <c r="J944" s="97" t="s">
        <v>10522</v>
      </c>
      <c r="K944" s="313" t="s">
        <v>10522</v>
      </c>
      <c r="L944" s="91">
        <v>8.138299674E10</v>
      </c>
      <c r="M944" s="91">
        <v>8.138299674E10</v>
      </c>
      <c r="N944" s="848">
        <v>45329.0</v>
      </c>
      <c r="O944" s="176">
        <v>45834.0</v>
      </c>
      <c r="P944" s="91" t="s">
        <v>124</v>
      </c>
      <c r="Q944" s="91">
        <v>1.0</v>
      </c>
      <c r="R944" s="179" t="s">
        <v>251</v>
      </c>
      <c r="S944" s="179" t="s">
        <v>145</v>
      </c>
      <c r="T944" s="179" t="s">
        <v>101</v>
      </c>
      <c r="U944" s="179" t="s">
        <v>131</v>
      </c>
      <c r="V944" s="182"/>
      <c r="W944" s="179" t="s">
        <v>1035</v>
      </c>
      <c r="X944" s="182"/>
      <c r="Y944" s="616"/>
      <c r="Z944" s="88"/>
      <c r="AA944" s="88"/>
    </row>
    <row r="945" ht="22.5" customHeight="1">
      <c r="A945" s="91">
        <f>COUNTIF('Call &amp; Chat K.-Laura'!$H$279:$H$1191,H945)</f>
        <v>2</v>
      </c>
      <c r="B945" s="176">
        <v>46091.0</v>
      </c>
      <c r="C945" s="91" t="s">
        <v>83</v>
      </c>
      <c r="D945" s="91" t="s">
        <v>125</v>
      </c>
      <c r="E945" s="91">
        <f t="shared" si="1"/>
        <v>206</v>
      </c>
      <c r="F945" s="178">
        <v>46090.0</v>
      </c>
      <c r="G945" s="91">
        <v>7299.0</v>
      </c>
      <c r="H945" s="330">
        <v>11006.0</v>
      </c>
      <c r="I945" s="97" t="s">
        <v>10533</v>
      </c>
      <c r="J945" s="97" t="s">
        <v>10534</v>
      </c>
      <c r="K945" s="313" t="s">
        <v>10534</v>
      </c>
      <c r="L945" s="91">
        <v>8.1383922394E10</v>
      </c>
      <c r="M945" s="91">
        <v>8.1383922394E10</v>
      </c>
      <c r="N945" s="848">
        <v>45300.0</v>
      </c>
      <c r="O945" s="176">
        <v>45834.0</v>
      </c>
      <c r="P945" s="91" t="s">
        <v>124</v>
      </c>
      <c r="Q945" s="91">
        <v>1.0</v>
      </c>
      <c r="R945" s="179" t="s">
        <v>126</v>
      </c>
      <c r="S945" s="179" t="s">
        <v>145</v>
      </c>
      <c r="T945" s="179" t="s">
        <v>101</v>
      </c>
      <c r="U945" s="179" t="s">
        <v>131</v>
      </c>
      <c r="V945" s="182"/>
      <c r="W945" s="179" t="s">
        <v>1035</v>
      </c>
      <c r="X945" s="182"/>
      <c r="Y945" s="616"/>
      <c r="Z945" s="88"/>
      <c r="AA945" s="88"/>
    </row>
    <row r="946" ht="22.5" customHeight="1">
      <c r="A946" s="91">
        <f>COUNTIF('Call &amp; Chat K.-Laura'!$H$279:$H$1191,H946)</f>
        <v>1</v>
      </c>
      <c r="B946" s="176">
        <v>46091.0</v>
      </c>
      <c r="C946" s="91" t="s">
        <v>83</v>
      </c>
      <c r="D946" s="91" t="s">
        <v>125</v>
      </c>
      <c r="E946" s="91">
        <f t="shared" si="1"/>
        <v>207</v>
      </c>
      <c r="F946" s="178">
        <v>46090.0</v>
      </c>
      <c r="G946" s="91">
        <v>8794.0</v>
      </c>
      <c r="H946" s="330">
        <v>13991.0</v>
      </c>
      <c r="I946" s="97" t="s">
        <v>11632</v>
      </c>
      <c r="J946" s="97" t="s">
        <v>11633</v>
      </c>
      <c r="K946" s="313" t="s">
        <v>11633</v>
      </c>
      <c r="L946" s="91">
        <v>8.1384458369E10</v>
      </c>
      <c r="M946" s="182"/>
      <c r="N946" s="848">
        <v>45628.0</v>
      </c>
      <c r="O946" s="176">
        <v>45834.0</v>
      </c>
      <c r="P946" s="91" t="s">
        <v>461</v>
      </c>
      <c r="Q946" s="91">
        <v>0.0</v>
      </c>
      <c r="R946" s="179" t="s">
        <v>99</v>
      </c>
      <c r="S946" s="179" t="s">
        <v>127</v>
      </c>
      <c r="T946" s="179" t="s">
        <v>128</v>
      </c>
      <c r="U946" s="179" t="s">
        <v>131</v>
      </c>
      <c r="V946" s="182"/>
      <c r="W946" s="179" t="s">
        <v>1035</v>
      </c>
      <c r="X946" s="182"/>
      <c r="Y946" s="180" t="s">
        <v>11503</v>
      </c>
      <c r="Z946" s="88"/>
      <c r="AA946" s="88"/>
    </row>
    <row r="947" ht="22.5" customHeight="1">
      <c r="A947" s="91">
        <f>COUNTIF('Call &amp; Chat K.-Laura'!$H$279:$H$1191,H947)</f>
        <v>2</v>
      </c>
      <c r="B947" s="176">
        <v>46091.0</v>
      </c>
      <c r="C947" s="91" t="s">
        <v>83</v>
      </c>
      <c r="D947" s="91" t="s">
        <v>125</v>
      </c>
      <c r="E947" s="91">
        <f t="shared" si="1"/>
        <v>208</v>
      </c>
      <c r="F947" s="178">
        <v>46090.0</v>
      </c>
      <c r="G947" s="91">
        <v>6936.0</v>
      </c>
      <c r="H947" s="330">
        <v>10307.0</v>
      </c>
      <c r="I947" s="97" t="s">
        <v>10544</v>
      </c>
      <c r="J947" s="97" t="s">
        <v>10545</v>
      </c>
      <c r="K947" s="313" t="s">
        <v>10545</v>
      </c>
      <c r="L947" s="91">
        <v>8.1385353799E10</v>
      </c>
      <c r="M947" s="91">
        <v>8.1299317227E10</v>
      </c>
      <c r="N947" s="848">
        <v>45201.0</v>
      </c>
      <c r="O947" s="176">
        <v>45834.0</v>
      </c>
      <c r="P947" s="91" t="s">
        <v>124</v>
      </c>
      <c r="Q947" s="91">
        <v>1.0</v>
      </c>
      <c r="R947" s="179" t="s">
        <v>126</v>
      </c>
      <c r="S947" s="179" t="s">
        <v>145</v>
      </c>
      <c r="T947" s="179" t="s">
        <v>101</v>
      </c>
      <c r="U947" s="179" t="s">
        <v>131</v>
      </c>
      <c r="V947" s="182"/>
      <c r="W947" s="179" t="s">
        <v>1035</v>
      </c>
      <c r="X947" s="182"/>
      <c r="Y947" s="616"/>
      <c r="Z947" s="88"/>
      <c r="AA947" s="88"/>
    </row>
    <row r="948" ht="22.5" customHeight="1">
      <c r="A948" s="91">
        <f>COUNTIF('Call &amp; Chat K.-Laura'!$H$279:$H$1191,H948)</f>
        <v>2</v>
      </c>
      <c r="B948" s="176">
        <v>46091.0</v>
      </c>
      <c r="C948" s="91" t="s">
        <v>83</v>
      </c>
      <c r="D948" s="91" t="s">
        <v>125</v>
      </c>
      <c r="E948" s="91">
        <f t="shared" si="1"/>
        <v>209</v>
      </c>
      <c r="F948" s="178">
        <v>46090.0</v>
      </c>
      <c r="G948" s="91">
        <v>10474.0</v>
      </c>
      <c r="H948" s="330">
        <v>17527.0</v>
      </c>
      <c r="I948" s="97" t="s">
        <v>7654</v>
      </c>
      <c r="J948" s="97" t="s">
        <v>7655</v>
      </c>
      <c r="K948" s="313" t="s">
        <v>7655</v>
      </c>
      <c r="L948" s="91">
        <v>8.1386226814E10</v>
      </c>
      <c r="M948" s="91">
        <v>8.1386226814E10</v>
      </c>
      <c r="N948" s="848">
        <v>46034.0</v>
      </c>
      <c r="O948" s="176">
        <v>46048.0</v>
      </c>
      <c r="P948" s="91" t="s">
        <v>124</v>
      </c>
      <c r="Q948" s="91">
        <v>1.0</v>
      </c>
      <c r="R948" s="179" t="s">
        <v>350</v>
      </c>
      <c r="S948" s="179" t="s">
        <v>145</v>
      </c>
      <c r="T948" s="179" t="s">
        <v>101</v>
      </c>
      <c r="U948" s="179" t="s">
        <v>131</v>
      </c>
      <c r="V948" s="182"/>
      <c r="W948" s="179" t="s">
        <v>1035</v>
      </c>
      <c r="X948" s="182"/>
      <c r="Y948" s="616"/>
      <c r="Z948" s="88"/>
      <c r="AA948" s="88"/>
    </row>
    <row r="949" ht="22.5" customHeight="1">
      <c r="A949" s="91">
        <f>COUNTIF('Call &amp; Chat K.-Laura'!$H$279:$H$1191,H949)</f>
        <v>2</v>
      </c>
      <c r="B949" s="176">
        <v>46091.0</v>
      </c>
      <c r="C949" s="91" t="s">
        <v>83</v>
      </c>
      <c r="D949" s="91" t="s">
        <v>125</v>
      </c>
      <c r="E949" s="91">
        <f t="shared" si="1"/>
        <v>210</v>
      </c>
      <c r="F949" s="178">
        <v>46090.0</v>
      </c>
      <c r="G949" s="91">
        <v>8345.0</v>
      </c>
      <c r="H949" s="330">
        <v>13094.0</v>
      </c>
      <c r="I949" s="97" t="s">
        <v>10564</v>
      </c>
      <c r="J949" s="97" t="s">
        <v>10565</v>
      </c>
      <c r="K949" s="313" t="s">
        <v>10565</v>
      </c>
      <c r="L949" s="91">
        <v>8.1388333627E10</v>
      </c>
      <c r="M949" s="182"/>
      <c r="N949" s="848">
        <v>45525.0</v>
      </c>
      <c r="O949" s="176">
        <v>45834.0</v>
      </c>
      <c r="P949" s="91" t="s">
        <v>143</v>
      </c>
      <c r="Q949" s="91">
        <v>1.0</v>
      </c>
      <c r="R949" s="179" t="s">
        <v>126</v>
      </c>
      <c r="S949" s="179" t="s">
        <v>145</v>
      </c>
      <c r="T949" s="179" t="s">
        <v>101</v>
      </c>
      <c r="U949" s="179" t="s">
        <v>131</v>
      </c>
      <c r="V949" s="182"/>
      <c r="W949" s="179" t="s">
        <v>1035</v>
      </c>
      <c r="X949" s="182"/>
      <c r="Y949" s="616"/>
      <c r="Z949" s="88"/>
      <c r="AA949" s="88"/>
    </row>
    <row r="950" ht="22.5" customHeight="1">
      <c r="A950" s="91">
        <f>COUNTIF('Call &amp; Chat K.-Laura'!$H$279:$H$1191,H950)</f>
        <v>2</v>
      </c>
      <c r="B950" s="176">
        <v>46091.0</v>
      </c>
      <c r="C950" s="91" t="s">
        <v>83</v>
      </c>
      <c r="D950" s="91" t="s">
        <v>125</v>
      </c>
      <c r="E950" s="91">
        <f t="shared" si="1"/>
        <v>211</v>
      </c>
      <c r="F950" s="178">
        <v>46090.0</v>
      </c>
      <c r="G950" s="91">
        <v>8076.0</v>
      </c>
      <c r="H950" s="330">
        <v>12490.0</v>
      </c>
      <c r="I950" s="97" t="s">
        <v>10572</v>
      </c>
      <c r="J950" s="97" t="s">
        <v>10573</v>
      </c>
      <c r="K950" s="313" t="s">
        <v>10573</v>
      </c>
      <c r="L950" s="91">
        <v>8.1388571327E10</v>
      </c>
      <c r="M950" s="91">
        <v>8.1388571327E10</v>
      </c>
      <c r="N950" s="848">
        <v>45461.0</v>
      </c>
      <c r="O950" s="176">
        <v>45834.0</v>
      </c>
      <c r="P950" s="91" t="s">
        <v>124</v>
      </c>
      <c r="Q950" s="91">
        <v>1.0</v>
      </c>
      <c r="R950" s="179" t="s">
        <v>251</v>
      </c>
      <c r="S950" s="179" t="s">
        <v>195</v>
      </c>
      <c r="T950" s="179" t="s">
        <v>128</v>
      </c>
      <c r="U950" s="179" t="s">
        <v>131</v>
      </c>
      <c r="V950" s="182"/>
      <c r="W950" s="179" t="s">
        <v>1035</v>
      </c>
      <c r="X950" s="182"/>
      <c r="Y950" s="616"/>
      <c r="Z950" s="88"/>
      <c r="AA950" s="88"/>
    </row>
    <row r="951" ht="22.5" customHeight="1">
      <c r="A951" s="91">
        <f>COUNTIF('Call &amp; Chat K.-Laura'!$H$279:$H$1191,H951)</f>
        <v>2</v>
      </c>
      <c r="B951" s="176">
        <v>46091.0</v>
      </c>
      <c r="C951" s="91" t="s">
        <v>83</v>
      </c>
      <c r="D951" s="91" t="s">
        <v>125</v>
      </c>
      <c r="E951" s="91">
        <f t="shared" si="1"/>
        <v>212</v>
      </c>
      <c r="F951" s="178">
        <v>46090.0</v>
      </c>
      <c r="G951" s="91">
        <v>8052.0</v>
      </c>
      <c r="H951" s="330">
        <v>12453.0</v>
      </c>
      <c r="I951" s="97" t="s">
        <v>10586</v>
      </c>
      <c r="J951" s="97" t="s">
        <v>10587</v>
      </c>
      <c r="K951" s="313" t="s">
        <v>10587</v>
      </c>
      <c r="L951" s="91">
        <v>8.1389090299E10</v>
      </c>
      <c r="M951" s="91">
        <v>8.1389090299E10</v>
      </c>
      <c r="N951" s="848">
        <v>45456.0</v>
      </c>
      <c r="O951" s="176">
        <v>45834.0</v>
      </c>
      <c r="P951" s="91" t="s">
        <v>143</v>
      </c>
      <c r="Q951" s="91">
        <v>1.0</v>
      </c>
      <c r="R951" s="179" t="s">
        <v>126</v>
      </c>
      <c r="S951" s="179" t="s">
        <v>145</v>
      </c>
      <c r="T951" s="179" t="s">
        <v>101</v>
      </c>
      <c r="U951" s="179" t="s">
        <v>131</v>
      </c>
      <c r="V951" s="182"/>
      <c r="W951" s="179" t="s">
        <v>1035</v>
      </c>
      <c r="X951" s="182"/>
      <c r="Y951" s="616"/>
      <c r="Z951" s="88"/>
      <c r="AA951" s="88"/>
    </row>
    <row r="952" ht="22.5" customHeight="1">
      <c r="A952" s="91">
        <f>COUNTIF('Call &amp; Chat K.-Laura'!$H$279:$H$1191,H952)</f>
        <v>2</v>
      </c>
      <c r="B952" s="176">
        <v>46091.0</v>
      </c>
      <c r="C952" s="91" t="s">
        <v>83</v>
      </c>
      <c r="D952" s="91" t="s">
        <v>125</v>
      </c>
      <c r="E952" s="91">
        <f t="shared" si="1"/>
        <v>213</v>
      </c>
      <c r="F952" s="178">
        <v>46090.0</v>
      </c>
      <c r="G952" s="91">
        <v>8087.0</v>
      </c>
      <c r="H952" s="330">
        <v>12509.0</v>
      </c>
      <c r="I952" s="97" t="s">
        <v>10592</v>
      </c>
      <c r="J952" s="97" t="s">
        <v>10594</v>
      </c>
      <c r="K952" s="313" t="s">
        <v>10594</v>
      </c>
      <c r="L952" s="91">
        <v>8.1389222265E10</v>
      </c>
      <c r="M952" s="91">
        <v>8.571002409E10</v>
      </c>
      <c r="N952" s="848">
        <v>45464.0</v>
      </c>
      <c r="O952" s="176">
        <v>45834.0</v>
      </c>
      <c r="P952" s="91" t="s">
        <v>332</v>
      </c>
      <c r="Q952" s="91">
        <v>1.0</v>
      </c>
      <c r="R952" s="179" t="s">
        <v>350</v>
      </c>
      <c r="S952" s="179" t="s">
        <v>145</v>
      </c>
      <c r="T952" s="179" t="s">
        <v>101</v>
      </c>
      <c r="U952" s="179" t="s">
        <v>131</v>
      </c>
      <c r="V952" s="182"/>
      <c r="W952" s="179" t="s">
        <v>1035</v>
      </c>
      <c r="X952" s="182"/>
      <c r="Y952" s="616"/>
      <c r="Z952" s="88"/>
      <c r="AA952" s="88"/>
    </row>
    <row r="953" ht="22.5" customHeight="1">
      <c r="A953" s="91">
        <f>COUNTIF('Call &amp; Chat K.-Laura'!$H$279:$H$1191,H953)</f>
        <v>2</v>
      </c>
      <c r="B953" s="176">
        <v>46091.0</v>
      </c>
      <c r="C953" s="91" t="s">
        <v>83</v>
      </c>
      <c r="D953" s="91" t="s">
        <v>125</v>
      </c>
      <c r="E953" s="91">
        <f t="shared" si="1"/>
        <v>214</v>
      </c>
      <c r="F953" s="178">
        <v>46090.0</v>
      </c>
      <c r="G953" s="91">
        <v>7732.0</v>
      </c>
      <c r="H953" s="330">
        <v>11889.0</v>
      </c>
      <c r="I953" s="97" t="s">
        <v>10598</v>
      </c>
      <c r="J953" s="97" t="s">
        <v>10600</v>
      </c>
      <c r="K953" s="313" t="s">
        <v>10600</v>
      </c>
      <c r="L953" s="91">
        <v>8.1389608102E10</v>
      </c>
      <c r="M953" s="91">
        <v>8.1389608102E10</v>
      </c>
      <c r="N953" s="848">
        <v>45400.0</v>
      </c>
      <c r="O953" s="176">
        <v>45834.0</v>
      </c>
      <c r="P953" s="91" t="s">
        <v>124</v>
      </c>
      <c r="Q953" s="91">
        <v>1.0</v>
      </c>
      <c r="R953" s="179" t="s">
        <v>126</v>
      </c>
      <c r="S953" s="179" t="s">
        <v>145</v>
      </c>
      <c r="T953" s="179" t="s">
        <v>101</v>
      </c>
      <c r="U953" s="179" t="s">
        <v>131</v>
      </c>
      <c r="V953" s="182"/>
      <c r="W953" s="179" t="s">
        <v>1035</v>
      </c>
      <c r="X953" s="182"/>
      <c r="Y953" s="616"/>
      <c r="Z953" s="88"/>
      <c r="AA953" s="88"/>
    </row>
    <row r="954" ht="22.5" customHeight="1">
      <c r="A954" s="91">
        <f>COUNTIF('Call &amp; Chat K.-Laura'!$H$279:$H$1191,H954)</f>
        <v>2</v>
      </c>
      <c r="B954" s="176">
        <v>46091.0</v>
      </c>
      <c r="C954" s="91" t="s">
        <v>83</v>
      </c>
      <c r="D954" s="91" t="s">
        <v>125</v>
      </c>
      <c r="E954" s="91">
        <f t="shared" si="1"/>
        <v>215</v>
      </c>
      <c r="F954" s="178">
        <v>46090.0</v>
      </c>
      <c r="G954" s="91">
        <v>8385.0</v>
      </c>
      <c r="H954" s="330">
        <v>13176.0</v>
      </c>
      <c r="I954" s="97" t="s">
        <v>4465</v>
      </c>
      <c r="J954" s="97" t="s">
        <v>4466</v>
      </c>
      <c r="K954" s="313" t="s">
        <v>4466</v>
      </c>
      <c r="L954" s="91">
        <v>8.1389682416E10</v>
      </c>
      <c r="M954" s="91">
        <v>8.1389682416E10</v>
      </c>
      <c r="N954" s="848">
        <v>45535.0</v>
      </c>
      <c r="O954" s="176">
        <v>45834.0</v>
      </c>
      <c r="P954" s="91" t="s">
        <v>143</v>
      </c>
      <c r="Q954" s="91">
        <v>1.0</v>
      </c>
      <c r="R954" s="179" t="s">
        <v>126</v>
      </c>
      <c r="S954" s="179" t="s">
        <v>145</v>
      </c>
      <c r="T954" s="179" t="s">
        <v>101</v>
      </c>
      <c r="U954" s="179" t="s">
        <v>131</v>
      </c>
      <c r="V954" s="182"/>
      <c r="W954" s="179" t="s">
        <v>1035</v>
      </c>
      <c r="X954" s="182"/>
      <c r="Y954" s="616"/>
      <c r="Z954" s="88"/>
      <c r="AA954" s="88"/>
    </row>
    <row r="955" ht="22.5" customHeight="1">
      <c r="A955" s="91">
        <f>COUNTIF('Call &amp; Chat K.-Laura'!$H$279:$H$1191,H955)</f>
        <v>2</v>
      </c>
      <c r="B955" s="176">
        <v>46091.0</v>
      </c>
      <c r="C955" s="91" t="s">
        <v>83</v>
      </c>
      <c r="D955" s="91" t="s">
        <v>125</v>
      </c>
      <c r="E955" s="91">
        <f t="shared" si="1"/>
        <v>216</v>
      </c>
      <c r="F955" s="178">
        <v>46090.0</v>
      </c>
      <c r="G955" s="91">
        <v>10451.0</v>
      </c>
      <c r="H955" s="330">
        <v>17486.0</v>
      </c>
      <c r="I955" s="97" t="s">
        <v>10608</v>
      </c>
      <c r="J955" s="97" t="s">
        <v>6389</v>
      </c>
      <c r="K955" s="313" t="s">
        <v>6389</v>
      </c>
      <c r="L955" s="91">
        <v>8.1389956454E10</v>
      </c>
      <c r="M955" s="91">
        <v>8.1949342121E10</v>
      </c>
      <c r="N955" s="848">
        <v>46031.0</v>
      </c>
      <c r="O955" s="176">
        <v>46045.0</v>
      </c>
      <c r="P955" s="91" t="s">
        <v>124</v>
      </c>
      <c r="Q955" s="91">
        <v>1.0</v>
      </c>
      <c r="R955" s="179" t="s">
        <v>126</v>
      </c>
      <c r="S955" s="179" t="s">
        <v>145</v>
      </c>
      <c r="T955" s="179" t="s">
        <v>101</v>
      </c>
      <c r="U955" s="179" t="s">
        <v>131</v>
      </c>
      <c r="V955" s="182"/>
      <c r="W955" s="179" t="s">
        <v>1035</v>
      </c>
      <c r="X955" s="182"/>
      <c r="Y955" s="616"/>
      <c r="Z955" s="88"/>
      <c r="AA955" s="88"/>
    </row>
    <row r="956" ht="22.5" customHeight="1">
      <c r="A956" s="91">
        <f>COUNTIF('Call &amp; Chat K.-Laura'!$H$279:$H$1191,H956)</f>
        <v>2</v>
      </c>
      <c r="B956" s="176">
        <v>46091.0</v>
      </c>
      <c r="C956" s="91" t="s">
        <v>83</v>
      </c>
      <c r="D956" s="91" t="s">
        <v>125</v>
      </c>
      <c r="E956" s="91">
        <f t="shared" si="1"/>
        <v>217</v>
      </c>
      <c r="F956" s="178">
        <v>46090.0</v>
      </c>
      <c r="G956" s="91">
        <v>10129.0</v>
      </c>
      <c r="H956" s="330">
        <v>16868.0</v>
      </c>
      <c r="I956" s="97" t="s">
        <v>10614</v>
      </c>
      <c r="J956" s="97" t="s">
        <v>10614</v>
      </c>
      <c r="K956" s="313" t="s">
        <v>10614</v>
      </c>
      <c r="L956" s="91">
        <v>8.1390000556E10</v>
      </c>
      <c r="M956" s="91">
        <v>8.2229222829E10</v>
      </c>
      <c r="N956" s="848">
        <v>45979.0</v>
      </c>
      <c r="O956" s="176">
        <v>45993.0</v>
      </c>
      <c r="P956" s="91" t="s">
        <v>98</v>
      </c>
      <c r="Q956" s="91">
        <v>1.0</v>
      </c>
      <c r="R956" s="179" t="s">
        <v>126</v>
      </c>
      <c r="S956" s="179" t="s">
        <v>145</v>
      </c>
      <c r="T956" s="179" t="s">
        <v>101</v>
      </c>
      <c r="U956" s="179" t="s">
        <v>131</v>
      </c>
      <c r="V956" s="182"/>
      <c r="W956" s="179" t="s">
        <v>1035</v>
      </c>
      <c r="X956" s="182"/>
      <c r="Y956" s="616"/>
      <c r="Z956" s="88"/>
      <c r="AA956" s="88"/>
    </row>
    <row r="957" ht="22.5" customHeight="1">
      <c r="A957" s="91">
        <f>COUNTIF('Call &amp; Chat K.-Laura'!$H$279:$H$1191,H957)</f>
        <v>2</v>
      </c>
      <c r="B957" s="176">
        <v>46091.0</v>
      </c>
      <c r="C957" s="91" t="s">
        <v>83</v>
      </c>
      <c r="D957" s="91" t="s">
        <v>125</v>
      </c>
      <c r="E957" s="91">
        <f t="shared" si="1"/>
        <v>218</v>
      </c>
      <c r="F957" s="178">
        <v>46090.0</v>
      </c>
      <c r="G957" s="91">
        <v>8107.0</v>
      </c>
      <c r="H957" s="330">
        <v>12551.0</v>
      </c>
      <c r="I957" s="97" t="s">
        <v>10620</v>
      </c>
      <c r="J957" s="97" t="s">
        <v>10621</v>
      </c>
      <c r="K957" s="313" t="s">
        <v>10621</v>
      </c>
      <c r="L957" s="91">
        <v>8.1390669191E10</v>
      </c>
      <c r="M957" s="91">
        <v>8.1390669191E10</v>
      </c>
      <c r="N957" s="848">
        <v>45468.0</v>
      </c>
      <c r="O957" s="176">
        <v>45834.0</v>
      </c>
      <c r="P957" s="91" t="s">
        <v>124</v>
      </c>
      <c r="Q957" s="91">
        <v>1.0</v>
      </c>
      <c r="R957" s="179" t="s">
        <v>126</v>
      </c>
      <c r="S957" s="179" t="s">
        <v>145</v>
      </c>
      <c r="T957" s="179" t="s">
        <v>101</v>
      </c>
      <c r="U957" s="179" t="s">
        <v>131</v>
      </c>
      <c r="V957" s="182"/>
      <c r="W957" s="179" t="s">
        <v>1035</v>
      </c>
      <c r="X957" s="182"/>
      <c r="Y957" s="616"/>
      <c r="Z957" s="88"/>
      <c r="AA957" s="88"/>
    </row>
    <row r="958" ht="22.5" customHeight="1">
      <c r="A958" s="91">
        <f>COUNTIF('Call &amp; Chat K.-Laura'!$H$279:$H$1191,H958)</f>
        <v>2</v>
      </c>
      <c r="B958" s="176">
        <v>46091.0</v>
      </c>
      <c r="C958" s="91" t="s">
        <v>83</v>
      </c>
      <c r="D958" s="91" t="s">
        <v>125</v>
      </c>
      <c r="E958" s="91">
        <f t="shared" si="1"/>
        <v>219</v>
      </c>
      <c r="F958" s="178">
        <v>46090.0</v>
      </c>
      <c r="G958" s="91">
        <v>8078.0</v>
      </c>
      <c r="H958" s="330">
        <v>12498.0</v>
      </c>
      <c r="I958" s="97" t="s">
        <v>10626</v>
      </c>
      <c r="J958" s="97" t="s">
        <v>10627</v>
      </c>
      <c r="K958" s="313" t="s">
        <v>10627</v>
      </c>
      <c r="L958" s="91">
        <v>8.1391379037E10</v>
      </c>
      <c r="M958" s="91">
        <v>8.1391379037E10</v>
      </c>
      <c r="N958" s="848">
        <v>45463.0</v>
      </c>
      <c r="O958" s="176">
        <v>45834.0</v>
      </c>
      <c r="P958" s="91" t="s">
        <v>7384</v>
      </c>
      <c r="Q958" s="91">
        <v>1.0</v>
      </c>
      <c r="R958" s="179" t="s">
        <v>350</v>
      </c>
      <c r="S958" s="179" t="s">
        <v>145</v>
      </c>
      <c r="T958" s="179" t="s">
        <v>101</v>
      </c>
      <c r="U958" s="179" t="s">
        <v>131</v>
      </c>
      <c r="V958" s="182"/>
      <c r="W958" s="179" t="s">
        <v>1035</v>
      </c>
      <c r="X958" s="182"/>
      <c r="Y958" s="616"/>
      <c r="Z958" s="88"/>
      <c r="AA958" s="88"/>
    </row>
    <row r="959" ht="22.5" customHeight="1">
      <c r="A959" s="91">
        <f>COUNTIF('Call &amp; Chat K.-Laura'!$H$279:$H$1191,H959)</f>
        <v>2</v>
      </c>
      <c r="B959" s="176">
        <v>46091.0</v>
      </c>
      <c r="C959" s="91" t="s">
        <v>83</v>
      </c>
      <c r="D959" s="91" t="s">
        <v>125</v>
      </c>
      <c r="E959" s="91">
        <f t="shared" si="1"/>
        <v>220</v>
      </c>
      <c r="F959" s="178">
        <v>46090.0</v>
      </c>
      <c r="G959" s="91">
        <v>7503.0</v>
      </c>
      <c r="H959" s="330">
        <v>11396.0</v>
      </c>
      <c r="I959" s="97" t="s">
        <v>10628</v>
      </c>
      <c r="J959" s="97" t="s">
        <v>10630</v>
      </c>
      <c r="K959" s="313" t="s">
        <v>10630</v>
      </c>
      <c r="L959" s="91">
        <v>8.1391507776E10</v>
      </c>
      <c r="M959" s="182"/>
      <c r="N959" s="848">
        <v>45342.0</v>
      </c>
      <c r="O959" s="176">
        <v>45834.0</v>
      </c>
      <c r="P959" s="91" t="s">
        <v>124</v>
      </c>
      <c r="Q959" s="91">
        <v>1.0</v>
      </c>
      <c r="R959" s="179" t="s">
        <v>251</v>
      </c>
      <c r="S959" s="179" t="s">
        <v>145</v>
      </c>
      <c r="T959" s="179" t="s">
        <v>101</v>
      </c>
      <c r="U959" s="179" t="s">
        <v>131</v>
      </c>
      <c r="V959" s="182"/>
      <c r="W959" s="179" t="s">
        <v>1035</v>
      </c>
      <c r="X959" s="182"/>
      <c r="Y959" s="616"/>
      <c r="Z959" s="88"/>
      <c r="AA959" s="88"/>
    </row>
    <row r="960" ht="22.5" customHeight="1">
      <c r="A960" s="91">
        <f>COUNTIF('Call &amp; Chat K.-Laura'!$H$279:$H$1191,H960)</f>
        <v>2</v>
      </c>
      <c r="B960" s="176">
        <v>46091.0</v>
      </c>
      <c r="C960" s="91" t="s">
        <v>83</v>
      </c>
      <c r="D960" s="91" t="s">
        <v>125</v>
      </c>
      <c r="E960" s="91">
        <f t="shared" si="1"/>
        <v>221</v>
      </c>
      <c r="F960" s="178">
        <v>46090.0</v>
      </c>
      <c r="G960" s="91">
        <v>10765.0</v>
      </c>
      <c r="H960" s="330">
        <v>17967.0</v>
      </c>
      <c r="I960" s="97" t="s">
        <v>9688</v>
      </c>
      <c r="J960" s="97" t="s">
        <v>9689</v>
      </c>
      <c r="K960" s="313" t="s">
        <v>9689</v>
      </c>
      <c r="L960" s="91">
        <v>8.1393125156E10</v>
      </c>
      <c r="M960" s="91">
        <v>8.1393125156E10</v>
      </c>
      <c r="N960" s="848">
        <v>46079.0</v>
      </c>
      <c r="O960" s="176">
        <v>46093.0</v>
      </c>
      <c r="P960" s="91" t="s">
        <v>143</v>
      </c>
      <c r="Q960" s="91">
        <v>1.0</v>
      </c>
      <c r="R960" s="179" t="s">
        <v>126</v>
      </c>
      <c r="S960" s="179" t="s">
        <v>145</v>
      </c>
      <c r="T960" s="179" t="s">
        <v>101</v>
      </c>
      <c r="U960" s="179" t="s">
        <v>131</v>
      </c>
      <c r="V960" s="182"/>
      <c r="W960" s="179" t="s">
        <v>1035</v>
      </c>
      <c r="X960" s="182"/>
      <c r="Y960" s="616"/>
      <c r="Z960" s="88"/>
      <c r="AA960" s="88"/>
    </row>
    <row r="961" ht="22.5" customHeight="1">
      <c r="A961" s="91">
        <f>COUNTIF('Call &amp; Chat K.-Laura'!$H$279:$H$1191,H961)</f>
        <v>2</v>
      </c>
      <c r="B961" s="176">
        <v>46091.0</v>
      </c>
      <c r="C961" s="91" t="s">
        <v>83</v>
      </c>
      <c r="D961" s="91" t="s">
        <v>125</v>
      </c>
      <c r="E961" s="91">
        <f t="shared" si="1"/>
        <v>222</v>
      </c>
      <c r="F961" s="178">
        <v>46090.0</v>
      </c>
      <c r="G961" s="91">
        <v>7840.0</v>
      </c>
      <c r="H961" s="330">
        <v>12085.0</v>
      </c>
      <c r="I961" s="97" t="s">
        <v>5155</v>
      </c>
      <c r="J961" s="97" t="s">
        <v>5156</v>
      </c>
      <c r="K961" s="313" t="s">
        <v>5156</v>
      </c>
      <c r="L961" s="91">
        <v>8.1393824005E10</v>
      </c>
      <c r="M961" s="91">
        <v>8.1393824005E10</v>
      </c>
      <c r="N961" s="848">
        <v>45420.0</v>
      </c>
      <c r="O961" s="176">
        <v>45834.0</v>
      </c>
      <c r="P961" s="91" t="s">
        <v>124</v>
      </c>
      <c r="Q961" s="91">
        <v>1.0</v>
      </c>
      <c r="R961" s="179" t="s">
        <v>126</v>
      </c>
      <c r="S961" s="179" t="s">
        <v>145</v>
      </c>
      <c r="T961" s="179" t="s">
        <v>101</v>
      </c>
      <c r="U961" s="179" t="s">
        <v>131</v>
      </c>
      <c r="V961" s="182"/>
      <c r="W961" s="179" t="s">
        <v>1035</v>
      </c>
      <c r="X961" s="182"/>
      <c r="Y961" s="616"/>
      <c r="Z961" s="88"/>
      <c r="AA961" s="88"/>
    </row>
    <row r="962" ht="22.5" customHeight="1">
      <c r="A962" s="91">
        <f>COUNTIF('Call &amp; Chat K.-Laura'!$H$279:$H$1191,H962)</f>
        <v>1</v>
      </c>
      <c r="B962" s="176">
        <v>46091.0</v>
      </c>
      <c r="C962" s="91" t="s">
        <v>83</v>
      </c>
      <c r="D962" s="91" t="s">
        <v>125</v>
      </c>
      <c r="E962" s="91">
        <f t="shared" si="1"/>
        <v>223</v>
      </c>
      <c r="F962" s="178">
        <v>46090.0</v>
      </c>
      <c r="G962" s="91">
        <v>8487.0</v>
      </c>
      <c r="H962" s="330">
        <v>13363.0</v>
      </c>
      <c r="I962" s="97" t="s">
        <v>11678</v>
      </c>
      <c r="J962" s="97" t="s">
        <v>11679</v>
      </c>
      <c r="K962" s="313" t="s">
        <v>11679</v>
      </c>
      <c r="L962" s="91">
        <v>8.1394756122E10</v>
      </c>
      <c r="M962" s="91">
        <v>8.1394756122E10</v>
      </c>
      <c r="N962" s="848">
        <v>45556.0</v>
      </c>
      <c r="O962" s="176">
        <v>45834.0</v>
      </c>
      <c r="P962" s="91" t="s">
        <v>936</v>
      </c>
      <c r="Q962" s="91">
        <v>0.0</v>
      </c>
      <c r="R962" s="179" t="s">
        <v>99</v>
      </c>
      <c r="S962" s="179" t="s">
        <v>127</v>
      </c>
      <c r="T962" s="179" t="s">
        <v>128</v>
      </c>
      <c r="U962" s="179" t="s">
        <v>131</v>
      </c>
      <c r="V962" s="182"/>
      <c r="W962" s="179" t="s">
        <v>1035</v>
      </c>
      <c r="X962" s="182"/>
      <c r="Y962" s="180" t="s">
        <v>11503</v>
      </c>
      <c r="Z962" s="88"/>
      <c r="AA962" s="88"/>
    </row>
    <row r="963" ht="22.5" customHeight="1">
      <c r="A963" s="91">
        <f>COUNTIF('Call &amp; Chat K.-Laura'!$H$279:$H$1191,H963)</f>
        <v>2</v>
      </c>
      <c r="B963" s="176">
        <v>46091.0</v>
      </c>
      <c r="C963" s="91" t="s">
        <v>83</v>
      </c>
      <c r="D963" s="91" t="s">
        <v>125</v>
      </c>
      <c r="E963" s="91">
        <f t="shared" si="1"/>
        <v>224</v>
      </c>
      <c r="F963" s="178">
        <v>46090.0</v>
      </c>
      <c r="G963" s="91">
        <v>8445.0</v>
      </c>
      <c r="H963" s="330">
        <v>13287.0</v>
      </c>
      <c r="I963" s="97" t="s">
        <v>10642</v>
      </c>
      <c r="J963" s="97" t="s">
        <v>10643</v>
      </c>
      <c r="K963" s="313" t="s">
        <v>10643</v>
      </c>
      <c r="L963" s="91">
        <v>8.1395114446E10</v>
      </c>
      <c r="M963" s="91">
        <v>8.1395114446E10</v>
      </c>
      <c r="N963" s="848">
        <v>45547.0</v>
      </c>
      <c r="O963" s="176">
        <v>45834.0</v>
      </c>
      <c r="P963" s="91" t="s">
        <v>143</v>
      </c>
      <c r="Q963" s="91">
        <v>1.0</v>
      </c>
      <c r="R963" s="179" t="s">
        <v>251</v>
      </c>
      <c r="S963" s="179" t="s">
        <v>195</v>
      </c>
      <c r="T963" s="179" t="s">
        <v>128</v>
      </c>
      <c r="U963" s="179" t="s">
        <v>131</v>
      </c>
      <c r="V963" s="182"/>
      <c r="W963" s="179" t="s">
        <v>1035</v>
      </c>
      <c r="X963" s="182"/>
      <c r="Y963" s="616"/>
      <c r="Z963" s="88"/>
      <c r="AA963" s="88"/>
    </row>
    <row r="964" ht="22.5" customHeight="1">
      <c r="A964" s="91">
        <f>COUNTIF('Call &amp; Chat K.-Laura'!$H$279:$H$1191,H964)</f>
        <v>2</v>
      </c>
      <c r="B964" s="176">
        <v>46091.0</v>
      </c>
      <c r="C964" s="91" t="s">
        <v>83</v>
      </c>
      <c r="D964" s="91" t="s">
        <v>125</v>
      </c>
      <c r="E964" s="91">
        <f t="shared" si="1"/>
        <v>225</v>
      </c>
      <c r="F964" s="178">
        <v>46090.0</v>
      </c>
      <c r="G964" s="91">
        <v>9820.0</v>
      </c>
      <c r="H964" s="330">
        <v>16303.0</v>
      </c>
      <c r="I964" s="97" t="s">
        <v>10582</v>
      </c>
      <c r="J964" s="97" t="s">
        <v>10583</v>
      </c>
      <c r="K964" s="313" t="s">
        <v>10583</v>
      </c>
      <c r="L964" s="91">
        <v>8.1396115443E10</v>
      </c>
      <c r="M964" s="91">
        <v>8.116201689E9</v>
      </c>
      <c r="N964" s="848">
        <v>45904.0</v>
      </c>
      <c r="O964" s="176">
        <v>45918.0</v>
      </c>
      <c r="P964" s="91" t="s">
        <v>143</v>
      </c>
      <c r="Q964" s="91">
        <v>1.0</v>
      </c>
      <c r="R964" s="179" t="s">
        <v>126</v>
      </c>
      <c r="S964" s="179" t="s">
        <v>145</v>
      </c>
      <c r="T964" s="179" t="s">
        <v>101</v>
      </c>
      <c r="U964" s="179" t="s">
        <v>131</v>
      </c>
      <c r="V964" s="182"/>
      <c r="W964" s="179" t="s">
        <v>1035</v>
      </c>
      <c r="X964" s="182"/>
      <c r="Y964" s="616"/>
      <c r="Z964" s="88"/>
      <c r="AA964" s="88"/>
    </row>
    <row r="965" ht="22.5" customHeight="1">
      <c r="A965" s="91">
        <f>COUNTIF('Call &amp; Chat K.-Laura'!$H$279:$H$1191,H965)</f>
        <v>2</v>
      </c>
      <c r="B965" s="176">
        <v>46091.0</v>
      </c>
      <c r="C965" s="91" t="s">
        <v>83</v>
      </c>
      <c r="D965" s="91" t="s">
        <v>125</v>
      </c>
      <c r="E965" s="91">
        <f t="shared" si="1"/>
        <v>226</v>
      </c>
      <c r="F965" s="178">
        <v>46090.0</v>
      </c>
      <c r="G965" s="91">
        <v>327.0</v>
      </c>
      <c r="H965" s="330">
        <v>492.0</v>
      </c>
      <c r="I965" s="97" t="s">
        <v>10651</v>
      </c>
      <c r="J965" s="97" t="s">
        <v>10652</v>
      </c>
      <c r="K965" s="313" t="s">
        <v>10652</v>
      </c>
      <c r="L965" s="91">
        <v>8.1396229931E10</v>
      </c>
      <c r="M965" s="91">
        <v>8.1396229931E10</v>
      </c>
      <c r="N965" s="848">
        <v>44317.0</v>
      </c>
      <c r="O965" s="176">
        <v>45834.0</v>
      </c>
      <c r="P965" s="91" t="s">
        <v>124</v>
      </c>
      <c r="Q965" s="91">
        <v>1.0</v>
      </c>
      <c r="R965" s="179" t="s">
        <v>126</v>
      </c>
      <c r="S965" s="179" t="s">
        <v>145</v>
      </c>
      <c r="T965" s="179" t="s">
        <v>101</v>
      </c>
      <c r="U965" s="179" t="s">
        <v>131</v>
      </c>
      <c r="V965" s="182"/>
      <c r="W965" s="179" t="s">
        <v>1035</v>
      </c>
      <c r="X965" s="182"/>
      <c r="Y965" s="616"/>
      <c r="Z965" s="88"/>
      <c r="AA965" s="88"/>
    </row>
    <row r="966" ht="22.5" customHeight="1">
      <c r="A966" s="91">
        <f>COUNTIF('Call &amp; Chat K.-Laura'!$H$279:$H$1191,H966)</f>
        <v>3</v>
      </c>
      <c r="B966" s="176">
        <v>46091.0</v>
      </c>
      <c r="C966" s="91" t="s">
        <v>83</v>
      </c>
      <c r="D966" s="91" t="s">
        <v>125</v>
      </c>
      <c r="E966" s="91">
        <f t="shared" si="1"/>
        <v>227</v>
      </c>
      <c r="F966" s="178">
        <v>46090.0</v>
      </c>
      <c r="G966" s="91">
        <v>10188.0</v>
      </c>
      <c r="H966" s="330">
        <v>16972.0</v>
      </c>
      <c r="I966" s="97" t="s">
        <v>7881</v>
      </c>
      <c r="J966" s="97" t="s">
        <v>7882</v>
      </c>
      <c r="K966" s="313" t="s">
        <v>7882</v>
      </c>
      <c r="L966" s="91">
        <v>8.1396894912E10</v>
      </c>
      <c r="M966" s="91">
        <v>8.1396894912E10</v>
      </c>
      <c r="N966" s="848">
        <v>45989.0</v>
      </c>
      <c r="O966" s="176">
        <v>46003.0</v>
      </c>
      <c r="P966" s="91" t="s">
        <v>124</v>
      </c>
      <c r="Q966" s="91">
        <v>1.0</v>
      </c>
      <c r="R966" s="179" t="s">
        <v>126</v>
      </c>
      <c r="S966" s="179" t="s">
        <v>145</v>
      </c>
      <c r="T966" s="179" t="s">
        <v>101</v>
      </c>
      <c r="U966" s="179" t="s">
        <v>131</v>
      </c>
      <c r="V966" s="182"/>
      <c r="W966" s="179" t="s">
        <v>1035</v>
      </c>
      <c r="X966" s="182"/>
      <c r="Y966" s="616"/>
      <c r="Z966" s="88"/>
      <c r="AA966" s="88"/>
    </row>
    <row r="967" ht="22.5" customHeight="1">
      <c r="A967" s="91">
        <f>COUNTIF('Call &amp; Chat K.-Laura'!$H$279:$H$1191,H967)</f>
        <v>2</v>
      </c>
      <c r="B967" s="176">
        <v>46091.0</v>
      </c>
      <c r="C967" s="91" t="s">
        <v>83</v>
      </c>
      <c r="D967" s="91" t="s">
        <v>125</v>
      </c>
      <c r="E967" s="91">
        <f t="shared" si="1"/>
        <v>228</v>
      </c>
      <c r="F967" s="178">
        <v>46090.0</v>
      </c>
      <c r="G967" s="91">
        <v>8353.0</v>
      </c>
      <c r="H967" s="330">
        <v>13124.0</v>
      </c>
      <c r="I967" s="97" t="s">
        <v>10665</v>
      </c>
      <c r="J967" s="97" t="s">
        <v>10666</v>
      </c>
      <c r="K967" s="313" t="s">
        <v>10666</v>
      </c>
      <c r="L967" s="91">
        <v>8.1397310987E10</v>
      </c>
      <c r="M967" s="91">
        <v>8.1260651888E10</v>
      </c>
      <c r="N967" s="848">
        <v>45530.0</v>
      </c>
      <c r="O967" s="176">
        <v>45834.0</v>
      </c>
      <c r="P967" s="91" t="s">
        <v>186</v>
      </c>
      <c r="Q967" s="91">
        <v>1.0</v>
      </c>
      <c r="R967" s="179" t="s">
        <v>126</v>
      </c>
      <c r="S967" s="179" t="s">
        <v>145</v>
      </c>
      <c r="T967" s="179" t="s">
        <v>101</v>
      </c>
      <c r="U967" s="179" t="s">
        <v>131</v>
      </c>
      <c r="V967" s="182"/>
      <c r="W967" s="179" t="s">
        <v>1035</v>
      </c>
      <c r="X967" s="182"/>
      <c r="Y967" s="616"/>
      <c r="Z967" s="88"/>
      <c r="AA967" s="88"/>
    </row>
    <row r="968" ht="22.5" customHeight="1">
      <c r="A968" s="91">
        <f>COUNTIF('Call &amp; Chat K.-Laura'!$H$279:$H$1191,H968)</f>
        <v>2</v>
      </c>
      <c r="B968" s="176">
        <v>46091.0</v>
      </c>
      <c r="C968" s="91" t="s">
        <v>83</v>
      </c>
      <c r="D968" s="91" t="s">
        <v>125</v>
      </c>
      <c r="E968" s="91">
        <f t="shared" si="1"/>
        <v>229</v>
      </c>
      <c r="F968" s="178">
        <v>46090.0</v>
      </c>
      <c r="G968" s="91">
        <v>7337.0</v>
      </c>
      <c r="H968" s="330">
        <v>11062.0</v>
      </c>
      <c r="I968" s="97" t="s">
        <v>10672</v>
      </c>
      <c r="J968" s="97" t="s">
        <v>9131</v>
      </c>
      <c r="K968" s="313" t="s">
        <v>9131</v>
      </c>
      <c r="L968" s="91">
        <v>8.1398340077E10</v>
      </c>
      <c r="M968" s="91">
        <v>8.1398340077E10</v>
      </c>
      <c r="N968" s="848">
        <v>45306.0</v>
      </c>
      <c r="O968" s="176">
        <v>45834.0</v>
      </c>
      <c r="P968" s="91" t="s">
        <v>149</v>
      </c>
      <c r="Q968" s="91">
        <v>1.0</v>
      </c>
      <c r="R968" s="179" t="s">
        <v>126</v>
      </c>
      <c r="S968" s="179" t="s">
        <v>145</v>
      </c>
      <c r="T968" s="179" t="s">
        <v>101</v>
      </c>
      <c r="U968" s="179" t="s">
        <v>131</v>
      </c>
      <c r="V968" s="182"/>
      <c r="W968" s="179" t="s">
        <v>1035</v>
      </c>
      <c r="X968" s="182"/>
      <c r="Y968" s="616"/>
      <c r="Z968" s="88"/>
      <c r="AA968" s="88"/>
    </row>
    <row r="969" ht="22.5" customHeight="1">
      <c r="A969" s="91">
        <f>COUNTIF('Call &amp; Chat K.-Laura'!$H$279:$H$1191,H969)</f>
        <v>2</v>
      </c>
      <c r="B969" s="176">
        <v>46091.0</v>
      </c>
      <c r="C969" s="91" t="s">
        <v>83</v>
      </c>
      <c r="D969" s="91" t="s">
        <v>125</v>
      </c>
      <c r="E969" s="91">
        <f t="shared" si="1"/>
        <v>230</v>
      </c>
      <c r="F969" s="178">
        <v>46090.0</v>
      </c>
      <c r="G969" s="91">
        <v>7543.0</v>
      </c>
      <c r="H969" s="330">
        <v>11478.0</v>
      </c>
      <c r="I969" s="97" t="s">
        <v>5796</v>
      </c>
      <c r="J969" s="97" t="s">
        <v>5797</v>
      </c>
      <c r="K969" s="313" t="s">
        <v>5797</v>
      </c>
      <c r="L969" s="91">
        <v>8.1398340077E10</v>
      </c>
      <c r="M969" s="182"/>
      <c r="N969" s="848">
        <v>45352.0</v>
      </c>
      <c r="O969" s="176">
        <v>45834.0</v>
      </c>
      <c r="P969" s="91" t="s">
        <v>124</v>
      </c>
      <c r="Q969" s="91">
        <v>1.0</v>
      </c>
      <c r="R969" s="179" t="s">
        <v>126</v>
      </c>
      <c r="S969" s="179" t="s">
        <v>145</v>
      </c>
      <c r="T969" s="179" t="s">
        <v>101</v>
      </c>
      <c r="U969" s="179" t="s">
        <v>131</v>
      </c>
      <c r="V969" s="182"/>
      <c r="W969" s="179" t="s">
        <v>1035</v>
      </c>
      <c r="X969" s="182"/>
      <c r="Y969" s="616"/>
      <c r="Z969" s="88"/>
      <c r="AA969" s="88"/>
    </row>
    <row r="970" ht="22.5" customHeight="1">
      <c r="A970" s="91">
        <f>COUNTIF('Call &amp; Chat K.-Laura'!$H$279:$H$1191,H970)</f>
        <v>2</v>
      </c>
      <c r="B970" s="176">
        <v>46091.0</v>
      </c>
      <c r="C970" s="91" t="s">
        <v>83</v>
      </c>
      <c r="D970" s="91" t="s">
        <v>125</v>
      </c>
      <c r="E970" s="91">
        <f t="shared" si="1"/>
        <v>231</v>
      </c>
      <c r="F970" s="178">
        <v>46090.0</v>
      </c>
      <c r="G970" s="91">
        <v>1165.0</v>
      </c>
      <c r="H970" s="330">
        <v>1475.0</v>
      </c>
      <c r="I970" s="97" t="s">
        <v>10683</v>
      </c>
      <c r="J970" s="97" t="s">
        <v>10685</v>
      </c>
      <c r="K970" s="313" t="s">
        <v>10685</v>
      </c>
      <c r="L970" s="91">
        <v>8.1398781313E10</v>
      </c>
      <c r="M970" s="91">
        <v>8.1398781313E10</v>
      </c>
      <c r="N970" s="848">
        <v>44366.0</v>
      </c>
      <c r="O970" s="176">
        <v>45834.0</v>
      </c>
      <c r="P970" s="91" t="s">
        <v>582</v>
      </c>
      <c r="Q970" s="91">
        <v>1.0</v>
      </c>
      <c r="R970" s="179" t="s">
        <v>350</v>
      </c>
      <c r="S970" s="179" t="s">
        <v>145</v>
      </c>
      <c r="T970" s="179" t="s">
        <v>101</v>
      </c>
      <c r="U970" s="179" t="s">
        <v>131</v>
      </c>
      <c r="V970" s="182"/>
      <c r="W970" s="179" t="s">
        <v>1035</v>
      </c>
      <c r="X970" s="182"/>
      <c r="Y970" s="616"/>
      <c r="Z970" s="88"/>
      <c r="AA970" s="88"/>
    </row>
    <row r="971" ht="22.5" customHeight="1">
      <c r="A971" s="91">
        <f>COUNTIF('Call &amp; Chat K.-Laura'!$H$279:$H$1191,H971)</f>
        <v>2</v>
      </c>
      <c r="B971" s="176">
        <v>46091.0</v>
      </c>
      <c r="C971" s="91" t="s">
        <v>83</v>
      </c>
      <c r="D971" s="91" t="s">
        <v>125</v>
      </c>
      <c r="E971" s="91">
        <f t="shared" si="1"/>
        <v>232</v>
      </c>
      <c r="F971" s="178">
        <v>46090.0</v>
      </c>
      <c r="G971" s="91">
        <v>7584.0</v>
      </c>
      <c r="H971" s="330">
        <v>11561.0</v>
      </c>
      <c r="I971" s="97" t="s">
        <v>10688</v>
      </c>
      <c r="J971" s="97" t="s">
        <v>10690</v>
      </c>
      <c r="K971" s="313" t="s">
        <v>10690</v>
      </c>
      <c r="L971" s="91">
        <v>8.1398912135E10</v>
      </c>
      <c r="M971" s="91">
        <v>8.8210548419E10</v>
      </c>
      <c r="N971" s="848">
        <v>45359.0</v>
      </c>
      <c r="O971" s="176">
        <v>45834.0</v>
      </c>
      <c r="P971" s="91" t="s">
        <v>124</v>
      </c>
      <c r="Q971" s="91">
        <v>1.0</v>
      </c>
      <c r="R971" s="179" t="s">
        <v>251</v>
      </c>
      <c r="S971" s="179" t="s">
        <v>145</v>
      </c>
      <c r="T971" s="179" t="s">
        <v>101</v>
      </c>
      <c r="U971" s="179" t="s">
        <v>131</v>
      </c>
      <c r="V971" s="182"/>
      <c r="W971" s="179" t="s">
        <v>1035</v>
      </c>
      <c r="X971" s="182"/>
      <c r="Y971" s="616"/>
      <c r="Z971" s="88"/>
      <c r="AA971" s="88"/>
    </row>
    <row r="972" ht="22.5" customHeight="1">
      <c r="A972" s="91">
        <f>COUNTIF('Call &amp; Chat K.-Laura'!$H$279:$H$1191,H972)</f>
        <v>2</v>
      </c>
      <c r="B972" s="176">
        <v>46091.0</v>
      </c>
      <c r="C972" s="91" t="s">
        <v>83</v>
      </c>
      <c r="D972" s="91" t="s">
        <v>125</v>
      </c>
      <c r="E972" s="91">
        <f t="shared" si="1"/>
        <v>233</v>
      </c>
      <c r="F972" s="178">
        <v>46090.0</v>
      </c>
      <c r="G972" s="91">
        <v>7118.0</v>
      </c>
      <c r="H972" s="330">
        <v>10629.0</v>
      </c>
      <c r="I972" s="97" t="s">
        <v>10693</v>
      </c>
      <c r="J972" s="97" t="s">
        <v>10694</v>
      </c>
      <c r="K972" s="313" t="s">
        <v>10694</v>
      </c>
      <c r="L972" s="91">
        <v>8.1949999046E10</v>
      </c>
      <c r="M972" s="91">
        <v>8.2388552814E10</v>
      </c>
      <c r="N972" s="848">
        <v>45244.0</v>
      </c>
      <c r="O972" s="176">
        <v>45834.0</v>
      </c>
      <c r="P972" s="91" t="s">
        <v>213</v>
      </c>
      <c r="Q972" s="91">
        <v>1.0</v>
      </c>
      <c r="R972" s="179" t="s">
        <v>350</v>
      </c>
      <c r="S972" s="179" t="s">
        <v>145</v>
      </c>
      <c r="T972" s="179" t="s">
        <v>101</v>
      </c>
      <c r="U972" s="179" t="s">
        <v>131</v>
      </c>
      <c r="V972" s="182"/>
      <c r="W972" s="179" t="s">
        <v>1035</v>
      </c>
      <c r="X972" s="182"/>
      <c r="Y972" s="616"/>
      <c r="Z972" s="88"/>
      <c r="AA972" s="88"/>
    </row>
    <row r="973" ht="22.5" customHeight="1">
      <c r="A973" s="91">
        <f>COUNTIF('Call &amp; Chat K.-Laura'!$H$279:$H$1191,H973)</f>
        <v>1</v>
      </c>
      <c r="B973" s="176">
        <v>46091.0</v>
      </c>
      <c r="C973" s="91" t="s">
        <v>83</v>
      </c>
      <c r="D973" s="91" t="s">
        <v>125</v>
      </c>
      <c r="E973" s="91">
        <f t="shared" si="1"/>
        <v>234</v>
      </c>
      <c r="F973" s="178">
        <v>46090.0</v>
      </c>
      <c r="G973" s="91">
        <v>7100.0</v>
      </c>
      <c r="H973" s="330">
        <v>10604.0</v>
      </c>
      <c r="I973" s="97" t="s">
        <v>11742</v>
      </c>
      <c r="J973" s="97" t="s">
        <v>253</v>
      </c>
      <c r="K973" s="313" t="s">
        <v>253</v>
      </c>
      <c r="L973" s="91">
        <v>8.1953831997E10</v>
      </c>
      <c r="M973" s="91">
        <v>8.2122337181E10</v>
      </c>
      <c r="N973" s="848">
        <v>45240.0</v>
      </c>
      <c r="O973" s="176">
        <v>45834.0</v>
      </c>
      <c r="P973" s="91" t="s">
        <v>124</v>
      </c>
      <c r="Q973" s="91">
        <v>1.0</v>
      </c>
      <c r="R973" s="179" t="s">
        <v>126</v>
      </c>
      <c r="S973" s="179" t="s">
        <v>127</v>
      </c>
      <c r="T973" s="179" t="s">
        <v>128</v>
      </c>
      <c r="U973" s="179" t="s">
        <v>131</v>
      </c>
      <c r="V973" s="182"/>
      <c r="W973" s="179" t="s">
        <v>1035</v>
      </c>
      <c r="X973" s="182"/>
      <c r="Y973" s="180" t="s">
        <v>11746</v>
      </c>
      <c r="Z973" s="88"/>
      <c r="AA973" s="88"/>
    </row>
    <row r="974" ht="22.5" customHeight="1">
      <c r="A974" s="91">
        <f>COUNTIF('Call &amp; Chat K.-Laura'!$H$279:$H$1191,H974)</f>
        <v>2</v>
      </c>
      <c r="B974" s="176">
        <v>46091.0</v>
      </c>
      <c r="C974" s="91" t="s">
        <v>83</v>
      </c>
      <c r="D974" s="91" t="s">
        <v>125</v>
      </c>
      <c r="E974" s="91">
        <f t="shared" si="1"/>
        <v>235</v>
      </c>
      <c r="F974" s="178">
        <v>46090.0</v>
      </c>
      <c r="G974" s="91">
        <v>10429.0</v>
      </c>
      <c r="H974" s="330">
        <v>17434.0</v>
      </c>
      <c r="I974" s="97" t="s">
        <v>8719</v>
      </c>
      <c r="J974" s="97" t="s">
        <v>8720</v>
      </c>
      <c r="K974" s="313" t="s">
        <v>8720</v>
      </c>
      <c r="L974" s="91">
        <v>8.1958067477E10</v>
      </c>
      <c r="M974" s="91">
        <v>8.1513120494E10</v>
      </c>
      <c r="N974" s="848">
        <v>46027.0</v>
      </c>
      <c r="O974" s="176">
        <v>46041.0</v>
      </c>
      <c r="P974" s="91" t="s">
        <v>124</v>
      </c>
      <c r="Q974" s="91">
        <v>1.0</v>
      </c>
      <c r="R974" s="179" t="s">
        <v>126</v>
      </c>
      <c r="S974" s="179" t="s">
        <v>145</v>
      </c>
      <c r="T974" s="179" t="s">
        <v>101</v>
      </c>
      <c r="U974" s="179" t="s">
        <v>131</v>
      </c>
      <c r="V974" s="182"/>
      <c r="W974" s="179" t="s">
        <v>1035</v>
      </c>
      <c r="X974" s="182"/>
      <c r="Y974" s="616"/>
      <c r="Z974" s="88"/>
      <c r="AA974" s="88"/>
    </row>
    <row r="975" ht="22.5" customHeight="1">
      <c r="A975" s="91">
        <f>COUNTIF('Call &amp; Chat K.-Laura'!$H$279:$H$1191,H975)</f>
        <v>2</v>
      </c>
      <c r="B975" s="176">
        <v>46091.0</v>
      </c>
      <c r="C975" s="91" t="s">
        <v>83</v>
      </c>
      <c r="D975" s="91" t="s">
        <v>125</v>
      </c>
      <c r="E975" s="91">
        <f t="shared" si="1"/>
        <v>236</v>
      </c>
      <c r="F975" s="178">
        <v>46090.0</v>
      </c>
      <c r="G975" s="91">
        <v>10516.0</v>
      </c>
      <c r="H975" s="330">
        <v>17587.0</v>
      </c>
      <c r="I975" s="855" t="s">
        <v>10149</v>
      </c>
      <c r="J975" s="97" t="s">
        <v>6925</v>
      </c>
      <c r="K975" s="313" t="s">
        <v>6925</v>
      </c>
      <c r="L975" s="91">
        <v>8.1977009194E10</v>
      </c>
      <c r="M975" s="91">
        <v>8.1977009194E10</v>
      </c>
      <c r="N975" s="848">
        <v>46041.0</v>
      </c>
      <c r="O975" s="176">
        <v>46055.0</v>
      </c>
      <c r="P975" s="91" t="s">
        <v>124</v>
      </c>
      <c r="Q975" s="91">
        <v>1.0</v>
      </c>
      <c r="R975" s="179" t="s">
        <v>126</v>
      </c>
      <c r="S975" s="179" t="s">
        <v>145</v>
      </c>
      <c r="T975" s="179" t="s">
        <v>101</v>
      </c>
      <c r="U975" s="179" t="s">
        <v>131</v>
      </c>
      <c r="V975" s="182"/>
      <c r="W975" s="179" t="s">
        <v>1035</v>
      </c>
      <c r="X975" s="182"/>
      <c r="Y975" s="616"/>
      <c r="Z975" s="88"/>
      <c r="AA975" s="88"/>
    </row>
    <row r="976" ht="22.5" customHeight="1">
      <c r="A976" s="91">
        <f>COUNTIF('Call &amp; Chat K.-Laura'!$H$279:$H$1191,H976)</f>
        <v>3</v>
      </c>
      <c r="B976" s="176">
        <v>46091.0</v>
      </c>
      <c r="C976" s="91" t="s">
        <v>83</v>
      </c>
      <c r="D976" s="91" t="s">
        <v>125</v>
      </c>
      <c r="E976" s="91">
        <f t="shared" si="1"/>
        <v>237</v>
      </c>
      <c r="F976" s="178">
        <v>46090.0</v>
      </c>
      <c r="G976" s="91">
        <v>10370.0</v>
      </c>
      <c r="H976" s="330">
        <v>17247.0</v>
      </c>
      <c r="I976" s="97" t="s">
        <v>8912</v>
      </c>
      <c r="J976" s="97" t="s">
        <v>8913</v>
      </c>
      <c r="K976" s="313" t="s">
        <v>8913</v>
      </c>
      <c r="L976" s="91">
        <v>8.1990006287E10</v>
      </c>
      <c r="M976" s="91">
        <v>8.2245264012E10</v>
      </c>
      <c r="N976" s="848">
        <v>46019.0</v>
      </c>
      <c r="O976" s="176">
        <v>46033.0</v>
      </c>
      <c r="P976" s="91" t="s">
        <v>213</v>
      </c>
      <c r="Q976" s="91">
        <v>1.0</v>
      </c>
      <c r="R976" s="179" t="s">
        <v>126</v>
      </c>
      <c r="S976" s="179" t="s">
        <v>145</v>
      </c>
      <c r="T976" s="179" t="s">
        <v>101</v>
      </c>
      <c r="U976" s="179" t="s">
        <v>131</v>
      </c>
      <c r="V976" s="182"/>
      <c r="W976" s="179" t="s">
        <v>1035</v>
      </c>
      <c r="X976" s="182"/>
      <c r="Y976" s="616"/>
      <c r="Z976" s="88"/>
      <c r="AA976" s="88"/>
    </row>
    <row r="977" ht="22.5" customHeight="1">
      <c r="A977" s="91">
        <f>COUNTIF('Call &amp; Chat K.-Laura'!$H$279:$H$1191,H977)</f>
        <v>2</v>
      </c>
      <c r="B977" s="176">
        <v>46091.0</v>
      </c>
      <c r="C977" s="91" t="s">
        <v>83</v>
      </c>
      <c r="D977" s="91" t="s">
        <v>125</v>
      </c>
      <c r="E977" s="91">
        <f t="shared" si="1"/>
        <v>238</v>
      </c>
      <c r="F977" s="178">
        <v>46090.0</v>
      </c>
      <c r="G977" s="91">
        <v>8657.0</v>
      </c>
      <c r="H977" s="330">
        <v>13700.0</v>
      </c>
      <c r="I977" s="97" t="s">
        <v>10151</v>
      </c>
      <c r="J977" s="97" t="s">
        <v>10152</v>
      </c>
      <c r="K977" s="313" t="s">
        <v>10152</v>
      </c>
      <c r="L977" s="91">
        <v>8.1990801117E10</v>
      </c>
      <c r="M977" s="91">
        <v>8.1990801117E10</v>
      </c>
      <c r="N977" s="848">
        <v>45591.0</v>
      </c>
      <c r="O977" s="176">
        <v>45834.0</v>
      </c>
      <c r="P977" s="91" t="s">
        <v>124</v>
      </c>
      <c r="Q977" s="91">
        <v>1.0</v>
      </c>
      <c r="R977" s="179" t="s">
        <v>126</v>
      </c>
      <c r="S977" s="179" t="s">
        <v>145</v>
      </c>
      <c r="T977" s="179" t="s">
        <v>101</v>
      </c>
      <c r="U977" s="179" t="s">
        <v>131</v>
      </c>
      <c r="V977" s="182"/>
      <c r="W977" s="179" t="s">
        <v>1035</v>
      </c>
      <c r="X977" s="182"/>
      <c r="Y977" s="616"/>
      <c r="Z977" s="88"/>
      <c r="AA977" s="88"/>
    </row>
    <row r="978" ht="22.5" customHeight="1">
      <c r="A978" s="91">
        <f>COUNTIF('Call &amp; Chat K.-Laura'!$H$279:$H$1191,H978)</f>
        <v>1</v>
      </c>
      <c r="B978" s="176">
        <v>46091.0</v>
      </c>
      <c r="C978" s="91" t="s">
        <v>83</v>
      </c>
      <c r="D978" s="91" t="s">
        <v>125</v>
      </c>
      <c r="E978" s="91">
        <f t="shared" si="1"/>
        <v>239</v>
      </c>
      <c r="F978" s="178">
        <v>46090.0</v>
      </c>
      <c r="G978" s="91">
        <v>8765.0</v>
      </c>
      <c r="H978" s="330">
        <v>13943.0</v>
      </c>
      <c r="I978" s="97" t="s">
        <v>4140</v>
      </c>
      <c r="J978" s="97" t="s">
        <v>4141</v>
      </c>
      <c r="K978" s="313" t="s">
        <v>4141</v>
      </c>
      <c r="L978" s="91">
        <v>8.1990899995E10</v>
      </c>
      <c r="M978" s="91">
        <v>8.5255529995E10</v>
      </c>
      <c r="N978" s="848">
        <v>45622.0</v>
      </c>
      <c r="O978" s="176">
        <v>45834.0</v>
      </c>
      <c r="P978" s="91" t="s">
        <v>124</v>
      </c>
      <c r="Q978" s="91">
        <v>0.0</v>
      </c>
      <c r="R978" s="179" t="s">
        <v>381</v>
      </c>
      <c r="S978" s="179" t="s">
        <v>127</v>
      </c>
      <c r="T978" s="179" t="s">
        <v>128</v>
      </c>
      <c r="U978" s="179" t="s">
        <v>105</v>
      </c>
      <c r="V978" s="182"/>
      <c r="W978" s="179" t="s">
        <v>1035</v>
      </c>
      <c r="X978" s="182"/>
      <c r="Y978" s="180" t="s">
        <v>11765</v>
      </c>
      <c r="Z978" s="88"/>
      <c r="AA978" s="88"/>
    </row>
    <row r="979" ht="22.5" customHeight="1">
      <c r="A979" s="91">
        <f>COUNTIF('Call &amp; Chat K.-Laura'!$H$279:$H$1191,H979)</f>
        <v>1</v>
      </c>
      <c r="B979" s="176">
        <v>46091.0</v>
      </c>
      <c r="C979" s="91" t="s">
        <v>83</v>
      </c>
      <c r="D979" s="91" t="s">
        <v>125</v>
      </c>
      <c r="E979" s="91">
        <f t="shared" si="1"/>
        <v>240</v>
      </c>
      <c r="F979" s="178">
        <v>46090.0</v>
      </c>
      <c r="G979" s="91">
        <v>8003.0</v>
      </c>
      <c r="H979" s="330">
        <v>12352.0</v>
      </c>
      <c r="I979" s="97" t="s">
        <v>11767</v>
      </c>
      <c r="J979" s="97" t="s">
        <v>154</v>
      </c>
      <c r="K979" s="313" t="s">
        <v>154</v>
      </c>
      <c r="L979" s="91">
        <v>8.1991075591E10</v>
      </c>
      <c r="M979" s="91">
        <v>8.1991075591E10</v>
      </c>
      <c r="N979" s="848">
        <v>45448.0</v>
      </c>
      <c r="O979" s="176">
        <v>45834.0</v>
      </c>
      <c r="P979" s="91" t="s">
        <v>143</v>
      </c>
      <c r="Q979" s="91">
        <v>1.0</v>
      </c>
      <c r="R979" s="179" t="s">
        <v>350</v>
      </c>
      <c r="S979" s="179" t="s">
        <v>145</v>
      </c>
      <c r="T979" s="179" t="s">
        <v>101</v>
      </c>
      <c r="U979" s="179" t="s">
        <v>664</v>
      </c>
      <c r="V979" s="182"/>
      <c r="W979" s="179" t="s">
        <v>1035</v>
      </c>
      <c r="X979" s="182"/>
      <c r="Y979" s="180" t="s">
        <v>11768</v>
      </c>
      <c r="Z979" s="88"/>
      <c r="AA979" s="88"/>
    </row>
    <row r="980" ht="22.5" customHeight="1">
      <c r="A980" s="91">
        <f>COUNTIF('Call &amp; Chat K.-Laura'!$H$279:$H$1191,H980)</f>
        <v>2</v>
      </c>
      <c r="B980" s="176">
        <v>46091.0</v>
      </c>
      <c r="C980" s="91" t="s">
        <v>83</v>
      </c>
      <c r="D980" s="91" t="s">
        <v>125</v>
      </c>
      <c r="E980" s="91">
        <f t="shared" si="1"/>
        <v>241</v>
      </c>
      <c r="F980" s="178">
        <v>46090.0</v>
      </c>
      <c r="G980" s="91">
        <v>10056.0</v>
      </c>
      <c r="H980" s="330">
        <v>16729.0</v>
      </c>
      <c r="I980" s="97" t="s">
        <v>9012</v>
      </c>
      <c r="J980" s="97" t="s">
        <v>9013</v>
      </c>
      <c r="K980" s="313" t="s">
        <v>9013</v>
      </c>
      <c r="L980" s="91">
        <v>8.1993778999E10</v>
      </c>
      <c r="M980" s="91">
        <v>8.19994945E10</v>
      </c>
      <c r="N980" s="848">
        <v>45961.0</v>
      </c>
      <c r="O980" s="176">
        <v>45975.0</v>
      </c>
      <c r="P980" s="91" t="s">
        <v>124</v>
      </c>
      <c r="Q980" s="91">
        <v>1.0</v>
      </c>
      <c r="R980" s="179" t="s">
        <v>350</v>
      </c>
      <c r="S980" s="179" t="s">
        <v>145</v>
      </c>
      <c r="T980" s="179" t="s">
        <v>101</v>
      </c>
      <c r="U980" s="179" t="s">
        <v>131</v>
      </c>
      <c r="V980" s="182"/>
      <c r="W980" s="179" t="s">
        <v>1035</v>
      </c>
      <c r="X980" s="182"/>
      <c r="Y980" s="616"/>
      <c r="Z980" s="88"/>
      <c r="AA980" s="88"/>
    </row>
    <row r="981" ht="22.5" customHeight="1">
      <c r="A981" s="91">
        <f>COUNTIF('Call &amp; Chat K.-Laura'!$H$279:$H$1191,H981)</f>
        <v>2</v>
      </c>
      <c r="B981" s="176">
        <v>46091.0</v>
      </c>
      <c r="C981" s="91" t="s">
        <v>83</v>
      </c>
      <c r="D981" s="91" t="s">
        <v>125</v>
      </c>
      <c r="E981" s="91">
        <f t="shared" si="1"/>
        <v>242</v>
      </c>
      <c r="F981" s="178">
        <v>46090.0</v>
      </c>
      <c r="G981" s="91">
        <v>10740.0</v>
      </c>
      <c r="H981" s="330">
        <v>17932.0</v>
      </c>
      <c r="I981" s="97" t="s">
        <v>1880</v>
      </c>
      <c r="J981" s="97" t="s">
        <v>1881</v>
      </c>
      <c r="K981" s="313" t="s">
        <v>1881</v>
      </c>
      <c r="L981" s="91">
        <v>8.199438207E10</v>
      </c>
      <c r="M981" s="91">
        <v>8.199438207E10</v>
      </c>
      <c r="N981" s="848">
        <v>46075.0</v>
      </c>
      <c r="O981" s="176">
        <v>46089.0</v>
      </c>
      <c r="P981" s="91" t="s">
        <v>98</v>
      </c>
      <c r="Q981" s="91">
        <v>1.0</v>
      </c>
      <c r="R981" s="179" t="s">
        <v>126</v>
      </c>
      <c r="S981" s="179" t="s">
        <v>145</v>
      </c>
      <c r="T981" s="179" t="s">
        <v>101</v>
      </c>
      <c r="U981" s="179" t="s">
        <v>131</v>
      </c>
      <c r="V981" s="182"/>
      <c r="W981" s="179" t="s">
        <v>1035</v>
      </c>
      <c r="X981" s="182"/>
      <c r="Y981" s="616"/>
      <c r="Z981" s="88"/>
      <c r="AA981" s="88"/>
    </row>
    <row r="982" ht="22.5" customHeight="1">
      <c r="A982" s="91">
        <f>COUNTIF('Call &amp; Chat K.-Laura'!$H$279:$H$1191,H982)</f>
        <v>2</v>
      </c>
      <c r="B982" s="176">
        <v>46091.0</v>
      </c>
      <c r="C982" s="91" t="s">
        <v>83</v>
      </c>
      <c r="D982" s="91" t="s">
        <v>125</v>
      </c>
      <c r="E982" s="91">
        <f t="shared" si="1"/>
        <v>243</v>
      </c>
      <c r="F982" s="178">
        <v>46090.0</v>
      </c>
      <c r="G982" s="91">
        <v>312.0</v>
      </c>
      <c r="H982" s="330">
        <v>477.0</v>
      </c>
      <c r="I982" s="97" t="s">
        <v>10155</v>
      </c>
      <c r="J982" s="97" t="s">
        <v>10156</v>
      </c>
      <c r="K982" s="313" t="s">
        <v>10156</v>
      </c>
      <c r="L982" s="91">
        <v>8.1998887778E10</v>
      </c>
      <c r="M982" s="91">
        <v>8.212127086E9</v>
      </c>
      <c r="N982" s="848">
        <v>44316.0</v>
      </c>
      <c r="O982" s="176">
        <v>45834.0</v>
      </c>
      <c r="P982" s="91" t="s">
        <v>124</v>
      </c>
      <c r="Q982" s="91">
        <v>1.0</v>
      </c>
      <c r="R982" s="179" t="s">
        <v>251</v>
      </c>
      <c r="S982" s="179" t="s">
        <v>195</v>
      </c>
      <c r="T982" s="179" t="s">
        <v>128</v>
      </c>
      <c r="U982" s="179" t="s">
        <v>131</v>
      </c>
      <c r="V982" s="182"/>
      <c r="W982" s="179" t="s">
        <v>1035</v>
      </c>
      <c r="X982" s="182"/>
      <c r="Y982" s="616"/>
      <c r="Z982" s="88"/>
      <c r="AA982" s="88"/>
    </row>
    <row r="983" ht="22.5" customHeight="1">
      <c r="A983" s="91">
        <f>COUNTIF('Call &amp; Chat K.-Laura'!$H$279:$H$1191,H983)</f>
        <v>2</v>
      </c>
      <c r="B983" s="176">
        <v>46091.0</v>
      </c>
      <c r="C983" s="91" t="s">
        <v>83</v>
      </c>
      <c r="D983" s="91" t="s">
        <v>125</v>
      </c>
      <c r="E983" s="91">
        <f t="shared" si="1"/>
        <v>244</v>
      </c>
      <c r="F983" s="178">
        <v>46090.0</v>
      </c>
      <c r="G983" s="91">
        <v>8022.0</v>
      </c>
      <c r="H983" s="330">
        <v>12392.0</v>
      </c>
      <c r="I983" s="97" t="s">
        <v>10157</v>
      </c>
      <c r="J983" s="97" t="s">
        <v>10158</v>
      </c>
      <c r="K983" s="313" t="s">
        <v>10158</v>
      </c>
      <c r="L983" s="91">
        <v>8.1999092178E10</v>
      </c>
      <c r="M983" s="91">
        <v>8.1999092178E10</v>
      </c>
      <c r="N983" s="848">
        <v>45452.0</v>
      </c>
      <c r="O983" s="176">
        <v>45831.0</v>
      </c>
      <c r="P983" s="91" t="s">
        <v>124</v>
      </c>
      <c r="Q983" s="91">
        <v>1.0</v>
      </c>
      <c r="R983" s="179" t="s">
        <v>126</v>
      </c>
      <c r="S983" s="179" t="s">
        <v>145</v>
      </c>
      <c r="T983" s="179" t="s">
        <v>101</v>
      </c>
      <c r="U983" s="179" t="s">
        <v>131</v>
      </c>
      <c r="V983" s="182"/>
      <c r="W983" s="179" t="s">
        <v>1035</v>
      </c>
      <c r="X983" s="182"/>
      <c r="Y983" s="616"/>
      <c r="Z983" s="88"/>
      <c r="AA983" s="88"/>
    </row>
    <row r="984" ht="22.5" customHeight="1">
      <c r="A984" s="91">
        <f>COUNTIF('Call &amp; Chat K.-Laura'!$H$279:$H$1191,H984)</f>
        <v>2</v>
      </c>
      <c r="B984" s="176">
        <v>46091.0</v>
      </c>
      <c r="C984" s="91" t="s">
        <v>83</v>
      </c>
      <c r="D984" s="91" t="s">
        <v>125</v>
      </c>
      <c r="E984" s="91">
        <f t="shared" si="1"/>
        <v>245</v>
      </c>
      <c r="F984" s="178">
        <v>46090.0</v>
      </c>
      <c r="G984" s="91">
        <v>10545.0</v>
      </c>
      <c r="H984" s="330">
        <v>17634.0</v>
      </c>
      <c r="I984" s="97" t="s">
        <v>6402</v>
      </c>
      <c r="J984" s="97" t="s">
        <v>6404</v>
      </c>
      <c r="K984" s="313" t="s">
        <v>6404</v>
      </c>
      <c r="L984" s="91">
        <v>8.1999785666E10</v>
      </c>
      <c r="M984" s="91">
        <v>8.1999785666E10</v>
      </c>
      <c r="N984" s="848">
        <v>46047.0</v>
      </c>
      <c r="O984" s="176">
        <v>46061.0</v>
      </c>
      <c r="P984" s="91" t="s">
        <v>124</v>
      </c>
      <c r="Q984" s="91">
        <v>1.0</v>
      </c>
      <c r="R984" s="179" t="s">
        <v>126</v>
      </c>
      <c r="S984" s="179" t="s">
        <v>145</v>
      </c>
      <c r="T984" s="179" t="s">
        <v>101</v>
      </c>
      <c r="U984" s="179" t="s">
        <v>131</v>
      </c>
      <c r="V984" s="182"/>
      <c r="W984" s="179" t="s">
        <v>1035</v>
      </c>
      <c r="X984" s="182"/>
      <c r="Y984" s="616"/>
      <c r="Z984" s="97"/>
      <c r="AA984" s="97"/>
    </row>
    <row r="985" ht="22.5" customHeight="1">
      <c r="A985" s="91">
        <f>COUNTIF('Call &amp; Chat K.-Laura'!$H$279:$H$1191,H985)</f>
        <v>2</v>
      </c>
      <c r="B985" s="176">
        <v>46090.0</v>
      </c>
      <c r="C985" s="91" t="s">
        <v>83</v>
      </c>
      <c r="D985" s="91" t="s">
        <v>125</v>
      </c>
      <c r="E985" s="91">
        <f t="shared" si="1"/>
        <v>246</v>
      </c>
      <c r="F985" s="178">
        <v>46085.0</v>
      </c>
      <c r="G985" s="91">
        <v>9384.0</v>
      </c>
      <c r="H985" s="91" t="s">
        <v>11783</v>
      </c>
      <c r="I985" s="97" t="s">
        <v>11784</v>
      </c>
      <c r="J985" s="97" t="s">
        <v>11784</v>
      </c>
      <c r="K985" s="313" t="s">
        <v>11784</v>
      </c>
      <c r="L985" s="91" t="s">
        <v>11785</v>
      </c>
      <c r="M985" s="91" t="s">
        <v>11786</v>
      </c>
      <c r="N985" s="183">
        <v>45770.0</v>
      </c>
      <c r="O985" s="176">
        <v>45834.0</v>
      </c>
      <c r="P985" s="91" t="s">
        <v>143</v>
      </c>
      <c r="Q985" s="91">
        <v>1.0</v>
      </c>
      <c r="R985" s="179" t="s">
        <v>126</v>
      </c>
      <c r="S985" s="179" t="s">
        <v>145</v>
      </c>
      <c r="T985" s="179" t="s">
        <v>101</v>
      </c>
      <c r="U985" s="179" t="s">
        <v>131</v>
      </c>
      <c r="V985" s="182"/>
      <c r="W985" s="179" t="s">
        <v>1035</v>
      </c>
      <c r="X985" s="182"/>
      <c r="Y985" s="616"/>
      <c r="Z985" s="88"/>
      <c r="AA985" s="88"/>
    </row>
    <row r="986" ht="22.5" customHeight="1">
      <c r="A986" s="91">
        <f>COUNTIF('Call &amp; Chat K.-Laura'!$H$279:$H$1191,H986)</f>
        <v>2</v>
      </c>
      <c r="B986" s="176">
        <v>46090.0</v>
      </c>
      <c r="C986" s="91" t="s">
        <v>83</v>
      </c>
      <c r="D986" s="91" t="s">
        <v>125</v>
      </c>
      <c r="E986" s="91">
        <f t="shared" si="1"/>
        <v>247</v>
      </c>
      <c r="F986" s="178">
        <v>46085.0</v>
      </c>
      <c r="G986" s="91">
        <v>9387.0</v>
      </c>
      <c r="H986" s="91" t="s">
        <v>11791</v>
      </c>
      <c r="I986" s="97" t="s">
        <v>11792</v>
      </c>
      <c r="J986" s="97" t="s">
        <v>11793</v>
      </c>
      <c r="K986" s="313" t="s">
        <v>11793</v>
      </c>
      <c r="L986" s="91" t="s">
        <v>11794</v>
      </c>
      <c r="M986" s="91" t="s">
        <v>11794</v>
      </c>
      <c r="N986" s="183">
        <v>45771.0</v>
      </c>
      <c r="O986" s="176">
        <v>45834.0</v>
      </c>
      <c r="P986" s="91" t="s">
        <v>124</v>
      </c>
      <c r="Q986" s="91">
        <v>1.0</v>
      </c>
      <c r="R986" s="179" t="s">
        <v>126</v>
      </c>
      <c r="S986" s="179" t="s">
        <v>145</v>
      </c>
      <c r="T986" s="179" t="s">
        <v>101</v>
      </c>
      <c r="U986" s="179" t="s">
        <v>131</v>
      </c>
      <c r="V986" s="182"/>
      <c r="W986" s="179" t="s">
        <v>1035</v>
      </c>
      <c r="X986" s="182"/>
      <c r="Y986" s="616"/>
      <c r="Z986" s="88"/>
      <c r="AA986" s="88"/>
    </row>
    <row r="987" ht="22.5" customHeight="1">
      <c r="A987" s="91">
        <f>COUNTIF('Call &amp; Chat K.-Laura'!$H$279:$H$1191,H987)</f>
        <v>2</v>
      </c>
      <c r="B987" s="176">
        <v>46090.0</v>
      </c>
      <c r="C987" s="91" t="s">
        <v>83</v>
      </c>
      <c r="D987" s="91" t="s">
        <v>125</v>
      </c>
      <c r="E987" s="91">
        <f t="shared" si="1"/>
        <v>248</v>
      </c>
      <c r="F987" s="178">
        <v>46085.0</v>
      </c>
      <c r="G987" s="91">
        <v>9388.0</v>
      </c>
      <c r="H987" s="91" t="s">
        <v>10479</v>
      </c>
      <c r="I987" s="97" t="s">
        <v>10481</v>
      </c>
      <c r="J987" s="97" t="s">
        <v>10483</v>
      </c>
      <c r="K987" s="313" t="s">
        <v>10483</v>
      </c>
      <c r="L987" s="182"/>
      <c r="M987" s="91" t="s">
        <v>10486</v>
      </c>
      <c r="N987" s="183">
        <v>45771.0</v>
      </c>
      <c r="O987" s="176">
        <v>45834.0</v>
      </c>
      <c r="P987" s="91" t="s">
        <v>213</v>
      </c>
      <c r="Q987" s="91">
        <v>1.0</v>
      </c>
      <c r="R987" s="179" t="s">
        <v>126</v>
      </c>
      <c r="S987" s="179" t="s">
        <v>145</v>
      </c>
      <c r="T987" s="179" t="s">
        <v>101</v>
      </c>
      <c r="U987" s="179" t="s">
        <v>131</v>
      </c>
      <c r="V987" s="182"/>
      <c r="W987" s="179" t="s">
        <v>1035</v>
      </c>
      <c r="X987" s="182"/>
      <c r="Y987" s="616"/>
      <c r="Z987" s="88"/>
      <c r="AA987" s="88"/>
    </row>
    <row r="988" ht="22.5" customHeight="1">
      <c r="A988" s="91">
        <f>COUNTIF('Call &amp; Chat K.-Laura'!$H$279:$H$1191,H988)</f>
        <v>2</v>
      </c>
      <c r="B988" s="176">
        <v>46090.0</v>
      </c>
      <c r="C988" s="91" t="s">
        <v>83</v>
      </c>
      <c r="D988" s="91" t="s">
        <v>125</v>
      </c>
      <c r="E988" s="91">
        <f t="shared" si="1"/>
        <v>249</v>
      </c>
      <c r="F988" s="178">
        <v>46085.0</v>
      </c>
      <c r="G988" s="91">
        <v>9392.0</v>
      </c>
      <c r="H988" s="91" t="s">
        <v>11796</v>
      </c>
      <c r="I988" s="97" t="s">
        <v>11797</v>
      </c>
      <c r="J988" s="97" t="s">
        <v>11798</v>
      </c>
      <c r="K988" s="313" t="s">
        <v>11798</v>
      </c>
      <c r="L988" s="91" t="s">
        <v>11799</v>
      </c>
      <c r="M988" s="91" t="s">
        <v>11799</v>
      </c>
      <c r="N988" s="183">
        <v>45772.0</v>
      </c>
      <c r="O988" s="176">
        <v>45834.0</v>
      </c>
      <c r="P988" s="91" t="s">
        <v>124</v>
      </c>
      <c r="Q988" s="91">
        <v>1.0</v>
      </c>
      <c r="R988" s="179" t="s">
        <v>251</v>
      </c>
      <c r="S988" s="179" t="s">
        <v>195</v>
      </c>
      <c r="T988" s="179" t="s">
        <v>128</v>
      </c>
      <c r="U988" s="179" t="s">
        <v>131</v>
      </c>
      <c r="V988" s="182"/>
      <c r="W988" s="179" t="s">
        <v>1035</v>
      </c>
      <c r="X988" s="182"/>
      <c r="Y988" s="616"/>
      <c r="Z988" s="88"/>
      <c r="AA988" s="88"/>
    </row>
    <row r="989" ht="22.5" customHeight="1">
      <c r="A989" s="91">
        <f>COUNTIF('Call &amp; Chat K.-Laura'!$H$279:$H$1191,H989)</f>
        <v>2</v>
      </c>
      <c r="B989" s="176">
        <v>46090.0</v>
      </c>
      <c r="C989" s="91" t="s">
        <v>83</v>
      </c>
      <c r="D989" s="91" t="s">
        <v>125</v>
      </c>
      <c r="E989" s="91">
        <f t="shared" si="1"/>
        <v>250</v>
      </c>
      <c r="F989" s="178">
        <v>46085.0</v>
      </c>
      <c r="G989" s="91">
        <v>9396.0</v>
      </c>
      <c r="H989" s="91" t="s">
        <v>11800</v>
      </c>
      <c r="I989" s="97" t="s">
        <v>11801</v>
      </c>
      <c r="J989" s="97" t="s">
        <v>4156</v>
      </c>
      <c r="K989" s="313" t="s">
        <v>4156</v>
      </c>
      <c r="L989" s="91" t="s">
        <v>11802</v>
      </c>
      <c r="M989" s="91" t="s">
        <v>11803</v>
      </c>
      <c r="N989" s="183">
        <v>45773.0</v>
      </c>
      <c r="O989" s="176">
        <v>45834.0</v>
      </c>
      <c r="P989" s="91" t="s">
        <v>124</v>
      </c>
      <c r="Q989" s="91">
        <v>1.0</v>
      </c>
      <c r="R989" s="179" t="s">
        <v>251</v>
      </c>
      <c r="S989" s="179" t="s">
        <v>145</v>
      </c>
      <c r="T989" s="179" t="s">
        <v>101</v>
      </c>
      <c r="U989" s="179" t="s">
        <v>131</v>
      </c>
      <c r="V989" s="182"/>
      <c r="W989" s="179" t="s">
        <v>1035</v>
      </c>
      <c r="X989" s="182"/>
      <c r="Y989" s="616"/>
      <c r="Z989" s="88"/>
      <c r="AA989" s="88"/>
    </row>
    <row r="990" ht="22.5" customHeight="1">
      <c r="A990" s="91">
        <f>COUNTIF('Call &amp; Chat K.-Laura'!$H$279:$H$1191,H990)</f>
        <v>2</v>
      </c>
      <c r="B990" s="176">
        <v>46090.0</v>
      </c>
      <c r="C990" s="91" t="s">
        <v>83</v>
      </c>
      <c r="D990" s="91" t="s">
        <v>125</v>
      </c>
      <c r="E990" s="91">
        <f t="shared" si="1"/>
        <v>251</v>
      </c>
      <c r="F990" s="178">
        <v>46085.0</v>
      </c>
      <c r="G990" s="91">
        <v>9397.0</v>
      </c>
      <c r="H990" s="91" t="s">
        <v>11806</v>
      </c>
      <c r="I990" s="97" t="s">
        <v>7623</v>
      </c>
      <c r="J990" s="97" t="s">
        <v>11807</v>
      </c>
      <c r="K990" s="313" t="s">
        <v>11807</v>
      </c>
      <c r="L990" s="91" t="s">
        <v>11808</v>
      </c>
      <c r="M990" s="91" t="s">
        <v>11808</v>
      </c>
      <c r="N990" s="183">
        <v>45773.0</v>
      </c>
      <c r="O990" s="176">
        <v>45834.0</v>
      </c>
      <c r="P990" s="91" t="s">
        <v>98</v>
      </c>
      <c r="Q990" s="91">
        <v>1.0</v>
      </c>
      <c r="R990" s="179" t="s">
        <v>126</v>
      </c>
      <c r="S990" s="179" t="s">
        <v>145</v>
      </c>
      <c r="T990" s="179" t="s">
        <v>101</v>
      </c>
      <c r="U990" s="179" t="s">
        <v>131</v>
      </c>
      <c r="V990" s="182"/>
      <c r="W990" s="179" t="s">
        <v>1035</v>
      </c>
      <c r="X990" s="182"/>
      <c r="Y990" s="616"/>
      <c r="Z990" s="88"/>
      <c r="AA990" s="88"/>
    </row>
    <row r="991" ht="22.5" customHeight="1">
      <c r="A991" s="91">
        <f>COUNTIF('Call &amp; Chat K.-Laura'!$H$279:$H$1191,H991)</f>
        <v>2</v>
      </c>
      <c r="B991" s="176">
        <v>46090.0</v>
      </c>
      <c r="C991" s="91" t="s">
        <v>83</v>
      </c>
      <c r="D991" s="91" t="s">
        <v>125</v>
      </c>
      <c r="E991" s="91">
        <f t="shared" si="1"/>
        <v>252</v>
      </c>
      <c r="F991" s="178">
        <v>46085.0</v>
      </c>
      <c r="G991" s="91">
        <v>9398.0</v>
      </c>
      <c r="H991" s="91" t="s">
        <v>11810</v>
      </c>
      <c r="I991" s="97" t="s">
        <v>11811</v>
      </c>
      <c r="J991" s="97" t="s">
        <v>11812</v>
      </c>
      <c r="K991" s="313" t="s">
        <v>11812</v>
      </c>
      <c r="L991" s="91" t="s">
        <v>11813</v>
      </c>
      <c r="M991" s="91" t="s">
        <v>11813</v>
      </c>
      <c r="N991" s="183">
        <v>45774.0</v>
      </c>
      <c r="O991" s="176">
        <v>45834.0</v>
      </c>
      <c r="P991" s="91" t="s">
        <v>124</v>
      </c>
      <c r="Q991" s="91">
        <v>0.0</v>
      </c>
      <c r="R991" s="179" t="s">
        <v>292</v>
      </c>
      <c r="S991" s="179" t="s">
        <v>292</v>
      </c>
      <c r="T991" s="179" t="s">
        <v>101</v>
      </c>
      <c r="U991" s="179" t="s">
        <v>873</v>
      </c>
      <c r="V991" s="182"/>
      <c r="W991" s="179" t="s">
        <v>1035</v>
      </c>
      <c r="X991" s="182"/>
      <c r="Y991" s="180" t="s">
        <v>11814</v>
      </c>
      <c r="Z991" s="88"/>
      <c r="AA991" s="88"/>
    </row>
    <row r="992" ht="22.5" customHeight="1">
      <c r="A992" s="91">
        <f>COUNTIF('Call &amp; Chat K.-Laura'!$H$279:$H$1191,H992)</f>
        <v>2</v>
      </c>
      <c r="B992" s="488">
        <v>46111.0</v>
      </c>
      <c r="C992" s="91" t="s">
        <v>83</v>
      </c>
      <c r="D992" s="91" t="s">
        <v>125</v>
      </c>
      <c r="E992" s="91">
        <f t="shared" si="1"/>
        <v>253</v>
      </c>
      <c r="F992" s="178">
        <v>46085.0</v>
      </c>
      <c r="G992" s="91">
        <v>9399.0</v>
      </c>
      <c r="H992" s="91" t="s">
        <v>11815</v>
      </c>
      <c r="I992" s="97" t="s">
        <v>11816</v>
      </c>
      <c r="J992" s="97" t="s">
        <v>11817</v>
      </c>
      <c r="K992" s="313" t="s">
        <v>11818</v>
      </c>
      <c r="L992" s="91" t="s">
        <v>11819</v>
      </c>
      <c r="M992" s="91" t="s">
        <v>11820</v>
      </c>
      <c r="N992" s="183">
        <v>45774.0</v>
      </c>
      <c r="O992" s="176">
        <v>45834.0</v>
      </c>
      <c r="P992" s="91" t="s">
        <v>86</v>
      </c>
      <c r="Q992" s="91">
        <v>1.0</v>
      </c>
      <c r="R992" s="179" t="s">
        <v>381</v>
      </c>
      <c r="S992" s="179" t="s">
        <v>145</v>
      </c>
      <c r="T992" s="179" t="s">
        <v>101</v>
      </c>
      <c r="U992" s="179" t="s">
        <v>1050</v>
      </c>
      <c r="V992" s="182"/>
      <c r="W992" s="179" t="s">
        <v>1035</v>
      </c>
      <c r="X992" s="182"/>
      <c r="Y992" s="180" t="s">
        <v>11821</v>
      </c>
      <c r="Z992" s="88"/>
      <c r="AA992" s="88"/>
    </row>
    <row r="993" ht="22.5" customHeight="1">
      <c r="A993" s="91">
        <f>COUNTIF('Call &amp; Chat K.-Laura'!$H$279:$H$1191,H993)</f>
        <v>2</v>
      </c>
      <c r="B993" s="176">
        <v>46090.0</v>
      </c>
      <c r="C993" s="91" t="s">
        <v>83</v>
      </c>
      <c r="D993" s="91" t="s">
        <v>125</v>
      </c>
      <c r="E993" s="91">
        <f t="shared" si="1"/>
        <v>254</v>
      </c>
      <c r="F993" s="178">
        <v>46085.0</v>
      </c>
      <c r="G993" s="91">
        <v>9402.0</v>
      </c>
      <c r="H993" s="91" t="s">
        <v>11822</v>
      </c>
      <c r="I993" s="97" t="s">
        <v>11824</v>
      </c>
      <c r="J993" s="97" t="s">
        <v>11825</v>
      </c>
      <c r="K993" s="313" t="s">
        <v>11825</v>
      </c>
      <c r="L993" s="91" t="s">
        <v>11826</v>
      </c>
      <c r="M993" s="91" t="s">
        <v>11826</v>
      </c>
      <c r="N993" s="183">
        <v>45774.0</v>
      </c>
      <c r="O993" s="176">
        <v>45834.0</v>
      </c>
      <c r="P993" s="91" t="s">
        <v>124</v>
      </c>
      <c r="Q993" s="91">
        <v>1.0</v>
      </c>
      <c r="R993" s="179" t="s">
        <v>126</v>
      </c>
      <c r="S993" s="179" t="s">
        <v>145</v>
      </c>
      <c r="T993" s="179" t="s">
        <v>101</v>
      </c>
      <c r="U993" s="179" t="s">
        <v>131</v>
      </c>
      <c r="V993" s="182"/>
      <c r="W993" s="179" t="s">
        <v>1035</v>
      </c>
      <c r="X993" s="182"/>
      <c r="Y993" s="616"/>
      <c r="Z993" s="88"/>
      <c r="AA993" s="88"/>
    </row>
    <row r="994" ht="22.5" customHeight="1">
      <c r="A994" s="91">
        <f>COUNTIF('Call &amp; Chat K.-Laura'!$H$279:$H$1191,H994)</f>
        <v>2</v>
      </c>
      <c r="B994" s="176">
        <v>46090.0</v>
      </c>
      <c r="C994" s="91" t="s">
        <v>83</v>
      </c>
      <c r="D994" s="91" t="s">
        <v>125</v>
      </c>
      <c r="E994" s="91">
        <f t="shared" si="1"/>
        <v>255</v>
      </c>
      <c r="F994" s="178">
        <v>46085.0</v>
      </c>
      <c r="G994" s="91">
        <v>9403.0</v>
      </c>
      <c r="H994" s="91" t="s">
        <v>11827</v>
      </c>
      <c r="I994" s="97" t="s">
        <v>11828</v>
      </c>
      <c r="J994" s="97" t="s">
        <v>11829</v>
      </c>
      <c r="K994" s="313" t="s">
        <v>11829</v>
      </c>
      <c r="L994" s="91" t="s">
        <v>11830</v>
      </c>
      <c r="M994" s="91" t="s">
        <v>11831</v>
      </c>
      <c r="N994" s="183">
        <v>45774.0</v>
      </c>
      <c r="O994" s="176">
        <v>45834.0</v>
      </c>
      <c r="P994" s="91" t="s">
        <v>124</v>
      </c>
      <c r="Q994" s="91">
        <v>1.0</v>
      </c>
      <c r="R994" s="179" t="s">
        <v>126</v>
      </c>
      <c r="S994" s="179" t="s">
        <v>145</v>
      </c>
      <c r="T994" s="179" t="s">
        <v>101</v>
      </c>
      <c r="U994" s="179" t="s">
        <v>131</v>
      </c>
      <c r="V994" s="182"/>
      <c r="W994" s="179" t="s">
        <v>1035</v>
      </c>
      <c r="X994" s="182"/>
      <c r="Y994" s="616"/>
      <c r="Z994" s="88"/>
      <c r="AA994" s="88"/>
    </row>
    <row r="995" ht="22.5" customHeight="1">
      <c r="A995" s="91">
        <f>COUNTIF('Call &amp; Chat K.-Laura'!$H$279:$H$1191,H995)</f>
        <v>2</v>
      </c>
      <c r="B995" s="176">
        <v>46090.0</v>
      </c>
      <c r="C995" s="91" t="s">
        <v>83</v>
      </c>
      <c r="D995" s="91" t="s">
        <v>125</v>
      </c>
      <c r="E995" s="91">
        <f t="shared" si="1"/>
        <v>256</v>
      </c>
      <c r="F995" s="178">
        <v>46085.0</v>
      </c>
      <c r="G995" s="91">
        <v>9404.0</v>
      </c>
      <c r="H995" s="91" t="s">
        <v>11833</v>
      </c>
      <c r="I995" s="97" t="s">
        <v>11834</v>
      </c>
      <c r="J995" s="97" t="s">
        <v>11835</v>
      </c>
      <c r="K995" s="313" t="s">
        <v>11835</v>
      </c>
      <c r="L995" s="91" t="s">
        <v>11836</v>
      </c>
      <c r="M995" s="91" t="s">
        <v>11836</v>
      </c>
      <c r="N995" s="183">
        <v>45775.0</v>
      </c>
      <c r="O995" s="176">
        <v>45834.0</v>
      </c>
      <c r="P995" s="91" t="s">
        <v>124</v>
      </c>
      <c r="Q995" s="91">
        <v>1.0</v>
      </c>
      <c r="R995" s="179" t="s">
        <v>99</v>
      </c>
      <c r="S995" s="179" t="s">
        <v>145</v>
      </c>
      <c r="T995" s="179" t="s">
        <v>101</v>
      </c>
      <c r="U995" s="179" t="s">
        <v>131</v>
      </c>
      <c r="V995" s="182"/>
      <c r="W995" s="179" t="s">
        <v>1035</v>
      </c>
      <c r="X995" s="182"/>
      <c r="Y995" s="616"/>
      <c r="Z995" s="88"/>
      <c r="AA995" s="88"/>
    </row>
    <row r="996" ht="22.5" customHeight="1">
      <c r="A996" s="91">
        <f>COUNTIF('Call &amp; Chat K.-Laura'!$H$279:$H$1191,H996)</f>
        <v>2</v>
      </c>
      <c r="B996" s="176">
        <v>46090.0</v>
      </c>
      <c r="C996" s="91" t="s">
        <v>83</v>
      </c>
      <c r="D996" s="91" t="s">
        <v>125</v>
      </c>
      <c r="E996" s="91">
        <f t="shared" si="1"/>
        <v>257</v>
      </c>
      <c r="F996" s="178">
        <v>46085.0</v>
      </c>
      <c r="G996" s="91">
        <v>9408.0</v>
      </c>
      <c r="H996" s="91" t="s">
        <v>10491</v>
      </c>
      <c r="I996" s="97" t="s">
        <v>10492</v>
      </c>
      <c r="J996" s="97" t="s">
        <v>10494</v>
      </c>
      <c r="K996" s="313" t="s">
        <v>10494</v>
      </c>
      <c r="L996" s="91" t="s">
        <v>10495</v>
      </c>
      <c r="M996" s="91" t="s">
        <v>10495</v>
      </c>
      <c r="N996" s="183">
        <v>45775.0</v>
      </c>
      <c r="O996" s="176">
        <v>45834.0</v>
      </c>
      <c r="P996" s="91" t="s">
        <v>124</v>
      </c>
      <c r="Q996" s="91">
        <v>1.0</v>
      </c>
      <c r="R996" s="179" t="s">
        <v>126</v>
      </c>
      <c r="S996" s="179" t="s">
        <v>145</v>
      </c>
      <c r="T996" s="179" t="s">
        <v>101</v>
      </c>
      <c r="U996" s="179" t="s">
        <v>131</v>
      </c>
      <c r="V996" s="182"/>
      <c r="W996" s="179" t="s">
        <v>1035</v>
      </c>
      <c r="X996" s="182"/>
      <c r="Y996" s="616"/>
      <c r="Z996" s="88"/>
      <c r="AA996" s="88"/>
    </row>
    <row r="997" ht="22.5" customHeight="1">
      <c r="A997" s="91">
        <f>COUNTIF('Call &amp; Chat K.-Laura'!$H$279:$H$1191,H997)</f>
        <v>2</v>
      </c>
      <c r="B997" s="176">
        <v>46090.0</v>
      </c>
      <c r="C997" s="91" t="s">
        <v>83</v>
      </c>
      <c r="D997" s="91" t="s">
        <v>125</v>
      </c>
      <c r="E997" s="91">
        <f t="shared" si="1"/>
        <v>258</v>
      </c>
      <c r="F997" s="178">
        <v>46085.0</v>
      </c>
      <c r="G997" s="91">
        <v>9410.0</v>
      </c>
      <c r="H997" s="91" t="s">
        <v>10501</v>
      </c>
      <c r="I997" s="97" t="s">
        <v>10503</v>
      </c>
      <c r="J997" s="97" t="s">
        <v>10505</v>
      </c>
      <c r="K997" s="313" t="s">
        <v>10505</v>
      </c>
      <c r="L997" s="91" t="s">
        <v>10508</v>
      </c>
      <c r="M997" s="91" t="s">
        <v>10510</v>
      </c>
      <c r="N997" s="183">
        <v>45776.0</v>
      </c>
      <c r="O997" s="176">
        <v>45834.0</v>
      </c>
      <c r="P997" s="91" t="s">
        <v>124</v>
      </c>
      <c r="Q997" s="91">
        <v>1.0</v>
      </c>
      <c r="R997" s="179" t="s">
        <v>251</v>
      </c>
      <c r="S997" s="179" t="s">
        <v>195</v>
      </c>
      <c r="T997" s="179" t="s">
        <v>128</v>
      </c>
      <c r="U997" s="179" t="s">
        <v>131</v>
      </c>
      <c r="V997" s="182"/>
      <c r="W997" s="179" t="s">
        <v>1035</v>
      </c>
      <c r="X997" s="182"/>
      <c r="Y997" s="616"/>
      <c r="Z997" s="88"/>
      <c r="AA997" s="88"/>
    </row>
    <row r="998" ht="22.5" customHeight="1">
      <c r="A998" s="91">
        <f>COUNTIF('Call &amp; Chat K.-Laura'!$H$279:$H$1191,H998)</f>
        <v>2</v>
      </c>
      <c r="B998" s="176">
        <v>46090.0</v>
      </c>
      <c r="C998" s="91" t="s">
        <v>83</v>
      </c>
      <c r="D998" s="91" t="s">
        <v>125</v>
      </c>
      <c r="E998" s="91">
        <f t="shared" si="1"/>
        <v>259</v>
      </c>
      <c r="F998" s="178">
        <v>46085.0</v>
      </c>
      <c r="G998" s="91">
        <v>9412.0</v>
      </c>
      <c r="H998" s="91" t="s">
        <v>10515</v>
      </c>
      <c r="I998" s="97" t="s">
        <v>10517</v>
      </c>
      <c r="J998" s="97" t="s">
        <v>10518</v>
      </c>
      <c r="K998" s="313" t="s">
        <v>10518</v>
      </c>
      <c r="L998" s="91" t="s">
        <v>10519</v>
      </c>
      <c r="M998" s="91" t="s">
        <v>10519</v>
      </c>
      <c r="N998" s="183">
        <v>45776.0</v>
      </c>
      <c r="O998" s="176">
        <v>45834.0</v>
      </c>
      <c r="P998" s="91" t="s">
        <v>124</v>
      </c>
      <c r="Q998" s="91">
        <v>1.0</v>
      </c>
      <c r="R998" s="179" t="s">
        <v>126</v>
      </c>
      <c r="S998" s="179" t="s">
        <v>145</v>
      </c>
      <c r="T998" s="179" t="s">
        <v>101</v>
      </c>
      <c r="U998" s="179" t="s">
        <v>131</v>
      </c>
      <c r="V998" s="182"/>
      <c r="W998" s="179" t="s">
        <v>1035</v>
      </c>
      <c r="X998" s="182"/>
      <c r="Y998" s="616"/>
      <c r="Z998" s="88"/>
      <c r="AA998" s="88"/>
    </row>
    <row r="999" ht="22.5" customHeight="1">
      <c r="A999" s="91">
        <f>COUNTIF('Call &amp; Chat K.-Laura'!$H$279:$H$1191,H999)</f>
        <v>2</v>
      </c>
      <c r="B999" s="176">
        <v>46090.0</v>
      </c>
      <c r="C999" s="91" t="s">
        <v>83</v>
      </c>
      <c r="D999" s="91" t="s">
        <v>125</v>
      </c>
      <c r="E999" s="91">
        <f t="shared" si="1"/>
        <v>260</v>
      </c>
      <c r="F999" s="178">
        <v>46085.0</v>
      </c>
      <c r="G999" s="91">
        <v>9413.0</v>
      </c>
      <c r="H999" s="91" t="s">
        <v>10529</v>
      </c>
      <c r="I999" s="97" t="s">
        <v>10530</v>
      </c>
      <c r="J999" s="97" t="s">
        <v>10531</v>
      </c>
      <c r="K999" s="313" t="s">
        <v>10531</v>
      </c>
      <c r="L999" s="91" t="s">
        <v>10532</v>
      </c>
      <c r="M999" s="91" t="s">
        <v>10532</v>
      </c>
      <c r="N999" s="183">
        <v>45776.0</v>
      </c>
      <c r="O999" s="176">
        <v>45834.0</v>
      </c>
      <c r="P999" s="91" t="s">
        <v>124</v>
      </c>
      <c r="Q999" s="91">
        <v>1.0</v>
      </c>
      <c r="R999" s="179" t="s">
        <v>99</v>
      </c>
      <c r="S999" s="179" t="s">
        <v>145</v>
      </c>
      <c r="T999" s="179" t="s">
        <v>101</v>
      </c>
      <c r="U999" s="179" t="s">
        <v>131</v>
      </c>
      <c r="V999" s="182"/>
      <c r="W999" s="179" t="s">
        <v>1035</v>
      </c>
      <c r="X999" s="182"/>
      <c r="Y999" s="616"/>
      <c r="Z999" s="88"/>
      <c r="AA999" s="88"/>
    </row>
    <row r="1000" ht="22.5" customHeight="1">
      <c r="A1000" s="91">
        <f>COUNTIF('Call &amp; Chat K.-Laura'!$H$279:$H$1191,H1000)</f>
        <v>2</v>
      </c>
      <c r="B1000" s="176">
        <v>46090.0</v>
      </c>
      <c r="C1000" s="91" t="s">
        <v>83</v>
      </c>
      <c r="D1000" s="91" t="s">
        <v>125</v>
      </c>
      <c r="E1000" s="91">
        <f t="shared" si="1"/>
        <v>261</v>
      </c>
      <c r="F1000" s="178">
        <v>46085.0</v>
      </c>
      <c r="G1000" s="91">
        <v>9414.0</v>
      </c>
      <c r="H1000" s="91" t="s">
        <v>10541</v>
      </c>
      <c r="I1000" s="97" t="s">
        <v>10542</v>
      </c>
      <c r="J1000" s="97" t="s">
        <v>4579</v>
      </c>
      <c r="K1000" s="313" t="s">
        <v>4579</v>
      </c>
      <c r="L1000" s="91" t="s">
        <v>10543</v>
      </c>
      <c r="M1000" s="91" t="s">
        <v>10543</v>
      </c>
      <c r="N1000" s="183">
        <v>45776.0</v>
      </c>
      <c r="O1000" s="176">
        <v>45834.0</v>
      </c>
      <c r="P1000" s="91" t="s">
        <v>143</v>
      </c>
      <c r="Q1000" s="91">
        <v>1.0</v>
      </c>
      <c r="R1000" s="179" t="s">
        <v>126</v>
      </c>
      <c r="S1000" s="179" t="s">
        <v>195</v>
      </c>
      <c r="T1000" s="179" t="s">
        <v>128</v>
      </c>
      <c r="U1000" s="179" t="s">
        <v>131</v>
      </c>
      <c r="V1000" s="182"/>
      <c r="W1000" s="179" t="s">
        <v>1035</v>
      </c>
      <c r="X1000" s="182"/>
      <c r="Y1000" s="616"/>
      <c r="Z1000" s="88"/>
      <c r="AA1000" s="88"/>
    </row>
    <row r="1001" ht="22.5" customHeight="1">
      <c r="A1001" s="91">
        <f>COUNTIF('Call &amp; Chat K.-Laura'!$H$279:$H$1191,H1001)</f>
        <v>2</v>
      </c>
      <c r="B1001" s="176">
        <v>46090.0</v>
      </c>
      <c r="C1001" s="91" t="s">
        <v>83</v>
      </c>
      <c r="D1001" s="91" t="s">
        <v>125</v>
      </c>
      <c r="E1001" s="91">
        <f t="shared" si="1"/>
        <v>262</v>
      </c>
      <c r="F1001" s="178">
        <v>46085.0</v>
      </c>
      <c r="G1001" s="91">
        <v>9415.0</v>
      </c>
      <c r="H1001" s="91" t="s">
        <v>11847</v>
      </c>
      <c r="I1001" s="97" t="s">
        <v>11848</v>
      </c>
      <c r="J1001" s="97" t="s">
        <v>11849</v>
      </c>
      <c r="K1001" s="313" t="s">
        <v>11849</v>
      </c>
      <c r="L1001" s="91" t="s">
        <v>11850</v>
      </c>
      <c r="M1001" s="91" t="s">
        <v>11850</v>
      </c>
      <c r="N1001" s="183">
        <v>45777.0</v>
      </c>
      <c r="O1001" s="176">
        <v>45834.0</v>
      </c>
      <c r="P1001" s="91" t="s">
        <v>124</v>
      </c>
      <c r="Q1001" s="91">
        <v>1.0</v>
      </c>
      <c r="R1001" s="179" t="s">
        <v>251</v>
      </c>
      <c r="S1001" s="179" t="s">
        <v>195</v>
      </c>
      <c r="T1001" s="179" t="s">
        <v>128</v>
      </c>
      <c r="U1001" s="179" t="s">
        <v>131</v>
      </c>
      <c r="V1001" s="182"/>
      <c r="W1001" s="179" t="s">
        <v>1035</v>
      </c>
      <c r="X1001" s="182"/>
      <c r="Y1001" s="616"/>
      <c r="Z1001" s="88"/>
      <c r="AA1001" s="88"/>
    </row>
    <row r="1002" ht="22.5" customHeight="1">
      <c r="A1002" s="91">
        <f>COUNTIF('Call &amp; Chat K.-Laura'!$H$279:$H$1191,H1002)</f>
        <v>2</v>
      </c>
      <c r="B1002" s="176">
        <v>46090.0</v>
      </c>
      <c r="C1002" s="91" t="s">
        <v>83</v>
      </c>
      <c r="D1002" s="91" t="s">
        <v>125</v>
      </c>
      <c r="E1002" s="91">
        <f t="shared" si="1"/>
        <v>263</v>
      </c>
      <c r="F1002" s="178">
        <v>46085.0</v>
      </c>
      <c r="G1002" s="91">
        <v>9416.0</v>
      </c>
      <c r="H1002" s="91" t="s">
        <v>11853</v>
      </c>
      <c r="I1002" s="97" t="s">
        <v>11854</v>
      </c>
      <c r="J1002" s="97" t="s">
        <v>11855</v>
      </c>
      <c r="K1002" s="313" t="s">
        <v>11855</v>
      </c>
      <c r="L1002" s="91" t="s">
        <v>11856</v>
      </c>
      <c r="M1002" s="91" t="s">
        <v>11856</v>
      </c>
      <c r="N1002" s="183">
        <v>45777.0</v>
      </c>
      <c r="O1002" s="176">
        <v>45834.0</v>
      </c>
      <c r="P1002" s="91" t="s">
        <v>124</v>
      </c>
      <c r="Q1002" s="91">
        <v>1.0</v>
      </c>
      <c r="R1002" s="179" t="s">
        <v>99</v>
      </c>
      <c r="S1002" s="179" t="s">
        <v>145</v>
      </c>
      <c r="T1002" s="179" t="s">
        <v>101</v>
      </c>
      <c r="U1002" s="179" t="s">
        <v>131</v>
      </c>
      <c r="V1002" s="182"/>
      <c r="W1002" s="179" t="s">
        <v>1035</v>
      </c>
      <c r="X1002" s="182"/>
      <c r="Y1002" s="616"/>
      <c r="Z1002" s="88"/>
      <c r="AA1002" s="88"/>
    </row>
    <row r="1003" ht="22.5" customHeight="1">
      <c r="A1003" s="91">
        <f>COUNTIF('Call &amp; Chat K.-Laura'!$H$279:$H$1191,H1003)</f>
        <v>2</v>
      </c>
      <c r="B1003" s="176">
        <v>46090.0</v>
      </c>
      <c r="C1003" s="91" t="s">
        <v>83</v>
      </c>
      <c r="D1003" s="91" t="s">
        <v>125</v>
      </c>
      <c r="E1003" s="91">
        <f t="shared" si="1"/>
        <v>264</v>
      </c>
      <c r="F1003" s="178">
        <v>46085.0</v>
      </c>
      <c r="G1003" s="91">
        <v>9417.0</v>
      </c>
      <c r="H1003" s="91" t="s">
        <v>11859</v>
      </c>
      <c r="I1003" s="97" t="s">
        <v>11860</v>
      </c>
      <c r="J1003" s="97" t="s">
        <v>11861</v>
      </c>
      <c r="K1003" s="313" t="s">
        <v>11861</v>
      </c>
      <c r="L1003" s="91" t="s">
        <v>11862</v>
      </c>
      <c r="M1003" s="91" t="s">
        <v>11863</v>
      </c>
      <c r="N1003" s="183">
        <v>45777.0</v>
      </c>
      <c r="O1003" s="176">
        <v>45834.0</v>
      </c>
      <c r="P1003" s="91" t="s">
        <v>143</v>
      </c>
      <c r="Q1003" s="91">
        <v>1.0</v>
      </c>
      <c r="R1003" s="179" t="s">
        <v>126</v>
      </c>
      <c r="S1003" s="179" t="s">
        <v>145</v>
      </c>
      <c r="T1003" s="179" t="s">
        <v>101</v>
      </c>
      <c r="U1003" s="179" t="s">
        <v>131</v>
      </c>
      <c r="V1003" s="182"/>
      <c r="W1003" s="179" t="s">
        <v>1035</v>
      </c>
      <c r="X1003" s="182"/>
      <c r="Y1003" s="616"/>
      <c r="Z1003" s="88"/>
      <c r="AA1003" s="88"/>
    </row>
    <row r="1004" ht="22.5" customHeight="1">
      <c r="A1004" s="91">
        <f>COUNTIF('Call &amp; Chat K.-Laura'!$H$279:$H$1191,H1004)</f>
        <v>2</v>
      </c>
      <c r="B1004" s="176">
        <v>46090.0</v>
      </c>
      <c r="C1004" s="91" t="s">
        <v>83</v>
      </c>
      <c r="D1004" s="91" t="s">
        <v>125</v>
      </c>
      <c r="E1004" s="91">
        <f t="shared" si="1"/>
        <v>265</v>
      </c>
      <c r="F1004" s="178">
        <v>46090.0</v>
      </c>
      <c r="G1004" s="91">
        <v>10589.0</v>
      </c>
      <c r="H1004" s="330">
        <v>17707.0</v>
      </c>
      <c r="I1004" s="97" t="s">
        <v>10786</v>
      </c>
      <c r="J1004" s="97" t="s">
        <v>10788</v>
      </c>
      <c r="K1004" s="313" t="s">
        <v>10788</v>
      </c>
      <c r="L1004" s="91">
        <v>8.1353313214E10</v>
      </c>
      <c r="M1004" s="91">
        <v>8.1353313214E10</v>
      </c>
      <c r="N1004" s="848">
        <v>46053.0</v>
      </c>
      <c r="O1004" s="176">
        <v>46067.0</v>
      </c>
      <c r="P1004" s="91" t="s">
        <v>143</v>
      </c>
      <c r="Q1004" s="91">
        <v>1.0</v>
      </c>
      <c r="R1004" s="179" t="s">
        <v>126</v>
      </c>
      <c r="S1004" s="179" t="s">
        <v>145</v>
      </c>
      <c r="T1004" s="179" t="s">
        <v>101</v>
      </c>
      <c r="U1004" s="179" t="s">
        <v>131</v>
      </c>
      <c r="V1004" s="182"/>
      <c r="W1004" s="179" t="s">
        <v>1035</v>
      </c>
      <c r="X1004" s="182"/>
      <c r="Y1004" s="616"/>
      <c r="Z1004" s="88"/>
      <c r="AA1004" s="88"/>
    </row>
    <row r="1005" ht="22.5" customHeight="1">
      <c r="A1005" s="91">
        <f>COUNTIF('Call &amp; Chat K.-Laura'!$H$279:$H$1191,H1005)</f>
        <v>2</v>
      </c>
      <c r="B1005" s="176">
        <v>46090.0</v>
      </c>
      <c r="C1005" s="91" t="s">
        <v>83</v>
      </c>
      <c r="D1005" s="91" t="s">
        <v>125</v>
      </c>
      <c r="E1005" s="91">
        <f t="shared" si="1"/>
        <v>266</v>
      </c>
      <c r="F1005" s="178">
        <v>46090.0</v>
      </c>
      <c r="G1005" s="91">
        <v>10664.0</v>
      </c>
      <c r="H1005" s="330">
        <v>17821.0</v>
      </c>
      <c r="I1005" s="97" t="s">
        <v>9808</v>
      </c>
      <c r="J1005" s="97" t="s">
        <v>10797</v>
      </c>
      <c r="K1005" s="313" t="s">
        <v>10797</v>
      </c>
      <c r="L1005" s="91">
        <v>8.1353481877E10</v>
      </c>
      <c r="M1005" s="91">
        <v>8.1353481788E10</v>
      </c>
      <c r="N1005" s="848">
        <v>46065.0</v>
      </c>
      <c r="O1005" s="176">
        <v>46079.0</v>
      </c>
      <c r="P1005" s="91" t="s">
        <v>124</v>
      </c>
      <c r="Q1005" s="91">
        <v>1.0</v>
      </c>
      <c r="R1005" s="179" t="s">
        <v>126</v>
      </c>
      <c r="S1005" s="179" t="s">
        <v>145</v>
      </c>
      <c r="T1005" s="179" t="s">
        <v>101</v>
      </c>
      <c r="U1005" s="179" t="s">
        <v>131</v>
      </c>
      <c r="V1005" s="182"/>
      <c r="W1005" s="179" t="s">
        <v>1035</v>
      </c>
      <c r="X1005" s="182"/>
      <c r="Y1005" s="616"/>
      <c r="Z1005" s="88"/>
      <c r="AA1005" s="88"/>
    </row>
    <row r="1006" ht="22.5" customHeight="1">
      <c r="A1006" s="91">
        <f>COUNTIF('Call &amp; Chat K.-Laura'!$H$279:$H$1191,H1006)</f>
        <v>2</v>
      </c>
      <c r="B1006" s="176">
        <v>46090.0</v>
      </c>
      <c r="C1006" s="91" t="s">
        <v>83</v>
      </c>
      <c r="D1006" s="91" t="s">
        <v>125</v>
      </c>
      <c r="E1006" s="91">
        <f t="shared" si="1"/>
        <v>267</v>
      </c>
      <c r="F1006" s="178">
        <v>46090.0</v>
      </c>
      <c r="G1006" s="91">
        <v>3918.0</v>
      </c>
      <c r="H1006" s="330">
        <v>5150.0</v>
      </c>
      <c r="I1006" s="97" t="s">
        <v>10805</v>
      </c>
      <c r="J1006" s="97" t="s">
        <v>10806</v>
      </c>
      <c r="K1006" s="313" t="s">
        <v>10806</v>
      </c>
      <c r="L1006" s="91">
        <v>8.1355556751E10</v>
      </c>
      <c r="M1006" s="91">
        <v>8.1355556751E10</v>
      </c>
      <c r="N1006" s="848">
        <v>44643.0</v>
      </c>
      <c r="O1006" s="176">
        <v>45834.0</v>
      </c>
      <c r="P1006" s="91" t="s">
        <v>124</v>
      </c>
      <c r="Q1006" s="91">
        <v>0.0</v>
      </c>
      <c r="R1006" s="179" t="s">
        <v>292</v>
      </c>
      <c r="S1006" s="179" t="s">
        <v>292</v>
      </c>
      <c r="T1006" s="179" t="s">
        <v>101</v>
      </c>
      <c r="U1006" s="179" t="s">
        <v>873</v>
      </c>
      <c r="V1006" s="182"/>
      <c r="W1006" s="179" t="s">
        <v>1035</v>
      </c>
      <c r="X1006" s="182"/>
      <c r="Y1006" s="180" t="s">
        <v>11867</v>
      </c>
      <c r="Z1006" s="88"/>
      <c r="AA1006" s="88"/>
    </row>
    <row r="1007" ht="22.5" customHeight="1">
      <c r="A1007" s="91">
        <f>COUNTIF('Call &amp; Chat K.-Laura'!$H$279:$H$1191,H1007)</f>
        <v>2</v>
      </c>
      <c r="B1007" s="176">
        <v>46090.0</v>
      </c>
      <c r="C1007" s="91" t="s">
        <v>83</v>
      </c>
      <c r="D1007" s="91" t="s">
        <v>125</v>
      </c>
      <c r="E1007" s="91">
        <f t="shared" si="1"/>
        <v>268</v>
      </c>
      <c r="F1007" s="178">
        <v>46090.0</v>
      </c>
      <c r="G1007" s="91">
        <v>9643.0</v>
      </c>
      <c r="H1007" s="330">
        <v>15889.0</v>
      </c>
      <c r="I1007" s="97" t="s">
        <v>10814</v>
      </c>
      <c r="J1007" s="97" t="s">
        <v>10815</v>
      </c>
      <c r="K1007" s="313" t="s">
        <v>10815</v>
      </c>
      <c r="L1007" s="91">
        <v>8.1355565707E10</v>
      </c>
      <c r="M1007" s="91">
        <v>8.1355565707E10</v>
      </c>
      <c r="N1007" s="848">
        <v>45854.0</v>
      </c>
      <c r="O1007" s="176">
        <v>45868.0</v>
      </c>
      <c r="P1007" s="91" t="s">
        <v>124</v>
      </c>
      <c r="Q1007" s="91">
        <v>1.0</v>
      </c>
      <c r="R1007" s="179" t="s">
        <v>126</v>
      </c>
      <c r="S1007" s="179" t="s">
        <v>145</v>
      </c>
      <c r="T1007" s="179" t="s">
        <v>101</v>
      </c>
      <c r="U1007" s="179" t="s">
        <v>131</v>
      </c>
      <c r="V1007" s="182"/>
      <c r="W1007" s="179" t="s">
        <v>1035</v>
      </c>
      <c r="X1007" s="182"/>
      <c r="Y1007" s="616"/>
      <c r="Z1007" s="88"/>
      <c r="AA1007" s="88"/>
    </row>
    <row r="1008" ht="22.5" customHeight="1">
      <c r="A1008" s="91">
        <f>COUNTIF('Call &amp; Chat K.-Laura'!$H$279:$H$1191,H1008)</f>
        <v>3</v>
      </c>
      <c r="B1008" s="176">
        <v>46090.0</v>
      </c>
      <c r="C1008" s="91" t="s">
        <v>83</v>
      </c>
      <c r="D1008" s="91" t="s">
        <v>125</v>
      </c>
      <c r="E1008" s="91">
        <f t="shared" si="1"/>
        <v>269</v>
      </c>
      <c r="F1008" s="178">
        <v>46090.0</v>
      </c>
      <c r="G1008" s="91">
        <v>7435.0</v>
      </c>
      <c r="H1008" s="330">
        <v>11253.0</v>
      </c>
      <c r="I1008" s="97" t="s">
        <v>6502</v>
      </c>
      <c r="J1008" s="97" t="s">
        <v>6503</v>
      </c>
      <c r="K1008" s="313" t="s">
        <v>6503</v>
      </c>
      <c r="L1008" s="91">
        <v>8.1355953334E10</v>
      </c>
      <c r="M1008" s="91">
        <v>8.1355953334E10</v>
      </c>
      <c r="N1008" s="848">
        <v>45325.0</v>
      </c>
      <c r="O1008" s="176">
        <v>45834.0</v>
      </c>
      <c r="P1008" s="91" t="s">
        <v>124</v>
      </c>
      <c r="Q1008" s="91">
        <v>1.0</v>
      </c>
      <c r="R1008" s="179" t="s">
        <v>126</v>
      </c>
      <c r="S1008" s="179" t="s">
        <v>145</v>
      </c>
      <c r="T1008" s="179" t="s">
        <v>101</v>
      </c>
      <c r="U1008" s="179" t="s">
        <v>131</v>
      </c>
      <c r="V1008" s="182"/>
      <c r="W1008" s="179" t="s">
        <v>1035</v>
      </c>
      <c r="X1008" s="182"/>
      <c r="Y1008" s="182"/>
      <c r="Z1008" s="88"/>
      <c r="AA1008" s="88"/>
    </row>
    <row r="1009" ht="22.5" customHeight="1">
      <c r="A1009" s="91">
        <f>COUNTIF('Call &amp; Chat K.-Laura'!$H$279:$H$1191,H1009)</f>
        <v>2</v>
      </c>
      <c r="B1009" s="176">
        <v>46090.0</v>
      </c>
      <c r="C1009" s="91" t="s">
        <v>83</v>
      </c>
      <c r="D1009" s="91" t="s">
        <v>125</v>
      </c>
      <c r="E1009" s="91">
        <f t="shared" si="1"/>
        <v>270</v>
      </c>
      <c r="F1009" s="178">
        <v>46090.0</v>
      </c>
      <c r="G1009" s="91">
        <v>7268.0</v>
      </c>
      <c r="H1009" s="330">
        <v>10950.0</v>
      </c>
      <c r="I1009" s="97" t="s">
        <v>10818</v>
      </c>
      <c r="J1009" s="97" t="s">
        <v>10818</v>
      </c>
      <c r="K1009" s="313" t="s">
        <v>10818</v>
      </c>
      <c r="L1009" s="91">
        <v>8.1356150731E10</v>
      </c>
      <c r="M1009" s="91">
        <v>8.1356150731E10</v>
      </c>
      <c r="N1009" s="848">
        <v>45293.0</v>
      </c>
      <c r="O1009" s="176">
        <v>45834.0</v>
      </c>
      <c r="P1009" s="91" t="s">
        <v>124</v>
      </c>
      <c r="Q1009" s="91">
        <v>1.0</v>
      </c>
      <c r="R1009" s="179" t="s">
        <v>126</v>
      </c>
      <c r="S1009" s="179" t="s">
        <v>145</v>
      </c>
      <c r="T1009" s="179" t="s">
        <v>101</v>
      </c>
      <c r="U1009" s="179" t="s">
        <v>131</v>
      </c>
      <c r="V1009" s="182"/>
      <c r="W1009" s="179" t="s">
        <v>1035</v>
      </c>
      <c r="X1009" s="182"/>
      <c r="Y1009" s="616"/>
      <c r="Z1009" s="88"/>
      <c r="AA1009" s="88"/>
    </row>
    <row r="1010" ht="22.5" customHeight="1">
      <c r="A1010" s="91">
        <f>COUNTIF('Call &amp; Chat K.-Laura'!$H$279:$H$1191,H1010)</f>
        <v>2</v>
      </c>
      <c r="B1010" s="176">
        <v>46090.0</v>
      </c>
      <c r="C1010" s="91" t="s">
        <v>83</v>
      </c>
      <c r="D1010" s="91" t="s">
        <v>125</v>
      </c>
      <c r="E1010" s="91">
        <f t="shared" si="1"/>
        <v>271</v>
      </c>
      <c r="F1010" s="178">
        <v>46090.0</v>
      </c>
      <c r="G1010" s="91">
        <v>9926.0</v>
      </c>
      <c r="H1010" s="330">
        <v>16503.0</v>
      </c>
      <c r="I1010" s="97" t="s">
        <v>10821</v>
      </c>
      <c r="J1010" s="97" t="s">
        <v>10822</v>
      </c>
      <c r="K1010" s="313" t="s">
        <v>10823</v>
      </c>
      <c r="L1010" s="91">
        <v>8.1356562608E10</v>
      </c>
      <c r="M1010" s="91">
        <v>8.1289778697E10</v>
      </c>
      <c r="N1010" s="848">
        <v>45933.0</v>
      </c>
      <c r="O1010" s="176">
        <v>45947.0</v>
      </c>
      <c r="P1010" s="91" t="s">
        <v>98</v>
      </c>
      <c r="Q1010" s="91">
        <v>1.0</v>
      </c>
      <c r="R1010" s="179" t="s">
        <v>126</v>
      </c>
      <c r="S1010" s="179" t="s">
        <v>145</v>
      </c>
      <c r="T1010" s="179" t="s">
        <v>101</v>
      </c>
      <c r="U1010" s="179" t="s">
        <v>131</v>
      </c>
      <c r="V1010" s="182"/>
      <c r="W1010" s="179" t="s">
        <v>1035</v>
      </c>
      <c r="X1010" s="182"/>
      <c r="Y1010" s="616"/>
      <c r="Z1010" s="88"/>
      <c r="AA1010" s="88"/>
    </row>
    <row r="1011" ht="21.75" customHeight="1">
      <c r="A1011" s="91">
        <f>COUNTIF('Call &amp; Chat K.-Laura'!$H$279:$H$1191,H1011)</f>
        <v>2</v>
      </c>
      <c r="B1011" s="488">
        <v>46111.0</v>
      </c>
      <c r="C1011" s="91" t="s">
        <v>83</v>
      </c>
      <c r="D1011" s="91" t="s">
        <v>125</v>
      </c>
      <c r="E1011" s="91">
        <f t="shared" si="1"/>
        <v>272</v>
      </c>
      <c r="F1011" s="178">
        <v>46090.0</v>
      </c>
      <c r="G1011" s="91">
        <v>365.0</v>
      </c>
      <c r="H1011" s="330">
        <v>532.0</v>
      </c>
      <c r="I1011" s="97" t="s">
        <v>10826</v>
      </c>
      <c r="J1011" s="97" t="s">
        <v>10827</v>
      </c>
      <c r="K1011" s="313" t="s">
        <v>10827</v>
      </c>
      <c r="L1011" s="91">
        <v>8.1356625662E10</v>
      </c>
      <c r="M1011" s="91">
        <v>8.1356625662E10</v>
      </c>
      <c r="N1011" s="848">
        <v>44319.0</v>
      </c>
      <c r="O1011" s="176">
        <v>45834.0</v>
      </c>
      <c r="P1011" s="91" t="s">
        <v>124</v>
      </c>
      <c r="Q1011" s="91">
        <v>1.0</v>
      </c>
      <c r="R1011" s="179" t="s">
        <v>381</v>
      </c>
      <c r="S1011" s="179" t="s">
        <v>145</v>
      </c>
      <c r="T1011" s="179" t="s">
        <v>101</v>
      </c>
      <c r="U1011" s="179" t="s">
        <v>1050</v>
      </c>
      <c r="V1011" s="182"/>
      <c r="W1011" s="179" t="s">
        <v>1035</v>
      </c>
      <c r="X1011" s="182"/>
      <c r="Y1011" s="180" t="s">
        <v>11876</v>
      </c>
      <c r="Z1011" s="88"/>
      <c r="AA1011" s="88"/>
    </row>
    <row r="1012" ht="22.5" customHeight="1">
      <c r="A1012" s="91">
        <f>COUNTIF('Call &amp; Chat K.-Laura'!$H$279:$H$1191,H1012)</f>
        <v>2</v>
      </c>
      <c r="B1012" s="176">
        <v>46090.0</v>
      </c>
      <c r="C1012" s="91" t="s">
        <v>83</v>
      </c>
      <c r="D1012" s="91" t="s">
        <v>125</v>
      </c>
      <c r="E1012" s="91">
        <f t="shared" si="1"/>
        <v>273</v>
      </c>
      <c r="F1012" s="178">
        <v>46090.0</v>
      </c>
      <c r="G1012" s="91">
        <v>7956.0</v>
      </c>
      <c r="H1012" s="330">
        <v>12273.0</v>
      </c>
      <c r="I1012" s="97" t="s">
        <v>5489</v>
      </c>
      <c r="J1012" s="97" t="s">
        <v>5490</v>
      </c>
      <c r="K1012" s="313" t="s">
        <v>5490</v>
      </c>
      <c r="L1012" s="91">
        <v>8.1357151092E10</v>
      </c>
      <c r="M1012" s="91">
        <v>8.1357151092E10</v>
      </c>
      <c r="N1012" s="848">
        <v>45441.0</v>
      </c>
      <c r="O1012" s="176">
        <v>45834.0</v>
      </c>
      <c r="P1012" s="91" t="s">
        <v>213</v>
      </c>
      <c r="Q1012" s="91">
        <v>1.0</v>
      </c>
      <c r="R1012" s="179" t="s">
        <v>126</v>
      </c>
      <c r="S1012" s="179" t="s">
        <v>145</v>
      </c>
      <c r="T1012" s="179" t="s">
        <v>101</v>
      </c>
      <c r="U1012" s="179" t="s">
        <v>131</v>
      </c>
      <c r="V1012" s="182"/>
      <c r="W1012" s="179" t="s">
        <v>1035</v>
      </c>
      <c r="X1012" s="182"/>
      <c r="Y1012" s="616"/>
      <c r="Z1012" s="88"/>
      <c r="AA1012" s="88"/>
    </row>
    <row r="1013" ht="22.5" customHeight="1">
      <c r="A1013" s="91">
        <f>COUNTIF('Call &amp; Chat K.-Laura'!$H$279:$H$1191,H1013)</f>
        <v>2</v>
      </c>
      <c r="B1013" s="176">
        <v>46090.0</v>
      </c>
      <c r="C1013" s="91" t="s">
        <v>83</v>
      </c>
      <c r="D1013" s="91" t="s">
        <v>125</v>
      </c>
      <c r="E1013" s="91">
        <f t="shared" si="1"/>
        <v>274</v>
      </c>
      <c r="F1013" s="178">
        <v>46090.0</v>
      </c>
      <c r="G1013" s="91">
        <v>10713.0</v>
      </c>
      <c r="H1013" s="330">
        <v>17900.0</v>
      </c>
      <c r="I1013" s="97" t="s">
        <v>2340</v>
      </c>
      <c r="J1013" s="97" t="s">
        <v>2341</v>
      </c>
      <c r="K1013" s="313" t="s">
        <v>2341</v>
      </c>
      <c r="L1013" s="91">
        <v>8.1357202912E10</v>
      </c>
      <c r="M1013" s="91">
        <v>8.1357202912E10</v>
      </c>
      <c r="N1013" s="848">
        <v>46071.0</v>
      </c>
      <c r="O1013" s="176">
        <v>46085.0</v>
      </c>
      <c r="P1013" s="91" t="s">
        <v>124</v>
      </c>
      <c r="Q1013" s="91">
        <v>1.0</v>
      </c>
      <c r="R1013" s="179" t="s">
        <v>126</v>
      </c>
      <c r="S1013" s="179" t="s">
        <v>145</v>
      </c>
      <c r="T1013" s="179" t="s">
        <v>101</v>
      </c>
      <c r="U1013" s="179" t="s">
        <v>131</v>
      </c>
      <c r="V1013" s="182"/>
      <c r="W1013" s="179" t="s">
        <v>1035</v>
      </c>
      <c r="X1013" s="182"/>
      <c r="Y1013" s="616"/>
      <c r="Z1013" s="88"/>
      <c r="AA1013" s="88"/>
    </row>
    <row r="1014" ht="22.5" customHeight="1">
      <c r="A1014" s="91">
        <f>COUNTIF('Call &amp; Chat K.-Laura'!$H$279:$H$1191,H1014)</f>
        <v>3</v>
      </c>
      <c r="B1014" s="176">
        <v>46090.0</v>
      </c>
      <c r="C1014" s="91" t="s">
        <v>83</v>
      </c>
      <c r="D1014" s="91" t="s">
        <v>125</v>
      </c>
      <c r="E1014" s="91">
        <f t="shared" si="1"/>
        <v>275</v>
      </c>
      <c r="F1014" s="178">
        <v>46090.0</v>
      </c>
      <c r="G1014" s="91">
        <v>7468.0</v>
      </c>
      <c r="H1014" s="330">
        <v>11319.0</v>
      </c>
      <c r="I1014" s="97" t="s">
        <v>6761</v>
      </c>
      <c r="J1014" s="97" t="s">
        <v>6762</v>
      </c>
      <c r="K1014" s="313" t="s">
        <v>6762</v>
      </c>
      <c r="L1014" s="91">
        <v>8.1357725494E10</v>
      </c>
      <c r="M1014" s="91">
        <v>8.1357725494E10</v>
      </c>
      <c r="N1014" s="848">
        <v>45332.0</v>
      </c>
      <c r="O1014" s="176">
        <v>45834.0</v>
      </c>
      <c r="P1014" s="91" t="s">
        <v>548</v>
      </c>
      <c r="Q1014" s="91">
        <v>1.0</v>
      </c>
      <c r="R1014" s="179" t="s">
        <v>251</v>
      </c>
      <c r="S1014" s="179" t="s">
        <v>195</v>
      </c>
      <c r="T1014" s="179" t="s">
        <v>128</v>
      </c>
      <c r="U1014" s="179" t="s">
        <v>131</v>
      </c>
      <c r="V1014" s="182"/>
      <c r="W1014" s="179" t="s">
        <v>1035</v>
      </c>
      <c r="X1014" s="182"/>
      <c r="Y1014" s="182"/>
      <c r="Z1014" s="88"/>
      <c r="AA1014" s="88"/>
    </row>
    <row r="1015" ht="22.5" customHeight="1">
      <c r="A1015" s="91">
        <f>COUNTIF('Call &amp; Chat K.-Laura'!$H$279:$H$1191,H1015)</f>
        <v>2</v>
      </c>
      <c r="B1015" s="176">
        <v>46090.0</v>
      </c>
      <c r="C1015" s="91" t="s">
        <v>83</v>
      </c>
      <c r="D1015" s="91" t="s">
        <v>125</v>
      </c>
      <c r="E1015" s="91">
        <f t="shared" si="1"/>
        <v>276</v>
      </c>
      <c r="F1015" s="178">
        <v>46090.0</v>
      </c>
      <c r="G1015" s="91">
        <v>7137.0</v>
      </c>
      <c r="H1015" s="330">
        <v>10670.0</v>
      </c>
      <c r="I1015" s="97" t="s">
        <v>10832</v>
      </c>
      <c r="J1015" s="97" t="s">
        <v>10833</v>
      </c>
      <c r="K1015" s="313" t="s">
        <v>10833</v>
      </c>
      <c r="L1015" s="91">
        <v>8.135818102E10</v>
      </c>
      <c r="M1015" s="91">
        <v>8.135818102E10</v>
      </c>
      <c r="N1015" s="848">
        <v>45248.0</v>
      </c>
      <c r="O1015" s="176">
        <v>45834.0</v>
      </c>
      <c r="P1015" s="91" t="s">
        <v>461</v>
      </c>
      <c r="Q1015" s="91">
        <v>1.0</v>
      </c>
      <c r="R1015" s="179" t="s">
        <v>126</v>
      </c>
      <c r="S1015" s="179" t="s">
        <v>145</v>
      </c>
      <c r="T1015" s="179" t="s">
        <v>101</v>
      </c>
      <c r="U1015" s="179" t="s">
        <v>131</v>
      </c>
      <c r="V1015" s="182"/>
      <c r="W1015" s="179" t="s">
        <v>1035</v>
      </c>
      <c r="X1015" s="182"/>
      <c r="Y1015" s="616"/>
      <c r="Z1015" s="88"/>
      <c r="AA1015" s="88"/>
    </row>
    <row r="1016" ht="22.5" customHeight="1">
      <c r="A1016" s="91">
        <f>COUNTIF('Call &amp; Chat K.-Laura'!$H$279:$H$1191,H1016)</f>
        <v>2</v>
      </c>
      <c r="B1016" s="176">
        <v>46090.0</v>
      </c>
      <c r="C1016" s="91" t="s">
        <v>83</v>
      </c>
      <c r="D1016" s="91" t="s">
        <v>125</v>
      </c>
      <c r="E1016" s="91">
        <f t="shared" si="1"/>
        <v>277</v>
      </c>
      <c r="F1016" s="178">
        <v>46090.0</v>
      </c>
      <c r="G1016" s="91">
        <v>7545.0</v>
      </c>
      <c r="H1016" s="330">
        <v>11487.0</v>
      </c>
      <c r="I1016" s="97" t="s">
        <v>5820</v>
      </c>
      <c r="J1016" s="97" t="s">
        <v>5821</v>
      </c>
      <c r="K1016" s="313" t="s">
        <v>5821</v>
      </c>
      <c r="L1016" s="91">
        <v>8.1358775528E10</v>
      </c>
      <c r="M1016" s="91">
        <v>8.1385775528E10</v>
      </c>
      <c r="N1016" s="848">
        <v>45353.0</v>
      </c>
      <c r="O1016" s="176">
        <v>45834.0</v>
      </c>
      <c r="P1016" s="91" t="s">
        <v>124</v>
      </c>
      <c r="Q1016" s="91">
        <v>1.0</v>
      </c>
      <c r="R1016" s="179" t="s">
        <v>251</v>
      </c>
      <c r="S1016" s="179" t="s">
        <v>195</v>
      </c>
      <c r="T1016" s="179" t="s">
        <v>128</v>
      </c>
      <c r="U1016" s="179" t="s">
        <v>131</v>
      </c>
      <c r="V1016" s="182"/>
      <c r="W1016" s="179" t="s">
        <v>1035</v>
      </c>
      <c r="X1016" s="182"/>
      <c r="Y1016" s="616"/>
      <c r="Z1016" s="88"/>
      <c r="AA1016" s="88"/>
    </row>
    <row r="1017" ht="22.5" customHeight="1">
      <c r="A1017" s="91">
        <f>COUNTIF('Call &amp; Chat K.-Laura'!$H$279:$H$1191,H1017)</f>
        <v>1</v>
      </c>
      <c r="B1017" s="176">
        <v>46090.0</v>
      </c>
      <c r="C1017" s="91" t="s">
        <v>83</v>
      </c>
      <c r="D1017" s="91" t="s">
        <v>125</v>
      </c>
      <c r="E1017" s="91">
        <f t="shared" si="1"/>
        <v>278</v>
      </c>
      <c r="F1017" s="178">
        <v>46090.0</v>
      </c>
      <c r="G1017" s="91">
        <v>7588.0</v>
      </c>
      <c r="H1017" s="330">
        <v>11568.0</v>
      </c>
      <c r="I1017" s="97" t="s">
        <v>11885</v>
      </c>
      <c r="J1017" s="97" t="s">
        <v>11886</v>
      </c>
      <c r="K1017" s="313" t="s">
        <v>11886</v>
      </c>
      <c r="L1017" s="91">
        <v>8.1359225096E10</v>
      </c>
      <c r="M1017" s="91">
        <v>8.1359225096E10</v>
      </c>
      <c r="N1017" s="848">
        <v>45360.0</v>
      </c>
      <c r="O1017" s="176">
        <v>45834.0</v>
      </c>
      <c r="P1017" s="91" t="s">
        <v>143</v>
      </c>
      <c r="Q1017" s="91">
        <v>1.0</v>
      </c>
      <c r="R1017" s="179" t="s">
        <v>126</v>
      </c>
      <c r="S1017" s="179" t="s">
        <v>145</v>
      </c>
      <c r="T1017" s="179" t="s">
        <v>101</v>
      </c>
      <c r="U1017" s="179" t="s">
        <v>131</v>
      </c>
      <c r="V1017" s="182"/>
      <c r="W1017" s="179" t="s">
        <v>1035</v>
      </c>
      <c r="X1017" s="182"/>
      <c r="Y1017" s="616"/>
      <c r="Z1017" s="88"/>
      <c r="AA1017" s="88"/>
    </row>
    <row r="1018" ht="22.5" customHeight="1">
      <c r="A1018" s="91">
        <f>COUNTIF('Call &amp; Chat K.-Laura'!$H$279:$H$1191,H1018)</f>
        <v>2</v>
      </c>
      <c r="B1018" s="176">
        <v>46090.0</v>
      </c>
      <c r="C1018" s="91" t="s">
        <v>83</v>
      </c>
      <c r="D1018" s="91" t="s">
        <v>125</v>
      </c>
      <c r="E1018" s="91">
        <f t="shared" si="1"/>
        <v>279</v>
      </c>
      <c r="F1018" s="178">
        <v>46090.0</v>
      </c>
      <c r="G1018" s="91">
        <v>8162.0</v>
      </c>
      <c r="H1018" s="330">
        <v>12677.0</v>
      </c>
      <c r="I1018" s="97" t="s">
        <v>10848</v>
      </c>
      <c r="J1018" s="97" t="s">
        <v>10849</v>
      </c>
      <c r="K1018" s="313" t="s">
        <v>10849</v>
      </c>
      <c r="L1018" s="91">
        <v>8.1359338126E10</v>
      </c>
      <c r="M1018" s="91">
        <v>8.1359338126E10</v>
      </c>
      <c r="N1018" s="848">
        <v>45477.0</v>
      </c>
      <c r="O1018" s="176">
        <v>45834.0</v>
      </c>
      <c r="P1018" s="91" t="s">
        <v>696</v>
      </c>
      <c r="Q1018" s="91">
        <v>1.0</v>
      </c>
      <c r="R1018" s="179" t="s">
        <v>126</v>
      </c>
      <c r="S1018" s="179" t="s">
        <v>145</v>
      </c>
      <c r="T1018" s="179" t="s">
        <v>101</v>
      </c>
      <c r="U1018" s="179" t="s">
        <v>131</v>
      </c>
      <c r="V1018" s="182"/>
      <c r="W1018" s="179" t="s">
        <v>1035</v>
      </c>
      <c r="X1018" s="182"/>
      <c r="Y1018" s="616"/>
      <c r="Z1018" s="88"/>
      <c r="AA1018" s="88"/>
    </row>
    <row r="1019" ht="22.5" customHeight="1">
      <c r="A1019" s="91">
        <f>COUNTIF('Call &amp; Chat K.-Laura'!$H$279:$H$1191,H1019)</f>
        <v>3</v>
      </c>
      <c r="B1019" s="176">
        <v>46090.0</v>
      </c>
      <c r="C1019" s="91" t="s">
        <v>83</v>
      </c>
      <c r="D1019" s="91" t="s">
        <v>125</v>
      </c>
      <c r="E1019" s="91">
        <f t="shared" si="1"/>
        <v>280</v>
      </c>
      <c r="F1019" s="178">
        <v>46090.0</v>
      </c>
      <c r="G1019" s="91">
        <v>10407.0</v>
      </c>
      <c r="H1019" s="330">
        <v>17390.0</v>
      </c>
      <c r="I1019" s="97" t="s">
        <v>8254</v>
      </c>
      <c r="J1019" s="97" t="s">
        <v>8254</v>
      </c>
      <c r="K1019" s="313" t="s">
        <v>8254</v>
      </c>
      <c r="L1019" s="91">
        <v>8.1359457002E10</v>
      </c>
      <c r="M1019" s="91">
        <v>8.1359457002E10</v>
      </c>
      <c r="N1019" s="848">
        <v>46024.0</v>
      </c>
      <c r="O1019" s="176">
        <v>46038.0</v>
      </c>
      <c r="P1019" s="91" t="s">
        <v>143</v>
      </c>
      <c r="Q1019" s="91">
        <v>1.0</v>
      </c>
      <c r="R1019" s="179" t="s">
        <v>126</v>
      </c>
      <c r="S1019" s="179" t="s">
        <v>145</v>
      </c>
      <c r="T1019" s="179" t="s">
        <v>101</v>
      </c>
      <c r="U1019" s="179" t="s">
        <v>131</v>
      </c>
      <c r="V1019" s="182"/>
      <c r="W1019" s="179" t="s">
        <v>1035</v>
      </c>
      <c r="X1019" s="182"/>
      <c r="Y1019" s="182"/>
      <c r="Z1019" s="88"/>
      <c r="AA1019" s="88"/>
    </row>
    <row r="1020" ht="22.5" customHeight="1">
      <c r="A1020" s="91">
        <f>COUNTIF('Call &amp; Chat K.-Laura'!$H$279:$H$1191,H1020)</f>
        <v>2</v>
      </c>
      <c r="B1020" s="176">
        <v>46090.0</v>
      </c>
      <c r="C1020" s="91" t="s">
        <v>83</v>
      </c>
      <c r="D1020" s="91" t="s">
        <v>125</v>
      </c>
      <c r="E1020" s="91">
        <f t="shared" si="1"/>
        <v>281</v>
      </c>
      <c r="F1020" s="178">
        <v>46090.0</v>
      </c>
      <c r="G1020" s="91">
        <v>7744.0</v>
      </c>
      <c r="H1020" s="330">
        <v>11912.0</v>
      </c>
      <c r="I1020" s="97" t="s">
        <v>11250</v>
      </c>
      <c r="J1020" s="97" t="s">
        <v>253</v>
      </c>
      <c r="K1020" s="313" t="s">
        <v>253</v>
      </c>
      <c r="L1020" s="91">
        <v>8.1360098441E10</v>
      </c>
      <c r="M1020" s="91">
        <v>8.1360098441E10</v>
      </c>
      <c r="N1020" s="848">
        <v>45403.0</v>
      </c>
      <c r="O1020" s="176">
        <v>45834.0</v>
      </c>
      <c r="P1020" s="91" t="s">
        <v>124</v>
      </c>
      <c r="Q1020" s="91">
        <v>0.0</v>
      </c>
      <c r="R1020" s="179" t="s">
        <v>292</v>
      </c>
      <c r="S1020" s="179" t="s">
        <v>292</v>
      </c>
      <c r="T1020" s="179" t="s">
        <v>101</v>
      </c>
      <c r="U1020" s="179" t="s">
        <v>873</v>
      </c>
      <c r="V1020" s="182"/>
      <c r="W1020" s="179" t="s">
        <v>1035</v>
      </c>
      <c r="X1020" s="182"/>
      <c r="Y1020" s="180" t="s">
        <v>11251</v>
      </c>
      <c r="Z1020" s="88"/>
      <c r="AA1020" s="88"/>
    </row>
    <row r="1021" ht="22.5" customHeight="1">
      <c r="A1021" s="91">
        <f>COUNTIF('Call &amp; Chat K.-Laura'!$H$279:$H$1191,H1021)</f>
        <v>2</v>
      </c>
      <c r="B1021" s="176">
        <v>46090.0</v>
      </c>
      <c r="C1021" s="91" t="s">
        <v>83</v>
      </c>
      <c r="D1021" s="91" t="s">
        <v>125</v>
      </c>
      <c r="E1021" s="91">
        <f t="shared" si="1"/>
        <v>282</v>
      </c>
      <c r="F1021" s="178">
        <v>46090.0</v>
      </c>
      <c r="G1021" s="91">
        <v>8413.0</v>
      </c>
      <c r="H1021" s="330">
        <v>13214.0</v>
      </c>
      <c r="I1021" s="97" t="s">
        <v>10863</v>
      </c>
      <c r="J1021" s="97" t="s">
        <v>10865</v>
      </c>
      <c r="K1021" s="313" t="s">
        <v>10865</v>
      </c>
      <c r="L1021" s="91">
        <v>8.1360103988E10</v>
      </c>
      <c r="M1021" s="91">
        <v>8.121137707E10</v>
      </c>
      <c r="N1021" s="848">
        <v>45539.0</v>
      </c>
      <c r="O1021" s="176">
        <v>45834.0</v>
      </c>
      <c r="P1021" s="91" t="s">
        <v>124</v>
      </c>
      <c r="Q1021" s="91">
        <v>1.0</v>
      </c>
      <c r="R1021" s="179" t="s">
        <v>126</v>
      </c>
      <c r="S1021" s="179" t="s">
        <v>145</v>
      </c>
      <c r="T1021" s="179" t="s">
        <v>101</v>
      </c>
      <c r="U1021" s="179" t="s">
        <v>131</v>
      </c>
      <c r="V1021" s="182"/>
      <c r="W1021" s="179" t="s">
        <v>1035</v>
      </c>
      <c r="X1021" s="182"/>
      <c r="Y1021" s="616"/>
      <c r="Z1021" s="88"/>
      <c r="AA1021" s="88"/>
    </row>
    <row r="1022" ht="22.5" customHeight="1">
      <c r="A1022" s="91">
        <f>COUNTIF('Call &amp; Chat K.-Laura'!$H$279:$H$1191,H1022)</f>
        <v>1</v>
      </c>
      <c r="B1022" s="176">
        <v>46090.0</v>
      </c>
      <c r="C1022" s="91" t="s">
        <v>83</v>
      </c>
      <c r="D1022" s="91" t="s">
        <v>125</v>
      </c>
      <c r="E1022" s="91">
        <f t="shared" si="1"/>
        <v>283</v>
      </c>
      <c r="F1022" s="178">
        <v>46090.0</v>
      </c>
      <c r="G1022" s="91">
        <v>10604.0</v>
      </c>
      <c r="H1022" s="330">
        <v>17728.0</v>
      </c>
      <c r="I1022" s="97" t="s">
        <v>11894</v>
      </c>
      <c r="J1022" s="97" t="s">
        <v>11895</v>
      </c>
      <c r="K1022" s="313" t="s">
        <v>11895</v>
      </c>
      <c r="L1022" s="91">
        <v>8.1360348939E10</v>
      </c>
      <c r="M1022" s="91">
        <v>8.1360348939E10</v>
      </c>
      <c r="N1022" s="848">
        <v>46056.0</v>
      </c>
      <c r="O1022" s="176">
        <v>46070.0</v>
      </c>
      <c r="P1022" s="91" t="s">
        <v>124</v>
      </c>
      <c r="Q1022" s="91">
        <v>1.0</v>
      </c>
      <c r="R1022" s="179" t="s">
        <v>126</v>
      </c>
      <c r="S1022" s="179" t="s">
        <v>145</v>
      </c>
      <c r="T1022" s="179" t="s">
        <v>101</v>
      </c>
      <c r="U1022" s="179" t="s">
        <v>131</v>
      </c>
      <c r="V1022" s="182"/>
      <c r="W1022" s="179" t="s">
        <v>1035</v>
      </c>
      <c r="X1022" s="182"/>
      <c r="Y1022" s="616"/>
      <c r="Z1022" s="88"/>
      <c r="AA1022" s="88"/>
    </row>
    <row r="1023" ht="22.5" customHeight="1">
      <c r="A1023" s="91">
        <f>COUNTIF('Call &amp; Chat K.-Laura'!$H$279:$H$1191,H1023)</f>
        <v>2</v>
      </c>
      <c r="B1023" s="176">
        <v>46090.0</v>
      </c>
      <c r="C1023" s="91" t="s">
        <v>83</v>
      </c>
      <c r="D1023" s="91" t="s">
        <v>125</v>
      </c>
      <c r="E1023" s="91">
        <f t="shared" si="1"/>
        <v>284</v>
      </c>
      <c r="F1023" s="178">
        <v>46090.0</v>
      </c>
      <c r="G1023" s="91">
        <v>9733.0</v>
      </c>
      <c r="H1023" s="330">
        <v>16116.0</v>
      </c>
      <c r="I1023" s="97" t="s">
        <v>10711</v>
      </c>
      <c r="J1023" s="97" t="s">
        <v>3211</v>
      </c>
      <c r="K1023" s="313" t="s">
        <v>3211</v>
      </c>
      <c r="L1023" s="91">
        <v>8.1360401282E10</v>
      </c>
      <c r="M1023" s="91">
        <v>8.5270758085E10</v>
      </c>
      <c r="N1023" s="848">
        <v>45878.0</v>
      </c>
      <c r="O1023" s="176">
        <v>45892.0</v>
      </c>
      <c r="P1023" s="91" t="s">
        <v>143</v>
      </c>
      <c r="Q1023" s="91">
        <v>1.0</v>
      </c>
      <c r="R1023" s="179" t="s">
        <v>126</v>
      </c>
      <c r="S1023" s="179" t="s">
        <v>145</v>
      </c>
      <c r="T1023" s="179" t="s">
        <v>101</v>
      </c>
      <c r="U1023" s="179" t="s">
        <v>131</v>
      </c>
      <c r="V1023" s="182"/>
      <c r="W1023" s="179" t="s">
        <v>1035</v>
      </c>
      <c r="X1023" s="182"/>
      <c r="Y1023" s="616"/>
      <c r="Z1023" s="88"/>
      <c r="AA1023" s="88"/>
    </row>
    <row r="1024" ht="22.5" customHeight="1">
      <c r="A1024" s="91">
        <f>COUNTIF('Call &amp; Chat K.-Laura'!$H$279:$H$1191,H1024)</f>
        <v>2</v>
      </c>
      <c r="B1024" s="176">
        <v>46090.0</v>
      </c>
      <c r="C1024" s="91" t="s">
        <v>83</v>
      </c>
      <c r="D1024" s="91" t="s">
        <v>125</v>
      </c>
      <c r="E1024" s="91">
        <f t="shared" si="1"/>
        <v>285</v>
      </c>
      <c r="F1024" s="178">
        <v>46090.0</v>
      </c>
      <c r="G1024" s="91">
        <v>8209.0</v>
      </c>
      <c r="H1024" s="330">
        <v>12792.0</v>
      </c>
      <c r="I1024" s="97" t="s">
        <v>10867</v>
      </c>
      <c r="J1024" s="97" t="s">
        <v>10868</v>
      </c>
      <c r="K1024" s="313" t="s">
        <v>10868</v>
      </c>
      <c r="L1024" s="91">
        <v>8.1360584808E10</v>
      </c>
      <c r="M1024" s="91">
        <v>8.1330584808E10</v>
      </c>
      <c r="N1024" s="848">
        <v>45489.0</v>
      </c>
      <c r="O1024" s="176">
        <v>45834.0</v>
      </c>
      <c r="P1024" s="91" t="s">
        <v>124</v>
      </c>
      <c r="Q1024" s="91">
        <v>1.0</v>
      </c>
      <c r="R1024" s="179" t="s">
        <v>126</v>
      </c>
      <c r="S1024" s="179" t="s">
        <v>145</v>
      </c>
      <c r="T1024" s="179" t="s">
        <v>101</v>
      </c>
      <c r="U1024" s="179" t="s">
        <v>131</v>
      </c>
      <c r="V1024" s="182"/>
      <c r="W1024" s="179" t="s">
        <v>1035</v>
      </c>
      <c r="X1024" s="182"/>
      <c r="Y1024" s="616"/>
      <c r="Z1024" s="88"/>
      <c r="AA1024" s="88"/>
    </row>
    <row r="1025" ht="22.5" customHeight="1">
      <c r="A1025" s="91">
        <f>COUNTIF('Call &amp; Chat K.-Laura'!$H$279:$H$1191,H1025)</f>
        <v>2</v>
      </c>
      <c r="B1025" s="176">
        <v>46090.0</v>
      </c>
      <c r="C1025" s="91" t="s">
        <v>83</v>
      </c>
      <c r="D1025" s="91" t="s">
        <v>125</v>
      </c>
      <c r="E1025" s="91">
        <f t="shared" si="1"/>
        <v>286</v>
      </c>
      <c r="F1025" s="178">
        <v>46090.0</v>
      </c>
      <c r="G1025" s="91">
        <v>8640.0</v>
      </c>
      <c r="H1025" s="330">
        <v>13670.0</v>
      </c>
      <c r="I1025" s="97" t="s">
        <v>11253</v>
      </c>
      <c r="J1025" s="97" t="s">
        <v>11255</v>
      </c>
      <c r="K1025" s="313" t="s">
        <v>11255</v>
      </c>
      <c r="L1025" s="91">
        <v>8.1361044943E10</v>
      </c>
      <c r="M1025" s="91">
        <v>8.1361044943E10</v>
      </c>
      <c r="N1025" s="848">
        <v>45587.0</v>
      </c>
      <c r="O1025" s="176">
        <v>45834.0</v>
      </c>
      <c r="P1025" s="91" t="s">
        <v>124</v>
      </c>
      <c r="Q1025" s="91">
        <v>1.0</v>
      </c>
      <c r="R1025" s="179" t="s">
        <v>350</v>
      </c>
      <c r="S1025" s="179" t="s">
        <v>145</v>
      </c>
      <c r="T1025" s="179" t="s">
        <v>101</v>
      </c>
      <c r="U1025" s="179" t="s">
        <v>664</v>
      </c>
      <c r="V1025" s="182"/>
      <c r="W1025" s="179" t="s">
        <v>1035</v>
      </c>
      <c r="X1025" s="182"/>
      <c r="Y1025" s="180" t="s">
        <v>11903</v>
      </c>
      <c r="Z1025" s="88"/>
      <c r="AA1025" s="88"/>
    </row>
    <row r="1026" ht="22.5" customHeight="1">
      <c r="A1026" s="91">
        <f>COUNTIF('Call &amp; Chat K.-Laura'!$H$279:$H$1191,H1026)</f>
        <v>2</v>
      </c>
      <c r="B1026" s="488">
        <v>46111.0</v>
      </c>
      <c r="C1026" s="91" t="s">
        <v>83</v>
      </c>
      <c r="D1026" s="91" t="s">
        <v>125</v>
      </c>
      <c r="E1026" s="91">
        <f t="shared" si="1"/>
        <v>287</v>
      </c>
      <c r="F1026" s="178">
        <v>46090.0</v>
      </c>
      <c r="G1026" s="91">
        <v>7691.0</v>
      </c>
      <c r="H1026" s="812">
        <v>11808.0</v>
      </c>
      <c r="I1026" s="97" t="s">
        <v>11263</v>
      </c>
      <c r="J1026" s="97" t="s">
        <v>11264</v>
      </c>
      <c r="K1026" s="313" t="s">
        <v>11264</v>
      </c>
      <c r="L1026" s="91">
        <v>8.1361283288E10</v>
      </c>
      <c r="M1026" s="91">
        <v>8.1361283288E10</v>
      </c>
      <c r="N1026" s="848">
        <v>45387.0</v>
      </c>
      <c r="O1026" s="176">
        <v>45834.0</v>
      </c>
      <c r="P1026" s="91" t="s">
        <v>143</v>
      </c>
      <c r="Q1026" s="91">
        <v>1.0</v>
      </c>
      <c r="R1026" s="179" t="s">
        <v>381</v>
      </c>
      <c r="S1026" s="179" t="s">
        <v>145</v>
      </c>
      <c r="T1026" s="179" t="s">
        <v>101</v>
      </c>
      <c r="U1026" s="179" t="s">
        <v>1050</v>
      </c>
      <c r="V1026" s="182"/>
      <c r="W1026" s="179" t="s">
        <v>1035</v>
      </c>
      <c r="X1026" s="182"/>
      <c r="Y1026" s="97" t="s">
        <v>11906</v>
      </c>
      <c r="Z1026" s="88"/>
      <c r="AA1026" s="88"/>
    </row>
    <row r="1027" ht="22.5" customHeight="1">
      <c r="A1027" s="91">
        <f>COUNTIF('Call &amp; Chat K.-Laura'!$H$279:$H$1191,H1027)</f>
        <v>2</v>
      </c>
      <c r="B1027" s="176">
        <v>46090.0</v>
      </c>
      <c r="C1027" s="91" t="s">
        <v>83</v>
      </c>
      <c r="D1027" s="91" t="s">
        <v>125</v>
      </c>
      <c r="E1027" s="91">
        <f t="shared" si="1"/>
        <v>288</v>
      </c>
      <c r="F1027" s="178">
        <v>46090.0</v>
      </c>
      <c r="G1027" s="91">
        <v>8470.0</v>
      </c>
      <c r="H1027" s="330">
        <v>13331.0</v>
      </c>
      <c r="I1027" s="97" t="s">
        <v>10877</v>
      </c>
      <c r="J1027" s="97" t="s">
        <v>10878</v>
      </c>
      <c r="K1027" s="313" t="s">
        <v>10878</v>
      </c>
      <c r="L1027" s="91">
        <v>8.1361393916E10</v>
      </c>
      <c r="M1027" s="182"/>
      <c r="N1027" s="848">
        <v>45553.0</v>
      </c>
      <c r="O1027" s="176">
        <v>45834.0</v>
      </c>
      <c r="P1027" s="91" t="s">
        <v>124</v>
      </c>
      <c r="Q1027" s="91">
        <v>1.0</v>
      </c>
      <c r="R1027" s="179" t="s">
        <v>126</v>
      </c>
      <c r="S1027" s="179" t="s">
        <v>145</v>
      </c>
      <c r="T1027" s="179" t="s">
        <v>101</v>
      </c>
      <c r="U1027" s="179" t="s">
        <v>131</v>
      </c>
      <c r="V1027" s="182"/>
      <c r="W1027" s="179" t="s">
        <v>1035</v>
      </c>
      <c r="X1027" s="182"/>
      <c r="Y1027" s="616"/>
      <c r="Z1027" s="88"/>
      <c r="AA1027" s="88"/>
    </row>
    <row r="1028" ht="22.5" customHeight="1">
      <c r="A1028" s="91">
        <f>COUNTIF('Call &amp; Chat K.-Laura'!$H$279:$H$1191,H1028)</f>
        <v>2</v>
      </c>
      <c r="B1028" s="176">
        <v>46090.0</v>
      </c>
      <c r="C1028" s="91" t="s">
        <v>83</v>
      </c>
      <c r="D1028" s="91" t="s">
        <v>125</v>
      </c>
      <c r="E1028" s="91">
        <f t="shared" si="1"/>
        <v>289</v>
      </c>
      <c r="F1028" s="178">
        <v>46090.0</v>
      </c>
      <c r="G1028" s="91">
        <v>7522.0</v>
      </c>
      <c r="H1028" s="330">
        <v>11438.0</v>
      </c>
      <c r="I1028" s="97" t="s">
        <v>10880</v>
      </c>
      <c r="J1028" s="97" t="s">
        <v>10881</v>
      </c>
      <c r="K1028" s="313" t="s">
        <v>10881</v>
      </c>
      <c r="L1028" s="91">
        <v>8.1361484827E10</v>
      </c>
      <c r="M1028" s="91">
        <v>8.1361484827E10</v>
      </c>
      <c r="N1028" s="848">
        <v>45346.0</v>
      </c>
      <c r="O1028" s="176">
        <v>45834.0</v>
      </c>
      <c r="P1028" s="91" t="s">
        <v>124</v>
      </c>
      <c r="Q1028" s="91">
        <v>1.0</v>
      </c>
      <c r="R1028" s="179" t="s">
        <v>126</v>
      </c>
      <c r="S1028" s="179" t="s">
        <v>145</v>
      </c>
      <c r="T1028" s="179" t="s">
        <v>101</v>
      </c>
      <c r="U1028" s="179" t="s">
        <v>131</v>
      </c>
      <c r="V1028" s="182"/>
      <c r="W1028" s="179" t="s">
        <v>1035</v>
      </c>
      <c r="X1028" s="182"/>
      <c r="Y1028" s="616"/>
      <c r="Z1028" s="88"/>
      <c r="AA1028" s="88"/>
    </row>
    <row r="1029" ht="22.5" customHeight="1">
      <c r="A1029" s="91">
        <f>COUNTIF('Call &amp; Chat K.-Laura'!$H$279:$H$1191,H1029)</f>
        <v>2</v>
      </c>
      <c r="B1029" s="176">
        <v>46090.0</v>
      </c>
      <c r="C1029" s="91" t="s">
        <v>83</v>
      </c>
      <c r="D1029" s="91" t="s">
        <v>125</v>
      </c>
      <c r="E1029" s="91">
        <f t="shared" si="1"/>
        <v>290</v>
      </c>
      <c r="F1029" s="178">
        <v>46090.0</v>
      </c>
      <c r="G1029" s="91">
        <v>10719.0</v>
      </c>
      <c r="H1029" s="330">
        <v>17906.0</v>
      </c>
      <c r="I1029" s="97" t="s">
        <v>9860</v>
      </c>
      <c r="J1029" s="97" t="s">
        <v>9860</v>
      </c>
      <c r="K1029" s="313" t="s">
        <v>9860</v>
      </c>
      <c r="L1029" s="91">
        <v>8.13615353E10</v>
      </c>
      <c r="M1029" s="91">
        <v>8.13615353E10</v>
      </c>
      <c r="N1029" s="848">
        <v>46072.0</v>
      </c>
      <c r="O1029" s="176">
        <v>46086.0</v>
      </c>
      <c r="P1029" s="91" t="s">
        <v>143</v>
      </c>
      <c r="Q1029" s="91">
        <v>0.0</v>
      </c>
      <c r="R1029" s="179" t="s">
        <v>292</v>
      </c>
      <c r="S1029" s="179" t="s">
        <v>145</v>
      </c>
      <c r="T1029" s="179" t="s">
        <v>101</v>
      </c>
      <c r="U1029" s="179" t="s">
        <v>664</v>
      </c>
      <c r="V1029" s="182"/>
      <c r="W1029" s="179" t="s">
        <v>1035</v>
      </c>
      <c r="X1029" s="182"/>
      <c r="Y1029" s="180" t="s">
        <v>11916</v>
      </c>
      <c r="Z1029" s="88"/>
      <c r="AA1029" s="88"/>
    </row>
    <row r="1030" ht="22.5" customHeight="1">
      <c r="A1030" s="91">
        <f>COUNTIF('Call &amp; Chat K.-Laura'!$H$279:$H$1191,H1030)</f>
        <v>2</v>
      </c>
      <c r="B1030" s="176">
        <v>46090.0</v>
      </c>
      <c r="C1030" s="91" t="s">
        <v>83</v>
      </c>
      <c r="D1030" s="91" t="s">
        <v>125</v>
      </c>
      <c r="E1030" s="91">
        <f t="shared" si="1"/>
        <v>291</v>
      </c>
      <c r="F1030" s="178">
        <v>46090.0</v>
      </c>
      <c r="G1030" s="91">
        <v>10319.0</v>
      </c>
      <c r="H1030" s="330">
        <v>17159.0</v>
      </c>
      <c r="I1030" s="97" t="s">
        <v>10897</v>
      </c>
      <c r="J1030" s="97" t="s">
        <v>10897</v>
      </c>
      <c r="K1030" s="313" t="s">
        <v>10897</v>
      </c>
      <c r="L1030" s="91">
        <v>8.1361680509E10</v>
      </c>
      <c r="M1030" s="91">
        <v>8.5359750224E10</v>
      </c>
      <c r="N1030" s="848">
        <v>46007.0</v>
      </c>
      <c r="O1030" s="176">
        <v>46021.0</v>
      </c>
      <c r="P1030" s="91" t="s">
        <v>4321</v>
      </c>
      <c r="Q1030" s="91">
        <v>1.0</v>
      </c>
      <c r="R1030" s="179" t="s">
        <v>126</v>
      </c>
      <c r="S1030" s="179" t="s">
        <v>145</v>
      </c>
      <c r="T1030" s="179" t="s">
        <v>101</v>
      </c>
      <c r="U1030" s="179" t="s">
        <v>131</v>
      </c>
      <c r="V1030" s="182"/>
      <c r="W1030" s="179" t="s">
        <v>1035</v>
      </c>
      <c r="X1030" s="182"/>
      <c r="Y1030" s="616"/>
      <c r="Z1030" s="88"/>
      <c r="AA1030" s="88"/>
    </row>
    <row r="1031" ht="22.5" customHeight="1">
      <c r="A1031" s="91">
        <f>COUNTIF('Call &amp; Chat K.-Laura'!$H$279:$H$1191,H1031)</f>
        <v>2</v>
      </c>
      <c r="B1031" s="176">
        <v>46090.0</v>
      </c>
      <c r="C1031" s="91" t="s">
        <v>83</v>
      </c>
      <c r="D1031" s="91" t="s">
        <v>125</v>
      </c>
      <c r="E1031" s="91">
        <f t="shared" si="1"/>
        <v>292</v>
      </c>
      <c r="F1031" s="178">
        <v>46090.0</v>
      </c>
      <c r="G1031" s="91">
        <v>334.0</v>
      </c>
      <c r="H1031" s="330">
        <v>500.0</v>
      </c>
      <c r="I1031" s="97" t="s">
        <v>10902</v>
      </c>
      <c r="J1031" s="97" t="s">
        <v>10903</v>
      </c>
      <c r="K1031" s="313" t="s">
        <v>10903</v>
      </c>
      <c r="L1031" s="91">
        <v>8.1362103193E10</v>
      </c>
      <c r="M1031" s="91">
        <v>8.1362103193E10</v>
      </c>
      <c r="N1031" s="848">
        <v>44317.0</v>
      </c>
      <c r="O1031" s="176">
        <v>45791.0</v>
      </c>
      <c r="P1031" s="91" t="s">
        <v>124</v>
      </c>
      <c r="Q1031" s="91">
        <v>0.0</v>
      </c>
      <c r="R1031" s="179" t="s">
        <v>292</v>
      </c>
      <c r="S1031" s="179" t="s">
        <v>127</v>
      </c>
      <c r="T1031" s="179" t="s">
        <v>128</v>
      </c>
      <c r="U1031" s="179" t="s">
        <v>873</v>
      </c>
      <c r="V1031" s="182"/>
      <c r="W1031" s="179" t="s">
        <v>1035</v>
      </c>
      <c r="X1031" s="182"/>
      <c r="Y1031" s="180" t="s">
        <v>11920</v>
      </c>
      <c r="Z1031" s="88"/>
      <c r="AA1031" s="88"/>
    </row>
    <row r="1032" ht="22.5" customHeight="1">
      <c r="A1032" s="91">
        <f>COUNTIF('Call &amp; Chat K.-Laura'!$H$279:$H$1191,H1032)</f>
        <v>2</v>
      </c>
      <c r="B1032" s="176">
        <v>46090.0</v>
      </c>
      <c r="C1032" s="91" t="s">
        <v>83</v>
      </c>
      <c r="D1032" s="91" t="s">
        <v>125</v>
      </c>
      <c r="E1032" s="91">
        <f t="shared" si="1"/>
        <v>293</v>
      </c>
      <c r="F1032" s="178">
        <v>46090.0</v>
      </c>
      <c r="G1032" s="91">
        <v>7511.0</v>
      </c>
      <c r="H1032" s="330">
        <v>11411.0</v>
      </c>
      <c r="I1032" s="97" t="s">
        <v>11272</v>
      </c>
      <c r="J1032" s="97" t="s">
        <v>11273</v>
      </c>
      <c r="K1032" s="313" t="s">
        <v>11273</v>
      </c>
      <c r="L1032" s="91">
        <v>8.1362503694E10</v>
      </c>
      <c r="M1032" s="91">
        <v>8.1362503694E10</v>
      </c>
      <c r="N1032" s="848">
        <v>45343.0</v>
      </c>
      <c r="O1032" s="176">
        <v>45834.0</v>
      </c>
      <c r="P1032" s="91" t="s">
        <v>124</v>
      </c>
      <c r="Q1032" s="91">
        <v>1.0</v>
      </c>
      <c r="R1032" s="179" t="s">
        <v>126</v>
      </c>
      <c r="S1032" s="179" t="s">
        <v>145</v>
      </c>
      <c r="T1032" s="179" t="s">
        <v>101</v>
      </c>
      <c r="U1032" s="179" t="s">
        <v>664</v>
      </c>
      <c r="V1032" s="182"/>
      <c r="W1032" s="179" t="s">
        <v>1035</v>
      </c>
      <c r="X1032" s="182"/>
      <c r="Y1032" s="180" t="s">
        <v>11922</v>
      </c>
      <c r="Z1032" s="88"/>
      <c r="AA1032" s="88"/>
    </row>
    <row r="1033" ht="22.5" customHeight="1">
      <c r="A1033" s="91">
        <f>COUNTIF('Call &amp; Chat K.-Laura'!$H$279:$H$1191,H1033)</f>
        <v>2</v>
      </c>
      <c r="B1033" s="176">
        <v>46090.0</v>
      </c>
      <c r="C1033" s="91" t="s">
        <v>83</v>
      </c>
      <c r="D1033" s="91" t="s">
        <v>125</v>
      </c>
      <c r="E1033" s="91">
        <f t="shared" si="1"/>
        <v>294</v>
      </c>
      <c r="F1033" s="178">
        <v>46090.0</v>
      </c>
      <c r="G1033" s="91">
        <v>10292.0</v>
      </c>
      <c r="H1033" s="870">
        <v>17110.0</v>
      </c>
      <c r="I1033" s="97" t="s">
        <v>10914</v>
      </c>
      <c r="J1033" s="97" t="s">
        <v>253</v>
      </c>
      <c r="K1033" s="313" t="s">
        <v>253</v>
      </c>
      <c r="L1033" s="91">
        <v>8.1363203293E10</v>
      </c>
      <c r="M1033" s="91">
        <v>8.1363203293E10</v>
      </c>
      <c r="N1033" s="848">
        <v>46001.0</v>
      </c>
      <c r="O1033" s="176">
        <v>46015.0</v>
      </c>
      <c r="P1033" s="91" t="s">
        <v>124</v>
      </c>
      <c r="Q1033" s="91">
        <v>1.0</v>
      </c>
      <c r="R1033" s="179" t="s">
        <v>126</v>
      </c>
      <c r="S1033" s="179" t="s">
        <v>145</v>
      </c>
      <c r="T1033" s="179" t="s">
        <v>101</v>
      </c>
      <c r="U1033" s="179" t="s">
        <v>131</v>
      </c>
      <c r="V1033" s="182"/>
      <c r="W1033" s="179" t="s">
        <v>1035</v>
      </c>
      <c r="X1033" s="182"/>
      <c r="Y1033" s="616"/>
      <c r="Z1033" s="88"/>
      <c r="AA1033" s="88"/>
    </row>
    <row r="1034" ht="22.5" customHeight="1">
      <c r="A1034" s="91">
        <f>COUNTIF('Call &amp; Chat K.-Laura'!$H$279:$H$1191,H1034)</f>
        <v>2</v>
      </c>
      <c r="B1034" s="176">
        <v>46090.0</v>
      </c>
      <c r="C1034" s="91" t="s">
        <v>83</v>
      </c>
      <c r="D1034" s="91" t="s">
        <v>125</v>
      </c>
      <c r="E1034" s="91">
        <f t="shared" si="1"/>
        <v>295</v>
      </c>
      <c r="F1034" s="178">
        <v>46090.0</v>
      </c>
      <c r="G1034" s="91">
        <v>8492.0</v>
      </c>
      <c r="H1034" s="330">
        <v>13368.0</v>
      </c>
      <c r="I1034" s="97" t="s">
        <v>10916</v>
      </c>
      <c r="J1034" s="97" t="s">
        <v>10917</v>
      </c>
      <c r="K1034" s="313" t="s">
        <v>10917</v>
      </c>
      <c r="L1034" s="91">
        <v>8.1363310692E10</v>
      </c>
      <c r="M1034" s="91">
        <v>8.1363310692E10</v>
      </c>
      <c r="N1034" s="848">
        <v>45556.0</v>
      </c>
      <c r="O1034" s="176">
        <v>45834.0</v>
      </c>
      <c r="P1034" s="91" t="s">
        <v>86</v>
      </c>
      <c r="Q1034" s="91">
        <v>1.0</v>
      </c>
      <c r="R1034" s="179" t="s">
        <v>251</v>
      </c>
      <c r="S1034" s="179" t="s">
        <v>145</v>
      </c>
      <c r="T1034" s="179" t="s">
        <v>101</v>
      </c>
      <c r="U1034" s="179" t="s">
        <v>131</v>
      </c>
      <c r="V1034" s="182"/>
      <c r="W1034" s="179" t="s">
        <v>1035</v>
      </c>
      <c r="X1034" s="182"/>
      <c r="Y1034" s="616"/>
      <c r="Z1034" s="88"/>
      <c r="AA1034" s="88"/>
    </row>
    <row r="1035" ht="22.5" customHeight="1">
      <c r="A1035" s="91">
        <f>COUNTIF('Call &amp; Chat K.-Laura'!$H$279:$H$1191,H1035)</f>
        <v>3</v>
      </c>
      <c r="B1035" s="176">
        <v>46090.0</v>
      </c>
      <c r="C1035" s="91" t="s">
        <v>83</v>
      </c>
      <c r="D1035" s="91" t="s">
        <v>125</v>
      </c>
      <c r="E1035" s="91">
        <f t="shared" si="1"/>
        <v>296</v>
      </c>
      <c r="F1035" s="178">
        <v>46090.0</v>
      </c>
      <c r="G1035" s="91">
        <v>10051.0</v>
      </c>
      <c r="H1035" s="330">
        <v>16723.0</v>
      </c>
      <c r="I1035" s="97" t="s">
        <v>8142</v>
      </c>
      <c r="J1035" s="97" t="s">
        <v>8143</v>
      </c>
      <c r="K1035" s="313" t="s">
        <v>8143</v>
      </c>
      <c r="L1035" s="91">
        <v>8.1363488333E10</v>
      </c>
      <c r="M1035" s="91">
        <v>8.1363488333E10</v>
      </c>
      <c r="N1035" s="848">
        <v>45961.0</v>
      </c>
      <c r="O1035" s="176">
        <v>45975.0</v>
      </c>
      <c r="P1035" s="91" t="s">
        <v>124</v>
      </c>
      <c r="Q1035" s="91">
        <v>1.0</v>
      </c>
      <c r="R1035" s="179" t="s">
        <v>126</v>
      </c>
      <c r="S1035" s="179" t="s">
        <v>145</v>
      </c>
      <c r="T1035" s="179" t="s">
        <v>101</v>
      </c>
      <c r="U1035" s="179" t="s">
        <v>131</v>
      </c>
      <c r="V1035" s="182"/>
      <c r="W1035" s="179" t="s">
        <v>1035</v>
      </c>
      <c r="X1035" s="182"/>
      <c r="Y1035" s="182"/>
      <c r="Z1035" s="88"/>
      <c r="AA1035" s="88"/>
    </row>
    <row r="1036" ht="22.5" customHeight="1">
      <c r="A1036" s="91">
        <f>COUNTIF('Call &amp; Chat K.-Laura'!$H$279:$H$1191,H1036)</f>
        <v>2</v>
      </c>
      <c r="B1036" s="176">
        <v>46090.0</v>
      </c>
      <c r="C1036" s="91" t="s">
        <v>83</v>
      </c>
      <c r="D1036" s="91" t="s">
        <v>125</v>
      </c>
      <c r="E1036" s="91">
        <f t="shared" si="1"/>
        <v>297</v>
      </c>
      <c r="F1036" s="178">
        <v>46090.0</v>
      </c>
      <c r="G1036" s="91">
        <v>8654.0</v>
      </c>
      <c r="H1036" s="330">
        <v>13697.0</v>
      </c>
      <c r="I1036" s="97" t="s">
        <v>10918</v>
      </c>
      <c r="J1036" s="558">
        <v>8.1363835404E10</v>
      </c>
      <c r="K1036" s="496">
        <v>8.1363835404E10</v>
      </c>
      <c r="L1036" s="91">
        <v>8.1363835404E10</v>
      </c>
      <c r="M1036" s="91">
        <v>8.1363835404E10</v>
      </c>
      <c r="N1036" s="848">
        <v>45590.0</v>
      </c>
      <c r="O1036" s="176">
        <v>45834.0</v>
      </c>
      <c r="P1036" s="91" t="s">
        <v>124</v>
      </c>
      <c r="Q1036" s="91">
        <v>1.0</v>
      </c>
      <c r="R1036" s="179" t="s">
        <v>126</v>
      </c>
      <c r="S1036" s="179" t="s">
        <v>145</v>
      </c>
      <c r="T1036" s="179" t="s">
        <v>101</v>
      </c>
      <c r="U1036" s="179" t="s">
        <v>131</v>
      </c>
      <c r="V1036" s="182"/>
      <c r="W1036" s="179" t="s">
        <v>1035</v>
      </c>
      <c r="X1036" s="182"/>
      <c r="Y1036" s="616"/>
      <c r="Z1036" s="88"/>
      <c r="AA1036" s="88"/>
    </row>
    <row r="1037" ht="22.5" customHeight="1">
      <c r="A1037" s="91">
        <f>COUNTIF('Call &amp; Chat K.-Laura'!$H$279:$H$1191,H1037)</f>
        <v>1</v>
      </c>
      <c r="B1037" s="176">
        <v>46090.0</v>
      </c>
      <c r="C1037" s="91" t="s">
        <v>83</v>
      </c>
      <c r="D1037" s="91" t="s">
        <v>125</v>
      </c>
      <c r="E1037" s="91">
        <f t="shared" si="1"/>
        <v>298</v>
      </c>
      <c r="F1037" s="178">
        <v>46090.0</v>
      </c>
      <c r="G1037" s="91">
        <v>8862.0</v>
      </c>
      <c r="H1037" s="330">
        <v>14174.0</v>
      </c>
      <c r="I1037" s="97" t="s">
        <v>1217</v>
      </c>
      <c r="J1037" s="97" t="s">
        <v>1217</v>
      </c>
      <c r="K1037" s="313" t="s">
        <v>1217</v>
      </c>
      <c r="L1037" s="91">
        <v>8.1364050429E10</v>
      </c>
      <c r="M1037" s="91">
        <v>8.1364050429E10</v>
      </c>
      <c r="N1037" s="848">
        <v>45646.0</v>
      </c>
      <c r="O1037" s="176">
        <v>45834.0</v>
      </c>
      <c r="P1037" s="91" t="s">
        <v>213</v>
      </c>
      <c r="Q1037" s="91">
        <v>1.0</v>
      </c>
      <c r="R1037" s="179" t="s">
        <v>126</v>
      </c>
      <c r="S1037" s="179" t="s">
        <v>145</v>
      </c>
      <c r="T1037" s="179" t="s">
        <v>101</v>
      </c>
      <c r="U1037" s="179" t="s">
        <v>131</v>
      </c>
      <c r="V1037" s="182"/>
      <c r="W1037" s="179" t="s">
        <v>1035</v>
      </c>
      <c r="X1037" s="182"/>
      <c r="Y1037" s="616"/>
      <c r="Z1037" s="88"/>
      <c r="AA1037" s="88"/>
    </row>
    <row r="1038" ht="22.5" customHeight="1">
      <c r="A1038" s="91">
        <f>COUNTIF('Call &amp; Chat K.-Laura'!$H$279:$H$1191,H1038)</f>
        <v>2</v>
      </c>
      <c r="B1038" s="176">
        <v>46090.0</v>
      </c>
      <c r="C1038" s="91" t="s">
        <v>83</v>
      </c>
      <c r="D1038" s="91" t="s">
        <v>125</v>
      </c>
      <c r="E1038" s="91">
        <f t="shared" si="1"/>
        <v>299</v>
      </c>
      <c r="F1038" s="178">
        <v>46090.0</v>
      </c>
      <c r="G1038" s="91">
        <v>7071.0</v>
      </c>
      <c r="H1038" s="330">
        <v>10557.0</v>
      </c>
      <c r="I1038" s="97" t="s">
        <v>10919</v>
      </c>
      <c r="J1038" s="97" t="s">
        <v>10920</v>
      </c>
      <c r="K1038" s="313" t="s">
        <v>10920</v>
      </c>
      <c r="L1038" s="91">
        <v>8.1364201012E10</v>
      </c>
      <c r="M1038" s="91">
        <v>8.1364201012E10</v>
      </c>
      <c r="N1038" s="848">
        <v>45235.0</v>
      </c>
      <c r="O1038" s="176">
        <v>45834.0</v>
      </c>
      <c r="P1038" s="91" t="s">
        <v>95</v>
      </c>
      <c r="Q1038" s="91">
        <v>0.0</v>
      </c>
      <c r="R1038" s="179" t="s">
        <v>251</v>
      </c>
      <c r="S1038" s="179" t="s">
        <v>127</v>
      </c>
      <c r="T1038" s="179" t="s">
        <v>128</v>
      </c>
      <c r="U1038" s="179" t="s">
        <v>131</v>
      </c>
      <c r="V1038" s="182"/>
      <c r="W1038" s="179" t="s">
        <v>1035</v>
      </c>
      <c r="X1038" s="182"/>
      <c r="Y1038" s="180" t="s">
        <v>11936</v>
      </c>
      <c r="Z1038" s="88"/>
      <c r="AA1038" s="88"/>
    </row>
    <row r="1039" ht="22.5" customHeight="1">
      <c r="A1039" s="91">
        <f>COUNTIF('Call &amp; Chat K.-Laura'!$H$279:$H$1191,H1039)</f>
        <v>2</v>
      </c>
      <c r="B1039" s="176">
        <v>46090.0</v>
      </c>
      <c r="C1039" s="91" t="s">
        <v>83</v>
      </c>
      <c r="D1039" s="91" t="s">
        <v>125</v>
      </c>
      <c r="E1039" s="91">
        <f t="shared" si="1"/>
        <v>300</v>
      </c>
      <c r="F1039" s="178">
        <v>46090.0</v>
      </c>
      <c r="G1039" s="91">
        <v>7187.0</v>
      </c>
      <c r="H1039" s="330">
        <v>10782.0</v>
      </c>
      <c r="I1039" s="97" t="s">
        <v>10926</v>
      </c>
      <c r="J1039" s="97" t="s">
        <v>6865</v>
      </c>
      <c r="K1039" s="313" t="s">
        <v>6865</v>
      </c>
      <c r="L1039" s="91">
        <v>8.1364665668E10</v>
      </c>
      <c r="M1039" s="182"/>
      <c r="N1039" s="848">
        <v>45265.0</v>
      </c>
      <c r="O1039" s="176">
        <v>45834.0</v>
      </c>
      <c r="P1039" s="91" t="s">
        <v>124</v>
      </c>
      <c r="Q1039" s="91">
        <v>0.0</v>
      </c>
      <c r="R1039" s="179" t="s">
        <v>292</v>
      </c>
      <c r="S1039" s="179" t="s">
        <v>127</v>
      </c>
      <c r="T1039" s="179" t="s">
        <v>128</v>
      </c>
      <c r="U1039" s="179" t="s">
        <v>873</v>
      </c>
      <c r="V1039" s="182"/>
      <c r="W1039" s="179" t="s">
        <v>1035</v>
      </c>
      <c r="X1039" s="182"/>
      <c r="Y1039" s="180" t="s">
        <v>11550</v>
      </c>
      <c r="Z1039" s="88"/>
      <c r="AA1039" s="88"/>
    </row>
    <row r="1040" ht="22.5" customHeight="1">
      <c r="A1040" s="91">
        <f>COUNTIF('Call &amp; Chat K.-Laura'!$H$279:$H$1191,H1040)</f>
        <v>2</v>
      </c>
      <c r="B1040" s="176">
        <v>46090.0</v>
      </c>
      <c r="C1040" s="91" t="s">
        <v>83</v>
      </c>
      <c r="D1040" s="91" t="s">
        <v>125</v>
      </c>
      <c r="E1040" s="91">
        <f t="shared" si="1"/>
        <v>301</v>
      </c>
      <c r="F1040" s="178">
        <v>46090.0</v>
      </c>
      <c r="G1040" s="91">
        <v>7675.0</v>
      </c>
      <c r="H1040" s="330">
        <v>11766.0</v>
      </c>
      <c r="I1040" s="97" t="s">
        <v>10928</v>
      </c>
      <c r="J1040" s="97" t="s">
        <v>10929</v>
      </c>
      <c r="K1040" s="313" t="s">
        <v>10929</v>
      </c>
      <c r="L1040" s="91">
        <v>8.1365652204E10</v>
      </c>
      <c r="M1040" s="91">
        <v>8.1371611289E10</v>
      </c>
      <c r="N1040" s="848">
        <v>45383.0</v>
      </c>
      <c r="O1040" s="176">
        <v>45834.0</v>
      </c>
      <c r="P1040" s="91" t="s">
        <v>124</v>
      </c>
      <c r="Q1040" s="91">
        <v>0.0</v>
      </c>
      <c r="R1040" s="179" t="s">
        <v>292</v>
      </c>
      <c r="S1040" s="179" t="s">
        <v>127</v>
      </c>
      <c r="T1040" s="179" t="s">
        <v>128</v>
      </c>
      <c r="U1040" s="179" t="s">
        <v>873</v>
      </c>
      <c r="V1040" s="182"/>
      <c r="W1040" s="179" t="s">
        <v>1035</v>
      </c>
      <c r="X1040" s="182"/>
      <c r="Y1040" s="180" t="s">
        <v>11550</v>
      </c>
      <c r="Z1040" s="88"/>
      <c r="AA1040" s="88"/>
    </row>
    <row r="1041" ht="22.5" customHeight="1">
      <c r="A1041" s="91">
        <f>COUNTIF('Call &amp; Chat K.-Laura'!$H$279:$H$1191,H1041)</f>
        <v>2</v>
      </c>
      <c r="B1041" s="176">
        <v>46090.0</v>
      </c>
      <c r="C1041" s="91" t="s">
        <v>83</v>
      </c>
      <c r="D1041" s="91" t="s">
        <v>125</v>
      </c>
      <c r="E1041" s="91">
        <f t="shared" si="1"/>
        <v>302</v>
      </c>
      <c r="F1041" s="178">
        <v>46090.0</v>
      </c>
      <c r="G1041" s="91">
        <v>9852.0</v>
      </c>
      <c r="H1041" s="330">
        <v>16363.0</v>
      </c>
      <c r="I1041" s="97" t="s">
        <v>10933</v>
      </c>
      <c r="J1041" s="97" t="s">
        <v>10935</v>
      </c>
      <c r="K1041" s="313" t="s">
        <v>10935</v>
      </c>
      <c r="L1041" s="91">
        <v>8.1367550322E10</v>
      </c>
      <c r="M1041" s="91">
        <v>8.1367550321E10</v>
      </c>
      <c r="N1041" s="848">
        <v>45913.0</v>
      </c>
      <c r="O1041" s="176">
        <v>45927.0</v>
      </c>
      <c r="P1041" s="91" t="s">
        <v>3754</v>
      </c>
      <c r="Q1041" s="91">
        <v>1.0</v>
      </c>
      <c r="R1041" s="179" t="s">
        <v>126</v>
      </c>
      <c r="S1041" s="179" t="s">
        <v>145</v>
      </c>
      <c r="T1041" s="179" t="s">
        <v>128</v>
      </c>
      <c r="U1041" s="179" t="s">
        <v>131</v>
      </c>
      <c r="V1041" s="182"/>
      <c r="W1041" s="179" t="s">
        <v>1035</v>
      </c>
      <c r="X1041" s="182"/>
      <c r="Y1041" s="616"/>
      <c r="Z1041" s="88"/>
      <c r="AA1041" s="88"/>
    </row>
    <row r="1042" ht="22.5" customHeight="1">
      <c r="A1042" s="91">
        <f>COUNTIF('Call &amp; Chat K.-Laura'!$H$279:$H$1191,H1042)</f>
        <v>2</v>
      </c>
      <c r="B1042" s="176">
        <v>46087.0</v>
      </c>
      <c r="C1042" s="91" t="s">
        <v>83</v>
      </c>
      <c r="D1042" s="91" t="s">
        <v>125</v>
      </c>
      <c r="E1042" s="91">
        <f t="shared" si="1"/>
        <v>303</v>
      </c>
      <c r="F1042" s="178">
        <v>46086.0</v>
      </c>
      <c r="G1042" s="91">
        <v>8241.0</v>
      </c>
      <c r="H1042" s="330">
        <v>12854.0</v>
      </c>
      <c r="I1042" s="97" t="s">
        <v>10135</v>
      </c>
      <c r="J1042" s="97" t="s">
        <v>10136</v>
      </c>
      <c r="K1042" s="313" t="s">
        <v>10136</v>
      </c>
      <c r="L1042" s="91">
        <v>8.1226211191E10</v>
      </c>
      <c r="M1042" s="91">
        <v>8.1226211191E10</v>
      </c>
      <c r="N1042" s="848">
        <v>45496.0</v>
      </c>
      <c r="O1042" s="176">
        <v>45834.0</v>
      </c>
      <c r="P1042" s="91" t="s">
        <v>124</v>
      </c>
      <c r="Q1042" s="91">
        <v>1.0</v>
      </c>
      <c r="R1042" s="179" t="s">
        <v>251</v>
      </c>
      <c r="S1042" s="179" t="s">
        <v>145</v>
      </c>
      <c r="T1042" s="179" t="s">
        <v>101</v>
      </c>
      <c r="U1042" s="179" t="s">
        <v>131</v>
      </c>
      <c r="V1042" s="182"/>
      <c r="W1042" s="179" t="s">
        <v>1035</v>
      </c>
      <c r="X1042" s="182"/>
      <c r="Y1042" s="616"/>
      <c r="Z1042" s="88"/>
      <c r="AA1042" s="88"/>
    </row>
    <row r="1043" ht="22.5" customHeight="1">
      <c r="A1043" s="91">
        <f>COUNTIF('Call &amp; Chat K.-Laura'!$H$279:$H$1191,H1043)</f>
        <v>3</v>
      </c>
      <c r="B1043" s="176">
        <v>46087.0</v>
      </c>
      <c r="C1043" s="91" t="s">
        <v>83</v>
      </c>
      <c r="D1043" s="91" t="s">
        <v>125</v>
      </c>
      <c r="E1043" s="91">
        <f t="shared" si="1"/>
        <v>304</v>
      </c>
      <c r="F1043" s="178">
        <v>46086.0</v>
      </c>
      <c r="G1043" s="91">
        <v>10444.0</v>
      </c>
      <c r="H1043" s="330">
        <v>17473.0</v>
      </c>
      <c r="I1043" s="97" t="s">
        <v>7543</v>
      </c>
      <c r="J1043" s="97" t="s">
        <v>7544</v>
      </c>
      <c r="K1043" s="313" t="s">
        <v>7544</v>
      </c>
      <c r="L1043" s="91">
        <v>8.1226471299E10</v>
      </c>
      <c r="M1043" s="91">
        <v>8.1387879889E10</v>
      </c>
      <c r="N1043" s="848">
        <v>46029.0</v>
      </c>
      <c r="O1043" s="176">
        <v>46043.0</v>
      </c>
      <c r="P1043" s="91" t="s">
        <v>124</v>
      </c>
      <c r="Q1043" s="91">
        <v>1.0</v>
      </c>
      <c r="R1043" s="179" t="s">
        <v>350</v>
      </c>
      <c r="S1043" s="179" t="s">
        <v>145</v>
      </c>
      <c r="T1043" s="179" t="s">
        <v>101</v>
      </c>
      <c r="U1043" s="179" t="s">
        <v>131</v>
      </c>
      <c r="V1043" s="182"/>
      <c r="W1043" s="179" t="s">
        <v>1035</v>
      </c>
      <c r="X1043" s="182"/>
      <c r="Y1043" s="182"/>
      <c r="Z1043" s="88"/>
      <c r="AA1043" s="88"/>
    </row>
    <row r="1044" ht="22.5" customHeight="1">
      <c r="A1044" s="91">
        <f>COUNTIF('Call &amp; Chat K.-Laura'!$H$279:$H$1191,H1044)</f>
        <v>1</v>
      </c>
      <c r="B1044" s="176">
        <v>46087.0</v>
      </c>
      <c r="C1044" s="91" t="s">
        <v>83</v>
      </c>
      <c r="D1044" s="91" t="s">
        <v>125</v>
      </c>
      <c r="E1044" s="91">
        <f t="shared" si="1"/>
        <v>305</v>
      </c>
      <c r="F1044" s="178">
        <v>46086.0</v>
      </c>
      <c r="G1044" s="91">
        <v>8016.0</v>
      </c>
      <c r="H1044" s="330">
        <v>12383.0</v>
      </c>
      <c r="I1044" s="97" t="s">
        <v>11948</v>
      </c>
      <c r="J1044" s="97" t="s">
        <v>11949</v>
      </c>
      <c r="K1044" s="313" t="s">
        <v>11949</v>
      </c>
      <c r="L1044" s="91">
        <v>8.1226494511E10</v>
      </c>
      <c r="M1044" s="91">
        <v>8.5212490849E10</v>
      </c>
      <c r="N1044" s="848">
        <v>45451.0</v>
      </c>
      <c r="O1044" s="176">
        <v>45834.0</v>
      </c>
      <c r="P1044" s="91" t="s">
        <v>124</v>
      </c>
      <c r="Q1044" s="91">
        <v>0.0</v>
      </c>
      <c r="R1044" s="179" t="s">
        <v>251</v>
      </c>
      <c r="S1044" s="179" t="s">
        <v>195</v>
      </c>
      <c r="T1044" s="179" t="s">
        <v>128</v>
      </c>
      <c r="U1044" s="179" t="s">
        <v>131</v>
      </c>
      <c r="V1044" s="182"/>
      <c r="W1044" s="179" t="s">
        <v>1035</v>
      </c>
      <c r="X1044" s="182"/>
      <c r="Y1044" s="180" t="s">
        <v>11952</v>
      </c>
      <c r="Z1044" s="88"/>
      <c r="AA1044" s="88"/>
    </row>
    <row r="1045" ht="22.5" customHeight="1">
      <c r="A1045" s="91">
        <f>COUNTIF('Call &amp; Chat K.-Laura'!$H$279:$H$1191,H1045)</f>
        <v>1</v>
      </c>
      <c r="B1045" s="176">
        <v>46087.0</v>
      </c>
      <c r="C1045" s="91" t="s">
        <v>83</v>
      </c>
      <c r="D1045" s="91" t="s">
        <v>125</v>
      </c>
      <c r="E1045" s="91">
        <f t="shared" si="1"/>
        <v>306</v>
      </c>
      <c r="F1045" s="178">
        <v>46086.0</v>
      </c>
      <c r="G1045" s="91">
        <v>10381.0</v>
      </c>
      <c r="H1045" s="330">
        <v>17293.0</v>
      </c>
      <c r="I1045" s="97" t="s">
        <v>11954</v>
      </c>
      <c r="J1045" s="97" t="s">
        <v>8890</v>
      </c>
      <c r="K1045" s="313" t="s">
        <v>8890</v>
      </c>
      <c r="L1045" s="91">
        <v>8.1226503663E10</v>
      </c>
      <c r="M1045" s="182"/>
      <c r="N1045" s="848">
        <v>46021.0</v>
      </c>
      <c r="O1045" s="176">
        <v>46035.0</v>
      </c>
      <c r="P1045" s="91" t="s">
        <v>124</v>
      </c>
      <c r="Q1045" s="91">
        <v>1.0</v>
      </c>
      <c r="R1045" s="179" t="s">
        <v>350</v>
      </c>
      <c r="S1045" s="179" t="s">
        <v>145</v>
      </c>
      <c r="T1045" s="179" t="s">
        <v>101</v>
      </c>
      <c r="U1045" s="179" t="s">
        <v>131</v>
      </c>
      <c r="V1045" s="182"/>
      <c r="W1045" s="179" t="s">
        <v>1035</v>
      </c>
      <c r="X1045" s="182"/>
      <c r="Y1045" s="616"/>
      <c r="Z1045" s="88"/>
      <c r="AA1045" s="88"/>
    </row>
    <row r="1046" ht="22.5" customHeight="1">
      <c r="A1046" s="91">
        <f>COUNTIF('Call &amp; Chat K.-Laura'!$H$279:$H$1191,H1046)</f>
        <v>1</v>
      </c>
      <c r="B1046" s="176">
        <v>46087.0</v>
      </c>
      <c r="C1046" s="91" t="s">
        <v>83</v>
      </c>
      <c r="D1046" s="91" t="s">
        <v>125</v>
      </c>
      <c r="E1046" s="91">
        <f t="shared" si="1"/>
        <v>307</v>
      </c>
      <c r="F1046" s="178">
        <v>46086.0</v>
      </c>
      <c r="G1046" s="91">
        <v>8784.0</v>
      </c>
      <c r="H1046" s="330">
        <v>13976.0</v>
      </c>
      <c r="I1046" s="97" t="s">
        <v>11955</v>
      </c>
      <c r="J1046" s="97" t="s">
        <v>11956</v>
      </c>
      <c r="K1046" s="313" t="s">
        <v>11956</v>
      </c>
      <c r="L1046" s="91">
        <v>8.1226713454E10</v>
      </c>
      <c r="M1046" s="91">
        <v>8.1226713454E10</v>
      </c>
      <c r="N1046" s="848">
        <v>45626.0</v>
      </c>
      <c r="O1046" s="176">
        <v>45834.0</v>
      </c>
      <c r="P1046" s="91" t="s">
        <v>143</v>
      </c>
      <c r="Q1046" s="91">
        <v>1.0</v>
      </c>
      <c r="R1046" s="179" t="s">
        <v>381</v>
      </c>
      <c r="S1046" s="179" t="s">
        <v>145</v>
      </c>
      <c r="T1046" s="179" t="s">
        <v>101</v>
      </c>
      <c r="U1046" s="179" t="s">
        <v>131</v>
      </c>
      <c r="V1046" s="182"/>
      <c r="W1046" s="179" t="s">
        <v>1035</v>
      </c>
      <c r="X1046" s="182"/>
      <c r="Y1046" s="180" t="s">
        <v>11960</v>
      </c>
      <c r="Z1046" s="88"/>
      <c r="AA1046" s="88"/>
    </row>
    <row r="1047" ht="22.5" customHeight="1">
      <c r="A1047" s="91">
        <f>COUNTIF('Call &amp; Chat K.-Laura'!$H$279:$H$1191,H1047)</f>
        <v>2</v>
      </c>
      <c r="B1047" s="176">
        <v>46087.0</v>
      </c>
      <c r="C1047" s="91" t="s">
        <v>83</v>
      </c>
      <c r="D1047" s="91" t="s">
        <v>125</v>
      </c>
      <c r="E1047" s="91">
        <f t="shared" si="1"/>
        <v>308</v>
      </c>
      <c r="F1047" s="178">
        <v>46086.0</v>
      </c>
      <c r="G1047" s="91">
        <v>674.0</v>
      </c>
      <c r="H1047" s="330">
        <v>899.0</v>
      </c>
      <c r="I1047" s="97" t="s">
        <v>10142</v>
      </c>
      <c r="J1047" s="97" t="s">
        <v>10142</v>
      </c>
      <c r="K1047" s="313" t="s">
        <v>10142</v>
      </c>
      <c r="L1047" s="91">
        <v>8.1227002466E10</v>
      </c>
      <c r="M1047" s="91">
        <v>8.1227002466E10</v>
      </c>
      <c r="N1047" s="848">
        <v>44338.0</v>
      </c>
      <c r="O1047" s="176">
        <v>45834.0</v>
      </c>
      <c r="P1047" s="91" t="s">
        <v>124</v>
      </c>
      <c r="Q1047" s="91">
        <v>1.0</v>
      </c>
      <c r="R1047" s="179" t="s">
        <v>251</v>
      </c>
      <c r="S1047" s="179" t="s">
        <v>145</v>
      </c>
      <c r="T1047" s="179" t="s">
        <v>101</v>
      </c>
      <c r="U1047" s="179" t="s">
        <v>131</v>
      </c>
      <c r="V1047" s="182"/>
      <c r="W1047" s="179" t="s">
        <v>1035</v>
      </c>
      <c r="X1047" s="182"/>
      <c r="Y1047" s="616"/>
      <c r="Z1047" s="88"/>
      <c r="AA1047" s="88"/>
    </row>
    <row r="1048" ht="22.5" customHeight="1">
      <c r="A1048" s="91">
        <f>COUNTIF('Call &amp; Chat K.-Laura'!$H$279:$H$1191,H1048)</f>
        <v>2</v>
      </c>
      <c r="B1048" s="176">
        <v>46087.0</v>
      </c>
      <c r="C1048" s="91" t="s">
        <v>83</v>
      </c>
      <c r="D1048" s="91" t="s">
        <v>125</v>
      </c>
      <c r="E1048" s="91">
        <f t="shared" si="1"/>
        <v>309</v>
      </c>
      <c r="F1048" s="178">
        <v>46086.0</v>
      </c>
      <c r="G1048" s="91">
        <v>8682.0</v>
      </c>
      <c r="H1048" s="330">
        <v>13746.0</v>
      </c>
      <c r="I1048" s="97" t="s">
        <v>10143</v>
      </c>
      <c r="J1048" s="97" t="s">
        <v>10144</v>
      </c>
      <c r="K1048" s="313" t="s">
        <v>10144</v>
      </c>
      <c r="L1048" s="91">
        <v>8.1227600124E10</v>
      </c>
      <c r="M1048" s="91">
        <v>8.1227600124E10</v>
      </c>
      <c r="N1048" s="848">
        <v>45598.0</v>
      </c>
      <c r="O1048" s="176">
        <v>45834.0</v>
      </c>
      <c r="P1048" s="91" t="s">
        <v>124</v>
      </c>
      <c r="Q1048" s="91">
        <v>1.0</v>
      </c>
      <c r="R1048" s="179" t="s">
        <v>126</v>
      </c>
      <c r="S1048" s="179" t="s">
        <v>145</v>
      </c>
      <c r="T1048" s="179" t="s">
        <v>101</v>
      </c>
      <c r="U1048" s="179" t="s">
        <v>131</v>
      </c>
      <c r="V1048" s="182"/>
      <c r="W1048" s="179" t="s">
        <v>1035</v>
      </c>
      <c r="X1048" s="182"/>
      <c r="Y1048" s="616"/>
      <c r="Z1048" s="88"/>
      <c r="AA1048" s="88"/>
    </row>
    <row r="1049" ht="22.5" customHeight="1">
      <c r="A1049" s="91">
        <f>COUNTIF('Call &amp; Chat K.-Laura'!$H$279:$H$1191,H1049)</f>
        <v>1</v>
      </c>
      <c r="B1049" s="176">
        <v>46087.0</v>
      </c>
      <c r="C1049" s="91" t="s">
        <v>83</v>
      </c>
      <c r="D1049" s="91" t="s">
        <v>125</v>
      </c>
      <c r="E1049" s="91">
        <f t="shared" si="1"/>
        <v>310</v>
      </c>
      <c r="F1049" s="178">
        <v>46086.0</v>
      </c>
      <c r="G1049" s="91">
        <v>8661.0</v>
      </c>
      <c r="H1049" s="330">
        <v>13704.0</v>
      </c>
      <c r="I1049" s="97" t="s">
        <v>11964</v>
      </c>
      <c r="J1049" s="423" t="s">
        <v>11965</v>
      </c>
      <c r="K1049" s="871" t="s">
        <v>11965</v>
      </c>
      <c r="L1049" s="91">
        <v>8.122866689E10</v>
      </c>
      <c r="M1049" s="91">
        <v>8.1339790779E10</v>
      </c>
      <c r="N1049" s="848">
        <v>45592.0</v>
      </c>
      <c r="O1049" s="176">
        <v>45834.0</v>
      </c>
      <c r="P1049" s="91" t="s">
        <v>222</v>
      </c>
      <c r="Q1049" s="91">
        <v>1.0</v>
      </c>
      <c r="R1049" s="179" t="s">
        <v>350</v>
      </c>
      <c r="S1049" s="179" t="s">
        <v>145</v>
      </c>
      <c r="T1049" s="179" t="s">
        <v>101</v>
      </c>
      <c r="U1049" s="179" t="s">
        <v>131</v>
      </c>
      <c r="V1049" s="182"/>
      <c r="W1049" s="179" t="s">
        <v>1035</v>
      </c>
      <c r="X1049" s="182"/>
      <c r="Y1049" s="616"/>
      <c r="Z1049" s="88"/>
      <c r="AA1049" s="88"/>
    </row>
    <row r="1050" ht="22.5" customHeight="1">
      <c r="A1050" s="91">
        <f>COUNTIF('Call &amp; Chat K.-Laura'!$H$279:$H$1191,H1050)</f>
        <v>1</v>
      </c>
      <c r="B1050" s="176">
        <v>46087.0</v>
      </c>
      <c r="C1050" s="91" t="s">
        <v>83</v>
      </c>
      <c r="D1050" s="91" t="s">
        <v>125</v>
      </c>
      <c r="E1050" s="91">
        <f t="shared" si="1"/>
        <v>311</v>
      </c>
      <c r="F1050" s="178">
        <v>46086.0</v>
      </c>
      <c r="G1050" s="91">
        <v>7152.0</v>
      </c>
      <c r="H1050" s="330">
        <v>10695.0</v>
      </c>
      <c r="I1050" s="97" t="s">
        <v>11967</v>
      </c>
      <c r="J1050" s="97" t="s">
        <v>11968</v>
      </c>
      <c r="K1050" s="313" t="s">
        <v>11968</v>
      </c>
      <c r="L1050" s="91">
        <v>8.1228872077E10</v>
      </c>
      <c r="M1050" s="182"/>
      <c r="N1050" s="848">
        <v>45252.0</v>
      </c>
      <c r="O1050" s="176">
        <v>45834.0</v>
      </c>
      <c r="P1050" s="91" t="s">
        <v>124</v>
      </c>
      <c r="Q1050" s="91">
        <v>1.0</v>
      </c>
      <c r="R1050" s="179" t="s">
        <v>126</v>
      </c>
      <c r="S1050" s="179" t="s">
        <v>145</v>
      </c>
      <c r="T1050" s="179" t="s">
        <v>101</v>
      </c>
      <c r="U1050" s="179" t="s">
        <v>131</v>
      </c>
      <c r="V1050" s="182"/>
      <c r="W1050" s="179" t="s">
        <v>1035</v>
      </c>
      <c r="X1050" s="182"/>
      <c r="Y1050" s="616"/>
      <c r="Z1050" s="88"/>
      <c r="AA1050" s="88"/>
    </row>
    <row r="1051" ht="22.5" customHeight="1">
      <c r="A1051" s="91">
        <f>COUNTIF('Call &amp; Chat K.-Laura'!$H$279:$H$1191,H1051)</f>
        <v>2</v>
      </c>
      <c r="B1051" s="488">
        <v>46111.0</v>
      </c>
      <c r="C1051" s="91" t="s">
        <v>83</v>
      </c>
      <c r="D1051" s="91" t="s">
        <v>125</v>
      </c>
      <c r="E1051" s="91">
        <f t="shared" si="1"/>
        <v>312</v>
      </c>
      <c r="F1051" s="178">
        <v>46086.0</v>
      </c>
      <c r="G1051" s="91">
        <v>10195.0</v>
      </c>
      <c r="H1051" s="330">
        <v>16981.0</v>
      </c>
      <c r="I1051" s="97" t="s">
        <v>7928</v>
      </c>
      <c r="J1051" s="97" t="s">
        <v>7929</v>
      </c>
      <c r="K1051" s="313" t="s">
        <v>7929</v>
      </c>
      <c r="L1051" s="91">
        <v>8.1229017647E10</v>
      </c>
      <c r="M1051" s="91">
        <v>8.1229017647E10</v>
      </c>
      <c r="N1051" s="848">
        <v>45990.0</v>
      </c>
      <c r="O1051" s="176">
        <v>46004.0</v>
      </c>
      <c r="P1051" s="91" t="s">
        <v>124</v>
      </c>
      <c r="Q1051" s="91">
        <v>1.0</v>
      </c>
      <c r="R1051" s="179" t="s">
        <v>381</v>
      </c>
      <c r="S1051" s="179" t="s">
        <v>145</v>
      </c>
      <c r="T1051" s="179" t="s">
        <v>101</v>
      </c>
      <c r="U1051" s="179" t="s">
        <v>1050</v>
      </c>
      <c r="V1051" s="182"/>
      <c r="W1051" s="179" t="s">
        <v>1035</v>
      </c>
      <c r="X1051" s="182"/>
      <c r="Y1051" s="180" t="s">
        <v>11970</v>
      </c>
      <c r="Z1051" s="88"/>
      <c r="AA1051" s="88"/>
    </row>
    <row r="1052" ht="22.5" customHeight="1">
      <c r="A1052" s="91">
        <f>COUNTIF('Call &amp; Chat K.-Laura'!$H$279:$H$1191,H1052)</f>
        <v>1</v>
      </c>
      <c r="B1052" s="176">
        <v>46087.0</v>
      </c>
      <c r="C1052" s="91" t="s">
        <v>83</v>
      </c>
      <c r="D1052" s="91" t="s">
        <v>125</v>
      </c>
      <c r="E1052" s="91">
        <f t="shared" si="1"/>
        <v>313</v>
      </c>
      <c r="F1052" s="178">
        <v>46086.0</v>
      </c>
      <c r="G1052" s="91">
        <v>9135.0</v>
      </c>
      <c r="H1052" s="330">
        <v>14735.0</v>
      </c>
      <c r="I1052" s="97" t="s">
        <v>11624</v>
      </c>
      <c r="J1052" s="97" t="s">
        <v>11625</v>
      </c>
      <c r="K1052" s="313" t="s">
        <v>11625</v>
      </c>
      <c r="L1052" s="91">
        <v>8.1229907209E10</v>
      </c>
      <c r="M1052" s="91">
        <v>8.1386066567E10</v>
      </c>
      <c r="N1052" s="848">
        <v>45705.0</v>
      </c>
      <c r="O1052" s="176">
        <v>45834.0</v>
      </c>
      <c r="P1052" s="91" t="s">
        <v>657</v>
      </c>
      <c r="Q1052" s="91">
        <v>1.0</v>
      </c>
      <c r="R1052" s="179" t="s">
        <v>126</v>
      </c>
      <c r="S1052" s="179" t="s">
        <v>145</v>
      </c>
      <c r="T1052" s="179" t="s">
        <v>101</v>
      </c>
      <c r="U1052" s="179" t="s">
        <v>131</v>
      </c>
      <c r="V1052" s="182"/>
      <c r="W1052" s="179" t="s">
        <v>1035</v>
      </c>
      <c r="X1052" s="182"/>
      <c r="Y1052" s="616"/>
      <c r="Z1052" s="88"/>
      <c r="AA1052" s="88"/>
    </row>
    <row r="1053" ht="22.5" customHeight="1">
      <c r="A1053" s="91">
        <f>COUNTIF('Call &amp; Chat K.-Laura'!$H$279:$H$1191,H1053)</f>
        <v>1</v>
      </c>
      <c r="B1053" s="176">
        <v>46087.0</v>
      </c>
      <c r="C1053" s="91" t="s">
        <v>83</v>
      </c>
      <c r="D1053" s="91" t="s">
        <v>125</v>
      </c>
      <c r="E1053" s="91">
        <f t="shared" si="1"/>
        <v>314</v>
      </c>
      <c r="F1053" s="178">
        <v>46086.0</v>
      </c>
      <c r="G1053" s="91">
        <v>9588.0</v>
      </c>
      <c r="H1053" s="330">
        <v>15752.0</v>
      </c>
      <c r="I1053" s="97" t="s">
        <v>11972</v>
      </c>
      <c r="J1053" s="97" t="s">
        <v>11973</v>
      </c>
      <c r="K1053" s="313" t="s">
        <v>11973</v>
      </c>
      <c r="L1053" s="91">
        <v>8.1230149297E10</v>
      </c>
      <c r="M1053" s="91">
        <v>8.1230149297E10</v>
      </c>
      <c r="N1053" s="848">
        <v>45838.0</v>
      </c>
      <c r="O1053" s="176">
        <v>45852.0</v>
      </c>
      <c r="P1053" s="91" t="s">
        <v>86</v>
      </c>
      <c r="Q1053" s="91">
        <v>1.0</v>
      </c>
      <c r="R1053" s="179" t="s">
        <v>350</v>
      </c>
      <c r="S1053" s="179" t="s">
        <v>145</v>
      </c>
      <c r="T1053" s="179" t="s">
        <v>101</v>
      </c>
      <c r="U1053" s="179" t="s">
        <v>131</v>
      </c>
      <c r="V1053" s="182"/>
      <c r="W1053" s="179" t="s">
        <v>1035</v>
      </c>
      <c r="X1053" s="182"/>
      <c r="Y1053" s="616"/>
      <c r="Z1053" s="88"/>
      <c r="AA1053" s="88"/>
    </row>
    <row r="1054" ht="22.5" customHeight="1">
      <c r="A1054" s="91">
        <f>COUNTIF('Call &amp; Chat K.-Laura'!$H$279:$H$1191,H1054)</f>
        <v>1</v>
      </c>
      <c r="B1054" s="176">
        <v>46087.0</v>
      </c>
      <c r="C1054" s="91" t="s">
        <v>83</v>
      </c>
      <c r="D1054" s="91" t="s">
        <v>125</v>
      </c>
      <c r="E1054" s="91">
        <f t="shared" si="1"/>
        <v>315</v>
      </c>
      <c r="F1054" s="178">
        <v>46086.0</v>
      </c>
      <c r="G1054" s="91">
        <v>8536.0</v>
      </c>
      <c r="H1054" s="330">
        <v>13447.0</v>
      </c>
      <c r="I1054" s="97" t="s">
        <v>4056</v>
      </c>
      <c r="J1054" s="97" t="s">
        <v>4057</v>
      </c>
      <c r="K1054" s="313" t="s">
        <v>4057</v>
      </c>
      <c r="L1054" s="91">
        <v>8.1230223301E10</v>
      </c>
      <c r="M1054" s="91">
        <v>8.1230223301E10</v>
      </c>
      <c r="N1054" s="848">
        <v>45566.0</v>
      </c>
      <c r="O1054" s="176">
        <v>45834.0</v>
      </c>
      <c r="P1054" s="91" t="s">
        <v>124</v>
      </c>
      <c r="Q1054" s="91">
        <v>1.0</v>
      </c>
      <c r="R1054" s="179" t="s">
        <v>350</v>
      </c>
      <c r="S1054" s="179" t="s">
        <v>145</v>
      </c>
      <c r="T1054" s="179" t="s">
        <v>101</v>
      </c>
      <c r="U1054" s="179" t="s">
        <v>131</v>
      </c>
      <c r="V1054" s="182"/>
      <c r="W1054" s="179" t="s">
        <v>1035</v>
      </c>
      <c r="X1054" s="182"/>
      <c r="Y1054" s="616"/>
      <c r="Z1054" s="88"/>
      <c r="AA1054" s="88"/>
    </row>
    <row r="1055" ht="22.5" customHeight="1">
      <c r="A1055" s="91">
        <f>COUNTIF('Call &amp; Chat K.-Laura'!$H$279:$H$1191,H1055)</f>
        <v>1</v>
      </c>
      <c r="B1055" s="176">
        <v>46087.0</v>
      </c>
      <c r="C1055" s="91" t="s">
        <v>83</v>
      </c>
      <c r="D1055" s="91" t="s">
        <v>125</v>
      </c>
      <c r="E1055" s="91">
        <f t="shared" si="1"/>
        <v>316</v>
      </c>
      <c r="F1055" s="178">
        <v>46086.0</v>
      </c>
      <c r="G1055" s="91">
        <v>7937.0</v>
      </c>
      <c r="H1055" s="330">
        <v>12242.0</v>
      </c>
      <c r="I1055" s="97" t="s">
        <v>5359</v>
      </c>
      <c r="J1055" s="97" t="s">
        <v>5360</v>
      </c>
      <c r="K1055" s="313" t="s">
        <v>5360</v>
      </c>
      <c r="L1055" s="91">
        <v>8.1231006347E10</v>
      </c>
      <c r="M1055" s="91">
        <v>8.1231006347E10</v>
      </c>
      <c r="N1055" s="848">
        <v>45436.0</v>
      </c>
      <c r="O1055" s="176">
        <v>45834.0</v>
      </c>
      <c r="P1055" s="91" t="s">
        <v>124</v>
      </c>
      <c r="Q1055" s="91">
        <v>0.0</v>
      </c>
      <c r="R1055" s="179" t="s">
        <v>292</v>
      </c>
      <c r="S1055" s="179" t="s">
        <v>127</v>
      </c>
      <c r="T1055" s="179" t="s">
        <v>128</v>
      </c>
      <c r="U1055" s="179" t="s">
        <v>873</v>
      </c>
      <c r="V1055" s="182"/>
      <c r="W1055" s="179" t="s">
        <v>1035</v>
      </c>
      <c r="X1055" s="182"/>
      <c r="Y1055" s="180" t="s">
        <v>11980</v>
      </c>
      <c r="Z1055" s="88"/>
      <c r="AA1055" s="88"/>
    </row>
    <row r="1056" ht="22.5" customHeight="1">
      <c r="A1056" s="91">
        <f>COUNTIF('Call &amp; Chat K.-Laura'!$H$279:$H$1191,H1056)</f>
        <v>2</v>
      </c>
      <c r="B1056" s="176">
        <v>46087.0</v>
      </c>
      <c r="C1056" s="91" t="s">
        <v>83</v>
      </c>
      <c r="D1056" s="91" t="s">
        <v>125</v>
      </c>
      <c r="E1056" s="91">
        <f t="shared" si="1"/>
        <v>317</v>
      </c>
      <c r="F1056" s="178">
        <v>46086.0</v>
      </c>
      <c r="G1056" s="91">
        <v>9601.0</v>
      </c>
      <c r="H1056" s="330">
        <v>15791.0</v>
      </c>
      <c r="I1056" s="97" t="s">
        <v>11149</v>
      </c>
      <c r="J1056" s="97" t="s">
        <v>11150</v>
      </c>
      <c r="K1056" s="313" t="s">
        <v>11150</v>
      </c>
      <c r="L1056" s="91">
        <v>8.1231456789E10</v>
      </c>
      <c r="M1056" s="91">
        <v>8.12345678999E11</v>
      </c>
      <c r="N1056" s="848">
        <v>45842.0</v>
      </c>
      <c r="O1056" s="176">
        <v>45856.0</v>
      </c>
      <c r="P1056" s="91" t="s">
        <v>98</v>
      </c>
      <c r="Q1056" s="91">
        <v>1.0</v>
      </c>
      <c r="R1056" s="179" t="s">
        <v>251</v>
      </c>
      <c r="S1056" s="179" t="s">
        <v>195</v>
      </c>
      <c r="T1056" s="179" t="s">
        <v>128</v>
      </c>
      <c r="U1056" s="179" t="s">
        <v>131</v>
      </c>
      <c r="V1056" s="182"/>
      <c r="W1056" s="179" t="s">
        <v>1035</v>
      </c>
      <c r="X1056" s="182"/>
      <c r="Y1056" s="616"/>
      <c r="Z1056" s="88"/>
      <c r="AA1056" s="88"/>
    </row>
    <row r="1057" ht="22.5" customHeight="1">
      <c r="A1057" s="91">
        <f>COUNTIF('Call &amp; Chat K.-Laura'!$H$279:$H$1191,H1057)</f>
        <v>1</v>
      </c>
      <c r="B1057" s="176">
        <v>46087.0</v>
      </c>
      <c r="C1057" s="91" t="s">
        <v>83</v>
      </c>
      <c r="D1057" s="91" t="s">
        <v>125</v>
      </c>
      <c r="E1057" s="91">
        <f t="shared" si="1"/>
        <v>318</v>
      </c>
      <c r="F1057" s="178">
        <v>46086.0</v>
      </c>
      <c r="G1057" s="91">
        <v>10641.0</v>
      </c>
      <c r="H1057" s="330">
        <v>17785.0</v>
      </c>
      <c r="I1057" s="97" t="s">
        <v>2376</v>
      </c>
      <c r="J1057" s="97" t="s">
        <v>2378</v>
      </c>
      <c r="K1057" s="313" t="s">
        <v>2378</v>
      </c>
      <c r="L1057" s="91">
        <v>8.1231513674E10</v>
      </c>
      <c r="M1057" s="91">
        <v>8.1231513674E10</v>
      </c>
      <c r="N1057" s="848">
        <v>46062.0</v>
      </c>
      <c r="O1057" s="176">
        <v>46076.0</v>
      </c>
      <c r="P1057" s="91" t="s">
        <v>213</v>
      </c>
      <c r="Q1057" s="91">
        <v>1.0</v>
      </c>
      <c r="R1057" s="179" t="s">
        <v>126</v>
      </c>
      <c r="S1057" s="179" t="s">
        <v>145</v>
      </c>
      <c r="T1057" s="179" t="s">
        <v>101</v>
      </c>
      <c r="U1057" s="179" t="s">
        <v>131</v>
      </c>
      <c r="V1057" s="182"/>
      <c r="W1057" s="179" t="s">
        <v>1035</v>
      </c>
      <c r="X1057" s="182"/>
      <c r="Y1057" s="616"/>
      <c r="Z1057" s="88"/>
      <c r="AA1057" s="88"/>
    </row>
    <row r="1058" ht="22.5" customHeight="1">
      <c r="A1058" s="91">
        <f>COUNTIF('Call &amp; Chat K.-Laura'!$H$279:$H$1191,H1058)</f>
        <v>1</v>
      </c>
      <c r="B1058" s="176">
        <v>46087.0</v>
      </c>
      <c r="C1058" s="91" t="s">
        <v>83</v>
      </c>
      <c r="D1058" s="91" t="s">
        <v>125</v>
      </c>
      <c r="E1058" s="91">
        <f t="shared" si="1"/>
        <v>319</v>
      </c>
      <c r="F1058" s="178">
        <v>46086.0</v>
      </c>
      <c r="G1058" s="91">
        <v>7591.0</v>
      </c>
      <c r="H1058" s="330">
        <v>11572.0</v>
      </c>
      <c r="I1058" s="97" t="s">
        <v>11987</v>
      </c>
      <c r="J1058" s="97" t="s">
        <v>11988</v>
      </c>
      <c r="K1058" s="313" t="s">
        <v>11988</v>
      </c>
      <c r="L1058" s="91">
        <v>8.1232384819E10</v>
      </c>
      <c r="M1058" s="182"/>
      <c r="N1058" s="848">
        <v>45360.0</v>
      </c>
      <c r="O1058" s="176">
        <v>45834.0</v>
      </c>
      <c r="P1058" s="91" t="s">
        <v>213</v>
      </c>
      <c r="Q1058" s="91">
        <v>1.0</v>
      </c>
      <c r="R1058" s="179" t="s">
        <v>126</v>
      </c>
      <c r="S1058" s="179" t="s">
        <v>145</v>
      </c>
      <c r="T1058" s="179" t="s">
        <v>101</v>
      </c>
      <c r="U1058" s="179" t="s">
        <v>131</v>
      </c>
      <c r="V1058" s="182"/>
      <c r="W1058" s="179" t="s">
        <v>1035</v>
      </c>
      <c r="X1058" s="182"/>
      <c r="Y1058" s="616"/>
      <c r="Z1058" s="88"/>
      <c r="AA1058" s="88"/>
    </row>
    <row r="1059" ht="22.5" customHeight="1">
      <c r="A1059" s="91">
        <f>COUNTIF('Call &amp; Chat K.-Laura'!$H$279:$H$1191,H1059)</f>
        <v>1</v>
      </c>
      <c r="B1059" s="176">
        <v>46087.0</v>
      </c>
      <c r="C1059" s="91" t="s">
        <v>83</v>
      </c>
      <c r="D1059" s="91" t="s">
        <v>125</v>
      </c>
      <c r="E1059" s="91">
        <f t="shared" si="1"/>
        <v>320</v>
      </c>
      <c r="F1059" s="178">
        <v>46086.0</v>
      </c>
      <c r="G1059" s="91">
        <v>7284.0</v>
      </c>
      <c r="H1059" s="330">
        <v>10980.0</v>
      </c>
      <c r="I1059" s="97" t="s">
        <v>11990</v>
      </c>
      <c r="J1059" s="97" t="s">
        <v>11991</v>
      </c>
      <c r="K1059" s="313" t="s">
        <v>11991</v>
      </c>
      <c r="L1059" s="91">
        <v>8.1232581544E10</v>
      </c>
      <c r="M1059" s="91">
        <v>8.1232581544E10</v>
      </c>
      <c r="N1059" s="848">
        <v>45298.0</v>
      </c>
      <c r="O1059" s="176">
        <v>45834.0</v>
      </c>
      <c r="P1059" s="91" t="s">
        <v>124</v>
      </c>
      <c r="Q1059" s="91">
        <v>0.0</v>
      </c>
      <c r="R1059" s="179" t="s">
        <v>251</v>
      </c>
      <c r="S1059" s="179" t="s">
        <v>127</v>
      </c>
      <c r="T1059" s="179" t="s">
        <v>128</v>
      </c>
      <c r="U1059" s="179" t="s">
        <v>131</v>
      </c>
      <c r="V1059" s="182"/>
      <c r="W1059" s="179" t="s">
        <v>1035</v>
      </c>
      <c r="X1059" s="182"/>
      <c r="Y1059" s="180" t="s">
        <v>11952</v>
      </c>
      <c r="Z1059" s="88"/>
      <c r="AA1059" s="88"/>
    </row>
    <row r="1060" ht="22.5" customHeight="1">
      <c r="A1060" s="91">
        <f>COUNTIF('Call &amp; Chat K.-Laura'!$H$279:$H$1191,H1060)</f>
        <v>1</v>
      </c>
      <c r="B1060" s="176">
        <v>46087.0</v>
      </c>
      <c r="C1060" s="91" t="s">
        <v>83</v>
      </c>
      <c r="D1060" s="91" t="s">
        <v>125</v>
      </c>
      <c r="E1060" s="91">
        <f t="shared" si="1"/>
        <v>321</v>
      </c>
      <c r="F1060" s="178">
        <v>46086.0</v>
      </c>
      <c r="G1060" s="91">
        <v>7959.0</v>
      </c>
      <c r="H1060" s="330">
        <v>12277.0</v>
      </c>
      <c r="I1060" s="97" t="s">
        <v>11993</v>
      </c>
      <c r="J1060" s="97" t="s">
        <v>11994</v>
      </c>
      <c r="K1060" s="313" t="s">
        <v>11994</v>
      </c>
      <c r="L1060" s="91">
        <v>8.1232801998E10</v>
      </c>
      <c r="M1060" s="182"/>
      <c r="N1060" s="848">
        <v>45441.0</v>
      </c>
      <c r="O1060" s="176">
        <v>45834.0</v>
      </c>
      <c r="P1060" s="91" t="s">
        <v>124</v>
      </c>
      <c r="Q1060" s="91">
        <v>1.0</v>
      </c>
      <c r="R1060" s="179" t="s">
        <v>126</v>
      </c>
      <c r="S1060" s="179" t="s">
        <v>145</v>
      </c>
      <c r="T1060" s="179" t="s">
        <v>101</v>
      </c>
      <c r="U1060" s="179" t="s">
        <v>131</v>
      </c>
      <c r="V1060" s="182"/>
      <c r="W1060" s="179" t="s">
        <v>1035</v>
      </c>
      <c r="X1060" s="182"/>
      <c r="Y1060" s="616"/>
      <c r="Z1060" s="88"/>
      <c r="AA1060" s="88"/>
    </row>
    <row r="1061" ht="22.5" customHeight="1">
      <c r="A1061" s="91">
        <f>COUNTIF('Call &amp; Chat K.-Laura'!$H$279:$H$1191,H1061)</f>
        <v>1</v>
      </c>
      <c r="B1061" s="176">
        <v>46087.0</v>
      </c>
      <c r="C1061" s="91" t="s">
        <v>83</v>
      </c>
      <c r="D1061" s="91" t="s">
        <v>125</v>
      </c>
      <c r="E1061" s="91">
        <f t="shared" si="1"/>
        <v>322</v>
      </c>
      <c r="F1061" s="178">
        <v>46086.0</v>
      </c>
      <c r="G1061" s="91">
        <v>8638.0</v>
      </c>
      <c r="H1061" s="330">
        <v>13666.0</v>
      </c>
      <c r="I1061" s="97" t="s">
        <v>11996</v>
      </c>
      <c r="J1061" s="97" t="s">
        <v>11997</v>
      </c>
      <c r="K1061" s="313" t="s">
        <v>11997</v>
      </c>
      <c r="L1061" s="91">
        <v>8.1233116475E10</v>
      </c>
      <c r="M1061" s="91">
        <v>8.1233116475E10</v>
      </c>
      <c r="N1061" s="848">
        <v>45587.0</v>
      </c>
      <c r="O1061" s="176">
        <v>45834.0</v>
      </c>
      <c r="P1061" s="91" t="s">
        <v>124</v>
      </c>
      <c r="Q1061" s="91">
        <v>1.0</v>
      </c>
      <c r="R1061" s="179" t="s">
        <v>126</v>
      </c>
      <c r="S1061" s="179" t="s">
        <v>145</v>
      </c>
      <c r="T1061" s="179" t="s">
        <v>101</v>
      </c>
      <c r="U1061" s="179" t="s">
        <v>131</v>
      </c>
      <c r="V1061" s="182"/>
      <c r="W1061" s="179" t="s">
        <v>1035</v>
      </c>
      <c r="X1061" s="182"/>
      <c r="Y1061" s="616"/>
      <c r="Z1061" s="88"/>
      <c r="AA1061" s="88"/>
    </row>
    <row r="1062" ht="22.5" customHeight="1">
      <c r="A1062" s="91">
        <f>COUNTIF('Call &amp; Chat K.-Laura'!$H$279:$H$1191,H1062)</f>
        <v>1</v>
      </c>
      <c r="B1062" s="176">
        <v>46087.0</v>
      </c>
      <c r="C1062" s="91" t="s">
        <v>83</v>
      </c>
      <c r="D1062" s="91" t="s">
        <v>125</v>
      </c>
      <c r="E1062" s="91">
        <f t="shared" si="1"/>
        <v>323</v>
      </c>
      <c r="F1062" s="178">
        <v>46086.0</v>
      </c>
      <c r="G1062" s="91">
        <v>10614.0</v>
      </c>
      <c r="H1062" s="330">
        <v>17744.0</v>
      </c>
      <c r="I1062" s="97" t="s">
        <v>3687</v>
      </c>
      <c r="J1062" s="97" t="s">
        <v>3688</v>
      </c>
      <c r="K1062" s="313" t="s">
        <v>3688</v>
      </c>
      <c r="L1062" s="91">
        <v>8.1233356786E10</v>
      </c>
      <c r="M1062" s="91">
        <v>8.2111118439E10</v>
      </c>
      <c r="N1062" s="848">
        <v>46057.0</v>
      </c>
      <c r="O1062" s="176">
        <v>46071.0</v>
      </c>
      <c r="P1062" s="91" t="s">
        <v>124</v>
      </c>
      <c r="Q1062" s="91">
        <v>1.0</v>
      </c>
      <c r="R1062" s="179" t="s">
        <v>126</v>
      </c>
      <c r="S1062" s="179" t="s">
        <v>195</v>
      </c>
      <c r="T1062" s="179" t="s">
        <v>101</v>
      </c>
      <c r="U1062" s="179" t="s">
        <v>131</v>
      </c>
      <c r="V1062" s="182"/>
      <c r="W1062" s="179" t="s">
        <v>1035</v>
      </c>
      <c r="X1062" s="182"/>
      <c r="Y1062" s="616"/>
      <c r="Z1062" s="88"/>
      <c r="AA1062" s="88"/>
    </row>
    <row r="1063" ht="22.5" customHeight="1">
      <c r="A1063" s="91">
        <f>COUNTIF('Call &amp; Chat K.-Laura'!$H$279:$H$1191,H1063)</f>
        <v>1</v>
      </c>
      <c r="B1063" s="176">
        <v>46087.0</v>
      </c>
      <c r="C1063" s="91" t="s">
        <v>83</v>
      </c>
      <c r="D1063" s="91" t="s">
        <v>125</v>
      </c>
      <c r="E1063" s="91">
        <f t="shared" si="1"/>
        <v>324</v>
      </c>
      <c r="F1063" s="178">
        <v>46086.0</v>
      </c>
      <c r="G1063" s="91">
        <v>8875.0</v>
      </c>
      <c r="H1063" s="330">
        <v>14200.0</v>
      </c>
      <c r="I1063" s="97" t="s">
        <v>12001</v>
      </c>
      <c r="J1063" s="97" t="s">
        <v>12002</v>
      </c>
      <c r="K1063" s="313" t="s">
        <v>12002</v>
      </c>
      <c r="L1063" s="91">
        <v>8.1233777666E10</v>
      </c>
      <c r="M1063" s="91">
        <v>8.1233777666E10</v>
      </c>
      <c r="N1063" s="848">
        <v>45650.0</v>
      </c>
      <c r="O1063" s="176">
        <v>45834.0</v>
      </c>
      <c r="P1063" s="91" t="s">
        <v>143</v>
      </c>
      <c r="Q1063" s="91">
        <v>0.0</v>
      </c>
      <c r="R1063" s="179" t="s">
        <v>292</v>
      </c>
      <c r="S1063" s="179" t="s">
        <v>292</v>
      </c>
      <c r="T1063" s="179" t="s">
        <v>101</v>
      </c>
      <c r="U1063" s="179" t="s">
        <v>131</v>
      </c>
      <c r="V1063" s="182"/>
      <c r="W1063" s="179" t="s">
        <v>1035</v>
      </c>
      <c r="X1063" s="182"/>
      <c r="Y1063" s="180" t="s">
        <v>12003</v>
      </c>
      <c r="Z1063" s="88"/>
      <c r="AA1063" s="88"/>
    </row>
    <row r="1064" ht="22.5" customHeight="1">
      <c r="A1064" s="91">
        <f>COUNTIF('Call &amp; Chat K.-Laura'!$H$279:$H$1191,H1064)</f>
        <v>1</v>
      </c>
      <c r="B1064" s="176">
        <v>46087.0</v>
      </c>
      <c r="C1064" s="91" t="s">
        <v>83</v>
      </c>
      <c r="D1064" s="91" t="s">
        <v>125</v>
      </c>
      <c r="E1064" s="91">
        <f t="shared" si="1"/>
        <v>325</v>
      </c>
      <c r="F1064" s="178">
        <v>46086.0</v>
      </c>
      <c r="G1064" s="91">
        <v>10643.0</v>
      </c>
      <c r="H1064" s="330">
        <v>17787.0</v>
      </c>
      <c r="I1064" s="97" t="s">
        <v>12004</v>
      </c>
      <c r="J1064" s="97" t="s">
        <v>10889</v>
      </c>
      <c r="K1064" s="313" t="s">
        <v>10889</v>
      </c>
      <c r="L1064" s="91">
        <v>8.1234502471E10</v>
      </c>
      <c r="M1064" s="91">
        <v>8.1234502471E10</v>
      </c>
      <c r="N1064" s="848">
        <v>46062.0</v>
      </c>
      <c r="O1064" s="176">
        <v>46076.0</v>
      </c>
      <c r="P1064" s="91" t="s">
        <v>124</v>
      </c>
      <c r="Q1064" s="91">
        <v>1.0</v>
      </c>
      <c r="R1064" s="179" t="s">
        <v>350</v>
      </c>
      <c r="S1064" s="179" t="s">
        <v>145</v>
      </c>
      <c r="T1064" s="179" t="s">
        <v>101</v>
      </c>
      <c r="U1064" s="179" t="s">
        <v>131</v>
      </c>
      <c r="V1064" s="182"/>
      <c r="W1064" s="179" t="s">
        <v>1035</v>
      </c>
      <c r="X1064" s="182"/>
      <c r="Y1064" s="616"/>
      <c r="Z1064" s="88"/>
      <c r="AA1064" s="88"/>
    </row>
    <row r="1065" ht="22.5" customHeight="1">
      <c r="A1065" s="91">
        <f>COUNTIF('Call &amp; Chat K.-Laura'!$H$279:$H$1191,H1065)</f>
        <v>1</v>
      </c>
      <c r="B1065" s="176">
        <v>46087.0</v>
      </c>
      <c r="C1065" s="91" t="s">
        <v>83</v>
      </c>
      <c r="D1065" s="91" t="s">
        <v>125</v>
      </c>
      <c r="E1065" s="91">
        <f t="shared" si="1"/>
        <v>326</v>
      </c>
      <c r="F1065" s="178">
        <v>46086.0</v>
      </c>
      <c r="G1065" s="91">
        <v>7779.0</v>
      </c>
      <c r="H1065" s="330">
        <v>11962.0</v>
      </c>
      <c r="I1065" s="97" t="s">
        <v>12005</v>
      </c>
      <c r="J1065" s="97" t="s">
        <v>12006</v>
      </c>
      <c r="K1065" s="313" t="s">
        <v>12006</v>
      </c>
      <c r="L1065" s="91">
        <v>8.1234514591E10</v>
      </c>
      <c r="M1065" s="91">
        <v>8.1234514591E10</v>
      </c>
      <c r="N1065" s="848">
        <v>45408.0</v>
      </c>
      <c r="O1065" s="176">
        <v>45834.0</v>
      </c>
      <c r="P1065" s="91" t="s">
        <v>143</v>
      </c>
      <c r="Q1065" s="91">
        <v>1.0</v>
      </c>
      <c r="R1065" s="179" t="s">
        <v>126</v>
      </c>
      <c r="S1065" s="179" t="s">
        <v>145</v>
      </c>
      <c r="T1065" s="179" t="s">
        <v>101</v>
      </c>
      <c r="U1065" s="179" t="s">
        <v>131</v>
      </c>
      <c r="V1065" s="182"/>
      <c r="W1065" s="179" t="s">
        <v>1035</v>
      </c>
      <c r="X1065" s="182"/>
      <c r="Y1065" s="616"/>
      <c r="Z1065" s="88"/>
      <c r="AA1065" s="88"/>
    </row>
    <row r="1066" ht="22.5" customHeight="1">
      <c r="A1066" s="91">
        <f>COUNTIF('Call &amp; Chat K.-Laura'!$H$279:$H$1191,H1066)</f>
        <v>1</v>
      </c>
      <c r="B1066" s="176">
        <v>46087.0</v>
      </c>
      <c r="C1066" s="91" t="s">
        <v>83</v>
      </c>
      <c r="D1066" s="91" t="s">
        <v>125</v>
      </c>
      <c r="E1066" s="91">
        <f t="shared" si="1"/>
        <v>327</v>
      </c>
      <c r="F1066" s="178">
        <v>46086.0</v>
      </c>
      <c r="G1066" s="91">
        <v>8594.0</v>
      </c>
      <c r="H1066" s="330">
        <v>13567.0</v>
      </c>
      <c r="I1066" s="97" t="s">
        <v>12008</v>
      </c>
      <c r="J1066" s="97" t="s">
        <v>12009</v>
      </c>
      <c r="K1066" s="313" t="s">
        <v>12009</v>
      </c>
      <c r="L1066" s="91">
        <v>8.1234563708E10</v>
      </c>
      <c r="M1066" s="91">
        <v>8.980808888E9</v>
      </c>
      <c r="N1066" s="848">
        <v>45577.0</v>
      </c>
      <c r="O1066" s="176">
        <v>45834.0</v>
      </c>
      <c r="P1066" s="91" t="s">
        <v>124</v>
      </c>
      <c r="Q1066" s="91">
        <v>0.0</v>
      </c>
      <c r="R1066" s="179" t="s">
        <v>251</v>
      </c>
      <c r="S1066" s="179" t="s">
        <v>127</v>
      </c>
      <c r="T1066" s="179" t="s">
        <v>128</v>
      </c>
      <c r="U1066" s="179" t="s">
        <v>131</v>
      </c>
      <c r="V1066" s="182"/>
      <c r="W1066" s="179" t="s">
        <v>1035</v>
      </c>
      <c r="X1066" s="182"/>
      <c r="Y1066" s="180" t="s">
        <v>11952</v>
      </c>
      <c r="Z1066" s="88"/>
      <c r="AA1066" s="88"/>
    </row>
    <row r="1067" ht="22.5" customHeight="1">
      <c r="A1067" s="91">
        <f>COUNTIF('Call &amp; Chat K.-Laura'!$H$279:$H$1191,H1067)</f>
        <v>1</v>
      </c>
      <c r="B1067" s="176">
        <v>46087.0</v>
      </c>
      <c r="C1067" s="91" t="s">
        <v>83</v>
      </c>
      <c r="D1067" s="91" t="s">
        <v>125</v>
      </c>
      <c r="E1067" s="91">
        <f t="shared" si="1"/>
        <v>328</v>
      </c>
      <c r="F1067" s="178">
        <v>46086.0</v>
      </c>
      <c r="G1067" s="91">
        <v>8792.0</v>
      </c>
      <c r="H1067" s="330">
        <v>13987.0</v>
      </c>
      <c r="I1067" s="97" t="s">
        <v>12011</v>
      </c>
      <c r="J1067" s="97" t="s">
        <v>12012</v>
      </c>
      <c r="K1067" s="313" t="s">
        <v>12012</v>
      </c>
      <c r="L1067" s="91">
        <v>8.1234788543E10</v>
      </c>
      <c r="M1067" s="91">
        <v>8.9666855743E10</v>
      </c>
      <c r="N1067" s="848">
        <v>45628.0</v>
      </c>
      <c r="O1067" s="176">
        <v>45834.0</v>
      </c>
      <c r="P1067" s="91" t="s">
        <v>115</v>
      </c>
      <c r="Q1067" s="91">
        <v>1.0</v>
      </c>
      <c r="R1067" s="179" t="s">
        <v>126</v>
      </c>
      <c r="S1067" s="179" t="s">
        <v>145</v>
      </c>
      <c r="T1067" s="179" t="s">
        <v>101</v>
      </c>
      <c r="U1067" s="179" t="s">
        <v>131</v>
      </c>
      <c r="V1067" s="182"/>
      <c r="W1067" s="179" t="s">
        <v>1035</v>
      </c>
      <c r="X1067" s="182"/>
      <c r="Y1067" s="616"/>
      <c r="Z1067" s="88"/>
      <c r="AA1067" s="88"/>
    </row>
    <row r="1068" ht="21.75" customHeight="1">
      <c r="A1068" s="91">
        <f>COUNTIF('Call &amp; Chat K.-Laura'!$H$279:$H$1191,H1068)</f>
        <v>1</v>
      </c>
      <c r="B1068" s="176">
        <v>46087.0</v>
      </c>
      <c r="C1068" s="91" t="s">
        <v>83</v>
      </c>
      <c r="D1068" s="91" t="s">
        <v>125</v>
      </c>
      <c r="E1068" s="91">
        <f t="shared" si="1"/>
        <v>329</v>
      </c>
      <c r="F1068" s="178">
        <v>46086.0</v>
      </c>
      <c r="G1068" s="91">
        <v>10343.0</v>
      </c>
      <c r="H1068" s="330">
        <v>17200.0</v>
      </c>
      <c r="I1068" s="97" t="s">
        <v>12015</v>
      </c>
      <c r="J1068" s="97" t="s">
        <v>6696</v>
      </c>
      <c r="K1068" s="313" t="s">
        <v>6696</v>
      </c>
      <c r="L1068" s="91">
        <v>8.1235379094E10</v>
      </c>
      <c r="M1068" s="91">
        <v>8.1235379094E10</v>
      </c>
      <c r="N1068" s="848">
        <v>46011.0</v>
      </c>
      <c r="O1068" s="176">
        <v>46025.0</v>
      </c>
      <c r="P1068" s="91" t="s">
        <v>124</v>
      </c>
      <c r="Q1068" s="91">
        <v>1.0</v>
      </c>
      <c r="R1068" s="179" t="s">
        <v>126</v>
      </c>
      <c r="S1068" s="179" t="s">
        <v>145</v>
      </c>
      <c r="T1068" s="179" t="s">
        <v>101</v>
      </c>
      <c r="U1068" s="179" t="s">
        <v>131</v>
      </c>
      <c r="V1068" s="182"/>
      <c r="W1068" s="179" t="s">
        <v>1035</v>
      </c>
      <c r="X1068" s="182"/>
      <c r="Y1068" s="616"/>
      <c r="Z1068" s="88"/>
      <c r="AA1068" s="88"/>
    </row>
    <row r="1069" ht="22.5" customHeight="1">
      <c r="A1069" s="91">
        <f>COUNTIF('Call &amp; Chat K.-Laura'!$H$279:$H$1191,H1069)</f>
        <v>1</v>
      </c>
      <c r="B1069" s="176">
        <v>46087.0</v>
      </c>
      <c r="C1069" s="91" t="s">
        <v>83</v>
      </c>
      <c r="D1069" s="91" t="s">
        <v>125</v>
      </c>
      <c r="E1069" s="91">
        <f t="shared" si="1"/>
        <v>330</v>
      </c>
      <c r="F1069" s="178">
        <v>46086.0</v>
      </c>
      <c r="G1069" s="91">
        <v>10439.0</v>
      </c>
      <c r="H1069" s="330">
        <v>17464.0</v>
      </c>
      <c r="I1069" s="97" t="s">
        <v>12016</v>
      </c>
      <c r="J1069" s="97" t="s">
        <v>12018</v>
      </c>
      <c r="K1069" s="313" t="s">
        <v>12018</v>
      </c>
      <c r="L1069" s="91">
        <v>8.1237071762E10</v>
      </c>
      <c r="M1069" s="91">
        <v>8.1237071762E10</v>
      </c>
      <c r="N1069" s="848">
        <v>46028.0</v>
      </c>
      <c r="O1069" s="176">
        <v>46042.0</v>
      </c>
      <c r="P1069" s="91" t="s">
        <v>124</v>
      </c>
      <c r="Q1069" s="91">
        <v>1.0</v>
      </c>
      <c r="R1069" s="179" t="s">
        <v>251</v>
      </c>
      <c r="S1069" s="179" t="s">
        <v>145</v>
      </c>
      <c r="T1069" s="179" t="s">
        <v>101</v>
      </c>
      <c r="U1069" s="179" t="s">
        <v>131</v>
      </c>
      <c r="V1069" s="182"/>
      <c r="W1069" s="179" t="s">
        <v>1035</v>
      </c>
      <c r="X1069" s="182"/>
      <c r="Y1069" s="616"/>
      <c r="Z1069" s="88"/>
      <c r="AA1069" s="88"/>
    </row>
    <row r="1070" ht="22.5" customHeight="1">
      <c r="A1070" s="91">
        <f>COUNTIF('Call &amp; Chat K.-Laura'!$H$279:$H$1191,H1070)</f>
        <v>1</v>
      </c>
      <c r="B1070" s="176">
        <v>46087.0</v>
      </c>
      <c r="C1070" s="91" t="s">
        <v>83</v>
      </c>
      <c r="D1070" s="91" t="s">
        <v>125</v>
      </c>
      <c r="E1070" s="91">
        <f t="shared" si="1"/>
        <v>331</v>
      </c>
      <c r="F1070" s="178">
        <v>46086.0</v>
      </c>
      <c r="G1070" s="91">
        <v>250.0</v>
      </c>
      <c r="H1070" s="330">
        <v>412.0</v>
      </c>
      <c r="I1070" s="97" t="s">
        <v>12020</v>
      </c>
      <c r="J1070" s="97" t="s">
        <v>12021</v>
      </c>
      <c r="K1070" s="313" t="s">
        <v>12022</v>
      </c>
      <c r="L1070" s="91">
        <v>8.1237213385E10</v>
      </c>
      <c r="M1070" s="91">
        <v>8.1237213385E10</v>
      </c>
      <c r="N1070" s="848">
        <v>44314.0</v>
      </c>
      <c r="O1070" s="176">
        <v>45834.0</v>
      </c>
      <c r="P1070" s="91" t="s">
        <v>124</v>
      </c>
      <c r="Q1070" s="91">
        <v>0.0</v>
      </c>
      <c r="R1070" s="179" t="s">
        <v>350</v>
      </c>
      <c r="S1070" s="179" t="s">
        <v>127</v>
      </c>
      <c r="T1070" s="179" t="s">
        <v>128</v>
      </c>
      <c r="U1070" s="179" t="s">
        <v>873</v>
      </c>
      <c r="V1070" s="182"/>
      <c r="W1070" s="179" t="s">
        <v>1035</v>
      </c>
      <c r="X1070" s="182"/>
      <c r="Y1070" s="180" t="s">
        <v>11980</v>
      </c>
      <c r="Z1070" s="88"/>
      <c r="AA1070" s="88"/>
    </row>
    <row r="1071" ht="22.5" customHeight="1">
      <c r="A1071" s="91">
        <f>COUNTIF('Call &amp; Chat K.-Laura'!$H$279:$H$1191,H1071)</f>
        <v>1</v>
      </c>
      <c r="B1071" s="176">
        <v>46087.0</v>
      </c>
      <c r="C1071" s="91" t="s">
        <v>83</v>
      </c>
      <c r="D1071" s="91" t="s">
        <v>125</v>
      </c>
      <c r="E1071" s="91">
        <f t="shared" si="1"/>
        <v>332</v>
      </c>
      <c r="F1071" s="178">
        <v>46086.0</v>
      </c>
      <c r="G1071" s="91">
        <v>1898.0</v>
      </c>
      <c r="H1071" s="330">
        <v>2372.0</v>
      </c>
      <c r="I1071" s="97" t="s">
        <v>12023</v>
      </c>
      <c r="J1071" s="97" t="s">
        <v>12024</v>
      </c>
      <c r="K1071" s="313" t="s">
        <v>12024</v>
      </c>
      <c r="L1071" s="91">
        <v>8.1237660706E10</v>
      </c>
      <c r="M1071" s="91">
        <v>8.1237660706E10</v>
      </c>
      <c r="N1071" s="848">
        <v>44441.0</v>
      </c>
      <c r="O1071" s="176">
        <v>45834.0</v>
      </c>
      <c r="P1071" s="91" t="s">
        <v>124</v>
      </c>
      <c r="Q1071" s="91">
        <v>1.0</v>
      </c>
      <c r="R1071" s="179" t="s">
        <v>126</v>
      </c>
      <c r="S1071" s="179" t="s">
        <v>145</v>
      </c>
      <c r="T1071" s="179" t="s">
        <v>101</v>
      </c>
      <c r="U1071" s="179" t="s">
        <v>131</v>
      </c>
      <c r="V1071" s="182"/>
      <c r="W1071" s="179" t="s">
        <v>1035</v>
      </c>
      <c r="X1071" s="182"/>
      <c r="Y1071" s="616"/>
      <c r="Z1071" s="88"/>
      <c r="AA1071" s="88"/>
    </row>
    <row r="1072" ht="22.5" customHeight="1">
      <c r="A1072" s="91">
        <f>COUNTIF('Call &amp; Chat K.-Laura'!$H$279:$H$1191,H1072)</f>
        <v>2</v>
      </c>
      <c r="B1072" s="176">
        <v>46087.0</v>
      </c>
      <c r="C1072" s="91" t="s">
        <v>83</v>
      </c>
      <c r="D1072" s="91" t="s">
        <v>125</v>
      </c>
      <c r="E1072" s="91">
        <f t="shared" si="1"/>
        <v>333</v>
      </c>
      <c r="F1072" s="178">
        <v>46086.0</v>
      </c>
      <c r="G1072" s="91">
        <v>7423.0</v>
      </c>
      <c r="H1072" s="330">
        <v>11231.0</v>
      </c>
      <c r="I1072" s="97" t="s">
        <v>6438</v>
      </c>
      <c r="J1072" s="97" t="s">
        <v>6439</v>
      </c>
      <c r="K1072" s="313" t="s">
        <v>6439</v>
      </c>
      <c r="L1072" s="91">
        <v>8.1237800909E10</v>
      </c>
      <c r="M1072" s="91">
        <v>8.570029021E10</v>
      </c>
      <c r="N1072" s="848">
        <v>45323.0</v>
      </c>
      <c r="O1072" s="176">
        <v>45834.0</v>
      </c>
      <c r="P1072" s="91" t="s">
        <v>124</v>
      </c>
      <c r="Q1072" s="91">
        <v>1.0</v>
      </c>
      <c r="R1072" s="179" t="s">
        <v>126</v>
      </c>
      <c r="S1072" s="179" t="s">
        <v>145</v>
      </c>
      <c r="T1072" s="179" t="s">
        <v>101</v>
      </c>
      <c r="U1072" s="179" t="s">
        <v>131</v>
      </c>
      <c r="V1072" s="182"/>
      <c r="W1072" s="179" t="s">
        <v>1035</v>
      </c>
      <c r="X1072" s="182"/>
      <c r="Y1072" s="616"/>
      <c r="Z1072" s="88"/>
      <c r="AA1072" s="88"/>
    </row>
    <row r="1073" ht="22.5" customHeight="1">
      <c r="A1073" s="91">
        <f>COUNTIF('Call &amp; Chat K.-Laura'!$H$279:$H$1191,H1073)</f>
        <v>1</v>
      </c>
      <c r="B1073" s="176">
        <v>46087.0</v>
      </c>
      <c r="C1073" s="91" t="s">
        <v>83</v>
      </c>
      <c r="D1073" s="91" t="s">
        <v>125</v>
      </c>
      <c r="E1073" s="91">
        <f t="shared" si="1"/>
        <v>334</v>
      </c>
      <c r="F1073" s="178">
        <v>46086.0</v>
      </c>
      <c r="G1073" s="91">
        <v>10529.0</v>
      </c>
      <c r="H1073" s="330">
        <v>17609.0</v>
      </c>
      <c r="I1073" s="97" t="s">
        <v>7088</v>
      </c>
      <c r="J1073" s="97" t="s">
        <v>6377</v>
      </c>
      <c r="K1073" s="313" t="s">
        <v>6377</v>
      </c>
      <c r="L1073" s="91">
        <v>8.1239062581E10</v>
      </c>
      <c r="M1073" s="91">
        <v>8.1239062581E10</v>
      </c>
      <c r="N1073" s="848">
        <v>46044.0</v>
      </c>
      <c r="O1073" s="176">
        <v>46058.0</v>
      </c>
      <c r="P1073" s="91" t="s">
        <v>143</v>
      </c>
      <c r="Q1073" s="91">
        <v>1.0</v>
      </c>
      <c r="R1073" s="179" t="s">
        <v>126</v>
      </c>
      <c r="S1073" s="179" t="s">
        <v>145</v>
      </c>
      <c r="T1073" s="179" t="s">
        <v>101</v>
      </c>
      <c r="U1073" s="179" t="s">
        <v>131</v>
      </c>
      <c r="V1073" s="182"/>
      <c r="W1073" s="179" t="s">
        <v>1035</v>
      </c>
      <c r="X1073" s="182"/>
      <c r="Y1073" s="616"/>
      <c r="Z1073" s="88"/>
      <c r="AA1073" s="88"/>
    </row>
    <row r="1074" ht="22.5" customHeight="1">
      <c r="A1074" s="91">
        <f>COUNTIF('Call &amp; Chat K.-Laura'!$H$279:$H$1191,H1074)</f>
        <v>1</v>
      </c>
      <c r="B1074" s="176">
        <v>46087.0</v>
      </c>
      <c r="C1074" s="91" t="s">
        <v>83</v>
      </c>
      <c r="D1074" s="91" t="s">
        <v>125</v>
      </c>
      <c r="E1074" s="91">
        <f t="shared" si="1"/>
        <v>335</v>
      </c>
      <c r="F1074" s="178">
        <v>46086.0</v>
      </c>
      <c r="G1074" s="91">
        <v>10471.0</v>
      </c>
      <c r="H1074" s="330">
        <v>17522.0</v>
      </c>
      <c r="I1074" s="97" t="s">
        <v>2284</v>
      </c>
      <c r="J1074" s="97" t="s">
        <v>2285</v>
      </c>
      <c r="K1074" s="313" t="s">
        <v>2285</v>
      </c>
      <c r="L1074" s="91">
        <v>8.1239081763E10</v>
      </c>
      <c r="M1074" s="91">
        <v>8.1239081763E10</v>
      </c>
      <c r="N1074" s="848">
        <v>46034.0</v>
      </c>
      <c r="O1074" s="176">
        <v>46048.0</v>
      </c>
      <c r="P1074" s="91" t="s">
        <v>315</v>
      </c>
      <c r="Q1074" s="91">
        <v>1.0</v>
      </c>
      <c r="R1074" s="179" t="s">
        <v>126</v>
      </c>
      <c r="S1074" s="179" t="s">
        <v>145</v>
      </c>
      <c r="T1074" s="179" t="s">
        <v>101</v>
      </c>
      <c r="U1074" s="179" t="s">
        <v>131</v>
      </c>
      <c r="V1074" s="182"/>
      <c r="W1074" s="179" t="s">
        <v>1035</v>
      </c>
      <c r="X1074" s="182"/>
      <c r="Y1074" s="616"/>
      <c r="Z1074" s="88"/>
      <c r="AA1074" s="88"/>
    </row>
    <row r="1075" ht="22.5" customHeight="1">
      <c r="A1075" s="91">
        <f>COUNTIF('Call &amp; Chat K.-Laura'!$H$279:$H$1191,H1075)</f>
        <v>1</v>
      </c>
      <c r="B1075" s="176">
        <v>46087.0</v>
      </c>
      <c r="C1075" s="91" t="s">
        <v>83</v>
      </c>
      <c r="D1075" s="91" t="s">
        <v>125</v>
      </c>
      <c r="E1075" s="91">
        <f t="shared" si="1"/>
        <v>336</v>
      </c>
      <c r="F1075" s="178">
        <v>46086.0</v>
      </c>
      <c r="G1075" s="91">
        <v>7314.0</v>
      </c>
      <c r="H1075" s="330">
        <v>11028.0</v>
      </c>
      <c r="I1075" s="97" t="s">
        <v>9997</v>
      </c>
      <c r="J1075" s="97" t="s">
        <v>9998</v>
      </c>
      <c r="K1075" s="313" t="s">
        <v>9998</v>
      </c>
      <c r="L1075" s="91">
        <v>8.123916011E10</v>
      </c>
      <c r="M1075" s="91">
        <v>8.123916011E10</v>
      </c>
      <c r="N1075" s="848">
        <v>45302.0</v>
      </c>
      <c r="O1075" s="176">
        <v>45834.0</v>
      </c>
      <c r="P1075" s="91" t="s">
        <v>143</v>
      </c>
      <c r="Q1075" s="91">
        <v>1.0</v>
      </c>
      <c r="R1075" s="179" t="s">
        <v>251</v>
      </c>
      <c r="S1075" s="179" t="s">
        <v>195</v>
      </c>
      <c r="T1075" s="179" t="s">
        <v>128</v>
      </c>
      <c r="U1075" s="179" t="s">
        <v>131</v>
      </c>
      <c r="V1075" s="182"/>
      <c r="W1075" s="179" t="s">
        <v>1035</v>
      </c>
      <c r="X1075" s="182"/>
      <c r="Y1075" s="616"/>
      <c r="Z1075" s="88"/>
      <c r="AA1075" s="88"/>
    </row>
    <row r="1076" ht="22.5" customHeight="1">
      <c r="A1076" s="91">
        <f>COUNTIF('Call &amp; Chat K.-Laura'!$H$279:$H$1191,H1076)</f>
        <v>1</v>
      </c>
      <c r="B1076" s="176">
        <v>46087.0</v>
      </c>
      <c r="C1076" s="91" t="s">
        <v>83</v>
      </c>
      <c r="D1076" s="91" t="s">
        <v>125</v>
      </c>
      <c r="E1076" s="91">
        <f t="shared" si="1"/>
        <v>337</v>
      </c>
      <c r="F1076" s="178">
        <v>46086.0</v>
      </c>
      <c r="G1076" s="91">
        <v>9131.0</v>
      </c>
      <c r="H1076" s="330">
        <v>14720.0</v>
      </c>
      <c r="I1076" s="97" t="s">
        <v>6682</v>
      </c>
      <c r="J1076" s="97" t="s">
        <v>6682</v>
      </c>
      <c r="K1076" s="313" t="s">
        <v>6682</v>
      </c>
      <c r="L1076" s="91">
        <v>8.1239239369E10</v>
      </c>
      <c r="M1076" s="91">
        <v>8.1239239369E10</v>
      </c>
      <c r="N1076" s="848">
        <v>45705.0</v>
      </c>
      <c r="O1076" s="176">
        <v>45834.0</v>
      </c>
      <c r="P1076" s="91" t="s">
        <v>124</v>
      </c>
      <c r="Q1076" s="91">
        <v>1.0</v>
      </c>
      <c r="R1076" s="179" t="s">
        <v>126</v>
      </c>
      <c r="S1076" s="179" t="s">
        <v>145</v>
      </c>
      <c r="T1076" s="179" t="s">
        <v>101</v>
      </c>
      <c r="U1076" s="179" t="s">
        <v>131</v>
      </c>
      <c r="V1076" s="182"/>
      <c r="W1076" s="179" t="s">
        <v>1035</v>
      </c>
      <c r="X1076" s="182"/>
      <c r="Y1076" s="616"/>
      <c r="Z1076" s="88"/>
      <c r="AA1076" s="88"/>
    </row>
    <row r="1077" ht="22.5" customHeight="1">
      <c r="A1077" s="91">
        <f>COUNTIF('Call &amp; Chat K.-Laura'!$H$279:$H$1191,H1077)</f>
        <v>1</v>
      </c>
      <c r="B1077" s="176">
        <v>46087.0</v>
      </c>
      <c r="C1077" s="91" t="s">
        <v>83</v>
      </c>
      <c r="D1077" s="91" t="s">
        <v>125</v>
      </c>
      <c r="E1077" s="91">
        <f t="shared" si="1"/>
        <v>338</v>
      </c>
      <c r="F1077" s="178">
        <v>46086.0</v>
      </c>
      <c r="G1077" s="91">
        <v>9621.0</v>
      </c>
      <c r="H1077" s="330">
        <v>15840.0</v>
      </c>
      <c r="I1077" s="97" t="s">
        <v>12033</v>
      </c>
      <c r="J1077" s="97" t="s">
        <v>12034</v>
      </c>
      <c r="K1077" s="313" t="s">
        <v>12034</v>
      </c>
      <c r="L1077" s="91">
        <v>8.1239791217E10</v>
      </c>
      <c r="M1077" s="91">
        <v>8.1239791217E10</v>
      </c>
      <c r="N1077" s="848">
        <v>45848.0</v>
      </c>
      <c r="O1077" s="176">
        <v>45862.0</v>
      </c>
      <c r="P1077" s="91" t="s">
        <v>278</v>
      </c>
      <c r="Q1077" s="91">
        <v>1.0</v>
      </c>
      <c r="R1077" s="179" t="s">
        <v>350</v>
      </c>
      <c r="S1077" s="179" t="s">
        <v>145</v>
      </c>
      <c r="T1077" s="179" t="s">
        <v>101</v>
      </c>
      <c r="U1077" s="179" t="s">
        <v>131</v>
      </c>
      <c r="V1077" s="182"/>
      <c r="W1077" s="179" t="s">
        <v>1035</v>
      </c>
      <c r="X1077" s="182"/>
      <c r="Y1077" s="616"/>
      <c r="Z1077" s="88"/>
      <c r="AA1077" s="88"/>
    </row>
    <row r="1078" ht="22.5" customHeight="1">
      <c r="A1078" s="91">
        <f>COUNTIF('Call &amp; Chat K.-Laura'!$H$279:$H$1191,H1078)</f>
        <v>1</v>
      </c>
      <c r="B1078" s="176">
        <v>46087.0</v>
      </c>
      <c r="C1078" s="91" t="s">
        <v>83</v>
      </c>
      <c r="D1078" s="91" t="s">
        <v>125</v>
      </c>
      <c r="E1078" s="91">
        <f t="shared" si="1"/>
        <v>339</v>
      </c>
      <c r="F1078" s="178">
        <v>46086.0</v>
      </c>
      <c r="G1078" s="91">
        <v>8082.0</v>
      </c>
      <c r="H1078" s="330">
        <v>12503.0</v>
      </c>
      <c r="I1078" s="97" t="s">
        <v>4962</v>
      </c>
      <c r="J1078" s="97" t="s">
        <v>4963</v>
      </c>
      <c r="K1078" s="313" t="s">
        <v>4963</v>
      </c>
      <c r="L1078" s="91">
        <v>8.1239852244E10</v>
      </c>
      <c r="M1078" s="91">
        <v>8.1239852244E10</v>
      </c>
      <c r="N1078" s="848">
        <v>45463.0</v>
      </c>
      <c r="O1078" s="176">
        <v>45834.0</v>
      </c>
      <c r="P1078" s="91" t="s">
        <v>124</v>
      </c>
      <c r="Q1078" s="91">
        <v>1.0</v>
      </c>
      <c r="R1078" s="179" t="s">
        <v>126</v>
      </c>
      <c r="S1078" s="179" t="s">
        <v>145</v>
      </c>
      <c r="T1078" s="179" t="s">
        <v>101</v>
      </c>
      <c r="U1078" s="179" t="s">
        <v>131</v>
      </c>
      <c r="V1078" s="182"/>
      <c r="W1078" s="179" t="s">
        <v>1035</v>
      </c>
      <c r="X1078" s="182"/>
      <c r="Y1078" s="616"/>
      <c r="Z1078" s="88"/>
      <c r="AA1078" s="88"/>
    </row>
    <row r="1079" ht="22.5" customHeight="1">
      <c r="A1079" s="91">
        <f>COUNTIF('Call &amp; Chat K.-Laura'!$H$279:$H$1191,H1079)</f>
        <v>1</v>
      </c>
      <c r="B1079" s="176">
        <v>46087.0</v>
      </c>
      <c r="C1079" s="91" t="s">
        <v>83</v>
      </c>
      <c r="D1079" s="91" t="s">
        <v>125</v>
      </c>
      <c r="E1079" s="91">
        <f t="shared" si="1"/>
        <v>340</v>
      </c>
      <c r="F1079" s="178">
        <v>46086.0</v>
      </c>
      <c r="G1079" s="91">
        <v>10039.0</v>
      </c>
      <c r="H1079" s="330">
        <v>16709.0</v>
      </c>
      <c r="I1079" s="97" t="s">
        <v>8960</v>
      </c>
      <c r="J1079" s="97" t="s">
        <v>8961</v>
      </c>
      <c r="K1079" s="313" t="s">
        <v>8961</v>
      </c>
      <c r="L1079" s="91">
        <v>8.1241264252E10</v>
      </c>
      <c r="M1079" s="91">
        <v>8.1241264252E10</v>
      </c>
      <c r="N1079" s="848">
        <v>45959.0</v>
      </c>
      <c r="O1079" s="176">
        <v>45973.0</v>
      </c>
      <c r="P1079" s="91" t="s">
        <v>124</v>
      </c>
      <c r="Q1079" s="91">
        <v>1.0</v>
      </c>
      <c r="R1079" s="179" t="s">
        <v>126</v>
      </c>
      <c r="S1079" s="179" t="s">
        <v>145</v>
      </c>
      <c r="T1079" s="179" t="s">
        <v>101</v>
      </c>
      <c r="U1079" s="179" t="s">
        <v>131</v>
      </c>
      <c r="V1079" s="182"/>
      <c r="W1079" s="179" t="s">
        <v>1035</v>
      </c>
      <c r="X1079" s="182"/>
      <c r="Y1079" s="616"/>
      <c r="Z1079" s="88"/>
      <c r="AA1079" s="88"/>
    </row>
    <row r="1080" ht="22.5" customHeight="1">
      <c r="A1080" s="91">
        <f>COUNTIF('Call &amp; Chat K.-Laura'!$H$279:$H$1191,H1080)</f>
        <v>2</v>
      </c>
      <c r="B1080" s="176">
        <v>46087.0</v>
      </c>
      <c r="C1080" s="91" t="s">
        <v>83</v>
      </c>
      <c r="D1080" s="91" t="s">
        <v>125</v>
      </c>
      <c r="E1080" s="91">
        <f t="shared" si="1"/>
        <v>341</v>
      </c>
      <c r="F1080" s="178">
        <v>46086.0</v>
      </c>
      <c r="G1080" s="91">
        <v>6960.0</v>
      </c>
      <c r="H1080" s="330">
        <v>10353.0</v>
      </c>
      <c r="I1080" s="97" t="s">
        <v>12035</v>
      </c>
      <c r="J1080" s="97" t="s">
        <v>12036</v>
      </c>
      <c r="K1080" s="313" t="s">
        <v>12037</v>
      </c>
      <c r="L1080" s="91">
        <v>8.1243047754E10</v>
      </c>
      <c r="M1080" s="91">
        <v>8.5243547356E10</v>
      </c>
      <c r="N1080" s="848">
        <v>45206.0</v>
      </c>
      <c r="O1080" s="176">
        <v>45834.0</v>
      </c>
      <c r="P1080" s="91" t="s">
        <v>124</v>
      </c>
      <c r="Q1080" s="91">
        <v>0.0</v>
      </c>
      <c r="R1080" s="179" t="s">
        <v>292</v>
      </c>
      <c r="S1080" s="179" t="s">
        <v>127</v>
      </c>
      <c r="T1080" s="179" t="s">
        <v>128</v>
      </c>
      <c r="U1080" s="179" t="s">
        <v>873</v>
      </c>
      <c r="V1080" s="182"/>
      <c r="W1080" s="179" t="s">
        <v>1035</v>
      </c>
      <c r="X1080" s="182"/>
      <c r="Y1080" s="180" t="s">
        <v>11980</v>
      </c>
      <c r="Z1080" s="88"/>
      <c r="AA1080" s="88"/>
    </row>
    <row r="1081" ht="22.5" customHeight="1">
      <c r="A1081" s="91">
        <f>COUNTIF('Call &amp; Chat K.-Laura'!$H$279:$H$1191,H1081)</f>
        <v>2</v>
      </c>
      <c r="B1081" s="176">
        <v>46087.0</v>
      </c>
      <c r="C1081" s="91" t="s">
        <v>83</v>
      </c>
      <c r="D1081" s="91" t="s">
        <v>125</v>
      </c>
      <c r="E1081" s="91">
        <f t="shared" si="1"/>
        <v>342</v>
      </c>
      <c r="F1081" s="178">
        <v>46086.0</v>
      </c>
      <c r="G1081" s="91">
        <v>6960.0</v>
      </c>
      <c r="H1081" s="330">
        <v>10353.0</v>
      </c>
      <c r="I1081" s="97" t="s">
        <v>12035</v>
      </c>
      <c r="J1081" s="97" t="s">
        <v>12036</v>
      </c>
      <c r="K1081" s="313" t="s">
        <v>12036</v>
      </c>
      <c r="L1081" s="91">
        <v>8.1243047754E10</v>
      </c>
      <c r="M1081" s="91">
        <v>8.5243547356E10</v>
      </c>
      <c r="N1081" s="848">
        <v>45206.0</v>
      </c>
      <c r="O1081" s="176">
        <v>45834.0</v>
      </c>
      <c r="P1081" s="91" t="s">
        <v>143</v>
      </c>
      <c r="Q1081" s="91">
        <v>0.0</v>
      </c>
      <c r="R1081" s="179" t="s">
        <v>292</v>
      </c>
      <c r="S1081" s="179" t="s">
        <v>127</v>
      </c>
      <c r="T1081" s="179" t="s">
        <v>128</v>
      </c>
      <c r="U1081" s="179" t="s">
        <v>873</v>
      </c>
      <c r="V1081" s="182"/>
      <c r="W1081" s="179" t="s">
        <v>1035</v>
      </c>
      <c r="X1081" s="182"/>
      <c r="Y1081" s="180" t="s">
        <v>11980</v>
      </c>
      <c r="Z1081" s="88"/>
      <c r="AA1081" s="88"/>
    </row>
    <row r="1082" ht="22.5" customHeight="1">
      <c r="A1082" s="91">
        <f>COUNTIF('Call &amp; Chat K.-Laura'!$H$279:$H$1191,H1082)</f>
        <v>1</v>
      </c>
      <c r="B1082" s="176">
        <v>46087.0</v>
      </c>
      <c r="C1082" s="91" t="s">
        <v>83</v>
      </c>
      <c r="D1082" s="91" t="s">
        <v>125</v>
      </c>
      <c r="E1082" s="91">
        <f t="shared" si="1"/>
        <v>343</v>
      </c>
      <c r="F1082" s="178">
        <v>46086.0</v>
      </c>
      <c r="G1082" s="91">
        <v>7262.0</v>
      </c>
      <c r="H1082" s="330">
        <v>10935.0</v>
      </c>
      <c r="I1082" s="97" t="s">
        <v>9936</v>
      </c>
      <c r="J1082" s="97" t="s">
        <v>9937</v>
      </c>
      <c r="K1082" s="313" t="s">
        <v>9937</v>
      </c>
      <c r="L1082" s="91">
        <v>8.12433356E10</v>
      </c>
      <c r="M1082" s="91">
        <v>8.3192304233E10</v>
      </c>
      <c r="N1082" s="848">
        <v>45291.0</v>
      </c>
      <c r="O1082" s="176">
        <v>45834.0</v>
      </c>
      <c r="P1082" s="91" t="s">
        <v>124</v>
      </c>
      <c r="Q1082" s="91">
        <v>1.0</v>
      </c>
      <c r="R1082" s="179" t="s">
        <v>126</v>
      </c>
      <c r="S1082" s="179" t="s">
        <v>145</v>
      </c>
      <c r="T1082" s="179" t="s">
        <v>101</v>
      </c>
      <c r="U1082" s="179" t="s">
        <v>131</v>
      </c>
      <c r="V1082" s="182"/>
      <c r="W1082" s="179" t="s">
        <v>1035</v>
      </c>
      <c r="X1082" s="182"/>
      <c r="Y1082" s="616"/>
      <c r="Z1082" s="88"/>
      <c r="AA1082" s="88"/>
    </row>
    <row r="1083" ht="22.5" customHeight="1">
      <c r="A1083" s="91">
        <f>COUNTIF('Call &amp; Chat K.-Laura'!$H$279:$H$1191,H1083)</f>
        <v>1</v>
      </c>
      <c r="B1083" s="176">
        <v>46087.0</v>
      </c>
      <c r="C1083" s="91" t="s">
        <v>83</v>
      </c>
      <c r="D1083" s="91" t="s">
        <v>125</v>
      </c>
      <c r="E1083" s="91">
        <f t="shared" si="1"/>
        <v>344</v>
      </c>
      <c r="F1083" s="178">
        <v>46086.0</v>
      </c>
      <c r="G1083" s="91">
        <v>7537.0</v>
      </c>
      <c r="H1083" s="330">
        <v>11468.0</v>
      </c>
      <c r="I1083" s="97" t="s">
        <v>12039</v>
      </c>
      <c r="J1083" s="97" t="s">
        <v>12040</v>
      </c>
      <c r="K1083" s="313" t="s">
        <v>12040</v>
      </c>
      <c r="L1083" s="91">
        <v>8.1243910781E10</v>
      </c>
      <c r="M1083" s="91">
        <v>8.1243910781E10</v>
      </c>
      <c r="N1083" s="848">
        <v>45351.0</v>
      </c>
      <c r="O1083" s="176">
        <v>45834.0</v>
      </c>
      <c r="P1083" s="91" t="s">
        <v>124</v>
      </c>
      <c r="Q1083" s="91">
        <v>0.0</v>
      </c>
      <c r="R1083" s="179" t="s">
        <v>251</v>
      </c>
      <c r="S1083" s="179" t="s">
        <v>127</v>
      </c>
      <c r="T1083" s="179" t="s">
        <v>128</v>
      </c>
      <c r="U1083" s="179" t="s">
        <v>131</v>
      </c>
      <c r="V1083" s="182"/>
      <c r="W1083" s="179" t="s">
        <v>1035</v>
      </c>
      <c r="X1083" s="182"/>
      <c r="Y1083" s="180" t="s">
        <v>11952</v>
      </c>
      <c r="Z1083" s="88"/>
      <c r="AA1083" s="88"/>
    </row>
    <row r="1084" ht="22.5" customHeight="1">
      <c r="A1084" s="91">
        <f>COUNTIF('Call &amp; Chat K.-Laura'!$H$279:$H$1191,H1084)</f>
        <v>1</v>
      </c>
      <c r="B1084" s="176">
        <v>46087.0</v>
      </c>
      <c r="C1084" s="91" t="s">
        <v>83</v>
      </c>
      <c r="D1084" s="91" t="s">
        <v>125</v>
      </c>
      <c r="E1084" s="91">
        <f t="shared" si="1"/>
        <v>345</v>
      </c>
      <c r="F1084" s="178">
        <v>46086.0</v>
      </c>
      <c r="G1084" s="91">
        <v>7742.0</v>
      </c>
      <c r="H1084" s="330">
        <v>11905.0</v>
      </c>
      <c r="I1084" s="97" t="s">
        <v>12041</v>
      </c>
      <c r="J1084" s="97" t="s">
        <v>12042</v>
      </c>
      <c r="K1084" s="313" t="s">
        <v>12042</v>
      </c>
      <c r="L1084" s="91">
        <v>8.1244795938E10</v>
      </c>
      <c r="M1084" s="91">
        <v>8.1244795938E10</v>
      </c>
      <c r="N1084" s="848">
        <v>45403.0</v>
      </c>
      <c r="O1084" s="176">
        <v>45834.0</v>
      </c>
      <c r="P1084" s="91" t="s">
        <v>143</v>
      </c>
      <c r="Q1084" s="91">
        <v>1.0</v>
      </c>
      <c r="R1084" s="179" t="s">
        <v>350</v>
      </c>
      <c r="S1084" s="179" t="s">
        <v>145</v>
      </c>
      <c r="T1084" s="179" t="s">
        <v>101</v>
      </c>
      <c r="U1084" s="179" t="s">
        <v>131</v>
      </c>
      <c r="V1084" s="182"/>
      <c r="W1084" s="179" t="s">
        <v>1035</v>
      </c>
      <c r="X1084" s="182"/>
      <c r="Y1084" s="616"/>
      <c r="Z1084" s="88"/>
      <c r="AA1084" s="88"/>
    </row>
    <row r="1085" ht="22.5" customHeight="1">
      <c r="A1085" s="91">
        <f>COUNTIF('Call &amp; Chat K.-Laura'!$H$279:$H$1191,H1085)</f>
        <v>1</v>
      </c>
      <c r="B1085" s="176">
        <v>46087.0</v>
      </c>
      <c r="C1085" s="91" t="s">
        <v>83</v>
      </c>
      <c r="D1085" s="91" t="s">
        <v>125</v>
      </c>
      <c r="E1085" s="91">
        <f t="shared" si="1"/>
        <v>346</v>
      </c>
      <c r="F1085" s="178">
        <v>46086.0</v>
      </c>
      <c r="G1085" s="91">
        <v>10704.0</v>
      </c>
      <c r="H1085" s="330">
        <v>17886.0</v>
      </c>
      <c r="I1085" s="97" t="s">
        <v>5542</v>
      </c>
      <c r="J1085" s="97" t="s">
        <v>12043</v>
      </c>
      <c r="K1085" s="313" t="s">
        <v>12043</v>
      </c>
      <c r="L1085" s="91">
        <v>8.12456879E10</v>
      </c>
      <c r="M1085" s="91">
        <v>8.5514698002E10</v>
      </c>
      <c r="N1085" s="848">
        <v>46071.0</v>
      </c>
      <c r="O1085" s="176">
        <v>46085.0</v>
      </c>
      <c r="P1085" s="91" t="s">
        <v>213</v>
      </c>
      <c r="Q1085" s="91">
        <v>1.0</v>
      </c>
      <c r="R1085" s="179" t="s">
        <v>126</v>
      </c>
      <c r="S1085" s="179" t="s">
        <v>127</v>
      </c>
      <c r="T1085" s="179" t="s">
        <v>128</v>
      </c>
      <c r="U1085" s="179" t="s">
        <v>131</v>
      </c>
      <c r="V1085" s="182"/>
      <c r="W1085" s="179" t="s">
        <v>1035</v>
      </c>
      <c r="X1085" s="182"/>
      <c r="Y1085" s="180" t="s">
        <v>11952</v>
      </c>
      <c r="Z1085" s="88"/>
      <c r="AA1085" s="88"/>
    </row>
    <row r="1086" ht="22.5" customHeight="1">
      <c r="A1086" s="91">
        <f>COUNTIF('Call &amp; Chat K.-Laura'!$H$279:$H$1191,H1086)</f>
        <v>1</v>
      </c>
      <c r="B1086" s="176">
        <v>46087.0</v>
      </c>
      <c r="C1086" s="91" t="s">
        <v>83</v>
      </c>
      <c r="D1086" s="91" t="s">
        <v>125</v>
      </c>
      <c r="E1086" s="91">
        <f t="shared" si="1"/>
        <v>347</v>
      </c>
      <c r="F1086" s="178">
        <v>46086.0</v>
      </c>
      <c r="G1086" s="91">
        <v>7918.0</v>
      </c>
      <c r="H1086" s="330">
        <v>12215.0</v>
      </c>
      <c r="I1086" s="97" t="s">
        <v>12044</v>
      </c>
      <c r="J1086" s="97" t="s">
        <v>12045</v>
      </c>
      <c r="K1086" s="313" t="s">
        <v>12045</v>
      </c>
      <c r="L1086" s="91">
        <v>8.1246558048E10</v>
      </c>
      <c r="M1086" s="91">
        <v>8.1246558048E10</v>
      </c>
      <c r="N1086" s="848">
        <v>45432.0</v>
      </c>
      <c r="O1086" s="176">
        <v>45834.0</v>
      </c>
      <c r="P1086" s="91" t="s">
        <v>143</v>
      </c>
      <c r="Q1086" s="91">
        <v>1.0</v>
      </c>
      <c r="R1086" s="179" t="s">
        <v>350</v>
      </c>
      <c r="S1086" s="179" t="s">
        <v>145</v>
      </c>
      <c r="T1086" s="179" t="s">
        <v>101</v>
      </c>
      <c r="U1086" s="179" t="s">
        <v>131</v>
      </c>
      <c r="V1086" s="182"/>
      <c r="W1086" s="179" t="s">
        <v>1035</v>
      </c>
      <c r="X1086" s="182"/>
      <c r="Y1086" s="616"/>
      <c r="Z1086" s="88"/>
      <c r="AA1086" s="88"/>
    </row>
    <row r="1087" ht="22.5" customHeight="1">
      <c r="A1087" s="91">
        <f>COUNTIF('Call &amp; Chat K.-Laura'!$H$279:$H$1191,H1087)</f>
        <v>1</v>
      </c>
      <c r="B1087" s="176">
        <v>46087.0</v>
      </c>
      <c r="C1087" s="91" t="s">
        <v>83</v>
      </c>
      <c r="D1087" s="91" t="s">
        <v>125</v>
      </c>
      <c r="E1087" s="91">
        <f t="shared" si="1"/>
        <v>348</v>
      </c>
      <c r="F1087" s="178">
        <v>46086.0</v>
      </c>
      <c r="G1087" s="91">
        <v>8411.0</v>
      </c>
      <c r="H1087" s="330">
        <v>13209.0</v>
      </c>
      <c r="I1087" s="97" t="s">
        <v>12047</v>
      </c>
      <c r="J1087" s="97" t="s">
        <v>12048</v>
      </c>
      <c r="K1087" s="313" t="s">
        <v>12048</v>
      </c>
      <c r="L1087" s="91">
        <v>8.1246759632E10</v>
      </c>
      <c r="M1087" s="91">
        <v>8.2343316667E10</v>
      </c>
      <c r="N1087" s="848">
        <v>45538.0</v>
      </c>
      <c r="O1087" s="176">
        <v>45834.0</v>
      </c>
      <c r="P1087" s="91" t="s">
        <v>124</v>
      </c>
      <c r="Q1087" s="91">
        <v>1.0</v>
      </c>
      <c r="R1087" s="179" t="s">
        <v>350</v>
      </c>
      <c r="S1087" s="179" t="s">
        <v>145</v>
      </c>
      <c r="T1087" s="179" t="s">
        <v>101</v>
      </c>
      <c r="U1087" s="179" t="s">
        <v>131</v>
      </c>
      <c r="V1087" s="182"/>
      <c r="W1087" s="179" t="s">
        <v>1035</v>
      </c>
      <c r="X1087" s="182"/>
      <c r="Y1087" s="616"/>
      <c r="Z1087" s="88"/>
      <c r="AA1087" s="88"/>
    </row>
    <row r="1088" ht="22.5" customHeight="1">
      <c r="A1088" s="91">
        <f>COUNTIF('Call &amp; Chat K.-Laura'!$H$279:$H$1191,H1088)</f>
        <v>1</v>
      </c>
      <c r="B1088" s="176">
        <v>46086.0</v>
      </c>
      <c r="C1088" s="91" t="s">
        <v>83</v>
      </c>
      <c r="D1088" s="91" t="s">
        <v>125</v>
      </c>
      <c r="E1088" s="91">
        <f t="shared" si="1"/>
        <v>349</v>
      </c>
      <c r="F1088" s="178">
        <v>46085.0</v>
      </c>
      <c r="G1088" s="91">
        <v>9453.0</v>
      </c>
      <c r="H1088" s="91" t="s">
        <v>12050</v>
      </c>
      <c r="I1088" s="97" t="s">
        <v>12051</v>
      </c>
      <c r="J1088" s="97" t="s">
        <v>12052</v>
      </c>
      <c r="K1088" s="313" t="s">
        <v>12052</v>
      </c>
      <c r="L1088" s="91" t="s">
        <v>12053</v>
      </c>
      <c r="M1088" s="91" t="s">
        <v>12053</v>
      </c>
      <c r="N1088" s="183">
        <v>45785.0</v>
      </c>
      <c r="O1088" s="176">
        <v>45834.0</v>
      </c>
      <c r="P1088" s="91" t="s">
        <v>124</v>
      </c>
      <c r="Q1088" s="91">
        <v>1.0</v>
      </c>
      <c r="R1088" s="179" t="s">
        <v>126</v>
      </c>
      <c r="S1088" s="179" t="s">
        <v>145</v>
      </c>
      <c r="T1088" s="179" t="s">
        <v>101</v>
      </c>
      <c r="U1088" s="179" t="s">
        <v>131</v>
      </c>
      <c r="V1088" s="182"/>
      <c r="W1088" s="179" t="s">
        <v>1035</v>
      </c>
      <c r="X1088" s="182"/>
      <c r="Y1088" s="616"/>
      <c r="Z1088" s="88"/>
      <c r="AA1088" s="88"/>
    </row>
    <row r="1089" ht="22.5" customHeight="1">
      <c r="A1089" s="91">
        <f>COUNTIF('Call &amp; Chat K.-Laura'!$H$279:$H$1191,H1089)</f>
        <v>1</v>
      </c>
      <c r="B1089" s="176">
        <v>46086.0</v>
      </c>
      <c r="C1089" s="91" t="s">
        <v>83</v>
      </c>
      <c r="D1089" s="91" t="s">
        <v>125</v>
      </c>
      <c r="E1089" s="91">
        <f t="shared" si="1"/>
        <v>350</v>
      </c>
      <c r="F1089" s="178">
        <v>46085.0</v>
      </c>
      <c r="G1089" s="91">
        <v>9458.0</v>
      </c>
      <c r="H1089" s="91" t="s">
        <v>12055</v>
      </c>
      <c r="I1089" s="97" t="s">
        <v>12056</v>
      </c>
      <c r="J1089" s="97" t="s">
        <v>12057</v>
      </c>
      <c r="K1089" s="313" t="s">
        <v>12057</v>
      </c>
      <c r="L1089" s="91" t="s">
        <v>12058</v>
      </c>
      <c r="M1089" s="91" t="s">
        <v>12058</v>
      </c>
      <c r="N1089" s="183">
        <v>45786.0</v>
      </c>
      <c r="O1089" s="176">
        <v>45834.0</v>
      </c>
      <c r="P1089" s="91" t="s">
        <v>143</v>
      </c>
      <c r="Q1089" s="91">
        <v>1.0</v>
      </c>
      <c r="R1089" s="179" t="s">
        <v>126</v>
      </c>
      <c r="S1089" s="179" t="s">
        <v>145</v>
      </c>
      <c r="T1089" s="179" t="s">
        <v>101</v>
      </c>
      <c r="U1089" s="179" t="s">
        <v>131</v>
      </c>
      <c r="V1089" s="182"/>
      <c r="W1089" s="179" t="s">
        <v>1035</v>
      </c>
      <c r="X1089" s="182"/>
      <c r="Y1089" s="616"/>
      <c r="Z1089" s="88"/>
      <c r="AA1089" s="88"/>
    </row>
    <row r="1090" ht="22.5" customHeight="1">
      <c r="A1090" s="91">
        <f>COUNTIF('Call &amp; Chat K.-Laura'!$H$279:$H$1191,H1090)</f>
        <v>1</v>
      </c>
      <c r="B1090" s="176">
        <v>46086.0</v>
      </c>
      <c r="C1090" s="91" t="s">
        <v>83</v>
      </c>
      <c r="D1090" s="91" t="s">
        <v>125</v>
      </c>
      <c r="E1090" s="91">
        <f t="shared" si="1"/>
        <v>351</v>
      </c>
      <c r="F1090" s="178">
        <v>46085.0</v>
      </c>
      <c r="G1090" s="91">
        <v>9459.0</v>
      </c>
      <c r="H1090" s="91" t="s">
        <v>12059</v>
      </c>
      <c r="I1090" s="97" t="s">
        <v>12060</v>
      </c>
      <c r="J1090" s="97" t="s">
        <v>12061</v>
      </c>
      <c r="K1090" s="313" t="s">
        <v>12061</v>
      </c>
      <c r="L1090" s="91" t="s">
        <v>12062</v>
      </c>
      <c r="M1090" s="91" t="s">
        <v>12062</v>
      </c>
      <c r="N1090" s="183">
        <v>45786.0</v>
      </c>
      <c r="O1090" s="176">
        <v>45834.0</v>
      </c>
      <c r="P1090" s="91" t="s">
        <v>124</v>
      </c>
      <c r="Q1090" s="91">
        <v>1.0</v>
      </c>
      <c r="R1090" s="179" t="s">
        <v>126</v>
      </c>
      <c r="S1090" s="179" t="s">
        <v>145</v>
      </c>
      <c r="T1090" s="179" t="s">
        <v>101</v>
      </c>
      <c r="U1090" s="179" t="s">
        <v>131</v>
      </c>
      <c r="V1090" s="182"/>
      <c r="W1090" s="179" t="s">
        <v>1035</v>
      </c>
      <c r="X1090" s="182"/>
      <c r="Y1090" s="616"/>
      <c r="Z1090" s="88"/>
      <c r="AA1090" s="88"/>
    </row>
    <row r="1091" ht="22.5" customHeight="1">
      <c r="A1091" s="91">
        <f>COUNTIF('Call &amp; Chat K.-Laura'!$H$279:$H$1191,H1091)</f>
        <v>1</v>
      </c>
      <c r="B1091" s="176">
        <v>46086.0</v>
      </c>
      <c r="C1091" s="91" t="s">
        <v>83</v>
      </c>
      <c r="D1091" s="91" t="s">
        <v>125</v>
      </c>
      <c r="E1091" s="91">
        <f t="shared" si="1"/>
        <v>352</v>
      </c>
      <c r="F1091" s="178">
        <v>46085.0</v>
      </c>
      <c r="G1091" s="91">
        <v>9460.0</v>
      </c>
      <c r="H1091" s="91" t="s">
        <v>12063</v>
      </c>
      <c r="I1091" s="97" t="s">
        <v>12064</v>
      </c>
      <c r="J1091" s="97" t="s">
        <v>12065</v>
      </c>
      <c r="K1091" s="313" t="s">
        <v>12065</v>
      </c>
      <c r="L1091" s="91" t="s">
        <v>12066</v>
      </c>
      <c r="M1091" s="91" t="s">
        <v>12067</v>
      </c>
      <c r="N1091" s="183">
        <v>45787.0</v>
      </c>
      <c r="O1091" s="176">
        <v>45834.0</v>
      </c>
      <c r="P1091" s="91" t="s">
        <v>124</v>
      </c>
      <c r="Q1091" s="91">
        <v>1.0</v>
      </c>
      <c r="R1091" s="179" t="s">
        <v>126</v>
      </c>
      <c r="S1091" s="179" t="s">
        <v>145</v>
      </c>
      <c r="T1091" s="179" t="s">
        <v>101</v>
      </c>
      <c r="U1091" s="179" t="s">
        <v>131</v>
      </c>
      <c r="V1091" s="182"/>
      <c r="W1091" s="179" t="s">
        <v>1035</v>
      </c>
      <c r="X1091" s="182"/>
      <c r="Y1091" s="616"/>
      <c r="Z1091" s="88"/>
      <c r="AA1091" s="88"/>
    </row>
    <row r="1092" ht="22.5" customHeight="1">
      <c r="A1092" s="91">
        <f>COUNTIF('Call &amp; Chat K.-Laura'!$H$279:$H$1191,H1092)</f>
        <v>1</v>
      </c>
      <c r="B1092" s="176">
        <v>46086.0</v>
      </c>
      <c r="C1092" s="91" t="s">
        <v>83</v>
      </c>
      <c r="D1092" s="91" t="s">
        <v>125</v>
      </c>
      <c r="E1092" s="91">
        <f t="shared" si="1"/>
        <v>353</v>
      </c>
      <c r="F1092" s="178">
        <v>46085.0</v>
      </c>
      <c r="G1092" s="91">
        <v>9461.0</v>
      </c>
      <c r="H1092" s="91" t="s">
        <v>12068</v>
      </c>
      <c r="I1092" s="97" t="s">
        <v>12069</v>
      </c>
      <c r="J1092" s="97" t="s">
        <v>12070</v>
      </c>
      <c r="K1092" s="313" t="s">
        <v>12070</v>
      </c>
      <c r="L1092" s="182"/>
      <c r="M1092" s="91" t="s">
        <v>12071</v>
      </c>
      <c r="N1092" s="183">
        <v>45787.0</v>
      </c>
      <c r="O1092" s="176">
        <v>45834.0</v>
      </c>
      <c r="P1092" s="91" t="s">
        <v>124</v>
      </c>
      <c r="Q1092" s="91">
        <v>1.0</v>
      </c>
      <c r="R1092" s="179" t="s">
        <v>126</v>
      </c>
      <c r="S1092" s="179" t="s">
        <v>145</v>
      </c>
      <c r="T1092" s="179" t="s">
        <v>101</v>
      </c>
      <c r="U1092" s="179" t="s">
        <v>131</v>
      </c>
      <c r="V1092" s="182"/>
      <c r="W1092" s="179" t="s">
        <v>1035</v>
      </c>
      <c r="X1092" s="182"/>
      <c r="Y1092" s="616"/>
      <c r="Z1092" s="88"/>
      <c r="AA1092" s="88"/>
    </row>
    <row r="1093" ht="22.5" customHeight="1">
      <c r="A1093" s="91">
        <f>COUNTIF('Call &amp; Chat K.-Laura'!$H$279:$H$1191,H1093)</f>
        <v>1</v>
      </c>
      <c r="B1093" s="176">
        <v>46086.0</v>
      </c>
      <c r="C1093" s="91" t="s">
        <v>83</v>
      </c>
      <c r="D1093" s="91" t="s">
        <v>125</v>
      </c>
      <c r="E1093" s="91">
        <f t="shared" si="1"/>
        <v>354</v>
      </c>
      <c r="F1093" s="178">
        <v>46085.0</v>
      </c>
      <c r="G1093" s="91">
        <v>9462.0</v>
      </c>
      <c r="H1093" s="91" t="s">
        <v>12072</v>
      </c>
      <c r="I1093" s="97" t="s">
        <v>12073</v>
      </c>
      <c r="J1093" s="97" t="s">
        <v>12074</v>
      </c>
      <c r="K1093" s="313" t="s">
        <v>12074</v>
      </c>
      <c r="L1093" s="91" t="s">
        <v>12075</v>
      </c>
      <c r="M1093" s="91" t="s">
        <v>12075</v>
      </c>
      <c r="N1093" s="183">
        <v>45787.0</v>
      </c>
      <c r="O1093" s="176">
        <v>45834.0</v>
      </c>
      <c r="P1093" s="91" t="s">
        <v>124</v>
      </c>
      <c r="Q1093" s="91">
        <v>0.0</v>
      </c>
      <c r="R1093" s="179" t="s">
        <v>292</v>
      </c>
      <c r="S1093" s="179" t="s">
        <v>127</v>
      </c>
      <c r="T1093" s="179" t="s">
        <v>128</v>
      </c>
      <c r="U1093" s="179" t="s">
        <v>873</v>
      </c>
      <c r="V1093" s="182"/>
      <c r="W1093" s="179" t="s">
        <v>1035</v>
      </c>
      <c r="X1093" s="182"/>
      <c r="Y1093" s="180" t="s">
        <v>12078</v>
      </c>
      <c r="Z1093" s="88"/>
      <c r="AA1093" s="88"/>
    </row>
    <row r="1094" ht="22.5" customHeight="1">
      <c r="A1094" s="91">
        <f>COUNTIF('Call &amp; Chat K.-Laura'!$H$279:$H$1191,H1094)</f>
        <v>1</v>
      </c>
      <c r="B1094" s="176">
        <v>46086.0</v>
      </c>
      <c r="C1094" s="91" t="s">
        <v>83</v>
      </c>
      <c r="D1094" s="91" t="s">
        <v>125</v>
      </c>
      <c r="E1094" s="91">
        <f t="shared" si="1"/>
        <v>355</v>
      </c>
      <c r="F1094" s="178">
        <v>46085.0</v>
      </c>
      <c r="G1094" s="91">
        <v>9464.0</v>
      </c>
      <c r="H1094" s="91" t="s">
        <v>12079</v>
      </c>
      <c r="I1094" s="97" t="s">
        <v>12080</v>
      </c>
      <c r="J1094" s="97" t="s">
        <v>12081</v>
      </c>
      <c r="K1094" s="313" t="s">
        <v>12081</v>
      </c>
      <c r="L1094" s="91" t="s">
        <v>12082</v>
      </c>
      <c r="M1094" s="91" t="s">
        <v>12083</v>
      </c>
      <c r="N1094" s="183">
        <v>45788.0</v>
      </c>
      <c r="O1094" s="176">
        <v>45834.0</v>
      </c>
      <c r="P1094" s="91" t="s">
        <v>124</v>
      </c>
      <c r="Q1094" s="91">
        <v>1.0</v>
      </c>
      <c r="R1094" s="179" t="s">
        <v>126</v>
      </c>
      <c r="S1094" s="179" t="s">
        <v>145</v>
      </c>
      <c r="T1094" s="179" t="s">
        <v>101</v>
      </c>
      <c r="U1094" s="179" t="s">
        <v>131</v>
      </c>
      <c r="V1094" s="182"/>
      <c r="W1094" s="179" t="s">
        <v>1035</v>
      </c>
      <c r="X1094" s="182"/>
      <c r="Y1094" s="616"/>
      <c r="Z1094" s="88"/>
      <c r="AA1094" s="88"/>
    </row>
    <row r="1095" ht="22.5" customHeight="1">
      <c r="A1095" s="91">
        <f>COUNTIF('Call &amp; Chat K.-Laura'!$H$279:$H$1191,H1095)</f>
        <v>1</v>
      </c>
      <c r="B1095" s="176">
        <v>46086.0</v>
      </c>
      <c r="C1095" s="91" t="s">
        <v>83</v>
      </c>
      <c r="D1095" s="91" t="s">
        <v>125</v>
      </c>
      <c r="E1095" s="91">
        <f t="shared" si="1"/>
        <v>356</v>
      </c>
      <c r="F1095" s="178">
        <v>46085.0</v>
      </c>
      <c r="G1095" s="91">
        <v>9466.0</v>
      </c>
      <c r="H1095" s="91" t="s">
        <v>12084</v>
      </c>
      <c r="I1095" s="97" t="s">
        <v>12085</v>
      </c>
      <c r="J1095" s="97" t="s">
        <v>12086</v>
      </c>
      <c r="K1095" s="313" t="s">
        <v>12086</v>
      </c>
      <c r="L1095" s="91" t="s">
        <v>12088</v>
      </c>
      <c r="M1095" s="91" t="s">
        <v>12088</v>
      </c>
      <c r="N1095" s="183">
        <v>45788.0</v>
      </c>
      <c r="O1095" s="176">
        <v>45834.0</v>
      </c>
      <c r="P1095" s="91" t="s">
        <v>124</v>
      </c>
      <c r="Q1095" s="91">
        <v>1.0</v>
      </c>
      <c r="R1095" s="179" t="s">
        <v>126</v>
      </c>
      <c r="S1095" s="179" t="s">
        <v>145</v>
      </c>
      <c r="T1095" s="179" t="s">
        <v>101</v>
      </c>
      <c r="U1095" s="179" t="s">
        <v>131</v>
      </c>
      <c r="V1095" s="182"/>
      <c r="W1095" s="179" t="s">
        <v>1035</v>
      </c>
      <c r="X1095" s="182"/>
      <c r="Y1095" s="616"/>
      <c r="Z1095" s="88"/>
      <c r="AA1095" s="88"/>
    </row>
    <row r="1096" ht="22.5" customHeight="1">
      <c r="A1096" s="91">
        <f>COUNTIF('Call &amp; Chat K.-Laura'!$H$279:$H$1191,H1096)</f>
        <v>1</v>
      </c>
      <c r="B1096" s="176">
        <v>46086.0</v>
      </c>
      <c r="C1096" s="91" t="s">
        <v>83</v>
      </c>
      <c r="D1096" s="91" t="s">
        <v>125</v>
      </c>
      <c r="E1096" s="91">
        <f t="shared" si="1"/>
        <v>357</v>
      </c>
      <c r="F1096" s="178">
        <v>46085.0</v>
      </c>
      <c r="G1096" s="91">
        <v>9467.0</v>
      </c>
      <c r="H1096" s="91" t="s">
        <v>12091</v>
      </c>
      <c r="I1096" s="97" t="s">
        <v>12092</v>
      </c>
      <c r="J1096" s="97" t="s">
        <v>12093</v>
      </c>
      <c r="K1096" s="313" t="s">
        <v>12093</v>
      </c>
      <c r="L1096" s="91" t="s">
        <v>12094</v>
      </c>
      <c r="M1096" s="91" t="s">
        <v>12095</v>
      </c>
      <c r="N1096" s="183">
        <v>45789.0</v>
      </c>
      <c r="O1096" s="176">
        <v>45834.0</v>
      </c>
      <c r="P1096" s="91" t="s">
        <v>124</v>
      </c>
      <c r="Q1096" s="91">
        <v>1.0</v>
      </c>
      <c r="R1096" s="179" t="s">
        <v>126</v>
      </c>
      <c r="S1096" s="179" t="s">
        <v>145</v>
      </c>
      <c r="T1096" s="179" t="s">
        <v>101</v>
      </c>
      <c r="U1096" s="179" t="s">
        <v>131</v>
      </c>
      <c r="V1096" s="182"/>
      <c r="W1096" s="179" t="s">
        <v>1035</v>
      </c>
      <c r="X1096" s="182"/>
      <c r="Y1096" s="616"/>
      <c r="Z1096" s="88"/>
      <c r="AA1096" s="88"/>
    </row>
    <row r="1097" ht="22.5" customHeight="1">
      <c r="A1097" s="91">
        <f>COUNTIF('Call &amp; Chat K.-Laura'!$H$279:$H$1191,H1097)</f>
        <v>1</v>
      </c>
      <c r="B1097" s="176">
        <v>46086.0</v>
      </c>
      <c r="C1097" s="91" t="s">
        <v>83</v>
      </c>
      <c r="D1097" s="91" t="s">
        <v>125</v>
      </c>
      <c r="E1097" s="91">
        <f t="shared" si="1"/>
        <v>358</v>
      </c>
      <c r="F1097" s="178">
        <v>46085.0</v>
      </c>
      <c r="G1097" s="91">
        <v>9469.0</v>
      </c>
      <c r="H1097" s="91" t="s">
        <v>12097</v>
      </c>
      <c r="I1097" s="97" t="s">
        <v>12098</v>
      </c>
      <c r="J1097" s="97" t="s">
        <v>12099</v>
      </c>
      <c r="K1097" s="313" t="s">
        <v>12099</v>
      </c>
      <c r="L1097" s="91" t="s">
        <v>12100</v>
      </c>
      <c r="M1097" s="91" t="s">
        <v>12100</v>
      </c>
      <c r="N1097" s="183">
        <v>45789.0</v>
      </c>
      <c r="O1097" s="176">
        <v>45834.0</v>
      </c>
      <c r="P1097" s="91" t="s">
        <v>124</v>
      </c>
      <c r="Q1097" s="91">
        <v>0.0</v>
      </c>
      <c r="R1097" s="179" t="s">
        <v>350</v>
      </c>
      <c r="S1097" s="179" t="s">
        <v>145</v>
      </c>
      <c r="T1097" s="179" t="s">
        <v>101</v>
      </c>
      <c r="U1097" s="179" t="s">
        <v>873</v>
      </c>
      <c r="V1097" s="182"/>
      <c r="W1097" s="179" t="s">
        <v>1035</v>
      </c>
      <c r="X1097" s="182"/>
      <c r="Y1097" s="180" t="s">
        <v>12102</v>
      </c>
      <c r="Z1097" s="88"/>
      <c r="AA1097" s="88"/>
    </row>
    <row r="1098" ht="22.5" customHeight="1">
      <c r="A1098" s="91">
        <f>COUNTIF('Call &amp; Chat K.-Laura'!$H$279:$H$1191,H1098)</f>
        <v>1</v>
      </c>
      <c r="B1098" s="176">
        <v>46086.0</v>
      </c>
      <c r="C1098" s="91" t="s">
        <v>83</v>
      </c>
      <c r="D1098" s="91" t="s">
        <v>125</v>
      </c>
      <c r="E1098" s="91">
        <f t="shared" si="1"/>
        <v>359</v>
      </c>
      <c r="F1098" s="178">
        <v>46085.0</v>
      </c>
      <c r="G1098" s="91">
        <v>9470.0</v>
      </c>
      <c r="H1098" s="91" t="s">
        <v>12103</v>
      </c>
      <c r="I1098" s="97" t="s">
        <v>12104</v>
      </c>
      <c r="J1098" s="97" t="s">
        <v>12105</v>
      </c>
      <c r="K1098" s="313" t="s">
        <v>12105</v>
      </c>
      <c r="L1098" s="91" t="s">
        <v>12106</v>
      </c>
      <c r="M1098" s="91" t="s">
        <v>12106</v>
      </c>
      <c r="N1098" s="183">
        <v>45789.0</v>
      </c>
      <c r="O1098" s="176">
        <v>45834.0</v>
      </c>
      <c r="P1098" s="91" t="s">
        <v>143</v>
      </c>
      <c r="Q1098" s="91">
        <v>1.0</v>
      </c>
      <c r="R1098" s="179" t="s">
        <v>126</v>
      </c>
      <c r="S1098" s="179" t="s">
        <v>145</v>
      </c>
      <c r="T1098" s="179" t="s">
        <v>101</v>
      </c>
      <c r="U1098" s="179" t="s">
        <v>131</v>
      </c>
      <c r="V1098" s="182"/>
      <c r="W1098" s="179" t="s">
        <v>1035</v>
      </c>
      <c r="X1098" s="182"/>
      <c r="Y1098" s="616"/>
      <c r="Z1098" s="88"/>
      <c r="AA1098" s="88"/>
    </row>
    <row r="1099" ht="22.5" customHeight="1">
      <c r="A1099" s="91">
        <f>COUNTIF('Call &amp; Chat K.-Laura'!$H$279:$H$1191,H1099)</f>
        <v>1</v>
      </c>
      <c r="B1099" s="176">
        <v>46086.0</v>
      </c>
      <c r="C1099" s="91" t="s">
        <v>83</v>
      </c>
      <c r="D1099" s="91" t="s">
        <v>125</v>
      </c>
      <c r="E1099" s="91">
        <f t="shared" si="1"/>
        <v>360</v>
      </c>
      <c r="F1099" s="178">
        <v>46085.0</v>
      </c>
      <c r="G1099" s="91">
        <v>9473.0</v>
      </c>
      <c r="H1099" s="91" t="s">
        <v>12107</v>
      </c>
      <c r="I1099" s="97" t="s">
        <v>12108</v>
      </c>
      <c r="J1099" s="97" t="s">
        <v>12109</v>
      </c>
      <c r="K1099" s="313" t="s">
        <v>12109</v>
      </c>
      <c r="L1099" s="91" t="s">
        <v>12110</v>
      </c>
      <c r="M1099" s="91" t="s">
        <v>12110</v>
      </c>
      <c r="N1099" s="183">
        <v>45789.0</v>
      </c>
      <c r="O1099" s="176">
        <v>45834.0</v>
      </c>
      <c r="P1099" s="91" t="s">
        <v>143</v>
      </c>
      <c r="Q1099" s="91">
        <v>1.0</v>
      </c>
      <c r="R1099" s="179" t="s">
        <v>350</v>
      </c>
      <c r="S1099" s="179" t="s">
        <v>145</v>
      </c>
      <c r="T1099" s="179" t="s">
        <v>101</v>
      </c>
      <c r="U1099" s="179" t="s">
        <v>131</v>
      </c>
      <c r="V1099" s="182"/>
      <c r="W1099" s="179" t="s">
        <v>1035</v>
      </c>
      <c r="X1099" s="182"/>
      <c r="Y1099" s="616"/>
      <c r="Z1099" s="88"/>
      <c r="AA1099" s="88"/>
    </row>
    <row r="1100" ht="22.5" customHeight="1">
      <c r="A1100" s="91">
        <f>COUNTIF('Call &amp; Chat K.-Laura'!$H$279:$H$1191,H1100)</f>
        <v>1</v>
      </c>
      <c r="B1100" s="488">
        <v>46111.0</v>
      </c>
      <c r="C1100" s="91" t="s">
        <v>83</v>
      </c>
      <c r="D1100" s="91" t="s">
        <v>125</v>
      </c>
      <c r="E1100" s="91">
        <f t="shared" si="1"/>
        <v>361</v>
      </c>
      <c r="F1100" s="178">
        <v>46085.0</v>
      </c>
      <c r="G1100" s="91">
        <v>9475.0</v>
      </c>
      <c r="H1100" s="91" t="s">
        <v>12112</v>
      </c>
      <c r="I1100" s="97" t="s">
        <v>12113</v>
      </c>
      <c r="J1100" s="97" t="s">
        <v>9622</v>
      </c>
      <c r="K1100" s="313" t="s">
        <v>9622</v>
      </c>
      <c r="L1100" s="182"/>
      <c r="M1100" s="91" t="s">
        <v>12114</v>
      </c>
      <c r="N1100" s="183">
        <v>45789.0</v>
      </c>
      <c r="O1100" s="176">
        <v>45834.0</v>
      </c>
      <c r="P1100" s="91" t="s">
        <v>124</v>
      </c>
      <c r="Q1100" s="91">
        <v>1.0</v>
      </c>
      <c r="R1100" s="179" t="s">
        <v>350</v>
      </c>
      <c r="S1100" s="179" t="s">
        <v>145</v>
      </c>
      <c r="T1100" s="179" t="s">
        <v>101</v>
      </c>
      <c r="U1100" s="179" t="s">
        <v>1050</v>
      </c>
      <c r="V1100" s="182"/>
      <c r="W1100" s="179" t="s">
        <v>1035</v>
      </c>
      <c r="X1100" s="182"/>
      <c r="Y1100" s="180" t="s">
        <v>12116</v>
      </c>
      <c r="Z1100" s="88"/>
      <c r="AA1100" s="88"/>
    </row>
    <row r="1101" ht="22.5" customHeight="1">
      <c r="A1101" s="91">
        <f>COUNTIF('Call &amp; Chat K.-Laura'!$H$279:$H$1191,H1101)</f>
        <v>1</v>
      </c>
      <c r="B1101" s="176">
        <v>46086.0</v>
      </c>
      <c r="C1101" s="91" t="s">
        <v>83</v>
      </c>
      <c r="D1101" s="91" t="s">
        <v>125</v>
      </c>
      <c r="E1101" s="91">
        <f t="shared" si="1"/>
        <v>362</v>
      </c>
      <c r="F1101" s="178">
        <v>46085.0</v>
      </c>
      <c r="G1101" s="91">
        <v>9623.0</v>
      </c>
      <c r="H1101" s="91" t="s">
        <v>12117</v>
      </c>
      <c r="I1101" s="97" t="s">
        <v>12118</v>
      </c>
      <c r="J1101" s="97" t="s">
        <v>12119</v>
      </c>
      <c r="K1101" s="313" t="s">
        <v>12120</v>
      </c>
      <c r="L1101" s="91" t="s">
        <v>12121</v>
      </c>
      <c r="M1101" s="91" t="s">
        <v>12121</v>
      </c>
      <c r="N1101" s="183">
        <v>45789.0</v>
      </c>
      <c r="O1101" s="176">
        <v>45834.0</v>
      </c>
      <c r="P1101" s="91" t="s">
        <v>124</v>
      </c>
      <c r="Q1101" s="91">
        <v>1.0</v>
      </c>
      <c r="R1101" s="179" t="s">
        <v>126</v>
      </c>
      <c r="S1101" s="179" t="s">
        <v>145</v>
      </c>
      <c r="T1101" s="179" t="s">
        <v>101</v>
      </c>
      <c r="U1101" s="179" t="s">
        <v>131</v>
      </c>
      <c r="V1101" s="182"/>
      <c r="W1101" s="179" t="s">
        <v>1035</v>
      </c>
      <c r="X1101" s="182"/>
      <c r="Y1101" s="616"/>
      <c r="Z1101" s="88"/>
      <c r="AA1101" s="88"/>
    </row>
    <row r="1102" ht="22.5" customHeight="1">
      <c r="A1102" s="91">
        <f>COUNTIF('Call &amp; Chat K.-Laura'!$H$279:$H$1191,H1102)</f>
        <v>1</v>
      </c>
      <c r="B1102" s="176">
        <v>46086.0</v>
      </c>
      <c r="C1102" s="91" t="s">
        <v>83</v>
      </c>
      <c r="D1102" s="91" t="s">
        <v>125</v>
      </c>
      <c r="E1102" s="91">
        <f t="shared" si="1"/>
        <v>363</v>
      </c>
      <c r="F1102" s="178">
        <v>46085.0</v>
      </c>
      <c r="G1102" s="91">
        <v>9476.0</v>
      </c>
      <c r="H1102" s="91" t="s">
        <v>12122</v>
      </c>
      <c r="I1102" s="97" t="s">
        <v>12123</v>
      </c>
      <c r="J1102" s="97" t="s">
        <v>12124</v>
      </c>
      <c r="K1102" s="313" t="s">
        <v>12124</v>
      </c>
      <c r="L1102" s="91" t="s">
        <v>12125</v>
      </c>
      <c r="M1102" s="91" t="s">
        <v>12125</v>
      </c>
      <c r="N1102" s="183">
        <v>45790.0</v>
      </c>
      <c r="O1102" s="176">
        <v>45834.0</v>
      </c>
      <c r="P1102" s="91" t="s">
        <v>124</v>
      </c>
      <c r="Q1102" s="91">
        <v>0.0</v>
      </c>
      <c r="R1102" s="179" t="s">
        <v>251</v>
      </c>
      <c r="S1102" s="179" t="s">
        <v>127</v>
      </c>
      <c r="T1102" s="179" t="s">
        <v>128</v>
      </c>
      <c r="U1102" s="179" t="s">
        <v>131</v>
      </c>
      <c r="V1102" s="182"/>
      <c r="W1102" s="179" t="s">
        <v>1035</v>
      </c>
      <c r="X1102" s="182"/>
      <c r="Y1102" s="180" t="s">
        <v>11952</v>
      </c>
      <c r="Z1102" s="88"/>
      <c r="AA1102" s="88"/>
    </row>
    <row r="1103" ht="22.5" customHeight="1">
      <c r="A1103" s="91">
        <f>COUNTIF('Call &amp; Chat K.-Laura'!$H$279:$H$1191,H1103)</f>
        <v>1</v>
      </c>
      <c r="B1103" s="488">
        <v>46111.0</v>
      </c>
      <c r="C1103" s="91" t="s">
        <v>83</v>
      </c>
      <c r="D1103" s="91" t="s">
        <v>125</v>
      </c>
      <c r="E1103" s="91">
        <f t="shared" si="1"/>
        <v>364</v>
      </c>
      <c r="F1103" s="178">
        <v>46085.0</v>
      </c>
      <c r="G1103" s="91">
        <v>9478.0</v>
      </c>
      <c r="H1103" s="91" t="s">
        <v>12128</v>
      </c>
      <c r="I1103" s="97" t="s">
        <v>12129</v>
      </c>
      <c r="J1103" s="97" t="s">
        <v>12130</v>
      </c>
      <c r="K1103" s="313" t="s">
        <v>12130</v>
      </c>
      <c r="L1103" s="91" t="s">
        <v>5061</v>
      </c>
      <c r="M1103" s="91" t="s">
        <v>5061</v>
      </c>
      <c r="N1103" s="183">
        <v>45791.0</v>
      </c>
      <c r="O1103" s="176">
        <v>45835.0</v>
      </c>
      <c r="P1103" s="91" t="s">
        <v>124</v>
      </c>
      <c r="Q1103" s="91">
        <v>1.0</v>
      </c>
      <c r="R1103" s="179" t="s">
        <v>350</v>
      </c>
      <c r="S1103" s="179" t="s">
        <v>145</v>
      </c>
      <c r="T1103" s="179" t="s">
        <v>101</v>
      </c>
      <c r="U1103" s="179" t="s">
        <v>1050</v>
      </c>
      <c r="V1103" s="91" t="s">
        <v>694</v>
      </c>
      <c r="W1103" s="179" t="s">
        <v>1035</v>
      </c>
      <c r="X1103" s="182"/>
      <c r="Y1103" s="180" t="s">
        <v>12133</v>
      </c>
      <c r="Z1103" s="88"/>
      <c r="AA1103" s="88"/>
    </row>
    <row r="1104" ht="22.5" customHeight="1">
      <c r="A1104" s="91">
        <f>COUNTIF('Call &amp; Chat K.-Laura'!$H$279:$H$1191,H1104)</f>
        <v>1</v>
      </c>
      <c r="B1104" s="176">
        <v>46086.0</v>
      </c>
      <c r="C1104" s="91" t="s">
        <v>83</v>
      </c>
      <c r="D1104" s="91" t="s">
        <v>125</v>
      </c>
      <c r="E1104" s="91">
        <f t="shared" si="1"/>
        <v>365</v>
      </c>
      <c r="F1104" s="178">
        <v>46085.0</v>
      </c>
      <c r="G1104" s="91">
        <v>9479.0</v>
      </c>
      <c r="H1104" s="91" t="s">
        <v>12134</v>
      </c>
      <c r="I1104" s="97" t="s">
        <v>12135</v>
      </c>
      <c r="J1104" s="97" t="s">
        <v>12136</v>
      </c>
      <c r="K1104" s="313" t="s">
        <v>12136</v>
      </c>
      <c r="L1104" s="91" t="s">
        <v>12137</v>
      </c>
      <c r="M1104" s="91" t="s">
        <v>12137</v>
      </c>
      <c r="N1104" s="183">
        <v>45791.0</v>
      </c>
      <c r="O1104" s="176">
        <v>45834.0</v>
      </c>
      <c r="P1104" s="91" t="s">
        <v>124</v>
      </c>
      <c r="Q1104" s="91">
        <v>1.0</v>
      </c>
      <c r="R1104" s="179" t="s">
        <v>126</v>
      </c>
      <c r="S1104" s="179" t="s">
        <v>145</v>
      </c>
      <c r="T1104" s="179" t="s">
        <v>101</v>
      </c>
      <c r="U1104" s="179" t="s">
        <v>131</v>
      </c>
      <c r="V1104" s="182"/>
      <c r="W1104" s="179" t="s">
        <v>1035</v>
      </c>
      <c r="X1104" s="182"/>
      <c r="Y1104" s="616"/>
      <c r="Z1104" s="88"/>
      <c r="AA1104" s="88"/>
    </row>
    <row r="1105" ht="22.5" customHeight="1">
      <c r="A1105" s="91">
        <f>COUNTIF('Call &amp; Chat K.-Laura'!$H$279:$H$1191,H1105)</f>
        <v>1</v>
      </c>
      <c r="B1105" s="176">
        <v>46086.0</v>
      </c>
      <c r="C1105" s="91" t="s">
        <v>83</v>
      </c>
      <c r="D1105" s="91" t="s">
        <v>125</v>
      </c>
      <c r="E1105" s="91">
        <f t="shared" si="1"/>
        <v>366</v>
      </c>
      <c r="F1105" s="178">
        <v>46085.0</v>
      </c>
      <c r="G1105" s="91">
        <v>9480.0</v>
      </c>
      <c r="H1105" s="91" t="s">
        <v>12138</v>
      </c>
      <c r="I1105" s="97" t="s">
        <v>12139</v>
      </c>
      <c r="J1105" s="97" t="s">
        <v>12140</v>
      </c>
      <c r="K1105" s="313" t="s">
        <v>12140</v>
      </c>
      <c r="L1105" s="91" t="s">
        <v>12141</v>
      </c>
      <c r="M1105" s="91" t="s">
        <v>12141</v>
      </c>
      <c r="N1105" s="183">
        <v>45791.0</v>
      </c>
      <c r="O1105" s="176">
        <v>45834.0</v>
      </c>
      <c r="P1105" s="91" t="s">
        <v>124</v>
      </c>
      <c r="Q1105" s="91">
        <v>1.0</v>
      </c>
      <c r="R1105" s="179" t="s">
        <v>126</v>
      </c>
      <c r="S1105" s="179" t="s">
        <v>145</v>
      </c>
      <c r="T1105" s="179" t="s">
        <v>101</v>
      </c>
      <c r="U1105" s="179" t="s">
        <v>131</v>
      </c>
      <c r="V1105" s="182"/>
      <c r="W1105" s="179" t="s">
        <v>1035</v>
      </c>
      <c r="X1105" s="182"/>
      <c r="Y1105" s="616"/>
      <c r="Z1105" s="88"/>
      <c r="AA1105" s="88"/>
    </row>
    <row r="1106" ht="22.5" customHeight="1">
      <c r="A1106" s="91">
        <f>COUNTIF('Call &amp; Chat K.-Laura'!$H$279:$H$1191,H1106)</f>
        <v>1</v>
      </c>
      <c r="B1106" s="176">
        <v>46086.0</v>
      </c>
      <c r="C1106" s="91" t="s">
        <v>83</v>
      </c>
      <c r="D1106" s="91" t="s">
        <v>125</v>
      </c>
      <c r="E1106" s="91">
        <f t="shared" si="1"/>
        <v>367</v>
      </c>
      <c r="F1106" s="178">
        <v>46085.0</v>
      </c>
      <c r="G1106" s="91">
        <v>9481.0</v>
      </c>
      <c r="H1106" s="91" t="s">
        <v>12142</v>
      </c>
      <c r="I1106" s="97" t="s">
        <v>12143</v>
      </c>
      <c r="J1106" s="97" t="s">
        <v>12144</v>
      </c>
      <c r="K1106" s="313" t="s">
        <v>12144</v>
      </c>
      <c r="L1106" s="91" t="s">
        <v>12145</v>
      </c>
      <c r="M1106" s="91" t="s">
        <v>12146</v>
      </c>
      <c r="N1106" s="183">
        <v>45791.0</v>
      </c>
      <c r="O1106" s="176">
        <v>45834.0</v>
      </c>
      <c r="P1106" s="91" t="s">
        <v>124</v>
      </c>
      <c r="Q1106" s="91">
        <v>0.0</v>
      </c>
      <c r="R1106" s="179" t="s">
        <v>251</v>
      </c>
      <c r="S1106" s="179" t="s">
        <v>127</v>
      </c>
      <c r="T1106" s="179" t="s">
        <v>128</v>
      </c>
      <c r="U1106" s="179" t="s">
        <v>131</v>
      </c>
      <c r="V1106" s="182"/>
      <c r="W1106" s="179" t="s">
        <v>1035</v>
      </c>
      <c r="X1106" s="182"/>
      <c r="Y1106" s="180" t="s">
        <v>11952</v>
      </c>
      <c r="Z1106" s="88"/>
      <c r="AA1106" s="88"/>
    </row>
    <row r="1107" ht="22.5" customHeight="1">
      <c r="A1107" s="91">
        <f>COUNTIF('Call &amp; Chat K.-Laura'!$H$279:$H$1191,H1107)</f>
        <v>1</v>
      </c>
      <c r="B1107" s="176">
        <v>46086.0</v>
      </c>
      <c r="C1107" s="91" t="s">
        <v>83</v>
      </c>
      <c r="D1107" s="91" t="s">
        <v>125</v>
      </c>
      <c r="E1107" s="91">
        <f t="shared" si="1"/>
        <v>368</v>
      </c>
      <c r="F1107" s="178">
        <v>46085.0</v>
      </c>
      <c r="G1107" s="91">
        <v>9482.0</v>
      </c>
      <c r="H1107" s="91" t="s">
        <v>12148</v>
      </c>
      <c r="I1107" s="97" t="s">
        <v>12149</v>
      </c>
      <c r="J1107" s="97" t="s">
        <v>12150</v>
      </c>
      <c r="K1107" s="313" t="s">
        <v>12150</v>
      </c>
      <c r="L1107" s="182"/>
      <c r="M1107" s="91" t="s">
        <v>12151</v>
      </c>
      <c r="N1107" s="183">
        <v>45792.0</v>
      </c>
      <c r="O1107" s="176">
        <v>45834.0</v>
      </c>
      <c r="P1107" s="91" t="s">
        <v>124</v>
      </c>
      <c r="Q1107" s="91">
        <v>1.0</v>
      </c>
      <c r="R1107" s="179" t="s">
        <v>126</v>
      </c>
      <c r="S1107" s="179" t="s">
        <v>145</v>
      </c>
      <c r="T1107" s="179" t="s">
        <v>101</v>
      </c>
      <c r="U1107" s="179" t="s">
        <v>131</v>
      </c>
      <c r="V1107" s="182"/>
      <c r="W1107" s="179" t="s">
        <v>1035</v>
      </c>
      <c r="X1107" s="182"/>
      <c r="Y1107" s="616"/>
      <c r="Z1107" s="88"/>
      <c r="AA1107" s="88"/>
    </row>
    <row r="1108" ht="22.5" customHeight="1">
      <c r="A1108" s="91">
        <f>COUNTIF('Call &amp; Chat K.-Laura'!$H$279:$H$1191,H1108)</f>
        <v>1</v>
      </c>
      <c r="B1108" s="176">
        <v>46086.0</v>
      </c>
      <c r="C1108" s="91" t="s">
        <v>83</v>
      </c>
      <c r="D1108" s="91" t="s">
        <v>125</v>
      </c>
      <c r="E1108" s="91">
        <f t="shared" si="1"/>
        <v>369</v>
      </c>
      <c r="F1108" s="178">
        <v>46085.0</v>
      </c>
      <c r="G1108" s="91">
        <v>9485.0</v>
      </c>
      <c r="H1108" s="91" t="s">
        <v>12154</v>
      </c>
      <c r="I1108" s="97" t="s">
        <v>12155</v>
      </c>
      <c r="J1108" s="97" t="s">
        <v>12156</v>
      </c>
      <c r="K1108" s="313" t="s">
        <v>12156</v>
      </c>
      <c r="L1108" s="182"/>
      <c r="M1108" s="91" t="s">
        <v>12157</v>
      </c>
      <c r="N1108" s="183">
        <v>45792.0</v>
      </c>
      <c r="O1108" s="176">
        <v>45834.0</v>
      </c>
      <c r="P1108" s="91" t="s">
        <v>124</v>
      </c>
      <c r="Q1108" s="91">
        <v>1.0</v>
      </c>
      <c r="R1108" s="179" t="s">
        <v>251</v>
      </c>
      <c r="S1108" s="179" t="s">
        <v>145</v>
      </c>
      <c r="T1108" s="179" t="s">
        <v>101</v>
      </c>
      <c r="U1108" s="179" t="s">
        <v>131</v>
      </c>
      <c r="V1108" s="182"/>
      <c r="W1108" s="179" t="s">
        <v>1035</v>
      </c>
      <c r="X1108" s="182"/>
      <c r="Y1108" s="616"/>
      <c r="Z1108" s="88"/>
      <c r="AA1108" s="88"/>
    </row>
    <row r="1109" ht="22.5" customHeight="1">
      <c r="A1109" s="91">
        <f>COUNTIF('Call &amp; Chat K.-Laura'!$H$279:$H$1191,H1109)</f>
        <v>1</v>
      </c>
      <c r="B1109" s="176">
        <v>46086.0</v>
      </c>
      <c r="C1109" s="91" t="s">
        <v>83</v>
      </c>
      <c r="D1109" s="91" t="s">
        <v>125</v>
      </c>
      <c r="E1109" s="91">
        <f t="shared" si="1"/>
        <v>370</v>
      </c>
      <c r="F1109" s="178">
        <v>46085.0</v>
      </c>
      <c r="G1109" s="91">
        <v>9487.0</v>
      </c>
      <c r="H1109" s="91" t="s">
        <v>12158</v>
      </c>
      <c r="I1109" s="97" t="s">
        <v>12159</v>
      </c>
      <c r="J1109" s="97" t="s">
        <v>12160</v>
      </c>
      <c r="K1109" s="313" t="s">
        <v>12160</v>
      </c>
      <c r="L1109" s="91" t="s">
        <v>12161</v>
      </c>
      <c r="M1109" s="91" t="s">
        <v>12161</v>
      </c>
      <c r="N1109" s="183">
        <v>45792.0</v>
      </c>
      <c r="O1109" s="176">
        <v>45834.0</v>
      </c>
      <c r="P1109" s="91" t="s">
        <v>124</v>
      </c>
      <c r="Q1109" s="91">
        <v>1.0</v>
      </c>
      <c r="R1109" s="179" t="s">
        <v>251</v>
      </c>
      <c r="S1109" s="179" t="s">
        <v>145</v>
      </c>
      <c r="T1109" s="179" t="s">
        <v>101</v>
      </c>
      <c r="U1109" s="179" t="s">
        <v>131</v>
      </c>
      <c r="V1109" s="182"/>
      <c r="W1109" s="179" t="s">
        <v>1035</v>
      </c>
      <c r="X1109" s="182"/>
      <c r="Y1109" s="616"/>
      <c r="Z1109" s="88"/>
      <c r="AA1109" s="88"/>
    </row>
    <row r="1110" ht="22.5" customHeight="1">
      <c r="A1110" s="91">
        <f>COUNTIF('Call &amp; Chat K.-Laura'!$H$279:$H$1191,H1110)</f>
        <v>1</v>
      </c>
      <c r="B1110" s="176">
        <v>46086.0</v>
      </c>
      <c r="C1110" s="91" t="s">
        <v>83</v>
      </c>
      <c r="D1110" s="91" t="s">
        <v>125</v>
      </c>
      <c r="E1110" s="91">
        <f t="shared" si="1"/>
        <v>371</v>
      </c>
      <c r="F1110" s="178">
        <v>46085.0</v>
      </c>
      <c r="G1110" s="91">
        <v>9488.0</v>
      </c>
      <c r="H1110" s="91" t="s">
        <v>12163</v>
      </c>
      <c r="I1110" s="97" t="s">
        <v>12164</v>
      </c>
      <c r="J1110" s="97" t="s">
        <v>12165</v>
      </c>
      <c r="K1110" s="313" t="s">
        <v>12165</v>
      </c>
      <c r="L1110" s="91" t="s">
        <v>12166</v>
      </c>
      <c r="M1110" s="91" t="s">
        <v>12166</v>
      </c>
      <c r="N1110" s="183">
        <v>45793.0</v>
      </c>
      <c r="O1110" s="176">
        <v>45834.0</v>
      </c>
      <c r="P1110" s="91" t="s">
        <v>124</v>
      </c>
      <c r="Q1110" s="91">
        <v>1.0</v>
      </c>
      <c r="R1110" s="179" t="s">
        <v>126</v>
      </c>
      <c r="S1110" s="179" t="s">
        <v>145</v>
      </c>
      <c r="T1110" s="179" t="s">
        <v>101</v>
      </c>
      <c r="U1110" s="179" t="s">
        <v>131</v>
      </c>
      <c r="V1110" s="182"/>
      <c r="W1110" s="179" t="s">
        <v>1035</v>
      </c>
      <c r="X1110" s="182"/>
      <c r="Y1110" s="616"/>
      <c r="Z1110" s="88"/>
      <c r="AA1110" s="88"/>
    </row>
    <row r="1111" ht="22.5" customHeight="1">
      <c r="A1111" s="91">
        <f>COUNTIF('Call &amp; Chat K.-Laura'!$H$279:$H$1191,H1111)</f>
        <v>1</v>
      </c>
      <c r="B1111" s="176">
        <v>46086.0</v>
      </c>
      <c r="C1111" s="91" t="s">
        <v>83</v>
      </c>
      <c r="D1111" s="91" t="s">
        <v>125</v>
      </c>
      <c r="E1111" s="91">
        <f t="shared" si="1"/>
        <v>372</v>
      </c>
      <c r="F1111" s="178">
        <v>46085.0</v>
      </c>
      <c r="G1111" s="91">
        <v>9494.0</v>
      </c>
      <c r="H1111" s="91" t="s">
        <v>10358</v>
      </c>
      <c r="I1111" s="97" t="s">
        <v>12167</v>
      </c>
      <c r="J1111" s="97" t="s">
        <v>12169</v>
      </c>
      <c r="K1111" s="313" t="s">
        <v>12169</v>
      </c>
      <c r="L1111" s="91" t="s">
        <v>12170</v>
      </c>
      <c r="M1111" s="91" t="s">
        <v>12171</v>
      </c>
      <c r="N1111" s="183">
        <v>45794.0</v>
      </c>
      <c r="O1111" s="176">
        <v>45834.0</v>
      </c>
      <c r="P1111" s="91" t="s">
        <v>124</v>
      </c>
      <c r="Q1111" s="91">
        <v>1.0</v>
      </c>
      <c r="R1111" s="179" t="s">
        <v>381</v>
      </c>
      <c r="S1111" s="179" t="s">
        <v>381</v>
      </c>
      <c r="T1111" s="179" t="s">
        <v>101</v>
      </c>
      <c r="U1111" s="179" t="s">
        <v>664</v>
      </c>
      <c r="V1111" s="182"/>
      <c r="W1111" s="179" t="s">
        <v>1035</v>
      </c>
      <c r="X1111" s="182"/>
      <c r="Y1111" s="180" t="s">
        <v>12172</v>
      </c>
      <c r="Z1111" s="88"/>
      <c r="AA1111" s="88"/>
    </row>
    <row r="1112" ht="22.5" customHeight="1">
      <c r="A1112" s="91">
        <f>COUNTIF('Call &amp; Chat K.-Laura'!$H$279:$H$1191,H1112)</f>
        <v>1</v>
      </c>
      <c r="B1112" s="176">
        <v>46086.0</v>
      </c>
      <c r="C1112" s="91" t="s">
        <v>83</v>
      </c>
      <c r="D1112" s="91" t="s">
        <v>125</v>
      </c>
      <c r="E1112" s="91">
        <f t="shared" si="1"/>
        <v>373</v>
      </c>
      <c r="F1112" s="178">
        <v>46085.0</v>
      </c>
      <c r="G1112" s="91">
        <v>9495.0</v>
      </c>
      <c r="H1112" s="91" t="s">
        <v>12173</v>
      </c>
      <c r="I1112" s="97" t="s">
        <v>12174</v>
      </c>
      <c r="J1112" s="97" t="s">
        <v>2112</v>
      </c>
      <c r="K1112" s="313" t="s">
        <v>2112</v>
      </c>
      <c r="L1112" s="182"/>
      <c r="M1112" s="91" t="s">
        <v>12175</v>
      </c>
      <c r="N1112" s="183">
        <v>45794.0</v>
      </c>
      <c r="O1112" s="176">
        <v>45834.0</v>
      </c>
      <c r="P1112" s="91" t="s">
        <v>124</v>
      </c>
      <c r="Q1112" s="91">
        <v>1.0</v>
      </c>
      <c r="R1112" s="179" t="s">
        <v>350</v>
      </c>
      <c r="S1112" s="179" t="s">
        <v>145</v>
      </c>
      <c r="T1112" s="179" t="s">
        <v>101</v>
      </c>
      <c r="U1112" s="179" t="s">
        <v>131</v>
      </c>
      <c r="V1112" s="182"/>
      <c r="W1112" s="179" t="s">
        <v>1035</v>
      </c>
      <c r="X1112" s="182"/>
      <c r="Y1112" s="616"/>
      <c r="Z1112" s="88"/>
      <c r="AA1112" s="88"/>
    </row>
    <row r="1113" ht="22.5" customHeight="1">
      <c r="A1113" s="91">
        <f>COUNTIF('Call &amp; Chat K.-Laura'!$H$279:$H$1191,H1113)</f>
        <v>1</v>
      </c>
      <c r="B1113" s="176">
        <v>46086.0</v>
      </c>
      <c r="C1113" s="91" t="s">
        <v>83</v>
      </c>
      <c r="D1113" s="91" t="s">
        <v>125</v>
      </c>
      <c r="E1113" s="91">
        <f t="shared" si="1"/>
        <v>374</v>
      </c>
      <c r="F1113" s="178">
        <v>46085.0</v>
      </c>
      <c r="G1113" s="91">
        <v>9496.0</v>
      </c>
      <c r="H1113" s="91" t="s">
        <v>12176</v>
      </c>
      <c r="I1113" s="97" t="s">
        <v>12177</v>
      </c>
      <c r="J1113" s="97" t="s">
        <v>12178</v>
      </c>
      <c r="K1113" s="313" t="s">
        <v>12178</v>
      </c>
      <c r="L1113" s="91" t="s">
        <v>12179</v>
      </c>
      <c r="M1113" s="91" t="s">
        <v>12179</v>
      </c>
      <c r="N1113" s="183">
        <v>45795.0</v>
      </c>
      <c r="O1113" s="176">
        <v>45834.0</v>
      </c>
      <c r="P1113" s="91" t="s">
        <v>124</v>
      </c>
      <c r="Q1113" s="91">
        <v>1.0</v>
      </c>
      <c r="R1113" s="179" t="s">
        <v>251</v>
      </c>
      <c r="S1113" s="179" t="s">
        <v>145</v>
      </c>
      <c r="T1113" s="179" t="s">
        <v>101</v>
      </c>
      <c r="U1113" s="179" t="s">
        <v>131</v>
      </c>
      <c r="V1113" s="182"/>
      <c r="W1113" s="179" t="s">
        <v>1035</v>
      </c>
      <c r="X1113" s="182"/>
      <c r="Y1113" s="616"/>
      <c r="Z1113" s="88"/>
      <c r="AA1113" s="88"/>
    </row>
    <row r="1114" ht="22.5" customHeight="1">
      <c r="A1114" s="91">
        <f>COUNTIF('Call &amp; Chat K.-Laura'!$H$279:$H$1191,H1114)</f>
        <v>1</v>
      </c>
      <c r="B1114" s="176">
        <v>46086.0</v>
      </c>
      <c r="C1114" s="91" t="s">
        <v>83</v>
      </c>
      <c r="D1114" s="91" t="s">
        <v>125</v>
      </c>
      <c r="E1114" s="91">
        <f t="shared" si="1"/>
        <v>375</v>
      </c>
      <c r="F1114" s="178">
        <v>46085.0</v>
      </c>
      <c r="G1114" s="91">
        <v>9497.0</v>
      </c>
      <c r="H1114" s="91" t="s">
        <v>12181</v>
      </c>
      <c r="I1114" s="97" t="s">
        <v>12182</v>
      </c>
      <c r="J1114" s="97" t="s">
        <v>12183</v>
      </c>
      <c r="K1114" s="313" t="s">
        <v>12183</v>
      </c>
      <c r="L1114" s="91" t="s">
        <v>12184</v>
      </c>
      <c r="M1114" s="91" t="s">
        <v>12184</v>
      </c>
      <c r="N1114" s="183">
        <v>45795.0</v>
      </c>
      <c r="O1114" s="176">
        <v>45834.0</v>
      </c>
      <c r="P1114" s="91" t="s">
        <v>124</v>
      </c>
      <c r="Q1114" s="91">
        <v>1.0</v>
      </c>
      <c r="R1114" s="179" t="s">
        <v>126</v>
      </c>
      <c r="S1114" s="179" t="s">
        <v>145</v>
      </c>
      <c r="T1114" s="179" t="s">
        <v>101</v>
      </c>
      <c r="U1114" s="179" t="s">
        <v>131</v>
      </c>
      <c r="V1114" s="182"/>
      <c r="W1114" s="179" t="s">
        <v>1035</v>
      </c>
      <c r="X1114" s="182"/>
      <c r="Y1114" s="616"/>
      <c r="Z1114" s="88"/>
      <c r="AA1114" s="88"/>
    </row>
    <row r="1115" ht="22.5" customHeight="1">
      <c r="A1115" s="91">
        <f>COUNTIF('Call &amp; Chat K.-Laura'!$H$279:$H$1191,H1115)</f>
        <v>1</v>
      </c>
      <c r="B1115" s="176">
        <v>46086.0</v>
      </c>
      <c r="C1115" s="91" t="s">
        <v>83</v>
      </c>
      <c r="D1115" s="91" t="s">
        <v>125</v>
      </c>
      <c r="E1115" s="91">
        <f t="shared" si="1"/>
        <v>376</v>
      </c>
      <c r="F1115" s="178">
        <v>46085.0</v>
      </c>
      <c r="G1115" s="91">
        <v>9499.0</v>
      </c>
      <c r="H1115" s="91" t="s">
        <v>12185</v>
      </c>
      <c r="I1115" s="97" t="s">
        <v>12186</v>
      </c>
      <c r="J1115" s="97" t="s">
        <v>12186</v>
      </c>
      <c r="K1115" s="313" t="s">
        <v>12186</v>
      </c>
      <c r="L1115" s="91" t="s">
        <v>12187</v>
      </c>
      <c r="M1115" s="91" t="s">
        <v>12187</v>
      </c>
      <c r="N1115" s="183">
        <v>45796.0</v>
      </c>
      <c r="O1115" s="176">
        <v>45834.0</v>
      </c>
      <c r="P1115" s="91" t="s">
        <v>124</v>
      </c>
      <c r="Q1115" s="91">
        <v>1.0</v>
      </c>
      <c r="R1115" s="179" t="s">
        <v>350</v>
      </c>
      <c r="S1115" s="179" t="s">
        <v>145</v>
      </c>
      <c r="T1115" s="179" t="s">
        <v>101</v>
      </c>
      <c r="U1115" s="179" t="s">
        <v>131</v>
      </c>
      <c r="V1115" s="182"/>
      <c r="W1115" s="179" t="s">
        <v>1035</v>
      </c>
      <c r="X1115" s="182"/>
      <c r="Y1115" s="616"/>
      <c r="Z1115" s="88"/>
      <c r="AA1115" s="88"/>
    </row>
    <row r="1116" ht="22.5" customHeight="1">
      <c r="A1116" s="91">
        <f>COUNTIF('Call &amp; Chat K.-Laura'!$H$279:$H$1191,H1116)</f>
        <v>1</v>
      </c>
      <c r="B1116" s="176">
        <v>46086.0</v>
      </c>
      <c r="C1116" s="91" t="s">
        <v>83</v>
      </c>
      <c r="D1116" s="91" t="s">
        <v>125</v>
      </c>
      <c r="E1116" s="91">
        <f t="shared" si="1"/>
        <v>377</v>
      </c>
      <c r="F1116" s="178">
        <v>46085.0</v>
      </c>
      <c r="G1116" s="91">
        <v>9503.0</v>
      </c>
      <c r="H1116" s="91" t="s">
        <v>12188</v>
      </c>
      <c r="I1116" s="97" t="s">
        <v>12189</v>
      </c>
      <c r="J1116" s="97" t="s">
        <v>12190</v>
      </c>
      <c r="K1116" s="313" t="s">
        <v>12190</v>
      </c>
      <c r="L1116" s="91" t="s">
        <v>12191</v>
      </c>
      <c r="M1116" s="91" t="s">
        <v>12191</v>
      </c>
      <c r="N1116" s="183">
        <v>45796.0</v>
      </c>
      <c r="O1116" s="176">
        <v>45834.0</v>
      </c>
      <c r="P1116" s="91" t="s">
        <v>124</v>
      </c>
      <c r="Q1116" s="91">
        <v>1.0</v>
      </c>
      <c r="R1116" s="179" t="s">
        <v>350</v>
      </c>
      <c r="S1116" s="179" t="s">
        <v>145</v>
      </c>
      <c r="T1116" s="179" t="s">
        <v>101</v>
      </c>
      <c r="U1116" s="179" t="s">
        <v>664</v>
      </c>
      <c r="V1116" s="182"/>
      <c r="W1116" s="179" t="s">
        <v>1035</v>
      </c>
      <c r="X1116" s="182"/>
      <c r="Y1116" s="180" t="s">
        <v>12194</v>
      </c>
      <c r="Z1116" s="88"/>
      <c r="AA1116" s="88"/>
    </row>
    <row r="1117" ht="22.5" customHeight="1">
      <c r="A1117" s="91">
        <f>COUNTIF('Call &amp; Chat K.-Laura'!$H$279:$H$1191,H1117)</f>
        <v>1</v>
      </c>
      <c r="B1117" s="176">
        <v>46086.0</v>
      </c>
      <c r="C1117" s="91" t="s">
        <v>83</v>
      </c>
      <c r="D1117" s="91" t="s">
        <v>125</v>
      </c>
      <c r="E1117" s="91">
        <f t="shared" si="1"/>
        <v>378</v>
      </c>
      <c r="F1117" s="178">
        <v>46085.0</v>
      </c>
      <c r="G1117" s="91">
        <v>9505.0</v>
      </c>
      <c r="H1117" s="91" t="s">
        <v>12195</v>
      </c>
      <c r="I1117" s="97" t="s">
        <v>12196</v>
      </c>
      <c r="J1117" s="97" t="s">
        <v>11111</v>
      </c>
      <c r="K1117" s="313" t="s">
        <v>11111</v>
      </c>
      <c r="L1117" s="182"/>
      <c r="M1117" s="91" t="s">
        <v>12197</v>
      </c>
      <c r="N1117" s="183">
        <v>45797.0</v>
      </c>
      <c r="O1117" s="176">
        <v>45834.0</v>
      </c>
      <c r="P1117" s="91" t="s">
        <v>124</v>
      </c>
      <c r="Q1117" s="91">
        <v>1.0</v>
      </c>
      <c r="R1117" s="179" t="s">
        <v>126</v>
      </c>
      <c r="S1117" s="179" t="s">
        <v>145</v>
      </c>
      <c r="T1117" s="179" t="s">
        <v>101</v>
      </c>
      <c r="U1117" s="179" t="s">
        <v>131</v>
      </c>
      <c r="V1117" s="182"/>
      <c r="W1117" s="179" t="s">
        <v>1035</v>
      </c>
      <c r="X1117" s="182"/>
      <c r="Y1117" s="616"/>
      <c r="Z1117" s="88"/>
      <c r="AA1117" s="88"/>
    </row>
    <row r="1118" ht="22.5" customHeight="1">
      <c r="A1118" s="91">
        <f>COUNTIF('Call &amp; Chat K.-Laura'!$H$279:$H$1191,H1118)</f>
        <v>1</v>
      </c>
      <c r="B1118" s="176">
        <v>46086.0</v>
      </c>
      <c r="C1118" s="91" t="s">
        <v>83</v>
      </c>
      <c r="D1118" s="91" t="s">
        <v>125</v>
      </c>
      <c r="E1118" s="91">
        <f t="shared" si="1"/>
        <v>379</v>
      </c>
      <c r="F1118" s="178">
        <v>46085.0</v>
      </c>
      <c r="G1118" s="91">
        <v>9510.0</v>
      </c>
      <c r="H1118" s="91" t="s">
        <v>12199</v>
      </c>
      <c r="I1118" s="97" t="s">
        <v>12200</v>
      </c>
      <c r="J1118" s="97" t="s">
        <v>12201</v>
      </c>
      <c r="K1118" s="313" t="s">
        <v>12201</v>
      </c>
      <c r="L1118" s="91" t="s">
        <v>12202</v>
      </c>
      <c r="M1118" s="91" t="s">
        <v>12202</v>
      </c>
      <c r="N1118" s="183">
        <v>45798.0</v>
      </c>
      <c r="O1118" s="176">
        <v>45834.0</v>
      </c>
      <c r="P1118" s="91" t="s">
        <v>124</v>
      </c>
      <c r="Q1118" s="91">
        <v>1.0</v>
      </c>
      <c r="R1118" s="179" t="s">
        <v>350</v>
      </c>
      <c r="S1118" s="179" t="s">
        <v>145</v>
      </c>
      <c r="T1118" s="179" t="s">
        <v>101</v>
      </c>
      <c r="U1118" s="179" t="s">
        <v>131</v>
      </c>
      <c r="V1118" s="182"/>
      <c r="W1118" s="179" t="s">
        <v>1035</v>
      </c>
      <c r="X1118" s="182"/>
      <c r="Y1118" s="616"/>
      <c r="Z1118" s="88"/>
      <c r="AA1118" s="88"/>
    </row>
    <row r="1119" ht="22.5" customHeight="1">
      <c r="A1119" s="91">
        <f>COUNTIF('Call &amp; Chat K.-Laura'!$H$279:$H$1191,H1119)</f>
        <v>1</v>
      </c>
      <c r="B1119" s="176">
        <v>46086.0</v>
      </c>
      <c r="C1119" s="91" t="s">
        <v>83</v>
      </c>
      <c r="D1119" s="91" t="s">
        <v>125</v>
      </c>
      <c r="E1119" s="91">
        <f t="shared" si="1"/>
        <v>380</v>
      </c>
      <c r="F1119" s="178">
        <v>46085.0</v>
      </c>
      <c r="G1119" s="91">
        <v>9512.0</v>
      </c>
      <c r="H1119" s="91" t="s">
        <v>12203</v>
      </c>
      <c r="I1119" s="97" t="s">
        <v>12204</v>
      </c>
      <c r="J1119" s="97" t="s">
        <v>2915</v>
      </c>
      <c r="K1119" s="313" t="s">
        <v>2915</v>
      </c>
      <c r="L1119" s="91" t="s">
        <v>12205</v>
      </c>
      <c r="M1119" s="91" t="s">
        <v>12206</v>
      </c>
      <c r="N1119" s="183">
        <v>45799.0</v>
      </c>
      <c r="O1119" s="176">
        <v>45834.0</v>
      </c>
      <c r="P1119" s="91" t="s">
        <v>124</v>
      </c>
      <c r="Q1119" s="91">
        <v>0.0</v>
      </c>
      <c r="R1119" s="179" t="s">
        <v>292</v>
      </c>
      <c r="S1119" s="179" t="s">
        <v>292</v>
      </c>
      <c r="T1119" s="179" t="s">
        <v>101</v>
      </c>
      <c r="U1119" s="179" t="s">
        <v>131</v>
      </c>
      <c r="V1119" s="182"/>
      <c r="W1119" s="179" t="s">
        <v>1035</v>
      </c>
      <c r="X1119" s="182"/>
      <c r="Y1119" s="616"/>
      <c r="Z1119" s="88"/>
      <c r="AA1119" s="88"/>
    </row>
    <row r="1120" ht="22.5" customHeight="1">
      <c r="A1120" s="91">
        <f>COUNTIF('Call &amp; Chat K.-Laura'!$H$279:$H$1191,H1120)</f>
        <v>1</v>
      </c>
      <c r="B1120" s="176">
        <v>46086.0</v>
      </c>
      <c r="C1120" s="91" t="s">
        <v>83</v>
      </c>
      <c r="D1120" s="91" t="s">
        <v>125</v>
      </c>
      <c r="E1120" s="91">
        <f t="shared" si="1"/>
        <v>381</v>
      </c>
      <c r="F1120" s="178">
        <v>46085.0</v>
      </c>
      <c r="G1120" s="91">
        <v>9517.0</v>
      </c>
      <c r="H1120" s="91" t="s">
        <v>12207</v>
      </c>
      <c r="I1120" s="97" t="s">
        <v>12208</v>
      </c>
      <c r="J1120" s="97" t="s">
        <v>12209</v>
      </c>
      <c r="K1120" s="313" t="s">
        <v>12209</v>
      </c>
      <c r="L1120" s="91" t="s">
        <v>12210</v>
      </c>
      <c r="M1120" s="91" t="s">
        <v>12210</v>
      </c>
      <c r="N1120" s="183">
        <v>45800.0</v>
      </c>
      <c r="O1120" s="176">
        <v>45834.0</v>
      </c>
      <c r="P1120" s="91" t="s">
        <v>124</v>
      </c>
      <c r="Q1120" s="91">
        <v>1.0</v>
      </c>
      <c r="R1120" s="179" t="s">
        <v>126</v>
      </c>
      <c r="S1120" s="179" t="s">
        <v>145</v>
      </c>
      <c r="T1120" s="179" t="s">
        <v>101</v>
      </c>
      <c r="U1120" s="179" t="s">
        <v>131</v>
      </c>
      <c r="V1120" s="182"/>
      <c r="W1120" s="179" t="s">
        <v>1035</v>
      </c>
      <c r="X1120" s="182"/>
      <c r="Y1120" s="616"/>
      <c r="Z1120" s="88"/>
      <c r="AA1120" s="88"/>
    </row>
    <row r="1121" ht="22.5" customHeight="1">
      <c r="A1121" s="91">
        <f>COUNTIF('Call &amp; Chat K.-Laura'!$H$279:$H$1191,H1121)</f>
        <v>1</v>
      </c>
      <c r="B1121" s="176">
        <v>46086.0</v>
      </c>
      <c r="C1121" s="91" t="s">
        <v>83</v>
      </c>
      <c r="D1121" s="91" t="s">
        <v>125</v>
      </c>
      <c r="E1121" s="91">
        <f t="shared" si="1"/>
        <v>382</v>
      </c>
      <c r="F1121" s="178">
        <v>46085.0</v>
      </c>
      <c r="G1121" s="91">
        <v>9518.0</v>
      </c>
      <c r="H1121" s="91">
        <v>15581.0</v>
      </c>
      <c r="I1121" s="97" t="s">
        <v>6067</v>
      </c>
      <c r="J1121" s="97" t="s">
        <v>6067</v>
      </c>
      <c r="K1121" s="313" t="s">
        <v>6067</v>
      </c>
      <c r="L1121" s="91" t="s">
        <v>12211</v>
      </c>
      <c r="M1121" s="91" t="s">
        <v>12212</v>
      </c>
      <c r="N1121" s="183">
        <v>45801.0</v>
      </c>
      <c r="O1121" s="176">
        <v>45834.0</v>
      </c>
      <c r="P1121" s="91" t="s">
        <v>124</v>
      </c>
      <c r="Q1121" s="91">
        <v>1.0</v>
      </c>
      <c r="R1121" s="179" t="s">
        <v>251</v>
      </c>
      <c r="S1121" s="179" t="s">
        <v>145</v>
      </c>
      <c r="T1121" s="179" t="s">
        <v>101</v>
      </c>
      <c r="U1121" s="179" t="s">
        <v>131</v>
      </c>
      <c r="V1121" s="182"/>
      <c r="W1121" s="179" t="s">
        <v>1035</v>
      </c>
      <c r="X1121" s="182"/>
      <c r="Y1121" s="616"/>
      <c r="Z1121" s="88"/>
      <c r="AA1121" s="88"/>
    </row>
    <row r="1122" ht="22.5" customHeight="1">
      <c r="A1122" s="91">
        <f>COUNTIF('Call &amp; Chat K.-Laura'!$H$279:$H$1191,H1122)</f>
        <v>2</v>
      </c>
      <c r="B1122" s="176">
        <v>46086.0</v>
      </c>
      <c r="C1122" s="91" t="s">
        <v>83</v>
      </c>
      <c r="D1122" s="91" t="s">
        <v>125</v>
      </c>
      <c r="E1122" s="91">
        <f t="shared" si="1"/>
        <v>383</v>
      </c>
      <c r="F1122" s="178">
        <v>46086.0</v>
      </c>
      <c r="G1122" s="91">
        <v>7412.0</v>
      </c>
      <c r="H1122" s="330">
        <v>11204.0</v>
      </c>
      <c r="I1122" s="97" t="s">
        <v>6369</v>
      </c>
      <c r="J1122" s="97" t="s">
        <v>6370</v>
      </c>
      <c r="K1122" s="313" t="s">
        <v>6370</v>
      </c>
      <c r="L1122" s="91">
        <v>8.1217130485E10</v>
      </c>
      <c r="M1122" s="91">
        <v>8.1217130485E10</v>
      </c>
      <c r="N1122" s="848">
        <v>45321.0</v>
      </c>
      <c r="O1122" s="176">
        <v>45834.0</v>
      </c>
      <c r="P1122" s="91" t="s">
        <v>213</v>
      </c>
      <c r="Q1122" s="91">
        <v>0.0</v>
      </c>
      <c r="R1122" s="179" t="s">
        <v>350</v>
      </c>
      <c r="S1122" s="179" t="s">
        <v>145</v>
      </c>
      <c r="T1122" s="179" t="s">
        <v>101</v>
      </c>
      <c r="U1122" s="179" t="s">
        <v>873</v>
      </c>
      <c r="V1122" s="182"/>
      <c r="W1122" s="179" t="s">
        <v>1035</v>
      </c>
      <c r="X1122" s="182"/>
      <c r="Y1122" s="180" t="s">
        <v>11867</v>
      </c>
      <c r="Z1122" s="88"/>
      <c r="AA1122" s="88"/>
    </row>
    <row r="1123" ht="22.5" customHeight="1">
      <c r="A1123" s="91">
        <f>COUNTIF('Call &amp; Chat K.-Laura'!$H$279:$H$1191,H1123)</f>
        <v>2</v>
      </c>
      <c r="B1123" s="176">
        <v>46086.0</v>
      </c>
      <c r="C1123" s="91" t="s">
        <v>83</v>
      </c>
      <c r="D1123" s="91" t="s">
        <v>125</v>
      </c>
      <c r="E1123" s="91">
        <f t="shared" si="1"/>
        <v>384</v>
      </c>
      <c r="F1123" s="178">
        <v>46086.0</v>
      </c>
      <c r="G1123" s="91">
        <v>7826.0</v>
      </c>
      <c r="H1123" s="330">
        <v>12052.0</v>
      </c>
      <c r="I1123" s="97" t="s">
        <v>10063</v>
      </c>
      <c r="J1123" s="97" t="s">
        <v>1564</v>
      </c>
      <c r="K1123" s="313" t="s">
        <v>1564</v>
      </c>
      <c r="L1123" s="91">
        <v>8.1217331798E10</v>
      </c>
      <c r="M1123" s="91">
        <v>8.1217331798E10</v>
      </c>
      <c r="N1123" s="848">
        <v>45416.0</v>
      </c>
      <c r="O1123" s="176">
        <v>45834.0</v>
      </c>
      <c r="P1123" s="91" t="s">
        <v>332</v>
      </c>
      <c r="Q1123" s="91">
        <v>1.0</v>
      </c>
      <c r="R1123" s="179" t="s">
        <v>126</v>
      </c>
      <c r="S1123" s="179" t="s">
        <v>145</v>
      </c>
      <c r="T1123" s="179" t="s">
        <v>101</v>
      </c>
      <c r="U1123" s="179" t="s">
        <v>131</v>
      </c>
      <c r="V1123" s="182"/>
      <c r="W1123" s="179" t="s">
        <v>1035</v>
      </c>
      <c r="X1123" s="182"/>
      <c r="Y1123" s="616"/>
      <c r="Z1123" s="88"/>
      <c r="AA1123" s="88"/>
    </row>
    <row r="1124" ht="22.5" customHeight="1">
      <c r="A1124" s="91">
        <f>COUNTIF('Call &amp; Chat K.-Laura'!$H$279:$H$1191,H1124)</f>
        <v>2</v>
      </c>
      <c r="B1124" s="176">
        <v>46086.0</v>
      </c>
      <c r="C1124" s="91" t="s">
        <v>83</v>
      </c>
      <c r="D1124" s="91" t="s">
        <v>125</v>
      </c>
      <c r="E1124" s="91">
        <f t="shared" si="1"/>
        <v>385</v>
      </c>
      <c r="F1124" s="178">
        <v>46086.0</v>
      </c>
      <c r="G1124" s="91">
        <v>9803.0</v>
      </c>
      <c r="H1124" s="330">
        <v>16260.0</v>
      </c>
      <c r="I1124" s="97" t="s">
        <v>10064</v>
      </c>
      <c r="J1124" s="97" t="s">
        <v>10066</v>
      </c>
      <c r="K1124" s="313" t="s">
        <v>10066</v>
      </c>
      <c r="L1124" s="91">
        <v>8.1217437355E10</v>
      </c>
      <c r="M1124" s="91">
        <v>8.5257284495E10</v>
      </c>
      <c r="N1124" s="848">
        <v>45899.0</v>
      </c>
      <c r="O1124" s="176">
        <v>45913.0</v>
      </c>
      <c r="P1124" s="91" t="s">
        <v>124</v>
      </c>
      <c r="Q1124" s="91">
        <v>1.0</v>
      </c>
      <c r="R1124" s="179" t="s">
        <v>126</v>
      </c>
      <c r="S1124" s="179" t="s">
        <v>145</v>
      </c>
      <c r="T1124" s="179" t="s">
        <v>101</v>
      </c>
      <c r="U1124" s="179" t="s">
        <v>131</v>
      </c>
      <c r="V1124" s="182"/>
      <c r="W1124" s="179" t="s">
        <v>1035</v>
      </c>
      <c r="X1124" s="182"/>
      <c r="Y1124" s="616"/>
      <c r="Z1124" s="88"/>
      <c r="AA1124" s="88"/>
    </row>
    <row r="1125" ht="22.5" customHeight="1">
      <c r="A1125" s="91">
        <f>COUNTIF('Call &amp; Chat K.-Laura'!$H$279:$H$1191,H1125)</f>
        <v>1</v>
      </c>
      <c r="B1125" s="176">
        <v>46086.0</v>
      </c>
      <c r="C1125" s="91" t="s">
        <v>83</v>
      </c>
      <c r="D1125" s="91" t="s">
        <v>125</v>
      </c>
      <c r="E1125" s="91">
        <f t="shared" si="1"/>
        <v>386</v>
      </c>
      <c r="F1125" s="178">
        <v>46086.0</v>
      </c>
      <c r="G1125" s="91">
        <v>8432.0</v>
      </c>
      <c r="H1125" s="330">
        <v>13261.0</v>
      </c>
      <c r="I1125" s="97" t="s">
        <v>4630</v>
      </c>
      <c r="J1125" s="97" t="s">
        <v>4631</v>
      </c>
      <c r="K1125" s="313" t="s">
        <v>4631</v>
      </c>
      <c r="L1125" s="91">
        <v>8.1217863782E10</v>
      </c>
      <c r="M1125" s="91">
        <v>8.1217863782E10</v>
      </c>
      <c r="N1125" s="848">
        <v>45543.0</v>
      </c>
      <c r="O1125" s="176">
        <v>45834.0</v>
      </c>
      <c r="P1125" s="91" t="s">
        <v>124</v>
      </c>
      <c r="Q1125" s="91">
        <v>0.0</v>
      </c>
      <c r="R1125" s="179" t="s">
        <v>292</v>
      </c>
      <c r="S1125" s="179" t="s">
        <v>145</v>
      </c>
      <c r="T1125" s="179" t="s">
        <v>101</v>
      </c>
      <c r="U1125" s="179" t="s">
        <v>873</v>
      </c>
      <c r="V1125" s="182"/>
      <c r="W1125" s="179" t="s">
        <v>1035</v>
      </c>
      <c r="X1125" s="182"/>
      <c r="Y1125" s="180" t="s">
        <v>11867</v>
      </c>
      <c r="Z1125" s="88"/>
      <c r="AA1125" s="88"/>
    </row>
    <row r="1126" ht="22.5" customHeight="1">
      <c r="A1126" s="91">
        <f>COUNTIF('Call &amp; Chat K.-Laura'!$H$279:$H$1191,H1126)</f>
        <v>2</v>
      </c>
      <c r="B1126" s="176">
        <v>46086.0</v>
      </c>
      <c r="C1126" s="91" t="s">
        <v>83</v>
      </c>
      <c r="D1126" s="91" t="s">
        <v>125</v>
      </c>
      <c r="E1126" s="91">
        <f t="shared" si="1"/>
        <v>387</v>
      </c>
      <c r="F1126" s="178">
        <v>46086.0</v>
      </c>
      <c r="G1126" s="91">
        <v>9669.0</v>
      </c>
      <c r="H1126" s="330">
        <v>15959.0</v>
      </c>
      <c r="I1126" s="97" t="s">
        <v>6225</v>
      </c>
      <c r="J1126" s="97" t="s">
        <v>6226</v>
      </c>
      <c r="K1126" s="313" t="s">
        <v>6226</v>
      </c>
      <c r="L1126" s="91">
        <v>8.1218217085E10</v>
      </c>
      <c r="M1126" s="91">
        <v>8.1218217085E10</v>
      </c>
      <c r="N1126" s="848">
        <v>45862.0</v>
      </c>
      <c r="O1126" s="176">
        <v>45876.0</v>
      </c>
      <c r="P1126" s="91" t="s">
        <v>554</v>
      </c>
      <c r="Q1126" s="91">
        <v>1.0</v>
      </c>
      <c r="R1126" s="179" t="s">
        <v>251</v>
      </c>
      <c r="S1126" s="179" t="s">
        <v>145</v>
      </c>
      <c r="T1126" s="179" t="s">
        <v>101</v>
      </c>
      <c r="U1126" s="179" t="s">
        <v>131</v>
      </c>
      <c r="V1126" s="182"/>
      <c r="W1126" s="179" t="s">
        <v>1035</v>
      </c>
      <c r="X1126" s="182"/>
      <c r="Y1126" s="616"/>
      <c r="Z1126" s="88"/>
      <c r="AA1126" s="88"/>
    </row>
    <row r="1127" ht="22.5" customHeight="1">
      <c r="A1127" s="91">
        <f>COUNTIF('Call &amp; Chat K.-Laura'!$H$279:$H$1191,H1127)</f>
        <v>1</v>
      </c>
      <c r="B1127" s="176">
        <v>46086.0</v>
      </c>
      <c r="C1127" s="91" t="s">
        <v>83</v>
      </c>
      <c r="D1127" s="91" t="s">
        <v>125</v>
      </c>
      <c r="E1127" s="91">
        <f t="shared" si="1"/>
        <v>388</v>
      </c>
      <c r="F1127" s="178">
        <v>46086.0</v>
      </c>
      <c r="G1127" s="91">
        <v>8772.0</v>
      </c>
      <c r="H1127" s="330">
        <v>13952.0</v>
      </c>
      <c r="I1127" s="97" t="s">
        <v>12226</v>
      </c>
      <c r="J1127" s="97" t="s">
        <v>12227</v>
      </c>
      <c r="K1127" s="313" t="s">
        <v>12227</v>
      </c>
      <c r="L1127" s="91">
        <v>8.1218559588E10</v>
      </c>
      <c r="M1127" s="182"/>
      <c r="N1127" s="848">
        <v>45624.0</v>
      </c>
      <c r="O1127" s="176">
        <v>45834.0</v>
      </c>
      <c r="P1127" s="91" t="s">
        <v>124</v>
      </c>
      <c r="Q1127" s="91">
        <v>1.0</v>
      </c>
      <c r="R1127" s="179" t="s">
        <v>126</v>
      </c>
      <c r="S1127" s="179" t="s">
        <v>145</v>
      </c>
      <c r="T1127" s="179" t="s">
        <v>101</v>
      </c>
      <c r="U1127" s="179" t="s">
        <v>131</v>
      </c>
      <c r="V1127" s="182"/>
      <c r="W1127" s="179" t="s">
        <v>1035</v>
      </c>
      <c r="X1127" s="182"/>
      <c r="Y1127" s="616"/>
      <c r="Z1127" s="88"/>
      <c r="AA1127" s="88"/>
    </row>
    <row r="1128" ht="22.5" customHeight="1">
      <c r="A1128" s="91">
        <f>COUNTIF('Call &amp; Chat K.-Laura'!$H$279:$H$1191,H1128)</f>
        <v>2</v>
      </c>
      <c r="B1128" s="176">
        <v>46086.0</v>
      </c>
      <c r="C1128" s="91" t="s">
        <v>83</v>
      </c>
      <c r="D1128" s="91" t="s">
        <v>125</v>
      </c>
      <c r="E1128" s="91">
        <f t="shared" si="1"/>
        <v>389</v>
      </c>
      <c r="F1128" s="178">
        <v>46086.0</v>
      </c>
      <c r="G1128" s="91">
        <v>9959.0</v>
      </c>
      <c r="H1128" s="330">
        <v>16582.0</v>
      </c>
      <c r="I1128" s="97" t="s">
        <v>3054</v>
      </c>
      <c r="J1128" s="97" t="s">
        <v>3054</v>
      </c>
      <c r="K1128" s="313" t="s">
        <v>3054</v>
      </c>
      <c r="L1128" s="91">
        <v>8.1218678681E10</v>
      </c>
      <c r="M1128" s="91">
        <v>8.1218678681E10</v>
      </c>
      <c r="N1128" s="848">
        <v>45943.0</v>
      </c>
      <c r="O1128" s="176">
        <v>45957.0</v>
      </c>
      <c r="P1128" s="91" t="s">
        <v>124</v>
      </c>
      <c r="Q1128" s="91">
        <v>1.0</v>
      </c>
      <c r="R1128" s="179" t="s">
        <v>126</v>
      </c>
      <c r="S1128" s="179" t="s">
        <v>145</v>
      </c>
      <c r="T1128" s="179" t="s">
        <v>101</v>
      </c>
      <c r="U1128" s="179" t="s">
        <v>131</v>
      </c>
      <c r="V1128" s="182"/>
      <c r="W1128" s="179" t="s">
        <v>1035</v>
      </c>
      <c r="X1128" s="182"/>
      <c r="Y1128" s="616"/>
      <c r="Z1128" s="88"/>
      <c r="AA1128" s="88"/>
    </row>
    <row r="1129" ht="22.5" customHeight="1">
      <c r="A1129" s="91">
        <f>COUNTIF('Call &amp; Chat K.-Laura'!$H$279:$H$1191,H1129)</f>
        <v>2</v>
      </c>
      <c r="B1129" s="176">
        <v>46086.0</v>
      </c>
      <c r="C1129" s="91" t="s">
        <v>83</v>
      </c>
      <c r="D1129" s="91" t="s">
        <v>125</v>
      </c>
      <c r="E1129" s="91">
        <f t="shared" si="1"/>
        <v>390</v>
      </c>
      <c r="F1129" s="178">
        <v>46086.0</v>
      </c>
      <c r="G1129" s="91">
        <v>10256.0</v>
      </c>
      <c r="H1129" s="870">
        <v>17058.0</v>
      </c>
      <c r="I1129" s="97" t="s">
        <v>10068</v>
      </c>
      <c r="J1129" s="97" t="s">
        <v>10069</v>
      </c>
      <c r="K1129" s="313" t="s">
        <v>10069</v>
      </c>
      <c r="L1129" s="91">
        <v>8.1220071074E10</v>
      </c>
      <c r="M1129" s="91">
        <v>8.1220071074E10</v>
      </c>
      <c r="N1129" s="848">
        <v>45996.0</v>
      </c>
      <c r="O1129" s="176">
        <v>46010.0</v>
      </c>
      <c r="P1129" s="91" t="s">
        <v>124</v>
      </c>
      <c r="Q1129" s="91">
        <v>1.0</v>
      </c>
      <c r="R1129" s="179" t="s">
        <v>251</v>
      </c>
      <c r="S1129" s="179" t="s">
        <v>195</v>
      </c>
      <c r="T1129" s="179" t="s">
        <v>128</v>
      </c>
      <c r="U1129" s="179" t="s">
        <v>131</v>
      </c>
      <c r="V1129" s="182"/>
      <c r="W1129" s="179" t="s">
        <v>1035</v>
      </c>
      <c r="X1129" s="182"/>
      <c r="Y1129" s="616"/>
      <c r="Z1129" s="88"/>
      <c r="AA1129" s="88"/>
    </row>
    <row r="1130" ht="22.5" customHeight="1">
      <c r="A1130" s="91">
        <f>COUNTIF('Call &amp; Chat K.-Laura'!$H$279:$H$1191,H1130)</f>
        <v>2</v>
      </c>
      <c r="B1130" s="176">
        <v>46086.0</v>
      </c>
      <c r="C1130" s="91" t="s">
        <v>83</v>
      </c>
      <c r="D1130" s="91" t="s">
        <v>125</v>
      </c>
      <c r="E1130" s="91">
        <f t="shared" si="1"/>
        <v>391</v>
      </c>
      <c r="F1130" s="178">
        <v>46086.0</v>
      </c>
      <c r="G1130" s="91">
        <v>9660.0</v>
      </c>
      <c r="H1130" s="330">
        <v>15925.0</v>
      </c>
      <c r="I1130" s="97" t="s">
        <v>10071</v>
      </c>
      <c r="J1130" s="97" t="s">
        <v>6384</v>
      </c>
      <c r="K1130" s="313" t="s">
        <v>6384</v>
      </c>
      <c r="L1130" s="91">
        <v>8.1220222202E10</v>
      </c>
      <c r="M1130" s="91">
        <v>8.1220222202E10</v>
      </c>
      <c r="N1130" s="848">
        <v>45858.0</v>
      </c>
      <c r="O1130" s="176">
        <v>45872.0</v>
      </c>
      <c r="P1130" s="91" t="s">
        <v>493</v>
      </c>
      <c r="Q1130" s="91">
        <v>1.0</v>
      </c>
      <c r="R1130" s="179" t="s">
        <v>126</v>
      </c>
      <c r="S1130" s="179" t="s">
        <v>145</v>
      </c>
      <c r="T1130" s="179" t="s">
        <v>101</v>
      </c>
      <c r="U1130" s="179" t="s">
        <v>131</v>
      </c>
      <c r="V1130" s="182"/>
      <c r="W1130" s="179" t="s">
        <v>1035</v>
      </c>
      <c r="X1130" s="182"/>
      <c r="Y1130" s="616"/>
      <c r="Z1130" s="88"/>
      <c r="AA1130" s="88"/>
    </row>
    <row r="1131" ht="22.5" customHeight="1">
      <c r="A1131" s="91">
        <f>COUNTIF('Call &amp; Chat K.-Laura'!$H$279:$H$1191,H1131)</f>
        <v>2</v>
      </c>
      <c r="B1131" s="176">
        <v>46086.0</v>
      </c>
      <c r="C1131" s="91" t="s">
        <v>83</v>
      </c>
      <c r="D1131" s="91" t="s">
        <v>125</v>
      </c>
      <c r="E1131" s="91">
        <f t="shared" si="1"/>
        <v>392</v>
      </c>
      <c r="F1131" s="178">
        <v>46086.0</v>
      </c>
      <c r="G1131" s="91">
        <v>10737.0</v>
      </c>
      <c r="H1131" s="330">
        <v>17928.0</v>
      </c>
      <c r="I1131" s="97" t="s">
        <v>9622</v>
      </c>
      <c r="J1131" s="97" t="s">
        <v>9622</v>
      </c>
      <c r="K1131" s="313" t="s">
        <v>9622</v>
      </c>
      <c r="L1131" s="91">
        <v>8.1220228898E10</v>
      </c>
      <c r="M1131" s="91">
        <v>8.1220228898E10</v>
      </c>
      <c r="N1131" s="848">
        <v>46074.0</v>
      </c>
      <c r="O1131" s="176">
        <v>46088.0</v>
      </c>
      <c r="P1131" s="91" t="s">
        <v>124</v>
      </c>
      <c r="Q1131" s="91">
        <v>1.0</v>
      </c>
      <c r="R1131" s="179" t="s">
        <v>126</v>
      </c>
      <c r="S1131" s="179" t="s">
        <v>145</v>
      </c>
      <c r="T1131" s="179" t="s">
        <v>101</v>
      </c>
      <c r="U1131" s="179" t="s">
        <v>131</v>
      </c>
      <c r="V1131" s="182"/>
      <c r="W1131" s="179" t="s">
        <v>1035</v>
      </c>
      <c r="X1131" s="182"/>
      <c r="Y1131" s="616"/>
      <c r="Z1131" s="88"/>
      <c r="AA1131" s="88"/>
    </row>
    <row r="1132" ht="22.5" customHeight="1">
      <c r="A1132" s="91">
        <f>COUNTIF('Call &amp; Chat K.-Laura'!$H$279:$H$1191,H1132)</f>
        <v>2</v>
      </c>
      <c r="B1132" s="176">
        <v>46086.0</v>
      </c>
      <c r="C1132" s="91" t="s">
        <v>83</v>
      </c>
      <c r="D1132" s="91" t="s">
        <v>125</v>
      </c>
      <c r="E1132" s="91">
        <f t="shared" si="1"/>
        <v>393</v>
      </c>
      <c r="F1132" s="178">
        <v>46086.0</v>
      </c>
      <c r="G1132" s="91">
        <v>10607.0</v>
      </c>
      <c r="H1132" s="330">
        <v>17732.0</v>
      </c>
      <c r="I1132" s="97" t="s">
        <v>2392</v>
      </c>
      <c r="J1132" s="97" t="s">
        <v>5900</v>
      </c>
      <c r="K1132" s="313" t="s">
        <v>5900</v>
      </c>
      <c r="L1132" s="91">
        <v>8.1220358391E10</v>
      </c>
      <c r="M1132" s="91">
        <v>8.1220358391E10</v>
      </c>
      <c r="N1132" s="848">
        <v>46056.0</v>
      </c>
      <c r="O1132" s="176">
        <v>46070.0</v>
      </c>
      <c r="P1132" s="91" t="s">
        <v>124</v>
      </c>
      <c r="Q1132" s="91">
        <v>1.0</v>
      </c>
      <c r="R1132" s="179" t="s">
        <v>126</v>
      </c>
      <c r="S1132" s="179" t="s">
        <v>145</v>
      </c>
      <c r="T1132" s="179" t="s">
        <v>101</v>
      </c>
      <c r="U1132" s="179" t="s">
        <v>131</v>
      </c>
      <c r="V1132" s="182"/>
      <c r="W1132" s="179" t="s">
        <v>1035</v>
      </c>
      <c r="X1132" s="182"/>
      <c r="Y1132" s="616"/>
      <c r="Z1132" s="88"/>
      <c r="AA1132" s="88"/>
    </row>
    <row r="1133" ht="22.5" customHeight="1">
      <c r="A1133" s="91">
        <f>COUNTIF('Call &amp; Chat K.-Laura'!$H$279:$H$1191,H1133)</f>
        <v>4</v>
      </c>
      <c r="B1133" s="176">
        <v>46086.0</v>
      </c>
      <c r="C1133" s="91" t="s">
        <v>83</v>
      </c>
      <c r="D1133" s="91" t="s">
        <v>125</v>
      </c>
      <c r="E1133" s="91">
        <f t="shared" si="1"/>
        <v>394</v>
      </c>
      <c r="F1133" s="178">
        <v>46086.0</v>
      </c>
      <c r="G1133" s="91">
        <v>10706.0</v>
      </c>
      <c r="H1133" s="330">
        <v>17891.0</v>
      </c>
      <c r="I1133" s="97" t="s">
        <v>10074</v>
      </c>
      <c r="J1133" s="97" t="s">
        <v>10075</v>
      </c>
      <c r="K1133" s="313" t="s">
        <v>10075</v>
      </c>
      <c r="L1133" s="91">
        <v>8.1220541214E10</v>
      </c>
      <c r="M1133" s="91">
        <v>8.1220541214E10</v>
      </c>
      <c r="N1133" s="848">
        <v>46071.0</v>
      </c>
      <c r="O1133" s="176">
        <v>46085.0</v>
      </c>
      <c r="P1133" s="91" t="s">
        <v>143</v>
      </c>
      <c r="Q1133" s="91">
        <v>1.0</v>
      </c>
      <c r="R1133" s="179" t="s">
        <v>350</v>
      </c>
      <c r="S1133" s="179" t="s">
        <v>145</v>
      </c>
      <c r="T1133" s="179" t="s">
        <v>101</v>
      </c>
      <c r="U1133" s="179" t="s">
        <v>131</v>
      </c>
      <c r="V1133" s="182"/>
      <c r="W1133" s="179" t="s">
        <v>1035</v>
      </c>
      <c r="X1133" s="182"/>
      <c r="Y1133" s="182"/>
      <c r="Z1133" s="88"/>
      <c r="AA1133" s="88"/>
    </row>
    <row r="1134" ht="22.5" customHeight="1">
      <c r="A1134" s="91">
        <f>COUNTIF('Call &amp; Chat K.-Laura'!$H$279:$H$1191,H1134)</f>
        <v>4</v>
      </c>
      <c r="B1134" s="176">
        <v>46086.0</v>
      </c>
      <c r="C1134" s="91" t="s">
        <v>83</v>
      </c>
      <c r="D1134" s="91" t="s">
        <v>125</v>
      </c>
      <c r="E1134" s="91">
        <f t="shared" si="1"/>
        <v>395</v>
      </c>
      <c r="F1134" s="178">
        <v>46086.0</v>
      </c>
      <c r="G1134" s="91">
        <v>10706.0</v>
      </c>
      <c r="H1134" s="330">
        <v>17891.0</v>
      </c>
      <c r="I1134" s="97" t="s">
        <v>10074</v>
      </c>
      <c r="J1134" s="97" t="s">
        <v>10075</v>
      </c>
      <c r="K1134" s="313" t="s">
        <v>10077</v>
      </c>
      <c r="L1134" s="91">
        <v>8.1220541214E10</v>
      </c>
      <c r="M1134" s="91">
        <v>8.1220541214E10</v>
      </c>
      <c r="N1134" s="848">
        <v>46071.0</v>
      </c>
      <c r="O1134" s="176">
        <v>46085.0</v>
      </c>
      <c r="P1134" s="91" t="s">
        <v>124</v>
      </c>
      <c r="Q1134" s="91">
        <v>1.0</v>
      </c>
      <c r="R1134" s="179" t="s">
        <v>350</v>
      </c>
      <c r="S1134" s="179" t="s">
        <v>145</v>
      </c>
      <c r="T1134" s="179" t="s">
        <v>101</v>
      </c>
      <c r="U1134" s="179" t="s">
        <v>131</v>
      </c>
      <c r="V1134" s="182"/>
      <c r="W1134" s="179" t="s">
        <v>1035</v>
      </c>
      <c r="X1134" s="182"/>
      <c r="Y1134" s="182"/>
      <c r="Z1134" s="88"/>
      <c r="AA1134" s="88"/>
    </row>
    <row r="1135" ht="22.5" customHeight="1">
      <c r="A1135" s="91">
        <f>COUNTIF('Call &amp; Chat K.-Laura'!$H$279:$H$1191,H1135)</f>
        <v>2</v>
      </c>
      <c r="B1135" s="176">
        <v>46086.0</v>
      </c>
      <c r="C1135" s="91" t="s">
        <v>83</v>
      </c>
      <c r="D1135" s="91" t="s">
        <v>125</v>
      </c>
      <c r="E1135" s="91">
        <f t="shared" si="1"/>
        <v>396</v>
      </c>
      <c r="F1135" s="178">
        <v>46086.0</v>
      </c>
      <c r="G1135" s="91">
        <v>8508.0</v>
      </c>
      <c r="H1135" s="330">
        <v>13395.0</v>
      </c>
      <c r="I1135" s="97" t="s">
        <v>10079</v>
      </c>
      <c r="J1135" s="97" t="s">
        <v>10080</v>
      </c>
      <c r="K1135" s="313" t="s">
        <v>10080</v>
      </c>
      <c r="L1135" s="91">
        <v>8.1220575506E10</v>
      </c>
      <c r="M1135" s="91">
        <v>8.1220575506E10</v>
      </c>
      <c r="N1135" s="848">
        <v>45561.0</v>
      </c>
      <c r="O1135" s="176">
        <v>45834.0</v>
      </c>
      <c r="P1135" s="91" t="s">
        <v>124</v>
      </c>
      <c r="Q1135" s="91">
        <v>1.0</v>
      </c>
      <c r="R1135" s="179" t="s">
        <v>126</v>
      </c>
      <c r="S1135" s="179" t="s">
        <v>145</v>
      </c>
      <c r="T1135" s="179" t="s">
        <v>101</v>
      </c>
      <c r="U1135" s="179" t="s">
        <v>131</v>
      </c>
      <c r="V1135" s="182"/>
      <c r="W1135" s="179" t="s">
        <v>1035</v>
      </c>
      <c r="X1135" s="182"/>
      <c r="Y1135" s="616"/>
      <c r="Z1135" s="88"/>
      <c r="AA1135" s="88"/>
    </row>
    <row r="1136" ht="22.5" customHeight="1">
      <c r="A1136" s="91">
        <f>COUNTIF('Call &amp; Chat K.-Laura'!$H$279:$H$1191,H1136)</f>
        <v>1</v>
      </c>
      <c r="B1136" s="488">
        <v>46111.0</v>
      </c>
      <c r="C1136" s="91" t="s">
        <v>83</v>
      </c>
      <c r="D1136" s="91" t="s">
        <v>125</v>
      </c>
      <c r="E1136" s="91">
        <f t="shared" si="1"/>
        <v>397</v>
      </c>
      <c r="F1136" s="178">
        <v>46086.0</v>
      </c>
      <c r="G1136" s="91">
        <v>10651.0</v>
      </c>
      <c r="H1136" s="330">
        <v>17801.0</v>
      </c>
      <c r="I1136" s="97" t="s">
        <v>3639</v>
      </c>
      <c r="J1136" s="97" t="s">
        <v>3640</v>
      </c>
      <c r="K1136" s="313" t="s">
        <v>3640</v>
      </c>
      <c r="L1136" s="91">
        <v>8.1220703179E10</v>
      </c>
      <c r="M1136" s="91">
        <v>8.1220703179E10</v>
      </c>
      <c r="N1136" s="848">
        <v>46064.0</v>
      </c>
      <c r="O1136" s="176">
        <v>46078.0</v>
      </c>
      <c r="P1136" s="91" t="s">
        <v>124</v>
      </c>
      <c r="Q1136" s="91">
        <v>1.0</v>
      </c>
      <c r="R1136" s="179" t="s">
        <v>381</v>
      </c>
      <c r="S1136" s="179" t="s">
        <v>145</v>
      </c>
      <c r="T1136" s="179" t="s">
        <v>101</v>
      </c>
      <c r="U1136" s="179" t="s">
        <v>1050</v>
      </c>
      <c r="V1136" s="182"/>
      <c r="W1136" s="179" t="s">
        <v>1035</v>
      </c>
      <c r="X1136" s="182"/>
      <c r="Y1136" s="180" t="s">
        <v>12253</v>
      </c>
      <c r="Z1136" s="88"/>
      <c r="AA1136" s="88"/>
    </row>
    <row r="1137" ht="22.5" customHeight="1">
      <c r="A1137" s="91">
        <f>COUNTIF('Call &amp; Chat K.-Laura'!$H$279:$H$1191,H1137)</f>
        <v>2</v>
      </c>
      <c r="B1137" s="176">
        <v>46086.0</v>
      </c>
      <c r="C1137" s="91" t="s">
        <v>83</v>
      </c>
      <c r="D1137" s="91" t="s">
        <v>125</v>
      </c>
      <c r="E1137" s="91">
        <f t="shared" si="1"/>
        <v>398</v>
      </c>
      <c r="F1137" s="178">
        <v>46086.0</v>
      </c>
      <c r="G1137" s="91">
        <v>10089.0</v>
      </c>
      <c r="H1137" s="330">
        <v>16796.0</v>
      </c>
      <c r="I1137" s="97" t="s">
        <v>10081</v>
      </c>
      <c r="J1137" s="97" t="s">
        <v>10082</v>
      </c>
      <c r="K1137" s="313" t="s">
        <v>10082</v>
      </c>
      <c r="L1137" s="91">
        <v>8.1220865422E10</v>
      </c>
      <c r="M1137" s="91">
        <v>8.1220865422E10</v>
      </c>
      <c r="N1137" s="848">
        <v>45970.0</v>
      </c>
      <c r="O1137" s="176">
        <v>45984.0</v>
      </c>
      <c r="P1137" s="91" t="s">
        <v>124</v>
      </c>
      <c r="Q1137" s="91">
        <v>1.0</v>
      </c>
      <c r="R1137" s="179" t="s">
        <v>126</v>
      </c>
      <c r="S1137" s="179" t="s">
        <v>145</v>
      </c>
      <c r="T1137" s="179" t="s">
        <v>101</v>
      </c>
      <c r="U1137" s="179" t="s">
        <v>131</v>
      </c>
      <c r="V1137" s="182"/>
      <c r="W1137" s="179" t="s">
        <v>1035</v>
      </c>
      <c r="X1137" s="182"/>
      <c r="Y1137" s="616"/>
      <c r="Z1137" s="88"/>
      <c r="AA1137" s="88"/>
    </row>
    <row r="1138" ht="22.5" customHeight="1">
      <c r="A1138" s="91">
        <f>COUNTIF('Call &amp; Chat K.-Laura'!$H$279:$H$1191,H1138)</f>
        <v>1</v>
      </c>
      <c r="B1138" s="176">
        <v>46086.0</v>
      </c>
      <c r="C1138" s="91" t="s">
        <v>83</v>
      </c>
      <c r="D1138" s="91" t="s">
        <v>125</v>
      </c>
      <c r="E1138" s="91">
        <f t="shared" si="1"/>
        <v>399</v>
      </c>
      <c r="F1138" s="178">
        <v>46086.0</v>
      </c>
      <c r="G1138" s="91">
        <v>641.0</v>
      </c>
      <c r="H1138" s="330">
        <v>848.0</v>
      </c>
      <c r="I1138" s="97" t="s">
        <v>12257</v>
      </c>
      <c r="J1138" s="97" t="s">
        <v>12258</v>
      </c>
      <c r="K1138" s="313" t="s">
        <v>12258</v>
      </c>
      <c r="L1138" s="91">
        <v>8.1220995518E10</v>
      </c>
      <c r="M1138" s="91">
        <v>8.1220995518E10</v>
      </c>
      <c r="N1138" s="848">
        <v>44335.0</v>
      </c>
      <c r="O1138" s="176">
        <v>45834.0</v>
      </c>
      <c r="P1138" s="91" t="s">
        <v>213</v>
      </c>
      <c r="Q1138" s="91">
        <v>0.0</v>
      </c>
      <c r="R1138" s="179" t="s">
        <v>251</v>
      </c>
      <c r="S1138" s="179" t="s">
        <v>127</v>
      </c>
      <c r="T1138" s="179" t="s">
        <v>128</v>
      </c>
      <c r="U1138" s="179" t="s">
        <v>131</v>
      </c>
      <c r="V1138" s="182"/>
      <c r="W1138" s="179" t="s">
        <v>1035</v>
      </c>
      <c r="X1138" s="182"/>
      <c r="Y1138" s="180" t="s">
        <v>11952</v>
      </c>
      <c r="Z1138" s="88"/>
      <c r="AA1138" s="88"/>
    </row>
    <row r="1139" ht="22.5" customHeight="1">
      <c r="A1139" s="91">
        <f>COUNTIF('Call &amp; Chat K.-Laura'!$H$279:$H$1191,H1139)</f>
        <v>3</v>
      </c>
      <c r="B1139" s="176">
        <v>46086.0</v>
      </c>
      <c r="C1139" s="91" t="s">
        <v>83</v>
      </c>
      <c r="D1139" s="91" t="s">
        <v>125</v>
      </c>
      <c r="E1139" s="91">
        <f t="shared" si="1"/>
        <v>400</v>
      </c>
      <c r="F1139" s="178">
        <v>46086.0</v>
      </c>
      <c r="G1139" s="91">
        <v>10244.0</v>
      </c>
      <c r="H1139" s="870">
        <v>17044.0</v>
      </c>
      <c r="I1139" s="97" t="s">
        <v>7982</v>
      </c>
      <c r="J1139" s="97" t="s">
        <v>7983</v>
      </c>
      <c r="K1139" s="313" t="s">
        <v>7983</v>
      </c>
      <c r="L1139" s="91">
        <v>8.1221975727E10</v>
      </c>
      <c r="M1139" s="91">
        <v>8.979836593E9</v>
      </c>
      <c r="N1139" s="848">
        <v>45994.0</v>
      </c>
      <c r="O1139" s="176">
        <v>46008.0</v>
      </c>
      <c r="P1139" s="91" t="s">
        <v>124</v>
      </c>
      <c r="Q1139" s="91">
        <v>1.0</v>
      </c>
      <c r="R1139" s="179" t="s">
        <v>126</v>
      </c>
      <c r="S1139" s="179" t="s">
        <v>145</v>
      </c>
      <c r="T1139" s="179" t="s">
        <v>101</v>
      </c>
      <c r="U1139" s="179" t="s">
        <v>131</v>
      </c>
      <c r="V1139" s="182"/>
      <c r="W1139" s="179" t="s">
        <v>1035</v>
      </c>
      <c r="X1139" s="182"/>
      <c r="Y1139" s="182"/>
      <c r="Z1139" s="88"/>
      <c r="AA1139" s="88"/>
    </row>
    <row r="1140" ht="22.5" customHeight="1">
      <c r="A1140" s="91">
        <f>COUNTIF('Call &amp; Chat K.-Laura'!$H$279:$H$1191,H1140)</f>
        <v>1</v>
      </c>
      <c r="B1140" s="176">
        <v>46086.0</v>
      </c>
      <c r="C1140" s="91" t="s">
        <v>83</v>
      </c>
      <c r="D1140" s="91" t="s">
        <v>125</v>
      </c>
      <c r="E1140" s="91">
        <f t="shared" si="1"/>
        <v>401</v>
      </c>
      <c r="F1140" s="178">
        <v>46086.0</v>
      </c>
      <c r="G1140" s="91">
        <v>7867.0</v>
      </c>
      <c r="H1140" s="330">
        <v>12129.0</v>
      </c>
      <c r="I1140" s="97" t="s">
        <v>12265</v>
      </c>
      <c r="J1140" s="97" t="s">
        <v>12266</v>
      </c>
      <c r="K1140" s="313" t="s">
        <v>12266</v>
      </c>
      <c r="L1140" s="91">
        <v>8.122244806E10</v>
      </c>
      <c r="M1140" s="91">
        <v>8.122244806E10</v>
      </c>
      <c r="N1140" s="848">
        <v>45424.0</v>
      </c>
      <c r="O1140" s="176">
        <v>45834.0</v>
      </c>
      <c r="P1140" s="91" t="s">
        <v>143</v>
      </c>
      <c r="Q1140" s="91">
        <v>0.0</v>
      </c>
      <c r="R1140" s="179" t="s">
        <v>251</v>
      </c>
      <c r="S1140" s="179" t="s">
        <v>127</v>
      </c>
      <c r="T1140" s="179" t="s">
        <v>128</v>
      </c>
      <c r="U1140" s="179" t="s">
        <v>131</v>
      </c>
      <c r="V1140" s="182"/>
      <c r="W1140" s="179" t="s">
        <v>1035</v>
      </c>
      <c r="X1140" s="182"/>
      <c r="Y1140" s="180" t="s">
        <v>11952</v>
      </c>
      <c r="Z1140" s="88"/>
      <c r="AA1140" s="88"/>
    </row>
    <row r="1141" ht="22.5" customHeight="1">
      <c r="A1141" s="91">
        <f>COUNTIF('Call &amp; Chat K.-Laura'!$H$279:$H$1191,H1141)</f>
        <v>2</v>
      </c>
      <c r="B1141" s="176">
        <v>46086.0</v>
      </c>
      <c r="C1141" s="91" t="s">
        <v>83</v>
      </c>
      <c r="D1141" s="91" t="s">
        <v>125</v>
      </c>
      <c r="E1141" s="91">
        <f t="shared" si="1"/>
        <v>402</v>
      </c>
      <c r="F1141" s="178">
        <v>46086.0</v>
      </c>
      <c r="G1141" s="91">
        <v>8263.0</v>
      </c>
      <c r="H1141" s="330">
        <v>12899.0</v>
      </c>
      <c r="I1141" s="97" t="s">
        <v>10088</v>
      </c>
      <c r="J1141" s="97" t="s">
        <v>10089</v>
      </c>
      <c r="K1141" s="313" t="s">
        <v>10089</v>
      </c>
      <c r="L1141" s="91">
        <v>8.1222970201E10</v>
      </c>
      <c r="M1141" s="91">
        <v>8.1222970201E10</v>
      </c>
      <c r="N1141" s="848">
        <v>45501.0</v>
      </c>
      <c r="O1141" s="176">
        <v>45834.0</v>
      </c>
      <c r="P1141" s="91" t="s">
        <v>124</v>
      </c>
      <c r="Q1141" s="91">
        <v>1.0</v>
      </c>
      <c r="R1141" s="179" t="s">
        <v>126</v>
      </c>
      <c r="S1141" s="179" t="s">
        <v>145</v>
      </c>
      <c r="T1141" s="179" t="s">
        <v>101</v>
      </c>
      <c r="U1141" s="179" t="s">
        <v>131</v>
      </c>
      <c r="V1141" s="182"/>
      <c r="W1141" s="179" t="s">
        <v>1035</v>
      </c>
      <c r="X1141" s="182"/>
      <c r="Y1141" s="616"/>
      <c r="Z1141" s="88"/>
      <c r="AA1141" s="88"/>
    </row>
    <row r="1142" ht="22.5" customHeight="1">
      <c r="A1142" s="91">
        <f>COUNTIF('Call &amp; Chat K.-Laura'!$H$279:$H$1191,H1142)</f>
        <v>2</v>
      </c>
      <c r="B1142" s="176">
        <v>46086.0</v>
      </c>
      <c r="C1142" s="91" t="s">
        <v>83</v>
      </c>
      <c r="D1142" s="91" t="s">
        <v>125</v>
      </c>
      <c r="E1142" s="91">
        <f t="shared" si="1"/>
        <v>403</v>
      </c>
      <c r="F1142" s="178">
        <v>46086.0</v>
      </c>
      <c r="G1142" s="91">
        <v>7921.0</v>
      </c>
      <c r="H1142" s="330">
        <v>12218.0</v>
      </c>
      <c r="I1142" s="97" t="s">
        <v>10092</v>
      </c>
      <c r="J1142" s="97" t="s">
        <v>10093</v>
      </c>
      <c r="K1142" s="313" t="s">
        <v>10093</v>
      </c>
      <c r="L1142" s="91">
        <v>8.1223444142E10</v>
      </c>
      <c r="M1142" s="91">
        <v>8.1223444142E10</v>
      </c>
      <c r="N1142" s="848">
        <v>45433.0</v>
      </c>
      <c r="O1142" s="176">
        <v>45834.0</v>
      </c>
      <c r="P1142" s="91" t="s">
        <v>124</v>
      </c>
      <c r="Q1142" s="91">
        <v>1.0</v>
      </c>
      <c r="R1142" s="179" t="s">
        <v>350</v>
      </c>
      <c r="S1142" s="179" t="s">
        <v>145</v>
      </c>
      <c r="T1142" s="179" t="s">
        <v>101</v>
      </c>
      <c r="U1142" s="179" t="s">
        <v>131</v>
      </c>
      <c r="V1142" s="182"/>
      <c r="W1142" s="179" t="s">
        <v>1035</v>
      </c>
      <c r="X1142" s="182"/>
      <c r="Y1142" s="616"/>
      <c r="Z1142" s="88"/>
      <c r="AA1142" s="88"/>
    </row>
    <row r="1143" ht="22.5" customHeight="1">
      <c r="A1143" s="91">
        <f>COUNTIF('Call &amp; Chat K.-Laura'!$H$279:$H$1191,H1143)</f>
        <v>2</v>
      </c>
      <c r="B1143" s="176">
        <v>46086.0</v>
      </c>
      <c r="C1143" s="91" t="s">
        <v>83</v>
      </c>
      <c r="D1143" s="91" t="s">
        <v>125</v>
      </c>
      <c r="E1143" s="91">
        <f t="shared" si="1"/>
        <v>404</v>
      </c>
      <c r="F1143" s="178">
        <v>46086.0</v>
      </c>
      <c r="G1143" s="91">
        <v>8686.0</v>
      </c>
      <c r="H1143" s="330">
        <v>13765.0</v>
      </c>
      <c r="I1143" s="97" t="s">
        <v>10097</v>
      </c>
      <c r="J1143" s="97" t="s">
        <v>10098</v>
      </c>
      <c r="K1143" s="313" t="s">
        <v>10098</v>
      </c>
      <c r="L1143" s="91">
        <v>8.1223444142E10</v>
      </c>
      <c r="M1143" s="91">
        <v>8.1223444142E10</v>
      </c>
      <c r="N1143" s="848">
        <v>45601.0</v>
      </c>
      <c r="O1143" s="176">
        <v>45834.0</v>
      </c>
      <c r="P1143" s="91" t="s">
        <v>124</v>
      </c>
      <c r="Q1143" s="91">
        <v>1.0</v>
      </c>
      <c r="R1143" s="179" t="s">
        <v>350</v>
      </c>
      <c r="S1143" s="179" t="s">
        <v>145</v>
      </c>
      <c r="T1143" s="179" t="s">
        <v>101</v>
      </c>
      <c r="U1143" s="179" t="s">
        <v>131</v>
      </c>
      <c r="V1143" s="182"/>
      <c r="W1143" s="179" t="s">
        <v>1035</v>
      </c>
      <c r="X1143" s="182"/>
      <c r="Y1143" s="616"/>
      <c r="Z1143" s="88"/>
      <c r="AA1143" s="88"/>
    </row>
    <row r="1144" ht="22.5" customHeight="1">
      <c r="A1144" s="91">
        <f>COUNTIF('Call &amp; Chat K.-Laura'!$H$279:$H$1191,H1144)</f>
        <v>2</v>
      </c>
      <c r="B1144" s="176">
        <v>46086.0</v>
      </c>
      <c r="C1144" s="91" t="s">
        <v>83</v>
      </c>
      <c r="D1144" s="91" t="s">
        <v>125</v>
      </c>
      <c r="E1144" s="91">
        <f t="shared" si="1"/>
        <v>405</v>
      </c>
      <c r="F1144" s="178">
        <v>46086.0</v>
      </c>
      <c r="G1144" s="91">
        <v>7614.0</v>
      </c>
      <c r="H1144" s="330">
        <v>11629.0</v>
      </c>
      <c r="I1144" s="97" t="s">
        <v>10101</v>
      </c>
      <c r="J1144" s="97" t="s">
        <v>10103</v>
      </c>
      <c r="K1144" s="313" t="s">
        <v>10103</v>
      </c>
      <c r="L1144" s="91">
        <v>8.1224201304E10</v>
      </c>
      <c r="M1144" s="91">
        <v>8.1224201304E10</v>
      </c>
      <c r="N1144" s="848">
        <v>45366.0</v>
      </c>
      <c r="O1144" s="176">
        <v>45834.0</v>
      </c>
      <c r="P1144" s="91" t="s">
        <v>124</v>
      </c>
      <c r="Q1144" s="91">
        <v>1.0</v>
      </c>
      <c r="R1144" s="179" t="s">
        <v>350</v>
      </c>
      <c r="S1144" s="179" t="s">
        <v>145</v>
      </c>
      <c r="T1144" s="179" t="s">
        <v>101</v>
      </c>
      <c r="U1144" s="179" t="s">
        <v>131</v>
      </c>
      <c r="V1144" s="182"/>
      <c r="W1144" s="179" t="s">
        <v>1035</v>
      </c>
      <c r="X1144" s="182"/>
      <c r="Y1144" s="616"/>
      <c r="Z1144" s="88"/>
      <c r="AA1144" s="88"/>
    </row>
    <row r="1145" ht="22.5" customHeight="1">
      <c r="A1145" s="91">
        <f>COUNTIF('Call &amp; Chat K.-Laura'!$H$279:$H$1191,H1145)</f>
        <v>2</v>
      </c>
      <c r="B1145" s="176">
        <v>46086.0</v>
      </c>
      <c r="C1145" s="91" t="s">
        <v>83</v>
      </c>
      <c r="D1145" s="91" t="s">
        <v>125</v>
      </c>
      <c r="E1145" s="91">
        <f t="shared" si="1"/>
        <v>406</v>
      </c>
      <c r="F1145" s="178">
        <v>46086.0</v>
      </c>
      <c r="G1145" s="91">
        <v>7870.0</v>
      </c>
      <c r="H1145" s="330">
        <v>12135.0</v>
      </c>
      <c r="I1145" s="97" t="s">
        <v>10107</v>
      </c>
      <c r="J1145" s="97" t="s">
        <v>10108</v>
      </c>
      <c r="K1145" s="313" t="s">
        <v>10108</v>
      </c>
      <c r="L1145" s="91">
        <v>8.1224438562E10</v>
      </c>
      <c r="M1145" s="91">
        <v>8.1224438562E10</v>
      </c>
      <c r="N1145" s="848">
        <v>45424.0</v>
      </c>
      <c r="O1145" s="176">
        <v>45834.0</v>
      </c>
      <c r="P1145" s="91" t="s">
        <v>124</v>
      </c>
      <c r="Q1145" s="91">
        <v>1.0</v>
      </c>
      <c r="R1145" s="179" t="s">
        <v>126</v>
      </c>
      <c r="S1145" s="179" t="s">
        <v>145</v>
      </c>
      <c r="T1145" s="179" t="s">
        <v>101</v>
      </c>
      <c r="U1145" s="179" t="s">
        <v>131</v>
      </c>
      <c r="V1145" s="182"/>
      <c r="W1145" s="179" t="s">
        <v>1035</v>
      </c>
      <c r="X1145" s="182"/>
      <c r="Y1145" s="616"/>
      <c r="Z1145" s="88"/>
      <c r="AA1145" s="88"/>
    </row>
    <row r="1146" ht="22.5" customHeight="1">
      <c r="A1146" s="91">
        <f>COUNTIF('Call &amp; Chat K.-Laura'!$H$279:$H$1191,H1146)</f>
        <v>2</v>
      </c>
      <c r="B1146" s="176">
        <v>46086.0</v>
      </c>
      <c r="C1146" s="91" t="s">
        <v>83</v>
      </c>
      <c r="D1146" s="91" t="s">
        <v>125</v>
      </c>
      <c r="E1146" s="91">
        <f t="shared" si="1"/>
        <v>407</v>
      </c>
      <c r="F1146" s="178">
        <v>46086.0</v>
      </c>
      <c r="G1146" s="91">
        <v>7200.0</v>
      </c>
      <c r="H1146" s="330">
        <v>10809.0</v>
      </c>
      <c r="I1146" s="97" t="s">
        <v>10110</v>
      </c>
      <c r="J1146" s="97" t="s">
        <v>10111</v>
      </c>
      <c r="K1146" s="313" t="s">
        <v>10111</v>
      </c>
      <c r="L1146" s="91">
        <v>8.1224471349E10</v>
      </c>
      <c r="M1146" s="91">
        <v>8.112003155E9</v>
      </c>
      <c r="N1146" s="848">
        <v>45271.0</v>
      </c>
      <c r="O1146" s="176">
        <v>45834.0</v>
      </c>
      <c r="P1146" s="91" t="s">
        <v>213</v>
      </c>
      <c r="Q1146" s="91">
        <v>1.0</v>
      </c>
      <c r="R1146" s="179" t="s">
        <v>126</v>
      </c>
      <c r="S1146" s="179" t="s">
        <v>145</v>
      </c>
      <c r="T1146" s="179" t="s">
        <v>101</v>
      </c>
      <c r="U1146" s="179" t="s">
        <v>131</v>
      </c>
      <c r="V1146" s="182"/>
      <c r="W1146" s="179" t="s">
        <v>1035</v>
      </c>
      <c r="X1146" s="182"/>
      <c r="Y1146" s="616"/>
      <c r="Z1146" s="88"/>
      <c r="AA1146" s="88"/>
    </row>
    <row r="1147" ht="22.5" customHeight="1">
      <c r="A1147" s="91">
        <f>COUNTIF('Call &amp; Chat K.-Laura'!$H$279:$H$1191,H1147)</f>
        <v>2</v>
      </c>
      <c r="B1147" s="176">
        <v>46086.0</v>
      </c>
      <c r="C1147" s="91" t="s">
        <v>83</v>
      </c>
      <c r="D1147" s="91" t="s">
        <v>125</v>
      </c>
      <c r="E1147" s="91">
        <f t="shared" si="1"/>
        <v>408</v>
      </c>
      <c r="F1147" s="178">
        <v>46086.0</v>
      </c>
      <c r="G1147" s="91">
        <v>6959.0</v>
      </c>
      <c r="H1147" s="330">
        <v>10352.0</v>
      </c>
      <c r="I1147" s="97" t="s">
        <v>10119</v>
      </c>
      <c r="J1147" s="97" t="s">
        <v>10119</v>
      </c>
      <c r="K1147" s="313" t="s">
        <v>10119</v>
      </c>
      <c r="L1147" s="91">
        <v>8.1224473737E10</v>
      </c>
      <c r="M1147" s="91">
        <v>8.1224473737E10</v>
      </c>
      <c r="N1147" s="848">
        <v>45206.0</v>
      </c>
      <c r="O1147" s="176">
        <v>45834.0</v>
      </c>
      <c r="P1147" s="91" t="s">
        <v>256</v>
      </c>
      <c r="Q1147" s="91">
        <v>1.0</v>
      </c>
      <c r="R1147" s="179" t="s">
        <v>251</v>
      </c>
      <c r="S1147" s="179" t="s">
        <v>145</v>
      </c>
      <c r="T1147" s="179" t="s">
        <v>101</v>
      </c>
      <c r="U1147" s="179" t="s">
        <v>131</v>
      </c>
      <c r="V1147" s="182"/>
      <c r="W1147" s="179" t="s">
        <v>1035</v>
      </c>
      <c r="X1147" s="182"/>
      <c r="Y1147" s="616"/>
      <c r="Z1147" s="88"/>
      <c r="AA1147" s="88"/>
    </row>
    <row r="1148" ht="22.5" customHeight="1">
      <c r="A1148" s="91">
        <f>COUNTIF('Call &amp; Chat K.-Laura'!$H$279:$H$1191,H1148)</f>
        <v>2</v>
      </c>
      <c r="B1148" s="176">
        <v>46086.0</v>
      </c>
      <c r="C1148" s="91" t="s">
        <v>83</v>
      </c>
      <c r="D1148" s="91" t="s">
        <v>125</v>
      </c>
      <c r="E1148" s="91">
        <f t="shared" si="1"/>
        <v>409</v>
      </c>
      <c r="F1148" s="178">
        <v>46086.0</v>
      </c>
      <c r="G1148" s="91">
        <v>8006.0</v>
      </c>
      <c r="H1148" s="330">
        <v>12359.0</v>
      </c>
      <c r="I1148" s="97" t="s">
        <v>10122</v>
      </c>
      <c r="J1148" s="97" t="s">
        <v>10123</v>
      </c>
      <c r="K1148" s="313" t="s">
        <v>10123</v>
      </c>
      <c r="L1148" s="91">
        <v>8.1224741315E10</v>
      </c>
      <c r="M1148" s="91">
        <v>8.897612712E10</v>
      </c>
      <c r="N1148" s="848">
        <v>45449.0</v>
      </c>
      <c r="O1148" s="176">
        <v>45834.0</v>
      </c>
      <c r="P1148" s="91" t="s">
        <v>143</v>
      </c>
      <c r="Q1148" s="91">
        <v>1.0</v>
      </c>
      <c r="R1148" s="179" t="s">
        <v>251</v>
      </c>
      <c r="S1148" s="179" t="s">
        <v>145</v>
      </c>
      <c r="T1148" s="179" t="s">
        <v>101</v>
      </c>
      <c r="U1148" s="179" t="s">
        <v>131</v>
      </c>
      <c r="V1148" s="182"/>
      <c r="W1148" s="179" t="s">
        <v>1035</v>
      </c>
      <c r="X1148" s="182"/>
      <c r="Y1148" s="616"/>
      <c r="Z1148" s="88"/>
      <c r="AA1148" s="88"/>
    </row>
    <row r="1149" ht="22.5" customHeight="1">
      <c r="A1149" s="91">
        <f>COUNTIF('Call &amp; Chat K.-Laura'!$H$279:$H$1191,H1149)</f>
        <v>2</v>
      </c>
      <c r="B1149" s="176">
        <v>46086.0</v>
      </c>
      <c r="C1149" s="91" t="s">
        <v>83</v>
      </c>
      <c r="D1149" s="91" t="s">
        <v>125</v>
      </c>
      <c r="E1149" s="91">
        <f t="shared" si="1"/>
        <v>410</v>
      </c>
      <c r="F1149" s="178">
        <v>46086.0</v>
      </c>
      <c r="G1149" s="91">
        <v>8221.0</v>
      </c>
      <c r="H1149" s="330">
        <v>12818.0</v>
      </c>
      <c r="I1149" s="97" t="s">
        <v>10126</v>
      </c>
      <c r="J1149" s="97" t="s">
        <v>154</v>
      </c>
      <c r="K1149" s="313" t="s">
        <v>154</v>
      </c>
      <c r="L1149" s="91">
        <v>8.1224743516E10</v>
      </c>
      <c r="M1149" s="91">
        <v>8.1224743516E10</v>
      </c>
      <c r="N1149" s="848">
        <v>45492.0</v>
      </c>
      <c r="O1149" s="176">
        <v>45834.0</v>
      </c>
      <c r="P1149" s="91" t="s">
        <v>143</v>
      </c>
      <c r="Q1149" s="91">
        <v>1.0</v>
      </c>
      <c r="R1149" s="179" t="s">
        <v>126</v>
      </c>
      <c r="S1149" s="179" t="s">
        <v>145</v>
      </c>
      <c r="T1149" s="179" t="s">
        <v>101</v>
      </c>
      <c r="U1149" s="179" t="s">
        <v>131</v>
      </c>
      <c r="V1149" s="182"/>
      <c r="W1149" s="179" t="s">
        <v>1035</v>
      </c>
      <c r="X1149" s="182"/>
      <c r="Y1149" s="616"/>
      <c r="Z1149" s="88"/>
      <c r="AA1149" s="88"/>
    </row>
    <row r="1150" ht="22.5" customHeight="1">
      <c r="A1150" s="91">
        <f>COUNTIF('Call &amp; Chat K.-Laura'!$H$279:$H$1191,H1150)</f>
        <v>2</v>
      </c>
      <c r="B1150" s="176">
        <v>46086.0</v>
      </c>
      <c r="C1150" s="91" t="s">
        <v>83</v>
      </c>
      <c r="D1150" s="91" t="s">
        <v>125</v>
      </c>
      <c r="E1150" s="91">
        <f t="shared" si="1"/>
        <v>411</v>
      </c>
      <c r="F1150" s="178">
        <v>46086.0</v>
      </c>
      <c r="G1150" s="91">
        <v>10069.0</v>
      </c>
      <c r="H1150" s="330">
        <v>16754.0</v>
      </c>
      <c r="I1150" s="97" t="s">
        <v>10131</v>
      </c>
      <c r="J1150" s="97" t="s">
        <v>10132</v>
      </c>
      <c r="K1150" s="313" t="s">
        <v>10132</v>
      </c>
      <c r="L1150" s="91">
        <v>8.1225292183E10</v>
      </c>
      <c r="M1150" s="91">
        <v>8.5137908402E10</v>
      </c>
      <c r="N1150" s="848">
        <v>45964.0</v>
      </c>
      <c r="O1150" s="176">
        <v>45978.0</v>
      </c>
      <c r="P1150" s="91" t="s">
        <v>124</v>
      </c>
      <c r="Q1150" s="91">
        <v>1.0</v>
      </c>
      <c r="R1150" s="179" t="s">
        <v>126</v>
      </c>
      <c r="S1150" s="179" t="s">
        <v>145</v>
      </c>
      <c r="T1150" s="179" t="s">
        <v>101</v>
      </c>
      <c r="U1150" s="179" t="s">
        <v>131</v>
      </c>
      <c r="V1150" s="182"/>
      <c r="W1150" s="179" t="s">
        <v>1035</v>
      </c>
      <c r="X1150" s="182"/>
      <c r="Y1150" s="616"/>
      <c r="Z1150" s="88"/>
      <c r="AA1150" s="88"/>
    </row>
    <row r="1151" ht="22.5" customHeight="1">
      <c r="A1151" s="91">
        <f>COUNTIF('Call &amp; Chat K.-Laura'!$H$279:$H$1191,H1151)</f>
        <v>2</v>
      </c>
      <c r="B1151" s="176">
        <v>46085.0</v>
      </c>
      <c r="C1151" s="91" t="s">
        <v>83</v>
      </c>
      <c r="D1151" s="91" t="s">
        <v>125</v>
      </c>
      <c r="E1151" s="91">
        <f t="shared" si="1"/>
        <v>412</v>
      </c>
      <c r="F1151" s="178">
        <v>46085.0</v>
      </c>
      <c r="G1151" s="91">
        <v>9384.0</v>
      </c>
      <c r="H1151" s="91" t="s">
        <v>11783</v>
      </c>
      <c r="I1151" s="97" t="s">
        <v>11784</v>
      </c>
      <c r="J1151" s="97" t="s">
        <v>11784</v>
      </c>
      <c r="K1151" s="313" t="s">
        <v>11784</v>
      </c>
      <c r="L1151" s="91" t="s">
        <v>11785</v>
      </c>
      <c r="M1151" s="91" t="s">
        <v>11786</v>
      </c>
      <c r="N1151" s="183">
        <v>45770.0</v>
      </c>
      <c r="O1151" s="176">
        <v>45834.0</v>
      </c>
      <c r="P1151" s="91" t="s">
        <v>143</v>
      </c>
      <c r="Q1151" s="91">
        <v>1.0</v>
      </c>
      <c r="R1151" s="179" t="s">
        <v>251</v>
      </c>
      <c r="S1151" s="179" t="s">
        <v>195</v>
      </c>
      <c r="T1151" s="179" t="s">
        <v>128</v>
      </c>
      <c r="U1151" s="179" t="s">
        <v>131</v>
      </c>
      <c r="V1151" s="182"/>
      <c r="W1151" s="179" t="s">
        <v>1035</v>
      </c>
      <c r="X1151" s="182"/>
      <c r="Y1151" s="616"/>
      <c r="Z1151" s="88"/>
      <c r="AA1151" s="88"/>
    </row>
    <row r="1152" ht="22.5" customHeight="1">
      <c r="A1152" s="91">
        <f>COUNTIF('Call &amp; Chat K.-Laura'!$H$279:$H$1191,H1152)</f>
        <v>2</v>
      </c>
      <c r="B1152" s="176">
        <v>46085.0</v>
      </c>
      <c r="C1152" s="91" t="s">
        <v>83</v>
      </c>
      <c r="D1152" s="91" t="s">
        <v>125</v>
      </c>
      <c r="E1152" s="91">
        <f t="shared" si="1"/>
        <v>413</v>
      </c>
      <c r="F1152" s="178">
        <v>46085.0</v>
      </c>
      <c r="G1152" s="91">
        <v>9387.0</v>
      </c>
      <c r="H1152" s="91" t="s">
        <v>11791</v>
      </c>
      <c r="I1152" s="97" t="s">
        <v>11792</v>
      </c>
      <c r="J1152" s="97" t="s">
        <v>11793</v>
      </c>
      <c r="K1152" s="313" t="s">
        <v>11793</v>
      </c>
      <c r="L1152" s="91" t="s">
        <v>11794</v>
      </c>
      <c r="M1152" s="91" t="s">
        <v>11794</v>
      </c>
      <c r="N1152" s="183">
        <v>45771.0</v>
      </c>
      <c r="O1152" s="176">
        <v>45834.0</v>
      </c>
      <c r="P1152" s="91" t="s">
        <v>124</v>
      </c>
      <c r="Q1152" s="91">
        <v>1.0</v>
      </c>
      <c r="R1152" s="179" t="s">
        <v>126</v>
      </c>
      <c r="S1152" s="179" t="s">
        <v>145</v>
      </c>
      <c r="T1152" s="179" t="s">
        <v>101</v>
      </c>
      <c r="U1152" s="179" t="s">
        <v>131</v>
      </c>
      <c r="V1152" s="182"/>
      <c r="W1152" s="179" t="s">
        <v>1035</v>
      </c>
      <c r="X1152" s="182"/>
      <c r="Y1152" s="616"/>
      <c r="Z1152" s="88"/>
      <c r="AA1152" s="88"/>
    </row>
    <row r="1153" ht="22.5" customHeight="1">
      <c r="A1153" s="91">
        <f>COUNTIF('Call &amp; Chat K.-Laura'!$H$279:$H$1191,H1153)</f>
        <v>2</v>
      </c>
      <c r="B1153" s="176">
        <v>46085.0</v>
      </c>
      <c r="C1153" s="91" t="s">
        <v>83</v>
      </c>
      <c r="D1153" s="91" t="s">
        <v>125</v>
      </c>
      <c r="E1153" s="91">
        <f t="shared" si="1"/>
        <v>414</v>
      </c>
      <c r="F1153" s="178">
        <v>46085.0</v>
      </c>
      <c r="G1153" s="91">
        <v>9388.0</v>
      </c>
      <c r="H1153" s="91" t="s">
        <v>10479</v>
      </c>
      <c r="I1153" s="97" t="s">
        <v>10481</v>
      </c>
      <c r="J1153" s="97" t="s">
        <v>10483</v>
      </c>
      <c r="K1153" s="313" t="s">
        <v>10483</v>
      </c>
      <c r="L1153" s="182"/>
      <c r="M1153" s="91" t="s">
        <v>10486</v>
      </c>
      <c r="N1153" s="183">
        <v>45771.0</v>
      </c>
      <c r="O1153" s="176">
        <v>45834.0</v>
      </c>
      <c r="P1153" s="91" t="s">
        <v>213</v>
      </c>
      <c r="Q1153" s="91">
        <v>1.0</v>
      </c>
      <c r="R1153" s="179" t="s">
        <v>126</v>
      </c>
      <c r="S1153" s="179" t="s">
        <v>145</v>
      </c>
      <c r="T1153" s="179" t="s">
        <v>101</v>
      </c>
      <c r="U1153" s="179" t="s">
        <v>131</v>
      </c>
      <c r="V1153" s="182"/>
      <c r="W1153" s="179" t="s">
        <v>1035</v>
      </c>
      <c r="X1153" s="182"/>
      <c r="Y1153" s="616"/>
      <c r="Z1153" s="88"/>
      <c r="AA1153" s="88"/>
    </row>
    <row r="1154" ht="22.5" customHeight="1">
      <c r="A1154" s="91">
        <f>COUNTIF('Call &amp; Chat K.-Laura'!$H$279:$H$1191,H1154)</f>
        <v>2</v>
      </c>
      <c r="B1154" s="176">
        <v>46085.0</v>
      </c>
      <c r="C1154" s="91" t="s">
        <v>83</v>
      </c>
      <c r="D1154" s="91" t="s">
        <v>125</v>
      </c>
      <c r="E1154" s="91">
        <f t="shared" si="1"/>
        <v>415</v>
      </c>
      <c r="F1154" s="178">
        <v>46085.0</v>
      </c>
      <c r="G1154" s="91">
        <v>9392.0</v>
      </c>
      <c r="H1154" s="91" t="s">
        <v>11796</v>
      </c>
      <c r="I1154" s="97" t="s">
        <v>11797</v>
      </c>
      <c r="J1154" s="97" t="s">
        <v>11798</v>
      </c>
      <c r="K1154" s="313" t="s">
        <v>11798</v>
      </c>
      <c r="L1154" s="91" t="s">
        <v>11799</v>
      </c>
      <c r="M1154" s="91" t="s">
        <v>11799</v>
      </c>
      <c r="N1154" s="183">
        <v>45772.0</v>
      </c>
      <c r="O1154" s="176">
        <v>45834.0</v>
      </c>
      <c r="P1154" s="91" t="s">
        <v>124</v>
      </c>
      <c r="Q1154" s="91">
        <v>1.0</v>
      </c>
      <c r="R1154" s="179" t="s">
        <v>126</v>
      </c>
      <c r="S1154" s="179" t="s">
        <v>145</v>
      </c>
      <c r="T1154" s="179" t="s">
        <v>101</v>
      </c>
      <c r="U1154" s="179" t="s">
        <v>131</v>
      </c>
      <c r="V1154" s="182"/>
      <c r="W1154" s="179" t="s">
        <v>1035</v>
      </c>
      <c r="X1154" s="182"/>
      <c r="Y1154" s="616"/>
      <c r="Z1154" s="88"/>
      <c r="AA1154" s="88"/>
    </row>
    <row r="1155" ht="22.5" customHeight="1">
      <c r="A1155" s="91">
        <f>COUNTIF('Call &amp; Chat K.-Laura'!$H$279:$H$1191,H1155)</f>
        <v>1</v>
      </c>
      <c r="B1155" s="176">
        <v>46085.0</v>
      </c>
      <c r="C1155" s="91" t="s">
        <v>83</v>
      </c>
      <c r="D1155" s="91" t="s">
        <v>125</v>
      </c>
      <c r="E1155" s="91">
        <f t="shared" si="1"/>
        <v>416</v>
      </c>
      <c r="F1155" s="178">
        <v>46085.0</v>
      </c>
      <c r="G1155" s="91">
        <v>9393.0</v>
      </c>
      <c r="H1155" s="91" t="s">
        <v>12300</v>
      </c>
      <c r="I1155" s="97" t="s">
        <v>12301</v>
      </c>
      <c r="J1155" s="97" t="s">
        <v>12302</v>
      </c>
      <c r="K1155" s="313" t="s">
        <v>12302</v>
      </c>
      <c r="L1155" s="91" t="s">
        <v>12303</v>
      </c>
      <c r="M1155" s="91" t="s">
        <v>12303</v>
      </c>
      <c r="N1155" s="183">
        <v>45772.0</v>
      </c>
      <c r="O1155" s="176">
        <v>45834.0</v>
      </c>
      <c r="P1155" s="91" t="s">
        <v>316</v>
      </c>
      <c r="Q1155" s="91">
        <v>0.0</v>
      </c>
      <c r="R1155" s="179" t="s">
        <v>251</v>
      </c>
      <c r="S1155" s="179" t="s">
        <v>127</v>
      </c>
      <c r="T1155" s="179" t="s">
        <v>128</v>
      </c>
      <c r="U1155" s="179" t="s">
        <v>131</v>
      </c>
      <c r="V1155" s="182"/>
      <c r="W1155" s="179" t="s">
        <v>1035</v>
      </c>
      <c r="X1155" s="182"/>
      <c r="Y1155" s="180" t="s">
        <v>11952</v>
      </c>
      <c r="Z1155" s="88"/>
      <c r="AA1155" s="88"/>
    </row>
    <row r="1156" ht="22.5" customHeight="1">
      <c r="A1156" s="91">
        <f>COUNTIF('Call &amp; Chat K.-Laura'!$H$279:$H$1191,H1156)</f>
        <v>2</v>
      </c>
      <c r="B1156" s="176">
        <v>46085.0</v>
      </c>
      <c r="C1156" s="91" t="s">
        <v>83</v>
      </c>
      <c r="D1156" s="91" t="s">
        <v>125</v>
      </c>
      <c r="E1156" s="91">
        <f t="shared" si="1"/>
        <v>417</v>
      </c>
      <c r="F1156" s="178">
        <v>46085.0</v>
      </c>
      <c r="G1156" s="91">
        <v>9396.0</v>
      </c>
      <c r="H1156" s="91" t="s">
        <v>11800</v>
      </c>
      <c r="I1156" s="97" t="s">
        <v>11801</v>
      </c>
      <c r="J1156" s="97" t="s">
        <v>4156</v>
      </c>
      <c r="K1156" s="313" t="s">
        <v>4156</v>
      </c>
      <c r="L1156" s="91" t="s">
        <v>11802</v>
      </c>
      <c r="M1156" s="91" t="s">
        <v>11803</v>
      </c>
      <c r="N1156" s="183">
        <v>45773.0</v>
      </c>
      <c r="O1156" s="176">
        <v>45834.0</v>
      </c>
      <c r="P1156" s="91" t="s">
        <v>124</v>
      </c>
      <c r="Q1156" s="91">
        <v>1.0</v>
      </c>
      <c r="R1156" s="179" t="s">
        <v>251</v>
      </c>
      <c r="S1156" s="179" t="s">
        <v>195</v>
      </c>
      <c r="T1156" s="179" t="s">
        <v>128</v>
      </c>
      <c r="U1156" s="179" t="s">
        <v>131</v>
      </c>
      <c r="V1156" s="182"/>
      <c r="W1156" s="179" t="s">
        <v>1035</v>
      </c>
      <c r="X1156" s="182"/>
      <c r="Y1156" s="616"/>
      <c r="Z1156" s="88"/>
      <c r="AA1156" s="88"/>
    </row>
    <row r="1157" ht="22.5" customHeight="1">
      <c r="A1157" s="91">
        <f>COUNTIF('Call &amp; Chat K.-Laura'!$H$279:$H$1191,H1157)</f>
        <v>2</v>
      </c>
      <c r="B1157" s="176">
        <v>46085.0</v>
      </c>
      <c r="C1157" s="91" t="s">
        <v>83</v>
      </c>
      <c r="D1157" s="91" t="s">
        <v>125</v>
      </c>
      <c r="E1157" s="91">
        <f t="shared" si="1"/>
        <v>418</v>
      </c>
      <c r="F1157" s="178">
        <v>46085.0</v>
      </c>
      <c r="G1157" s="91">
        <v>9397.0</v>
      </c>
      <c r="H1157" s="91" t="s">
        <v>11806</v>
      </c>
      <c r="I1157" s="97" t="s">
        <v>7623</v>
      </c>
      <c r="J1157" s="97" t="s">
        <v>11807</v>
      </c>
      <c r="K1157" s="313" t="s">
        <v>11807</v>
      </c>
      <c r="L1157" s="91" t="s">
        <v>11808</v>
      </c>
      <c r="M1157" s="91" t="s">
        <v>11808</v>
      </c>
      <c r="N1157" s="183">
        <v>45773.0</v>
      </c>
      <c r="O1157" s="176">
        <v>45834.0</v>
      </c>
      <c r="P1157" s="91" t="s">
        <v>98</v>
      </c>
      <c r="Q1157" s="91">
        <v>1.0</v>
      </c>
      <c r="R1157" s="179" t="s">
        <v>126</v>
      </c>
      <c r="S1157" s="179" t="s">
        <v>145</v>
      </c>
      <c r="T1157" s="179" t="s">
        <v>101</v>
      </c>
      <c r="U1157" s="179" t="s">
        <v>131</v>
      </c>
      <c r="V1157" s="182"/>
      <c r="W1157" s="179" t="s">
        <v>1035</v>
      </c>
      <c r="X1157" s="182"/>
      <c r="Y1157" s="616"/>
      <c r="Z1157" s="88"/>
      <c r="AA1157" s="88"/>
    </row>
    <row r="1158" ht="22.5" customHeight="1">
      <c r="A1158" s="91">
        <f>COUNTIF('Call &amp; Chat K.-Laura'!$H$279:$H$1191,H1158)</f>
        <v>2</v>
      </c>
      <c r="B1158" s="176">
        <v>46085.0</v>
      </c>
      <c r="C1158" s="91" t="s">
        <v>83</v>
      </c>
      <c r="D1158" s="91" t="s">
        <v>125</v>
      </c>
      <c r="E1158" s="91">
        <f t="shared" si="1"/>
        <v>419</v>
      </c>
      <c r="F1158" s="178">
        <v>46085.0</v>
      </c>
      <c r="G1158" s="91">
        <v>9398.0</v>
      </c>
      <c r="H1158" s="91" t="s">
        <v>11810</v>
      </c>
      <c r="I1158" s="97" t="s">
        <v>11811</v>
      </c>
      <c r="J1158" s="97" t="s">
        <v>11812</v>
      </c>
      <c r="K1158" s="313" t="s">
        <v>11812</v>
      </c>
      <c r="L1158" s="91" t="s">
        <v>11813</v>
      </c>
      <c r="M1158" s="91" t="s">
        <v>11813</v>
      </c>
      <c r="N1158" s="183">
        <v>45774.0</v>
      </c>
      <c r="O1158" s="176">
        <v>45834.0</v>
      </c>
      <c r="P1158" s="91" t="s">
        <v>124</v>
      </c>
      <c r="Q1158" s="91">
        <v>1.0</v>
      </c>
      <c r="R1158" s="179" t="s">
        <v>126</v>
      </c>
      <c r="S1158" s="179" t="s">
        <v>195</v>
      </c>
      <c r="T1158" s="179" t="s">
        <v>128</v>
      </c>
      <c r="U1158" s="179" t="s">
        <v>131</v>
      </c>
      <c r="V1158" s="182"/>
      <c r="W1158" s="179" t="s">
        <v>1035</v>
      </c>
      <c r="X1158" s="182"/>
      <c r="Y1158" s="616"/>
      <c r="Z1158" s="88"/>
      <c r="AA1158" s="88"/>
    </row>
    <row r="1159" ht="22.5" customHeight="1">
      <c r="A1159" s="91">
        <f>COUNTIF('Call &amp; Chat K.-Laura'!$H$279:$H$1191,H1159)</f>
        <v>2</v>
      </c>
      <c r="B1159" s="176">
        <v>46085.0</v>
      </c>
      <c r="C1159" s="91" t="s">
        <v>83</v>
      </c>
      <c r="D1159" s="91" t="s">
        <v>125</v>
      </c>
      <c r="E1159" s="91">
        <f t="shared" si="1"/>
        <v>420</v>
      </c>
      <c r="F1159" s="178">
        <v>46085.0</v>
      </c>
      <c r="G1159" s="91">
        <v>9399.0</v>
      </c>
      <c r="H1159" s="91" t="s">
        <v>11815</v>
      </c>
      <c r="I1159" s="97" t="s">
        <v>11816</v>
      </c>
      <c r="J1159" s="97" t="s">
        <v>11817</v>
      </c>
      <c r="K1159" s="313" t="s">
        <v>11818</v>
      </c>
      <c r="L1159" s="91" t="s">
        <v>11819</v>
      </c>
      <c r="M1159" s="91" t="s">
        <v>11820</v>
      </c>
      <c r="N1159" s="183">
        <v>45774.0</v>
      </c>
      <c r="O1159" s="176">
        <v>45834.0</v>
      </c>
      <c r="P1159" s="91" t="s">
        <v>86</v>
      </c>
      <c r="Q1159" s="91">
        <v>0.0</v>
      </c>
      <c r="R1159" s="179" t="s">
        <v>126</v>
      </c>
      <c r="S1159" s="179" t="s">
        <v>127</v>
      </c>
      <c r="T1159" s="179" t="s">
        <v>128</v>
      </c>
      <c r="U1159" s="179" t="s">
        <v>131</v>
      </c>
      <c r="V1159" s="182"/>
      <c r="W1159" s="179" t="s">
        <v>1035</v>
      </c>
      <c r="X1159" s="182"/>
      <c r="Y1159" s="180" t="s">
        <v>11952</v>
      </c>
      <c r="Z1159" s="88"/>
      <c r="AA1159" s="88"/>
    </row>
    <row r="1160" ht="22.5" customHeight="1">
      <c r="A1160" s="91">
        <f>COUNTIF('Call &amp; Chat K.-Laura'!$H$279:$H$1191,H1160)</f>
        <v>2</v>
      </c>
      <c r="B1160" s="176">
        <v>46085.0</v>
      </c>
      <c r="C1160" s="91" t="s">
        <v>83</v>
      </c>
      <c r="D1160" s="91" t="s">
        <v>125</v>
      </c>
      <c r="E1160" s="91">
        <f t="shared" si="1"/>
        <v>421</v>
      </c>
      <c r="F1160" s="178">
        <v>46085.0</v>
      </c>
      <c r="G1160" s="91">
        <v>9402.0</v>
      </c>
      <c r="H1160" s="91" t="s">
        <v>11822</v>
      </c>
      <c r="I1160" s="97" t="s">
        <v>11824</v>
      </c>
      <c r="J1160" s="97" t="s">
        <v>11825</v>
      </c>
      <c r="K1160" s="313" t="s">
        <v>11825</v>
      </c>
      <c r="L1160" s="91" t="s">
        <v>11826</v>
      </c>
      <c r="M1160" s="91" t="s">
        <v>11826</v>
      </c>
      <c r="N1160" s="183">
        <v>45774.0</v>
      </c>
      <c r="O1160" s="176">
        <v>45834.0</v>
      </c>
      <c r="P1160" s="91" t="s">
        <v>124</v>
      </c>
      <c r="Q1160" s="91">
        <v>1.0</v>
      </c>
      <c r="R1160" s="179" t="s">
        <v>251</v>
      </c>
      <c r="S1160" s="179" t="s">
        <v>145</v>
      </c>
      <c r="T1160" s="179" t="s">
        <v>101</v>
      </c>
      <c r="U1160" s="179" t="s">
        <v>131</v>
      </c>
      <c r="V1160" s="182"/>
      <c r="W1160" s="179" t="s">
        <v>1035</v>
      </c>
      <c r="X1160" s="182"/>
      <c r="Y1160" s="616"/>
      <c r="Z1160" s="88"/>
      <c r="AA1160" s="88"/>
    </row>
    <row r="1161" ht="22.5" customHeight="1">
      <c r="A1161" s="91">
        <f>COUNTIF('Call &amp; Chat K.-Laura'!$H$279:$H$1191,H1161)</f>
        <v>2</v>
      </c>
      <c r="B1161" s="176">
        <v>46085.0</v>
      </c>
      <c r="C1161" s="91" t="s">
        <v>83</v>
      </c>
      <c r="D1161" s="91" t="s">
        <v>125</v>
      </c>
      <c r="E1161" s="91">
        <f t="shared" si="1"/>
        <v>422</v>
      </c>
      <c r="F1161" s="178">
        <v>46085.0</v>
      </c>
      <c r="G1161" s="91">
        <v>9403.0</v>
      </c>
      <c r="H1161" s="91" t="s">
        <v>11827</v>
      </c>
      <c r="I1161" s="97" t="s">
        <v>11828</v>
      </c>
      <c r="J1161" s="97" t="s">
        <v>11829</v>
      </c>
      <c r="K1161" s="313" t="s">
        <v>11829</v>
      </c>
      <c r="L1161" s="91" t="s">
        <v>11830</v>
      </c>
      <c r="M1161" s="91" t="s">
        <v>11831</v>
      </c>
      <c r="N1161" s="183">
        <v>45774.0</v>
      </c>
      <c r="O1161" s="176">
        <v>45834.0</v>
      </c>
      <c r="P1161" s="91" t="s">
        <v>124</v>
      </c>
      <c r="Q1161" s="91">
        <v>0.0</v>
      </c>
      <c r="R1161" s="179" t="s">
        <v>251</v>
      </c>
      <c r="S1161" s="179" t="s">
        <v>127</v>
      </c>
      <c r="T1161" s="179" t="s">
        <v>128</v>
      </c>
      <c r="U1161" s="179" t="s">
        <v>131</v>
      </c>
      <c r="V1161" s="182"/>
      <c r="W1161" s="179" t="s">
        <v>1035</v>
      </c>
      <c r="X1161" s="182"/>
      <c r="Y1161" s="180" t="s">
        <v>11952</v>
      </c>
      <c r="Z1161" s="88"/>
      <c r="AA1161" s="88"/>
    </row>
    <row r="1162" ht="22.5" customHeight="1">
      <c r="A1162" s="91">
        <f>COUNTIF('Call &amp; Chat K.-Laura'!$H$279:$H$1191,H1162)</f>
        <v>2</v>
      </c>
      <c r="B1162" s="176">
        <v>46085.0</v>
      </c>
      <c r="C1162" s="91" t="s">
        <v>83</v>
      </c>
      <c r="D1162" s="91" t="s">
        <v>125</v>
      </c>
      <c r="E1162" s="91">
        <f t="shared" si="1"/>
        <v>423</v>
      </c>
      <c r="F1162" s="178">
        <v>46085.0</v>
      </c>
      <c r="G1162" s="91">
        <v>9404.0</v>
      </c>
      <c r="H1162" s="91" t="s">
        <v>11833</v>
      </c>
      <c r="I1162" s="97" t="s">
        <v>11834</v>
      </c>
      <c r="J1162" s="97" t="s">
        <v>11835</v>
      </c>
      <c r="K1162" s="884" t="s">
        <v>11835</v>
      </c>
      <c r="L1162" s="91" t="s">
        <v>11836</v>
      </c>
      <c r="M1162" s="91" t="s">
        <v>11836</v>
      </c>
      <c r="N1162" s="183">
        <v>45775.0</v>
      </c>
      <c r="O1162" s="176">
        <v>45834.0</v>
      </c>
      <c r="P1162" s="91" t="s">
        <v>124</v>
      </c>
      <c r="Q1162" s="91">
        <v>1.0</v>
      </c>
      <c r="R1162" s="179" t="s">
        <v>350</v>
      </c>
      <c r="S1162" s="179" t="s">
        <v>145</v>
      </c>
      <c r="T1162" s="179" t="s">
        <v>101</v>
      </c>
      <c r="U1162" s="179" t="s">
        <v>131</v>
      </c>
      <c r="V1162" s="182"/>
      <c r="W1162" s="179" t="s">
        <v>1035</v>
      </c>
      <c r="X1162" s="182"/>
      <c r="Y1162" s="616"/>
      <c r="Z1162" s="88"/>
      <c r="AA1162" s="88"/>
    </row>
    <row r="1163" ht="22.5" customHeight="1">
      <c r="A1163" s="91">
        <f>COUNTIF('Call &amp; Chat K.-Laura'!$H$279:$H$1191,H1163)</f>
        <v>1</v>
      </c>
      <c r="B1163" s="176">
        <v>46085.0</v>
      </c>
      <c r="C1163" s="91" t="s">
        <v>83</v>
      </c>
      <c r="D1163" s="91" t="s">
        <v>125</v>
      </c>
      <c r="E1163" s="91">
        <f t="shared" si="1"/>
        <v>424</v>
      </c>
      <c r="F1163" s="178">
        <v>46085.0</v>
      </c>
      <c r="G1163" s="91">
        <v>9405.0</v>
      </c>
      <c r="H1163" s="91" t="s">
        <v>12310</v>
      </c>
      <c r="I1163" s="97" t="s">
        <v>12311</v>
      </c>
      <c r="J1163" s="97" t="s">
        <v>6865</v>
      </c>
      <c r="K1163" s="313" t="s">
        <v>6865</v>
      </c>
      <c r="L1163" s="91" t="s">
        <v>12312</v>
      </c>
      <c r="M1163" s="91" t="s">
        <v>12313</v>
      </c>
      <c r="N1163" s="183">
        <v>45775.0</v>
      </c>
      <c r="O1163" s="176">
        <v>45834.0</v>
      </c>
      <c r="P1163" s="91" t="s">
        <v>124</v>
      </c>
      <c r="Q1163" s="91">
        <v>0.0</v>
      </c>
      <c r="R1163" s="179" t="s">
        <v>251</v>
      </c>
      <c r="S1163" s="179" t="s">
        <v>127</v>
      </c>
      <c r="T1163" s="179" t="s">
        <v>128</v>
      </c>
      <c r="U1163" s="179" t="s">
        <v>131</v>
      </c>
      <c r="V1163" s="182"/>
      <c r="W1163" s="179" t="s">
        <v>1035</v>
      </c>
      <c r="X1163" s="182"/>
      <c r="Y1163" s="180" t="s">
        <v>11952</v>
      </c>
      <c r="Z1163" s="88"/>
      <c r="AA1163" s="88"/>
    </row>
    <row r="1164" ht="22.5" customHeight="1">
      <c r="A1164" s="91">
        <f>COUNTIF('Call &amp; Chat K.-Laura'!$H$279:$H$1191,H1164)</f>
        <v>1</v>
      </c>
      <c r="B1164" s="176">
        <v>46085.0</v>
      </c>
      <c r="C1164" s="91" t="s">
        <v>83</v>
      </c>
      <c r="D1164" s="91" t="s">
        <v>125</v>
      </c>
      <c r="E1164" s="91">
        <f t="shared" si="1"/>
        <v>425</v>
      </c>
      <c r="F1164" s="178">
        <v>46085.0</v>
      </c>
      <c r="G1164" s="91">
        <v>9407.0</v>
      </c>
      <c r="H1164" s="91" t="s">
        <v>12314</v>
      </c>
      <c r="I1164" s="97" t="s">
        <v>12315</v>
      </c>
      <c r="J1164" s="97" t="s">
        <v>12316</v>
      </c>
      <c r="K1164" s="313" t="s">
        <v>12316</v>
      </c>
      <c r="L1164" s="91" t="s">
        <v>12317</v>
      </c>
      <c r="M1164" s="91" t="s">
        <v>12317</v>
      </c>
      <c r="N1164" s="183">
        <v>45775.0</v>
      </c>
      <c r="O1164" s="176">
        <v>45834.0</v>
      </c>
      <c r="P1164" s="91" t="s">
        <v>124</v>
      </c>
      <c r="Q1164" s="91">
        <v>0.0</v>
      </c>
      <c r="R1164" s="179" t="s">
        <v>251</v>
      </c>
      <c r="S1164" s="179" t="s">
        <v>127</v>
      </c>
      <c r="T1164" s="179" t="s">
        <v>128</v>
      </c>
      <c r="U1164" s="179" t="s">
        <v>131</v>
      </c>
      <c r="V1164" s="182"/>
      <c r="W1164" s="179" t="s">
        <v>1035</v>
      </c>
      <c r="X1164" s="182"/>
      <c r="Y1164" s="180" t="s">
        <v>11952</v>
      </c>
      <c r="Z1164" s="88"/>
      <c r="AA1164" s="88"/>
    </row>
    <row r="1165" ht="22.5" customHeight="1">
      <c r="A1165" s="91">
        <f>COUNTIF('Call &amp; Chat K.-Laura'!$H$279:$H$1191,H1165)</f>
        <v>2</v>
      </c>
      <c r="B1165" s="176">
        <v>46085.0</v>
      </c>
      <c r="C1165" s="91" t="s">
        <v>83</v>
      </c>
      <c r="D1165" s="91" t="s">
        <v>125</v>
      </c>
      <c r="E1165" s="91">
        <f t="shared" si="1"/>
        <v>426</v>
      </c>
      <c r="F1165" s="178">
        <v>46085.0</v>
      </c>
      <c r="G1165" s="91">
        <v>9408.0</v>
      </c>
      <c r="H1165" s="91" t="s">
        <v>10491</v>
      </c>
      <c r="I1165" s="97" t="s">
        <v>10492</v>
      </c>
      <c r="J1165" s="97" t="s">
        <v>10494</v>
      </c>
      <c r="K1165" s="313" t="s">
        <v>10494</v>
      </c>
      <c r="L1165" s="91" t="s">
        <v>10495</v>
      </c>
      <c r="M1165" s="91" t="s">
        <v>10495</v>
      </c>
      <c r="N1165" s="183">
        <v>45775.0</v>
      </c>
      <c r="O1165" s="176">
        <v>45834.0</v>
      </c>
      <c r="P1165" s="91" t="s">
        <v>124</v>
      </c>
      <c r="Q1165" s="91">
        <v>1.0</v>
      </c>
      <c r="R1165" s="179" t="s">
        <v>126</v>
      </c>
      <c r="S1165" s="179" t="s">
        <v>145</v>
      </c>
      <c r="T1165" s="179" t="s">
        <v>101</v>
      </c>
      <c r="U1165" s="179" t="s">
        <v>131</v>
      </c>
      <c r="V1165" s="182"/>
      <c r="W1165" s="179" t="s">
        <v>1035</v>
      </c>
      <c r="X1165" s="182"/>
      <c r="Y1165" s="616"/>
      <c r="Z1165" s="88"/>
      <c r="AA1165" s="88"/>
    </row>
    <row r="1166" ht="22.5" customHeight="1">
      <c r="A1166" s="91">
        <f>COUNTIF('Call &amp; Chat K.-Laura'!$H$279:$H$1191,H1166)</f>
        <v>2</v>
      </c>
      <c r="B1166" s="176">
        <v>46085.0</v>
      </c>
      <c r="C1166" s="91" t="s">
        <v>83</v>
      </c>
      <c r="D1166" s="91" t="s">
        <v>125</v>
      </c>
      <c r="E1166" s="91">
        <f t="shared" si="1"/>
        <v>427</v>
      </c>
      <c r="F1166" s="178">
        <v>46085.0</v>
      </c>
      <c r="G1166" s="91">
        <v>9410.0</v>
      </c>
      <c r="H1166" s="91" t="s">
        <v>10501</v>
      </c>
      <c r="I1166" s="97" t="s">
        <v>10503</v>
      </c>
      <c r="J1166" s="97" t="s">
        <v>10505</v>
      </c>
      <c r="K1166" s="313" t="s">
        <v>10505</v>
      </c>
      <c r="L1166" s="91" t="s">
        <v>10508</v>
      </c>
      <c r="M1166" s="91" t="s">
        <v>10510</v>
      </c>
      <c r="N1166" s="183">
        <v>45776.0</v>
      </c>
      <c r="O1166" s="176">
        <v>45834.0</v>
      </c>
      <c r="P1166" s="91" t="s">
        <v>124</v>
      </c>
      <c r="Q1166" s="91">
        <v>1.0</v>
      </c>
      <c r="R1166" s="179" t="s">
        <v>126</v>
      </c>
      <c r="S1166" s="179" t="s">
        <v>145</v>
      </c>
      <c r="T1166" s="179" t="s">
        <v>101</v>
      </c>
      <c r="U1166" s="179" t="s">
        <v>131</v>
      </c>
      <c r="V1166" s="182"/>
      <c r="W1166" s="179" t="s">
        <v>1035</v>
      </c>
      <c r="X1166" s="182"/>
      <c r="Y1166" s="616"/>
      <c r="Z1166" s="88"/>
      <c r="AA1166" s="88"/>
    </row>
    <row r="1167" ht="22.5" customHeight="1">
      <c r="A1167" s="91">
        <f>COUNTIF('Call &amp; Chat K.-Laura'!$H$279:$H$1191,H1167)</f>
        <v>2</v>
      </c>
      <c r="B1167" s="176">
        <v>46085.0</v>
      </c>
      <c r="C1167" s="91" t="s">
        <v>83</v>
      </c>
      <c r="D1167" s="91" t="s">
        <v>125</v>
      </c>
      <c r="E1167" s="91">
        <f t="shared" si="1"/>
        <v>428</v>
      </c>
      <c r="F1167" s="178">
        <v>46085.0</v>
      </c>
      <c r="G1167" s="91">
        <v>9412.0</v>
      </c>
      <c r="H1167" s="91" t="s">
        <v>10515</v>
      </c>
      <c r="I1167" s="97" t="s">
        <v>10517</v>
      </c>
      <c r="J1167" s="97" t="s">
        <v>10518</v>
      </c>
      <c r="K1167" s="313" t="s">
        <v>10518</v>
      </c>
      <c r="L1167" s="91" t="s">
        <v>10519</v>
      </c>
      <c r="M1167" s="91" t="s">
        <v>10519</v>
      </c>
      <c r="N1167" s="183">
        <v>45776.0</v>
      </c>
      <c r="O1167" s="176">
        <v>45834.0</v>
      </c>
      <c r="P1167" s="91" t="s">
        <v>124</v>
      </c>
      <c r="Q1167" s="91">
        <v>1.0</v>
      </c>
      <c r="R1167" s="179" t="s">
        <v>251</v>
      </c>
      <c r="S1167" s="179" t="s">
        <v>145</v>
      </c>
      <c r="T1167" s="179" t="s">
        <v>101</v>
      </c>
      <c r="U1167" s="179" t="s">
        <v>131</v>
      </c>
      <c r="V1167" s="182"/>
      <c r="W1167" s="179" t="s">
        <v>1035</v>
      </c>
      <c r="X1167" s="182"/>
      <c r="Y1167" s="616"/>
      <c r="Z1167" s="88"/>
      <c r="AA1167" s="88"/>
    </row>
    <row r="1168" ht="22.5" customHeight="1">
      <c r="A1168" s="91">
        <f>COUNTIF('Call &amp; Chat K.-Laura'!$H$279:$H$1191,H1168)</f>
        <v>2</v>
      </c>
      <c r="B1168" s="176">
        <v>46085.0</v>
      </c>
      <c r="C1168" s="91" t="s">
        <v>83</v>
      </c>
      <c r="D1168" s="91" t="s">
        <v>125</v>
      </c>
      <c r="E1168" s="91">
        <f t="shared" si="1"/>
        <v>429</v>
      </c>
      <c r="F1168" s="178">
        <v>46085.0</v>
      </c>
      <c r="G1168" s="91">
        <v>9413.0</v>
      </c>
      <c r="H1168" s="91" t="s">
        <v>10529</v>
      </c>
      <c r="I1168" s="97" t="s">
        <v>10530</v>
      </c>
      <c r="J1168" s="97" t="s">
        <v>10531</v>
      </c>
      <c r="K1168" s="313" t="s">
        <v>10531</v>
      </c>
      <c r="L1168" s="91" t="s">
        <v>10532</v>
      </c>
      <c r="M1168" s="91" t="s">
        <v>10532</v>
      </c>
      <c r="N1168" s="183">
        <v>45776.0</v>
      </c>
      <c r="O1168" s="176">
        <v>45834.0</v>
      </c>
      <c r="P1168" s="91" t="s">
        <v>124</v>
      </c>
      <c r="Q1168" s="91">
        <v>1.0</v>
      </c>
      <c r="R1168" s="179" t="s">
        <v>350</v>
      </c>
      <c r="S1168" s="179" t="s">
        <v>145</v>
      </c>
      <c r="T1168" s="179" t="s">
        <v>101</v>
      </c>
      <c r="U1168" s="179" t="s">
        <v>131</v>
      </c>
      <c r="V1168" s="182"/>
      <c r="W1168" s="179" t="s">
        <v>1035</v>
      </c>
      <c r="X1168" s="182"/>
      <c r="Y1168" s="616"/>
      <c r="Z1168" s="88"/>
      <c r="AA1168" s="88"/>
    </row>
    <row r="1169" ht="22.5" customHeight="1">
      <c r="A1169" s="91">
        <f>COUNTIF('Call &amp; Chat K.-Laura'!$H$279:$H$1191,H1169)</f>
        <v>2</v>
      </c>
      <c r="B1169" s="176">
        <v>46085.0</v>
      </c>
      <c r="C1169" s="91" t="s">
        <v>83</v>
      </c>
      <c r="D1169" s="91" t="s">
        <v>125</v>
      </c>
      <c r="E1169" s="91">
        <f t="shared" si="1"/>
        <v>430</v>
      </c>
      <c r="F1169" s="178">
        <v>46085.0</v>
      </c>
      <c r="G1169" s="91">
        <v>9414.0</v>
      </c>
      <c r="H1169" s="91" t="s">
        <v>10541</v>
      </c>
      <c r="I1169" s="97" t="s">
        <v>10542</v>
      </c>
      <c r="J1169" s="97" t="s">
        <v>4579</v>
      </c>
      <c r="K1169" s="313" t="s">
        <v>4579</v>
      </c>
      <c r="L1169" s="91" t="s">
        <v>10543</v>
      </c>
      <c r="M1169" s="91" t="s">
        <v>10543</v>
      </c>
      <c r="N1169" s="183">
        <v>45776.0</v>
      </c>
      <c r="O1169" s="176">
        <v>45834.0</v>
      </c>
      <c r="P1169" s="91" t="s">
        <v>98</v>
      </c>
      <c r="Q1169" s="91">
        <v>1.0</v>
      </c>
      <c r="R1169" s="179" t="s">
        <v>350</v>
      </c>
      <c r="S1169" s="179" t="s">
        <v>145</v>
      </c>
      <c r="T1169" s="179" t="s">
        <v>101</v>
      </c>
      <c r="U1169" s="179" t="s">
        <v>131</v>
      </c>
      <c r="V1169" s="182"/>
      <c r="W1169" s="179" t="s">
        <v>1035</v>
      </c>
      <c r="X1169" s="182"/>
      <c r="Y1169" s="616"/>
      <c r="Z1169" s="88"/>
      <c r="AA1169" s="88"/>
    </row>
    <row r="1170" ht="22.5" customHeight="1">
      <c r="A1170" s="91">
        <f>COUNTIF('Call &amp; Chat K.-Laura'!$H$279:$H$1191,H1170)</f>
        <v>2</v>
      </c>
      <c r="B1170" s="176">
        <v>46085.0</v>
      </c>
      <c r="C1170" s="91" t="s">
        <v>83</v>
      </c>
      <c r="D1170" s="91" t="s">
        <v>125</v>
      </c>
      <c r="E1170" s="91">
        <f t="shared" si="1"/>
        <v>431</v>
      </c>
      <c r="F1170" s="178">
        <v>46085.0</v>
      </c>
      <c r="G1170" s="91">
        <v>9415.0</v>
      </c>
      <c r="H1170" s="91" t="s">
        <v>11847</v>
      </c>
      <c r="I1170" s="97" t="s">
        <v>11848</v>
      </c>
      <c r="J1170" s="97" t="s">
        <v>11849</v>
      </c>
      <c r="K1170" s="313" t="s">
        <v>11849</v>
      </c>
      <c r="L1170" s="91" t="s">
        <v>11850</v>
      </c>
      <c r="M1170" s="91" t="s">
        <v>11850</v>
      </c>
      <c r="N1170" s="183">
        <v>45777.0</v>
      </c>
      <c r="O1170" s="176">
        <v>45834.0</v>
      </c>
      <c r="P1170" s="91" t="s">
        <v>124</v>
      </c>
      <c r="Q1170" s="91">
        <v>1.0</v>
      </c>
      <c r="R1170" s="179" t="s">
        <v>126</v>
      </c>
      <c r="S1170" s="179" t="s">
        <v>145</v>
      </c>
      <c r="T1170" s="179" t="s">
        <v>101</v>
      </c>
      <c r="U1170" s="179" t="s">
        <v>131</v>
      </c>
      <c r="V1170" s="182"/>
      <c r="W1170" s="179" t="s">
        <v>1035</v>
      </c>
      <c r="X1170" s="182"/>
      <c r="Y1170" s="616"/>
      <c r="Z1170" s="88"/>
      <c r="AA1170" s="88"/>
    </row>
    <row r="1171" ht="22.5" customHeight="1">
      <c r="A1171" s="91">
        <f>COUNTIF('Call &amp; Chat K.-Laura'!$H$279:$H$1191,H1171)</f>
        <v>2</v>
      </c>
      <c r="B1171" s="176">
        <v>46085.0</v>
      </c>
      <c r="C1171" s="91" t="s">
        <v>83</v>
      </c>
      <c r="D1171" s="91" t="s">
        <v>125</v>
      </c>
      <c r="E1171" s="91">
        <f t="shared" si="1"/>
        <v>432</v>
      </c>
      <c r="F1171" s="178">
        <v>46085.0</v>
      </c>
      <c r="G1171" s="91">
        <v>9416.0</v>
      </c>
      <c r="H1171" s="91" t="s">
        <v>11853</v>
      </c>
      <c r="I1171" s="97" t="s">
        <v>11854</v>
      </c>
      <c r="J1171" s="97" t="s">
        <v>11855</v>
      </c>
      <c r="K1171" s="313" t="s">
        <v>11855</v>
      </c>
      <c r="L1171" s="91" t="s">
        <v>11856</v>
      </c>
      <c r="M1171" s="91" t="s">
        <v>11856</v>
      </c>
      <c r="N1171" s="183">
        <v>45777.0</v>
      </c>
      <c r="O1171" s="176">
        <v>45834.0</v>
      </c>
      <c r="P1171" s="91" t="s">
        <v>124</v>
      </c>
      <c r="Q1171" s="91">
        <v>1.0</v>
      </c>
      <c r="R1171" s="179" t="s">
        <v>350</v>
      </c>
      <c r="S1171" s="179" t="s">
        <v>145</v>
      </c>
      <c r="T1171" s="179" t="s">
        <v>101</v>
      </c>
      <c r="U1171" s="179" t="s">
        <v>131</v>
      </c>
      <c r="V1171" s="182"/>
      <c r="W1171" s="179" t="s">
        <v>1035</v>
      </c>
      <c r="X1171" s="182"/>
      <c r="Y1171" s="616"/>
      <c r="Z1171" s="88"/>
      <c r="AA1171" s="88"/>
    </row>
    <row r="1172" ht="22.5" customHeight="1">
      <c r="A1172" s="91">
        <f>COUNTIF('Call &amp; Chat K.-Laura'!$H$279:$H$1191,H1172)</f>
        <v>2</v>
      </c>
      <c r="B1172" s="176">
        <v>46085.0</v>
      </c>
      <c r="C1172" s="91" t="s">
        <v>83</v>
      </c>
      <c r="D1172" s="91" t="s">
        <v>125</v>
      </c>
      <c r="E1172" s="91">
        <f t="shared" si="1"/>
        <v>433</v>
      </c>
      <c r="F1172" s="178">
        <v>46085.0</v>
      </c>
      <c r="G1172" s="91">
        <v>9417.0</v>
      </c>
      <c r="H1172" s="91" t="s">
        <v>11859</v>
      </c>
      <c r="I1172" s="97" t="s">
        <v>11860</v>
      </c>
      <c r="J1172" s="97" t="s">
        <v>11861</v>
      </c>
      <c r="K1172" s="313" t="s">
        <v>11861</v>
      </c>
      <c r="L1172" s="91" t="s">
        <v>11862</v>
      </c>
      <c r="M1172" s="91" t="s">
        <v>11863</v>
      </c>
      <c r="N1172" s="183">
        <v>45777.0</v>
      </c>
      <c r="O1172" s="176">
        <v>45834.0</v>
      </c>
      <c r="P1172" s="91" t="s">
        <v>143</v>
      </c>
      <c r="Q1172" s="91">
        <v>1.0</v>
      </c>
      <c r="R1172" s="179" t="s">
        <v>126</v>
      </c>
      <c r="S1172" s="179" t="s">
        <v>145</v>
      </c>
      <c r="T1172" s="179" t="s">
        <v>101</v>
      </c>
      <c r="U1172" s="179" t="s">
        <v>131</v>
      </c>
      <c r="V1172" s="182"/>
      <c r="W1172" s="179" t="s">
        <v>1035</v>
      </c>
      <c r="X1172" s="182"/>
      <c r="Y1172" s="616"/>
      <c r="Z1172" s="88"/>
      <c r="AA1172" s="88"/>
    </row>
    <row r="1173" ht="22.5" customHeight="1">
      <c r="A1173" s="91">
        <f>COUNTIF('Call &amp; Chat K.-Laura'!$H$279:$H$1191,H1173)</f>
        <v>1</v>
      </c>
      <c r="B1173" s="176">
        <v>46085.0</v>
      </c>
      <c r="C1173" s="91" t="s">
        <v>83</v>
      </c>
      <c r="D1173" s="91" t="s">
        <v>125</v>
      </c>
      <c r="E1173" s="91">
        <f t="shared" si="1"/>
        <v>434</v>
      </c>
      <c r="F1173" s="178">
        <v>46085.0</v>
      </c>
      <c r="G1173" s="91">
        <v>9419.0</v>
      </c>
      <c r="H1173" s="91" t="s">
        <v>12320</v>
      </c>
      <c r="I1173" s="97" t="s">
        <v>12321</v>
      </c>
      <c r="J1173" s="97" t="s">
        <v>12144</v>
      </c>
      <c r="K1173" s="313" t="s">
        <v>12144</v>
      </c>
      <c r="L1173" s="182"/>
      <c r="M1173" s="91" t="s">
        <v>12322</v>
      </c>
      <c r="N1173" s="183">
        <v>45777.0</v>
      </c>
      <c r="O1173" s="176">
        <v>45834.0</v>
      </c>
      <c r="P1173" s="91" t="s">
        <v>124</v>
      </c>
      <c r="Q1173" s="91">
        <v>0.0</v>
      </c>
      <c r="R1173" s="179" t="s">
        <v>350</v>
      </c>
      <c r="S1173" s="179" t="s">
        <v>292</v>
      </c>
      <c r="T1173" s="179" t="s">
        <v>101</v>
      </c>
      <c r="U1173" s="179" t="s">
        <v>873</v>
      </c>
      <c r="V1173" s="182"/>
      <c r="W1173" s="179" t="s">
        <v>1035</v>
      </c>
      <c r="X1173" s="182"/>
      <c r="Y1173" s="180" t="s">
        <v>12323</v>
      </c>
      <c r="Z1173" s="88"/>
      <c r="AA1173" s="88"/>
    </row>
    <row r="1174" ht="22.5" customHeight="1">
      <c r="A1174" s="91">
        <f>COUNTIF('Call &amp; Chat K.-Laura'!$H$279:$H$1191,H1174)</f>
        <v>1</v>
      </c>
      <c r="B1174" s="176">
        <v>46085.0</v>
      </c>
      <c r="C1174" s="91" t="s">
        <v>83</v>
      </c>
      <c r="D1174" s="91" t="s">
        <v>125</v>
      </c>
      <c r="E1174" s="91">
        <f t="shared" si="1"/>
        <v>435</v>
      </c>
      <c r="F1174" s="178">
        <v>46085.0</v>
      </c>
      <c r="G1174" s="91">
        <v>9421.0</v>
      </c>
      <c r="H1174" s="91" t="s">
        <v>12324</v>
      </c>
      <c r="I1174" s="97" t="s">
        <v>12325</v>
      </c>
      <c r="J1174" s="97" t="s">
        <v>12326</v>
      </c>
      <c r="K1174" s="313" t="s">
        <v>12326</v>
      </c>
      <c r="L1174" s="91" t="s">
        <v>12327</v>
      </c>
      <c r="M1174" s="91" t="s">
        <v>12328</v>
      </c>
      <c r="N1174" s="183">
        <v>45777.0</v>
      </c>
      <c r="O1174" s="176">
        <v>45834.0</v>
      </c>
      <c r="P1174" s="91" t="s">
        <v>124</v>
      </c>
      <c r="Q1174" s="91">
        <v>1.0</v>
      </c>
      <c r="R1174" s="179" t="s">
        <v>350</v>
      </c>
      <c r="S1174" s="179" t="s">
        <v>195</v>
      </c>
      <c r="T1174" s="179" t="s">
        <v>128</v>
      </c>
      <c r="U1174" s="179" t="s">
        <v>131</v>
      </c>
      <c r="V1174" s="182"/>
      <c r="W1174" s="179" t="s">
        <v>1035</v>
      </c>
      <c r="X1174" s="182"/>
      <c r="Y1174" s="180" t="s">
        <v>362</v>
      </c>
      <c r="Z1174" s="88"/>
      <c r="AA1174" s="88"/>
    </row>
    <row r="1175" ht="22.5" customHeight="1">
      <c r="A1175" s="91">
        <f>COUNTIF('Call &amp; Chat K.-Laura'!$H$279:$H$1191,H1175)</f>
        <v>1</v>
      </c>
      <c r="B1175" s="176">
        <v>46085.0</v>
      </c>
      <c r="C1175" s="91" t="s">
        <v>83</v>
      </c>
      <c r="D1175" s="91" t="s">
        <v>125</v>
      </c>
      <c r="E1175" s="91">
        <f t="shared" si="1"/>
        <v>436</v>
      </c>
      <c r="F1175" s="178">
        <v>46085.0</v>
      </c>
      <c r="G1175" s="91">
        <v>9422.0</v>
      </c>
      <c r="H1175" s="91" t="s">
        <v>12329</v>
      </c>
      <c r="I1175" s="97" t="s">
        <v>12330</v>
      </c>
      <c r="J1175" s="97" t="s">
        <v>12331</v>
      </c>
      <c r="K1175" s="313" t="s">
        <v>12331</v>
      </c>
      <c r="L1175" s="91" t="s">
        <v>12332</v>
      </c>
      <c r="M1175" s="91" t="s">
        <v>12332</v>
      </c>
      <c r="N1175" s="183">
        <v>45777.0</v>
      </c>
      <c r="O1175" s="176">
        <v>45834.0</v>
      </c>
      <c r="P1175" s="91" t="s">
        <v>143</v>
      </c>
      <c r="Q1175" s="91">
        <v>1.0</v>
      </c>
      <c r="R1175" s="179" t="s">
        <v>126</v>
      </c>
      <c r="S1175" s="179" t="s">
        <v>145</v>
      </c>
      <c r="T1175" s="179" t="s">
        <v>101</v>
      </c>
      <c r="U1175" s="179" t="s">
        <v>131</v>
      </c>
      <c r="V1175" s="182"/>
      <c r="W1175" s="179" t="s">
        <v>1035</v>
      </c>
      <c r="X1175" s="182"/>
      <c r="Y1175" s="616"/>
      <c r="Z1175" s="88"/>
      <c r="AA1175" s="88"/>
    </row>
    <row r="1176" ht="22.5" customHeight="1">
      <c r="A1176" s="91">
        <f>COUNTIF('Call &amp; Chat K.-Laura'!$H$279:$H$1191,H1176)</f>
        <v>1</v>
      </c>
      <c r="B1176" s="176">
        <v>46085.0</v>
      </c>
      <c r="C1176" s="91" t="s">
        <v>83</v>
      </c>
      <c r="D1176" s="91" t="s">
        <v>125</v>
      </c>
      <c r="E1176" s="91">
        <f t="shared" si="1"/>
        <v>437</v>
      </c>
      <c r="F1176" s="178">
        <v>46085.0</v>
      </c>
      <c r="G1176" s="91">
        <v>9423.0</v>
      </c>
      <c r="H1176" s="91" t="s">
        <v>12334</v>
      </c>
      <c r="I1176" s="97" t="s">
        <v>12335</v>
      </c>
      <c r="J1176" s="97" t="s">
        <v>12337</v>
      </c>
      <c r="K1176" s="313" t="s">
        <v>12337</v>
      </c>
      <c r="L1176" s="182"/>
      <c r="M1176" s="91" t="s">
        <v>12338</v>
      </c>
      <c r="N1176" s="183">
        <v>45777.0</v>
      </c>
      <c r="O1176" s="176">
        <v>45834.0</v>
      </c>
      <c r="P1176" s="91" t="s">
        <v>115</v>
      </c>
      <c r="Q1176" s="91">
        <v>1.0</v>
      </c>
      <c r="R1176" s="179" t="s">
        <v>251</v>
      </c>
      <c r="S1176" s="179" t="s">
        <v>145</v>
      </c>
      <c r="T1176" s="179" t="s">
        <v>101</v>
      </c>
      <c r="U1176" s="179" t="s">
        <v>131</v>
      </c>
      <c r="V1176" s="182"/>
      <c r="W1176" s="179" t="s">
        <v>1035</v>
      </c>
      <c r="X1176" s="182"/>
      <c r="Y1176" s="616"/>
      <c r="Z1176" s="88"/>
      <c r="AA1176" s="88"/>
    </row>
    <row r="1177" ht="22.5" customHeight="1">
      <c r="A1177" s="91">
        <f>COUNTIF('Call &amp; Chat K.-Laura'!$H$279:$H$1191,H1177)</f>
        <v>1</v>
      </c>
      <c r="B1177" s="176">
        <v>46085.0</v>
      </c>
      <c r="C1177" s="91" t="s">
        <v>83</v>
      </c>
      <c r="D1177" s="91" t="s">
        <v>125</v>
      </c>
      <c r="E1177" s="91">
        <f t="shared" si="1"/>
        <v>438</v>
      </c>
      <c r="F1177" s="178">
        <v>46085.0</v>
      </c>
      <c r="G1177" s="91">
        <v>9427.0</v>
      </c>
      <c r="H1177" s="91" t="s">
        <v>12339</v>
      </c>
      <c r="I1177" s="97" t="s">
        <v>12340</v>
      </c>
      <c r="J1177" s="97" t="s">
        <v>12341</v>
      </c>
      <c r="K1177" s="313" t="s">
        <v>12341</v>
      </c>
      <c r="L1177" s="182"/>
      <c r="M1177" s="91" t="s">
        <v>12342</v>
      </c>
      <c r="N1177" s="183">
        <v>45779.0</v>
      </c>
      <c r="O1177" s="176">
        <v>45834.0</v>
      </c>
      <c r="P1177" s="91" t="s">
        <v>124</v>
      </c>
      <c r="Q1177" s="91">
        <v>1.0</v>
      </c>
      <c r="R1177" s="179" t="s">
        <v>126</v>
      </c>
      <c r="S1177" s="179" t="s">
        <v>145</v>
      </c>
      <c r="T1177" s="179" t="s">
        <v>101</v>
      </c>
      <c r="U1177" s="179" t="s">
        <v>131</v>
      </c>
      <c r="V1177" s="182"/>
      <c r="W1177" s="179" t="s">
        <v>1035</v>
      </c>
      <c r="X1177" s="182"/>
      <c r="Y1177" s="616"/>
      <c r="Z1177" s="88"/>
      <c r="AA1177" s="88"/>
    </row>
    <row r="1178" ht="22.5" customHeight="1">
      <c r="A1178" s="91">
        <f>COUNTIF('Call &amp; Chat K.-Laura'!$H$279:$H$1191,H1178)</f>
        <v>1</v>
      </c>
      <c r="B1178" s="176">
        <v>46085.0</v>
      </c>
      <c r="C1178" s="91" t="s">
        <v>83</v>
      </c>
      <c r="D1178" s="91" t="s">
        <v>125</v>
      </c>
      <c r="E1178" s="91">
        <f t="shared" si="1"/>
        <v>439</v>
      </c>
      <c r="F1178" s="178">
        <v>46085.0</v>
      </c>
      <c r="G1178" s="91">
        <v>9428.0</v>
      </c>
      <c r="H1178" s="91" t="s">
        <v>10551</v>
      </c>
      <c r="I1178" s="97" t="s">
        <v>10552</v>
      </c>
      <c r="J1178" s="97" t="s">
        <v>10553</v>
      </c>
      <c r="K1178" s="313" t="s">
        <v>10553</v>
      </c>
      <c r="L1178" s="91" t="s">
        <v>10554</v>
      </c>
      <c r="M1178" s="91" t="s">
        <v>10554</v>
      </c>
      <c r="N1178" s="183">
        <v>45779.0</v>
      </c>
      <c r="O1178" s="176">
        <v>45834.0</v>
      </c>
      <c r="P1178" s="91" t="s">
        <v>124</v>
      </c>
      <c r="Q1178" s="91">
        <v>1.0</v>
      </c>
      <c r="R1178" s="179" t="s">
        <v>126</v>
      </c>
      <c r="S1178" s="179" t="s">
        <v>145</v>
      </c>
      <c r="T1178" s="179" t="s">
        <v>101</v>
      </c>
      <c r="U1178" s="179" t="s">
        <v>131</v>
      </c>
      <c r="V1178" s="182"/>
      <c r="W1178" s="179" t="s">
        <v>1035</v>
      </c>
      <c r="X1178" s="182"/>
      <c r="Y1178" s="616"/>
      <c r="Z1178" s="88"/>
      <c r="AA1178" s="88"/>
    </row>
    <row r="1179" ht="22.5" customHeight="1">
      <c r="A1179" s="91">
        <f>COUNTIF('Call &amp; Chat K.-Laura'!$H$279:$H$1191,H1179)</f>
        <v>1</v>
      </c>
      <c r="B1179" s="176">
        <v>46085.0</v>
      </c>
      <c r="C1179" s="91" t="s">
        <v>83</v>
      </c>
      <c r="D1179" s="91" t="s">
        <v>125</v>
      </c>
      <c r="E1179" s="91">
        <f t="shared" si="1"/>
        <v>440</v>
      </c>
      <c r="F1179" s="178">
        <v>46085.0</v>
      </c>
      <c r="G1179" s="91">
        <v>9430.0</v>
      </c>
      <c r="H1179" s="91" t="s">
        <v>10561</v>
      </c>
      <c r="I1179" s="97" t="s">
        <v>12348</v>
      </c>
      <c r="J1179" s="97" t="s">
        <v>10563</v>
      </c>
      <c r="K1179" s="313" t="s">
        <v>10563</v>
      </c>
      <c r="L1179" s="182"/>
      <c r="M1179" s="91" t="s">
        <v>10566</v>
      </c>
      <c r="N1179" s="183">
        <v>45779.0</v>
      </c>
      <c r="O1179" s="176">
        <v>45834.0</v>
      </c>
      <c r="P1179" s="91" t="s">
        <v>461</v>
      </c>
      <c r="Q1179" s="91">
        <v>1.0</v>
      </c>
      <c r="R1179" s="179" t="s">
        <v>126</v>
      </c>
      <c r="S1179" s="179" t="s">
        <v>145</v>
      </c>
      <c r="T1179" s="179" t="s">
        <v>101</v>
      </c>
      <c r="U1179" s="179" t="s">
        <v>131</v>
      </c>
      <c r="V1179" s="182"/>
      <c r="W1179" s="179" t="s">
        <v>1035</v>
      </c>
      <c r="X1179" s="182"/>
      <c r="Y1179" s="616"/>
      <c r="Z1179" s="88"/>
      <c r="AA1179" s="88"/>
    </row>
    <row r="1180" ht="22.5" customHeight="1">
      <c r="A1180" s="91">
        <f>COUNTIF('Call &amp; Chat K.-Laura'!$H$279:$H$1191,H1180)</f>
        <v>1</v>
      </c>
      <c r="B1180" s="176">
        <v>46085.0</v>
      </c>
      <c r="C1180" s="91" t="s">
        <v>83</v>
      </c>
      <c r="D1180" s="91" t="s">
        <v>125</v>
      </c>
      <c r="E1180" s="91">
        <f t="shared" si="1"/>
        <v>441</v>
      </c>
      <c r="F1180" s="178">
        <v>46085.0</v>
      </c>
      <c r="G1180" s="91">
        <v>9431.0</v>
      </c>
      <c r="H1180" s="91" t="s">
        <v>12350</v>
      </c>
      <c r="I1180" s="97" t="s">
        <v>12351</v>
      </c>
      <c r="J1180" s="97" t="s">
        <v>12353</v>
      </c>
      <c r="K1180" s="313" t="s">
        <v>12353</v>
      </c>
      <c r="L1180" s="182"/>
      <c r="M1180" s="91" t="s">
        <v>12355</v>
      </c>
      <c r="N1180" s="183">
        <v>45780.0</v>
      </c>
      <c r="O1180" s="176">
        <v>45834.0</v>
      </c>
      <c r="P1180" s="91" t="s">
        <v>124</v>
      </c>
      <c r="Q1180" s="91">
        <v>1.0</v>
      </c>
      <c r="R1180" s="179" t="s">
        <v>126</v>
      </c>
      <c r="S1180" s="179" t="s">
        <v>145</v>
      </c>
      <c r="T1180" s="179" t="s">
        <v>101</v>
      </c>
      <c r="U1180" s="179" t="s">
        <v>131</v>
      </c>
      <c r="V1180" s="182"/>
      <c r="W1180" s="179" t="s">
        <v>1035</v>
      </c>
      <c r="X1180" s="182"/>
      <c r="Y1180" s="616"/>
      <c r="Z1180" s="88"/>
      <c r="AA1180" s="88"/>
    </row>
    <row r="1181" ht="22.5" customHeight="1">
      <c r="A1181" s="91">
        <f>COUNTIF('Call &amp; Chat K.-Laura'!$H$279:$H$1191,H1181)</f>
        <v>1</v>
      </c>
      <c r="B1181" s="176">
        <v>46085.0</v>
      </c>
      <c r="C1181" s="91" t="s">
        <v>83</v>
      </c>
      <c r="D1181" s="91" t="s">
        <v>125</v>
      </c>
      <c r="E1181" s="91">
        <f t="shared" si="1"/>
        <v>442</v>
      </c>
      <c r="F1181" s="178">
        <v>46085.0</v>
      </c>
      <c r="G1181" s="91">
        <v>9432.0</v>
      </c>
      <c r="H1181" s="91" t="s">
        <v>12356</v>
      </c>
      <c r="I1181" s="97" t="s">
        <v>12357</v>
      </c>
      <c r="J1181" s="97" t="s">
        <v>12358</v>
      </c>
      <c r="K1181" s="313" t="s">
        <v>12358</v>
      </c>
      <c r="L1181" s="91" t="s">
        <v>12359</v>
      </c>
      <c r="M1181" s="91" t="s">
        <v>12360</v>
      </c>
      <c r="N1181" s="183">
        <v>45780.0</v>
      </c>
      <c r="O1181" s="176">
        <v>45834.0</v>
      </c>
      <c r="P1181" s="91" t="s">
        <v>124</v>
      </c>
      <c r="Q1181" s="91">
        <v>0.0</v>
      </c>
      <c r="R1181" s="179" t="s">
        <v>292</v>
      </c>
      <c r="S1181" s="179" t="s">
        <v>145</v>
      </c>
      <c r="T1181" s="179" t="s">
        <v>101</v>
      </c>
      <c r="U1181" s="179" t="s">
        <v>664</v>
      </c>
      <c r="V1181" s="182"/>
      <c r="W1181" s="179" t="s">
        <v>1035</v>
      </c>
      <c r="X1181" s="182"/>
      <c r="Y1181" s="180" t="s">
        <v>12361</v>
      </c>
      <c r="Z1181" s="88"/>
      <c r="AA1181" s="88"/>
    </row>
    <row r="1182" ht="22.5" customHeight="1">
      <c r="A1182" s="91">
        <f>COUNTIF('Call &amp; Chat K.-Laura'!$H$279:$H$1191,H1182)</f>
        <v>1</v>
      </c>
      <c r="B1182" s="176">
        <v>46085.0</v>
      </c>
      <c r="C1182" s="91" t="s">
        <v>83</v>
      </c>
      <c r="D1182" s="91" t="s">
        <v>125</v>
      </c>
      <c r="E1182" s="91">
        <f t="shared" si="1"/>
        <v>443</v>
      </c>
      <c r="F1182" s="178">
        <v>46085.0</v>
      </c>
      <c r="G1182" s="91">
        <v>9435.0</v>
      </c>
      <c r="H1182" s="91" t="s">
        <v>12362</v>
      </c>
      <c r="I1182" s="97" t="s">
        <v>12363</v>
      </c>
      <c r="J1182" s="97" t="s">
        <v>12364</v>
      </c>
      <c r="K1182" s="313" t="s">
        <v>12364</v>
      </c>
      <c r="L1182" s="91" t="s">
        <v>12365</v>
      </c>
      <c r="M1182" s="91" t="s">
        <v>12365</v>
      </c>
      <c r="N1182" s="183">
        <v>45780.0</v>
      </c>
      <c r="O1182" s="176">
        <v>45834.0</v>
      </c>
      <c r="P1182" s="91" t="s">
        <v>98</v>
      </c>
      <c r="Q1182" s="91">
        <v>1.0</v>
      </c>
      <c r="R1182" s="179" t="s">
        <v>350</v>
      </c>
      <c r="S1182" s="179" t="s">
        <v>145</v>
      </c>
      <c r="T1182" s="179" t="s">
        <v>101</v>
      </c>
      <c r="U1182" s="179" t="s">
        <v>131</v>
      </c>
      <c r="V1182" s="182"/>
      <c r="W1182" s="179" t="s">
        <v>1035</v>
      </c>
      <c r="X1182" s="182"/>
      <c r="Y1182" s="616"/>
      <c r="Z1182" s="88"/>
      <c r="AA1182" s="88"/>
    </row>
    <row r="1183" ht="22.5" customHeight="1">
      <c r="A1183" s="91">
        <f>COUNTIF('Call &amp; Chat K.-Laura'!$H$279:$H$1191,H1183)</f>
        <v>1</v>
      </c>
      <c r="B1183" s="176">
        <v>46085.0</v>
      </c>
      <c r="C1183" s="91" t="s">
        <v>83</v>
      </c>
      <c r="D1183" s="91" t="s">
        <v>125</v>
      </c>
      <c r="E1183" s="91">
        <f t="shared" si="1"/>
        <v>444</v>
      </c>
      <c r="F1183" s="178">
        <v>46085.0</v>
      </c>
      <c r="G1183" s="91">
        <v>9436.0</v>
      </c>
      <c r="H1183" s="91" t="s">
        <v>12366</v>
      </c>
      <c r="I1183" s="97" t="s">
        <v>12367</v>
      </c>
      <c r="J1183" s="97" t="s">
        <v>12368</v>
      </c>
      <c r="K1183" s="313" t="s">
        <v>12368</v>
      </c>
      <c r="L1183" s="91" t="s">
        <v>12369</v>
      </c>
      <c r="M1183" s="91" t="s">
        <v>12370</v>
      </c>
      <c r="N1183" s="183">
        <v>45781.0</v>
      </c>
      <c r="O1183" s="176">
        <v>45834.0</v>
      </c>
      <c r="P1183" s="91" t="s">
        <v>143</v>
      </c>
      <c r="Q1183" s="91">
        <v>0.0</v>
      </c>
      <c r="R1183" s="179" t="s">
        <v>251</v>
      </c>
      <c r="S1183" s="179" t="s">
        <v>127</v>
      </c>
      <c r="T1183" s="179" t="s">
        <v>128</v>
      </c>
      <c r="U1183" s="179" t="s">
        <v>131</v>
      </c>
      <c r="V1183" s="182"/>
      <c r="W1183" s="179" t="s">
        <v>1035</v>
      </c>
      <c r="X1183" s="182"/>
      <c r="Y1183" s="180" t="s">
        <v>11952</v>
      </c>
      <c r="Z1183" s="88"/>
      <c r="AA1183" s="88"/>
    </row>
    <row r="1184" ht="22.5" customHeight="1">
      <c r="A1184" s="91">
        <f>COUNTIF('Call &amp; Chat K.-Laura'!$H$279:$H$1191,H1184)</f>
        <v>1</v>
      </c>
      <c r="B1184" s="176">
        <v>46085.0</v>
      </c>
      <c r="C1184" s="91" t="s">
        <v>83</v>
      </c>
      <c r="D1184" s="91" t="s">
        <v>125</v>
      </c>
      <c r="E1184" s="91">
        <f t="shared" si="1"/>
        <v>445</v>
      </c>
      <c r="F1184" s="178">
        <v>46085.0</v>
      </c>
      <c r="G1184" s="91">
        <v>9438.0</v>
      </c>
      <c r="H1184" s="91" t="s">
        <v>12372</v>
      </c>
      <c r="I1184" s="97" t="s">
        <v>12373</v>
      </c>
      <c r="J1184" s="97" t="s">
        <v>10577</v>
      </c>
      <c r="K1184" s="313" t="s">
        <v>10577</v>
      </c>
      <c r="L1184" s="91" t="s">
        <v>10578</v>
      </c>
      <c r="M1184" s="91" t="s">
        <v>10578</v>
      </c>
      <c r="N1184" s="183">
        <v>45781.0</v>
      </c>
      <c r="O1184" s="176">
        <v>45834.0</v>
      </c>
      <c r="P1184" s="91" t="s">
        <v>124</v>
      </c>
      <c r="Q1184" s="91">
        <v>1.0</v>
      </c>
      <c r="R1184" s="179" t="s">
        <v>126</v>
      </c>
      <c r="S1184" s="179" t="s">
        <v>145</v>
      </c>
      <c r="T1184" s="179" t="s">
        <v>101</v>
      </c>
      <c r="U1184" s="179" t="s">
        <v>131</v>
      </c>
      <c r="V1184" s="182"/>
      <c r="W1184" s="179" t="s">
        <v>1035</v>
      </c>
      <c r="X1184" s="182"/>
      <c r="Y1184" s="616"/>
      <c r="Z1184" s="88"/>
      <c r="AA1184" s="88"/>
    </row>
    <row r="1185" ht="22.5" customHeight="1">
      <c r="A1185" s="91">
        <f>COUNTIF('Call &amp; Chat K.-Laura'!$H$279:$H$1191,H1185)</f>
        <v>1</v>
      </c>
      <c r="B1185" s="176">
        <v>46085.0</v>
      </c>
      <c r="C1185" s="91" t="s">
        <v>83</v>
      </c>
      <c r="D1185" s="91" t="s">
        <v>125</v>
      </c>
      <c r="E1185" s="91">
        <f t="shared" si="1"/>
        <v>446</v>
      </c>
      <c r="F1185" s="178">
        <v>46085.0</v>
      </c>
      <c r="G1185" s="91">
        <v>9439.0</v>
      </c>
      <c r="H1185" s="91" t="s">
        <v>10575</v>
      </c>
      <c r="I1185" s="97" t="s">
        <v>10576</v>
      </c>
      <c r="J1185" s="97" t="s">
        <v>10577</v>
      </c>
      <c r="K1185" s="313" t="s">
        <v>10577</v>
      </c>
      <c r="L1185" s="91" t="s">
        <v>10578</v>
      </c>
      <c r="M1185" s="91" t="s">
        <v>10579</v>
      </c>
      <c r="N1185" s="183">
        <v>45781.0</v>
      </c>
      <c r="O1185" s="176">
        <v>45834.0</v>
      </c>
      <c r="P1185" s="91" t="s">
        <v>294</v>
      </c>
      <c r="Q1185" s="91">
        <v>1.0</v>
      </c>
      <c r="R1185" s="179" t="s">
        <v>126</v>
      </c>
      <c r="S1185" s="179" t="s">
        <v>145</v>
      </c>
      <c r="T1185" s="179" t="s">
        <v>101</v>
      </c>
      <c r="U1185" s="179" t="s">
        <v>131</v>
      </c>
      <c r="V1185" s="182"/>
      <c r="W1185" s="179" t="s">
        <v>1035</v>
      </c>
      <c r="X1185" s="182"/>
      <c r="Y1185" s="616"/>
      <c r="Z1185" s="88"/>
      <c r="AA1185" s="88"/>
    </row>
    <row r="1186" ht="22.5" customHeight="1">
      <c r="A1186" s="91">
        <f>COUNTIF('Call &amp; Chat K.-Laura'!$H$279:$H$1191,H1186)</f>
        <v>1</v>
      </c>
      <c r="B1186" s="176">
        <v>46085.0</v>
      </c>
      <c r="C1186" s="91" t="s">
        <v>83</v>
      </c>
      <c r="D1186" s="91" t="s">
        <v>125</v>
      </c>
      <c r="E1186" s="91">
        <f t="shared" si="1"/>
        <v>447</v>
      </c>
      <c r="F1186" s="178">
        <v>46085.0</v>
      </c>
      <c r="G1186" s="91">
        <v>9441.0</v>
      </c>
      <c r="H1186" s="91" t="s">
        <v>12376</v>
      </c>
      <c r="I1186" s="97" t="s">
        <v>12377</v>
      </c>
      <c r="J1186" s="97" t="s">
        <v>12378</v>
      </c>
      <c r="K1186" s="313" t="s">
        <v>12378</v>
      </c>
      <c r="L1186" s="91" t="s">
        <v>12379</v>
      </c>
      <c r="M1186" s="91" t="s">
        <v>12379</v>
      </c>
      <c r="N1186" s="183">
        <v>45782.0</v>
      </c>
      <c r="O1186" s="176">
        <v>45834.0</v>
      </c>
      <c r="P1186" s="91" t="s">
        <v>124</v>
      </c>
      <c r="Q1186" s="91">
        <v>1.0</v>
      </c>
      <c r="R1186" s="179" t="s">
        <v>126</v>
      </c>
      <c r="S1186" s="179" t="s">
        <v>145</v>
      </c>
      <c r="T1186" s="179" t="s">
        <v>101</v>
      </c>
      <c r="U1186" s="179" t="s">
        <v>131</v>
      </c>
      <c r="V1186" s="182"/>
      <c r="W1186" s="179" t="s">
        <v>1035</v>
      </c>
      <c r="X1186" s="182"/>
      <c r="Y1186" s="616"/>
      <c r="Z1186" s="88"/>
      <c r="AA1186" s="88"/>
    </row>
    <row r="1187" ht="22.5" customHeight="1">
      <c r="A1187" s="91">
        <f>COUNTIF('Call &amp; Chat K.-Laura'!$H$279:$H$1191,H1187)</f>
        <v>1</v>
      </c>
      <c r="B1187" s="176">
        <v>46085.0</v>
      </c>
      <c r="C1187" s="91" t="s">
        <v>83</v>
      </c>
      <c r="D1187" s="91" t="s">
        <v>125</v>
      </c>
      <c r="E1187" s="91">
        <f t="shared" si="1"/>
        <v>448</v>
      </c>
      <c r="F1187" s="178">
        <v>46085.0</v>
      </c>
      <c r="G1187" s="91">
        <v>9446.0</v>
      </c>
      <c r="H1187" s="91" t="s">
        <v>12380</v>
      </c>
      <c r="I1187" s="97" t="s">
        <v>12381</v>
      </c>
      <c r="J1187" s="97" t="s">
        <v>8474</v>
      </c>
      <c r="K1187" s="313" t="s">
        <v>8474</v>
      </c>
      <c r="L1187" s="182"/>
      <c r="M1187" s="91" t="s">
        <v>12382</v>
      </c>
      <c r="N1187" s="183">
        <v>45784.0</v>
      </c>
      <c r="O1187" s="176">
        <v>45834.0</v>
      </c>
      <c r="P1187" s="91" t="s">
        <v>143</v>
      </c>
      <c r="Q1187" s="91">
        <v>0.0</v>
      </c>
      <c r="R1187" s="179" t="s">
        <v>251</v>
      </c>
      <c r="S1187" s="179" t="s">
        <v>127</v>
      </c>
      <c r="T1187" s="179" t="s">
        <v>128</v>
      </c>
      <c r="U1187" s="179" t="s">
        <v>131</v>
      </c>
      <c r="V1187" s="182"/>
      <c r="W1187" s="179" t="s">
        <v>1035</v>
      </c>
      <c r="X1187" s="182"/>
      <c r="Y1187" s="180" t="s">
        <v>11952</v>
      </c>
      <c r="Z1187" s="88"/>
      <c r="AA1187" s="88"/>
    </row>
    <row r="1188" ht="22.5" customHeight="1">
      <c r="A1188" s="91">
        <f>COUNTIF('Call &amp; Chat K.-Laura'!$H$279:$H$1191,H1188)</f>
        <v>1</v>
      </c>
      <c r="B1188" s="176">
        <v>46085.0</v>
      </c>
      <c r="C1188" s="91" t="s">
        <v>83</v>
      </c>
      <c r="D1188" s="91" t="s">
        <v>125</v>
      </c>
      <c r="E1188" s="91">
        <f t="shared" si="1"/>
        <v>449</v>
      </c>
      <c r="F1188" s="178">
        <v>46085.0</v>
      </c>
      <c r="G1188" s="91">
        <v>9447.0</v>
      </c>
      <c r="H1188" s="91" t="s">
        <v>12383</v>
      </c>
      <c r="I1188" s="97" t="s">
        <v>12384</v>
      </c>
      <c r="J1188" s="97" t="s">
        <v>12385</v>
      </c>
      <c r="K1188" s="313" t="s">
        <v>12385</v>
      </c>
      <c r="L1188" s="91" t="s">
        <v>12386</v>
      </c>
      <c r="M1188" s="91" t="s">
        <v>12387</v>
      </c>
      <c r="N1188" s="183">
        <v>45784.0</v>
      </c>
      <c r="O1188" s="176">
        <v>45834.0</v>
      </c>
      <c r="P1188" s="91" t="s">
        <v>124</v>
      </c>
      <c r="Q1188" s="91">
        <v>1.0</v>
      </c>
      <c r="R1188" s="179" t="s">
        <v>126</v>
      </c>
      <c r="S1188" s="179" t="s">
        <v>145</v>
      </c>
      <c r="T1188" s="179" t="s">
        <v>101</v>
      </c>
      <c r="U1188" s="179" t="s">
        <v>131</v>
      </c>
      <c r="V1188" s="182"/>
      <c r="W1188" s="179" t="s">
        <v>1035</v>
      </c>
      <c r="X1188" s="182"/>
      <c r="Y1188" s="616"/>
      <c r="Z1188" s="88"/>
      <c r="AA1188" s="88"/>
    </row>
    <row r="1189" ht="22.5" customHeight="1">
      <c r="A1189" s="91">
        <f>COUNTIF('Call &amp; Chat K.-Laura'!$H$279:$H$1191,H1189)</f>
        <v>1</v>
      </c>
      <c r="B1189" s="176">
        <v>46085.0</v>
      </c>
      <c r="C1189" s="91" t="s">
        <v>83</v>
      </c>
      <c r="D1189" s="91" t="s">
        <v>125</v>
      </c>
      <c r="E1189" s="91">
        <f t="shared" si="1"/>
        <v>450</v>
      </c>
      <c r="F1189" s="178">
        <v>46085.0</v>
      </c>
      <c r="G1189" s="91">
        <v>9448.0</v>
      </c>
      <c r="H1189" s="91" t="s">
        <v>10589</v>
      </c>
      <c r="I1189" s="97" t="s">
        <v>10590</v>
      </c>
      <c r="J1189" s="97" t="s">
        <v>10590</v>
      </c>
      <c r="K1189" s="313" t="s">
        <v>10590</v>
      </c>
      <c r="L1189" s="91" t="s">
        <v>10591</v>
      </c>
      <c r="M1189" s="91" t="s">
        <v>10591</v>
      </c>
      <c r="N1189" s="183">
        <v>45784.0</v>
      </c>
      <c r="O1189" s="176">
        <v>45834.0</v>
      </c>
      <c r="P1189" s="91" t="s">
        <v>124</v>
      </c>
      <c r="Q1189" s="91">
        <v>1.0</v>
      </c>
      <c r="R1189" s="179" t="s">
        <v>126</v>
      </c>
      <c r="S1189" s="179" t="s">
        <v>145</v>
      </c>
      <c r="T1189" s="179" t="s">
        <v>101</v>
      </c>
      <c r="U1189" s="179" t="s">
        <v>131</v>
      </c>
      <c r="V1189" s="182"/>
      <c r="W1189" s="179" t="s">
        <v>1035</v>
      </c>
      <c r="X1189" s="182"/>
      <c r="Y1189" s="616"/>
      <c r="Z1189" s="88"/>
      <c r="AA1189" s="88"/>
    </row>
    <row r="1190" ht="22.5" customHeight="1">
      <c r="A1190" s="91">
        <f>COUNTIF('Call &amp; Chat K.-Laura'!$H$279:$H$1191,H1190)</f>
        <v>1</v>
      </c>
      <c r="B1190" s="176">
        <v>46085.0</v>
      </c>
      <c r="C1190" s="91" t="s">
        <v>83</v>
      </c>
      <c r="D1190" s="91" t="s">
        <v>125</v>
      </c>
      <c r="E1190" s="91">
        <f t="shared" si="1"/>
        <v>451</v>
      </c>
      <c r="F1190" s="178">
        <v>46085.0</v>
      </c>
      <c r="G1190" s="91">
        <v>9451.0</v>
      </c>
      <c r="H1190" s="91" t="s">
        <v>12389</v>
      </c>
      <c r="I1190" s="97" t="s">
        <v>12390</v>
      </c>
      <c r="J1190" s="97" t="s">
        <v>12391</v>
      </c>
      <c r="K1190" s="313" t="s">
        <v>12391</v>
      </c>
      <c r="L1190" s="91" t="s">
        <v>12392</v>
      </c>
      <c r="M1190" s="91" t="s">
        <v>12393</v>
      </c>
      <c r="N1190" s="183">
        <v>45785.0</v>
      </c>
      <c r="O1190" s="176">
        <v>45834.0</v>
      </c>
      <c r="P1190" s="91" t="s">
        <v>124</v>
      </c>
      <c r="Q1190" s="91">
        <v>1.0</v>
      </c>
      <c r="R1190" s="179" t="s">
        <v>350</v>
      </c>
      <c r="S1190" s="179" t="s">
        <v>145</v>
      </c>
      <c r="T1190" s="179" t="s">
        <v>128</v>
      </c>
      <c r="U1190" s="179" t="s">
        <v>131</v>
      </c>
      <c r="V1190" s="182"/>
      <c r="W1190" s="179" t="s">
        <v>1035</v>
      </c>
      <c r="X1190" s="182"/>
      <c r="Y1190" s="616"/>
      <c r="Z1190" s="88"/>
      <c r="AA1190" s="88"/>
    </row>
    <row r="1191" ht="22.5" customHeight="1">
      <c r="A1191" s="91">
        <f>COUNTIF('Call &amp; Chat K.-Laura'!$H$279:$H$1191,H1191)</f>
        <v>1</v>
      </c>
      <c r="B1191" s="176">
        <v>46085.0</v>
      </c>
      <c r="C1191" s="91" t="s">
        <v>83</v>
      </c>
      <c r="D1191" s="91" t="s">
        <v>125</v>
      </c>
      <c r="E1191" s="91">
        <f t="shared" si="1"/>
        <v>452</v>
      </c>
      <c r="F1191" s="178">
        <v>46085.0</v>
      </c>
      <c r="G1191" s="91">
        <v>9452.0</v>
      </c>
      <c r="H1191" s="91" t="s">
        <v>12394</v>
      </c>
      <c r="I1191" s="97" t="s">
        <v>12395</v>
      </c>
      <c r="J1191" s="97" t="s">
        <v>12396</v>
      </c>
      <c r="K1191" s="886" t="s">
        <v>12396</v>
      </c>
      <c r="L1191" s="91" t="s">
        <v>12397</v>
      </c>
      <c r="M1191" s="91" t="s">
        <v>12397</v>
      </c>
      <c r="N1191" s="183">
        <v>45785.0</v>
      </c>
      <c r="O1191" s="176">
        <v>45834.0</v>
      </c>
      <c r="P1191" s="91" t="s">
        <v>124</v>
      </c>
      <c r="Q1191" s="91">
        <v>1.0</v>
      </c>
      <c r="R1191" s="179" t="s">
        <v>126</v>
      </c>
      <c r="S1191" s="179" t="s">
        <v>145</v>
      </c>
      <c r="T1191" s="179" t="s">
        <v>101</v>
      </c>
      <c r="U1191" s="179" t="s">
        <v>131</v>
      </c>
      <c r="V1191" s="182"/>
      <c r="W1191" s="179" t="s">
        <v>1035</v>
      </c>
      <c r="X1191" s="182"/>
      <c r="Y1191" s="616"/>
      <c r="Z1191" s="88"/>
      <c r="AA1191" s="88"/>
    </row>
  </sheetData>
  <customSheetViews>
    <customSheetView guid="{3EC51F52-E7CD-492A-BE72-927E4CB7891D}" filter="1" showAutoFilter="1">
      <autoFilter ref="$C$4:$Q$4">
        <filterColumn colId="1">
          <filters/>
        </filterColumn>
      </autoFilter>
    </customSheetView>
    <customSheetView guid="{1B9D0821-FF5D-47C6-BD8E-2BBA7D06D488}" filter="1" showAutoFilter="1">
      <autoFilter ref="$C$4:$Q$4">
        <filterColumn colId="1">
          <filters/>
        </filterColumn>
      </autoFilter>
    </customSheetView>
    <customSheetView guid="{38EF2163-8F97-4027-B079-F0073FB7CA69}" filter="1" showAutoFilter="1">
      <autoFilter ref="$C$4:$Q$4"/>
    </customSheetView>
    <customSheetView guid="{6C88D62D-6B0D-4755-BDB5-AF5190EDEAB8}" filter="1" showAutoFilter="1">
      <autoFilter ref="$C$4:$Q$4"/>
    </customSheetView>
    <customSheetView guid="{23CB7878-868B-4E76-8109-0DF22C1D89BC}" filter="1" showAutoFilter="1">
      <autoFilter ref="$C$4:$Q$4"/>
    </customSheetView>
    <customSheetView guid="{43B698CB-0DF2-4C06-8838-7EFF9BEC890F}" filter="1" showAutoFilter="1">
      <autoFilter ref="$C$4:$Z$4">
        <filterColumn colId="19">
          <filters/>
        </filterColumn>
      </autoFilter>
    </customSheetView>
    <customSheetView guid="{83F949F5-7FC3-45DD-B67F-7FAE47132FFB}" filter="1" showAutoFilter="1">
      <autoFilter ref="$C$4:$Z$4">
        <filterColumn colId="1">
          <filters/>
        </filterColumn>
        <filterColumn colId="19">
          <filters/>
        </filterColumn>
      </autoFilter>
    </customSheetView>
    <customSheetView guid="{E07E86E7-9C06-47CB-AC74-F13915F95641}" filter="1" showAutoFilter="1">
      <autoFilter ref="$C$4:$Z$4"/>
    </customSheetView>
    <customSheetView guid="{26654DB3-0FF3-4C5F-BD25-90CB92173C67}" filter="1" showAutoFilter="1">
      <autoFilter ref="$C$4:$Q$4"/>
    </customSheetView>
  </customSheetViews>
  <mergeCells count="3">
    <mergeCell ref="A1:L1"/>
    <mergeCell ref="A2:M2"/>
    <mergeCell ref="A3:M3"/>
  </mergeCells>
  <conditionalFormatting sqref="H447">
    <cfRule type="expression" dxfId="4" priority="1">
      <formula>COUNTIF($H$635:$H$728,H447)&gt;1</formula>
    </cfRule>
  </conditionalFormatting>
  <conditionalFormatting sqref="H434:H446">
    <cfRule type="expression" dxfId="4" priority="2">
      <formula>COUNTIF($H$635:$H$728,H434)&gt;1</formula>
    </cfRule>
  </conditionalFormatting>
  <conditionalFormatting sqref="H432:H433">
    <cfRule type="expression" dxfId="4" priority="3">
      <formula>COUNTIF($H$635:$H$728,H432)&gt;1</formula>
    </cfRule>
  </conditionalFormatting>
  <conditionalFormatting sqref="H395:H431">
    <cfRule type="expression" dxfId="4" priority="4">
      <formula>COUNTIF($H$635:$H$728,H395)&gt;1</formula>
    </cfRule>
  </conditionalFormatting>
  <conditionalFormatting sqref="H465:H553">
    <cfRule type="expression" dxfId="4" priority="5">
      <formula>COUNTIF($H$653:$H$746,H465)&gt;1</formula>
    </cfRule>
  </conditionalFormatting>
  <conditionalFormatting sqref="H464:H654">
    <cfRule type="expression" dxfId="4" priority="6">
      <formula>COUNTIF($H$650:$H$743,H464)&gt;1</formula>
    </cfRule>
  </conditionalFormatting>
  <conditionalFormatting sqref="H1041:H1043 H1090:H1093 H1131:H1140 H1191">
    <cfRule type="expression" dxfId="4" priority="7">
      <formula>COUNTIF($H$288:$H$963,H1041)&gt;1</formula>
    </cfRule>
  </conditionalFormatting>
  <conditionalFormatting sqref="H1039:H1040">
    <cfRule type="expression" dxfId="4" priority="8">
      <formula>COUNTIF($H$288:$H$963,H1039)&gt;1</formula>
    </cfRule>
  </conditionalFormatting>
  <conditionalFormatting sqref="H1027:H1038">
    <cfRule type="expression" dxfId="4" priority="9">
      <formula>COUNTIF($H$288:$H$963,H1027)&gt;1</formula>
    </cfRule>
  </conditionalFormatting>
  <conditionalFormatting sqref="H1023:H1026">
    <cfRule type="expression" dxfId="4" priority="10">
      <formula>COUNTIF($H$288:$H$963,H1023)&gt;1</formula>
    </cfRule>
  </conditionalFormatting>
  <conditionalFormatting sqref="H1008:H1022">
    <cfRule type="expression" dxfId="4" priority="11">
      <formula>COUNTIF($H$288:$H$963,H1008)&gt;1</formula>
    </cfRule>
  </conditionalFormatting>
  <conditionalFormatting sqref="H1007">
    <cfRule type="expression" dxfId="4" priority="12">
      <formula>COUNTIF($H$288:$H$963,H1007)&gt;1</formula>
    </cfRule>
  </conditionalFormatting>
  <conditionalFormatting sqref="H1004:H1006">
    <cfRule type="expression" dxfId="4" priority="13">
      <formula>COUNTIF($H$288:$H$963,H1004)&gt;1</formula>
    </cfRule>
  </conditionalFormatting>
  <conditionalFormatting sqref="H1003">
    <cfRule type="expression" dxfId="4" priority="14">
      <formula>COUNTIF($H$288:$H$963,H1003)&gt;1</formula>
    </cfRule>
  </conditionalFormatting>
  <conditionalFormatting sqref="H998:H1002">
    <cfRule type="expression" dxfId="4" priority="15">
      <formula>COUNTIF($H$288:$H$963,H998)&gt;1</formula>
    </cfRule>
  </conditionalFormatting>
  <conditionalFormatting sqref="H994:H997">
    <cfRule type="expression" dxfId="4" priority="16">
      <formula>COUNTIF($H$288:$H$963,H994)&gt;1</formula>
    </cfRule>
  </conditionalFormatting>
  <conditionalFormatting sqref="H993">
    <cfRule type="expression" dxfId="4" priority="17">
      <formula>COUNTIF($H$288:$H$963,H993)&gt;1</formula>
    </cfRule>
  </conditionalFormatting>
  <conditionalFormatting sqref="H642">
    <cfRule type="expression" dxfId="4" priority="18">
      <formula>COUNTIF($H$289:$H$1209,H642)&gt;1</formula>
    </cfRule>
  </conditionalFormatting>
  <dataValidations>
    <dataValidation type="list" allowBlank="1" showErrorMessage="1" sqref="Z5:AA1191">
      <formula1>"Audit 1 (I),Audit 1 (B),Audit 2 (I),Audit 2 (B),Audit 3 (I),Audit 3 (B),Audit 4 (i),Audit 4 (B),Audit 5 (i),Audit 6 (i),Audit 7 (i),Audit 8 (i)"</formula1>
    </dataValidation>
    <dataValidation type="list" allowBlank="1" showErrorMessage="1" sqref="W5:W1191">
      <formula1>"Basic,Business,Pro,Not yet"</formula1>
    </dataValidation>
    <dataValidation type="list" allowBlank="1" showErrorMessage="1" sqref="S5:S1191">
      <formula1>"SENT,DELIVERED,ENGAGE,INTEREST,PROSPECT,UNINTEREST,NO CHAT"</formula1>
    </dataValidation>
    <dataValidation type="list" allowBlank="1" showErrorMessage="1" sqref="T5:T1191">
      <formula1>"VALID,INVALID"</formula1>
    </dataValidation>
    <dataValidation type="list" allowBlank="1" showErrorMessage="1" sqref="Q5:Q1191">
      <formula1>"0,1,2,3"</formula1>
    </dataValidation>
    <dataValidation type="list" allowBlank="1" showErrorMessage="1" sqref="N36 R5:R1191">
      <formula1>"CONTACTED,CONNECTED,ENGAGE,INTEREST,PROSPECT,UNINTEREST,NO CALL"</formula1>
    </dataValidation>
    <dataValidation type="list" allowBlank="1" showErrorMessage="1" sqref="U5:U1191">
      <formula1>"(0) Pakai Aplikasi Lain,(0) Harga Tidak Sesuai,(0) Nomor Diblokir,(0) Fitur Tidak Sesuai,(0) Tidak Merespon,(0) Data Employee dan Trial ,(1) Usaha Baru Mulai,(1) Incoming,(2) Trial, Demo, Interaktif,(3) Berlangganan,(1) Rencana buka laundry , (0) Tidak ja"&amp;"di buka laundry"</formula1>
    </dataValidation>
    <dataValidation type="list" allowBlank="1" showErrorMessage="1" sqref="V5:V1191">
      <formula1>"Instagram,Facebook,Tiktok,Mitra,Playstore"</formula1>
    </dataValidation>
    <dataValidation type="custom" allowBlank="1" showDropDown="1" showErrorMessage="1" sqref="N5:O35 O36 B5:B1191 F5:F1191 N37:O1191">
      <formula1>OR(NOT(ISERROR(DATEVALUE(B5))), AND(ISNUMBER(B5), LEFT(CELL("format", B5))="D"))</formula1>
    </dataValidation>
  </dataValidations>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showGridLines="0" workbookViewId="0"/>
  </sheetViews>
  <sheetFormatPr customHeight="1" defaultColWidth="12.63" defaultRowHeight="15.75"/>
  <cols>
    <col customWidth="1" min="1" max="1" width="11.63"/>
    <col customWidth="1" min="2" max="2" width="7.75"/>
    <col customWidth="1" min="3" max="26" width="7.63"/>
    <col customWidth="1" min="27" max="28" width="10.13"/>
    <col customWidth="1" min="29" max="29" width="9.63"/>
  </cols>
  <sheetData>
    <row r="1">
      <c r="A1" s="168" t="s">
        <v>262</v>
      </c>
      <c r="C1" s="168" t="s">
        <v>264</v>
      </c>
      <c r="D1" s="168" t="s">
        <v>265</v>
      </c>
      <c r="E1" s="168" t="s">
        <v>1199</v>
      </c>
      <c r="F1" s="168" t="s">
        <v>155</v>
      </c>
      <c r="G1" s="168" t="s">
        <v>266</v>
      </c>
      <c r="H1" s="168" t="s">
        <v>198</v>
      </c>
      <c r="I1" s="168" t="s">
        <v>220</v>
      </c>
      <c r="J1" s="168" t="s">
        <v>267</v>
      </c>
      <c r="K1" s="168" t="s">
        <v>4075</v>
      </c>
      <c r="L1" s="168" t="s">
        <v>1210</v>
      </c>
      <c r="M1" s="169" t="s">
        <v>268</v>
      </c>
      <c r="N1" s="170"/>
      <c r="O1" s="170"/>
      <c r="P1" s="170"/>
      <c r="Q1" s="170"/>
      <c r="R1" s="170"/>
      <c r="S1" s="170"/>
      <c r="T1" s="170"/>
      <c r="U1" s="170"/>
      <c r="V1" s="170"/>
      <c r="W1" s="170"/>
      <c r="X1" s="170"/>
      <c r="Y1" s="170"/>
      <c r="Z1" s="170"/>
      <c r="AA1" s="170"/>
      <c r="AB1" s="170"/>
      <c r="AC1" s="170"/>
    </row>
    <row r="2">
      <c r="A2" s="172" t="s">
        <v>272</v>
      </c>
      <c r="B2" s="173"/>
      <c r="C2" s="174" t="str">
        <f t="shared" ref="C2:C5" si="1">SUM(#REF!)</f>
        <v>#REF!</v>
      </c>
      <c r="D2" s="174">
        <f>SUM(H34)</f>
        <v>3</v>
      </c>
      <c r="E2" s="174"/>
      <c r="F2" s="174"/>
      <c r="G2" s="174"/>
      <c r="H2" s="174"/>
      <c r="I2" s="174"/>
      <c r="J2" s="174"/>
      <c r="K2" s="174"/>
      <c r="L2" s="177"/>
      <c r="M2" s="174"/>
      <c r="N2" s="170"/>
      <c r="O2" s="170"/>
      <c r="P2" s="170"/>
      <c r="Q2" s="170"/>
      <c r="R2" s="170"/>
      <c r="S2" s="170"/>
      <c r="T2" s="170"/>
      <c r="U2" s="170"/>
      <c r="V2" s="170"/>
      <c r="W2" s="170"/>
      <c r="X2" s="170"/>
      <c r="Y2" s="170"/>
      <c r="Z2" s="170"/>
      <c r="AA2" s="170"/>
      <c r="AB2" s="170"/>
      <c r="AC2" s="170"/>
    </row>
    <row r="3">
      <c r="A3" s="172" t="s">
        <v>284</v>
      </c>
      <c r="B3" s="173"/>
      <c r="C3" s="174" t="str">
        <f t="shared" si="1"/>
        <v>#REF!</v>
      </c>
      <c r="D3" s="174">
        <f>SUM(N34)</f>
        <v>0</v>
      </c>
      <c r="E3" s="174"/>
      <c r="F3" s="174"/>
      <c r="G3" s="174"/>
      <c r="H3" s="174"/>
      <c r="I3" s="174"/>
      <c r="J3" s="174"/>
      <c r="K3" s="174"/>
      <c r="L3" s="177"/>
      <c r="M3" s="174"/>
      <c r="N3" s="170"/>
      <c r="O3" s="170"/>
      <c r="P3" s="170"/>
      <c r="Q3" s="170"/>
      <c r="R3" s="170"/>
      <c r="S3" s="170"/>
      <c r="T3" s="170"/>
      <c r="U3" s="170"/>
      <c r="V3" s="170"/>
      <c r="W3" s="170"/>
      <c r="X3" s="170"/>
      <c r="Y3" s="170"/>
      <c r="Z3" s="170"/>
      <c r="AA3" s="170"/>
      <c r="AB3" s="170"/>
      <c r="AC3" s="170"/>
    </row>
    <row r="4">
      <c r="A4" s="172" t="s">
        <v>299</v>
      </c>
      <c r="B4" s="173"/>
      <c r="C4" s="174" t="str">
        <f t="shared" si="1"/>
        <v>#REF!</v>
      </c>
      <c r="D4" s="174">
        <f>SUM(T34)</f>
        <v>0</v>
      </c>
      <c r="E4" s="174"/>
      <c r="F4" s="174"/>
      <c r="G4" s="174"/>
      <c r="H4" s="174"/>
      <c r="I4" s="174"/>
      <c r="J4" s="174"/>
      <c r="K4" s="174"/>
      <c r="L4" s="177"/>
      <c r="M4" s="174"/>
      <c r="N4" s="170"/>
      <c r="O4" s="170"/>
      <c r="P4" s="170"/>
      <c r="Q4" s="170"/>
      <c r="R4" s="170"/>
      <c r="S4" s="170"/>
      <c r="T4" s="170"/>
      <c r="U4" s="170"/>
      <c r="V4" s="170"/>
      <c r="W4" s="170"/>
      <c r="X4" s="170"/>
      <c r="Y4" s="170"/>
      <c r="Z4" s="170"/>
      <c r="AA4" s="170"/>
      <c r="AB4" s="170"/>
      <c r="AC4" s="170"/>
    </row>
    <row r="5">
      <c r="A5" s="189" t="s">
        <v>307</v>
      </c>
      <c r="B5" s="173"/>
      <c r="C5" s="191" t="str">
        <f t="shared" si="1"/>
        <v>#REF!</v>
      </c>
      <c r="D5" s="191">
        <f>SUM(AB34)</f>
        <v>48</v>
      </c>
      <c r="E5" s="196"/>
      <c r="F5" s="196"/>
      <c r="G5" s="196"/>
      <c r="H5" s="196"/>
      <c r="I5" s="196"/>
      <c r="J5" s="196"/>
      <c r="K5" s="196"/>
      <c r="L5" s="197"/>
      <c r="M5" s="196"/>
      <c r="N5" s="170"/>
      <c r="O5" s="170"/>
      <c r="P5" s="170"/>
      <c r="Q5" s="170"/>
      <c r="R5" s="170"/>
      <c r="S5" s="170"/>
      <c r="T5" s="170"/>
      <c r="U5" s="170"/>
      <c r="V5" s="170"/>
      <c r="W5" s="170"/>
      <c r="X5" s="170"/>
      <c r="Y5" s="170"/>
      <c r="Z5" s="170"/>
      <c r="AA5" s="170"/>
      <c r="AB5" s="170"/>
      <c r="AC5" s="170"/>
    </row>
    <row r="6">
      <c r="A6" s="189" t="s">
        <v>324</v>
      </c>
      <c r="B6" s="173"/>
      <c r="C6" s="191" t="str">
        <f t="shared" ref="C6:M6" si="2">SUM(C2:C4)</f>
        <v>#REF!</v>
      </c>
      <c r="D6" s="196">
        <f t="shared" si="2"/>
        <v>3</v>
      </c>
      <c r="E6" s="196">
        <f t="shared" si="2"/>
        <v>0</v>
      </c>
      <c r="F6" s="196">
        <f t="shared" si="2"/>
        <v>0</v>
      </c>
      <c r="G6" s="196">
        <f t="shared" si="2"/>
        <v>0</v>
      </c>
      <c r="H6" s="196">
        <f t="shared" si="2"/>
        <v>0</v>
      </c>
      <c r="I6" s="196">
        <f t="shared" si="2"/>
        <v>0</v>
      </c>
      <c r="J6" s="196">
        <f t="shared" si="2"/>
        <v>0</v>
      </c>
      <c r="K6" s="197">
        <f t="shared" si="2"/>
        <v>0</v>
      </c>
      <c r="L6" s="197">
        <f t="shared" si="2"/>
        <v>0</v>
      </c>
      <c r="M6" s="196">
        <f t="shared" si="2"/>
        <v>0</v>
      </c>
      <c r="N6" s="170"/>
      <c r="O6" s="170"/>
      <c r="P6" s="170"/>
      <c r="Q6" s="170"/>
      <c r="R6" s="170"/>
      <c r="S6" s="170"/>
      <c r="T6" s="170"/>
      <c r="U6" s="170"/>
      <c r="V6" s="170"/>
      <c r="W6" s="170"/>
      <c r="X6" s="170"/>
      <c r="Y6" s="170"/>
      <c r="Z6" s="170"/>
      <c r="AA6" s="170"/>
      <c r="AB6" s="170"/>
      <c r="AC6" s="170"/>
    </row>
    <row r="7">
      <c r="A7" s="204"/>
      <c r="B7" s="204"/>
      <c r="C7" s="205"/>
      <c r="H7" s="206"/>
      <c r="I7" s="206"/>
      <c r="J7" s="206"/>
      <c r="K7" s="206"/>
      <c r="L7" s="170"/>
      <c r="M7" s="170"/>
      <c r="N7" s="170"/>
      <c r="O7" s="170"/>
      <c r="P7" s="170"/>
      <c r="Q7" s="170"/>
      <c r="R7" s="170"/>
      <c r="S7" s="170"/>
      <c r="T7" s="170"/>
      <c r="U7" s="170"/>
      <c r="V7" s="170"/>
      <c r="W7" s="170"/>
      <c r="X7" s="170"/>
      <c r="Y7" s="170"/>
      <c r="Z7" s="170"/>
      <c r="AA7" s="170"/>
      <c r="AB7" s="170"/>
      <c r="AC7" s="170"/>
    </row>
    <row r="8">
      <c r="A8" s="210" t="s">
        <v>352</v>
      </c>
      <c r="B8" s="22"/>
      <c r="C8" s="22"/>
      <c r="D8" s="22"/>
      <c r="E8" s="22"/>
      <c r="F8" s="22"/>
      <c r="G8" s="22"/>
      <c r="H8" s="22"/>
      <c r="I8" s="22"/>
      <c r="J8" s="22"/>
      <c r="K8" s="22"/>
      <c r="L8" s="22"/>
      <c r="M8" s="22"/>
      <c r="N8" s="22"/>
      <c r="O8" s="22"/>
      <c r="P8" s="22"/>
      <c r="Q8" s="22"/>
      <c r="R8" s="22"/>
      <c r="S8" s="22"/>
      <c r="T8" s="25"/>
      <c r="U8" s="598"/>
      <c r="V8" s="598"/>
      <c r="W8" s="598"/>
      <c r="X8" s="598"/>
      <c r="Y8" s="598"/>
      <c r="Z8" s="598"/>
      <c r="AA8" s="216" t="s">
        <v>369</v>
      </c>
      <c r="AB8" s="218" t="s">
        <v>372</v>
      </c>
      <c r="AC8" s="168" t="s">
        <v>376</v>
      </c>
    </row>
    <row r="9">
      <c r="A9" s="218" t="s">
        <v>27</v>
      </c>
      <c r="B9" s="218" t="s">
        <v>379</v>
      </c>
      <c r="C9" s="222" t="s">
        <v>272</v>
      </c>
      <c r="D9" s="22"/>
      <c r="E9" s="22"/>
      <c r="F9" s="22"/>
      <c r="G9" s="22"/>
      <c r="H9" s="25"/>
      <c r="I9" s="223" t="s">
        <v>382</v>
      </c>
      <c r="J9" s="22"/>
      <c r="K9" s="22"/>
      <c r="L9" s="22"/>
      <c r="M9" s="22"/>
      <c r="N9" s="25"/>
      <c r="O9" s="226" t="s">
        <v>509</v>
      </c>
      <c r="P9" s="22"/>
      <c r="Q9" s="22"/>
      <c r="R9" s="22"/>
      <c r="S9" s="22"/>
      <c r="T9" s="25"/>
      <c r="U9" s="227" t="s">
        <v>393</v>
      </c>
      <c r="V9" s="22"/>
      <c r="W9" s="22"/>
      <c r="X9" s="22"/>
      <c r="Y9" s="22"/>
      <c r="Z9" s="25"/>
      <c r="AA9" s="229"/>
      <c r="AB9" s="229"/>
    </row>
    <row r="10">
      <c r="A10" s="229"/>
      <c r="B10" s="229"/>
      <c r="C10" s="222" t="s">
        <v>396</v>
      </c>
      <c r="D10" s="22"/>
      <c r="E10" s="22"/>
      <c r="F10" s="25"/>
      <c r="G10" s="218" t="s">
        <v>397</v>
      </c>
      <c r="H10" s="230" t="s">
        <v>396</v>
      </c>
      <c r="I10" s="223" t="s">
        <v>396</v>
      </c>
      <c r="J10" s="22"/>
      <c r="K10" s="22"/>
      <c r="L10" s="25"/>
      <c r="M10" s="218" t="s">
        <v>397</v>
      </c>
      <c r="N10" s="230" t="s">
        <v>396</v>
      </c>
      <c r="O10" s="226" t="s">
        <v>396</v>
      </c>
      <c r="P10" s="22"/>
      <c r="Q10" s="22"/>
      <c r="R10" s="25"/>
      <c r="S10" s="218" t="s">
        <v>397</v>
      </c>
      <c r="T10" s="230" t="s">
        <v>396</v>
      </c>
      <c r="U10" s="227" t="s">
        <v>409</v>
      </c>
      <c r="V10" s="22"/>
      <c r="W10" s="22"/>
      <c r="X10" s="25"/>
      <c r="Y10" s="234" t="s">
        <v>397</v>
      </c>
      <c r="Z10" s="235" t="s">
        <v>409</v>
      </c>
      <c r="AA10" s="229"/>
      <c r="AB10" s="229"/>
    </row>
    <row r="11">
      <c r="A11" s="236"/>
      <c r="B11" s="236"/>
      <c r="C11" s="237" t="s">
        <v>70</v>
      </c>
      <c r="D11" s="237" t="s">
        <v>71</v>
      </c>
      <c r="E11" s="237" t="s">
        <v>422</v>
      </c>
      <c r="F11" s="237" t="s">
        <v>423</v>
      </c>
      <c r="G11" s="236"/>
      <c r="H11" s="236"/>
      <c r="I11" s="239" t="s">
        <v>70</v>
      </c>
      <c r="J11" s="239" t="s">
        <v>71</v>
      </c>
      <c r="K11" s="239" t="s">
        <v>4158</v>
      </c>
      <c r="L11" s="239" t="s">
        <v>423</v>
      </c>
      <c r="M11" s="236"/>
      <c r="N11" s="236"/>
      <c r="O11" s="241" t="s">
        <v>70</v>
      </c>
      <c r="P11" s="241" t="s">
        <v>71</v>
      </c>
      <c r="Q11" s="241" t="s">
        <v>422</v>
      </c>
      <c r="R11" s="241" t="s">
        <v>423</v>
      </c>
      <c r="S11" s="236"/>
      <c r="T11" s="236"/>
      <c r="U11" s="243" t="s">
        <v>425</v>
      </c>
      <c r="V11" s="243" t="s">
        <v>71</v>
      </c>
      <c r="W11" s="243" t="s">
        <v>422</v>
      </c>
      <c r="X11" s="243" t="s">
        <v>423</v>
      </c>
      <c r="Y11" s="236"/>
      <c r="Z11" s="236"/>
      <c r="AA11" s="236"/>
      <c r="AB11" s="236"/>
    </row>
    <row r="12" ht="9.75" customHeight="1">
      <c r="A12" s="218"/>
      <c r="B12" s="218"/>
      <c r="C12" s="245"/>
      <c r="D12" s="245"/>
      <c r="E12" s="245"/>
      <c r="F12" s="245"/>
      <c r="G12" s="218"/>
      <c r="H12" s="230"/>
      <c r="I12" s="248"/>
      <c r="J12" s="248"/>
      <c r="K12" s="248"/>
      <c r="L12" s="248"/>
      <c r="M12" s="218"/>
      <c r="N12" s="230"/>
      <c r="O12" s="249"/>
      <c r="P12" s="249"/>
      <c r="Q12" s="249"/>
      <c r="R12" s="249"/>
      <c r="S12" s="218"/>
      <c r="T12" s="230"/>
      <c r="U12" s="250"/>
      <c r="V12" s="250"/>
      <c r="W12" s="250"/>
      <c r="X12" s="250"/>
      <c r="Y12" s="252"/>
      <c r="Z12" s="253"/>
      <c r="AA12" s="216"/>
      <c r="AB12" s="218"/>
    </row>
    <row r="13">
      <c r="A13" s="255" t="s">
        <v>155</v>
      </c>
      <c r="B13" s="341" t="s">
        <v>4180</v>
      </c>
      <c r="C13" s="341">
        <v>12.0</v>
      </c>
      <c r="D13" s="341">
        <v>2.0</v>
      </c>
      <c r="E13" s="341">
        <v>0.0</v>
      </c>
      <c r="F13" s="341">
        <v>0.0</v>
      </c>
      <c r="G13" s="341">
        <v>44.0</v>
      </c>
      <c r="H13" s="341">
        <v>14.0</v>
      </c>
      <c r="I13" s="341">
        <v>0.0</v>
      </c>
      <c r="J13" s="341">
        <v>0.0</v>
      </c>
      <c r="K13" s="341">
        <v>0.0</v>
      </c>
      <c r="L13" s="341">
        <v>0.0</v>
      </c>
      <c r="M13" s="341">
        <v>0.0</v>
      </c>
      <c r="N13" s="341">
        <v>0.0</v>
      </c>
      <c r="O13" s="341">
        <v>0.0</v>
      </c>
      <c r="P13" s="341">
        <v>0.0</v>
      </c>
      <c r="Q13" s="341">
        <v>0.0</v>
      </c>
      <c r="R13" s="341">
        <v>0.0</v>
      </c>
      <c r="S13" s="341">
        <v>0.0</v>
      </c>
      <c r="T13" s="341">
        <v>0.0</v>
      </c>
      <c r="U13" s="341">
        <v>0.0</v>
      </c>
      <c r="V13" s="341">
        <v>4.0</v>
      </c>
      <c r="W13" s="341">
        <v>0.0</v>
      </c>
      <c r="X13" s="341">
        <v>0.0</v>
      </c>
      <c r="Y13" s="341">
        <v>4.0</v>
      </c>
      <c r="Z13" s="341">
        <v>4.0</v>
      </c>
      <c r="AA13" s="341">
        <v>18.0</v>
      </c>
      <c r="AB13" s="341">
        <v>48.0</v>
      </c>
      <c r="AC13" s="341">
        <f>AA13+AB13</f>
        <v>66</v>
      </c>
    </row>
    <row r="14">
      <c r="A14" s="599" t="s">
        <v>155</v>
      </c>
      <c r="B14" s="600" t="s">
        <v>4200</v>
      </c>
      <c r="C14" s="600">
        <v>19.0</v>
      </c>
      <c r="D14" s="600">
        <v>2.0</v>
      </c>
      <c r="E14" s="600">
        <v>0.0</v>
      </c>
      <c r="F14" s="600">
        <v>0.0</v>
      </c>
      <c r="G14" s="600">
        <v>32.0</v>
      </c>
      <c r="H14" s="600">
        <v>21.0</v>
      </c>
      <c r="I14" s="600">
        <v>0.0</v>
      </c>
      <c r="J14" s="600">
        <v>1.0</v>
      </c>
      <c r="K14" s="600">
        <v>0.0</v>
      </c>
      <c r="L14" s="600">
        <v>0.0</v>
      </c>
      <c r="M14" s="600">
        <v>0.0</v>
      </c>
      <c r="N14" s="600">
        <v>1.0</v>
      </c>
      <c r="O14" s="600">
        <v>0.0</v>
      </c>
      <c r="P14" s="600">
        <v>0.0</v>
      </c>
      <c r="Q14" s="600">
        <v>0.0</v>
      </c>
      <c r="R14" s="600">
        <v>0.0</v>
      </c>
      <c r="S14" s="600">
        <v>0.0</v>
      </c>
      <c r="T14" s="600">
        <v>0.0</v>
      </c>
      <c r="U14" s="600">
        <v>0.0</v>
      </c>
      <c r="V14" s="600">
        <v>0.0</v>
      </c>
      <c r="W14" s="600">
        <v>0.0</v>
      </c>
      <c r="X14" s="600">
        <v>0.0</v>
      </c>
      <c r="Y14" s="600">
        <v>5.0</v>
      </c>
      <c r="Z14" s="600">
        <v>0.0</v>
      </c>
      <c r="AA14" s="600">
        <v>22.0</v>
      </c>
      <c r="AB14" s="600">
        <v>38.0</v>
      </c>
      <c r="AC14" s="600">
        <f t="shared" ref="AC14:AC34" si="3">SUM(AA14:AB14)</f>
        <v>60</v>
      </c>
    </row>
    <row r="15">
      <c r="A15" s="601" t="s">
        <v>155</v>
      </c>
      <c r="B15" s="602" t="s">
        <v>1009</v>
      </c>
      <c r="C15" s="602">
        <v>22.0</v>
      </c>
      <c r="D15" s="602">
        <v>1.0</v>
      </c>
      <c r="E15" s="602">
        <v>0.0</v>
      </c>
      <c r="F15" s="602">
        <v>0.0</v>
      </c>
      <c r="G15" s="602">
        <v>37.0</v>
      </c>
      <c r="H15" s="602">
        <v>23.0</v>
      </c>
      <c r="I15" s="602">
        <v>0.0</v>
      </c>
      <c r="J15" s="602">
        <v>0.0</v>
      </c>
      <c r="K15" s="602">
        <v>0.0</v>
      </c>
      <c r="L15" s="602">
        <v>0.0</v>
      </c>
      <c r="M15" s="602">
        <v>0.0</v>
      </c>
      <c r="N15" s="602">
        <v>0.0</v>
      </c>
      <c r="O15" s="602">
        <v>0.0</v>
      </c>
      <c r="P15" s="602">
        <v>0.0</v>
      </c>
      <c r="Q15" s="602">
        <v>0.0</v>
      </c>
      <c r="R15" s="602">
        <v>0.0</v>
      </c>
      <c r="S15" s="602">
        <v>0.0</v>
      </c>
      <c r="T15" s="602">
        <v>0.0</v>
      </c>
      <c r="U15" s="602">
        <v>0.0</v>
      </c>
      <c r="V15" s="602">
        <v>0.0</v>
      </c>
      <c r="W15" s="602">
        <v>0.0</v>
      </c>
      <c r="X15" s="602">
        <v>0.0</v>
      </c>
      <c r="Y15" s="602">
        <v>2.0</v>
      </c>
      <c r="Z15" s="602">
        <v>0.0</v>
      </c>
      <c r="AA15" s="602">
        <v>23.0</v>
      </c>
      <c r="AB15" s="602">
        <v>39.0</v>
      </c>
      <c r="AC15" s="602">
        <f t="shared" si="3"/>
        <v>62</v>
      </c>
    </row>
    <row r="16">
      <c r="A16" s="601" t="s">
        <v>155</v>
      </c>
      <c r="B16" s="602" t="s">
        <v>1014</v>
      </c>
      <c r="C16" s="602">
        <v>19.0</v>
      </c>
      <c r="D16" s="602">
        <v>2.0</v>
      </c>
      <c r="E16" s="602">
        <v>0.0</v>
      </c>
      <c r="F16" s="602">
        <v>0.0</v>
      </c>
      <c r="G16" s="602">
        <v>33.0</v>
      </c>
      <c r="H16" s="602">
        <v>21.0</v>
      </c>
      <c r="I16" s="602">
        <v>1.0</v>
      </c>
      <c r="J16" s="602">
        <v>1.0</v>
      </c>
      <c r="K16" s="602">
        <v>0.0</v>
      </c>
      <c r="L16" s="602">
        <v>0.0</v>
      </c>
      <c r="M16" s="602">
        <v>0.0</v>
      </c>
      <c r="N16" s="602">
        <v>1.0</v>
      </c>
      <c r="O16" s="602">
        <v>0.0</v>
      </c>
      <c r="P16" s="602">
        <v>0.0</v>
      </c>
      <c r="Q16" s="602">
        <v>0.0</v>
      </c>
      <c r="R16" s="602">
        <v>0.0</v>
      </c>
      <c r="S16" s="602">
        <v>0.0</v>
      </c>
      <c r="T16" s="602">
        <v>0.0</v>
      </c>
      <c r="U16" s="602">
        <v>0.0</v>
      </c>
      <c r="V16" s="602">
        <v>0.0</v>
      </c>
      <c r="W16" s="602">
        <v>0.0</v>
      </c>
      <c r="X16" s="602">
        <v>0.0</v>
      </c>
      <c r="Y16" s="602">
        <v>4.0</v>
      </c>
      <c r="Z16" s="602">
        <v>0.0</v>
      </c>
      <c r="AA16" s="602">
        <v>22.0</v>
      </c>
      <c r="AB16" s="602">
        <v>33.0</v>
      </c>
      <c r="AC16" s="602">
        <f t="shared" si="3"/>
        <v>55</v>
      </c>
    </row>
    <row r="17">
      <c r="A17" s="601" t="s">
        <v>155</v>
      </c>
      <c r="B17" s="602" t="s">
        <v>1023</v>
      </c>
      <c r="C17" s="602">
        <v>25.0</v>
      </c>
      <c r="D17" s="602">
        <v>1.0</v>
      </c>
      <c r="E17" s="602">
        <v>0.0</v>
      </c>
      <c r="F17" s="602">
        <v>0.0</v>
      </c>
      <c r="G17" s="602">
        <v>32.0</v>
      </c>
      <c r="H17" s="602">
        <v>26.0</v>
      </c>
      <c r="I17" s="602">
        <v>0.0</v>
      </c>
      <c r="J17" s="602">
        <v>0.0</v>
      </c>
      <c r="K17" s="602">
        <v>0.0</v>
      </c>
      <c r="L17" s="602">
        <v>0.0</v>
      </c>
      <c r="M17" s="602">
        <v>0.0</v>
      </c>
      <c r="N17" s="602">
        <v>0.0</v>
      </c>
      <c r="O17" s="602">
        <v>0.0</v>
      </c>
      <c r="P17" s="602">
        <v>0.0</v>
      </c>
      <c r="Q17" s="602">
        <v>0.0</v>
      </c>
      <c r="R17" s="602">
        <v>0.0</v>
      </c>
      <c r="S17" s="602">
        <v>0.0</v>
      </c>
      <c r="T17" s="602">
        <v>0.0</v>
      </c>
      <c r="U17" s="602">
        <v>0.0</v>
      </c>
      <c r="V17" s="602">
        <v>0.0</v>
      </c>
      <c r="W17" s="602">
        <v>0.0</v>
      </c>
      <c r="X17" s="602">
        <v>0.0</v>
      </c>
      <c r="Y17" s="602">
        <v>4.0</v>
      </c>
      <c r="Z17" s="602">
        <v>0.0</v>
      </c>
      <c r="AA17" s="602">
        <v>26.0</v>
      </c>
      <c r="AB17" s="602">
        <v>36.0</v>
      </c>
      <c r="AC17" s="602">
        <f t="shared" si="3"/>
        <v>62</v>
      </c>
    </row>
    <row r="18">
      <c r="A18" s="601" t="s">
        <v>155</v>
      </c>
      <c r="B18" s="602" t="s">
        <v>4249</v>
      </c>
      <c r="C18" s="602">
        <v>13.0</v>
      </c>
      <c r="D18" s="602">
        <v>1.0</v>
      </c>
      <c r="E18" s="602">
        <v>0.0</v>
      </c>
      <c r="F18" s="602">
        <v>0.0</v>
      </c>
      <c r="G18" s="602">
        <v>20.0</v>
      </c>
      <c r="H18" s="602">
        <v>14.0</v>
      </c>
      <c r="I18" s="602">
        <v>1.0</v>
      </c>
      <c r="J18" s="602">
        <v>0.0</v>
      </c>
      <c r="K18" s="602">
        <v>0.0</v>
      </c>
      <c r="L18" s="602">
        <v>0.0</v>
      </c>
      <c r="M18" s="602">
        <v>0.0</v>
      </c>
      <c r="N18" s="602">
        <v>1.0</v>
      </c>
      <c r="O18" s="602">
        <v>0.0</v>
      </c>
      <c r="P18" s="602">
        <v>0.0</v>
      </c>
      <c r="Q18" s="602">
        <v>0.0</v>
      </c>
      <c r="R18" s="602">
        <v>0.0</v>
      </c>
      <c r="S18" s="602">
        <v>0.0</v>
      </c>
      <c r="T18" s="602">
        <v>0.0</v>
      </c>
      <c r="U18" s="602">
        <v>1.0</v>
      </c>
      <c r="V18" s="602">
        <v>0.0</v>
      </c>
      <c r="W18" s="602">
        <v>0.0</v>
      </c>
      <c r="X18" s="602">
        <v>0.0</v>
      </c>
      <c r="Y18" s="602">
        <v>7.0</v>
      </c>
      <c r="Z18" s="602">
        <v>1.0</v>
      </c>
      <c r="AA18" s="602">
        <v>16.0</v>
      </c>
      <c r="AB18" s="602">
        <v>27.0</v>
      </c>
      <c r="AC18" s="602">
        <f t="shared" si="3"/>
        <v>43</v>
      </c>
    </row>
    <row r="19">
      <c r="A19" s="601" t="s">
        <v>155</v>
      </c>
      <c r="B19" s="602" t="s">
        <v>1036</v>
      </c>
      <c r="C19" s="602">
        <v>14.0</v>
      </c>
      <c r="D19" s="602">
        <v>1.0</v>
      </c>
      <c r="E19" s="602">
        <v>0.0</v>
      </c>
      <c r="F19" s="602">
        <v>0.0</v>
      </c>
      <c r="G19" s="602">
        <v>31.0</v>
      </c>
      <c r="H19" s="602">
        <v>15.0</v>
      </c>
      <c r="I19" s="602">
        <v>0.0</v>
      </c>
      <c r="J19" s="602">
        <v>0.0</v>
      </c>
      <c r="K19" s="602">
        <v>0.0</v>
      </c>
      <c r="L19" s="602">
        <v>0.0</v>
      </c>
      <c r="M19" s="602">
        <v>0.0</v>
      </c>
      <c r="N19" s="602">
        <v>0.0</v>
      </c>
      <c r="O19" s="602">
        <v>0.0</v>
      </c>
      <c r="P19" s="602">
        <v>0.0</v>
      </c>
      <c r="Q19" s="602">
        <v>0.0</v>
      </c>
      <c r="R19" s="602">
        <v>0.0</v>
      </c>
      <c r="S19" s="602">
        <v>0.0</v>
      </c>
      <c r="T19" s="602">
        <v>0.0</v>
      </c>
      <c r="U19" s="602">
        <v>0.0</v>
      </c>
      <c r="V19" s="602">
        <v>0.0</v>
      </c>
      <c r="W19" s="602">
        <v>0.0</v>
      </c>
      <c r="X19" s="602">
        <v>0.0</v>
      </c>
      <c r="Y19" s="602">
        <v>0.0</v>
      </c>
      <c r="Z19" s="602">
        <v>0.0</v>
      </c>
      <c r="AA19" s="602">
        <v>15.0</v>
      </c>
      <c r="AB19" s="602">
        <v>31.0</v>
      </c>
      <c r="AC19" s="602">
        <f t="shared" si="3"/>
        <v>46</v>
      </c>
    </row>
    <row r="20">
      <c r="A20" s="601" t="s">
        <v>155</v>
      </c>
      <c r="B20" s="602" t="s">
        <v>1048</v>
      </c>
      <c r="C20" s="602">
        <v>7.0</v>
      </c>
      <c r="D20" s="602">
        <v>2.0</v>
      </c>
      <c r="E20" s="602">
        <v>0.0</v>
      </c>
      <c r="F20" s="602">
        <v>0.0</v>
      </c>
      <c r="G20" s="602">
        <v>40.0</v>
      </c>
      <c r="H20" s="602">
        <v>11.0</v>
      </c>
      <c r="I20" s="602">
        <v>2.0</v>
      </c>
      <c r="J20" s="602">
        <v>1.0</v>
      </c>
      <c r="K20" s="602">
        <v>0.0</v>
      </c>
      <c r="L20" s="602">
        <v>0.0</v>
      </c>
      <c r="M20" s="602">
        <v>0.0</v>
      </c>
      <c r="N20" s="602">
        <v>2.0</v>
      </c>
      <c r="O20" s="602">
        <v>0.0</v>
      </c>
      <c r="P20" s="602">
        <v>0.0</v>
      </c>
      <c r="Q20" s="602">
        <v>0.0</v>
      </c>
      <c r="R20" s="602">
        <v>0.0</v>
      </c>
      <c r="S20" s="602">
        <v>0.0</v>
      </c>
      <c r="T20" s="602">
        <v>0.0</v>
      </c>
      <c r="U20" s="602">
        <v>0.0</v>
      </c>
      <c r="V20" s="602">
        <v>0.0</v>
      </c>
      <c r="W20" s="602">
        <v>0.0</v>
      </c>
      <c r="X20" s="602">
        <v>0.0</v>
      </c>
      <c r="Y20" s="602">
        <v>0.0</v>
      </c>
      <c r="Z20" s="602">
        <v>0.0</v>
      </c>
      <c r="AA20" s="602">
        <v>11.0</v>
      </c>
      <c r="AB20" s="602">
        <v>40.0</v>
      </c>
      <c r="AC20" s="602">
        <f t="shared" si="3"/>
        <v>51</v>
      </c>
    </row>
    <row r="21">
      <c r="A21" s="601" t="s">
        <v>155</v>
      </c>
      <c r="B21" s="602" t="s">
        <v>1051</v>
      </c>
      <c r="C21" s="602">
        <v>18.0</v>
      </c>
      <c r="D21" s="602">
        <v>0.0</v>
      </c>
      <c r="E21" s="602">
        <v>0.0</v>
      </c>
      <c r="F21" s="602">
        <v>0.0</v>
      </c>
      <c r="G21" s="602">
        <v>34.0</v>
      </c>
      <c r="H21" s="602">
        <v>18.0</v>
      </c>
      <c r="I21" s="602">
        <v>0.0</v>
      </c>
      <c r="J21" s="602">
        <v>0.0</v>
      </c>
      <c r="K21" s="602">
        <v>0.0</v>
      </c>
      <c r="L21" s="602">
        <v>0.0</v>
      </c>
      <c r="M21" s="602">
        <v>0.0</v>
      </c>
      <c r="N21" s="602">
        <v>0.0</v>
      </c>
      <c r="O21" s="602">
        <v>0.0</v>
      </c>
      <c r="P21" s="602">
        <v>0.0</v>
      </c>
      <c r="Q21" s="602">
        <v>0.0</v>
      </c>
      <c r="R21" s="602">
        <v>0.0</v>
      </c>
      <c r="S21" s="602">
        <v>0.0</v>
      </c>
      <c r="T21" s="602">
        <v>0.0</v>
      </c>
      <c r="U21" s="602">
        <v>0.0</v>
      </c>
      <c r="V21" s="602">
        <v>0.0</v>
      </c>
      <c r="W21" s="602">
        <v>0.0</v>
      </c>
      <c r="X21" s="602">
        <v>0.0</v>
      </c>
      <c r="Y21" s="602">
        <v>0.0</v>
      </c>
      <c r="Z21" s="602">
        <v>0.0</v>
      </c>
      <c r="AA21" s="602">
        <v>18.0</v>
      </c>
      <c r="AB21" s="602">
        <v>34.0</v>
      </c>
      <c r="AC21" s="602">
        <f t="shared" si="3"/>
        <v>52</v>
      </c>
    </row>
    <row r="22">
      <c r="A22" s="601" t="s">
        <v>155</v>
      </c>
      <c r="B22" s="602" t="s">
        <v>1062</v>
      </c>
      <c r="C22" s="602">
        <v>13.0</v>
      </c>
      <c r="D22" s="602">
        <v>5.0</v>
      </c>
      <c r="E22" s="602">
        <v>0.0</v>
      </c>
      <c r="F22" s="602">
        <v>0.0</v>
      </c>
      <c r="G22" s="602">
        <v>34.0</v>
      </c>
      <c r="H22" s="602">
        <v>18.0</v>
      </c>
      <c r="I22" s="602">
        <v>1.0</v>
      </c>
      <c r="J22" s="602">
        <v>0.0</v>
      </c>
      <c r="K22" s="602">
        <v>1.0</v>
      </c>
      <c r="L22" s="602">
        <v>0.0</v>
      </c>
      <c r="M22" s="602">
        <v>0.0</v>
      </c>
      <c r="N22" s="602">
        <v>1.0</v>
      </c>
      <c r="O22" s="602">
        <v>0.0</v>
      </c>
      <c r="P22" s="602">
        <v>0.0</v>
      </c>
      <c r="Q22" s="602">
        <v>0.0</v>
      </c>
      <c r="R22" s="602">
        <v>0.0</v>
      </c>
      <c r="S22" s="602">
        <v>0.0</v>
      </c>
      <c r="T22" s="602">
        <v>0.0</v>
      </c>
      <c r="U22" s="602">
        <v>0.0</v>
      </c>
      <c r="V22" s="602">
        <v>0.0</v>
      </c>
      <c r="W22" s="602">
        <v>0.0</v>
      </c>
      <c r="X22" s="602">
        <v>0.0</v>
      </c>
      <c r="Y22" s="602">
        <v>0.0</v>
      </c>
      <c r="Z22" s="602">
        <v>0.0</v>
      </c>
      <c r="AA22" s="602">
        <v>19.0</v>
      </c>
      <c r="AB22" s="602">
        <v>34.0</v>
      </c>
      <c r="AC22" s="602">
        <f t="shared" si="3"/>
        <v>53</v>
      </c>
    </row>
    <row r="23">
      <c r="A23" s="601" t="s">
        <v>155</v>
      </c>
      <c r="B23" s="602" t="s">
        <v>1074</v>
      </c>
      <c r="C23" s="602">
        <v>15.0</v>
      </c>
      <c r="D23" s="602">
        <v>2.0</v>
      </c>
      <c r="E23" s="602">
        <v>0.0</v>
      </c>
      <c r="F23" s="602">
        <v>0.0</v>
      </c>
      <c r="G23" s="602">
        <v>39.0</v>
      </c>
      <c r="H23" s="602">
        <v>17.0</v>
      </c>
      <c r="I23" s="602">
        <v>0.0</v>
      </c>
      <c r="J23" s="602">
        <v>0.0</v>
      </c>
      <c r="K23" s="602">
        <v>0.0</v>
      </c>
      <c r="L23" s="602">
        <v>0.0</v>
      </c>
      <c r="M23" s="602">
        <v>0.0</v>
      </c>
      <c r="N23" s="602">
        <v>0.0</v>
      </c>
      <c r="O23" s="602">
        <v>0.0</v>
      </c>
      <c r="P23" s="602">
        <v>0.0</v>
      </c>
      <c r="Q23" s="602">
        <v>0.0</v>
      </c>
      <c r="R23" s="602">
        <v>0.0</v>
      </c>
      <c r="S23" s="602">
        <v>0.0</v>
      </c>
      <c r="T23" s="602">
        <v>0.0</v>
      </c>
      <c r="U23" s="602">
        <v>0.0</v>
      </c>
      <c r="V23" s="602">
        <v>0.0</v>
      </c>
      <c r="W23" s="602">
        <v>0.0</v>
      </c>
      <c r="X23" s="602">
        <v>0.0</v>
      </c>
      <c r="Y23" s="602">
        <v>0.0</v>
      </c>
      <c r="Z23" s="602">
        <v>0.0</v>
      </c>
      <c r="AA23" s="602">
        <v>17.0</v>
      </c>
      <c r="AB23" s="602">
        <v>39.0</v>
      </c>
      <c r="AC23" s="602">
        <f t="shared" si="3"/>
        <v>56</v>
      </c>
    </row>
    <row r="24">
      <c r="A24" s="601" t="s">
        <v>155</v>
      </c>
      <c r="B24" s="602" t="s">
        <v>4310</v>
      </c>
      <c r="C24" s="602">
        <v>18.0</v>
      </c>
      <c r="D24" s="602">
        <v>2.0</v>
      </c>
      <c r="E24" s="602">
        <v>0.0</v>
      </c>
      <c r="F24" s="602">
        <v>0.0</v>
      </c>
      <c r="G24" s="602">
        <v>29.0</v>
      </c>
      <c r="H24" s="602">
        <v>20.0</v>
      </c>
      <c r="I24" s="602">
        <v>1.0</v>
      </c>
      <c r="J24" s="602">
        <v>0.0</v>
      </c>
      <c r="K24" s="602">
        <v>0.0</v>
      </c>
      <c r="L24" s="602">
        <v>0.0</v>
      </c>
      <c r="M24" s="602">
        <v>0.0</v>
      </c>
      <c r="N24" s="602">
        <v>0.0</v>
      </c>
      <c r="O24" s="602">
        <v>0.0</v>
      </c>
      <c r="P24" s="602">
        <v>0.0</v>
      </c>
      <c r="Q24" s="602">
        <v>0.0</v>
      </c>
      <c r="R24" s="602">
        <v>0.0</v>
      </c>
      <c r="S24" s="602">
        <v>0.0</v>
      </c>
      <c r="T24" s="602">
        <v>0.0</v>
      </c>
      <c r="U24" s="602">
        <v>0.0</v>
      </c>
      <c r="V24" s="602">
        <v>0.0</v>
      </c>
      <c r="W24" s="602">
        <v>0.0</v>
      </c>
      <c r="X24" s="602">
        <v>0.0</v>
      </c>
      <c r="Y24" s="602">
        <v>0.0</v>
      </c>
      <c r="Z24" s="602">
        <v>0.0</v>
      </c>
      <c r="AA24" s="602">
        <v>21.0</v>
      </c>
      <c r="AB24" s="602">
        <v>29.0</v>
      </c>
      <c r="AC24" s="602">
        <f t="shared" si="3"/>
        <v>50</v>
      </c>
    </row>
    <row r="25">
      <c r="A25" s="601" t="s">
        <v>155</v>
      </c>
      <c r="B25" s="602" t="s">
        <v>1101</v>
      </c>
      <c r="C25" s="602">
        <v>13.0</v>
      </c>
      <c r="D25" s="602">
        <v>0.0</v>
      </c>
      <c r="E25" s="602">
        <v>0.0</v>
      </c>
      <c r="F25" s="602">
        <v>0.0</v>
      </c>
      <c r="G25" s="602">
        <v>40.0</v>
      </c>
      <c r="H25" s="602">
        <v>13.0</v>
      </c>
      <c r="I25" s="602">
        <v>0.0</v>
      </c>
      <c r="J25" s="602">
        <v>0.0</v>
      </c>
      <c r="K25" s="602">
        <v>0.0</v>
      </c>
      <c r="L25" s="602">
        <v>0.0</v>
      </c>
      <c r="M25" s="602">
        <v>0.0</v>
      </c>
      <c r="N25" s="602">
        <v>0.0</v>
      </c>
      <c r="O25" s="602">
        <v>0.0</v>
      </c>
      <c r="P25" s="602">
        <v>0.0</v>
      </c>
      <c r="Q25" s="602">
        <v>0.0</v>
      </c>
      <c r="R25" s="602">
        <v>0.0</v>
      </c>
      <c r="S25" s="602">
        <v>0.0</v>
      </c>
      <c r="T25" s="602">
        <v>0.0</v>
      </c>
      <c r="U25" s="602">
        <v>0.0</v>
      </c>
      <c r="V25" s="602">
        <v>0.0</v>
      </c>
      <c r="W25" s="602">
        <v>0.0</v>
      </c>
      <c r="X25" s="602">
        <v>0.0</v>
      </c>
      <c r="Y25" s="602">
        <v>0.0</v>
      </c>
      <c r="Z25" s="602">
        <v>0.0</v>
      </c>
      <c r="AA25" s="602">
        <v>13.0</v>
      </c>
      <c r="AB25" s="602">
        <v>40.0</v>
      </c>
      <c r="AC25" s="602">
        <f t="shared" si="3"/>
        <v>53</v>
      </c>
    </row>
    <row r="26">
      <c r="A26" s="601" t="s">
        <v>125</v>
      </c>
      <c r="B26" s="602" t="s">
        <v>1113</v>
      </c>
      <c r="C26" s="602">
        <v>10.0</v>
      </c>
      <c r="D26" s="602">
        <v>2.0</v>
      </c>
      <c r="E26" s="602">
        <v>0.0</v>
      </c>
      <c r="F26" s="602">
        <v>0.0</v>
      </c>
      <c r="G26" s="602">
        <v>40.0</v>
      </c>
      <c r="H26" s="602">
        <v>12.0</v>
      </c>
      <c r="I26" s="602">
        <v>0.0</v>
      </c>
      <c r="J26" s="602">
        <v>0.0</v>
      </c>
      <c r="K26" s="602">
        <v>0.0</v>
      </c>
      <c r="L26" s="602">
        <v>0.0</v>
      </c>
      <c r="M26" s="602">
        <v>0.0</v>
      </c>
      <c r="N26" s="602">
        <v>0.0</v>
      </c>
      <c r="O26" s="602">
        <v>0.0</v>
      </c>
      <c r="P26" s="602">
        <v>0.0</v>
      </c>
      <c r="Q26" s="602">
        <v>0.0</v>
      </c>
      <c r="R26" s="602">
        <v>0.0</v>
      </c>
      <c r="S26" s="602">
        <v>0.0</v>
      </c>
      <c r="T26" s="602">
        <v>0.0</v>
      </c>
      <c r="U26" s="602">
        <v>0.0</v>
      </c>
      <c r="V26" s="602">
        <v>0.0</v>
      </c>
      <c r="W26" s="602">
        <v>0.0</v>
      </c>
      <c r="X26" s="602">
        <v>0.0</v>
      </c>
      <c r="Y26" s="602">
        <v>0.0</v>
      </c>
      <c r="Z26" s="602">
        <v>0.0</v>
      </c>
      <c r="AA26" s="602">
        <v>12.0</v>
      </c>
      <c r="AB26" s="602">
        <v>40.0</v>
      </c>
      <c r="AC26" s="602">
        <f t="shared" si="3"/>
        <v>52</v>
      </c>
    </row>
    <row r="27">
      <c r="A27" s="601" t="s">
        <v>125</v>
      </c>
      <c r="B27" s="602" t="s">
        <v>1121</v>
      </c>
      <c r="C27" s="602">
        <v>21.0</v>
      </c>
      <c r="D27" s="602">
        <v>7.0</v>
      </c>
      <c r="E27" s="602">
        <v>0.0</v>
      </c>
      <c r="F27" s="602">
        <v>0.0</v>
      </c>
      <c r="G27" s="602">
        <v>45.0</v>
      </c>
      <c r="H27" s="602">
        <v>28.0</v>
      </c>
      <c r="I27" s="602">
        <v>1.0</v>
      </c>
      <c r="J27" s="602">
        <v>0.0</v>
      </c>
      <c r="K27" s="602">
        <v>0.0</v>
      </c>
      <c r="L27" s="602">
        <v>0.0</v>
      </c>
      <c r="M27" s="602">
        <v>0.0</v>
      </c>
      <c r="N27" s="602">
        <v>1.0</v>
      </c>
      <c r="O27" s="602">
        <v>0.0</v>
      </c>
      <c r="P27" s="602">
        <v>0.0</v>
      </c>
      <c r="Q27" s="602">
        <v>0.0</v>
      </c>
      <c r="R27" s="602">
        <v>0.0</v>
      </c>
      <c r="S27" s="602">
        <v>0.0</v>
      </c>
      <c r="T27" s="602">
        <v>0.0</v>
      </c>
      <c r="U27" s="602">
        <v>0.0</v>
      </c>
      <c r="V27" s="602">
        <v>0.0</v>
      </c>
      <c r="W27" s="602">
        <v>0.0</v>
      </c>
      <c r="X27" s="602">
        <v>0.0</v>
      </c>
      <c r="Y27" s="602">
        <v>0.0</v>
      </c>
      <c r="Z27" s="602">
        <v>0.0</v>
      </c>
      <c r="AA27" s="602">
        <v>29.0</v>
      </c>
      <c r="AB27" s="602">
        <v>45.0</v>
      </c>
      <c r="AC27" s="602">
        <f t="shared" si="3"/>
        <v>74</v>
      </c>
    </row>
    <row r="28">
      <c r="A28" s="601" t="s">
        <v>125</v>
      </c>
      <c r="B28" s="602" t="s">
        <v>1131</v>
      </c>
      <c r="C28" s="602">
        <v>30.0</v>
      </c>
      <c r="D28" s="602">
        <v>0.0</v>
      </c>
      <c r="E28" s="602">
        <v>0.0</v>
      </c>
      <c r="F28" s="602">
        <v>0.0</v>
      </c>
      <c r="G28" s="602">
        <v>22.0</v>
      </c>
      <c r="H28" s="602">
        <v>30.0</v>
      </c>
      <c r="I28" s="602">
        <v>0.0</v>
      </c>
      <c r="J28" s="602">
        <v>0.0</v>
      </c>
      <c r="K28" s="602">
        <v>0.0</v>
      </c>
      <c r="L28" s="602">
        <v>0.0</v>
      </c>
      <c r="M28" s="602">
        <v>0.0</v>
      </c>
      <c r="N28" s="602">
        <v>0.0</v>
      </c>
      <c r="O28" s="602">
        <v>0.0</v>
      </c>
      <c r="P28" s="602">
        <v>0.0</v>
      </c>
      <c r="Q28" s="602">
        <v>0.0</v>
      </c>
      <c r="R28" s="602">
        <v>0.0</v>
      </c>
      <c r="S28" s="602">
        <v>0.0</v>
      </c>
      <c r="T28" s="602">
        <v>0.0</v>
      </c>
      <c r="U28" s="602">
        <v>0.0</v>
      </c>
      <c r="V28" s="602">
        <v>0.0</v>
      </c>
      <c r="W28" s="602">
        <v>0.0</v>
      </c>
      <c r="X28" s="602">
        <v>0.0</v>
      </c>
      <c r="Y28" s="602">
        <v>0.0</v>
      </c>
      <c r="Z28" s="602">
        <v>0.0</v>
      </c>
      <c r="AA28" s="602">
        <v>30.0</v>
      </c>
      <c r="AB28" s="602">
        <v>22.0</v>
      </c>
      <c r="AC28" s="602">
        <f t="shared" si="3"/>
        <v>52</v>
      </c>
    </row>
    <row r="29">
      <c r="A29" s="601" t="s">
        <v>125</v>
      </c>
      <c r="B29" s="602" t="s">
        <v>1137</v>
      </c>
      <c r="C29" s="602">
        <v>14.0</v>
      </c>
      <c r="D29" s="602">
        <v>1.0</v>
      </c>
      <c r="E29" s="602">
        <v>0.0</v>
      </c>
      <c r="F29" s="602">
        <v>0.0</v>
      </c>
      <c r="G29" s="602">
        <v>35.0</v>
      </c>
      <c r="H29" s="602">
        <v>15.0</v>
      </c>
      <c r="I29" s="602">
        <v>1.0</v>
      </c>
      <c r="J29" s="602">
        <v>0.0</v>
      </c>
      <c r="K29" s="602">
        <v>0.0</v>
      </c>
      <c r="L29" s="602">
        <v>0.0</v>
      </c>
      <c r="M29" s="602">
        <v>0.0</v>
      </c>
      <c r="N29" s="602">
        <v>1.0</v>
      </c>
      <c r="O29" s="602">
        <v>0.0</v>
      </c>
      <c r="P29" s="602">
        <v>0.0</v>
      </c>
      <c r="Q29" s="602">
        <v>0.0</v>
      </c>
      <c r="R29" s="602">
        <v>0.0</v>
      </c>
      <c r="S29" s="602">
        <v>0.0</v>
      </c>
      <c r="T29" s="602">
        <v>0.0</v>
      </c>
      <c r="U29" s="602">
        <v>0.0</v>
      </c>
      <c r="V29" s="602">
        <v>0.0</v>
      </c>
      <c r="W29" s="602">
        <v>0.0</v>
      </c>
      <c r="X29" s="602">
        <v>0.0</v>
      </c>
      <c r="Y29" s="602">
        <v>0.0</v>
      </c>
      <c r="Z29" s="602">
        <v>0.0</v>
      </c>
      <c r="AA29" s="602">
        <v>16.0</v>
      </c>
      <c r="AB29" s="602">
        <v>36.0</v>
      </c>
      <c r="AC29" s="602">
        <f t="shared" si="3"/>
        <v>52</v>
      </c>
    </row>
    <row r="30">
      <c r="A30" s="601" t="s">
        <v>125</v>
      </c>
      <c r="B30" s="602" t="s">
        <v>1149</v>
      </c>
      <c r="C30" s="602">
        <v>15.0</v>
      </c>
      <c r="D30" s="602">
        <v>2.0</v>
      </c>
      <c r="E30" s="602">
        <v>0.0</v>
      </c>
      <c r="F30" s="602">
        <v>0.0</v>
      </c>
      <c r="G30" s="602">
        <v>33.0</v>
      </c>
      <c r="H30" s="602">
        <v>18.0</v>
      </c>
      <c r="I30" s="602">
        <v>1.0</v>
      </c>
      <c r="J30" s="602">
        <v>0.0</v>
      </c>
      <c r="K30" s="602">
        <v>0.0</v>
      </c>
      <c r="L30" s="602">
        <v>0.0</v>
      </c>
      <c r="M30" s="602">
        <v>0.0</v>
      </c>
      <c r="N30" s="602">
        <v>0.0</v>
      </c>
      <c r="O30" s="602">
        <v>0.0</v>
      </c>
      <c r="P30" s="602">
        <v>0.0</v>
      </c>
      <c r="Q30" s="602">
        <v>0.0</v>
      </c>
      <c r="R30" s="602">
        <v>0.0</v>
      </c>
      <c r="S30" s="602">
        <v>0.0</v>
      </c>
      <c r="T30" s="602">
        <v>0.0</v>
      </c>
      <c r="U30" s="602">
        <v>0.0</v>
      </c>
      <c r="V30" s="602">
        <v>0.0</v>
      </c>
      <c r="W30" s="602">
        <v>0.0</v>
      </c>
      <c r="X30" s="602">
        <v>0.0</v>
      </c>
      <c r="Y30" s="602">
        <v>0.0</v>
      </c>
      <c r="Z30" s="602">
        <v>0.0</v>
      </c>
      <c r="AA30" s="602">
        <v>18.0</v>
      </c>
      <c r="AB30" s="602">
        <v>33.0</v>
      </c>
      <c r="AC30" s="602">
        <f t="shared" si="3"/>
        <v>51</v>
      </c>
    </row>
    <row r="31">
      <c r="A31" s="601" t="s">
        <v>125</v>
      </c>
      <c r="B31" s="602" t="s">
        <v>1154</v>
      </c>
      <c r="C31" s="602">
        <v>17.0</v>
      </c>
      <c r="D31" s="602">
        <v>1.0</v>
      </c>
      <c r="E31" s="602">
        <v>0.0</v>
      </c>
      <c r="F31" s="602">
        <v>0.0</v>
      </c>
      <c r="G31" s="602">
        <v>34.0</v>
      </c>
      <c r="H31" s="602">
        <v>18.0</v>
      </c>
      <c r="I31" s="602">
        <v>0.0</v>
      </c>
      <c r="J31" s="602">
        <v>0.0</v>
      </c>
      <c r="K31" s="602">
        <v>0.0</v>
      </c>
      <c r="L31" s="602">
        <v>0.0</v>
      </c>
      <c r="M31" s="602">
        <v>0.0</v>
      </c>
      <c r="N31" s="602">
        <v>0.0</v>
      </c>
      <c r="O31" s="602">
        <v>0.0</v>
      </c>
      <c r="P31" s="602">
        <v>0.0</v>
      </c>
      <c r="Q31" s="602">
        <v>0.0</v>
      </c>
      <c r="R31" s="602">
        <v>0.0</v>
      </c>
      <c r="S31" s="602">
        <v>0.0</v>
      </c>
      <c r="T31" s="602">
        <v>0.0</v>
      </c>
      <c r="U31" s="602">
        <v>0.0</v>
      </c>
      <c r="V31" s="602">
        <v>0.0</v>
      </c>
      <c r="W31" s="602">
        <v>0.0</v>
      </c>
      <c r="X31" s="602">
        <v>0.0</v>
      </c>
      <c r="Y31" s="602">
        <v>0.0</v>
      </c>
      <c r="Z31" s="602">
        <v>0.0</v>
      </c>
      <c r="AA31" s="602">
        <v>18.0</v>
      </c>
      <c r="AB31" s="602">
        <v>34.0</v>
      </c>
      <c r="AC31" s="602">
        <f t="shared" si="3"/>
        <v>52</v>
      </c>
    </row>
    <row r="32">
      <c r="A32" s="601" t="s">
        <v>125</v>
      </c>
      <c r="B32" s="602" t="s">
        <v>1168</v>
      </c>
      <c r="C32" s="602">
        <v>11.0</v>
      </c>
      <c r="D32" s="602">
        <v>1.0</v>
      </c>
      <c r="E32" s="602">
        <v>0.0</v>
      </c>
      <c r="F32" s="602">
        <v>0.0</v>
      </c>
      <c r="G32" s="602">
        <v>39.0</v>
      </c>
      <c r="H32" s="602">
        <v>12.0</v>
      </c>
      <c r="I32" s="602">
        <v>0.0</v>
      </c>
      <c r="J32" s="602">
        <v>0.0</v>
      </c>
      <c r="K32" s="602">
        <v>0.0</v>
      </c>
      <c r="L32" s="602">
        <v>0.0</v>
      </c>
      <c r="M32" s="602">
        <v>0.0</v>
      </c>
      <c r="N32" s="602">
        <v>0.0</v>
      </c>
      <c r="O32" s="602">
        <v>0.0</v>
      </c>
      <c r="P32" s="602">
        <v>0.0</v>
      </c>
      <c r="Q32" s="602">
        <v>0.0</v>
      </c>
      <c r="R32" s="602">
        <v>0.0</v>
      </c>
      <c r="S32" s="602">
        <v>0.0</v>
      </c>
      <c r="T32" s="602">
        <v>0.0</v>
      </c>
      <c r="U32" s="602">
        <v>0.0</v>
      </c>
      <c r="V32" s="602">
        <v>0.0</v>
      </c>
      <c r="W32" s="602">
        <v>0.0</v>
      </c>
      <c r="X32" s="602">
        <v>0.0</v>
      </c>
      <c r="Y32" s="602">
        <v>0.0</v>
      </c>
      <c r="Z32" s="602">
        <v>0.0</v>
      </c>
      <c r="AA32" s="602">
        <v>12.0</v>
      </c>
      <c r="AB32" s="602">
        <v>39.0</v>
      </c>
      <c r="AC32" s="602">
        <f t="shared" si="3"/>
        <v>51</v>
      </c>
    </row>
    <row r="33">
      <c r="A33" s="601" t="s">
        <v>125</v>
      </c>
      <c r="B33" s="602" t="s">
        <v>1182</v>
      </c>
      <c r="C33" s="602">
        <v>14.0</v>
      </c>
      <c r="D33" s="602">
        <v>1.0</v>
      </c>
      <c r="E33" s="602">
        <v>0.0</v>
      </c>
      <c r="F33" s="602">
        <v>0.0</v>
      </c>
      <c r="G33" s="602">
        <v>35.0</v>
      </c>
      <c r="H33" s="602">
        <v>15.0</v>
      </c>
      <c r="I33" s="602">
        <v>0.0</v>
      </c>
      <c r="J33" s="602">
        <v>0.0</v>
      </c>
      <c r="K33" s="602">
        <v>0.0</v>
      </c>
      <c r="L33" s="602">
        <v>0.0</v>
      </c>
      <c r="M33" s="602">
        <v>0.0</v>
      </c>
      <c r="N33" s="602">
        <v>0.0</v>
      </c>
      <c r="O33" s="602">
        <v>0.0</v>
      </c>
      <c r="P33" s="602">
        <v>0.0</v>
      </c>
      <c r="Q33" s="602">
        <v>0.0</v>
      </c>
      <c r="R33" s="602">
        <v>0.0</v>
      </c>
      <c r="S33" s="602">
        <v>0.0</v>
      </c>
      <c r="T33" s="602">
        <v>0.0</v>
      </c>
      <c r="U33" s="602">
        <v>0.0</v>
      </c>
      <c r="V33" s="602">
        <v>0.0</v>
      </c>
      <c r="W33" s="602">
        <v>0.0</v>
      </c>
      <c r="X33" s="602">
        <v>0.0</v>
      </c>
      <c r="Y33" s="602">
        <v>0.0</v>
      </c>
      <c r="Z33" s="602">
        <v>0.0</v>
      </c>
      <c r="AA33" s="602">
        <v>15.0</v>
      </c>
      <c r="AB33" s="602">
        <v>35.0</v>
      </c>
      <c r="AC33" s="602">
        <f t="shared" si="3"/>
        <v>50</v>
      </c>
    </row>
    <row r="34">
      <c r="A34" s="601" t="s">
        <v>125</v>
      </c>
      <c r="B34" s="602" t="s">
        <v>4351</v>
      </c>
      <c r="C34" s="602">
        <v>3.0</v>
      </c>
      <c r="D34" s="602">
        <v>0.0</v>
      </c>
      <c r="E34" s="602">
        <v>0.0</v>
      </c>
      <c r="F34" s="602">
        <v>0.0</v>
      </c>
      <c r="G34" s="602">
        <v>48.0</v>
      </c>
      <c r="H34" s="602">
        <v>3.0</v>
      </c>
      <c r="I34" s="602">
        <v>0.0</v>
      </c>
      <c r="J34" s="602">
        <v>0.0</v>
      </c>
      <c r="K34" s="602">
        <v>0.0</v>
      </c>
      <c r="L34" s="602">
        <v>0.0</v>
      </c>
      <c r="M34" s="602">
        <v>0.0</v>
      </c>
      <c r="N34" s="602">
        <v>0.0</v>
      </c>
      <c r="O34" s="602">
        <v>0.0</v>
      </c>
      <c r="P34" s="602">
        <v>0.0</v>
      </c>
      <c r="Q34" s="602">
        <v>0.0</v>
      </c>
      <c r="R34" s="602">
        <v>0.0</v>
      </c>
      <c r="S34" s="602">
        <v>0.0</v>
      </c>
      <c r="T34" s="602">
        <v>0.0</v>
      </c>
      <c r="U34" s="602">
        <v>0.0</v>
      </c>
      <c r="V34" s="602">
        <v>0.0</v>
      </c>
      <c r="W34" s="602">
        <v>0.0</v>
      </c>
      <c r="X34" s="602">
        <v>0.0</v>
      </c>
      <c r="Y34" s="602">
        <v>0.0</v>
      </c>
      <c r="Z34" s="602">
        <v>0.0</v>
      </c>
      <c r="AA34" s="602">
        <v>3.0</v>
      </c>
      <c r="AB34" s="602">
        <v>48.0</v>
      </c>
      <c r="AC34" s="602">
        <f t="shared" si="3"/>
        <v>51</v>
      </c>
    </row>
  </sheetData>
  <mergeCells count="28">
    <mergeCell ref="AA8:AA11"/>
    <mergeCell ref="AB8:AB11"/>
    <mergeCell ref="AC8:AC12"/>
    <mergeCell ref="A1:B1"/>
    <mergeCell ref="A2:B2"/>
    <mergeCell ref="A3:B3"/>
    <mergeCell ref="A4:B4"/>
    <mergeCell ref="A5:B5"/>
    <mergeCell ref="A6:B6"/>
    <mergeCell ref="A8:T8"/>
    <mergeCell ref="G10:G11"/>
    <mergeCell ref="H10:H11"/>
    <mergeCell ref="I10:L10"/>
    <mergeCell ref="M10:M11"/>
    <mergeCell ref="O9:T9"/>
    <mergeCell ref="O10:R10"/>
    <mergeCell ref="S10:S11"/>
    <mergeCell ref="T10:T11"/>
    <mergeCell ref="U10:X10"/>
    <mergeCell ref="Y10:Y11"/>
    <mergeCell ref="A9:A11"/>
    <mergeCell ref="B9:B11"/>
    <mergeCell ref="C9:H9"/>
    <mergeCell ref="I9:N9"/>
    <mergeCell ref="U9:Z9"/>
    <mergeCell ref="C10:F10"/>
    <mergeCell ref="N10:N11"/>
    <mergeCell ref="Z10:Z11"/>
  </mergeCells>
  <dataValidations>
    <dataValidation type="list" allowBlank="1" showErrorMessage="1" sqref="A13:A34">
      <formula1>"Januari,Februari,Maret,April,Mei,Juni,Juli,Agustus,September,Oktober,November,Desember"</formula1>
    </dataValidation>
  </dataValidations>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7.63"/>
    <col customWidth="1" min="2" max="3" width="19.75"/>
    <col customWidth="1" min="4" max="4" width="17.5"/>
    <col customWidth="1" min="5" max="6" width="9.38"/>
    <col customWidth="1" min="7" max="7" width="21.5"/>
    <col customWidth="1" min="8" max="8" width="22.88"/>
    <col customWidth="1" min="9" max="9" width="17.75"/>
    <col customWidth="1" min="10" max="11" width="15.63"/>
    <col customWidth="1" min="12" max="12" width="18.63"/>
    <col customWidth="1" min="13" max="13" width="11.75"/>
  </cols>
  <sheetData>
    <row r="1" ht="29.25" customHeight="1">
      <c r="A1" s="605" t="s">
        <v>4357</v>
      </c>
    </row>
    <row r="2" ht="29.25" customHeight="1">
      <c r="A2" s="606" t="s">
        <v>4359</v>
      </c>
    </row>
    <row r="3" ht="25.5" customHeight="1">
      <c r="A3" s="168" t="s">
        <v>4359</v>
      </c>
      <c r="F3" s="168"/>
      <c r="G3" s="607" t="s">
        <v>4360</v>
      </c>
      <c r="I3" s="39"/>
      <c r="J3" s="608"/>
      <c r="K3" s="608"/>
      <c r="L3" s="607"/>
      <c r="M3" s="607"/>
    </row>
    <row r="4" ht="38.25" customHeight="1">
      <c r="A4" s="168" t="s">
        <v>24</v>
      </c>
      <c r="B4" s="168" t="s">
        <v>4362</v>
      </c>
      <c r="C4" s="361" t="s">
        <v>1180</v>
      </c>
      <c r="D4" s="168" t="s">
        <v>1185</v>
      </c>
      <c r="E4" s="609" t="s">
        <v>58</v>
      </c>
      <c r="F4" s="168" t="s">
        <v>58</v>
      </c>
      <c r="G4" s="610" t="s">
        <v>59</v>
      </c>
      <c r="H4" s="608" t="s">
        <v>4370</v>
      </c>
      <c r="I4" s="39" t="s">
        <v>4371</v>
      </c>
      <c r="J4" s="608" t="s">
        <v>469</v>
      </c>
      <c r="K4" s="608" t="s">
        <v>4372</v>
      </c>
      <c r="L4" s="168" t="s">
        <v>4373</v>
      </c>
      <c r="M4" s="607" t="s">
        <v>4374</v>
      </c>
    </row>
    <row r="5" ht="20.25" customHeight="1">
      <c r="A5" s="215">
        <v>1.0</v>
      </c>
      <c r="B5" s="510" t="s">
        <v>4375</v>
      </c>
      <c r="C5" s="367" t="s">
        <v>1214</v>
      </c>
      <c r="D5" s="510" t="s">
        <v>1337</v>
      </c>
      <c r="E5" s="611">
        <v>8068.0</v>
      </c>
      <c r="F5" s="612"/>
      <c r="G5" s="590" t="s">
        <v>3227</v>
      </c>
      <c r="H5" s="590" t="s">
        <v>4378</v>
      </c>
      <c r="I5" s="83" t="s">
        <v>4383</v>
      </c>
      <c r="J5" s="593" t="s">
        <v>2114</v>
      </c>
      <c r="K5" s="593" t="s">
        <v>4386</v>
      </c>
      <c r="L5" s="83"/>
      <c r="M5" s="83" t="s">
        <v>4387</v>
      </c>
    </row>
    <row r="6" ht="20.25" customHeight="1">
      <c r="A6" s="215">
        <v>2.0</v>
      </c>
      <c r="B6" s="510" t="s">
        <v>4375</v>
      </c>
      <c r="C6" s="367" t="s">
        <v>1214</v>
      </c>
      <c r="D6" s="510" t="s">
        <v>1337</v>
      </c>
      <c r="E6" s="347" t="s">
        <v>4389</v>
      </c>
      <c r="F6" s="76"/>
      <c r="G6" s="502" t="s">
        <v>3626</v>
      </c>
      <c r="H6" s="88" t="s">
        <v>3628</v>
      </c>
      <c r="I6" s="83" t="s">
        <v>4383</v>
      </c>
      <c r="J6" s="593" t="s">
        <v>2114</v>
      </c>
      <c r="K6" s="593" t="s">
        <v>4386</v>
      </c>
      <c r="L6" s="83"/>
      <c r="M6" s="83" t="s">
        <v>4387</v>
      </c>
    </row>
    <row r="7" ht="20.25" customHeight="1">
      <c r="A7" s="613" t="s">
        <v>4396</v>
      </c>
      <c r="E7" s="614"/>
      <c r="F7" s="613"/>
      <c r="G7" s="615"/>
      <c r="H7" s="617">
        <f>COUNTA(H5:H6)</f>
        <v>2</v>
      </c>
      <c r="I7" s="615"/>
      <c r="J7" s="615"/>
      <c r="K7" s="615"/>
      <c r="L7" s="615"/>
      <c r="M7" s="615"/>
    </row>
    <row r="8" ht="20.25" customHeight="1">
      <c r="A8" s="215">
        <v>3.0</v>
      </c>
      <c r="B8" s="201" t="s">
        <v>1271</v>
      </c>
      <c r="C8" s="367" t="s">
        <v>1214</v>
      </c>
      <c r="D8" s="201" t="s">
        <v>1272</v>
      </c>
      <c r="E8" s="347" t="s">
        <v>4400</v>
      </c>
      <c r="F8" s="76"/>
      <c r="G8" s="346" t="s">
        <v>4403</v>
      </c>
      <c r="H8" s="618" t="s">
        <v>2863</v>
      </c>
      <c r="I8" s="83" t="s">
        <v>4405</v>
      </c>
      <c r="J8" s="593" t="s">
        <v>2114</v>
      </c>
      <c r="K8" s="593" t="s">
        <v>4386</v>
      </c>
      <c r="L8" s="83"/>
      <c r="M8" s="83" t="s">
        <v>4387</v>
      </c>
    </row>
    <row r="9" ht="20.25" customHeight="1">
      <c r="A9" s="619" t="s">
        <v>4396</v>
      </c>
      <c r="E9" s="614"/>
      <c r="F9" s="619"/>
      <c r="G9" s="620"/>
      <c r="H9" s="621">
        <f>COUNTA(H8)</f>
        <v>1</v>
      </c>
      <c r="I9" s="620"/>
      <c r="J9" s="620"/>
      <c r="K9" s="620"/>
      <c r="L9" s="620"/>
      <c r="M9" s="620"/>
    </row>
    <row r="10" ht="20.25" customHeight="1">
      <c r="A10" s="215">
        <v>4.0</v>
      </c>
      <c r="B10" s="510" t="s">
        <v>1435</v>
      </c>
      <c r="C10" s="367" t="s">
        <v>1214</v>
      </c>
      <c r="D10" s="510" t="s">
        <v>1436</v>
      </c>
      <c r="E10" s="622">
        <v>8162.0</v>
      </c>
      <c r="F10" s="508"/>
      <c r="G10" s="201" t="s">
        <v>3777</v>
      </c>
      <c r="H10" s="590" t="s">
        <v>3778</v>
      </c>
      <c r="I10" s="83" t="s">
        <v>4383</v>
      </c>
      <c r="J10" s="593" t="s">
        <v>2114</v>
      </c>
      <c r="K10" s="593" t="s">
        <v>4386</v>
      </c>
      <c r="L10" s="83"/>
      <c r="M10" s="83" t="s">
        <v>4387</v>
      </c>
    </row>
    <row r="11" ht="20.25" customHeight="1">
      <c r="A11" s="619" t="s">
        <v>4396</v>
      </c>
      <c r="E11" s="614"/>
      <c r="F11" s="619"/>
      <c r="G11" s="620"/>
      <c r="H11" s="621">
        <f>COUNTA(H10)</f>
        <v>1</v>
      </c>
      <c r="I11" s="620"/>
      <c r="J11" s="620"/>
      <c r="K11" s="620"/>
      <c r="L11" s="620"/>
      <c r="M11" s="620"/>
    </row>
    <row r="12" ht="20.25" customHeight="1">
      <c r="A12" s="215">
        <v>5.0</v>
      </c>
      <c r="B12" s="208" t="s">
        <v>1451</v>
      </c>
      <c r="C12" s="367" t="s">
        <v>1214</v>
      </c>
      <c r="D12" s="590" t="s">
        <v>1452</v>
      </c>
      <c r="E12" s="623">
        <v>7885.0</v>
      </c>
      <c r="F12" s="572"/>
      <c r="G12" s="208" t="s">
        <v>4417</v>
      </c>
      <c r="H12" s="590" t="s">
        <v>4419</v>
      </c>
      <c r="I12" s="83" t="s">
        <v>4383</v>
      </c>
      <c r="J12" s="593" t="s">
        <v>2006</v>
      </c>
      <c r="K12" s="593" t="s">
        <v>4386</v>
      </c>
      <c r="L12" s="83"/>
      <c r="M12" s="83" t="s">
        <v>4387</v>
      </c>
    </row>
    <row r="13" ht="20.25" customHeight="1">
      <c r="A13" s="619" t="s">
        <v>4396</v>
      </c>
      <c r="E13" s="614"/>
      <c r="F13" s="619"/>
      <c r="G13" s="620"/>
      <c r="H13" s="621">
        <f>COUNTA(H12)</f>
        <v>1</v>
      </c>
      <c r="I13" s="620"/>
      <c r="J13" s="620"/>
      <c r="K13" s="620"/>
      <c r="L13" s="620"/>
      <c r="M13" s="620"/>
    </row>
    <row r="14" ht="20.25" customHeight="1">
      <c r="A14" s="215">
        <v>6.0</v>
      </c>
      <c r="B14" s="510" t="s">
        <v>4421</v>
      </c>
      <c r="C14" s="367" t="s">
        <v>1214</v>
      </c>
      <c r="D14" s="510" t="s">
        <v>1392</v>
      </c>
      <c r="E14" s="622">
        <v>8761.0</v>
      </c>
      <c r="F14" s="508"/>
      <c r="G14" s="201" t="s">
        <v>4423</v>
      </c>
      <c r="H14" s="590" t="s">
        <v>4425</v>
      </c>
      <c r="I14" s="83" t="s">
        <v>4383</v>
      </c>
      <c r="J14" s="593" t="s">
        <v>1852</v>
      </c>
      <c r="K14" s="593" t="s">
        <v>4386</v>
      </c>
      <c r="L14" s="83"/>
      <c r="M14" s="83" t="s">
        <v>4387</v>
      </c>
    </row>
    <row r="15" ht="20.25" customHeight="1">
      <c r="A15" s="619" t="s">
        <v>4396</v>
      </c>
      <c r="E15" s="614"/>
      <c r="F15" s="619"/>
      <c r="G15" s="620"/>
      <c r="H15" s="621">
        <f>COUNTA(H14)</f>
        <v>1</v>
      </c>
      <c r="I15" s="620"/>
      <c r="J15" s="620"/>
      <c r="K15" s="620"/>
      <c r="L15" s="620"/>
      <c r="M15" s="620"/>
    </row>
    <row r="16" ht="20.25" customHeight="1">
      <c r="A16" s="215">
        <v>7.0</v>
      </c>
      <c r="B16" s="624" t="s">
        <v>1373</v>
      </c>
      <c r="C16" s="367" t="s">
        <v>1214</v>
      </c>
      <c r="D16" s="624" t="s">
        <v>4430</v>
      </c>
      <c r="E16" s="625">
        <v>9322.0</v>
      </c>
      <c r="F16" s="626"/>
      <c r="G16" s="627" t="s">
        <v>4432</v>
      </c>
      <c r="H16" s="624" t="s">
        <v>4433</v>
      </c>
      <c r="I16" s="83" t="s">
        <v>4383</v>
      </c>
      <c r="J16" s="628" t="s">
        <v>1809</v>
      </c>
      <c r="K16" s="628" t="s">
        <v>4386</v>
      </c>
      <c r="L16" s="83"/>
      <c r="M16" s="83" t="s">
        <v>4387</v>
      </c>
    </row>
    <row r="17" ht="20.25" customHeight="1">
      <c r="A17" s="215">
        <v>8.0</v>
      </c>
      <c r="B17" s="624" t="s">
        <v>1373</v>
      </c>
      <c r="C17" s="367" t="s">
        <v>1214</v>
      </c>
      <c r="D17" s="624" t="s">
        <v>4430</v>
      </c>
      <c r="E17" s="629">
        <v>7479.0</v>
      </c>
      <c r="F17" s="630"/>
      <c r="G17" s="627" t="s">
        <v>4421</v>
      </c>
      <c r="H17" s="624" t="s">
        <v>1392</v>
      </c>
      <c r="I17" s="83" t="s">
        <v>4383</v>
      </c>
      <c r="J17" s="628" t="s">
        <v>1841</v>
      </c>
      <c r="K17" s="628" t="s">
        <v>4386</v>
      </c>
      <c r="L17" s="83"/>
      <c r="M17" s="83" t="s">
        <v>4387</v>
      </c>
    </row>
    <row r="18" ht="20.25" customHeight="1">
      <c r="A18" s="215">
        <v>9.0</v>
      </c>
      <c r="B18" s="624" t="s">
        <v>1373</v>
      </c>
      <c r="C18" s="367" t="s">
        <v>1214</v>
      </c>
      <c r="D18" s="624" t="s">
        <v>4430</v>
      </c>
      <c r="E18" s="625">
        <v>8763.0</v>
      </c>
      <c r="F18" s="626"/>
      <c r="G18" s="627" t="s">
        <v>4440</v>
      </c>
      <c r="H18" s="624" t="s">
        <v>4442</v>
      </c>
      <c r="I18" s="83" t="s">
        <v>4383</v>
      </c>
      <c r="J18" s="628" t="s">
        <v>1852</v>
      </c>
      <c r="K18" s="628" t="s">
        <v>4386</v>
      </c>
      <c r="L18" s="83"/>
      <c r="M18" s="83" t="s">
        <v>4387</v>
      </c>
    </row>
    <row r="19" ht="20.25" customHeight="1">
      <c r="A19" s="215">
        <v>10.0</v>
      </c>
      <c r="B19" s="624" t="s">
        <v>1373</v>
      </c>
      <c r="C19" s="367" t="s">
        <v>1214</v>
      </c>
      <c r="D19" s="624" t="s">
        <v>4430</v>
      </c>
      <c r="E19" s="625">
        <v>9805.0</v>
      </c>
      <c r="F19" s="626"/>
      <c r="G19" s="627" t="s">
        <v>4447</v>
      </c>
      <c r="H19" s="624" t="s">
        <v>4448</v>
      </c>
      <c r="I19" s="83" t="s">
        <v>4383</v>
      </c>
      <c r="J19" s="628" t="s">
        <v>1852</v>
      </c>
      <c r="K19" s="628" t="s">
        <v>4386</v>
      </c>
      <c r="L19" s="83"/>
      <c r="M19" s="83" t="s">
        <v>4387</v>
      </c>
    </row>
    <row r="20" ht="20.25" customHeight="1">
      <c r="A20" s="215">
        <v>11.0</v>
      </c>
      <c r="B20" s="624" t="s">
        <v>1373</v>
      </c>
      <c r="C20" s="367" t="s">
        <v>1214</v>
      </c>
      <c r="D20" s="624" t="s">
        <v>4430</v>
      </c>
      <c r="E20" s="625">
        <v>10049.0</v>
      </c>
      <c r="F20" s="626"/>
      <c r="G20" s="627" t="s">
        <v>4450</v>
      </c>
      <c r="H20" s="624" t="s">
        <v>4452</v>
      </c>
      <c r="I20" s="83" t="s">
        <v>4383</v>
      </c>
      <c r="J20" s="628" t="s">
        <v>1852</v>
      </c>
      <c r="K20" s="628" t="s">
        <v>4386</v>
      </c>
      <c r="L20" s="83"/>
      <c r="M20" s="83" t="s">
        <v>4387</v>
      </c>
    </row>
    <row r="21" ht="20.25" customHeight="1">
      <c r="A21" s="215">
        <v>12.0</v>
      </c>
      <c r="B21" s="624" t="s">
        <v>1373</v>
      </c>
      <c r="C21" s="367" t="s">
        <v>1214</v>
      </c>
      <c r="D21" s="624" t="s">
        <v>4430</v>
      </c>
      <c r="E21" s="631" t="s">
        <v>4459</v>
      </c>
      <c r="F21" s="632"/>
      <c r="G21" s="633" t="s">
        <v>4460</v>
      </c>
      <c r="H21" s="634" t="s">
        <v>4461</v>
      </c>
      <c r="I21" s="83" t="s">
        <v>4383</v>
      </c>
      <c r="J21" s="628" t="s">
        <v>1852</v>
      </c>
      <c r="K21" s="628" t="s">
        <v>4386</v>
      </c>
      <c r="L21" s="83"/>
      <c r="M21" s="83" t="s">
        <v>4387</v>
      </c>
    </row>
    <row r="22" ht="20.25" customHeight="1">
      <c r="A22" s="619" t="s">
        <v>4396</v>
      </c>
      <c r="E22" s="614"/>
      <c r="F22" s="619"/>
      <c r="G22" s="620"/>
      <c r="H22" s="621">
        <f>COUNTA(H16:H21)</f>
        <v>6</v>
      </c>
      <c r="I22" s="620"/>
      <c r="J22" s="620"/>
      <c r="K22" s="620"/>
      <c r="L22" s="620"/>
      <c r="M22" s="620"/>
    </row>
    <row r="23" ht="20.25" customHeight="1">
      <c r="A23" s="215">
        <f>A21+1</f>
        <v>13</v>
      </c>
      <c r="B23" s="510" t="s">
        <v>1466</v>
      </c>
      <c r="C23" s="367" t="s">
        <v>1214</v>
      </c>
      <c r="D23" s="510" t="s">
        <v>4468</v>
      </c>
      <c r="E23" s="622">
        <v>9441.0</v>
      </c>
      <c r="F23" s="508"/>
      <c r="G23" s="201" t="s">
        <v>1485</v>
      </c>
      <c r="H23" s="510" t="s">
        <v>1486</v>
      </c>
      <c r="I23" s="83" t="s">
        <v>4383</v>
      </c>
      <c r="J23" s="593" t="s">
        <v>1809</v>
      </c>
      <c r="K23" s="593" t="s">
        <v>4386</v>
      </c>
      <c r="L23" s="83"/>
      <c r="M23" s="83" t="s">
        <v>4387</v>
      </c>
    </row>
    <row r="24" ht="20.25" customHeight="1">
      <c r="A24" s="619" t="s">
        <v>4396</v>
      </c>
      <c r="E24" s="614"/>
      <c r="F24" s="619"/>
      <c r="G24" s="620"/>
      <c r="H24" s="621">
        <f>COUNTA(H23)</f>
        <v>1</v>
      </c>
      <c r="I24" s="620"/>
      <c r="J24" s="620"/>
      <c r="K24" s="620"/>
      <c r="L24" s="620"/>
      <c r="M24" s="620"/>
    </row>
    <row r="25" ht="20.25" customHeight="1">
      <c r="A25" s="215">
        <f>A23+1</f>
        <v>14</v>
      </c>
      <c r="B25" s="510" t="s">
        <v>1354</v>
      </c>
      <c r="C25" s="367" t="s">
        <v>1214</v>
      </c>
      <c r="D25" s="510" t="s">
        <v>1355</v>
      </c>
      <c r="E25" s="622">
        <v>9665.0</v>
      </c>
      <c r="F25" s="508"/>
      <c r="G25" s="201" t="s">
        <v>4476</v>
      </c>
      <c r="H25" s="510" t="s">
        <v>4477</v>
      </c>
      <c r="I25" s="83" t="s">
        <v>4383</v>
      </c>
      <c r="J25" s="593" t="s">
        <v>1809</v>
      </c>
      <c r="K25" s="593" t="s">
        <v>4386</v>
      </c>
      <c r="L25" s="83"/>
      <c r="M25" s="83" t="s">
        <v>4387</v>
      </c>
    </row>
    <row r="26" ht="20.25" customHeight="1">
      <c r="A26" s="215">
        <f t="shared" ref="A26:A30" si="1">A25+1</f>
        <v>15</v>
      </c>
      <c r="B26" s="510" t="s">
        <v>1354</v>
      </c>
      <c r="C26" s="367" t="s">
        <v>1214</v>
      </c>
      <c r="D26" s="510" t="s">
        <v>1355</v>
      </c>
      <c r="E26" s="622">
        <v>10250.0</v>
      </c>
      <c r="F26" s="508"/>
      <c r="G26" s="201" t="s">
        <v>4479</v>
      </c>
      <c r="H26" s="590" t="s">
        <v>4480</v>
      </c>
      <c r="I26" s="83" t="s">
        <v>4383</v>
      </c>
      <c r="J26" s="593" t="s">
        <v>1809</v>
      </c>
      <c r="K26" s="593" t="s">
        <v>4386</v>
      </c>
      <c r="L26" s="83"/>
      <c r="M26" s="83" t="s">
        <v>4387</v>
      </c>
    </row>
    <row r="27" ht="20.25" customHeight="1">
      <c r="A27" s="215">
        <f t="shared" si="1"/>
        <v>16</v>
      </c>
      <c r="B27" s="510" t="s">
        <v>1354</v>
      </c>
      <c r="C27" s="367" t="s">
        <v>1214</v>
      </c>
      <c r="D27" s="510" t="s">
        <v>1355</v>
      </c>
      <c r="E27" s="622">
        <v>10237.0</v>
      </c>
      <c r="F27" s="508"/>
      <c r="G27" s="201" t="s">
        <v>4488</v>
      </c>
      <c r="H27" s="590" t="s">
        <v>4489</v>
      </c>
      <c r="I27" s="83" t="s">
        <v>4383</v>
      </c>
      <c r="J27" s="593" t="s">
        <v>1809</v>
      </c>
      <c r="K27" s="593" t="s">
        <v>4386</v>
      </c>
      <c r="L27" s="83"/>
      <c r="M27" s="83" t="s">
        <v>4387</v>
      </c>
    </row>
    <row r="28" ht="20.25" customHeight="1">
      <c r="A28" s="215">
        <f t="shared" si="1"/>
        <v>17</v>
      </c>
      <c r="B28" s="510" t="s">
        <v>1354</v>
      </c>
      <c r="C28" s="367" t="s">
        <v>1214</v>
      </c>
      <c r="D28" s="510" t="s">
        <v>1355</v>
      </c>
      <c r="E28" s="623">
        <v>11384.0</v>
      </c>
      <c r="F28" s="572"/>
      <c r="G28" s="590" t="s">
        <v>4490</v>
      </c>
      <c r="H28" s="208" t="s">
        <v>4491</v>
      </c>
      <c r="I28" s="83" t="s">
        <v>4383</v>
      </c>
      <c r="J28" s="593" t="s">
        <v>1852</v>
      </c>
      <c r="K28" s="593" t="s">
        <v>4386</v>
      </c>
      <c r="L28" s="83"/>
      <c r="M28" s="83" t="s">
        <v>4387</v>
      </c>
    </row>
    <row r="29" ht="20.25" customHeight="1">
      <c r="A29" s="215">
        <f t="shared" si="1"/>
        <v>18</v>
      </c>
      <c r="B29" s="510" t="s">
        <v>1354</v>
      </c>
      <c r="C29" s="367" t="s">
        <v>1214</v>
      </c>
      <c r="D29" s="510" t="s">
        <v>1355</v>
      </c>
      <c r="E29" s="623">
        <v>11517.0</v>
      </c>
      <c r="F29" s="572"/>
      <c r="G29" s="313" t="s">
        <v>3188</v>
      </c>
      <c r="H29" s="201" t="s">
        <v>4498</v>
      </c>
      <c r="I29" s="83" t="s">
        <v>4383</v>
      </c>
      <c r="J29" s="593" t="s">
        <v>1809</v>
      </c>
      <c r="K29" s="593" t="s">
        <v>4386</v>
      </c>
      <c r="L29" s="83"/>
      <c r="M29" s="83" t="s">
        <v>4387</v>
      </c>
    </row>
    <row r="30" ht="20.25" customHeight="1">
      <c r="A30" s="215">
        <f t="shared" si="1"/>
        <v>19</v>
      </c>
      <c r="B30" s="510" t="s">
        <v>1354</v>
      </c>
      <c r="C30" s="367" t="s">
        <v>1214</v>
      </c>
      <c r="D30" s="510" t="s">
        <v>1355</v>
      </c>
      <c r="E30" s="622">
        <v>11741.0</v>
      </c>
      <c r="F30" s="508"/>
      <c r="G30" s="313" t="s">
        <v>4500</v>
      </c>
      <c r="H30" s="201" t="s">
        <v>4501</v>
      </c>
      <c r="I30" s="83" t="s">
        <v>4383</v>
      </c>
      <c r="J30" s="593" t="s">
        <v>1809</v>
      </c>
      <c r="K30" s="593" t="s">
        <v>4386</v>
      </c>
      <c r="L30" s="83"/>
      <c r="M30" s="83" t="s">
        <v>4387</v>
      </c>
    </row>
    <row r="31" ht="20.25" customHeight="1">
      <c r="A31" s="619" t="s">
        <v>4396</v>
      </c>
      <c r="E31" s="614"/>
      <c r="F31" s="619"/>
      <c r="G31" s="620"/>
      <c r="H31" s="621">
        <f>COUNTA(H25:H30)</f>
        <v>6</v>
      </c>
      <c r="I31" s="620"/>
      <c r="J31" s="620"/>
      <c r="K31" s="620"/>
      <c r="L31" s="620"/>
      <c r="M31" s="620"/>
    </row>
    <row r="32" ht="20.25" customHeight="1">
      <c r="A32" s="215">
        <f>A30+1</f>
        <v>20</v>
      </c>
      <c r="B32" s="201" t="s">
        <v>1485</v>
      </c>
      <c r="C32" s="367" t="s">
        <v>1214</v>
      </c>
      <c r="D32" s="201" t="s">
        <v>1486</v>
      </c>
      <c r="E32" s="347" t="s">
        <v>1499</v>
      </c>
      <c r="F32" s="76"/>
      <c r="G32" s="346" t="s">
        <v>1500</v>
      </c>
      <c r="H32" s="346" t="s">
        <v>1503</v>
      </c>
      <c r="I32" s="83" t="s">
        <v>4383</v>
      </c>
      <c r="J32" s="593" t="s">
        <v>2114</v>
      </c>
      <c r="K32" s="593" t="s">
        <v>4386</v>
      </c>
      <c r="L32" s="83"/>
      <c r="M32" s="83" t="s">
        <v>4387</v>
      </c>
    </row>
    <row r="33" ht="20.25" customHeight="1">
      <c r="A33" s="619" t="s">
        <v>4396</v>
      </c>
      <c r="E33" s="614"/>
      <c r="F33" s="619"/>
      <c r="G33" s="620"/>
      <c r="H33" s="621">
        <f>COUNTA(H32)</f>
        <v>1</v>
      </c>
      <c r="I33" s="620"/>
      <c r="J33" s="620"/>
      <c r="K33" s="620"/>
      <c r="L33" s="620"/>
      <c r="M33" s="620"/>
    </row>
    <row r="34" ht="20.25" customHeight="1">
      <c r="A34" s="215">
        <f>A32+1</f>
        <v>21</v>
      </c>
      <c r="B34" s="346" t="s">
        <v>4514</v>
      </c>
      <c r="C34" s="367" t="s">
        <v>1214</v>
      </c>
      <c r="D34" s="346" t="s">
        <v>1548</v>
      </c>
      <c r="E34" s="331">
        <v>14837.0</v>
      </c>
      <c r="F34" s="91"/>
      <c r="G34" s="97" t="s">
        <v>3232</v>
      </c>
      <c r="H34" s="582" t="s">
        <v>3859</v>
      </c>
      <c r="I34" s="83" t="s">
        <v>4383</v>
      </c>
      <c r="J34" s="593" t="s">
        <v>2114</v>
      </c>
      <c r="K34" s="593" t="s">
        <v>4386</v>
      </c>
      <c r="L34" s="83"/>
      <c r="M34" s="83" t="s">
        <v>4387</v>
      </c>
    </row>
    <row r="35" ht="20.25" customHeight="1">
      <c r="A35" s="619" t="s">
        <v>4396</v>
      </c>
      <c r="E35" s="614"/>
      <c r="F35" s="619"/>
      <c r="G35" s="620"/>
      <c r="H35" s="621">
        <f>COUNTA(H34)</f>
        <v>1</v>
      </c>
      <c r="I35" s="620"/>
      <c r="J35" s="620"/>
      <c r="K35" s="620"/>
      <c r="L35" s="620"/>
      <c r="M35" s="620"/>
    </row>
    <row r="36" ht="20.25" customHeight="1">
      <c r="A36" s="215">
        <f>A34+1</f>
        <v>22</v>
      </c>
      <c r="B36" s="510" t="s">
        <v>4522</v>
      </c>
      <c r="C36" s="367" t="s">
        <v>1214</v>
      </c>
      <c r="D36" s="510" t="s">
        <v>1409</v>
      </c>
      <c r="E36" s="622">
        <v>10406.0</v>
      </c>
      <c r="F36" s="508"/>
      <c r="G36" s="201" t="s">
        <v>2107</v>
      </c>
      <c r="H36" s="510" t="s">
        <v>1613</v>
      </c>
      <c r="I36" s="83" t="s">
        <v>4383</v>
      </c>
      <c r="J36" s="593" t="s">
        <v>2114</v>
      </c>
      <c r="K36" s="593" t="s">
        <v>4386</v>
      </c>
      <c r="L36" s="83"/>
      <c r="M36" s="83" t="s">
        <v>4387</v>
      </c>
    </row>
    <row r="37" ht="20.25" customHeight="1">
      <c r="A37" s="215">
        <f>A36+1</f>
        <v>23</v>
      </c>
      <c r="B37" s="510" t="s">
        <v>4522</v>
      </c>
      <c r="C37" s="367" t="s">
        <v>1214</v>
      </c>
      <c r="D37" s="510" t="s">
        <v>1409</v>
      </c>
      <c r="E37" s="622">
        <v>10463.0</v>
      </c>
      <c r="F37" s="508"/>
      <c r="G37" s="201" t="s">
        <v>1019</v>
      </c>
      <c r="H37" s="510" t="s">
        <v>4530</v>
      </c>
      <c r="I37" s="83" t="s">
        <v>4383</v>
      </c>
      <c r="J37" s="593" t="s">
        <v>2114</v>
      </c>
      <c r="K37" s="593" t="s">
        <v>4386</v>
      </c>
      <c r="L37" s="83"/>
      <c r="M37" s="83" t="s">
        <v>4387</v>
      </c>
    </row>
    <row r="38" ht="20.25" customHeight="1">
      <c r="A38" s="619" t="s">
        <v>4396</v>
      </c>
      <c r="E38" s="614"/>
      <c r="F38" s="619"/>
      <c r="G38" s="620"/>
      <c r="H38" s="621">
        <f>COUNTA(H36:H37)</f>
        <v>2</v>
      </c>
      <c r="I38" s="620"/>
      <c r="J38" s="620"/>
      <c r="K38" s="620"/>
      <c r="L38" s="620"/>
      <c r="M38" s="620"/>
    </row>
    <row r="39" ht="20.25" customHeight="1">
      <c r="A39" s="215">
        <f>A37+1</f>
        <v>24</v>
      </c>
      <c r="B39" s="510" t="s">
        <v>4532</v>
      </c>
      <c r="C39" s="367" t="s">
        <v>1214</v>
      </c>
      <c r="D39" s="510" t="s">
        <v>1420</v>
      </c>
      <c r="E39" s="622">
        <v>12577.0</v>
      </c>
      <c r="F39" s="508"/>
      <c r="G39" s="201" t="s">
        <v>4533</v>
      </c>
      <c r="H39" s="510" t="s">
        <v>4534</v>
      </c>
      <c r="I39" s="83" t="s">
        <v>4383</v>
      </c>
      <c r="J39" s="593" t="s">
        <v>2114</v>
      </c>
      <c r="K39" s="593" t="s">
        <v>4386</v>
      </c>
      <c r="L39" s="83"/>
      <c r="M39" s="83" t="s">
        <v>4387</v>
      </c>
    </row>
    <row r="40">
      <c r="A40" s="619" t="s">
        <v>4396</v>
      </c>
      <c r="E40" s="614"/>
      <c r="F40" s="619"/>
      <c r="G40" s="620"/>
      <c r="H40" s="621">
        <f>COUNTA(H39)</f>
        <v>1</v>
      </c>
      <c r="I40" s="620"/>
      <c r="J40" s="620"/>
      <c r="K40" s="620"/>
      <c r="L40" s="620"/>
      <c r="M40" s="620"/>
    </row>
    <row r="41" ht="20.25" customHeight="1">
      <c r="A41" s="215">
        <f>A39+1</f>
        <v>25</v>
      </c>
      <c r="B41" s="313" t="s">
        <v>1500</v>
      </c>
      <c r="C41" s="367" t="s">
        <v>1214</v>
      </c>
      <c r="D41" s="313" t="s">
        <v>1503</v>
      </c>
      <c r="E41" s="347" t="s">
        <v>4540</v>
      </c>
      <c r="F41" s="76"/>
      <c r="G41" s="175" t="s">
        <v>3969</v>
      </c>
      <c r="H41" s="636" t="s">
        <v>3970</v>
      </c>
      <c r="I41" s="83" t="s">
        <v>4383</v>
      </c>
      <c r="J41" s="593" t="s">
        <v>2006</v>
      </c>
      <c r="K41" s="593" t="s">
        <v>4386</v>
      </c>
      <c r="L41" s="83"/>
      <c r="M41" s="83" t="s">
        <v>4387</v>
      </c>
    </row>
    <row r="42" ht="20.25" customHeight="1">
      <c r="A42" s="619" t="s">
        <v>4396</v>
      </c>
      <c r="E42" s="614"/>
      <c r="F42" s="619"/>
      <c r="G42" s="620"/>
      <c r="H42" s="621">
        <f>COUNTA(H41)</f>
        <v>1</v>
      </c>
      <c r="I42" s="620"/>
      <c r="J42" s="620"/>
      <c r="K42" s="620"/>
      <c r="L42" s="620"/>
      <c r="M42" s="620"/>
    </row>
    <row r="43" ht="20.25" customHeight="1">
      <c r="A43" s="215">
        <f>A41+1</f>
        <v>26</v>
      </c>
      <c r="B43" s="97" t="s">
        <v>1517</v>
      </c>
      <c r="C43" s="367" t="s">
        <v>1214</v>
      </c>
      <c r="D43" s="313" t="s">
        <v>1518</v>
      </c>
      <c r="E43" s="347" t="s">
        <v>1696</v>
      </c>
      <c r="F43" s="76"/>
      <c r="G43" s="346" t="s">
        <v>3974</v>
      </c>
      <c r="H43" s="346" t="s">
        <v>1698</v>
      </c>
      <c r="I43" s="83" t="s">
        <v>4383</v>
      </c>
      <c r="J43" s="593" t="s">
        <v>2006</v>
      </c>
      <c r="K43" s="593" t="s">
        <v>4386</v>
      </c>
      <c r="L43" s="83"/>
      <c r="M43" s="83" t="s">
        <v>4387</v>
      </c>
    </row>
    <row r="44" ht="20.25" customHeight="1">
      <c r="A44" s="619" t="s">
        <v>4396</v>
      </c>
      <c r="E44" s="614"/>
      <c r="F44" s="619"/>
      <c r="G44" s="620"/>
      <c r="H44" s="621">
        <f>COUNTA(H43)</f>
        <v>1</v>
      </c>
      <c r="I44" s="620"/>
      <c r="J44" s="620"/>
      <c r="K44" s="620"/>
      <c r="L44" s="620"/>
      <c r="M44" s="620"/>
    </row>
    <row r="45" ht="20.25" customHeight="1">
      <c r="A45" s="215">
        <f>A43+1</f>
        <v>27</v>
      </c>
      <c r="B45" s="97" t="s">
        <v>1535</v>
      </c>
      <c r="C45" s="367" t="s">
        <v>1214</v>
      </c>
      <c r="D45" s="313" t="s">
        <v>1536</v>
      </c>
      <c r="E45" s="347" t="s">
        <v>1534</v>
      </c>
      <c r="F45" s="76"/>
      <c r="G45" s="353" t="s">
        <v>4557</v>
      </c>
      <c r="H45" s="353" t="s">
        <v>4557</v>
      </c>
      <c r="I45" s="83" t="s">
        <v>4383</v>
      </c>
      <c r="J45" s="593"/>
      <c r="K45" s="593" t="s">
        <v>4558</v>
      </c>
      <c r="L45" s="83"/>
      <c r="M45" s="83"/>
    </row>
    <row r="46" ht="20.25" customHeight="1">
      <c r="A46" s="619" t="s">
        <v>4396</v>
      </c>
      <c r="E46" s="614"/>
      <c r="F46" s="619"/>
      <c r="G46" s="620"/>
      <c r="H46" s="621">
        <f>COUNTA(H45)</f>
        <v>1</v>
      </c>
      <c r="I46" s="620"/>
      <c r="J46" s="620"/>
      <c r="K46" s="620"/>
      <c r="L46" s="620"/>
      <c r="M46" s="620"/>
    </row>
    <row r="47" ht="20.25" customHeight="1">
      <c r="A47" s="215">
        <f>A45+1</f>
        <v>28</v>
      </c>
      <c r="B47" s="88" t="s">
        <v>1595</v>
      </c>
      <c r="C47" s="367" t="s">
        <v>1214</v>
      </c>
      <c r="D47" s="346" t="s">
        <v>4559</v>
      </c>
      <c r="E47" s="347" t="s">
        <v>4560</v>
      </c>
      <c r="F47" s="76"/>
      <c r="G47" s="97" t="s">
        <v>3469</v>
      </c>
      <c r="H47" s="313" t="s">
        <v>3470</v>
      </c>
      <c r="I47" s="83" t="s">
        <v>4383</v>
      </c>
      <c r="J47" s="593" t="s">
        <v>2114</v>
      </c>
      <c r="K47" s="593" t="s">
        <v>4386</v>
      </c>
      <c r="L47" s="83"/>
      <c r="M47" s="83" t="s">
        <v>4387</v>
      </c>
    </row>
    <row r="48" ht="20.25" customHeight="1">
      <c r="A48" s="619" t="s">
        <v>4396</v>
      </c>
      <c r="E48" s="614"/>
      <c r="F48" s="619"/>
      <c r="G48" s="620"/>
      <c r="H48" s="621">
        <f>COUNTA(H47)</f>
        <v>1</v>
      </c>
      <c r="I48" s="620"/>
      <c r="J48" s="620"/>
      <c r="K48" s="620"/>
      <c r="L48" s="620"/>
      <c r="M48" s="620"/>
    </row>
    <row r="49" ht="20.25" customHeight="1">
      <c r="A49" s="215">
        <f>A45+1</f>
        <v>28</v>
      </c>
      <c r="B49" s="590" t="s">
        <v>4563</v>
      </c>
      <c r="C49" s="367" t="s">
        <v>1214</v>
      </c>
      <c r="D49" s="510" t="s">
        <v>4566</v>
      </c>
      <c r="E49" s="622">
        <v>9174.0</v>
      </c>
      <c r="F49" s="508"/>
      <c r="G49" s="201" t="s">
        <v>4568</v>
      </c>
      <c r="H49" s="510" t="s">
        <v>4569</v>
      </c>
      <c r="I49" s="83" t="s">
        <v>4383</v>
      </c>
      <c r="J49" s="593" t="s">
        <v>2114</v>
      </c>
      <c r="K49" s="593" t="s">
        <v>4386</v>
      </c>
      <c r="L49" s="83"/>
      <c r="M49" s="83" t="s">
        <v>4387</v>
      </c>
    </row>
    <row r="50" ht="20.25" customHeight="1">
      <c r="A50" s="215">
        <f t="shared" ref="A50:A53" si="2">A49+1</f>
        <v>29</v>
      </c>
      <c r="B50" s="590" t="s">
        <v>4563</v>
      </c>
      <c r="C50" s="367" t="s">
        <v>1214</v>
      </c>
      <c r="D50" s="510" t="s">
        <v>4566</v>
      </c>
      <c r="E50" s="623">
        <v>9477.0</v>
      </c>
      <c r="F50" s="572"/>
      <c r="G50" s="590" t="s">
        <v>4571</v>
      </c>
      <c r="H50" s="590" t="s">
        <v>4571</v>
      </c>
      <c r="I50" s="83" t="s">
        <v>4383</v>
      </c>
      <c r="J50" s="593" t="s">
        <v>2114</v>
      </c>
      <c r="K50" s="593" t="s">
        <v>4386</v>
      </c>
      <c r="L50" s="83"/>
      <c r="M50" s="83" t="s">
        <v>4387</v>
      </c>
    </row>
    <row r="51" ht="20.25" customHeight="1">
      <c r="A51" s="215">
        <f t="shared" si="2"/>
        <v>30</v>
      </c>
      <c r="B51" s="590" t="s">
        <v>4563</v>
      </c>
      <c r="C51" s="367" t="s">
        <v>1214</v>
      </c>
      <c r="D51" s="510" t="s">
        <v>4566</v>
      </c>
      <c r="E51" s="623">
        <v>9621.0</v>
      </c>
      <c r="F51" s="572"/>
      <c r="G51" s="208" t="s">
        <v>4574</v>
      </c>
      <c r="H51" s="590" t="s">
        <v>1374</v>
      </c>
      <c r="I51" s="83" t="s">
        <v>4383</v>
      </c>
      <c r="J51" s="593" t="s">
        <v>1852</v>
      </c>
      <c r="K51" s="593" t="s">
        <v>4386</v>
      </c>
      <c r="L51" s="83"/>
      <c r="M51" s="83" t="s">
        <v>4387</v>
      </c>
    </row>
    <row r="52" ht="20.25" customHeight="1">
      <c r="A52" s="215">
        <f t="shared" si="2"/>
        <v>31</v>
      </c>
      <c r="B52" s="590" t="s">
        <v>4563</v>
      </c>
      <c r="C52" s="367" t="s">
        <v>1214</v>
      </c>
      <c r="D52" s="510" t="s">
        <v>4566</v>
      </c>
      <c r="E52" s="622">
        <v>10156.0</v>
      </c>
      <c r="F52" s="508"/>
      <c r="G52" s="590" t="s">
        <v>4579</v>
      </c>
      <c r="H52" s="590" t="s">
        <v>4579</v>
      </c>
      <c r="I52" s="83" t="s">
        <v>4383</v>
      </c>
      <c r="J52" s="593" t="s">
        <v>1852</v>
      </c>
      <c r="K52" s="593" t="s">
        <v>4386</v>
      </c>
      <c r="L52" s="83"/>
      <c r="M52" s="83" t="s">
        <v>4387</v>
      </c>
    </row>
    <row r="53" ht="20.25" customHeight="1">
      <c r="A53" s="215">
        <f t="shared" si="2"/>
        <v>32</v>
      </c>
      <c r="B53" s="590" t="s">
        <v>4563</v>
      </c>
      <c r="C53" s="367" t="s">
        <v>1214</v>
      </c>
      <c r="D53" s="510" t="s">
        <v>4566</v>
      </c>
      <c r="E53" s="622">
        <v>10254.0</v>
      </c>
      <c r="F53" s="508"/>
      <c r="G53" s="201" t="s">
        <v>4580</v>
      </c>
      <c r="H53" s="590" t="s">
        <v>4581</v>
      </c>
      <c r="I53" s="83" t="s">
        <v>4383</v>
      </c>
      <c r="J53" s="593" t="s">
        <v>1852</v>
      </c>
      <c r="K53" s="593" t="s">
        <v>4386</v>
      </c>
      <c r="L53" s="83"/>
      <c r="M53" s="83" t="s">
        <v>4387</v>
      </c>
    </row>
    <row r="54" ht="20.25" customHeight="1">
      <c r="A54" s="619" t="s">
        <v>4396</v>
      </c>
      <c r="E54" s="614"/>
      <c r="F54" s="619"/>
      <c r="G54" s="620"/>
      <c r="H54" s="621">
        <f>COUNTA(H49:H53)</f>
        <v>5</v>
      </c>
      <c r="I54" s="620"/>
      <c r="J54" s="620"/>
      <c r="K54" s="620"/>
      <c r="L54" s="620"/>
      <c r="M54" s="620"/>
    </row>
    <row r="55" ht="20.25" customHeight="1">
      <c r="A55" s="215">
        <f>A53+1</f>
        <v>33</v>
      </c>
      <c r="B55" s="510" t="s">
        <v>4582</v>
      </c>
      <c r="C55" s="367" t="s">
        <v>1214</v>
      </c>
      <c r="D55" s="590" t="s">
        <v>1291</v>
      </c>
      <c r="E55" s="640">
        <v>9230.0</v>
      </c>
      <c r="F55" s="641"/>
      <c r="G55" s="510" t="s">
        <v>4584</v>
      </c>
      <c r="H55" s="510" t="s">
        <v>4585</v>
      </c>
      <c r="I55" s="83" t="s">
        <v>4383</v>
      </c>
      <c r="J55" s="593" t="s">
        <v>1841</v>
      </c>
      <c r="K55" s="593" t="s">
        <v>4386</v>
      </c>
      <c r="L55" s="83"/>
      <c r="M55" s="83" t="s">
        <v>4387</v>
      </c>
    </row>
    <row r="56" ht="20.25" customHeight="1">
      <c r="A56" s="215">
        <f t="shared" ref="A56:A57" si="3">A55+1</f>
        <v>34</v>
      </c>
      <c r="B56" s="510" t="s">
        <v>4582</v>
      </c>
      <c r="C56" s="367" t="s">
        <v>1214</v>
      </c>
      <c r="D56" s="590" t="s">
        <v>1291</v>
      </c>
      <c r="E56" s="642" t="s">
        <v>4591</v>
      </c>
      <c r="F56" s="588"/>
      <c r="G56" s="510" t="s">
        <v>4592</v>
      </c>
      <c r="H56" s="510" t="s">
        <v>4593</v>
      </c>
      <c r="I56" s="83" t="s">
        <v>4383</v>
      </c>
      <c r="J56" s="593" t="s">
        <v>1841</v>
      </c>
      <c r="K56" s="593" t="s">
        <v>4386</v>
      </c>
      <c r="L56" s="83"/>
      <c r="M56" s="83" t="s">
        <v>4387</v>
      </c>
    </row>
    <row r="57" ht="20.25" customHeight="1">
      <c r="A57" s="215">
        <f t="shared" si="3"/>
        <v>35</v>
      </c>
      <c r="B57" s="510" t="s">
        <v>4582</v>
      </c>
      <c r="C57" s="367" t="s">
        <v>1214</v>
      </c>
      <c r="D57" s="590" t="s">
        <v>1291</v>
      </c>
      <c r="E57" s="331" t="s">
        <v>4595</v>
      </c>
      <c r="F57" s="91"/>
      <c r="G57" s="180" t="s">
        <v>2915</v>
      </c>
      <c r="H57" s="643" t="s">
        <v>2915</v>
      </c>
      <c r="I57" s="83" t="s">
        <v>4383</v>
      </c>
      <c r="J57" s="593" t="s">
        <v>2114</v>
      </c>
      <c r="K57" s="593" t="s">
        <v>4386</v>
      </c>
      <c r="L57" s="83"/>
      <c r="M57" s="83" t="s">
        <v>4387</v>
      </c>
    </row>
    <row r="58" ht="20.25" customHeight="1">
      <c r="A58" s="619" t="s">
        <v>4396</v>
      </c>
      <c r="E58" s="614"/>
      <c r="F58" s="619"/>
      <c r="G58" s="620"/>
      <c r="H58" s="621">
        <f>COUNTA(H55:H57)</f>
        <v>3</v>
      </c>
      <c r="I58" s="620"/>
      <c r="J58" s="620"/>
      <c r="K58" s="620"/>
      <c r="L58" s="620"/>
      <c r="M58" s="620"/>
    </row>
    <row r="59" ht="20.25" customHeight="1">
      <c r="A59" s="215">
        <f>A57+1</f>
        <v>36</v>
      </c>
      <c r="B59" s="510" t="s">
        <v>4582</v>
      </c>
      <c r="C59" s="367" t="s">
        <v>1214</v>
      </c>
      <c r="D59" s="590" t="s">
        <v>1318</v>
      </c>
      <c r="E59" s="622">
        <v>10218.0</v>
      </c>
      <c r="F59" s="508"/>
      <c r="G59" s="201" t="s">
        <v>4601</v>
      </c>
      <c r="H59" s="590" t="s">
        <v>4602</v>
      </c>
      <c r="I59" s="83" t="s">
        <v>4383</v>
      </c>
      <c r="J59" s="593" t="s">
        <v>1841</v>
      </c>
      <c r="K59" s="593" t="s">
        <v>4386</v>
      </c>
      <c r="L59" s="83"/>
      <c r="M59" s="83" t="s">
        <v>4387</v>
      </c>
    </row>
    <row r="60" ht="20.25" customHeight="1">
      <c r="A60" s="215">
        <f t="shared" ref="A60:A64" si="4">A59+1</f>
        <v>37</v>
      </c>
      <c r="B60" s="510" t="s">
        <v>4582</v>
      </c>
      <c r="C60" s="367" t="s">
        <v>1214</v>
      </c>
      <c r="D60" s="590" t="s">
        <v>1318</v>
      </c>
      <c r="E60" s="611">
        <v>10378.0</v>
      </c>
      <c r="F60" s="612"/>
      <c r="G60" s="208" t="s">
        <v>4603</v>
      </c>
      <c r="H60" s="590" t="s">
        <v>4603</v>
      </c>
      <c r="I60" s="83" t="s">
        <v>4383</v>
      </c>
      <c r="J60" s="593" t="s">
        <v>1852</v>
      </c>
      <c r="K60" s="593" t="s">
        <v>4386</v>
      </c>
      <c r="L60" s="83"/>
      <c r="M60" s="83" t="s">
        <v>4387</v>
      </c>
    </row>
    <row r="61" ht="20.25" customHeight="1">
      <c r="A61" s="215">
        <f t="shared" si="4"/>
        <v>38</v>
      </c>
      <c r="B61" s="510" t="s">
        <v>4582</v>
      </c>
      <c r="C61" s="367" t="s">
        <v>1214</v>
      </c>
      <c r="D61" s="590" t="s">
        <v>1318</v>
      </c>
      <c r="E61" s="622">
        <v>10931.0</v>
      </c>
      <c r="F61" s="508"/>
      <c r="G61" s="201" t="s">
        <v>4606</v>
      </c>
      <c r="H61" s="208" t="s">
        <v>4608</v>
      </c>
      <c r="I61" s="83" t="s">
        <v>4383</v>
      </c>
      <c r="J61" s="593" t="s">
        <v>1852</v>
      </c>
      <c r="K61" s="593" t="s">
        <v>4386</v>
      </c>
      <c r="L61" s="83"/>
      <c r="M61" s="83" t="s">
        <v>4387</v>
      </c>
    </row>
    <row r="62" ht="20.25" customHeight="1">
      <c r="A62" s="215">
        <f t="shared" si="4"/>
        <v>39</v>
      </c>
      <c r="B62" s="510" t="s">
        <v>4582</v>
      </c>
      <c r="C62" s="367" t="s">
        <v>1214</v>
      </c>
      <c r="D62" s="590" t="s">
        <v>1318</v>
      </c>
      <c r="E62" s="622">
        <v>10964.0</v>
      </c>
      <c r="F62" s="508"/>
      <c r="G62" s="201" t="s">
        <v>4612</v>
      </c>
      <c r="H62" s="208" t="s">
        <v>4613</v>
      </c>
      <c r="I62" s="83" t="s">
        <v>4383</v>
      </c>
      <c r="J62" s="593" t="s">
        <v>1852</v>
      </c>
      <c r="K62" s="593" t="s">
        <v>4386</v>
      </c>
      <c r="L62" s="83"/>
      <c r="M62" s="83" t="s">
        <v>4387</v>
      </c>
    </row>
    <row r="63" ht="20.25" customHeight="1">
      <c r="A63" s="215">
        <f t="shared" si="4"/>
        <v>40</v>
      </c>
      <c r="B63" s="510" t="s">
        <v>4582</v>
      </c>
      <c r="C63" s="367" t="s">
        <v>1214</v>
      </c>
      <c r="D63" s="590" t="s">
        <v>1318</v>
      </c>
      <c r="E63" s="623">
        <v>11154.0</v>
      </c>
      <c r="F63" s="572"/>
      <c r="G63" s="208" t="s">
        <v>4614</v>
      </c>
      <c r="H63" s="208" t="s">
        <v>4615</v>
      </c>
      <c r="I63" s="83" t="s">
        <v>4383</v>
      </c>
      <c r="J63" s="593" t="s">
        <v>1852</v>
      </c>
      <c r="K63" s="593" t="s">
        <v>4386</v>
      </c>
      <c r="L63" s="83"/>
      <c r="M63" s="83" t="s">
        <v>4387</v>
      </c>
    </row>
    <row r="64" ht="20.25" customHeight="1">
      <c r="A64" s="215">
        <f t="shared" si="4"/>
        <v>41</v>
      </c>
      <c r="B64" s="510" t="s">
        <v>4582</v>
      </c>
      <c r="C64" s="367" t="s">
        <v>1214</v>
      </c>
      <c r="D64" s="590" t="s">
        <v>1318</v>
      </c>
      <c r="E64" s="623">
        <v>11492.0</v>
      </c>
      <c r="F64" s="572"/>
      <c r="G64" s="313" t="s">
        <v>4619</v>
      </c>
      <c r="H64" s="201" t="s">
        <v>4621</v>
      </c>
      <c r="I64" s="83" t="s">
        <v>4383</v>
      </c>
      <c r="J64" s="593" t="s">
        <v>2114</v>
      </c>
      <c r="K64" s="593" t="s">
        <v>4386</v>
      </c>
      <c r="L64" s="83"/>
      <c r="M64" s="83" t="s">
        <v>4387</v>
      </c>
    </row>
    <row r="65" ht="20.25" customHeight="1">
      <c r="A65" s="619" t="s">
        <v>4396</v>
      </c>
      <c r="E65" s="614"/>
      <c r="F65" s="619"/>
      <c r="G65" s="620"/>
      <c r="H65" s="621">
        <f>COUNTA(H59:H64)</f>
        <v>6</v>
      </c>
      <c r="I65" s="620"/>
      <c r="J65" s="620"/>
      <c r="K65" s="620"/>
      <c r="L65" s="620"/>
      <c r="M65" s="620"/>
    </row>
    <row r="66" ht="20.25" customHeight="1">
      <c r="A66" s="215">
        <f>A64+1</f>
        <v>42</v>
      </c>
      <c r="B66" s="201" t="s">
        <v>4624</v>
      </c>
      <c r="C66" s="367" t="s">
        <v>1214</v>
      </c>
      <c r="D66" s="644" t="s">
        <v>1240</v>
      </c>
      <c r="E66" s="623">
        <v>8159.0</v>
      </c>
      <c r="F66" s="572"/>
      <c r="G66" s="603" t="s">
        <v>4625</v>
      </c>
      <c r="H66" s="208" t="s">
        <v>4626</v>
      </c>
      <c r="I66" s="83" t="s">
        <v>4383</v>
      </c>
      <c r="J66" s="593" t="s">
        <v>1852</v>
      </c>
      <c r="K66" s="593" t="s">
        <v>4386</v>
      </c>
      <c r="L66" s="83"/>
      <c r="M66" s="83" t="s">
        <v>4387</v>
      </c>
    </row>
    <row r="67" ht="20.25" customHeight="1">
      <c r="A67" s="215">
        <f t="shared" ref="A67:A168" si="5">A66+1</f>
        <v>43</v>
      </c>
      <c r="B67" s="201" t="s">
        <v>4624</v>
      </c>
      <c r="C67" s="367" t="s">
        <v>1214</v>
      </c>
      <c r="D67" s="644" t="s">
        <v>1240</v>
      </c>
      <c r="E67" s="623">
        <v>8460.0</v>
      </c>
      <c r="F67" s="572"/>
      <c r="G67" s="603" t="s">
        <v>4634</v>
      </c>
      <c r="H67" s="208" t="s">
        <v>4635</v>
      </c>
      <c r="I67" s="83" t="s">
        <v>4383</v>
      </c>
      <c r="J67" s="593" t="s">
        <v>1852</v>
      </c>
      <c r="K67" s="593" t="s">
        <v>4386</v>
      </c>
      <c r="L67" s="83"/>
      <c r="M67" s="83" t="s">
        <v>4387</v>
      </c>
    </row>
    <row r="68" ht="20.25" customHeight="1">
      <c r="A68" s="215">
        <f t="shared" si="5"/>
        <v>44</v>
      </c>
      <c r="B68" s="201" t="s">
        <v>4624</v>
      </c>
      <c r="C68" s="367" t="s">
        <v>1214</v>
      </c>
      <c r="D68" s="644" t="s">
        <v>1240</v>
      </c>
      <c r="E68" s="623">
        <v>8555.0</v>
      </c>
      <c r="F68" s="572"/>
      <c r="G68" s="603" t="s">
        <v>4636</v>
      </c>
      <c r="H68" s="502" t="s">
        <v>4559</v>
      </c>
      <c r="I68" s="83" t="s">
        <v>4383</v>
      </c>
      <c r="J68" s="593" t="s">
        <v>2114</v>
      </c>
      <c r="K68" s="593" t="s">
        <v>4386</v>
      </c>
      <c r="L68" s="83"/>
      <c r="M68" s="83" t="s">
        <v>4387</v>
      </c>
    </row>
    <row r="69" ht="20.25" customHeight="1">
      <c r="A69" s="215">
        <f t="shared" si="5"/>
        <v>45</v>
      </c>
      <c r="B69" s="201" t="s">
        <v>4624</v>
      </c>
      <c r="C69" s="367" t="s">
        <v>1214</v>
      </c>
      <c r="D69" s="644" t="s">
        <v>1240</v>
      </c>
      <c r="E69" s="623">
        <v>8766.0</v>
      </c>
      <c r="F69" s="572"/>
      <c r="G69" s="603" t="s">
        <v>4641</v>
      </c>
      <c r="H69" s="502" t="s">
        <v>4643</v>
      </c>
      <c r="I69" s="83" t="s">
        <v>4383</v>
      </c>
      <c r="J69" s="593" t="s">
        <v>1852</v>
      </c>
      <c r="K69" s="593" t="s">
        <v>4386</v>
      </c>
      <c r="L69" s="83"/>
      <c r="M69" s="83" t="s">
        <v>4387</v>
      </c>
    </row>
    <row r="70" ht="20.25" customHeight="1">
      <c r="A70" s="215">
        <f t="shared" si="5"/>
        <v>46</v>
      </c>
      <c r="B70" s="201" t="s">
        <v>4624</v>
      </c>
      <c r="C70" s="367" t="s">
        <v>1214</v>
      </c>
      <c r="D70" s="644" t="s">
        <v>1240</v>
      </c>
      <c r="E70" s="622">
        <v>8768.0</v>
      </c>
      <c r="F70" s="508"/>
      <c r="G70" s="313" t="s">
        <v>4646</v>
      </c>
      <c r="H70" s="483" t="s">
        <v>4647</v>
      </c>
      <c r="I70" s="83" t="s">
        <v>4383</v>
      </c>
      <c r="J70" s="593" t="s">
        <v>1852</v>
      </c>
      <c r="K70" s="593" t="s">
        <v>4386</v>
      </c>
      <c r="L70" s="83"/>
      <c r="M70" s="83" t="s">
        <v>4387</v>
      </c>
    </row>
    <row r="71" ht="20.25" customHeight="1">
      <c r="A71" s="215">
        <f t="shared" si="5"/>
        <v>47</v>
      </c>
      <c r="B71" s="201" t="s">
        <v>4624</v>
      </c>
      <c r="C71" s="367" t="s">
        <v>1214</v>
      </c>
      <c r="D71" s="644" t="s">
        <v>1240</v>
      </c>
      <c r="E71" s="622">
        <v>8793.0</v>
      </c>
      <c r="F71" s="508"/>
      <c r="G71" s="313" t="s">
        <v>4648</v>
      </c>
      <c r="H71" s="590" t="s">
        <v>4649</v>
      </c>
      <c r="I71" s="83" t="s">
        <v>4383</v>
      </c>
      <c r="J71" s="593" t="s">
        <v>2114</v>
      </c>
      <c r="K71" s="593" t="s">
        <v>4386</v>
      </c>
      <c r="L71" s="83"/>
      <c r="M71" s="83" t="s">
        <v>4387</v>
      </c>
    </row>
    <row r="72" ht="20.25" customHeight="1">
      <c r="A72" s="215">
        <f t="shared" si="5"/>
        <v>48</v>
      </c>
      <c r="B72" s="201" t="s">
        <v>4624</v>
      </c>
      <c r="C72" s="367" t="s">
        <v>1214</v>
      </c>
      <c r="D72" s="644" t="s">
        <v>1240</v>
      </c>
      <c r="E72" s="622">
        <v>8813.0</v>
      </c>
      <c r="F72" s="508"/>
      <c r="G72" s="313" t="s">
        <v>4650</v>
      </c>
      <c r="H72" s="590" t="s">
        <v>4651</v>
      </c>
      <c r="I72" s="83" t="s">
        <v>4383</v>
      </c>
      <c r="J72" s="593" t="s">
        <v>2114</v>
      </c>
      <c r="K72" s="593" t="s">
        <v>4386</v>
      </c>
      <c r="L72" s="83"/>
      <c r="M72" s="83" t="s">
        <v>4387</v>
      </c>
    </row>
    <row r="73" ht="20.25" customHeight="1">
      <c r="A73" s="215">
        <f t="shared" si="5"/>
        <v>49</v>
      </c>
      <c r="B73" s="201" t="s">
        <v>4624</v>
      </c>
      <c r="C73" s="367" t="s">
        <v>1214</v>
      </c>
      <c r="D73" s="644" t="s">
        <v>1240</v>
      </c>
      <c r="E73" s="622">
        <v>8946.0</v>
      </c>
      <c r="F73" s="508"/>
      <c r="G73" s="313" t="s">
        <v>4653</v>
      </c>
      <c r="H73" s="590" t="s">
        <v>4655</v>
      </c>
      <c r="I73" s="83" t="s">
        <v>4383</v>
      </c>
      <c r="J73" s="593" t="s">
        <v>2114</v>
      </c>
      <c r="K73" s="593" t="s">
        <v>4386</v>
      </c>
      <c r="L73" s="83"/>
      <c r="M73" s="83" t="s">
        <v>4387</v>
      </c>
    </row>
    <row r="74" ht="20.25" customHeight="1">
      <c r="A74" s="215">
        <f t="shared" si="5"/>
        <v>50</v>
      </c>
      <c r="B74" s="201" t="s">
        <v>4624</v>
      </c>
      <c r="C74" s="367" t="s">
        <v>1214</v>
      </c>
      <c r="D74" s="644" t="s">
        <v>1240</v>
      </c>
      <c r="E74" s="623">
        <v>9033.0</v>
      </c>
      <c r="F74" s="572"/>
      <c r="G74" s="603" t="s">
        <v>4661</v>
      </c>
      <c r="H74" s="208" t="s">
        <v>4662</v>
      </c>
      <c r="I74" s="83" t="s">
        <v>4383</v>
      </c>
      <c r="J74" s="593" t="s">
        <v>2114</v>
      </c>
      <c r="K74" s="593" t="s">
        <v>4386</v>
      </c>
      <c r="L74" s="83"/>
      <c r="M74" s="83" t="s">
        <v>4387</v>
      </c>
    </row>
    <row r="75" ht="20.25" customHeight="1">
      <c r="A75" s="215">
        <f t="shared" si="5"/>
        <v>51</v>
      </c>
      <c r="B75" s="201" t="s">
        <v>4624</v>
      </c>
      <c r="C75" s="367" t="s">
        <v>1214</v>
      </c>
      <c r="D75" s="644" t="s">
        <v>1240</v>
      </c>
      <c r="E75" s="623">
        <v>9039.0</v>
      </c>
      <c r="F75" s="572"/>
      <c r="G75" s="603" t="s">
        <v>4663</v>
      </c>
      <c r="H75" s="208" t="s">
        <v>4664</v>
      </c>
      <c r="I75" s="83" t="s">
        <v>4383</v>
      </c>
      <c r="J75" s="593" t="s">
        <v>1852</v>
      </c>
      <c r="K75" s="593" t="s">
        <v>4386</v>
      </c>
      <c r="L75" s="83"/>
      <c r="M75" s="83" t="s">
        <v>4387</v>
      </c>
    </row>
    <row r="76" ht="20.25" customHeight="1">
      <c r="A76" s="215">
        <f t="shared" si="5"/>
        <v>52</v>
      </c>
      <c r="B76" s="201" t="s">
        <v>4624</v>
      </c>
      <c r="C76" s="367" t="s">
        <v>1214</v>
      </c>
      <c r="D76" s="644" t="s">
        <v>1240</v>
      </c>
      <c r="E76" s="623">
        <v>8995.0</v>
      </c>
      <c r="F76" s="572"/>
      <c r="G76" s="603" t="s">
        <v>4669</v>
      </c>
      <c r="H76" s="208" t="s">
        <v>4671</v>
      </c>
      <c r="I76" s="83" t="s">
        <v>4383</v>
      </c>
      <c r="J76" s="593" t="s">
        <v>1841</v>
      </c>
      <c r="K76" s="593" t="s">
        <v>4386</v>
      </c>
      <c r="L76" s="83"/>
      <c r="M76" s="83" t="s">
        <v>4387</v>
      </c>
    </row>
    <row r="77" ht="20.25" customHeight="1">
      <c r="A77" s="215">
        <f t="shared" si="5"/>
        <v>53</v>
      </c>
      <c r="B77" s="201" t="s">
        <v>4624</v>
      </c>
      <c r="C77" s="367" t="s">
        <v>1214</v>
      </c>
      <c r="D77" s="644" t="s">
        <v>1240</v>
      </c>
      <c r="E77" s="623">
        <v>9045.0</v>
      </c>
      <c r="F77" s="572"/>
      <c r="G77" s="603" t="s">
        <v>4673</v>
      </c>
      <c r="H77" s="208" t="s">
        <v>4674</v>
      </c>
      <c r="I77" s="83" t="s">
        <v>4383</v>
      </c>
      <c r="J77" s="593" t="s">
        <v>1841</v>
      </c>
      <c r="K77" s="593" t="s">
        <v>4386</v>
      </c>
      <c r="L77" s="83"/>
      <c r="M77" s="83" t="s">
        <v>4387</v>
      </c>
    </row>
    <row r="78" ht="20.25" customHeight="1">
      <c r="A78" s="215">
        <f t="shared" si="5"/>
        <v>54</v>
      </c>
      <c r="B78" s="201" t="s">
        <v>4624</v>
      </c>
      <c r="C78" s="367" t="s">
        <v>1214</v>
      </c>
      <c r="D78" s="644" t="s">
        <v>1240</v>
      </c>
      <c r="E78" s="622">
        <v>9111.0</v>
      </c>
      <c r="F78" s="508"/>
      <c r="G78" s="313" t="s">
        <v>4676</v>
      </c>
      <c r="H78" s="201" t="s">
        <v>4677</v>
      </c>
      <c r="I78" s="83" t="s">
        <v>4383</v>
      </c>
      <c r="J78" s="593" t="s">
        <v>1852</v>
      </c>
      <c r="K78" s="593" t="s">
        <v>4386</v>
      </c>
      <c r="L78" s="83"/>
      <c r="M78" s="83" t="s">
        <v>4387</v>
      </c>
    </row>
    <row r="79" ht="20.25" customHeight="1">
      <c r="A79" s="215">
        <f t="shared" si="5"/>
        <v>55</v>
      </c>
      <c r="B79" s="201" t="s">
        <v>4624</v>
      </c>
      <c r="C79" s="367" t="s">
        <v>1214</v>
      </c>
      <c r="D79" s="644" t="s">
        <v>1240</v>
      </c>
      <c r="E79" s="623">
        <v>9065.0</v>
      </c>
      <c r="F79" s="572"/>
      <c r="G79" s="603" t="s">
        <v>4679</v>
      </c>
      <c r="H79" s="208" t="s">
        <v>4679</v>
      </c>
      <c r="I79" s="83" t="s">
        <v>4383</v>
      </c>
      <c r="J79" s="593" t="s">
        <v>1852</v>
      </c>
      <c r="K79" s="593" t="s">
        <v>4386</v>
      </c>
      <c r="L79" s="83"/>
      <c r="M79" s="83" t="s">
        <v>4387</v>
      </c>
    </row>
    <row r="80" ht="20.25" customHeight="1">
      <c r="A80" s="215">
        <f t="shared" si="5"/>
        <v>56</v>
      </c>
      <c r="B80" s="201" t="s">
        <v>4624</v>
      </c>
      <c r="C80" s="367" t="s">
        <v>1214</v>
      </c>
      <c r="D80" s="644" t="s">
        <v>1240</v>
      </c>
      <c r="E80" s="622">
        <v>9299.0</v>
      </c>
      <c r="F80" s="508"/>
      <c r="G80" s="313" t="s">
        <v>4684</v>
      </c>
      <c r="H80" s="590" t="s">
        <v>4686</v>
      </c>
      <c r="I80" s="83" t="s">
        <v>4383</v>
      </c>
      <c r="J80" s="593" t="s">
        <v>1852</v>
      </c>
      <c r="K80" s="593" t="s">
        <v>4386</v>
      </c>
      <c r="L80" s="83"/>
      <c r="M80" s="83" t="s">
        <v>4387</v>
      </c>
    </row>
    <row r="81" ht="20.25" customHeight="1">
      <c r="A81" s="215">
        <f t="shared" si="5"/>
        <v>57</v>
      </c>
      <c r="B81" s="201" t="s">
        <v>4624</v>
      </c>
      <c r="C81" s="367" t="s">
        <v>1214</v>
      </c>
      <c r="D81" s="644" t="s">
        <v>1240</v>
      </c>
      <c r="E81" s="623">
        <v>9219.0</v>
      </c>
      <c r="F81" s="572"/>
      <c r="G81" s="603" t="s">
        <v>4688</v>
      </c>
      <c r="H81" s="208" t="s">
        <v>4689</v>
      </c>
      <c r="I81" s="83" t="s">
        <v>4383</v>
      </c>
      <c r="J81" s="593" t="s">
        <v>1841</v>
      </c>
      <c r="K81" s="593" t="s">
        <v>4386</v>
      </c>
      <c r="L81" s="83"/>
      <c r="M81" s="83" t="s">
        <v>4387</v>
      </c>
    </row>
    <row r="82" ht="20.25" customHeight="1">
      <c r="A82" s="215">
        <f t="shared" si="5"/>
        <v>58</v>
      </c>
      <c r="B82" s="201" t="s">
        <v>4624</v>
      </c>
      <c r="C82" s="367" t="s">
        <v>1214</v>
      </c>
      <c r="D82" s="644" t="s">
        <v>1240</v>
      </c>
      <c r="E82" s="622">
        <v>9288.0</v>
      </c>
      <c r="F82" s="508"/>
      <c r="G82" s="313" t="s">
        <v>4690</v>
      </c>
      <c r="H82" s="201" t="s">
        <v>4691</v>
      </c>
      <c r="I82" s="83" t="s">
        <v>4383</v>
      </c>
      <c r="J82" s="593" t="s">
        <v>1852</v>
      </c>
      <c r="K82" s="593" t="s">
        <v>4386</v>
      </c>
      <c r="L82" s="83"/>
      <c r="M82" s="83" t="s">
        <v>4387</v>
      </c>
    </row>
    <row r="83" ht="20.25" customHeight="1">
      <c r="A83" s="215">
        <f t="shared" si="5"/>
        <v>59</v>
      </c>
      <c r="B83" s="201" t="s">
        <v>4624</v>
      </c>
      <c r="C83" s="367" t="s">
        <v>1214</v>
      </c>
      <c r="D83" s="644" t="s">
        <v>1240</v>
      </c>
      <c r="E83" s="622">
        <v>9393.0</v>
      </c>
      <c r="F83" s="508"/>
      <c r="G83" s="313" t="s">
        <v>4696</v>
      </c>
      <c r="H83" s="590" t="s">
        <v>4697</v>
      </c>
      <c r="I83" s="83" t="s">
        <v>4383</v>
      </c>
      <c r="J83" s="593" t="s">
        <v>1852</v>
      </c>
      <c r="K83" s="593" t="s">
        <v>4386</v>
      </c>
      <c r="L83" s="83"/>
      <c r="M83" s="83" t="s">
        <v>4387</v>
      </c>
    </row>
    <row r="84" ht="20.25" customHeight="1">
      <c r="A84" s="215">
        <f t="shared" si="5"/>
        <v>60</v>
      </c>
      <c r="B84" s="201" t="s">
        <v>4624</v>
      </c>
      <c r="C84" s="367" t="s">
        <v>1214</v>
      </c>
      <c r="D84" s="644" t="s">
        <v>1240</v>
      </c>
      <c r="E84" s="623">
        <v>9386.0</v>
      </c>
      <c r="F84" s="572"/>
      <c r="G84" s="603" t="s">
        <v>4700</v>
      </c>
      <c r="H84" s="590" t="s">
        <v>4701</v>
      </c>
      <c r="I84" s="83" t="s">
        <v>4383</v>
      </c>
      <c r="J84" s="593" t="s">
        <v>1841</v>
      </c>
      <c r="K84" s="593" t="s">
        <v>4386</v>
      </c>
      <c r="L84" s="83"/>
      <c r="M84" s="83" t="s">
        <v>4387</v>
      </c>
    </row>
    <row r="85" ht="20.25" customHeight="1">
      <c r="A85" s="215">
        <f t="shared" si="5"/>
        <v>61</v>
      </c>
      <c r="B85" s="201" t="s">
        <v>4624</v>
      </c>
      <c r="C85" s="367" t="s">
        <v>1214</v>
      </c>
      <c r="D85" s="644" t="s">
        <v>1240</v>
      </c>
      <c r="E85" s="622">
        <v>9346.0</v>
      </c>
      <c r="F85" s="508"/>
      <c r="G85" s="313" t="s">
        <v>3129</v>
      </c>
      <c r="H85" s="590" t="s">
        <v>4702</v>
      </c>
      <c r="I85" s="83" t="s">
        <v>4383</v>
      </c>
      <c r="J85" s="593" t="s">
        <v>1841</v>
      </c>
      <c r="K85" s="593" t="s">
        <v>4386</v>
      </c>
      <c r="L85" s="83"/>
      <c r="M85" s="83" t="s">
        <v>4387</v>
      </c>
    </row>
    <row r="86" ht="20.25" customHeight="1">
      <c r="A86" s="215">
        <f t="shared" si="5"/>
        <v>62</v>
      </c>
      <c r="B86" s="201" t="s">
        <v>4624</v>
      </c>
      <c r="C86" s="367" t="s">
        <v>1214</v>
      </c>
      <c r="D86" s="644" t="s">
        <v>1240</v>
      </c>
      <c r="E86" s="623">
        <v>9646.0</v>
      </c>
      <c r="F86" s="572"/>
      <c r="G86" s="603" t="s">
        <v>4703</v>
      </c>
      <c r="H86" s="208" t="s">
        <v>4704</v>
      </c>
      <c r="I86" s="83" t="s">
        <v>4383</v>
      </c>
      <c r="J86" s="593" t="s">
        <v>1841</v>
      </c>
      <c r="K86" s="593" t="s">
        <v>4386</v>
      </c>
      <c r="L86" s="83"/>
      <c r="M86" s="83" t="s">
        <v>4387</v>
      </c>
    </row>
    <row r="87" ht="20.25" customHeight="1">
      <c r="A87" s="215">
        <f t="shared" si="5"/>
        <v>63</v>
      </c>
      <c r="B87" s="201" t="s">
        <v>4624</v>
      </c>
      <c r="C87" s="367" t="s">
        <v>1214</v>
      </c>
      <c r="D87" s="644" t="s">
        <v>1240</v>
      </c>
      <c r="E87" s="623">
        <v>9766.0</v>
      </c>
      <c r="F87" s="572"/>
      <c r="G87" s="603" t="s">
        <v>311</v>
      </c>
      <c r="H87" s="208" t="s">
        <v>4707</v>
      </c>
      <c r="I87" s="83" t="s">
        <v>4383</v>
      </c>
      <c r="J87" s="593" t="s">
        <v>2114</v>
      </c>
      <c r="K87" s="593" t="s">
        <v>4386</v>
      </c>
      <c r="L87" s="83"/>
      <c r="M87" s="83" t="s">
        <v>4387</v>
      </c>
    </row>
    <row r="88" ht="20.25" customHeight="1">
      <c r="A88" s="215">
        <f t="shared" si="5"/>
        <v>64</v>
      </c>
      <c r="B88" s="201" t="s">
        <v>4624</v>
      </c>
      <c r="C88" s="367" t="s">
        <v>1214</v>
      </c>
      <c r="D88" s="644" t="s">
        <v>1240</v>
      </c>
      <c r="E88" s="623">
        <v>9710.0</v>
      </c>
      <c r="F88" s="572"/>
      <c r="G88" s="603" t="s">
        <v>4708</v>
      </c>
      <c r="H88" s="208" t="s">
        <v>4709</v>
      </c>
      <c r="I88" s="83" t="s">
        <v>4383</v>
      </c>
      <c r="J88" s="593" t="s">
        <v>1841</v>
      </c>
      <c r="K88" s="593" t="s">
        <v>4386</v>
      </c>
      <c r="L88" s="83"/>
      <c r="M88" s="83" t="s">
        <v>4387</v>
      </c>
    </row>
    <row r="89" ht="20.25" customHeight="1">
      <c r="A89" s="215">
        <f t="shared" si="5"/>
        <v>65</v>
      </c>
      <c r="B89" s="201" t="s">
        <v>4624</v>
      </c>
      <c r="C89" s="367" t="s">
        <v>1214</v>
      </c>
      <c r="D89" s="644" t="s">
        <v>1240</v>
      </c>
      <c r="E89" s="622">
        <v>9879.0</v>
      </c>
      <c r="F89" s="508"/>
      <c r="G89" s="313" t="s">
        <v>4714</v>
      </c>
      <c r="H89" s="590" t="s">
        <v>4715</v>
      </c>
      <c r="I89" s="83" t="s">
        <v>4383</v>
      </c>
      <c r="J89" s="593" t="s">
        <v>1841</v>
      </c>
      <c r="K89" s="593" t="s">
        <v>4386</v>
      </c>
      <c r="L89" s="83"/>
      <c r="M89" s="83" t="s">
        <v>4387</v>
      </c>
    </row>
    <row r="90" ht="20.25" customHeight="1">
      <c r="A90" s="215">
        <f t="shared" si="5"/>
        <v>66</v>
      </c>
      <c r="B90" s="201" t="s">
        <v>4624</v>
      </c>
      <c r="C90" s="367" t="s">
        <v>1214</v>
      </c>
      <c r="D90" s="644" t="s">
        <v>1240</v>
      </c>
      <c r="E90" s="622">
        <v>8623.0</v>
      </c>
      <c r="F90" s="508"/>
      <c r="G90" s="313" t="s">
        <v>4717</v>
      </c>
      <c r="H90" s="590" t="s">
        <v>4718</v>
      </c>
      <c r="I90" s="83" t="s">
        <v>4383</v>
      </c>
      <c r="J90" s="593" t="s">
        <v>1841</v>
      </c>
      <c r="K90" s="593" t="s">
        <v>4386</v>
      </c>
      <c r="L90" s="83"/>
      <c r="M90" s="83" t="s">
        <v>4387</v>
      </c>
    </row>
    <row r="91" ht="20.25" customHeight="1">
      <c r="A91" s="215">
        <f t="shared" si="5"/>
        <v>67</v>
      </c>
      <c r="B91" s="201" t="s">
        <v>4624</v>
      </c>
      <c r="C91" s="367" t="s">
        <v>1214</v>
      </c>
      <c r="D91" s="644" t="s">
        <v>1240</v>
      </c>
      <c r="E91" s="622">
        <v>10027.0</v>
      </c>
      <c r="F91" s="508"/>
      <c r="G91" s="313" t="s">
        <v>4719</v>
      </c>
      <c r="H91" s="590" t="s">
        <v>4720</v>
      </c>
      <c r="I91" s="83" t="s">
        <v>4383</v>
      </c>
      <c r="J91" s="593" t="s">
        <v>1852</v>
      </c>
      <c r="K91" s="593" t="s">
        <v>4386</v>
      </c>
      <c r="L91" s="83"/>
      <c r="M91" s="83" t="s">
        <v>4387</v>
      </c>
    </row>
    <row r="92" ht="20.25" customHeight="1">
      <c r="A92" s="215">
        <f t="shared" si="5"/>
        <v>68</v>
      </c>
      <c r="B92" s="201" t="s">
        <v>4624</v>
      </c>
      <c r="C92" s="367" t="s">
        <v>1214</v>
      </c>
      <c r="D92" s="644" t="s">
        <v>1240</v>
      </c>
      <c r="E92" s="622">
        <v>10142.0</v>
      </c>
      <c r="F92" s="508"/>
      <c r="G92" s="313" t="s">
        <v>4721</v>
      </c>
      <c r="H92" s="590" t="s">
        <v>4722</v>
      </c>
      <c r="I92" s="83" t="s">
        <v>4383</v>
      </c>
      <c r="J92" s="593" t="s">
        <v>2006</v>
      </c>
      <c r="K92" s="593" t="s">
        <v>4386</v>
      </c>
      <c r="L92" s="83"/>
      <c r="M92" s="83" t="s">
        <v>4387</v>
      </c>
    </row>
    <row r="93" ht="20.25" customHeight="1">
      <c r="A93" s="215">
        <f t="shared" si="5"/>
        <v>69</v>
      </c>
      <c r="B93" s="201" t="s">
        <v>4624</v>
      </c>
      <c r="C93" s="367" t="s">
        <v>1214</v>
      </c>
      <c r="D93" s="644" t="s">
        <v>1240</v>
      </c>
      <c r="E93" s="622">
        <v>10213.0</v>
      </c>
      <c r="F93" s="508"/>
      <c r="G93" s="313" t="s">
        <v>4723</v>
      </c>
      <c r="H93" s="201" t="s">
        <v>4724</v>
      </c>
      <c r="I93" s="83" t="s">
        <v>4383</v>
      </c>
      <c r="J93" s="593" t="s">
        <v>1852</v>
      </c>
      <c r="K93" s="593" t="s">
        <v>4386</v>
      </c>
      <c r="L93" s="83"/>
      <c r="M93" s="83" t="s">
        <v>4387</v>
      </c>
    </row>
    <row r="94" ht="20.25" customHeight="1">
      <c r="A94" s="215">
        <f t="shared" si="5"/>
        <v>70</v>
      </c>
      <c r="B94" s="201" t="s">
        <v>4624</v>
      </c>
      <c r="C94" s="367" t="s">
        <v>1214</v>
      </c>
      <c r="D94" s="644" t="s">
        <v>1240</v>
      </c>
      <c r="E94" s="622">
        <v>10774.0</v>
      </c>
      <c r="F94" s="508"/>
      <c r="G94" s="313" t="s">
        <v>4725</v>
      </c>
      <c r="H94" s="201" t="s">
        <v>4726</v>
      </c>
      <c r="I94" s="83" t="s">
        <v>4383</v>
      </c>
      <c r="J94" s="593" t="s">
        <v>2114</v>
      </c>
      <c r="K94" s="593" t="s">
        <v>4386</v>
      </c>
      <c r="L94" s="83"/>
      <c r="M94" s="83" t="s">
        <v>4387</v>
      </c>
    </row>
    <row r="95" ht="20.25" customHeight="1">
      <c r="A95" s="215">
        <f t="shared" si="5"/>
        <v>71</v>
      </c>
      <c r="B95" s="201" t="s">
        <v>4624</v>
      </c>
      <c r="C95" s="367" t="s">
        <v>1214</v>
      </c>
      <c r="D95" s="644" t="s">
        <v>1240</v>
      </c>
      <c r="E95" s="622">
        <v>11004.0</v>
      </c>
      <c r="F95" s="508"/>
      <c r="G95" s="313" t="s">
        <v>4728</v>
      </c>
      <c r="H95" s="208" t="s">
        <v>4729</v>
      </c>
      <c r="I95" s="83" t="s">
        <v>4383</v>
      </c>
      <c r="J95" s="593" t="s">
        <v>1841</v>
      </c>
      <c r="K95" s="593" t="s">
        <v>4386</v>
      </c>
      <c r="L95" s="83"/>
      <c r="M95" s="83" t="s">
        <v>4387</v>
      </c>
    </row>
    <row r="96" ht="20.25" customHeight="1">
      <c r="A96" s="215">
        <f t="shared" si="5"/>
        <v>72</v>
      </c>
      <c r="B96" s="201" t="s">
        <v>4624</v>
      </c>
      <c r="C96" s="367" t="s">
        <v>1214</v>
      </c>
      <c r="D96" s="644" t="s">
        <v>1240</v>
      </c>
      <c r="E96" s="623">
        <v>10966.0</v>
      </c>
      <c r="F96" s="572"/>
      <c r="G96" s="603" t="s">
        <v>1157</v>
      </c>
      <c r="H96" s="208" t="s">
        <v>1157</v>
      </c>
      <c r="I96" s="83" t="s">
        <v>4383</v>
      </c>
      <c r="J96" s="593" t="s">
        <v>1841</v>
      </c>
      <c r="K96" s="593" t="s">
        <v>4386</v>
      </c>
      <c r="L96" s="83"/>
      <c r="M96" s="83" t="s">
        <v>4387</v>
      </c>
    </row>
    <row r="97" ht="20.25" customHeight="1">
      <c r="A97" s="215">
        <f t="shared" si="5"/>
        <v>73</v>
      </c>
      <c r="B97" s="201" t="s">
        <v>4624</v>
      </c>
      <c r="C97" s="367" t="s">
        <v>1214</v>
      </c>
      <c r="D97" s="644" t="s">
        <v>1240</v>
      </c>
      <c r="E97" s="623">
        <v>11046.0</v>
      </c>
      <c r="F97" s="572"/>
      <c r="G97" s="603" t="s">
        <v>4735</v>
      </c>
      <c r="H97" s="208" t="s">
        <v>4735</v>
      </c>
      <c r="I97" s="83" t="s">
        <v>4383</v>
      </c>
      <c r="J97" s="593" t="s">
        <v>2114</v>
      </c>
      <c r="K97" s="593" t="s">
        <v>4386</v>
      </c>
      <c r="L97" s="83"/>
      <c r="M97" s="83" t="s">
        <v>4387</v>
      </c>
    </row>
    <row r="98" ht="20.25" customHeight="1">
      <c r="A98" s="215">
        <f t="shared" si="5"/>
        <v>74</v>
      </c>
      <c r="B98" s="201" t="s">
        <v>4624</v>
      </c>
      <c r="C98" s="367" t="s">
        <v>1214</v>
      </c>
      <c r="D98" s="644" t="s">
        <v>1240</v>
      </c>
      <c r="E98" s="623">
        <v>11052.0</v>
      </c>
      <c r="F98" s="572"/>
      <c r="G98" s="603" t="s">
        <v>4737</v>
      </c>
      <c r="H98" s="208" t="s">
        <v>4738</v>
      </c>
      <c r="I98" s="83" t="s">
        <v>4383</v>
      </c>
      <c r="J98" s="593" t="s">
        <v>2006</v>
      </c>
      <c r="K98" s="593" t="s">
        <v>4386</v>
      </c>
      <c r="L98" s="83"/>
      <c r="M98" s="83" t="s">
        <v>4387</v>
      </c>
    </row>
    <row r="99" ht="20.25" customHeight="1">
      <c r="A99" s="215">
        <f t="shared" si="5"/>
        <v>75</v>
      </c>
      <c r="B99" s="201" t="s">
        <v>4624</v>
      </c>
      <c r="C99" s="367" t="s">
        <v>1214</v>
      </c>
      <c r="D99" s="644" t="s">
        <v>1240</v>
      </c>
      <c r="E99" s="623">
        <v>11165.0</v>
      </c>
      <c r="F99" s="572"/>
      <c r="G99" s="603" t="s">
        <v>1271</v>
      </c>
      <c r="H99" s="208" t="s">
        <v>1272</v>
      </c>
      <c r="I99" s="83" t="s">
        <v>4383</v>
      </c>
      <c r="J99" s="593" t="s">
        <v>2114</v>
      </c>
      <c r="K99" s="593" t="s">
        <v>4386</v>
      </c>
      <c r="L99" s="83"/>
      <c r="M99" s="83" t="s">
        <v>4387</v>
      </c>
    </row>
    <row r="100" ht="20.25" customHeight="1">
      <c r="A100" s="215">
        <f t="shared" si="5"/>
        <v>76</v>
      </c>
      <c r="B100" s="201" t="s">
        <v>4624</v>
      </c>
      <c r="C100" s="367" t="s">
        <v>1214</v>
      </c>
      <c r="D100" s="644" t="s">
        <v>1240</v>
      </c>
      <c r="E100" s="623">
        <v>11265.0</v>
      </c>
      <c r="F100" s="572"/>
      <c r="G100" s="603" t="s">
        <v>4742</v>
      </c>
      <c r="H100" s="208" t="s">
        <v>4744</v>
      </c>
      <c r="I100" s="83" t="s">
        <v>4383</v>
      </c>
      <c r="J100" s="593" t="s">
        <v>2114</v>
      </c>
      <c r="K100" s="593" t="s">
        <v>4386</v>
      </c>
      <c r="L100" s="83"/>
      <c r="M100" s="83" t="s">
        <v>4387</v>
      </c>
    </row>
    <row r="101" ht="20.25" customHeight="1">
      <c r="A101" s="215">
        <f t="shared" si="5"/>
        <v>77</v>
      </c>
      <c r="B101" s="201" t="s">
        <v>4624</v>
      </c>
      <c r="C101" s="367" t="s">
        <v>1214</v>
      </c>
      <c r="D101" s="644" t="s">
        <v>1240</v>
      </c>
      <c r="E101" s="623">
        <v>11307.0</v>
      </c>
      <c r="F101" s="572"/>
      <c r="G101" s="603" t="s">
        <v>4748</v>
      </c>
      <c r="H101" s="208" t="s">
        <v>4749</v>
      </c>
      <c r="I101" s="83" t="s">
        <v>4383</v>
      </c>
      <c r="J101" s="593" t="s">
        <v>1841</v>
      </c>
      <c r="K101" s="593" t="s">
        <v>4386</v>
      </c>
      <c r="L101" s="83"/>
      <c r="M101" s="83" t="s">
        <v>4387</v>
      </c>
    </row>
    <row r="102" ht="20.25" customHeight="1">
      <c r="A102" s="215">
        <f t="shared" si="5"/>
        <v>78</v>
      </c>
      <c r="B102" s="201" t="s">
        <v>4624</v>
      </c>
      <c r="C102" s="367" t="s">
        <v>1214</v>
      </c>
      <c r="D102" s="644" t="s">
        <v>1240</v>
      </c>
      <c r="E102" s="623">
        <v>11378.0</v>
      </c>
      <c r="F102" s="572"/>
      <c r="G102" s="603" t="s">
        <v>4751</v>
      </c>
      <c r="H102" s="208" t="s">
        <v>4753</v>
      </c>
      <c r="I102" s="83" t="s">
        <v>4383</v>
      </c>
      <c r="J102" s="593" t="s">
        <v>1841</v>
      </c>
      <c r="K102" s="593" t="s">
        <v>4386</v>
      </c>
      <c r="L102" s="83"/>
      <c r="M102" s="83" t="s">
        <v>4387</v>
      </c>
    </row>
    <row r="103" ht="20.25" customHeight="1">
      <c r="A103" s="215">
        <f t="shared" si="5"/>
        <v>79</v>
      </c>
      <c r="B103" s="201" t="s">
        <v>4624</v>
      </c>
      <c r="C103" s="367" t="s">
        <v>1214</v>
      </c>
      <c r="D103" s="644" t="s">
        <v>1240</v>
      </c>
      <c r="E103" s="623">
        <v>11375.0</v>
      </c>
      <c r="F103" s="572"/>
      <c r="G103" s="603" t="s">
        <v>3863</v>
      </c>
      <c r="H103" s="208" t="s">
        <v>3864</v>
      </c>
      <c r="I103" s="83" t="s">
        <v>4383</v>
      </c>
      <c r="J103" s="593" t="s">
        <v>1852</v>
      </c>
      <c r="K103" s="593" t="s">
        <v>4386</v>
      </c>
      <c r="L103" s="83"/>
      <c r="M103" s="83" t="s">
        <v>4387</v>
      </c>
    </row>
    <row r="104" ht="20.25" customHeight="1">
      <c r="A104" s="215">
        <f t="shared" si="5"/>
        <v>80</v>
      </c>
      <c r="B104" s="201" t="s">
        <v>4624</v>
      </c>
      <c r="C104" s="367" t="s">
        <v>1214</v>
      </c>
      <c r="D104" s="644" t="s">
        <v>1240</v>
      </c>
      <c r="E104" s="623">
        <v>11494.0</v>
      </c>
      <c r="F104" s="572"/>
      <c r="G104" s="603" t="s">
        <v>3177</v>
      </c>
      <c r="H104" s="208" t="s">
        <v>4761</v>
      </c>
      <c r="I104" s="83" t="s">
        <v>4383</v>
      </c>
      <c r="J104" s="593" t="s">
        <v>2114</v>
      </c>
      <c r="K104" s="593" t="s">
        <v>4386</v>
      </c>
      <c r="L104" s="83"/>
      <c r="M104" s="83" t="s">
        <v>4387</v>
      </c>
    </row>
    <row r="105" ht="20.25" customHeight="1">
      <c r="A105" s="215">
        <f t="shared" si="5"/>
        <v>81</v>
      </c>
      <c r="B105" s="201" t="s">
        <v>4624</v>
      </c>
      <c r="C105" s="367" t="s">
        <v>1214</v>
      </c>
      <c r="D105" s="644" t="s">
        <v>1240</v>
      </c>
      <c r="E105" s="623">
        <v>11515.0</v>
      </c>
      <c r="F105" s="572"/>
      <c r="G105" s="603" t="s">
        <v>4766</v>
      </c>
      <c r="H105" s="208" t="s">
        <v>1420</v>
      </c>
      <c r="I105" s="83" t="s">
        <v>4383</v>
      </c>
      <c r="J105" s="593" t="s">
        <v>2114</v>
      </c>
      <c r="K105" s="593" t="s">
        <v>4386</v>
      </c>
      <c r="L105" s="83"/>
      <c r="M105" s="83" t="s">
        <v>4387</v>
      </c>
    </row>
    <row r="106" ht="20.25" customHeight="1">
      <c r="A106" s="215">
        <f t="shared" si="5"/>
        <v>82</v>
      </c>
      <c r="B106" s="201" t="s">
        <v>4624</v>
      </c>
      <c r="C106" s="367" t="s">
        <v>1214</v>
      </c>
      <c r="D106" s="644" t="s">
        <v>1240</v>
      </c>
      <c r="E106" s="622">
        <v>11499.0</v>
      </c>
      <c r="F106" s="508"/>
      <c r="G106" s="313" t="s">
        <v>4767</v>
      </c>
      <c r="H106" s="201" t="s">
        <v>4769</v>
      </c>
      <c r="I106" s="83" t="s">
        <v>4383</v>
      </c>
      <c r="J106" s="593" t="s">
        <v>1852</v>
      </c>
      <c r="K106" s="593" t="s">
        <v>4386</v>
      </c>
      <c r="L106" s="83"/>
      <c r="M106" s="83" t="s">
        <v>4387</v>
      </c>
    </row>
    <row r="107" ht="20.25" customHeight="1">
      <c r="A107" s="215">
        <f t="shared" si="5"/>
        <v>83</v>
      </c>
      <c r="B107" s="201" t="s">
        <v>4624</v>
      </c>
      <c r="C107" s="367" t="s">
        <v>1214</v>
      </c>
      <c r="D107" s="644" t="s">
        <v>1240</v>
      </c>
      <c r="E107" s="623">
        <v>11654.0</v>
      </c>
      <c r="F107" s="572"/>
      <c r="G107" s="603" t="s">
        <v>4775</v>
      </c>
      <c r="H107" s="208" t="s">
        <v>4776</v>
      </c>
      <c r="I107" s="83" t="s">
        <v>4383</v>
      </c>
      <c r="J107" s="593" t="s">
        <v>2114</v>
      </c>
      <c r="K107" s="593" t="s">
        <v>4386</v>
      </c>
      <c r="L107" s="83"/>
      <c r="M107" s="83" t="s">
        <v>4387</v>
      </c>
    </row>
    <row r="108" ht="20.25" customHeight="1">
      <c r="A108" s="215">
        <f t="shared" si="5"/>
        <v>84</v>
      </c>
      <c r="B108" s="201" t="s">
        <v>4624</v>
      </c>
      <c r="C108" s="367" t="s">
        <v>1214</v>
      </c>
      <c r="D108" s="644" t="s">
        <v>1240</v>
      </c>
      <c r="E108" s="622">
        <v>11903.0</v>
      </c>
      <c r="F108" s="508"/>
      <c r="G108" s="313" t="s">
        <v>4777</v>
      </c>
      <c r="H108" s="201" t="s">
        <v>4778</v>
      </c>
      <c r="I108" s="83" t="s">
        <v>4383</v>
      </c>
      <c r="J108" s="593" t="s">
        <v>1809</v>
      </c>
      <c r="K108" s="593" t="s">
        <v>4386</v>
      </c>
      <c r="L108" s="83"/>
      <c r="M108" s="83" t="s">
        <v>4387</v>
      </c>
    </row>
    <row r="109" ht="20.25" customHeight="1">
      <c r="A109" s="215">
        <f t="shared" si="5"/>
        <v>85</v>
      </c>
      <c r="B109" s="201" t="s">
        <v>4624</v>
      </c>
      <c r="C109" s="367" t="s">
        <v>1214</v>
      </c>
      <c r="D109" s="644" t="s">
        <v>1240</v>
      </c>
      <c r="E109" s="645" t="s">
        <v>4784</v>
      </c>
      <c r="F109" s="482"/>
      <c r="G109" s="502" t="s">
        <v>4785</v>
      </c>
      <c r="H109" s="627" t="s">
        <v>4786</v>
      </c>
      <c r="I109" s="83" t="s">
        <v>4383</v>
      </c>
      <c r="J109" s="593" t="s">
        <v>2114</v>
      </c>
      <c r="K109" s="593" t="s">
        <v>4787</v>
      </c>
      <c r="L109" s="83"/>
      <c r="M109" s="83"/>
    </row>
    <row r="110" ht="20.25" customHeight="1">
      <c r="A110" s="215">
        <f t="shared" si="5"/>
        <v>86</v>
      </c>
      <c r="B110" s="201" t="s">
        <v>4624</v>
      </c>
      <c r="C110" s="367" t="s">
        <v>1214</v>
      </c>
      <c r="D110" s="644" t="s">
        <v>1240</v>
      </c>
      <c r="E110" s="622">
        <v>11972.0</v>
      </c>
      <c r="F110" s="508"/>
      <c r="G110" s="201" t="s">
        <v>3922</v>
      </c>
      <c r="H110" s="201" t="s">
        <v>3981</v>
      </c>
      <c r="I110" s="83" t="s">
        <v>4383</v>
      </c>
      <c r="J110" s="593" t="s">
        <v>1841</v>
      </c>
      <c r="K110" s="593" t="s">
        <v>4386</v>
      </c>
      <c r="L110" s="83"/>
      <c r="M110" s="83" t="s">
        <v>4387</v>
      </c>
    </row>
    <row r="111" ht="20.25" customHeight="1">
      <c r="A111" s="215">
        <f t="shared" si="5"/>
        <v>87</v>
      </c>
      <c r="B111" s="201" t="s">
        <v>4624</v>
      </c>
      <c r="C111" s="367" t="s">
        <v>1214</v>
      </c>
      <c r="D111" s="644" t="s">
        <v>1240</v>
      </c>
      <c r="E111" s="645" t="s">
        <v>4795</v>
      </c>
      <c r="F111" s="482"/>
      <c r="G111" s="502" t="s">
        <v>4796</v>
      </c>
      <c r="H111" s="208" t="s">
        <v>4796</v>
      </c>
      <c r="I111" s="83" t="s">
        <v>4383</v>
      </c>
      <c r="J111" s="593" t="s">
        <v>2114</v>
      </c>
      <c r="K111" s="593" t="s">
        <v>4386</v>
      </c>
      <c r="L111" s="83"/>
      <c r="M111" s="83" t="s">
        <v>4387</v>
      </c>
    </row>
    <row r="112" ht="20.25" customHeight="1">
      <c r="A112" s="215">
        <f t="shared" si="5"/>
        <v>88</v>
      </c>
      <c r="B112" s="201" t="s">
        <v>4624</v>
      </c>
      <c r="C112" s="367" t="s">
        <v>1214</v>
      </c>
      <c r="D112" s="644" t="s">
        <v>1240</v>
      </c>
      <c r="E112" s="645">
        <v>12199.0</v>
      </c>
      <c r="F112" s="482"/>
      <c r="G112" s="502" t="s">
        <v>4797</v>
      </c>
      <c r="H112" s="208" t="s">
        <v>4798</v>
      </c>
      <c r="I112" s="83" t="s">
        <v>4383</v>
      </c>
      <c r="J112" s="593" t="s">
        <v>1852</v>
      </c>
      <c r="K112" s="593" t="s">
        <v>4386</v>
      </c>
      <c r="L112" s="83"/>
      <c r="M112" s="83" t="s">
        <v>4387</v>
      </c>
    </row>
    <row r="113" ht="20.25" customHeight="1">
      <c r="A113" s="215">
        <f t="shared" si="5"/>
        <v>89</v>
      </c>
      <c r="B113" s="201" t="s">
        <v>4624</v>
      </c>
      <c r="C113" s="367" t="s">
        <v>1214</v>
      </c>
      <c r="D113" s="644" t="s">
        <v>1240</v>
      </c>
      <c r="E113" s="646" t="s">
        <v>4805</v>
      </c>
      <c r="F113" s="647"/>
      <c r="G113" s="483" t="s">
        <v>4806</v>
      </c>
      <c r="H113" s="648" t="s">
        <v>4807</v>
      </c>
      <c r="I113" s="83" t="s">
        <v>4383</v>
      </c>
      <c r="J113" s="593" t="s">
        <v>1841</v>
      </c>
      <c r="K113" s="593" t="s">
        <v>4386</v>
      </c>
      <c r="L113" s="83"/>
      <c r="M113" s="83" t="s">
        <v>4387</v>
      </c>
    </row>
    <row r="114" ht="20.25" customHeight="1">
      <c r="A114" s="215">
        <f t="shared" si="5"/>
        <v>90</v>
      </c>
      <c r="B114" s="201" t="s">
        <v>4624</v>
      </c>
      <c r="C114" s="367" t="s">
        <v>1214</v>
      </c>
      <c r="D114" s="644" t="s">
        <v>1240</v>
      </c>
      <c r="E114" s="646" t="s">
        <v>4808</v>
      </c>
      <c r="F114" s="647"/>
      <c r="G114" s="502" t="s">
        <v>4810</v>
      </c>
      <c r="H114" s="502" t="s">
        <v>4812</v>
      </c>
      <c r="I114" s="83" t="s">
        <v>4383</v>
      </c>
      <c r="J114" s="593" t="s">
        <v>2114</v>
      </c>
      <c r="K114" s="593" t="s">
        <v>4386</v>
      </c>
      <c r="L114" s="83"/>
      <c r="M114" s="83" t="s">
        <v>4387</v>
      </c>
    </row>
    <row r="115" ht="20.25" customHeight="1">
      <c r="A115" s="215">
        <f t="shared" si="5"/>
        <v>91</v>
      </c>
      <c r="B115" s="201" t="s">
        <v>4624</v>
      </c>
      <c r="C115" s="367" t="s">
        <v>1214</v>
      </c>
      <c r="D115" s="644" t="s">
        <v>1240</v>
      </c>
      <c r="E115" s="646" t="s">
        <v>4817</v>
      </c>
      <c r="F115" s="647"/>
      <c r="G115" s="502" t="s">
        <v>4818</v>
      </c>
      <c r="H115" s="502" t="s">
        <v>4819</v>
      </c>
      <c r="I115" s="83" t="s">
        <v>4383</v>
      </c>
      <c r="J115" s="593" t="s">
        <v>2114</v>
      </c>
      <c r="K115" s="593" t="s">
        <v>4386</v>
      </c>
      <c r="L115" s="83"/>
      <c r="M115" s="83" t="s">
        <v>4387</v>
      </c>
    </row>
    <row r="116" ht="20.25" customHeight="1">
      <c r="A116" s="215">
        <f t="shared" si="5"/>
        <v>92</v>
      </c>
      <c r="B116" s="201" t="s">
        <v>4624</v>
      </c>
      <c r="C116" s="367" t="s">
        <v>1214</v>
      </c>
      <c r="D116" s="644" t="s">
        <v>1240</v>
      </c>
      <c r="E116" s="646" t="s">
        <v>4821</v>
      </c>
      <c r="F116" s="647"/>
      <c r="G116" s="180" t="s">
        <v>4823</v>
      </c>
      <c r="H116" s="97" t="s">
        <v>4825</v>
      </c>
      <c r="I116" s="83" t="s">
        <v>4383</v>
      </c>
      <c r="J116" s="593" t="s">
        <v>2114</v>
      </c>
      <c r="K116" s="593" t="s">
        <v>4386</v>
      </c>
      <c r="L116" s="83"/>
      <c r="M116" s="83" t="s">
        <v>4387</v>
      </c>
    </row>
    <row r="117" ht="20.25" customHeight="1">
      <c r="A117" s="215">
        <f t="shared" si="5"/>
        <v>93</v>
      </c>
      <c r="B117" s="201" t="s">
        <v>4624</v>
      </c>
      <c r="C117" s="367" t="s">
        <v>1214</v>
      </c>
      <c r="D117" s="644" t="s">
        <v>1240</v>
      </c>
      <c r="E117" s="645" t="s">
        <v>4829</v>
      </c>
      <c r="F117" s="482"/>
      <c r="G117" s="97" t="s">
        <v>4830</v>
      </c>
      <c r="H117" s="97" t="s">
        <v>4831</v>
      </c>
      <c r="I117" s="83" t="s">
        <v>4383</v>
      </c>
      <c r="J117" s="593" t="s">
        <v>1841</v>
      </c>
      <c r="K117" s="593" t="s">
        <v>4386</v>
      </c>
      <c r="L117" s="83"/>
      <c r="M117" s="83" t="s">
        <v>4387</v>
      </c>
    </row>
    <row r="118" ht="20.25" customHeight="1">
      <c r="A118" s="215">
        <f t="shared" si="5"/>
        <v>94</v>
      </c>
      <c r="B118" s="201" t="s">
        <v>4624</v>
      </c>
      <c r="C118" s="367" t="s">
        <v>1214</v>
      </c>
      <c r="D118" s="644" t="s">
        <v>1240</v>
      </c>
      <c r="E118" s="645" t="s">
        <v>4839</v>
      </c>
      <c r="F118" s="482"/>
      <c r="G118" s="97" t="s">
        <v>4840</v>
      </c>
      <c r="H118" s="97" t="s">
        <v>4841</v>
      </c>
      <c r="I118" s="83" t="s">
        <v>4383</v>
      </c>
      <c r="J118" s="593" t="s">
        <v>2114</v>
      </c>
      <c r="K118" s="593" t="s">
        <v>4386</v>
      </c>
      <c r="L118" s="83"/>
      <c r="M118" s="83" t="s">
        <v>4387</v>
      </c>
    </row>
    <row r="119" ht="20.25" customHeight="1">
      <c r="A119" s="215">
        <f t="shared" si="5"/>
        <v>95</v>
      </c>
      <c r="B119" s="201" t="s">
        <v>4624</v>
      </c>
      <c r="C119" s="367" t="s">
        <v>1214</v>
      </c>
      <c r="D119" s="644" t="s">
        <v>1240</v>
      </c>
      <c r="E119" s="645" t="s">
        <v>4843</v>
      </c>
      <c r="F119" s="482"/>
      <c r="G119" s="97" t="s">
        <v>4844</v>
      </c>
      <c r="H119" s="97" t="s">
        <v>4845</v>
      </c>
      <c r="I119" s="83" t="s">
        <v>4383</v>
      </c>
      <c r="J119" s="593" t="s">
        <v>3402</v>
      </c>
      <c r="K119" s="593" t="s">
        <v>4386</v>
      </c>
      <c r="L119" s="83"/>
      <c r="M119" s="83" t="s">
        <v>4387</v>
      </c>
    </row>
    <row r="120" ht="20.25" customHeight="1">
      <c r="A120" s="215">
        <f t="shared" si="5"/>
        <v>96</v>
      </c>
      <c r="B120" s="201" t="s">
        <v>4624</v>
      </c>
      <c r="C120" s="367" t="s">
        <v>1214</v>
      </c>
      <c r="D120" s="644" t="s">
        <v>1240</v>
      </c>
      <c r="E120" s="646" t="s">
        <v>4852</v>
      </c>
      <c r="F120" s="647"/>
      <c r="G120" s="502" t="s">
        <v>4853</v>
      </c>
      <c r="H120" s="502" t="s">
        <v>4854</v>
      </c>
      <c r="I120" s="83" t="s">
        <v>4383</v>
      </c>
      <c r="J120" s="593" t="s">
        <v>2006</v>
      </c>
      <c r="K120" s="593" t="s">
        <v>4386</v>
      </c>
      <c r="L120" s="83"/>
      <c r="M120" s="83" t="s">
        <v>4387</v>
      </c>
    </row>
    <row r="121" ht="20.25" customHeight="1">
      <c r="A121" s="215">
        <f t="shared" si="5"/>
        <v>97</v>
      </c>
      <c r="B121" s="201" t="s">
        <v>4624</v>
      </c>
      <c r="C121" s="367" t="s">
        <v>1214</v>
      </c>
      <c r="D121" s="644" t="s">
        <v>1240</v>
      </c>
      <c r="E121" s="331" t="s">
        <v>4855</v>
      </c>
      <c r="F121" s="91"/>
      <c r="G121" s="97" t="s">
        <v>4856</v>
      </c>
      <c r="H121" s="97" t="s">
        <v>4857</v>
      </c>
      <c r="I121" s="83" t="s">
        <v>4383</v>
      </c>
      <c r="J121" s="593" t="s">
        <v>2114</v>
      </c>
      <c r="K121" s="593" t="s">
        <v>4386</v>
      </c>
      <c r="L121" s="83"/>
      <c r="M121" s="83" t="s">
        <v>4387</v>
      </c>
    </row>
    <row r="122" ht="20.25" customHeight="1">
      <c r="A122" s="215">
        <f t="shared" si="5"/>
        <v>98</v>
      </c>
      <c r="B122" s="201" t="s">
        <v>4624</v>
      </c>
      <c r="C122" s="367" t="s">
        <v>1214</v>
      </c>
      <c r="D122" s="644" t="s">
        <v>1240</v>
      </c>
      <c r="E122" s="331">
        <v>12934.0</v>
      </c>
      <c r="F122" s="91"/>
      <c r="G122" s="97" t="s">
        <v>4864</v>
      </c>
      <c r="H122" s="582" t="s">
        <v>4865</v>
      </c>
      <c r="I122" s="83" t="s">
        <v>4383</v>
      </c>
      <c r="J122" s="593"/>
      <c r="K122" s="593" t="s">
        <v>4558</v>
      </c>
      <c r="L122" s="83"/>
      <c r="M122" s="83"/>
    </row>
    <row r="123" ht="20.25" customHeight="1">
      <c r="A123" s="215">
        <f t="shared" si="5"/>
        <v>99</v>
      </c>
      <c r="B123" s="201" t="s">
        <v>4624</v>
      </c>
      <c r="C123" s="367" t="s">
        <v>1214</v>
      </c>
      <c r="D123" s="644" t="s">
        <v>1240</v>
      </c>
      <c r="E123" s="331">
        <v>13032.0</v>
      </c>
      <c r="F123" s="91"/>
      <c r="G123" s="313" t="s">
        <v>4866</v>
      </c>
      <c r="H123" s="313" t="s">
        <v>4867</v>
      </c>
      <c r="I123" s="83" t="s">
        <v>4383</v>
      </c>
      <c r="J123" s="593" t="s">
        <v>1841</v>
      </c>
      <c r="K123" s="593" t="s">
        <v>4386</v>
      </c>
      <c r="L123" s="83"/>
      <c r="M123" s="83" t="s">
        <v>4387</v>
      </c>
    </row>
    <row r="124" ht="20.25" customHeight="1">
      <c r="A124" s="215">
        <f t="shared" si="5"/>
        <v>100</v>
      </c>
      <c r="B124" s="201" t="s">
        <v>4624</v>
      </c>
      <c r="C124" s="367" t="s">
        <v>1214</v>
      </c>
      <c r="D124" s="644" t="s">
        <v>1240</v>
      </c>
      <c r="E124" s="331">
        <v>13044.0</v>
      </c>
      <c r="F124" s="91"/>
      <c r="G124" s="313" t="s">
        <v>4871</v>
      </c>
      <c r="H124" s="313" t="s">
        <v>4873</v>
      </c>
      <c r="I124" s="83" t="s">
        <v>4383</v>
      </c>
      <c r="J124" s="593"/>
      <c r="K124" s="593" t="s">
        <v>4558</v>
      </c>
      <c r="L124" s="83"/>
      <c r="M124" s="83"/>
    </row>
    <row r="125" ht="23.25" customHeight="1">
      <c r="A125" s="215">
        <f t="shared" si="5"/>
        <v>101</v>
      </c>
      <c r="B125" s="201" t="s">
        <v>4624</v>
      </c>
      <c r="C125" s="367" t="s">
        <v>1214</v>
      </c>
      <c r="D125" s="644" t="s">
        <v>1240</v>
      </c>
      <c r="E125" s="331">
        <v>13257.0</v>
      </c>
      <c r="F125" s="91"/>
      <c r="G125" s="313" t="s">
        <v>4875</v>
      </c>
      <c r="H125" s="313" t="s">
        <v>4876</v>
      </c>
      <c r="I125" s="83" t="s">
        <v>4383</v>
      </c>
      <c r="J125" s="593" t="s">
        <v>2114</v>
      </c>
      <c r="K125" s="593" t="s">
        <v>4386</v>
      </c>
      <c r="L125" s="83"/>
      <c r="M125" s="83" t="s">
        <v>4387</v>
      </c>
    </row>
    <row r="126" ht="20.25" customHeight="1">
      <c r="A126" s="215">
        <f t="shared" si="5"/>
        <v>102</v>
      </c>
      <c r="B126" s="201" t="s">
        <v>4624</v>
      </c>
      <c r="C126" s="367" t="s">
        <v>1214</v>
      </c>
      <c r="D126" s="644" t="s">
        <v>1240</v>
      </c>
      <c r="E126" s="331">
        <v>12844.0</v>
      </c>
      <c r="F126" s="91"/>
      <c r="G126" s="313" t="s">
        <v>4877</v>
      </c>
      <c r="H126" s="649" t="s">
        <v>4880</v>
      </c>
      <c r="I126" s="83" t="s">
        <v>4383</v>
      </c>
      <c r="J126" s="593"/>
      <c r="K126" s="593" t="s">
        <v>4558</v>
      </c>
      <c r="L126" s="83"/>
      <c r="M126" s="83"/>
    </row>
    <row r="127" ht="20.25" customHeight="1">
      <c r="A127" s="215">
        <f t="shared" si="5"/>
        <v>103</v>
      </c>
      <c r="B127" s="201" t="s">
        <v>4624</v>
      </c>
      <c r="C127" s="367" t="s">
        <v>1214</v>
      </c>
      <c r="D127" s="644" t="s">
        <v>1240</v>
      </c>
      <c r="E127" s="331">
        <v>12911.0</v>
      </c>
      <c r="F127" s="91"/>
      <c r="G127" s="313" t="s">
        <v>4884</v>
      </c>
      <c r="H127" s="649" t="s">
        <v>4885</v>
      </c>
      <c r="I127" s="83" t="s">
        <v>4383</v>
      </c>
      <c r="J127" s="593"/>
      <c r="K127" s="593" t="s">
        <v>4558</v>
      </c>
      <c r="L127" s="83"/>
      <c r="M127" s="83"/>
    </row>
    <row r="128" ht="20.25" customHeight="1">
      <c r="A128" s="215">
        <f t="shared" si="5"/>
        <v>104</v>
      </c>
      <c r="B128" s="201" t="s">
        <v>4624</v>
      </c>
      <c r="C128" s="367" t="s">
        <v>1214</v>
      </c>
      <c r="D128" s="644" t="s">
        <v>1240</v>
      </c>
      <c r="E128" s="331" t="s">
        <v>4887</v>
      </c>
      <c r="F128" s="91"/>
      <c r="G128" s="313" t="s">
        <v>3848</v>
      </c>
      <c r="H128" s="313" t="s">
        <v>4891</v>
      </c>
      <c r="I128" s="83" t="s">
        <v>4383</v>
      </c>
      <c r="J128" s="593" t="s">
        <v>2006</v>
      </c>
      <c r="K128" s="593" t="s">
        <v>4386</v>
      </c>
      <c r="L128" s="83"/>
      <c r="M128" s="83" t="s">
        <v>4387</v>
      </c>
    </row>
    <row r="129" ht="20.25" customHeight="1">
      <c r="A129" s="215">
        <f t="shared" si="5"/>
        <v>105</v>
      </c>
      <c r="B129" s="201" t="s">
        <v>4624</v>
      </c>
      <c r="C129" s="367" t="s">
        <v>1214</v>
      </c>
      <c r="D129" s="644" t="s">
        <v>1240</v>
      </c>
      <c r="E129" s="331">
        <v>13273.0</v>
      </c>
      <c r="F129" s="91"/>
      <c r="G129" s="97" t="s">
        <v>4894</v>
      </c>
      <c r="H129" s="582" t="s">
        <v>4895</v>
      </c>
      <c r="I129" s="83" t="s">
        <v>4383</v>
      </c>
      <c r="J129" s="593" t="s">
        <v>820</v>
      </c>
      <c r="K129" s="593" t="s">
        <v>4386</v>
      </c>
      <c r="L129" s="83"/>
      <c r="M129" s="83" t="s">
        <v>4387</v>
      </c>
    </row>
    <row r="130" ht="20.25" customHeight="1">
      <c r="A130" s="215">
        <f t="shared" si="5"/>
        <v>106</v>
      </c>
      <c r="B130" s="201" t="s">
        <v>4624</v>
      </c>
      <c r="C130" s="367" t="s">
        <v>1214</v>
      </c>
      <c r="D130" s="644" t="s">
        <v>1240</v>
      </c>
      <c r="E130" s="331">
        <v>13317.0</v>
      </c>
      <c r="F130" s="91"/>
      <c r="G130" s="97" t="s">
        <v>4898</v>
      </c>
      <c r="H130" s="582" t="s">
        <v>4900</v>
      </c>
      <c r="I130" s="83" t="s">
        <v>4383</v>
      </c>
      <c r="J130" s="593" t="s">
        <v>3402</v>
      </c>
      <c r="K130" s="593" t="s">
        <v>4386</v>
      </c>
      <c r="L130" s="83"/>
      <c r="M130" s="83" t="s">
        <v>4387</v>
      </c>
    </row>
    <row r="131" ht="20.25" customHeight="1">
      <c r="A131" s="215">
        <f t="shared" si="5"/>
        <v>107</v>
      </c>
      <c r="B131" s="201" t="s">
        <v>4624</v>
      </c>
      <c r="C131" s="367" t="s">
        <v>1214</v>
      </c>
      <c r="D131" s="644" t="s">
        <v>1240</v>
      </c>
      <c r="E131" s="331">
        <v>13502.0</v>
      </c>
      <c r="F131" s="91"/>
      <c r="G131" s="97" t="s">
        <v>4904</v>
      </c>
      <c r="H131" s="582" t="s">
        <v>2112</v>
      </c>
      <c r="I131" s="83" t="s">
        <v>4383</v>
      </c>
      <c r="J131" s="593" t="s">
        <v>2114</v>
      </c>
      <c r="K131" s="593" t="s">
        <v>4386</v>
      </c>
      <c r="L131" s="83"/>
      <c r="M131" s="83" t="s">
        <v>4387</v>
      </c>
    </row>
    <row r="132" ht="20.25" customHeight="1">
      <c r="A132" s="215">
        <f t="shared" si="5"/>
        <v>108</v>
      </c>
      <c r="B132" s="201" t="s">
        <v>4624</v>
      </c>
      <c r="C132" s="367" t="s">
        <v>1214</v>
      </c>
      <c r="D132" s="644" t="s">
        <v>1240</v>
      </c>
      <c r="E132" s="331">
        <v>13701.0</v>
      </c>
      <c r="F132" s="91"/>
      <c r="G132" s="97" t="s">
        <v>4908</v>
      </c>
      <c r="H132" s="313" t="s">
        <v>4910</v>
      </c>
      <c r="I132" s="83" t="s">
        <v>4383</v>
      </c>
      <c r="J132" s="593" t="s">
        <v>820</v>
      </c>
      <c r="K132" s="593" t="s">
        <v>4386</v>
      </c>
      <c r="L132" s="83"/>
      <c r="M132" s="83" t="s">
        <v>4387</v>
      </c>
    </row>
    <row r="133" ht="20.25" customHeight="1">
      <c r="A133" s="215">
        <f t="shared" si="5"/>
        <v>109</v>
      </c>
      <c r="B133" s="201" t="s">
        <v>4624</v>
      </c>
      <c r="C133" s="367" t="s">
        <v>1214</v>
      </c>
      <c r="D133" s="644" t="s">
        <v>1240</v>
      </c>
      <c r="E133" s="331">
        <v>13730.0</v>
      </c>
      <c r="F133" s="91"/>
      <c r="G133" s="97" t="s">
        <v>4913</v>
      </c>
      <c r="H133" s="582" t="s">
        <v>2915</v>
      </c>
      <c r="I133" s="83" t="s">
        <v>4383</v>
      </c>
      <c r="J133" s="593" t="s">
        <v>820</v>
      </c>
      <c r="K133" s="593" t="s">
        <v>4386</v>
      </c>
      <c r="L133" s="83"/>
      <c r="M133" s="83" t="s">
        <v>4387</v>
      </c>
    </row>
    <row r="134" ht="20.25" customHeight="1">
      <c r="A134" s="215">
        <f t="shared" si="5"/>
        <v>110</v>
      </c>
      <c r="B134" s="201" t="s">
        <v>4624</v>
      </c>
      <c r="C134" s="367" t="s">
        <v>1214</v>
      </c>
      <c r="D134" s="644" t="s">
        <v>1240</v>
      </c>
      <c r="E134" s="331">
        <v>13724.0</v>
      </c>
      <c r="F134" s="91"/>
      <c r="G134" s="582" t="s">
        <v>4916</v>
      </c>
      <c r="H134" s="97" t="s">
        <v>4917</v>
      </c>
      <c r="I134" s="83" t="s">
        <v>4383</v>
      </c>
      <c r="J134" s="593" t="s">
        <v>3920</v>
      </c>
      <c r="K134" s="593" t="s">
        <v>4386</v>
      </c>
      <c r="L134" s="83"/>
      <c r="M134" s="83" t="s">
        <v>4387</v>
      </c>
    </row>
    <row r="135" ht="20.25" customHeight="1">
      <c r="A135" s="215">
        <f t="shared" si="5"/>
        <v>111</v>
      </c>
      <c r="B135" s="201" t="s">
        <v>4624</v>
      </c>
      <c r="C135" s="367" t="s">
        <v>1214</v>
      </c>
      <c r="D135" s="644" t="s">
        <v>1240</v>
      </c>
      <c r="E135" s="331">
        <v>13891.0</v>
      </c>
      <c r="F135" s="91"/>
      <c r="G135" s="97" t="s">
        <v>4922</v>
      </c>
      <c r="H135" s="313" t="s">
        <v>4923</v>
      </c>
      <c r="I135" s="83" t="s">
        <v>4383</v>
      </c>
      <c r="J135" s="593"/>
      <c r="K135" s="593" t="s">
        <v>4558</v>
      </c>
      <c r="L135" s="83"/>
      <c r="M135" s="83"/>
    </row>
    <row r="136" ht="20.25" customHeight="1">
      <c r="A136" s="215">
        <f t="shared" si="5"/>
        <v>112</v>
      </c>
      <c r="B136" s="201" t="s">
        <v>4624</v>
      </c>
      <c r="C136" s="367" t="s">
        <v>1214</v>
      </c>
      <c r="D136" s="644" t="s">
        <v>1240</v>
      </c>
      <c r="E136" s="331">
        <v>13928.0</v>
      </c>
      <c r="F136" s="91"/>
      <c r="G136" s="97" t="s">
        <v>4925</v>
      </c>
      <c r="H136" s="313" t="s">
        <v>4925</v>
      </c>
      <c r="I136" s="83" t="s">
        <v>4383</v>
      </c>
      <c r="J136" s="593"/>
      <c r="K136" s="593" t="s">
        <v>4558</v>
      </c>
      <c r="L136" s="83"/>
      <c r="M136" s="83"/>
    </row>
    <row r="137" ht="20.25" customHeight="1">
      <c r="A137" s="215">
        <f t="shared" si="5"/>
        <v>113</v>
      </c>
      <c r="B137" s="201" t="s">
        <v>4624</v>
      </c>
      <c r="C137" s="367" t="s">
        <v>1214</v>
      </c>
      <c r="D137" s="644" t="s">
        <v>1240</v>
      </c>
      <c r="E137" s="331" t="s">
        <v>4933</v>
      </c>
      <c r="F137" s="91"/>
      <c r="G137" s="97" t="s">
        <v>4934</v>
      </c>
      <c r="H137" s="313" t="s">
        <v>4935</v>
      </c>
      <c r="I137" s="83" t="s">
        <v>4383</v>
      </c>
      <c r="J137" s="593" t="s">
        <v>2114</v>
      </c>
      <c r="K137" s="593" t="s">
        <v>4386</v>
      </c>
      <c r="L137" s="83"/>
      <c r="M137" s="83" t="s">
        <v>4387</v>
      </c>
    </row>
    <row r="138" ht="20.25" customHeight="1">
      <c r="A138" s="215">
        <f t="shared" si="5"/>
        <v>114</v>
      </c>
      <c r="B138" s="201" t="s">
        <v>4624</v>
      </c>
      <c r="C138" s="367" t="s">
        <v>1214</v>
      </c>
      <c r="D138" s="644" t="s">
        <v>1240</v>
      </c>
      <c r="E138" s="347" t="s">
        <v>3033</v>
      </c>
      <c r="F138" s="76"/>
      <c r="G138" s="88" t="s">
        <v>3034</v>
      </c>
      <c r="H138" s="88" t="s">
        <v>3035</v>
      </c>
      <c r="I138" s="83" t="s">
        <v>4383</v>
      </c>
      <c r="J138" s="593" t="s">
        <v>2114</v>
      </c>
      <c r="K138" s="593" t="s">
        <v>4386</v>
      </c>
      <c r="L138" s="83"/>
      <c r="M138" s="83" t="s">
        <v>4387</v>
      </c>
    </row>
    <row r="139" ht="20.25" customHeight="1">
      <c r="A139" s="215">
        <f t="shared" si="5"/>
        <v>115</v>
      </c>
      <c r="B139" s="201" t="s">
        <v>4624</v>
      </c>
      <c r="C139" s="367" t="s">
        <v>1214</v>
      </c>
      <c r="D139" s="644" t="s">
        <v>1240</v>
      </c>
      <c r="E139" s="347" t="s">
        <v>4943</v>
      </c>
      <c r="F139" s="76"/>
      <c r="G139" s="88" t="s">
        <v>4944</v>
      </c>
      <c r="H139" s="346" t="s">
        <v>4945</v>
      </c>
      <c r="I139" s="83" t="s">
        <v>4383</v>
      </c>
      <c r="J139" s="593" t="s">
        <v>2114</v>
      </c>
      <c r="K139" s="593" t="s">
        <v>4386</v>
      </c>
      <c r="L139" s="83"/>
      <c r="M139" s="83" t="s">
        <v>4387</v>
      </c>
    </row>
    <row r="140" ht="20.25" customHeight="1">
      <c r="A140" s="215">
        <f t="shared" si="5"/>
        <v>116</v>
      </c>
      <c r="B140" s="201" t="s">
        <v>4624</v>
      </c>
      <c r="C140" s="367" t="s">
        <v>1214</v>
      </c>
      <c r="D140" s="644" t="s">
        <v>1240</v>
      </c>
      <c r="E140" s="331">
        <v>14115.0</v>
      </c>
      <c r="F140" s="91"/>
      <c r="G140" s="97" t="s">
        <v>4946</v>
      </c>
      <c r="H140" s="88" t="s">
        <v>4947</v>
      </c>
      <c r="I140" s="83" t="s">
        <v>4383</v>
      </c>
      <c r="J140" s="593" t="s">
        <v>2006</v>
      </c>
      <c r="K140" s="593" t="s">
        <v>4386</v>
      </c>
      <c r="L140" s="83"/>
      <c r="M140" s="83" t="s">
        <v>4387</v>
      </c>
    </row>
    <row r="141" ht="20.25" customHeight="1">
      <c r="A141" s="215">
        <f t="shared" si="5"/>
        <v>117</v>
      </c>
      <c r="B141" s="201" t="s">
        <v>4624</v>
      </c>
      <c r="C141" s="367" t="s">
        <v>1214</v>
      </c>
      <c r="D141" s="644" t="s">
        <v>1240</v>
      </c>
      <c r="E141" s="331">
        <v>14142.0</v>
      </c>
      <c r="F141" s="91"/>
      <c r="G141" s="97" t="s">
        <v>3964</v>
      </c>
      <c r="H141" s="97" t="s">
        <v>3965</v>
      </c>
      <c r="I141" s="83" t="s">
        <v>4383</v>
      </c>
      <c r="J141" s="593" t="s">
        <v>2006</v>
      </c>
      <c r="K141" s="593" t="s">
        <v>4386</v>
      </c>
      <c r="L141" s="83"/>
      <c r="M141" s="83" t="s">
        <v>4387</v>
      </c>
    </row>
    <row r="142" ht="20.25" customHeight="1">
      <c r="A142" s="215">
        <f t="shared" si="5"/>
        <v>118</v>
      </c>
      <c r="B142" s="201" t="s">
        <v>4624</v>
      </c>
      <c r="C142" s="367" t="s">
        <v>1214</v>
      </c>
      <c r="D142" s="644" t="s">
        <v>1240</v>
      </c>
      <c r="E142" s="331">
        <v>14547.0</v>
      </c>
      <c r="F142" s="91"/>
      <c r="G142" s="97" t="s">
        <v>3614</v>
      </c>
      <c r="H142" s="582" t="s">
        <v>3976</v>
      </c>
      <c r="I142" s="83" t="s">
        <v>4383</v>
      </c>
      <c r="J142" s="593" t="s">
        <v>820</v>
      </c>
      <c r="K142" s="593" t="s">
        <v>4386</v>
      </c>
      <c r="L142" s="83"/>
      <c r="M142" s="83" t="s">
        <v>4387</v>
      </c>
    </row>
    <row r="143" ht="20.25" customHeight="1">
      <c r="A143" s="215">
        <f t="shared" si="5"/>
        <v>119</v>
      </c>
      <c r="B143" s="201" t="s">
        <v>4624</v>
      </c>
      <c r="C143" s="367" t="s">
        <v>1214</v>
      </c>
      <c r="D143" s="644" t="s">
        <v>1240</v>
      </c>
      <c r="E143" s="331">
        <v>14538.0</v>
      </c>
      <c r="F143" s="91"/>
      <c r="G143" s="97" t="s">
        <v>3883</v>
      </c>
      <c r="H143" s="582" t="s">
        <v>3884</v>
      </c>
      <c r="I143" s="83" t="s">
        <v>4383</v>
      </c>
      <c r="J143" s="593" t="s">
        <v>2114</v>
      </c>
      <c r="K143" s="593" t="s">
        <v>4386</v>
      </c>
      <c r="L143" s="83"/>
      <c r="M143" s="83" t="s">
        <v>4387</v>
      </c>
    </row>
    <row r="144" ht="20.25" customHeight="1">
      <c r="A144" s="215">
        <f t="shared" si="5"/>
        <v>120</v>
      </c>
      <c r="B144" s="201" t="s">
        <v>4624</v>
      </c>
      <c r="C144" s="367" t="s">
        <v>1214</v>
      </c>
      <c r="D144" s="644" t="s">
        <v>1240</v>
      </c>
      <c r="E144" s="331">
        <v>14588.0</v>
      </c>
      <c r="F144" s="91"/>
      <c r="G144" s="97" t="s">
        <v>3887</v>
      </c>
      <c r="H144" s="582" t="s">
        <v>3888</v>
      </c>
      <c r="I144" s="83" t="s">
        <v>4383</v>
      </c>
      <c r="J144" s="593" t="s">
        <v>2006</v>
      </c>
      <c r="K144" s="593" t="s">
        <v>4386</v>
      </c>
      <c r="L144" s="83"/>
      <c r="M144" s="83" t="s">
        <v>4387</v>
      </c>
    </row>
    <row r="145" ht="20.25" customHeight="1">
      <c r="A145" s="215">
        <f t="shared" si="5"/>
        <v>121</v>
      </c>
      <c r="B145" s="201" t="s">
        <v>4624</v>
      </c>
      <c r="C145" s="367" t="s">
        <v>1214</v>
      </c>
      <c r="D145" s="644" t="s">
        <v>1240</v>
      </c>
      <c r="E145" s="347" t="s">
        <v>3908</v>
      </c>
      <c r="F145" s="76"/>
      <c r="G145" s="88" t="s">
        <v>3909</v>
      </c>
      <c r="H145" s="96" t="s">
        <v>3910</v>
      </c>
      <c r="I145" s="83" t="s">
        <v>4383</v>
      </c>
      <c r="J145" s="593" t="s">
        <v>820</v>
      </c>
      <c r="K145" s="593" t="s">
        <v>4386</v>
      </c>
      <c r="L145" s="83"/>
      <c r="M145" s="83" t="s">
        <v>4387</v>
      </c>
    </row>
    <row r="146" ht="20.25" customHeight="1">
      <c r="A146" s="215">
        <f t="shared" si="5"/>
        <v>122</v>
      </c>
      <c r="B146" s="201" t="s">
        <v>4624</v>
      </c>
      <c r="C146" s="367" t="s">
        <v>1214</v>
      </c>
      <c r="D146" s="644" t="s">
        <v>1240</v>
      </c>
      <c r="E146" s="331">
        <v>14636.0</v>
      </c>
      <c r="F146" s="91"/>
      <c r="G146" s="313" t="s">
        <v>3917</v>
      </c>
      <c r="H146" s="649" t="s">
        <v>3918</v>
      </c>
      <c r="I146" s="83" t="s">
        <v>4383</v>
      </c>
      <c r="J146" s="593" t="s">
        <v>3920</v>
      </c>
      <c r="K146" s="593" t="s">
        <v>4386</v>
      </c>
      <c r="L146" s="83"/>
      <c r="M146" s="83" t="s">
        <v>4387</v>
      </c>
    </row>
    <row r="147" ht="20.25" customHeight="1">
      <c r="A147" s="215">
        <f t="shared" si="5"/>
        <v>123</v>
      </c>
      <c r="B147" s="201" t="s">
        <v>4624</v>
      </c>
      <c r="C147" s="367" t="s">
        <v>1214</v>
      </c>
      <c r="D147" s="644" t="s">
        <v>1240</v>
      </c>
      <c r="E147" s="650" t="s">
        <v>3734</v>
      </c>
      <c r="F147" s="651"/>
      <c r="G147" s="652" t="s">
        <v>3735</v>
      </c>
      <c r="H147" s="653" t="s">
        <v>3736</v>
      </c>
      <c r="I147" s="83" t="s">
        <v>4383</v>
      </c>
      <c r="J147" s="593" t="s">
        <v>2114</v>
      </c>
      <c r="K147" s="593" t="s">
        <v>4386</v>
      </c>
      <c r="L147" s="83"/>
      <c r="M147" s="83" t="s">
        <v>4387</v>
      </c>
    </row>
    <row r="148" ht="20.25" customHeight="1">
      <c r="A148" s="215">
        <f t="shared" si="5"/>
        <v>124</v>
      </c>
      <c r="B148" s="201" t="s">
        <v>4624</v>
      </c>
      <c r="C148" s="367" t="s">
        <v>1214</v>
      </c>
      <c r="D148" s="644" t="s">
        <v>1240</v>
      </c>
      <c r="E148" s="331" t="s">
        <v>3503</v>
      </c>
      <c r="F148" s="91"/>
      <c r="G148" s="97" t="s">
        <v>3504</v>
      </c>
      <c r="H148" s="313" t="s">
        <v>3505</v>
      </c>
      <c r="I148" s="83" t="s">
        <v>4383</v>
      </c>
      <c r="J148" s="593" t="s">
        <v>2114</v>
      </c>
      <c r="K148" s="593" t="s">
        <v>4386</v>
      </c>
      <c r="L148" s="83"/>
      <c r="M148" s="83" t="s">
        <v>4387</v>
      </c>
    </row>
    <row r="149" ht="20.25" customHeight="1">
      <c r="A149" s="215">
        <f t="shared" si="5"/>
        <v>125</v>
      </c>
      <c r="B149" s="201" t="s">
        <v>4624</v>
      </c>
      <c r="C149" s="367" t="s">
        <v>1214</v>
      </c>
      <c r="D149" s="644" t="s">
        <v>1240</v>
      </c>
      <c r="E149" s="331" t="s">
        <v>3509</v>
      </c>
      <c r="F149" s="91"/>
      <c r="G149" s="97" t="s">
        <v>3510</v>
      </c>
      <c r="H149" s="97" t="s">
        <v>3510</v>
      </c>
      <c r="I149" s="83" t="s">
        <v>4383</v>
      </c>
      <c r="J149" s="593" t="s">
        <v>2114</v>
      </c>
      <c r="K149" s="593" t="s">
        <v>4386</v>
      </c>
      <c r="L149" s="83"/>
      <c r="M149" s="83" t="s">
        <v>4387</v>
      </c>
    </row>
    <row r="150" ht="20.25" customHeight="1">
      <c r="A150" s="215">
        <f t="shared" si="5"/>
        <v>126</v>
      </c>
      <c r="B150" s="201" t="s">
        <v>4624</v>
      </c>
      <c r="C150" s="367" t="s">
        <v>1214</v>
      </c>
      <c r="D150" s="644" t="s">
        <v>1240</v>
      </c>
      <c r="E150" s="331">
        <v>14785.0</v>
      </c>
      <c r="F150" s="91"/>
      <c r="G150" s="97" t="s">
        <v>3542</v>
      </c>
      <c r="H150" s="643" t="s">
        <v>3544</v>
      </c>
      <c r="I150" s="83" t="s">
        <v>4383</v>
      </c>
      <c r="J150" s="593" t="s">
        <v>2006</v>
      </c>
      <c r="K150" s="593" t="s">
        <v>4386</v>
      </c>
      <c r="L150" s="83"/>
      <c r="M150" s="83" t="s">
        <v>4387</v>
      </c>
    </row>
    <row r="151" ht="20.25" customHeight="1">
      <c r="A151" s="215">
        <f t="shared" si="5"/>
        <v>127</v>
      </c>
      <c r="B151" s="201" t="s">
        <v>4624</v>
      </c>
      <c r="C151" s="367" t="s">
        <v>1214</v>
      </c>
      <c r="D151" s="644" t="s">
        <v>1240</v>
      </c>
      <c r="E151" s="654">
        <v>15510.0</v>
      </c>
      <c r="F151" s="655"/>
      <c r="G151" s="97" t="s">
        <v>3548</v>
      </c>
      <c r="H151" s="649" t="s">
        <v>452</v>
      </c>
      <c r="I151" s="83" t="s">
        <v>4383</v>
      </c>
      <c r="J151" s="593" t="s">
        <v>2006</v>
      </c>
      <c r="K151" s="593" t="s">
        <v>4386</v>
      </c>
      <c r="L151" s="83"/>
      <c r="M151" s="83" t="s">
        <v>4387</v>
      </c>
    </row>
    <row r="152" ht="20.25" customHeight="1">
      <c r="A152" s="215">
        <f t="shared" si="5"/>
        <v>128</v>
      </c>
      <c r="B152" s="201" t="s">
        <v>4624</v>
      </c>
      <c r="C152" s="367" t="s">
        <v>1214</v>
      </c>
      <c r="D152" s="644" t="s">
        <v>1240</v>
      </c>
      <c r="E152" s="331" t="s">
        <v>3581</v>
      </c>
      <c r="F152" s="91"/>
      <c r="G152" s="97" t="s">
        <v>3582</v>
      </c>
      <c r="H152" s="313" t="s">
        <v>2915</v>
      </c>
      <c r="I152" s="83" t="s">
        <v>4383</v>
      </c>
      <c r="J152" s="593" t="s">
        <v>1809</v>
      </c>
      <c r="K152" s="593" t="s">
        <v>4386</v>
      </c>
      <c r="L152" s="83"/>
      <c r="M152" s="83" t="s">
        <v>4387</v>
      </c>
    </row>
    <row r="153" ht="20.25" customHeight="1">
      <c r="A153" s="215">
        <f t="shared" si="5"/>
        <v>129</v>
      </c>
      <c r="B153" s="201" t="s">
        <v>4624</v>
      </c>
      <c r="C153" s="367" t="s">
        <v>1214</v>
      </c>
      <c r="D153" s="644" t="s">
        <v>1240</v>
      </c>
      <c r="E153" s="656" t="s">
        <v>3447</v>
      </c>
      <c r="F153" s="657"/>
      <c r="G153" s="393" t="s">
        <v>3448</v>
      </c>
      <c r="H153" s="370" t="s">
        <v>3449</v>
      </c>
      <c r="I153" s="83" t="s">
        <v>4383</v>
      </c>
      <c r="J153" s="593" t="s">
        <v>2006</v>
      </c>
      <c r="K153" s="593" t="s">
        <v>4386</v>
      </c>
      <c r="L153" s="83"/>
      <c r="M153" s="83" t="s">
        <v>4387</v>
      </c>
    </row>
    <row r="154" ht="20.25" customHeight="1">
      <c r="A154" s="215">
        <f t="shared" si="5"/>
        <v>130</v>
      </c>
      <c r="B154" s="201" t="s">
        <v>4624</v>
      </c>
      <c r="C154" s="405" t="s">
        <v>1214</v>
      </c>
      <c r="D154" s="644" t="s">
        <v>1240</v>
      </c>
      <c r="E154" s="658" t="s">
        <v>3454</v>
      </c>
      <c r="F154" s="659"/>
      <c r="G154" s="660" t="s">
        <v>3455</v>
      </c>
      <c r="H154" s="661" t="s">
        <v>3456</v>
      </c>
      <c r="I154" s="83" t="s">
        <v>4383</v>
      </c>
      <c r="J154" s="593" t="s">
        <v>2114</v>
      </c>
      <c r="K154" s="593" t="s">
        <v>4386</v>
      </c>
      <c r="L154" s="83"/>
      <c r="M154" s="83" t="s">
        <v>4387</v>
      </c>
    </row>
    <row r="155" ht="20.25" customHeight="1">
      <c r="A155" s="662">
        <f t="shared" si="5"/>
        <v>131</v>
      </c>
      <c r="B155" s="663" t="s">
        <v>4624</v>
      </c>
      <c r="C155" s="664" t="s">
        <v>1214</v>
      </c>
      <c r="D155" s="665" t="s">
        <v>1240</v>
      </c>
      <c r="E155" s="666" t="s">
        <v>3240</v>
      </c>
      <c r="F155" s="667"/>
      <c r="G155" s="668" t="s">
        <v>3241</v>
      </c>
      <c r="H155" s="669" t="s">
        <v>3243</v>
      </c>
      <c r="I155" s="670" t="s">
        <v>4383</v>
      </c>
      <c r="J155" s="671" t="s">
        <v>2006</v>
      </c>
      <c r="K155" s="671" t="s">
        <v>4386</v>
      </c>
      <c r="L155" s="670"/>
      <c r="M155" s="670" t="s">
        <v>4387</v>
      </c>
    </row>
    <row r="156" ht="20.25" customHeight="1">
      <c r="A156" s="662">
        <f t="shared" si="5"/>
        <v>132</v>
      </c>
      <c r="B156" s="663" t="s">
        <v>4624</v>
      </c>
      <c r="C156" s="664" t="s">
        <v>1214</v>
      </c>
      <c r="D156" s="665" t="s">
        <v>1240</v>
      </c>
      <c r="E156" s="666" t="s">
        <v>3113</v>
      </c>
      <c r="F156" s="667"/>
      <c r="G156" s="668" t="s">
        <v>3114</v>
      </c>
      <c r="H156" s="669" t="s">
        <v>3115</v>
      </c>
      <c r="I156" s="670" t="s">
        <v>4383</v>
      </c>
      <c r="J156" s="671" t="s">
        <v>820</v>
      </c>
      <c r="K156" s="671" t="s">
        <v>4386</v>
      </c>
      <c r="L156" s="670"/>
      <c r="M156" s="670" t="s">
        <v>4387</v>
      </c>
    </row>
    <row r="157" ht="20.25" customHeight="1">
      <c r="A157" s="662">
        <f t="shared" si="5"/>
        <v>133</v>
      </c>
      <c r="B157" s="663" t="s">
        <v>4624</v>
      </c>
      <c r="C157" s="664" t="s">
        <v>1214</v>
      </c>
      <c r="D157" s="665" t="s">
        <v>1240</v>
      </c>
      <c r="E157" s="666" t="s">
        <v>757</v>
      </c>
      <c r="F157" s="667"/>
      <c r="G157" s="668" t="s">
        <v>3142</v>
      </c>
      <c r="H157" s="669" t="s">
        <v>758</v>
      </c>
      <c r="I157" s="670" t="s">
        <v>4383</v>
      </c>
      <c r="J157" s="671" t="s">
        <v>2114</v>
      </c>
      <c r="K157" s="671" t="s">
        <v>4386</v>
      </c>
      <c r="L157" s="670"/>
      <c r="M157" s="670" t="s">
        <v>4387</v>
      </c>
    </row>
    <row r="158" ht="20.25" customHeight="1">
      <c r="A158" s="662">
        <f t="shared" si="5"/>
        <v>134</v>
      </c>
      <c r="B158" s="663" t="s">
        <v>4624</v>
      </c>
      <c r="C158" s="664" t="s">
        <v>1214</v>
      </c>
      <c r="D158" s="665" t="s">
        <v>1240</v>
      </c>
      <c r="E158" s="666" t="s">
        <v>3003</v>
      </c>
      <c r="F158" s="667"/>
      <c r="G158" s="668" t="s">
        <v>3004</v>
      </c>
      <c r="H158" s="669" t="s">
        <v>3005</v>
      </c>
      <c r="I158" s="670" t="s">
        <v>4383</v>
      </c>
      <c r="J158" s="671" t="s">
        <v>2114</v>
      </c>
      <c r="K158" s="671" t="s">
        <v>4386</v>
      </c>
      <c r="L158" s="670"/>
      <c r="M158" s="670" t="s">
        <v>4387</v>
      </c>
    </row>
    <row r="159" ht="20.25" customHeight="1">
      <c r="A159" s="662">
        <f t="shared" si="5"/>
        <v>135</v>
      </c>
      <c r="B159" s="663" t="s">
        <v>4624</v>
      </c>
      <c r="C159" s="664" t="s">
        <v>1214</v>
      </c>
      <c r="D159" s="665" t="s">
        <v>1240</v>
      </c>
      <c r="E159" s="666" t="s">
        <v>3018</v>
      </c>
      <c r="F159" s="667"/>
      <c r="G159" s="668" t="s">
        <v>3019</v>
      </c>
      <c r="H159" s="669" t="s">
        <v>3020</v>
      </c>
      <c r="I159" s="670" t="s">
        <v>4383</v>
      </c>
      <c r="J159" s="671" t="s">
        <v>2006</v>
      </c>
      <c r="K159" s="671" t="s">
        <v>4386</v>
      </c>
      <c r="L159" s="670"/>
      <c r="M159" s="670" t="s">
        <v>4387</v>
      </c>
    </row>
    <row r="160" ht="20.25" customHeight="1">
      <c r="A160" s="662">
        <f t="shared" si="5"/>
        <v>136</v>
      </c>
      <c r="B160" s="663" t="s">
        <v>4624</v>
      </c>
      <c r="C160" s="664" t="s">
        <v>1214</v>
      </c>
      <c r="D160" s="665" t="s">
        <v>1240</v>
      </c>
      <c r="E160" s="666" t="s">
        <v>2914</v>
      </c>
      <c r="F160" s="667"/>
      <c r="G160" s="668" t="s">
        <v>2915</v>
      </c>
      <c r="H160" s="669" t="s">
        <v>253</v>
      </c>
      <c r="I160" s="670" t="s">
        <v>4383</v>
      </c>
      <c r="J160" s="671" t="s">
        <v>2114</v>
      </c>
      <c r="K160" s="671" t="s">
        <v>4386</v>
      </c>
      <c r="L160" s="670"/>
      <c r="M160" s="670" t="s">
        <v>4387</v>
      </c>
    </row>
    <row r="161" ht="20.25" customHeight="1">
      <c r="A161" s="662">
        <f t="shared" si="5"/>
        <v>137</v>
      </c>
      <c r="B161" s="663" t="s">
        <v>4624</v>
      </c>
      <c r="C161" s="664" t="s">
        <v>1214</v>
      </c>
      <c r="D161" s="665" t="s">
        <v>1240</v>
      </c>
      <c r="E161" s="666" t="s">
        <v>2923</v>
      </c>
      <c r="F161" s="667"/>
      <c r="G161" s="668" t="s">
        <v>2924</v>
      </c>
      <c r="H161" s="669" t="s">
        <v>2924</v>
      </c>
      <c r="I161" s="670" t="s">
        <v>4383</v>
      </c>
      <c r="J161" s="671" t="s">
        <v>2114</v>
      </c>
      <c r="K161" s="671" t="s">
        <v>4386</v>
      </c>
      <c r="L161" s="670"/>
      <c r="M161" s="670" t="s">
        <v>4387</v>
      </c>
    </row>
    <row r="162" ht="20.25" customHeight="1">
      <c r="A162" s="662">
        <f t="shared" si="5"/>
        <v>138</v>
      </c>
      <c r="B162" s="663" t="s">
        <v>4624</v>
      </c>
      <c r="C162" s="664" t="s">
        <v>1214</v>
      </c>
      <c r="D162" s="665" t="s">
        <v>1240</v>
      </c>
      <c r="E162" s="666" t="s">
        <v>2712</v>
      </c>
      <c r="F162" s="667"/>
      <c r="G162" s="672" t="s">
        <v>2713</v>
      </c>
      <c r="H162" s="673" t="s">
        <v>2714</v>
      </c>
      <c r="I162" s="670" t="s">
        <v>4383</v>
      </c>
      <c r="J162" s="671" t="s">
        <v>2006</v>
      </c>
      <c r="K162" s="671" t="s">
        <v>4386</v>
      </c>
      <c r="L162" s="670"/>
      <c r="M162" s="670" t="s">
        <v>4387</v>
      </c>
    </row>
    <row r="163" ht="20.25" customHeight="1">
      <c r="A163" s="662">
        <f t="shared" si="5"/>
        <v>139</v>
      </c>
      <c r="B163" s="663" t="s">
        <v>4624</v>
      </c>
      <c r="C163" s="664" t="s">
        <v>1214</v>
      </c>
      <c r="D163" s="665" t="s">
        <v>1240</v>
      </c>
      <c r="E163" s="666" t="s">
        <v>2462</v>
      </c>
      <c r="F163" s="667"/>
      <c r="G163" s="668" t="s">
        <v>2464</v>
      </c>
      <c r="H163" s="668" t="s">
        <v>2465</v>
      </c>
      <c r="I163" s="670" t="s">
        <v>4383</v>
      </c>
      <c r="J163" s="671" t="s">
        <v>1792</v>
      </c>
      <c r="K163" s="671" t="s">
        <v>4386</v>
      </c>
      <c r="L163" s="670"/>
      <c r="M163" s="670" t="s">
        <v>4387</v>
      </c>
    </row>
    <row r="164" ht="20.25" customHeight="1">
      <c r="A164" s="662">
        <f t="shared" si="5"/>
        <v>140</v>
      </c>
      <c r="B164" s="663" t="s">
        <v>4624</v>
      </c>
      <c r="C164" s="664" t="s">
        <v>1214</v>
      </c>
      <c r="D164" s="665" t="s">
        <v>1240</v>
      </c>
      <c r="E164" s="666" t="s">
        <v>2490</v>
      </c>
      <c r="F164" s="667"/>
      <c r="G164" s="668" t="s">
        <v>2492</v>
      </c>
      <c r="H164" s="674" t="s">
        <v>2496</v>
      </c>
      <c r="I164" s="670" t="s">
        <v>4383</v>
      </c>
      <c r="J164" s="671" t="s">
        <v>1809</v>
      </c>
      <c r="K164" s="671" t="s">
        <v>4386</v>
      </c>
      <c r="L164" s="670"/>
      <c r="M164" s="670" t="s">
        <v>4387</v>
      </c>
    </row>
    <row r="165" ht="20.25" customHeight="1">
      <c r="A165" s="662">
        <f t="shared" si="5"/>
        <v>141</v>
      </c>
      <c r="B165" s="663" t="s">
        <v>4624</v>
      </c>
      <c r="C165" s="664" t="s">
        <v>1214</v>
      </c>
      <c r="D165" s="665" t="s">
        <v>1240</v>
      </c>
      <c r="E165" s="331" t="s">
        <v>2283</v>
      </c>
      <c r="F165" s="91"/>
      <c r="G165" s="483" t="s">
        <v>2284</v>
      </c>
      <c r="H165" s="97" t="s">
        <v>2285</v>
      </c>
      <c r="I165" s="670" t="s">
        <v>4383</v>
      </c>
      <c r="J165" s="593" t="s">
        <v>1792</v>
      </c>
      <c r="K165" s="593" t="s">
        <v>4386</v>
      </c>
      <c r="L165" s="83"/>
      <c r="M165" s="83" t="s">
        <v>4387</v>
      </c>
    </row>
    <row r="166" ht="20.25" customHeight="1">
      <c r="A166" s="662">
        <f t="shared" si="5"/>
        <v>142</v>
      </c>
      <c r="B166" s="663" t="s">
        <v>4624</v>
      </c>
      <c r="C166" s="664" t="s">
        <v>1214</v>
      </c>
      <c r="D166" s="665" t="s">
        <v>1240</v>
      </c>
      <c r="E166" s="331" t="s">
        <v>2292</v>
      </c>
      <c r="F166" s="91"/>
      <c r="G166" s="483" t="s">
        <v>2293</v>
      </c>
      <c r="H166" s="97" t="s">
        <v>2295</v>
      </c>
      <c r="I166" s="670" t="s">
        <v>4383</v>
      </c>
      <c r="J166" s="593" t="s">
        <v>1809</v>
      </c>
      <c r="K166" s="593" t="s">
        <v>4386</v>
      </c>
      <c r="L166" s="83"/>
      <c r="M166" s="83" t="s">
        <v>4387</v>
      </c>
    </row>
    <row r="167" ht="20.25" customHeight="1">
      <c r="A167" s="662">
        <f t="shared" si="5"/>
        <v>143</v>
      </c>
      <c r="B167" s="663" t="s">
        <v>4624</v>
      </c>
      <c r="C167" s="664" t="s">
        <v>1214</v>
      </c>
      <c r="D167" s="665" t="s">
        <v>1240</v>
      </c>
      <c r="E167" s="331" t="s">
        <v>2283</v>
      </c>
      <c r="F167" s="91" t="s">
        <v>2018</v>
      </c>
      <c r="G167" s="97" t="s">
        <v>2019</v>
      </c>
      <c r="H167" s="97" t="s">
        <v>2020</v>
      </c>
      <c r="I167" s="670" t="s">
        <v>4383</v>
      </c>
      <c r="J167" s="593" t="s">
        <v>818</v>
      </c>
      <c r="K167" s="593" t="s">
        <v>4386</v>
      </c>
      <c r="L167" s="83"/>
      <c r="M167" s="83"/>
    </row>
    <row r="168" ht="20.25" customHeight="1">
      <c r="A168" s="662">
        <f t="shared" si="5"/>
        <v>144</v>
      </c>
      <c r="B168" s="663" t="s">
        <v>4624</v>
      </c>
      <c r="C168" s="664" t="s">
        <v>1214</v>
      </c>
      <c r="D168" s="665" t="s">
        <v>1240</v>
      </c>
      <c r="E168" s="331" t="s">
        <v>2292</v>
      </c>
      <c r="F168" s="91" t="s">
        <v>1561</v>
      </c>
      <c r="G168" s="180" t="s">
        <v>1563</v>
      </c>
      <c r="H168" s="180" t="s">
        <v>1564</v>
      </c>
      <c r="I168" s="670" t="s">
        <v>4383</v>
      </c>
      <c r="J168" s="593"/>
      <c r="K168" s="593" t="s">
        <v>4558</v>
      </c>
      <c r="L168" s="83"/>
      <c r="M168" s="83"/>
    </row>
    <row r="169" ht="20.25" customHeight="1">
      <c r="A169" s="619" t="s">
        <v>5070</v>
      </c>
      <c r="E169" s="614"/>
      <c r="F169" s="619"/>
      <c r="G169" s="675"/>
      <c r="H169" s="676">
        <f>COUNTA(H66:H152)</f>
        <v>87</v>
      </c>
      <c r="I169" s="675"/>
      <c r="J169" s="675"/>
      <c r="K169" s="675"/>
      <c r="L169" s="675"/>
      <c r="M169" s="675"/>
    </row>
    <row r="170" ht="20.25" customHeight="1">
      <c r="A170" s="368">
        <v>128.0</v>
      </c>
      <c r="B170" s="370" t="s">
        <v>1217</v>
      </c>
      <c r="C170" s="373" t="s">
        <v>1214</v>
      </c>
      <c r="D170" s="370" t="s">
        <v>1217</v>
      </c>
      <c r="E170" s="677" t="s">
        <v>2116</v>
      </c>
      <c r="F170" s="678"/>
      <c r="G170" s="396" t="s">
        <v>2116</v>
      </c>
      <c r="H170" s="394" t="s">
        <v>2116</v>
      </c>
      <c r="I170" s="256" t="s">
        <v>4405</v>
      </c>
      <c r="J170" s="679" t="s">
        <v>3402</v>
      </c>
      <c r="K170" s="679" t="s">
        <v>5085</v>
      </c>
      <c r="L170" s="256"/>
      <c r="M170" s="256"/>
    </row>
    <row r="171" ht="20.25" customHeight="1">
      <c r="A171" s="368">
        <v>129.0</v>
      </c>
      <c r="B171" s="370" t="s">
        <v>1217</v>
      </c>
      <c r="C171" s="373" t="s">
        <v>1214</v>
      </c>
      <c r="D171" s="370" t="s">
        <v>1217</v>
      </c>
      <c r="E171" s="680" t="s">
        <v>3713</v>
      </c>
      <c r="F171" s="681"/>
      <c r="G171" s="682" t="s">
        <v>3714</v>
      </c>
      <c r="H171" s="683" t="s">
        <v>3715</v>
      </c>
      <c r="I171" s="256" t="s">
        <v>4383</v>
      </c>
      <c r="J171" s="679" t="s">
        <v>2114</v>
      </c>
      <c r="K171" s="679" t="s">
        <v>4386</v>
      </c>
      <c r="L171" s="256"/>
      <c r="M171" s="256" t="s">
        <v>4387</v>
      </c>
    </row>
    <row r="172" ht="20.25" customHeight="1">
      <c r="A172" s="368">
        <v>130.0</v>
      </c>
      <c r="B172" s="370" t="s">
        <v>1217</v>
      </c>
      <c r="C172" s="373" t="s">
        <v>1214</v>
      </c>
      <c r="D172" s="370" t="s">
        <v>1217</v>
      </c>
      <c r="E172" s="680" t="s">
        <v>3528</v>
      </c>
      <c r="F172" s="681"/>
      <c r="G172" s="682" t="s">
        <v>3530</v>
      </c>
      <c r="H172" s="684" t="s">
        <v>3532</v>
      </c>
      <c r="I172" s="256" t="s">
        <v>4383</v>
      </c>
      <c r="J172" s="679" t="s">
        <v>2006</v>
      </c>
      <c r="K172" s="679" t="s">
        <v>4386</v>
      </c>
      <c r="L172" s="256"/>
      <c r="M172" s="256" t="s">
        <v>4387</v>
      </c>
    </row>
    <row r="173" ht="20.25" customHeight="1">
      <c r="A173" s="368">
        <v>131.0</v>
      </c>
      <c r="B173" s="370" t="s">
        <v>1217</v>
      </c>
      <c r="C173" s="373" t="s">
        <v>1214</v>
      </c>
      <c r="D173" s="370" t="s">
        <v>1217</v>
      </c>
      <c r="E173" s="677" t="s">
        <v>3156</v>
      </c>
      <c r="F173" s="678"/>
      <c r="G173" s="396" t="s">
        <v>3157</v>
      </c>
      <c r="H173" s="394" t="s">
        <v>3158</v>
      </c>
      <c r="I173" s="256" t="s">
        <v>4383</v>
      </c>
      <c r="J173" s="679" t="s">
        <v>2006</v>
      </c>
      <c r="K173" s="679" t="s">
        <v>4386</v>
      </c>
      <c r="L173" s="256"/>
      <c r="M173" s="256" t="s">
        <v>4387</v>
      </c>
    </row>
    <row r="174" ht="20.25" customHeight="1">
      <c r="A174" s="368">
        <v>132.0</v>
      </c>
      <c r="B174" s="370" t="s">
        <v>1217</v>
      </c>
      <c r="C174" s="373" t="s">
        <v>1214</v>
      </c>
      <c r="D174" s="370" t="s">
        <v>1217</v>
      </c>
      <c r="E174" s="656" t="s">
        <v>3164</v>
      </c>
      <c r="F174" s="657"/>
      <c r="G174" s="393" t="s">
        <v>3165</v>
      </c>
      <c r="H174" s="382" t="s">
        <v>3166</v>
      </c>
      <c r="I174" s="256" t="s">
        <v>4383</v>
      </c>
      <c r="J174" s="679" t="s">
        <v>2114</v>
      </c>
      <c r="K174" s="679" t="s">
        <v>4386</v>
      </c>
      <c r="L174" s="256"/>
      <c r="M174" s="256" t="s">
        <v>4387</v>
      </c>
    </row>
    <row r="175" ht="20.25" customHeight="1">
      <c r="A175" s="368">
        <v>133.0</v>
      </c>
      <c r="B175" s="370" t="s">
        <v>1217</v>
      </c>
      <c r="C175" s="373" t="s">
        <v>1214</v>
      </c>
      <c r="D175" s="370" t="s">
        <v>1217</v>
      </c>
      <c r="E175" s="656" t="s">
        <v>2637</v>
      </c>
      <c r="F175" s="657"/>
      <c r="G175" s="685" t="s">
        <v>2638</v>
      </c>
      <c r="H175" s="686" t="s">
        <v>2639</v>
      </c>
      <c r="I175" s="256" t="s">
        <v>4383</v>
      </c>
      <c r="J175" s="679" t="s">
        <v>1792</v>
      </c>
      <c r="K175" s="679" t="s">
        <v>4386</v>
      </c>
      <c r="L175" s="256"/>
      <c r="M175" s="256" t="s">
        <v>4387</v>
      </c>
    </row>
    <row r="176" ht="20.25" customHeight="1">
      <c r="A176" s="368">
        <v>134.0</v>
      </c>
      <c r="B176" s="370" t="s">
        <v>1217</v>
      </c>
      <c r="C176" s="373" t="s">
        <v>1214</v>
      </c>
      <c r="D176" s="370" t="s">
        <v>1217</v>
      </c>
      <c r="E176" s="656" t="s">
        <v>2665</v>
      </c>
      <c r="F176" s="657"/>
      <c r="G176" s="393" t="s">
        <v>2666</v>
      </c>
      <c r="H176" s="687" t="s">
        <v>2666</v>
      </c>
      <c r="I176" s="256" t="s">
        <v>4383</v>
      </c>
      <c r="J176" s="679" t="s">
        <v>1792</v>
      </c>
      <c r="K176" s="679" t="s">
        <v>4386</v>
      </c>
      <c r="L176" s="256"/>
      <c r="M176" s="256" t="s">
        <v>4387</v>
      </c>
    </row>
    <row r="177" ht="20.25" customHeight="1">
      <c r="A177" s="368">
        <v>135.0</v>
      </c>
      <c r="B177" s="370" t="s">
        <v>1217</v>
      </c>
      <c r="C177" s="373" t="s">
        <v>1214</v>
      </c>
      <c r="D177" s="370" t="s">
        <v>1217</v>
      </c>
      <c r="E177" s="656" t="s">
        <v>2500</v>
      </c>
      <c r="F177" s="657"/>
      <c r="G177" s="393" t="s">
        <v>2501</v>
      </c>
      <c r="H177" s="393" t="s">
        <v>2503</v>
      </c>
      <c r="I177" s="256" t="s">
        <v>4383</v>
      </c>
      <c r="J177" s="679" t="s">
        <v>1809</v>
      </c>
      <c r="K177" s="679" t="s">
        <v>4386</v>
      </c>
      <c r="L177" s="256"/>
      <c r="M177" s="256" t="s">
        <v>4387</v>
      </c>
    </row>
    <row r="178" ht="20.25" customHeight="1">
      <c r="A178" s="368">
        <v>136.0</v>
      </c>
      <c r="B178" s="370" t="s">
        <v>1217</v>
      </c>
      <c r="C178" s="373" t="s">
        <v>1214</v>
      </c>
      <c r="D178" s="370" t="s">
        <v>1217</v>
      </c>
      <c r="E178" s="656" t="s">
        <v>2538</v>
      </c>
      <c r="F178" s="657"/>
      <c r="G178" s="393" t="s">
        <v>2539</v>
      </c>
      <c r="H178" s="393" t="s">
        <v>2539</v>
      </c>
      <c r="I178" s="256" t="s">
        <v>4383</v>
      </c>
      <c r="J178" s="679" t="s">
        <v>2006</v>
      </c>
      <c r="K178" s="679" t="s">
        <v>4386</v>
      </c>
      <c r="L178" s="256"/>
      <c r="M178" s="256" t="s">
        <v>4387</v>
      </c>
    </row>
    <row r="179" ht="20.25" customHeight="1">
      <c r="A179" s="368">
        <v>137.0</v>
      </c>
      <c r="B179" s="370" t="s">
        <v>1217</v>
      </c>
      <c r="C179" s="373" t="s">
        <v>1214</v>
      </c>
      <c r="D179" s="370" t="s">
        <v>1217</v>
      </c>
      <c r="E179" s="656" t="s">
        <v>1959</v>
      </c>
      <c r="F179" s="657"/>
      <c r="G179" s="393" t="s">
        <v>1960</v>
      </c>
      <c r="H179" s="393" t="s">
        <v>1962</v>
      </c>
      <c r="I179" s="256" t="s">
        <v>4383</v>
      </c>
      <c r="J179" s="679" t="s">
        <v>1792</v>
      </c>
      <c r="K179" s="679" t="s">
        <v>4386</v>
      </c>
      <c r="L179" s="256"/>
      <c r="M179" s="256" t="s">
        <v>4387</v>
      </c>
    </row>
    <row r="180" ht="20.25" customHeight="1">
      <c r="A180" s="619" t="s">
        <v>5070</v>
      </c>
      <c r="E180" s="614"/>
      <c r="F180" s="619"/>
      <c r="G180" s="675"/>
      <c r="H180" s="676">
        <f>COUNTA(H170:H172)</f>
        <v>3</v>
      </c>
      <c r="I180" s="675"/>
      <c r="J180" s="675"/>
      <c r="K180" s="675"/>
      <c r="L180" s="675"/>
      <c r="M180" s="675"/>
    </row>
    <row r="181" ht="20.25" customHeight="1">
      <c r="A181" s="215">
        <v>131.0</v>
      </c>
      <c r="B181" s="181" t="s">
        <v>5137</v>
      </c>
      <c r="C181" s="367" t="s">
        <v>1214</v>
      </c>
      <c r="D181" s="181" t="s">
        <v>5138</v>
      </c>
      <c r="E181" s="331">
        <v>14813.0</v>
      </c>
      <c r="F181" s="91"/>
      <c r="G181" s="97" t="s">
        <v>3173</v>
      </c>
      <c r="H181" s="582" t="s">
        <v>3905</v>
      </c>
      <c r="I181" s="83" t="s">
        <v>4383</v>
      </c>
      <c r="J181" s="593" t="s">
        <v>2006</v>
      </c>
      <c r="K181" s="593" t="s">
        <v>4386</v>
      </c>
      <c r="L181" s="83"/>
      <c r="M181" s="83" t="s">
        <v>4387</v>
      </c>
    </row>
    <row r="182" ht="20.25" customHeight="1">
      <c r="A182" s="619" t="s">
        <v>5070</v>
      </c>
      <c r="E182" s="614"/>
      <c r="F182" s="619"/>
      <c r="G182" s="675"/>
      <c r="H182" s="676">
        <f>COUNTA(H181)</f>
        <v>1</v>
      </c>
      <c r="I182" s="675"/>
      <c r="J182" s="675"/>
      <c r="K182" s="675"/>
      <c r="L182" s="675"/>
      <c r="M182" s="675"/>
    </row>
    <row r="183" ht="20.25" customHeight="1">
      <c r="A183" s="215">
        <v>132.0</v>
      </c>
      <c r="B183" s="688" t="s">
        <v>1577</v>
      </c>
      <c r="C183" s="367" t="s">
        <v>1214</v>
      </c>
      <c r="D183" s="688" t="s">
        <v>1578</v>
      </c>
      <c r="E183" s="347" t="s">
        <v>5140</v>
      </c>
      <c r="F183" s="76"/>
      <c r="G183" s="97" t="s">
        <v>3489</v>
      </c>
      <c r="H183" s="313" t="s">
        <v>3491</v>
      </c>
      <c r="I183" s="83" t="s">
        <v>4383</v>
      </c>
      <c r="J183" s="593" t="s">
        <v>2114</v>
      </c>
      <c r="K183" s="593" t="s">
        <v>4386</v>
      </c>
      <c r="L183" s="83"/>
      <c r="M183" s="83" t="s">
        <v>4387</v>
      </c>
    </row>
    <row r="184" ht="20.25" customHeight="1">
      <c r="A184" s="619" t="s">
        <v>5070</v>
      </c>
      <c r="E184" s="614"/>
      <c r="F184" s="619"/>
      <c r="G184" s="675"/>
      <c r="H184" s="676">
        <f>COUNTA(H183)</f>
        <v>1</v>
      </c>
      <c r="I184" s="675"/>
      <c r="J184" s="675"/>
      <c r="K184" s="675"/>
      <c r="L184" s="675"/>
      <c r="M184" s="675"/>
    </row>
    <row r="185" ht="20.25" customHeight="1">
      <c r="A185" s="215">
        <v>133.0</v>
      </c>
      <c r="B185" s="688" t="s">
        <v>5141</v>
      </c>
      <c r="C185" s="367" t="s">
        <v>1214</v>
      </c>
      <c r="D185" s="688" t="s">
        <v>1584</v>
      </c>
      <c r="E185" s="347" t="s">
        <v>3591</v>
      </c>
      <c r="F185" s="76"/>
      <c r="G185" s="88" t="s">
        <v>3593</v>
      </c>
      <c r="H185" s="346" t="s">
        <v>3594</v>
      </c>
      <c r="I185" s="83" t="s">
        <v>4383</v>
      </c>
      <c r="J185" s="593" t="s">
        <v>1809</v>
      </c>
      <c r="K185" s="593" t="s">
        <v>4386</v>
      </c>
      <c r="L185" s="83"/>
      <c r="M185" s="83" t="s">
        <v>4387</v>
      </c>
    </row>
    <row r="186" ht="20.25" customHeight="1">
      <c r="A186" s="619" t="s">
        <v>5070</v>
      </c>
      <c r="E186" s="614"/>
      <c r="F186" s="619"/>
      <c r="G186" s="675"/>
      <c r="H186" s="676">
        <f>COUNTA(H185)</f>
        <v>1</v>
      </c>
      <c r="I186" s="675"/>
      <c r="J186" s="675"/>
      <c r="K186" s="675"/>
      <c r="L186" s="675"/>
      <c r="M186" s="675"/>
    </row>
    <row r="187" ht="20.25" customHeight="1">
      <c r="A187" s="215">
        <v>134.0</v>
      </c>
      <c r="B187" s="346" t="s">
        <v>1644</v>
      </c>
      <c r="C187" s="367" t="s">
        <v>1214</v>
      </c>
      <c r="D187" s="689" t="s">
        <v>1645</v>
      </c>
      <c r="E187" s="690" t="s">
        <v>2110</v>
      </c>
      <c r="F187" s="691"/>
      <c r="G187" s="692" t="s">
        <v>3122</v>
      </c>
      <c r="H187" s="693" t="s">
        <v>2112</v>
      </c>
      <c r="I187" s="91" t="s">
        <v>4383</v>
      </c>
      <c r="J187" s="143" t="s">
        <v>820</v>
      </c>
      <c r="K187" s="694" t="s">
        <v>4386</v>
      </c>
      <c r="L187" s="83"/>
      <c r="M187" s="83" t="s">
        <v>4387</v>
      </c>
    </row>
    <row r="188" ht="20.25" customHeight="1">
      <c r="A188" s="695" t="s">
        <v>5070</v>
      </c>
      <c r="E188" s="614"/>
      <c r="F188" s="695"/>
      <c r="G188" s="696"/>
      <c r="H188" s="697">
        <f>COUNTA(H187)</f>
        <v>1</v>
      </c>
      <c r="I188" s="696"/>
      <c r="J188" s="696"/>
      <c r="K188" s="696"/>
      <c r="L188" s="696"/>
      <c r="M188" s="696"/>
    </row>
  </sheetData>
  <mergeCells count="29">
    <mergeCell ref="A1:M1"/>
    <mergeCell ref="A2:M2"/>
    <mergeCell ref="A3:E3"/>
    <mergeCell ref="G3:H3"/>
    <mergeCell ref="A7:E7"/>
    <mergeCell ref="A9:E9"/>
    <mergeCell ref="A11:E11"/>
    <mergeCell ref="A13:E13"/>
    <mergeCell ref="A15:E15"/>
    <mergeCell ref="A22:E22"/>
    <mergeCell ref="A24:E24"/>
    <mergeCell ref="A31:E31"/>
    <mergeCell ref="A33:E33"/>
    <mergeCell ref="A35:E35"/>
    <mergeCell ref="A58:E58"/>
    <mergeCell ref="A65:E65"/>
    <mergeCell ref="A169:E169"/>
    <mergeCell ref="A180:E180"/>
    <mergeCell ref="A182:E182"/>
    <mergeCell ref="A184:E184"/>
    <mergeCell ref="A186:E186"/>
    <mergeCell ref="A188:E188"/>
    <mergeCell ref="A38:E38"/>
    <mergeCell ref="A40:E40"/>
    <mergeCell ref="A42:E42"/>
    <mergeCell ref="A44:E44"/>
    <mergeCell ref="A46:E46"/>
    <mergeCell ref="A48:E48"/>
    <mergeCell ref="A54:E54"/>
  </mergeCells>
  <dataValidations>
    <dataValidation type="list" allowBlank="1" showErrorMessage="1" sqref="J5:J6 J8 J10 J12 J14 J16:J21 J23 J25:J30 J32 J34 J36:J37 J39 J41 J43 J45 J47 J49:J53 J55:J57 J59:J64 J66:J168 J170:J179 J181 J183 J185 J187">
      <formula1>"Basic 1 Bulan,Bisnis 1 Bulan,Basic 3 Bulan,Bisnis 3 Bulan,Basic 6 Bulan,Bisnis 6 Bulan,Basic 12 Bulan,Bisnis 12 Bulan,Pro 12 Bulan,Pro 1 Bulan"</formula1>
    </dataValidation>
    <dataValidation type="list" allowBlank="1" sqref="I5:I6 I8 I10 I12 I14 I16:I21 I23 I25:I30 I32 I34 I36:I37 I39 I41 I43 I45 I47 I49:I53 I55:I57 I59:I64 I66:I168 I170:I179 I181 I183 I185 I187">
      <formula1>"Referral,Corporate Paket Basic,Corporate Paket Bisnis,Corporate Paket Bundling Bisnis,Corporate Paket UMKM,Corporate Paket Enterpreneur,Partnership,Strategic"</formula1>
    </dataValidation>
    <dataValidation type="list" allowBlank="1" showErrorMessage="1" sqref="L5:M6 L8:M8 L10:M10 L12:M12 L14:M14 L16:M21 L23:M23 L25:M30 L32:M32 L34:M34 L36:M37 L39:M39 L41:M41 L43:M43 L45:M45 L47:M47 L49:M53 L55:M57 L59:M64 L66:M166 M167 L168:M168 L170:M179 L181:M181 L183:M183 L185:M185 L187:M187">
      <formula1>"Done "</formula1>
    </dataValidation>
    <dataValidation type="list" allowBlank="1" showErrorMessage="1" sqref="C5:C6 C8 C10 C12 C14 C16:C21 C23 C25:C30 C32 C34 C36:C37 C39 C41 C43 C45 C47 C49:C53 C55:C57 C59:C64 C66:C168 C170:C179 C181 C183 C185 C187">
      <formula1>"PBGC 1 - Lidya,PBGC 3 - Givoni"</formula1>
    </dataValidation>
    <dataValidation type="list" allowBlank="1" showErrorMessage="1" sqref="K5:K6 K8 K10 K12 K14 K16:K21 K23 K25:K30 K32 K34 K36:K37 K39 K41 K43 K45 K47 K49:K53 K55:K57 K59:K64 K66:K168 K170:K179 K181 K183 K185 K187">
      <formula1>"Berlangganan,Follow Up,Top Up,Payment"</formula1>
    </dataValidation>
  </dataValidations>
  <hyperlinks>
    <hyperlink r:id="rId1" ref="D66"/>
    <hyperlink r:id="rId2" ref="D67"/>
    <hyperlink r:id="rId3" ref="D68"/>
    <hyperlink r:id="rId4" ref="D69"/>
    <hyperlink r:id="rId5" ref="D70"/>
    <hyperlink r:id="rId6" ref="D71"/>
    <hyperlink r:id="rId7" ref="D72"/>
    <hyperlink r:id="rId8" ref="D73"/>
    <hyperlink r:id="rId9" ref="D74"/>
    <hyperlink r:id="rId10" ref="D75"/>
    <hyperlink r:id="rId11" ref="D76"/>
    <hyperlink r:id="rId12" ref="D77"/>
    <hyperlink r:id="rId13" ref="D78"/>
    <hyperlink r:id="rId14" ref="D79"/>
    <hyperlink r:id="rId15" ref="D80"/>
    <hyperlink r:id="rId16" ref="D81"/>
    <hyperlink r:id="rId17" ref="D82"/>
    <hyperlink r:id="rId18" ref="D83"/>
    <hyperlink r:id="rId19" ref="D84"/>
    <hyperlink r:id="rId20" ref="D85"/>
    <hyperlink r:id="rId21" ref="D86"/>
    <hyperlink r:id="rId22" ref="D87"/>
    <hyperlink r:id="rId23" ref="D88"/>
    <hyperlink r:id="rId24" ref="D89"/>
    <hyperlink r:id="rId25" ref="D90"/>
    <hyperlink r:id="rId26" ref="D91"/>
    <hyperlink r:id="rId27" ref="D92"/>
    <hyperlink r:id="rId28" ref="D93"/>
    <hyperlink r:id="rId29" ref="D94"/>
    <hyperlink r:id="rId30" ref="D95"/>
    <hyperlink r:id="rId31" ref="D96"/>
    <hyperlink r:id="rId32" ref="D97"/>
    <hyperlink r:id="rId33" ref="D98"/>
    <hyperlink r:id="rId34" ref="D99"/>
    <hyperlink r:id="rId35" ref="D100"/>
    <hyperlink r:id="rId36" ref="D101"/>
    <hyperlink r:id="rId37" ref="D102"/>
    <hyperlink r:id="rId38" ref="D103"/>
    <hyperlink r:id="rId39" ref="D104"/>
    <hyperlink r:id="rId40" ref="D105"/>
    <hyperlink r:id="rId41" ref="D106"/>
    <hyperlink r:id="rId42" ref="D107"/>
    <hyperlink r:id="rId43" ref="D108"/>
    <hyperlink r:id="rId44" ref="D109"/>
    <hyperlink r:id="rId45" ref="D110"/>
    <hyperlink r:id="rId46" ref="D111"/>
    <hyperlink r:id="rId47" ref="D112"/>
    <hyperlink r:id="rId48" ref="D113"/>
    <hyperlink r:id="rId49" ref="D114"/>
    <hyperlink r:id="rId50" ref="D115"/>
    <hyperlink r:id="rId51" ref="D116"/>
    <hyperlink r:id="rId52" ref="D117"/>
    <hyperlink r:id="rId53" ref="D118"/>
    <hyperlink r:id="rId54" ref="D119"/>
    <hyperlink r:id="rId55" ref="D120"/>
    <hyperlink r:id="rId56" ref="D121"/>
    <hyperlink r:id="rId57" ref="D122"/>
    <hyperlink r:id="rId58" ref="D123"/>
    <hyperlink r:id="rId59" ref="D124"/>
    <hyperlink r:id="rId60" ref="D125"/>
    <hyperlink r:id="rId61" ref="D126"/>
    <hyperlink r:id="rId62" ref="D127"/>
    <hyperlink r:id="rId63" ref="D128"/>
    <hyperlink r:id="rId64" ref="D129"/>
    <hyperlink r:id="rId65" ref="D130"/>
    <hyperlink r:id="rId66" ref="D131"/>
    <hyperlink r:id="rId67" ref="D132"/>
    <hyperlink r:id="rId68" ref="D133"/>
    <hyperlink r:id="rId69" ref="D134"/>
    <hyperlink r:id="rId70" ref="D135"/>
    <hyperlink r:id="rId71" ref="D136"/>
    <hyperlink r:id="rId72" ref="D137"/>
    <hyperlink r:id="rId73" ref="D138"/>
    <hyperlink r:id="rId74" ref="D139"/>
    <hyperlink r:id="rId75" ref="D140"/>
    <hyperlink r:id="rId76" ref="D141"/>
    <hyperlink r:id="rId77" ref="D142"/>
    <hyperlink r:id="rId78" ref="D143"/>
    <hyperlink r:id="rId79" ref="D144"/>
    <hyperlink r:id="rId80" ref="D145"/>
    <hyperlink r:id="rId81" ref="D146"/>
    <hyperlink r:id="rId82" ref="D147"/>
    <hyperlink r:id="rId83" ref="D148"/>
    <hyperlink r:id="rId84" ref="D149"/>
    <hyperlink r:id="rId85" ref="D150"/>
    <hyperlink r:id="rId86" ref="D151"/>
    <hyperlink r:id="rId87" ref="D152"/>
    <hyperlink r:id="rId88" ref="D153"/>
    <hyperlink r:id="rId89" ref="D154"/>
    <hyperlink r:id="rId90" ref="D155"/>
    <hyperlink r:id="rId91" ref="D156"/>
    <hyperlink r:id="rId92" ref="D157"/>
    <hyperlink r:id="rId93" ref="D158"/>
    <hyperlink r:id="rId94" ref="D159"/>
    <hyperlink r:id="rId95" ref="D160"/>
    <hyperlink r:id="rId96" ref="D161"/>
    <hyperlink r:id="rId97" ref="D162"/>
    <hyperlink r:id="rId98" ref="D163"/>
    <hyperlink r:id="rId99" ref="D164"/>
    <hyperlink r:id="rId100" ref="D165"/>
    <hyperlink r:id="rId101" ref="D166"/>
    <hyperlink r:id="rId102" ref="D167"/>
    <hyperlink r:id="rId103" ref="D168"/>
  </hyperlinks>
  <drawing r:id="rId10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3.5"/>
    <col customWidth="1" min="2" max="2" width="7.75"/>
    <col customWidth="1" min="3" max="3" width="13.25"/>
    <col customWidth="1" min="4" max="6" width="10.38"/>
    <col customWidth="1" min="7" max="7" width="12.63"/>
    <col customWidth="1" min="8" max="11" width="10.38"/>
    <col customWidth="1" min="12" max="12" width="5.13"/>
    <col customWidth="1" min="13" max="13" width="14.0"/>
    <col customWidth="1" min="14" max="14" width="5.13"/>
    <col customWidth="1" min="15" max="15" width="14.0"/>
    <col customWidth="1" min="16" max="16" width="5.13"/>
    <col customWidth="1" min="17" max="17" width="14.0"/>
    <col customWidth="1" min="18" max="18" width="5.13"/>
    <col customWidth="1" min="19" max="19" width="14.0"/>
  </cols>
  <sheetData>
    <row r="1">
      <c r="A1" s="18" t="s">
        <v>16</v>
      </c>
      <c r="D1" s="698"/>
      <c r="E1" s="699"/>
      <c r="F1" s="699"/>
      <c r="G1" s="699"/>
      <c r="H1" s="698"/>
      <c r="I1" s="698"/>
      <c r="J1" s="698"/>
      <c r="K1" s="698"/>
      <c r="L1" s="700"/>
      <c r="M1" s="700"/>
      <c r="N1" s="700"/>
      <c r="O1" s="700"/>
      <c r="P1" s="700"/>
      <c r="Q1" s="698"/>
      <c r="R1" s="698"/>
      <c r="S1" s="698"/>
    </row>
    <row r="2">
      <c r="A2" s="701" t="s">
        <v>23</v>
      </c>
      <c r="B2" s="22"/>
      <c r="C2" s="25"/>
      <c r="D2" s="698"/>
      <c r="E2" s="699"/>
      <c r="F2" s="699"/>
      <c r="G2" s="699"/>
      <c r="H2" s="698"/>
      <c r="I2" s="698"/>
      <c r="J2" s="698"/>
      <c r="K2" s="698"/>
      <c r="L2" s="700"/>
      <c r="M2" s="700"/>
      <c r="N2" s="700"/>
      <c r="O2" s="700"/>
      <c r="P2" s="700"/>
      <c r="Q2" s="698"/>
      <c r="R2" s="698"/>
      <c r="S2" s="698"/>
    </row>
    <row r="3">
      <c r="A3" s="701" t="s">
        <v>26</v>
      </c>
      <c r="B3" s="22"/>
      <c r="C3" s="25"/>
      <c r="D3" s="698"/>
      <c r="E3" s="699"/>
      <c r="F3" s="699"/>
      <c r="G3" s="699"/>
      <c r="H3" s="698"/>
      <c r="I3" s="698"/>
      <c r="J3" s="698"/>
      <c r="K3" s="698"/>
      <c r="L3" s="700"/>
      <c r="M3" s="700"/>
      <c r="N3" s="700"/>
      <c r="O3" s="700"/>
      <c r="P3" s="700"/>
      <c r="Q3" s="698"/>
      <c r="R3" s="698"/>
      <c r="S3" s="698"/>
    </row>
    <row r="4">
      <c r="A4" s="505" t="s">
        <v>27</v>
      </c>
      <c r="B4" s="507" t="s">
        <v>32</v>
      </c>
      <c r="C4" s="702" t="s">
        <v>33</v>
      </c>
      <c r="D4" s="507" t="s">
        <v>34</v>
      </c>
      <c r="E4" s="702" t="s">
        <v>35</v>
      </c>
      <c r="F4" s="702" t="s">
        <v>36</v>
      </c>
      <c r="G4" s="702" t="s">
        <v>37</v>
      </c>
      <c r="H4" s="507" t="s">
        <v>38</v>
      </c>
      <c r="I4" s="703" t="s">
        <v>39</v>
      </c>
      <c r="J4" s="507" t="s">
        <v>41</v>
      </c>
      <c r="K4" s="507" t="s">
        <v>42</v>
      </c>
      <c r="L4" s="506" t="s">
        <v>44</v>
      </c>
      <c r="M4" s="506" t="s">
        <v>47</v>
      </c>
      <c r="N4" s="506" t="s">
        <v>44</v>
      </c>
      <c r="O4" s="506" t="s">
        <v>49</v>
      </c>
      <c r="P4" s="506" t="s">
        <v>44</v>
      </c>
      <c r="Q4" s="506" t="s">
        <v>51</v>
      </c>
      <c r="R4" s="506" t="s">
        <v>44</v>
      </c>
      <c r="S4" s="506" t="s">
        <v>54</v>
      </c>
    </row>
    <row r="5" ht="19.5" customHeight="1">
      <c r="A5" s="704" t="s">
        <v>55</v>
      </c>
      <c r="B5" s="705">
        <v>20.0</v>
      </c>
      <c r="C5" s="706">
        <v>1.5E7</v>
      </c>
      <c r="D5" s="707">
        <f t="shared" ref="D5:D6" si="4">L5+N5+P5+R5</f>
        <v>10</v>
      </c>
      <c r="E5" s="706">
        <f>'PotensiDemo '!M135</f>
        <v>12532297</v>
      </c>
      <c r="F5" s="708">
        <f t="shared" ref="F5:G5" si="1">D5-B5</f>
        <v>-10</v>
      </c>
      <c r="G5" s="708">
        <f t="shared" si="1"/>
        <v>-2467703</v>
      </c>
      <c r="H5" s="709">
        <f t="shared" ref="H5:I5" si="2">D5/B5</f>
        <v>0.5</v>
      </c>
      <c r="I5" s="710">
        <f t="shared" si="2"/>
        <v>0.8354864667</v>
      </c>
      <c r="J5" s="711" t="str">
        <f t="shared" ref="J5:K5" si="3">IF(H5&gt;=100%,"Hijau",IF(H5&gt;=70%,"Kuning",IF(H5&gt;=50%,"Merah","Hitam")))</f>
        <v>Merah</v>
      </c>
      <c r="K5" s="711" t="str">
        <f t="shared" si="3"/>
        <v>Kuning</v>
      </c>
      <c r="L5" s="712">
        <v>3.0</v>
      </c>
      <c r="M5" s="707">
        <f>'PotensiDemo '!N126+'PotensiDemo '!N128+'PotensiDemo '!N129</f>
        <v>2854134</v>
      </c>
      <c r="N5" s="713">
        <v>5.0</v>
      </c>
      <c r="O5" s="707">
        <f>'PotensiDemo '!N123+'PotensiDemo '!N124+'PotensiDemo '!N122+'PotensiDemo '!N130+'PotensiDemo '!N131</f>
        <v>6692163</v>
      </c>
      <c r="P5" s="713">
        <v>1.0</v>
      </c>
      <c r="Q5" s="707">
        <f>'PotensiDemo '!N127</f>
        <v>1298000</v>
      </c>
      <c r="R5" s="712">
        <v>1.0</v>
      </c>
      <c r="S5" s="707">
        <f>'PotensiDemo '!N125</f>
        <v>1688000</v>
      </c>
    </row>
    <row r="6" ht="19.5" customHeight="1">
      <c r="A6" s="704" t="s">
        <v>104</v>
      </c>
      <c r="B6" s="705">
        <v>20.0</v>
      </c>
      <c r="C6" s="706">
        <v>1.5E7</v>
      </c>
      <c r="D6" s="707">
        <f t="shared" si="4"/>
        <v>4</v>
      </c>
      <c r="E6" s="706">
        <f>'PotensiDemo '!M116</f>
        <v>12591143</v>
      </c>
      <c r="F6" s="708">
        <f t="shared" ref="F6:G6" si="5">D6-B6</f>
        <v>-16</v>
      </c>
      <c r="G6" s="708">
        <f t="shared" si="5"/>
        <v>-2408857</v>
      </c>
      <c r="H6" s="709">
        <f t="shared" ref="H6:I6" si="6">D6/B6</f>
        <v>0.2</v>
      </c>
      <c r="I6" s="710">
        <f t="shared" si="6"/>
        <v>0.8394095333</v>
      </c>
      <c r="J6" s="711" t="str">
        <f t="shared" ref="J6:K6" si="7">IF(H6&gt;=100%,"Hijau",IF(H6&gt;=70%,"Kuning",IF(H6&gt;=50%,"Merah","Hitam")))</f>
        <v>Hitam</v>
      </c>
      <c r="K6" s="711" t="str">
        <f t="shared" si="7"/>
        <v>Kuning</v>
      </c>
      <c r="L6" s="712">
        <v>1.0</v>
      </c>
      <c r="M6" s="707">
        <f>'PotensiDemo '!N101</f>
        <v>2078000</v>
      </c>
      <c r="N6" s="712">
        <v>1.0</v>
      </c>
      <c r="O6" s="707">
        <f>'PotensiDemo '!N103</f>
        <v>1298000</v>
      </c>
      <c r="P6" s="712">
        <v>2.0</v>
      </c>
      <c r="Q6" s="707">
        <f>'PotensiDemo '!N104+'PotensiDemo '!N105+'PotensiDemo '!N106+'PotensiDemo '!N107</f>
        <v>2150000</v>
      </c>
      <c r="R6" s="712"/>
      <c r="S6" s="707"/>
    </row>
    <row r="7" ht="19.5" customHeight="1">
      <c r="A7" s="704" t="s">
        <v>125</v>
      </c>
      <c r="B7" s="705">
        <v>50.0</v>
      </c>
      <c r="C7" s="706">
        <v>7.8345E7</v>
      </c>
      <c r="D7" s="705"/>
      <c r="E7" s="706"/>
      <c r="F7" s="708">
        <f t="shared" ref="F7:G7" si="8">D7-B7</f>
        <v>-50</v>
      </c>
      <c r="G7" s="708">
        <f t="shared" si="8"/>
        <v>-78345000</v>
      </c>
      <c r="H7" s="709">
        <f t="shared" ref="H7:I7" si="9">D7/B7</f>
        <v>0</v>
      </c>
      <c r="I7" s="710">
        <f t="shared" si="9"/>
        <v>0</v>
      </c>
      <c r="J7" s="711" t="str">
        <f t="shared" ref="J7:K7" si="10">IF(H7&gt;=100%,"Hijau",IF(H7&gt;=70%,"Kuning",IF(H7&gt;=50%,"Merah","Hitam")))</f>
        <v>Hitam</v>
      </c>
      <c r="K7" s="711" t="str">
        <f t="shared" si="10"/>
        <v>Hitam</v>
      </c>
      <c r="L7" s="712"/>
      <c r="M7" s="707"/>
      <c r="N7" s="712"/>
      <c r="O7" s="707"/>
      <c r="P7" s="712"/>
      <c r="Q7" s="707"/>
      <c r="R7" s="712"/>
      <c r="S7" s="714"/>
    </row>
    <row r="8" ht="19.5" customHeight="1">
      <c r="A8" s="715" t="s">
        <v>155</v>
      </c>
      <c r="B8" s="705"/>
      <c r="C8" s="706"/>
      <c r="D8" s="705"/>
      <c r="E8" s="706"/>
      <c r="F8" s="708">
        <f t="shared" ref="F8:G8" si="11">D8-B8</f>
        <v>0</v>
      </c>
      <c r="G8" s="708">
        <f t="shared" si="11"/>
        <v>0</v>
      </c>
      <c r="H8" s="709" t="str">
        <f t="shared" ref="H8:I8" si="12">D8/B8</f>
        <v>#DIV/0!</v>
      </c>
      <c r="I8" s="710" t="str">
        <f t="shared" si="12"/>
        <v>#DIV/0!</v>
      </c>
      <c r="J8" s="711" t="str">
        <f t="shared" ref="J8:K8" si="13">IF(H8&gt;=100%,"Hijau",IF(H8&gt;=70%,"Kuning",IF(H8&gt;=50%,"Merah","Hitam")))</f>
        <v>#DIV/0!</v>
      </c>
      <c r="K8" s="711" t="str">
        <f t="shared" si="13"/>
        <v>#DIV/0!</v>
      </c>
      <c r="L8" s="712"/>
      <c r="M8" s="707"/>
      <c r="N8" s="712"/>
      <c r="O8" s="707"/>
      <c r="P8" s="712"/>
      <c r="Q8" s="707"/>
      <c r="R8" s="712"/>
      <c r="S8" s="707"/>
    </row>
    <row r="9" ht="19.5" customHeight="1">
      <c r="A9" s="715" t="s">
        <v>266</v>
      </c>
      <c r="B9" s="705"/>
      <c r="C9" s="706"/>
      <c r="D9" s="707"/>
      <c r="E9" s="706"/>
      <c r="F9" s="708">
        <f t="shared" ref="F9:G9" si="14">D9-B9</f>
        <v>0</v>
      </c>
      <c r="G9" s="708">
        <f t="shared" si="14"/>
        <v>0</v>
      </c>
      <c r="H9" s="709" t="str">
        <f t="shared" ref="H9:I9" si="15">D9/B9</f>
        <v>#DIV/0!</v>
      </c>
      <c r="I9" s="710" t="str">
        <f t="shared" si="15"/>
        <v>#DIV/0!</v>
      </c>
      <c r="J9" s="711" t="str">
        <f t="shared" ref="J9:K9" si="16">IF(H9&gt;=100%,"Hijau",IF(H9&gt;=70%,"Kuning",IF(H9&gt;=50%,"Merah","Hitam")))</f>
        <v>#DIV/0!</v>
      </c>
      <c r="K9" s="711" t="str">
        <f t="shared" si="16"/>
        <v>#DIV/0!</v>
      </c>
      <c r="L9" s="712"/>
      <c r="M9" s="707"/>
      <c r="N9" s="712"/>
      <c r="O9" s="707"/>
      <c r="P9" s="712"/>
      <c r="Q9" s="707"/>
      <c r="R9" s="712"/>
      <c r="S9" s="707"/>
    </row>
    <row r="10" ht="19.5" customHeight="1">
      <c r="A10" s="715" t="s">
        <v>198</v>
      </c>
      <c r="B10" s="705"/>
      <c r="C10" s="706"/>
      <c r="D10" s="707"/>
      <c r="E10" s="706"/>
      <c r="F10" s="708">
        <f t="shared" ref="F10:G10" si="17">D10-B10</f>
        <v>0</v>
      </c>
      <c r="G10" s="708">
        <f t="shared" si="17"/>
        <v>0</v>
      </c>
      <c r="H10" s="709" t="str">
        <f t="shared" ref="H10:I10" si="18">D10/B10</f>
        <v>#DIV/0!</v>
      </c>
      <c r="I10" s="710" t="str">
        <f t="shared" si="18"/>
        <v>#DIV/0!</v>
      </c>
      <c r="J10" s="711" t="str">
        <f t="shared" ref="J10:K10" si="19">IF(H10&gt;=100%,"Hijau",IF(H10&gt;=70%,"Kuning",IF(H10&gt;=50%,"Merah","Hitam")))</f>
        <v>#DIV/0!</v>
      </c>
      <c r="K10" s="711" t="str">
        <f t="shared" si="19"/>
        <v>#DIV/0!</v>
      </c>
      <c r="L10" s="712"/>
      <c r="M10" s="707"/>
      <c r="N10" s="712"/>
      <c r="O10" s="707"/>
      <c r="P10" s="712"/>
      <c r="Q10" s="707"/>
      <c r="R10" s="712"/>
      <c r="S10" s="707"/>
    </row>
    <row r="11" ht="19.5" customHeight="1">
      <c r="A11" s="715" t="s">
        <v>220</v>
      </c>
      <c r="B11" s="705"/>
      <c r="C11" s="706"/>
      <c r="D11" s="707"/>
      <c r="E11" s="706"/>
      <c r="F11" s="708">
        <f t="shared" ref="F11:G11" si="20">D11-B11</f>
        <v>0</v>
      </c>
      <c r="G11" s="708">
        <f t="shared" si="20"/>
        <v>0</v>
      </c>
      <c r="H11" s="709" t="str">
        <f t="shared" ref="H11:I11" si="21">D11/B11</f>
        <v>#DIV/0!</v>
      </c>
      <c r="I11" s="710" t="str">
        <f t="shared" si="21"/>
        <v>#DIV/0!</v>
      </c>
      <c r="J11" s="711" t="str">
        <f t="shared" ref="J11:K11" si="22">IF(H11&gt;=100%,"Hijau",IF(H11&gt;=70%,"Kuning",IF(H11&gt;=50%,"Merah","Hitam")))</f>
        <v>#DIV/0!</v>
      </c>
      <c r="K11" s="711" t="str">
        <f t="shared" si="22"/>
        <v>#DIV/0!</v>
      </c>
      <c r="L11" s="712"/>
      <c r="M11" s="707"/>
      <c r="N11" s="712"/>
      <c r="O11" s="707"/>
      <c r="P11" s="712"/>
      <c r="Q11" s="707"/>
      <c r="R11" s="712"/>
      <c r="S11" s="707"/>
    </row>
    <row r="12" ht="19.5" customHeight="1">
      <c r="A12" s="715" t="s">
        <v>242</v>
      </c>
      <c r="B12" s="705"/>
      <c r="C12" s="706"/>
      <c r="D12" s="707"/>
      <c r="E12" s="706"/>
      <c r="F12" s="708">
        <f t="shared" ref="F12:G12" si="23">D12-B12</f>
        <v>0</v>
      </c>
      <c r="G12" s="708">
        <f t="shared" si="23"/>
        <v>0</v>
      </c>
      <c r="H12" s="709" t="str">
        <f t="shared" ref="H12:I12" si="24">D12/B12</f>
        <v>#DIV/0!</v>
      </c>
      <c r="I12" s="710" t="str">
        <f t="shared" si="24"/>
        <v>#DIV/0!</v>
      </c>
      <c r="J12" s="711" t="str">
        <f t="shared" ref="J12:K12" si="25">IF(H12&gt;=100%,"Hijau",IF(H12&gt;=70%,"Kuning",IF(H12&gt;=50%,"Merah","Hitam")))</f>
        <v>#DIV/0!</v>
      </c>
      <c r="K12" s="711" t="str">
        <f t="shared" si="25"/>
        <v>#DIV/0!</v>
      </c>
      <c r="L12" s="712"/>
      <c r="M12" s="707"/>
      <c r="N12" s="712"/>
      <c r="O12" s="707"/>
      <c r="P12" s="712"/>
      <c r="Q12" s="707"/>
      <c r="R12" s="712"/>
      <c r="S12" s="707"/>
    </row>
    <row r="13" ht="19.5" customHeight="1">
      <c r="A13" s="715" t="s">
        <v>255</v>
      </c>
      <c r="B13" s="705"/>
      <c r="C13" s="706"/>
      <c r="D13" s="707"/>
      <c r="E13" s="706"/>
      <c r="F13" s="708">
        <f t="shared" ref="F13:G13" si="26">D13-B13</f>
        <v>0</v>
      </c>
      <c r="G13" s="708">
        <f t="shared" si="26"/>
        <v>0</v>
      </c>
      <c r="H13" s="709" t="str">
        <f t="shared" ref="H13:I13" si="27">D13/B13</f>
        <v>#DIV/0!</v>
      </c>
      <c r="I13" s="710" t="str">
        <f t="shared" si="27"/>
        <v>#DIV/0!</v>
      </c>
      <c r="J13" s="711" t="str">
        <f t="shared" ref="J13:K13" si="28">IF(H13&gt;=100%,"Hijau",IF(H13&gt;=70%,"Kuning",IF(H13&gt;=50%,"Merah","Hitam")))</f>
        <v>#DIV/0!</v>
      </c>
      <c r="K13" s="711" t="str">
        <f t="shared" si="28"/>
        <v>#DIV/0!</v>
      </c>
      <c r="L13" s="712"/>
      <c r="M13" s="707"/>
      <c r="N13" s="712"/>
      <c r="O13" s="707"/>
      <c r="P13" s="712"/>
      <c r="Q13" s="707"/>
      <c r="R13" s="712"/>
      <c r="S13" s="707"/>
    </row>
    <row r="14" ht="19.5" customHeight="1">
      <c r="A14" s="715" t="s">
        <v>269</v>
      </c>
      <c r="B14" s="705"/>
      <c r="C14" s="706"/>
      <c r="D14" s="707"/>
      <c r="E14" s="706"/>
      <c r="F14" s="708">
        <f t="shared" ref="F14:G14" si="29">D14-B14</f>
        <v>0</v>
      </c>
      <c r="G14" s="708">
        <f t="shared" si="29"/>
        <v>0</v>
      </c>
      <c r="H14" s="709" t="str">
        <f t="shared" ref="H14:I14" si="30">D14/B14</f>
        <v>#DIV/0!</v>
      </c>
      <c r="I14" s="710" t="str">
        <f t="shared" si="30"/>
        <v>#DIV/0!</v>
      </c>
      <c r="J14" s="711" t="str">
        <f t="shared" ref="J14:K14" si="31">IF(H14&gt;=100%,"Hijau",IF(H14&gt;=70%,"Kuning",IF(H14&gt;=50%,"Merah","Hitam")))</f>
        <v>#DIV/0!</v>
      </c>
      <c r="K14" s="711" t="str">
        <f t="shared" si="31"/>
        <v>#DIV/0!</v>
      </c>
      <c r="L14" s="712"/>
      <c r="M14" s="707"/>
      <c r="N14" s="712"/>
      <c r="O14" s="707"/>
      <c r="P14" s="712"/>
      <c r="Q14" s="707"/>
      <c r="R14" s="712"/>
      <c r="S14" s="707"/>
    </row>
    <row r="15" ht="19.5" customHeight="1">
      <c r="A15" s="715" t="s">
        <v>277</v>
      </c>
      <c r="B15" s="705"/>
      <c r="C15" s="706"/>
      <c r="D15" s="707"/>
      <c r="E15" s="706"/>
      <c r="F15" s="708">
        <f t="shared" ref="F15:G15" si="32">D15-B15</f>
        <v>0</v>
      </c>
      <c r="G15" s="708">
        <f t="shared" si="32"/>
        <v>0</v>
      </c>
      <c r="H15" s="709" t="str">
        <f t="shared" ref="H15:I15" si="33">D15/B15</f>
        <v>#DIV/0!</v>
      </c>
      <c r="I15" s="710" t="str">
        <f t="shared" si="33"/>
        <v>#DIV/0!</v>
      </c>
      <c r="J15" s="711" t="str">
        <f t="shared" ref="J15:K15" si="34">IF(H15&gt;=100%,"Hijau",IF(H15&gt;=70%,"Kuning",IF(H15&gt;=50%,"Merah","Hitam")))</f>
        <v>#DIV/0!</v>
      </c>
      <c r="K15" s="711" t="str">
        <f t="shared" si="34"/>
        <v>#DIV/0!</v>
      </c>
      <c r="L15" s="712"/>
      <c r="M15" s="707"/>
      <c r="N15" s="712"/>
      <c r="O15" s="707"/>
      <c r="P15" s="712"/>
      <c r="Q15" s="707"/>
      <c r="R15" s="712"/>
      <c r="S15" s="707"/>
    </row>
    <row r="16" ht="19.5" customHeight="1">
      <c r="A16" s="715" t="s">
        <v>291</v>
      </c>
      <c r="B16" s="705"/>
      <c r="C16" s="706"/>
      <c r="D16" s="707"/>
      <c r="E16" s="706"/>
      <c r="F16" s="708">
        <f t="shared" ref="F16:G16" si="35">D16-B16</f>
        <v>0</v>
      </c>
      <c r="G16" s="708">
        <f t="shared" si="35"/>
        <v>0</v>
      </c>
      <c r="H16" s="709" t="str">
        <f t="shared" ref="H16:I16" si="36">D16/B16</f>
        <v>#DIV/0!</v>
      </c>
      <c r="I16" s="710" t="str">
        <f t="shared" si="36"/>
        <v>#DIV/0!</v>
      </c>
      <c r="J16" s="711" t="str">
        <f t="shared" ref="J16:K16" si="37">IF(H16&gt;=100%,"Hijau",IF(H16&gt;=70%,"Kuning",IF(H16&gt;=50%,"Merah","Hitam")))</f>
        <v>#DIV/0!</v>
      </c>
      <c r="K16" s="711" t="str">
        <f t="shared" si="37"/>
        <v>#DIV/0!</v>
      </c>
      <c r="L16" s="712"/>
      <c r="M16" s="707"/>
      <c r="N16" s="712"/>
      <c r="O16" s="707"/>
      <c r="P16" s="712"/>
      <c r="Q16" s="707"/>
      <c r="R16" s="712"/>
      <c r="S16" s="707"/>
    </row>
    <row r="17" ht="30.0" customHeight="1">
      <c r="A17" s="716" t="s">
        <v>303</v>
      </c>
      <c r="B17" s="717">
        <f t="shared" ref="B17:E17" si="38">SUM(B5:B16)</f>
        <v>90</v>
      </c>
      <c r="C17" s="717">
        <f t="shared" si="38"/>
        <v>108345000</v>
      </c>
      <c r="D17" s="717">
        <f t="shared" si="38"/>
        <v>14</v>
      </c>
      <c r="E17" s="717">
        <f t="shared" si="38"/>
        <v>25123440</v>
      </c>
      <c r="F17" s="718">
        <f>D17-B17</f>
        <v>-76</v>
      </c>
      <c r="G17" s="717">
        <f>C17-E17</f>
        <v>83221560</v>
      </c>
      <c r="H17" s="719">
        <f t="shared" ref="H17:I17" si="39">D17/B17</f>
        <v>0.1555555556</v>
      </c>
      <c r="I17" s="720">
        <f t="shared" si="39"/>
        <v>0.2318837048</v>
      </c>
      <c r="J17" s="721" t="str">
        <f t="shared" ref="J17:K17" si="40">IF(H17&gt;=100%,"Hijau",IF(H17&gt;=70%,"Kuning",IF(H17&gt;=50%,"Merah","Hitam")))</f>
        <v>Hitam</v>
      </c>
      <c r="K17" s="721" t="str">
        <f t="shared" si="40"/>
        <v>Hitam</v>
      </c>
      <c r="L17" s="722"/>
    </row>
    <row r="18" ht="30.0" customHeight="1">
      <c r="A18" s="716" t="s">
        <v>317</v>
      </c>
      <c r="D18" s="717">
        <f t="shared" ref="D18:E18" si="41">D17/1</f>
        <v>14</v>
      </c>
      <c r="E18" s="717">
        <f t="shared" si="41"/>
        <v>25123440</v>
      </c>
    </row>
    <row r="19" ht="5.25" customHeight="1">
      <c r="A19" s="698"/>
      <c r="B19" s="723"/>
      <c r="C19" s="699"/>
      <c r="D19" s="698"/>
      <c r="E19" s="699"/>
      <c r="F19" s="699"/>
      <c r="G19" s="699"/>
      <c r="H19" s="724"/>
      <c r="I19" s="698"/>
      <c r="J19" s="698"/>
      <c r="K19" s="698"/>
      <c r="L19" s="700"/>
      <c r="M19" s="700"/>
      <c r="N19" s="700"/>
      <c r="O19" s="700"/>
      <c r="P19" s="700"/>
      <c r="Q19" s="698"/>
      <c r="R19" s="698"/>
      <c r="S19" s="698"/>
    </row>
    <row r="20">
      <c r="A20" s="725" t="s">
        <v>325</v>
      </c>
      <c r="B20" s="723"/>
      <c r="C20" s="699"/>
      <c r="D20" s="698"/>
      <c r="E20" s="699"/>
      <c r="F20" s="699"/>
      <c r="G20" s="699"/>
      <c r="H20" s="724"/>
      <c r="I20" s="698"/>
      <c r="J20" s="698"/>
      <c r="K20" s="698"/>
      <c r="L20" s="700"/>
      <c r="M20" s="700"/>
      <c r="N20" s="700"/>
      <c r="O20" s="700"/>
      <c r="P20" s="700"/>
      <c r="Q20" s="698"/>
      <c r="R20" s="698"/>
      <c r="S20" s="698"/>
    </row>
    <row r="21">
      <c r="A21" s="726" t="s">
        <v>331</v>
      </c>
      <c r="B21" s="723"/>
      <c r="C21" s="699"/>
      <c r="D21" s="698"/>
      <c r="E21" s="699"/>
      <c r="F21" s="699"/>
      <c r="G21" s="699"/>
      <c r="H21" s="724"/>
      <c r="I21" s="698"/>
      <c r="J21" s="698"/>
      <c r="K21" s="698"/>
      <c r="L21" s="700"/>
      <c r="M21" s="700"/>
      <c r="N21" s="700"/>
      <c r="O21" s="700"/>
      <c r="P21" s="700"/>
      <c r="Q21" s="698"/>
      <c r="R21" s="698"/>
      <c r="S21" s="698"/>
    </row>
    <row r="22">
      <c r="A22" s="726" t="s">
        <v>339</v>
      </c>
      <c r="B22" s="698"/>
      <c r="C22" s="699"/>
      <c r="D22" s="698"/>
      <c r="E22" s="699"/>
      <c r="F22" s="699"/>
      <c r="G22" s="699"/>
      <c r="H22" s="698"/>
      <c r="I22" s="698"/>
      <c r="J22" s="698"/>
      <c r="K22" s="698"/>
      <c r="L22" s="700"/>
      <c r="M22" s="700"/>
      <c r="N22" s="700"/>
      <c r="O22" s="700"/>
      <c r="P22" s="700"/>
      <c r="Q22" s="698"/>
      <c r="R22" s="698"/>
      <c r="S22" s="698"/>
    </row>
    <row r="23">
      <c r="A23" s="727" t="s">
        <v>349</v>
      </c>
      <c r="B23" s="728"/>
      <c r="C23" s="729"/>
      <c r="D23" s="728"/>
      <c r="E23" s="729"/>
      <c r="F23" s="729"/>
      <c r="G23" s="729"/>
      <c r="H23" s="728"/>
      <c r="I23" s="728"/>
      <c r="J23" s="698"/>
      <c r="K23" s="698"/>
      <c r="L23" s="700"/>
      <c r="M23" s="700"/>
      <c r="N23" s="700"/>
      <c r="O23" s="700"/>
      <c r="P23" s="700"/>
      <c r="Q23" s="698"/>
      <c r="R23" s="698"/>
      <c r="S23" s="698"/>
    </row>
    <row r="24">
      <c r="A24" s="727" t="s">
        <v>360</v>
      </c>
      <c r="B24" s="728"/>
      <c r="C24" s="729"/>
      <c r="D24" s="728"/>
      <c r="E24" s="729"/>
      <c r="F24" s="729"/>
      <c r="G24" s="729"/>
      <c r="H24" s="727" t="s">
        <v>362</v>
      </c>
      <c r="I24" s="728"/>
      <c r="J24" s="698"/>
      <c r="K24" s="728"/>
      <c r="L24" s="730"/>
      <c r="M24" s="730"/>
      <c r="N24" s="730"/>
      <c r="O24" s="730"/>
      <c r="P24" s="730"/>
      <c r="Q24" s="728"/>
      <c r="R24" s="728"/>
      <c r="S24" s="728"/>
    </row>
  </sheetData>
  <mergeCells count="6">
    <mergeCell ref="A1:C1"/>
    <mergeCell ref="A2:C2"/>
    <mergeCell ref="A3:C3"/>
    <mergeCell ref="L17:S17"/>
    <mergeCell ref="A18:C18"/>
    <mergeCell ref="E18:S18"/>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8.38"/>
    <col customWidth="1" min="2" max="2" width="9.13"/>
    <col customWidth="1" min="3" max="3" width="7.63"/>
    <col customWidth="1" min="4" max="4" width="5.75"/>
    <col customWidth="1" min="5" max="5" width="8.75"/>
    <col customWidth="1" min="6" max="6" width="19.38"/>
    <col customWidth="1" min="7" max="7" width="22.5"/>
    <col customWidth="1" min="8" max="9" width="15.0"/>
    <col customWidth="1" min="10" max="10" width="15.5"/>
    <col customWidth="1" min="11" max="11" width="12.75"/>
    <col customWidth="1" min="12" max="12" width="84.25"/>
  </cols>
  <sheetData>
    <row r="1" ht="23.25" customHeight="1">
      <c r="A1" s="18" t="s">
        <v>5355</v>
      </c>
      <c r="L1" s="732"/>
    </row>
    <row r="2" ht="23.25" customHeight="1">
      <c r="A2" s="20" t="s">
        <v>5357</v>
      </c>
      <c r="L2" s="732"/>
    </row>
    <row r="3" ht="34.5" customHeight="1">
      <c r="A3" s="733" t="s">
        <v>46</v>
      </c>
      <c r="B3" s="56" t="s">
        <v>27</v>
      </c>
      <c r="C3" s="607" t="s">
        <v>379</v>
      </c>
      <c r="D3" s="734" t="s">
        <v>50</v>
      </c>
      <c r="E3" s="168" t="s">
        <v>58</v>
      </c>
      <c r="F3" s="734" t="s">
        <v>59</v>
      </c>
      <c r="G3" s="607" t="s">
        <v>5362</v>
      </c>
      <c r="H3" s="734" t="s">
        <v>62</v>
      </c>
      <c r="I3" s="607" t="s">
        <v>5364</v>
      </c>
      <c r="J3" s="735" t="s">
        <v>262</v>
      </c>
      <c r="K3" s="168" t="s">
        <v>5365</v>
      </c>
      <c r="L3" s="168" t="s">
        <v>73</v>
      </c>
    </row>
    <row r="4" ht="24.75" customHeight="1">
      <c r="A4" s="76" t="s">
        <v>83</v>
      </c>
      <c r="B4" s="76" t="s">
        <v>104</v>
      </c>
      <c r="C4" s="76" t="s">
        <v>294</v>
      </c>
      <c r="D4" s="83">
        <v>1.0</v>
      </c>
      <c r="E4" s="91" t="s">
        <v>5366</v>
      </c>
      <c r="F4" s="97" t="s">
        <v>5367</v>
      </c>
      <c r="G4" s="313" t="s">
        <v>5369</v>
      </c>
      <c r="H4" s="91" t="s">
        <v>5371</v>
      </c>
      <c r="I4" s="83" t="s">
        <v>5377</v>
      </c>
      <c r="J4" s="83" t="s">
        <v>299</v>
      </c>
      <c r="K4" s="83" t="s">
        <v>5379</v>
      </c>
      <c r="L4" s="89" t="s">
        <v>5380</v>
      </c>
    </row>
    <row r="5" ht="24.75" customHeight="1">
      <c r="A5" s="76" t="s">
        <v>83</v>
      </c>
      <c r="B5" s="76" t="s">
        <v>104</v>
      </c>
      <c r="C5" s="76" t="s">
        <v>294</v>
      </c>
      <c r="D5" s="83">
        <v>2.0</v>
      </c>
      <c r="E5" s="91" t="s">
        <v>1030</v>
      </c>
      <c r="F5" s="97" t="s">
        <v>1031</v>
      </c>
      <c r="G5" s="97" t="s">
        <v>1032</v>
      </c>
      <c r="H5" s="91" t="s">
        <v>1033</v>
      </c>
      <c r="I5" s="83" t="s">
        <v>5377</v>
      </c>
      <c r="J5" s="83" t="s">
        <v>272</v>
      </c>
      <c r="K5" s="83" t="s">
        <v>5379</v>
      </c>
      <c r="L5" s="89" t="s">
        <v>5386</v>
      </c>
    </row>
    <row r="6" ht="24.75" customHeight="1">
      <c r="A6" s="76" t="s">
        <v>83</v>
      </c>
      <c r="B6" s="76" t="s">
        <v>104</v>
      </c>
      <c r="C6" s="76" t="s">
        <v>294</v>
      </c>
      <c r="D6" s="83">
        <v>3.0</v>
      </c>
      <c r="E6" s="76" t="s">
        <v>2116</v>
      </c>
      <c r="F6" s="736" t="s">
        <v>5137</v>
      </c>
      <c r="G6" s="736" t="s">
        <v>5389</v>
      </c>
      <c r="H6" s="737" t="s">
        <v>5390</v>
      </c>
      <c r="I6" s="83" t="s">
        <v>71</v>
      </c>
      <c r="J6" s="83" t="s">
        <v>299</v>
      </c>
      <c r="K6" s="83" t="s">
        <v>5379</v>
      </c>
      <c r="L6" s="89" t="s">
        <v>5391</v>
      </c>
    </row>
    <row r="7" ht="24.75" customHeight="1">
      <c r="A7" s="76" t="s">
        <v>83</v>
      </c>
      <c r="B7" s="76" t="s">
        <v>104</v>
      </c>
      <c r="C7" s="76" t="s">
        <v>294</v>
      </c>
      <c r="D7" s="83">
        <v>4.0</v>
      </c>
      <c r="E7" s="738">
        <v>15517.0</v>
      </c>
      <c r="F7" s="739" t="s">
        <v>5396</v>
      </c>
      <c r="G7" s="692" t="s">
        <v>5399</v>
      </c>
      <c r="H7" s="738" t="s">
        <v>5400</v>
      </c>
      <c r="I7" s="83" t="s">
        <v>5377</v>
      </c>
      <c r="J7" s="83" t="s">
        <v>299</v>
      </c>
      <c r="K7" s="83" t="s">
        <v>5379</v>
      </c>
      <c r="L7" s="89" t="s">
        <v>5401</v>
      </c>
    </row>
    <row r="8" ht="24.75" customHeight="1">
      <c r="A8" s="76" t="s">
        <v>83</v>
      </c>
      <c r="B8" s="76" t="s">
        <v>104</v>
      </c>
      <c r="C8" s="76" t="s">
        <v>294</v>
      </c>
      <c r="D8" s="83">
        <v>5.0</v>
      </c>
      <c r="E8" s="588">
        <v>6125.0</v>
      </c>
      <c r="F8" s="180" t="s">
        <v>4563</v>
      </c>
      <c r="G8" s="180" t="s">
        <v>4566</v>
      </c>
      <c r="H8" s="91" t="s">
        <v>5402</v>
      </c>
      <c r="I8" s="83" t="s">
        <v>71</v>
      </c>
      <c r="J8" s="83" t="s">
        <v>299</v>
      </c>
      <c r="K8" s="83" t="s">
        <v>5379</v>
      </c>
      <c r="L8" s="89" t="s">
        <v>5391</v>
      </c>
    </row>
    <row r="9" ht="24.75" customHeight="1">
      <c r="A9" s="76" t="s">
        <v>83</v>
      </c>
      <c r="B9" s="76" t="s">
        <v>104</v>
      </c>
      <c r="C9" s="76" t="s">
        <v>294</v>
      </c>
      <c r="D9" s="83">
        <v>6.0</v>
      </c>
      <c r="E9" s="76" t="s">
        <v>2116</v>
      </c>
      <c r="F9" s="180" t="s">
        <v>4582</v>
      </c>
      <c r="G9" s="180" t="s">
        <v>1291</v>
      </c>
      <c r="H9" s="91" t="s">
        <v>1298</v>
      </c>
      <c r="I9" s="83" t="s">
        <v>71</v>
      </c>
      <c r="J9" s="83" t="s">
        <v>299</v>
      </c>
      <c r="K9" s="83" t="s">
        <v>5379</v>
      </c>
      <c r="L9" s="89" t="s">
        <v>5391</v>
      </c>
    </row>
    <row r="10" ht="24.75" customHeight="1">
      <c r="A10" s="76" t="s">
        <v>83</v>
      </c>
      <c r="B10" s="76" t="s">
        <v>104</v>
      </c>
      <c r="C10" s="76" t="s">
        <v>294</v>
      </c>
      <c r="D10" s="83">
        <v>7.0</v>
      </c>
      <c r="E10" s="76" t="s">
        <v>2116</v>
      </c>
      <c r="F10" s="180" t="s">
        <v>4582</v>
      </c>
      <c r="G10" s="180" t="s">
        <v>1318</v>
      </c>
      <c r="H10" s="91" t="s">
        <v>1321</v>
      </c>
      <c r="I10" s="83" t="s">
        <v>71</v>
      </c>
      <c r="J10" s="83" t="s">
        <v>299</v>
      </c>
      <c r="K10" s="83" t="s">
        <v>5379</v>
      </c>
      <c r="L10" s="89" t="s">
        <v>5391</v>
      </c>
    </row>
    <row r="11" ht="24.75" customHeight="1">
      <c r="A11" s="76" t="s">
        <v>83</v>
      </c>
      <c r="B11" s="76" t="s">
        <v>104</v>
      </c>
      <c r="C11" s="76" t="s">
        <v>294</v>
      </c>
      <c r="D11" s="83">
        <v>8.0</v>
      </c>
      <c r="E11" s="91" t="s">
        <v>1749</v>
      </c>
      <c r="F11" s="97" t="s">
        <v>1750</v>
      </c>
      <c r="G11" s="97" t="s">
        <v>1751</v>
      </c>
      <c r="H11" s="91" t="s">
        <v>1752</v>
      </c>
      <c r="I11" s="83"/>
      <c r="J11" s="83" t="s">
        <v>382</v>
      </c>
      <c r="K11" s="83"/>
      <c r="L11" s="89"/>
    </row>
    <row r="12" ht="24.75" customHeight="1">
      <c r="A12" s="76" t="s">
        <v>83</v>
      </c>
      <c r="B12" s="76" t="s">
        <v>104</v>
      </c>
      <c r="C12" s="76" t="s">
        <v>294</v>
      </c>
      <c r="D12" s="83">
        <v>9.0</v>
      </c>
      <c r="E12" s="91" t="s">
        <v>1662</v>
      </c>
      <c r="F12" s="97" t="s">
        <v>1663</v>
      </c>
      <c r="G12" s="97" t="s">
        <v>1664</v>
      </c>
      <c r="H12" s="91" t="s">
        <v>1667</v>
      </c>
      <c r="I12" s="83"/>
      <c r="J12" s="83" t="s">
        <v>382</v>
      </c>
      <c r="K12" s="83"/>
      <c r="L12" s="89"/>
    </row>
    <row r="13" ht="24.75" customHeight="1">
      <c r="A13" s="76" t="s">
        <v>83</v>
      </c>
      <c r="B13" s="76" t="s">
        <v>104</v>
      </c>
      <c r="C13" s="76" t="s">
        <v>294</v>
      </c>
      <c r="D13" s="83">
        <v>10.0</v>
      </c>
      <c r="E13" s="91" t="s">
        <v>2538</v>
      </c>
      <c r="F13" s="97" t="s">
        <v>2539</v>
      </c>
      <c r="G13" s="97" t="s">
        <v>2539</v>
      </c>
      <c r="H13" s="91" t="s">
        <v>2540</v>
      </c>
      <c r="I13" s="83"/>
      <c r="J13" s="83" t="s">
        <v>382</v>
      </c>
      <c r="K13" s="83"/>
      <c r="L13" s="89"/>
    </row>
    <row r="14" ht="24.75" customHeight="1">
      <c r="A14" s="76" t="s">
        <v>83</v>
      </c>
      <c r="B14" s="76" t="s">
        <v>104</v>
      </c>
      <c r="C14" s="76" t="s">
        <v>294</v>
      </c>
      <c r="D14" s="83">
        <v>11.0</v>
      </c>
      <c r="E14" s="91" t="s">
        <v>1959</v>
      </c>
      <c r="F14" s="97" t="s">
        <v>1960</v>
      </c>
      <c r="G14" s="97" t="s">
        <v>1962</v>
      </c>
      <c r="H14" s="91" t="s">
        <v>1964</v>
      </c>
      <c r="I14" s="83" t="s">
        <v>71</v>
      </c>
      <c r="J14" s="83" t="s">
        <v>382</v>
      </c>
      <c r="K14" s="83" t="s">
        <v>5379</v>
      </c>
      <c r="L14" s="89" t="s">
        <v>5420</v>
      </c>
    </row>
    <row r="15" ht="24.75" customHeight="1">
      <c r="A15" s="76" t="s">
        <v>83</v>
      </c>
      <c r="B15" s="76" t="s">
        <v>104</v>
      </c>
      <c r="C15" s="76" t="s">
        <v>294</v>
      </c>
      <c r="D15" s="83">
        <v>12.0</v>
      </c>
      <c r="E15" s="91" t="s">
        <v>5422</v>
      </c>
      <c r="F15" s="97" t="s">
        <v>2783</v>
      </c>
      <c r="G15" s="97" t="s">
        <v>5423</v>
      </c>
      <c r="H15" s="91" t="s">
        <v>5424</v>
      </c>
      <c r="I15" s="83"/>
      <c r="J15" s="83" t="s">
        <v>382</v>
      </c>
      <c r="K15" s="83"/>
      <c r="L15" s="89"/>
    </row>
    <row r="16" ht="24.75" customHeight="1">
      <c r="A16" s="76" t="s">
        <v>83</v>
      </c>
      <c r="B16" s="76" t="s">
        <v>104</v>
      </c>
      <c r="C16" s="76" t="s">
        <v>294</v>
      </c>
      <c r="D16" s="83">
        <v>13.0</v>
      </c>
      <c r="E16" s="91" t="s">
        <v>1891</v>
      </c>
      <c r="F16" s="97" t="s">
        <v>1892</v>
      </c>
      <c r="G16" s="97" t="s">
        <v>1893</v>
      </c>
      <c r="H16" s="91" t="s">
        <v>1894</v>
      </c>
      <c r="I16" s="83"/>
      <c r="J16" s="83" t="s">
        <v>382</v>
      </c>
      <c r="K16" s="83"/>
      <c r="L16" s="89"/>
    </row>
    <row r="17" ht="24.75" customHeight="1">
      <c r="A17" s="76" t="s">
        <v>83</v>
      </c>
      <c r="B17" s="76" t="s">
        <v>104</v>
      </c>
      <c r="C17" s="76" t="s">
        <v>294</v>
      </c>
      <c r="D17" s="83">
        <v>14.0</v>
      </c>
      <c r="E17" s="91" t="s">
        <v>1916</v>
      </c>
      <c r="F17" s="97" t="s">
        <v>1917</v>
      </c>
      <c r="G17" s="97" t="s">
        <v>1918</v>
      </c>
      <c r="H17" s="91" t="s">
        <v>1920</v>
      </c>
      <c r="I17" s="83"/>
      <c r="J17" s="83" t="s">
        <v>382</v>
      </c>
      <c r="K17" s="83"/>
      <c r="L17" s="89"/>
    </row>
    <row r="18" ht="24.75" customHeight="1">
      <c r="A18" s="76" t="s">
        <v>83</v>
      </c>
      <c r="B18" s="76" t="s">
        <v>104</v>
      </c>
      <c r="C18" s="76" t="s">
        <v>294</v>
      </c>
      <c r="D18" s="83">
        <v>15.0</v>
      </c>
      <c r="E18" s="91" t="s">
        <v>2556</v>
      </c>
      <c r="F18" s="97" t="s">
        <v>2558</v>
      </c>
      <c r="G18" s="97" t="s">
        <v>2559</v>
      </c>
      <c r="H18" s="91" t="s">
        <v>2560</v>
      </c>
      <c r="I18" s="83"/>
      <c r="J18" s="83" t="s">
        <v>382</v>
      </c>
      <c r="K18" s="83"/>
      <c r="L18" s="89"/>
    </row>
    <row r="19" ht="24.75" customHeight="1">
      <c r="A19" s="76" t="s">
        <v>83</v>
      </c>
      <c r="B19" s="76" t="s">
        <v>104</v>
      </c>
      <c r="C19" s="76" t="s">
        <v>294</v>
      </c>
      <c r="D19" s="83">
        <v>16.0</v>
      </c>
      <c r="E19" s="91" t="s">
        <v>5432</v>
      </c>
      <c r="F19" s="97" t="s">
        <v>5433</v>
      </c>
      <c r="G19" s="97" t="s">
        <v>5435</v>
      </c>
      <c r="H19" s="91" t="s">
        <v>5436</v>
      </c>
      <c r="I19" s="83"/>
      <c r="J19" s="83" t="s">
        <v>382</v>
      </c>
      <c r="K19" s="83"/>
      <c r="L19" s="89"/>
    </row>
    <row r="20" ht="24.75" customHeight="1">
      <c r="A20" s="76" t="s">
        <v>83</v>
      </c>
      <c r="B20" s="76" t="s">
        <v>104</v>
      </c>
      <c r="C20" s="76" t="s">
        <v>294</v>
      </c>
      <c r="D20" s="83">
        <v>17.0</v>
      </c>
      <c r="E20" s="91" t="s">
        <v>1905</v>
      </c>
      <c r="F20" s="97" t="s">
        <v>1906</v>
      </c>
      <c r="G20" s="97" t="s">
        <v>1907</v>
      </c>
      <c r="H20" s="91" t="s">
        <v>1908</v>
      </c>
      <c r="I20" s="83"/>
      <c r="J20" s="83" t="s">
        <v>382</v>
      </c>
      <c r="K20" s="83"/>
      <c r="L20" s="89"/>
    </row>
    <row r="21" ht="24.75" customHeight="1">
      <c r="A21" s="76" t="s">
        <v>83</v>
      </c>
      <c r="B21" s="76" t="s">
        <v>104</v>
      </c>
      <c r="C21" s="76" t="s">
        <v>294</v>
      </c>
      <c r="D21" s="83">
        <v>18.0</v>
      </c>
      <c r="E21" s="76" t="s">
        <v>2116</v>
      </c>
      <c r="F21" s="96" t="s">
        <v>1217</v>
      </c>
      <c r="G21" s="96" t="s">
        <v>1217</v>
      </c>
      <c r="H21" s="76" t="s">
        <v>2116</v>
      </c>
      <c r="I21" s="83" t="s">
        <v>5377</v>
      </c>
      <c r="J21" s="83" t="s">
        <v>299</v>
      </c>
      <c r="K21" s="83" t="s">
        <v>396</v>
      </c>
      <c r="L21" s="89" t="s">
        <v>5443</v>
      </c>
    </row>
    <row r="22" ht="24.75" customHeight="1">
      <c r="A22" s="76"/>
      <c r="B22" s="76"/>
      <c r="C22" s="76"/>
      <c r="D22" s="83"/>
      <c r="E22" s="91"/>
      <c r="F22" s="97"/>
      <c r="G22" s="97"/>
      <c r="H22" s="91"/>
      <c r="I22" s="83"/>
      <c r="J22" s="83"/>
      <c r="K22" s="83"/>
      <c r="L22" s="89"/>
    </row>
    <row r="23" ht="24.75" customHeight="1">
      <c r="A23" s="76" t="s">
        <v>83</v>
      </c>
      <c r="B23" s="76" t="s">
        <v>104</v>
      </c>
      <c r="C23" s="76" t="s">
        <v>285</v>
      </c>
      <c r="D23" s="83">
        <v>1.0</v>
      </c>
      <c r="E23" s="91" t="s">
        <v>3438</v>
      </c>
      <c r="F23" s="97" t="s">
        <v>3439</v>
      </c>
      <c r="G23" s="97" t="s">
        <v>3440</v>
      </c>
      <c r="H23" s="91" t="s">
        <v>3441</v>
      </c>
      <c r="I23" s="83" t="s">
        <v>70</v>
      </c>
      <c r="J23" s="83" t="s">
        <v>272</v>
      </c>
      <c r="K23" s="83" t="s">
        <v>396</v>
      </c>
      <c r="L23" s="89" t="s">
        <v>5451</v>
      </c>
    </row>
    <row r="24" ht="24.75" customHeight="1">
      <c r="A24" s="76" t="s">
        <v>83</v>
      </c>
      <c r="B24" s="76" t="s">
        <v>104</v>
      </c>
      <c r="C24" s="76" t="s">
        <v>285</v>
      </c>
      <c r="D24" s="83">
        <v>2.0</v>
      </c>
      <c r="E24" s="91" t="s">
        <v>2283</v>
      </c>
      <c r="F24" s="97" t="s">
        <v>2284</v>
      </c>
      <c r="G24" s="97" t="s">
        <v>2285</v>
      </c>
      <c r="H24" s="91" t="s">
        <v>2287</v>
      </c>
      <c r="I24" s="83" t="s">
        <v>5377</v>
      </c>
      <c r="J24" s="83" t="s">
        <v>272</v>
      </c>
      <c r="K24" s="83" t="s">
        <v>5379</v>
      </c>
      <c r="L24" s="89" t="s">
        <v>5386</v>
      </c>
    </row>
    <row r="25" ht="24.75" customHeight="1">
      <c r="A25" s="76" t="s">
        <v>83</v>
      </c>
      <c r="B25" s="76" t="s">
        <v>104</v>
      </c>
      <c r="C25" s="76" t="s">
        <v>285</v>
      </c>
      <c r="D25" s="83">
        <v>3.0</v>
      </c>
      <c r="E25" s="91" t="s">
        <v>5458</v>
      </c>
      <c r="F25" s="97" t="s">
        <v>5459</v>
      </c>
      <c r="G25" s="97" t="s">
        <v>5460</v>
      </c>
      <c r="H25" s="91" t="s">
        <v>5461</v>
      </c>
      <c r="I25" s="83" t="s">
        <v>70</v>
      </c>
      <c r="J25" s="83" t="s">
        <v>272</v>
      </c>
      <c r="K25" s="83" t="s">
        <v>396</v>
      </c>
      <c r="L25" s="89" t="s">
        <v>5462</v>
      </c>
    </row>
    <row r="26" ht="24.75" customHeight="1">
      <c r="A26" s="76" t="s">
        <v>83</v>
      </c>
      <c r="B26" s="76" t="s">
        <v>104</v>
      </c>
      <c r="C26" s="76" t="s">
        <v>285</v>
      </c>
      <c r="D26" s="83">
        <v>4.0</v>
      </c>
      <c r="E26" s="91" t="s">
        <v>5463</v>
      </c>
      <c r="F26" s="97" t="s">
        <v>5464</v>
      </c>
      <c r="G26" s="97" t="s">
        <v>5465</v>
      </c>
      <c r="H26" s="91" t="s">
        <v>5466</v>
      </c>
      <c r="I26" s="83" t="s">
        <v>5377</v>
      </c>
      <c r="J26" s="83" t="s">
        <v>272</v>
      </c>
      <c r="K26" s="83" t="s">
        <v>5379</v>
      </c>
      <c r="L26" s="89" t="s">
        <v>5467</v>
      </c>
    </row>
    <row r="27" ht="24.75" customHeight="1">
      <c r="A27" s="76" t="s">
        <v>83</v>
      </c>
      <c r="B27" s="76" t="s">
        <v>104</v>
      </c>
      <c r="C27" s="76" t="s">
        <v>285</v>
      </c>
      <c r="D27" s="83">
        <v>5.0</v>
      </c>
      <c r="E27" s="91" t="s">
        <v>5469</v>
      </c>
      <c r="F27" s="97" t="s">
        <v>5471</v>
      </c>
      <c r="G27" s="97" t="s">
        <v>5472</v>
      </c>
      <c r="H27" s="91" t="s">
        <v>5475</v>
      </c>
      <c r="I27" s="83" t="s">
        <v>5377</v>
      </c>
      <c r="J27" s="83" t="s">
        <v>272</v>
      </c>
      <c r="K27" s="83" t="s">
        <v>5379</v>
      </c>
      <c r="L27" s="89" t="s">
        <v>5479</v>
      </c>
    </row>
    <row r="28" ht="24.75" customHeight="1">
      <c r="A28" s="76" t="s">
        <v>83</v>
      </c>
      <c r="B28" s="76" t="s">
        <v>104</v>
      </c>
      <c r="C28" s="76" t="s">
        <v>285</v>
      </c>
      <c r="D28" s="83">
        <v>6.0</v>
      </c>
      <c r="E28" s="91" t="s">
        <v>5480</v>
      </c>
      <c r="F28" s="97" t="s">
        <v>5481</v>
      </c>
      <c r="G28" s="97" t="s">
        <v>5482</v>
      </c>
      <c r="H28" s="91" t="s">
        <v>5483</v>
      </c>
      <c r="I28" s="83" t="s">
        <v>70</v>
      </c>
      <c r="J28" s="83" t="s">
        <v>272</v>
      </c>
      <c r="K28" s="83" t="s">
        <v>396</v>
      </c>
      <c r="L28" s="89" t="s">
        <v>5484</v>
      </c>
    </row>
    <row r="29" ht="24.75" customHeight="1">
      <c r="A29" s="76" t="s">
        <v>83</v>
      </c>
      <c r="B29" s="76" t="s">
        <v>104</v>
      </c>
      <c r="C29" s="76" t="s">
        <v>285</v>
      </c>
      <c r="D29" s="83">
        <v>7.0</v>
      </c>
      <c r="E29" s="91" t="s">
        <v>1749</v>
      </c>
      <c r="F29" s="97" t="s">
        <v>1750</v>
      </c>
      <c r="G29" s="97" t="s">
        <v>1751</v>
      </c>
      <c r="H29" s="91" t="s">
        <v>1752</v>
      </c>
      <c r="I29" s="83" t="s">
        <v>71</v>
      </c>
      <c r="J29" s="83" t="s">
        <v>382</v>
      </c>
      <c r="K29" s="83" t="s">
        <v>5379</v>
      </c>
      <c r="L29" s="89" t="s">
        <v>5487</v>
      </c>
    </row>
    <row r="30" ht="24.75" customHeight="1">
      <c r="A30" s="76" t="s">
        <v>83</v>
      </c>
      <c r="B30" s="76" t="s">
        <v>104</v>
      </c>
      <c r="C30" s="76" t="s">
        <v>285</v>
      </c>
      <c r="D30" s="83">
        <v>8.0</v>
      </c>
      <c r="E30" s="91" t="s">
        <v>5492</v>
      </c>
      <c r="F30" s="97" t="s">
        <v>5493</v>
      </c>
      <c r="G30" s="97" t="s">
        <v>5494</v>
      </c>
      <c r="H30" s="91" t="s">
        <v>5495</v>
      </c>
      <c r="I30" s="83" t="s">
        <v>5377</v>
      </c>
      <c r="J30" s="83" t="s">
        <v>382</v>
      </c>
      <c r="K30" s="83" t="s">
        <v>396</v>
      </c>
      <c r="L30" s="89" t="s">
        <v>5497</v>
      </c>
    </row>
    <row r="31" ht="24.75" customHeight="1">
      <c r="A31" s="76" t="s">
        <v>83</v>
      </c>
      <c r="B31" s="76" t="s">
        <v>104</v>
      </c>
      <c r="C31" s="76" t="s">
        <v>285</v>
      </c>
      <c r="D31" s="83">
        <v>9.0</v>
      </c>
      <c r="E31" s="91" t="s">
        <v>1916</v>
      </c>
      <c r="F31" s="97" t="s">
        <v>1917</v>
      </c>
      <c r="G31" s="97" t="s">
        <v>1918</v>
      </c>
      <c r="H31" s="91" t="s">
        <v>1920</v>
      </c>
      <c r="I31" s="83" t="s">
        <v>5377</v>
      </c>
      <c r="J31" s="83" t="s">
        <v>382</v>
      </c>
      <c r="K31" s="83" t="s">
        <v>5379</v>
      </c>
      <c r="L31" s="89" t="s">
        <v>5498</v>
      </c>
    </row>
    <row r="32" ht="24.75" customHeight="1">
      <c r="A32" s="76" t="s">
        <v>83</v>
      </c>
      <c r="B32" s="76" t="s">
        <v>104</v>
      </c>
      <c r="C32" s="76" t="s">
        <v>285</v>
      </c>
      <c r="D32" s="83">
        <v>10.0</v>
      </c>
      <c r="E32" s="91" t="s">
        <v>2556</v>
      </c>
      <c r="F32" s="97" t="s">
        <v>2558</v>
      </c>
      <c r="G32" s="97" t="s">
        <v>2559</v>
      </c>
      <c r="H32" s="91" t="s">
        <v>2560</v>
      </c>
      <c r="I32" s="83" t="s">
        <v>5377</v>
      </c>
      <c r="J32" s="83" t="s">
        <v>382</v>
      </c>
      <c r="K32" s="83" t="s">
        <v>5379</v>
      </c>
      <c r="L32" s="89" t="s">
        <v>5504</v>
      </c>
    </row>
    <row r="33" ht="24.75" customHeight="1">
      <c r="A33" s="76" t="s">
        <v>83</v>
      </c>
      <c r="B33" s="76" t="s">
        <v>104</v>
      </c>
      <c r="C33" s="76" t="s">
        <v>285</v>
      </c>
      <c r="D33" s="83">
        <v>11.0</v>
      </c>
      <c r="E33" s="91" t="s">
        <v>5432</v>
      </c>
      <c r="F33" s="97" t="s">
        <v>5433</v>
      </c>
      <c r="G33" s="97" t="s">
        <v>5435</v>
      </c>
      <c r="H33" s="91" t="s">
        <v>5436</v>
      </c>
      <c r="I33" s="83" t="s">
        <v>5377</v>
      </c>
      <c r="J33" s="83" t="s">
        <v>382</v>
      </c>
      <c r="K33" s="83" t="s">
        <v>5379</v>
      </c>
      <c r="L33" s="89" t="s">
        <v>5507</v>
      </c>
    </row>
    <row r="34" ht="24.75" customHeight="1">
      <c r="A34" s="76" t="s">
        <v>83</v>
      </c>
      <c r="B34" s="76" t="s">
        <v>104</v>
      </c>
      <c r="C34" s="76" t="s">
        <v>285</v>
      </c>
      <c r="D34" s="83">
        <v>12.0</v>
      </c>
      <c r="E34" s="91" t="s">
        <v>1905</v>
      </c>
      <c r="F34" s="97" t="s">
        <v>1906</v>
      </c>
      <c r="G34" s="97" t="s">
        <v>1907</v>
      </c>
      <c r="H34" s="91" t="s">
        <v>1908</v>
      </c>
      <c r="I34" s="83" t="s">
        <v>5377</v>
      </c>
      <c r="J34" s="83" t="s">
        <v>382</v>
      </c>
      <c r="K34" s="83" t="s">
        <v>5379</v>
      </c>
      <c r="L34" s="89" t="s">
        <v>5508</v>
      </c>
    </row>
    <row r="35" ht="24.75" customHeight="1">
      <c r="A35" s="76" t="s">
        <v>83</v>
      </c>
      <c r="B35" s="76" t="s">
        <v>104</v>
      </c>
      <c r="C35" s="76" t="s">
        <v>285</v>
      </c>
      <c r="D35" s="83">
        <v>13.0</v>
      </c>
      <c r="E35" s="91" t="s">
        <v>5510</v>
      </c>
      <c r="F35" s="97" t="s">
        <v>5512</v>
      </c>
      <c r="G35" s="97" t="s">
        <v>5514</v>
      </c>
      <c r="H35" s="91" t="s">
        <v>5516</v>
      </c>
      <c r="I35" s="83" t="s">
        <v>5377</v>
      </c>
      <c r="J35" s="83" t="s">
        <v>272</v>
      </c>
      <c r="K35" s="83" t="s">
        <v>5379</v>
      </c>
      <c r="L35" s="89" t="s">
        <v>5519</v>
      </c>
    </row>
    <row r="36" ht="24.75" customHeight="1">
      <c r="A36" s="76" t="s">
        <v>83</v>
      </c>
      <c r="B36" s="76" t="s">
        <v>104</v>
      </c>
      <c r="C36" s="76" t="s">
        <v>285</v>
      </c>
      <c r="D36" s="83">
        <v>14.0</v>
      </c>
      <c r="E36" s="91" t="s">
        <v>1662</v>
      </c>
      <c r="F36" s="97" t="s">
        <v>1663</v>
      </c>
      <c r="G36" s="97" t="s">
        <v>1664</v>
      </c>
      <c r="H36" s="91" t="s">
        <v>1667</v>
      </c>
      <c r="I36" s="83" t="s">
        <v>5377</v>
      </c>
      <c r="J36" s="83" t="s">
        <v>382</v>
      </c>
      <c r="K36" s="83" t="s">
        <v>396</v>
      </c>
      <c r="L36" s="89" t="s">
        <v>5520</v>
      </c>
    </row>
    <row r="37" ht="24.75" customHeight="1">
      <c r="A37" s="76" t="s">
        <v>83</v>
      </c>
      <c r="B37" s="76" t="s">
        <v>104</v>
      </c>
      <c r="C37" s="76" t="s">
        <v>285</v>
      </c>
      <c r="D37" s="83">
        <v>15.0</v>
      </c>
      <c r="E37" s="91" t="s">
        <v>5521</v>
      </c>
      <c r="F37" s="97" t="s">
        <v>5522</v>
      </c>
      <c r="G37" s="97" t="s">
        <v>5523</v>
      </c>
      <c r="H37" s="91" t="s">
        <v>5524</v>
      </c>
      <c r="I37" s="83" t="s">
        <v>5377</v>
      </c>
      <c r="J37" s="83" t="s">
        <v>272</v>
      </c>
      <c r="K37" s="83" t="s">
        <v>5379</v>
      </c>
      <c r="L37" s="89" t="s">
        <v>5525</v>
      </c>
    </row>
    <row r="38" ht="24.75" customHeight="1">
      <c r="A38" s="76" t="s">
        <v>83</v>
      </c>
      <c r="B38" s="76" t="s">
        <v>104</v>
      </c>
      <c r="C38" s="76" t="s">
        <v>285</v>
      </c>
      <c r="D38" s="83">
        <v>16.0</v>
      </c>
      <c r="E38" s="91" t="s">
        <v>5526</v>
      </c>
      <c r="F38" s="97" t="s">
        <v>5527</v>
      </c>
      <c r="G38" s="97" t="s">
        <v>5528</v>
      </c>
      <c r="H38" s="91" t="s">
        <v>5529</v>
      </c>
      <c r="I38" s="83" t="s">
        <v>71</v>
      </c>
      <c r="J38" s="83" t="s">
        <v>272</v>
      </c>
      <c r="K38" s="83" t="s">
        <v>5379</v>
      </c>
      <c r="L38" s="89" t="s">
        <v>5530</v>
      </c>
    </row>
    <row r="39" ht="24.75" customHeight="1">
      <c r="A39" s="76" t="s">
        <v>83</v>
      </c>
      <c r="B39" s="76" t="s">
        <v>104</v>
      </c>
      <c r="C39" s="76" t="s">
        <v>285</v>
      </c>
      <c r="D39" s="83">
        <v>17.0</v>
      </c>
      <c r="E39" s="91" t="s">
        <v>5422</v>
      </c>
      <c r="F39" s="97" t="s">
        <v>2783</v>
      </c>
      <c r="G39" s="97" t="s">
        <v>5423</v>
      </c>
      <c r="H39" s="91" t="s">
        <v>5424</v>
      </c>
      <c r="I39" s="83" t="s">
        <v>70</v>
      </c>
      <c r="J39" s="83" t="s">
        <v>272</v>
      </c>
      <c r="K39" s="83" t="s">
        <v>396</v>
      </c>
      <c r="L39" s="89" t="s">
        <v>5531</v>
      </c>
    </row>
    <row r="40" ht="24.75" customHeight="1">
      <c r="A40" s="76" t="s">
        <v>83</v>
      </c>
      <c r="B40" s="76" t="s">
        <v>104</v>
      </c>
      <c r="C40" s="76" t="s">
        <v>285</v>
      </c>
      <c r="D40" s="83">
        <v>18.0</v>
      </c>
      <c r="E40" s="91" t="s">
        <v>5532</v>
      </c>
      <c r="F40" s="97" t="s">
        <v>5533</v>
      </c>
      <c r="G40" s="97" t="s">
        <v>5534</v>
      </c>
      <c r="H40" s="91" t="s">
        <v>5535</v>
      </c>
      <c r="I40" s="83" t="s">
        <v>70</v>
      </c>
      <c r="J40" s="83" t="s">
        <v>272</v>
      </c>
      <c r="K40" s="83" t="s">
        <v>396</v>
      </c>
      <c r="L40" s="89" t="s">
        <v>5536</v>
      </c>
    </row>
    <row r="41" ht="24.75" customHeight="1">
      <c r="A41" s="76" t="s">
        <v>83</v>
      </c>
      <c r="B41" s="76" t="s">
        <v>104</v>
      </c>
      <c r="C41" s="76" t="s">
        <v>285</v>
      </c>
      <c r="D41" s="83">
        <v>19.0</v>
      </c>
      <c r="E41" s="91" t="s">
        <v>5537</v>
      </c>
      <c r="F41" s="97" t="s">
        <v>5538</v>
      </c>
      <c r="G41" s="97" t="s">
        <v>5538</v>
      </c>
      <c r="H41" s="91" t="s">
        <v>5539</v>
      </c>
      <c r="I41" s="83" t="s">
        <v>71</v>
      </c>
      <c r="J41" s="83" t="s">
        <v>272</v>
      </c>
      <c r="K41" s="83" t="s">
        <v>396</v>
      </c>
      <c r="L41" s="89" t="s">
        <v>5540</v>
      </c>
    </row>
    <row r="42" ht="24.75" customHeight="1">
      <c r="A42" s="76" t="s">
        <v>83</v>
      </c>
      <c r="B42" s="76" t="s">
        <v>104</v>
      </c>
      <c r="C42" s="76" t="s">
        <v>285</v>
      </c>
      <c r="D42" s="83">
        <v>20.0</v>
      </c>
      <c r="E42" s="91" t="s">
        <v>5541</v>
      </c>
      <c r="F42" s="97" t="s">
        <v>5542</v>
      </c>
      <c r="G42" s="97" t="s">
        <v>5543</v>
      </c>
      <c r="H42" s="91" t="s">
        <v>5544</v>
      </c>
      <c r="I42" s="83" t="s">
        <v>70</v>
      </c>
      <c r="J42" s="83" t="s">
        <v>272</v>
      </c>
      <c r="K42" s="83" t="s">
        <v>396</v>
      </c>
      <c r="L42" s="89" t="s">
        <v>5545</v>
      </c>
    </row>
    <row r="43" ht="24.75" customHeight="1">
      <c r="A43" s="76" t="s">
        <v>83</v>
      </c>
      <c r="B43" s="76" t="s">
        <v>104</v>
      </c>
      <c r="C43" s="76" t="s">
        <v>285</v>
      </c>
      <c r="D43" s="83">
        <v>21.0</v>
      </c>
      <c r="E43" s="91" t="s">
        <v>5546</v>
      </c>
      <c r="F43" s="97" t="s">
        <v>5547</v>
      </c>
      <c r="G43" s="97" t="s">
        <v>5548</v>
      </c>
      <c r="H43" s="91" t="s">
        <v>5549</v>
      </c>
      <c r="I43" s="83" t="s">
        <v>71</v>
      </c>
      <c r="J43" s="83" t="s">
        <v>272</v>
      </c>
      <c r="K43" s="83" t="s">
        <v>5379</v>
      </c>
      <c r="L43" s="89" t="s">
        <v>5550</v>
      </c>
    </row>
    <row r="44" ht="24.75" customHeight="1">
      <c r="A44" s="76" t="s">
        <v>83</v>
      </c>
      <c r="B44" s="76" t="s">
        <v>104</v>
      </c>
      <c r="C44" s="76" t="s">
        <v>285</v>
      </c>
      <c r="D44" s="83">
        <v>22.0</v>
      </c>
      <c r="E44" s="76" t="s">
        <v>5551</v>
      </c>
      <c r="F44" s="740" t="s">
        <v>5552</v>
      </c>
      <c r="G44" s="96" t="s">
        <v>5553</v>
      </c>
      <c r="H44" s="76" t="s">
        <v>5554</v>
      </c>
      <c r="I44" s="83" t="s">
        <v>70</v>
      </c>
      <c r="J44" s="83"/>
      <c r="K44" s="83" t="s">
        <v>396</v>
      </c>
      <c r="L44" s="89" t="s">
        <v>5555</v>
      </c>
    </row>
    <row r="45" ht="24.75" customHeight="1">
      <c r="A45" s="76" t="s">
        <v>83</v>
      </c>
      <c r="B45" s="76" t="s">
        <v>104</v>
      </c>
      <c r="C45" s="76" t="s">
        <v>285</v>
      </c>
      <c r="D45" s="83">
        <v>23.0</v>
      </c>
      <c r="E45" s="76" t="s">
        <v>3009</v>
      </c>
      <c r="F45" s="97"/>
      <c r="G45" s="88" t="s">
        <v>3011</v>
      </c>
      <c r="H45" s="91"/>
      <c r="I45" s="83" t="s">
        <v>71</v>
      </c>
      <c r="J45" s="83"/>
      <c r="K45" s="83" t="s">
        <v>396</v>
      </c>
      <c r="L45" s="89" t="s">
        <v>5556</v>
      </c>
    </row>
    <row r="46" ht="24.75" customHeight="1">
      <c r="A46" s="76" t="s">
        <v>83</v>
      </c>
      <c r="B46" s="76" t="s">
        <v>104</v>
      </c>
      <c r="C46" s="76" t="s">
        <v>285</v>
      </c>
      <c r="D46" s="83">
        <v>24.0</v>
      </c>
      <c r="E46" s="91" t="s">
        <v>5557</v>
      </c>
      <c r="F46" s="97" t="s">
        <v>5558</v>
      </c>
      <c r="G46" s="97" t="s">
        <v>2085</v>
      </c>
      <c r="H46" s="91" t="s">
        <v>5559</v>
      </c>
      <c r="I46" s="83" t="s">
        <v>5377</v>
      </c>
      <c r="J46" s="83" t="s">
        <v>272</v>
      </c>
      <c r="K46" s="83" t="s">
        <v>5379</v>
      </c>
      <c r="L46" s="89" t="s">
        <v>5562</v>
      </c>
    </row>
    <row r="47" ht="24.75" customHeight="1">
      <c r="A47" s="76" t="s">
        <v>83</v>
      </c>
      <c r="B47" s="76" t="s">
        <v>104</v>
      </c>
      <c r="C47" s="76" t="s">
        <v>285</v>
      </c>
      <c r="D47" s="83">
        <v>25.0</v>
      </c>
      <c r="E47" s="91" t="s">
        <v>5566</v>
      </c>
      <c r="F47" s="97" t="s">
        <v>5567</v>
      </c>
      <c r="G47" s="97" t="s">
        <v>5568</v>
      </c>
      <c r="H47" s="91" t="s">
        <v>5569</v>
      </c>
      <c r="I47" s="83" t="s">
        <v>5377</v>
      </c>
      <c r="J47" s="83" t="s">
        <v>272</v>
      </c>
      <c r="K47" s="83" t="s">
        <v>5379</v>
      </c>
      <c r="L47" s="89" t="s">
        <v>5570</v>
      </c>
    </row>
    <row r="48" ht="24.75" customHeight="1">
      <c r="A48" s="76" t="s">
        <v>83</v>
      </c>
      <c r="B48" s="76" t="s">
        <v>104</v>
      </c>
      <c r="C48" s="76" t="s">
        <v>285</v>
      </c>
      <c r="D48" s="83">
        <v>26.0</v>
      </c>
      <c r="E48" s="741" t="s">
        <v>2116</v>
      </c>
      <c r="F48" s="668" t="s">
        <v>2582</v>
      </c>
      <c r="G48" s="668" t="s">
        <v>2582</v>
      </c>
      <c r="H48" s="741" t="s">
        <v>2116</v>
      </c>
      <c r="I48" s="83" t="s">
        <v>5377</v>
      </c>
      <c r="J48" s="83" t="s">
        <v>382</v>
      </c>
      <c r="K48" s="83" t="s">
        <v>5379</v>
      </c>
      <c r="L48" s="89" t="s">
        <v>5576</v>
      </c>
    </row>
    <row r="49" ht="24.75" customHeight="1">
      <c r="A49" s="76" t="s">
        <v>83</v>
      </c>
      <c r="B49" s="76" t="s">
        <v>104</v>
      </c>
      <c r="C49" s="76" t="s">
        <v>285</v>
      </c>
      <c r="D49" s="83">
        <v>27.0</v>
      </c>
      <c r="E49" s="741" t="s">
        <v>2449</v>
      </c>
      <c r="F49" s="668" t="s">
        <v>2450</v>
      </c>
      <c r="G49" s="674" t="s">
        <v>2450</v>
      </c>
      <c r="H49" s="741" t="s">
        <v>2451</v>
      </c>
      <c r="I49" s="83" t="s">
        <v>71</v>
      </c>
      <c r="J49" s="83"/>
      <c r="K49" s="83" t="s">
        <v>396</v>
      </c>
      <c r="L49" s="89" t="s">
        <v>5577</v>
      </c>
    </row>
    <row r="50" ht="24.75" customHeight="1">
      <c r="A50" s="76" t="s">
        <v>83</v>
      </c>
      <c r="B50" s="76" t="s">
        <v>104</v>
      </c>
      <c r="C50" s="76" t="s">
        <v>285</v>
      </c>
      <c r="D50" s="83">
        <v>28.0</v>
      </c>
      <c r="E50" s="91" t="s">
        <v>5578</v>
      </c>
      <c r="F50" s="97" t="s">
        <v>5579</v>
      </c>
      <c r="G50" s="479" t="s">
        <v>5580</v>
      </c>
      <c r="H50" s="91" t="s">
        <v>5581</v>
      </c>
      <c r="I50" s="83" t="s">
        <v>5377</v>
      </c>
      <c r="J50" s="83" t="s">
        <v>272</v>
      </c>
      <c r="K50" s="83" t="s">
        <v>5379</v>
      </c>
      <c r="L50" s="89" t="s">
        <v>5582</v>
      </c>
    </row>
    <row r="51" ht="24.75" customHeight="1">
      <c r="A51" s="76" t="s">
        <v>83</v>
      </c>
      <c r="B51" s="76" t="s">
        <v>104</v>
      </c>
      <c r="C51" s="76" t="s">
        <v>285</v>
      </c>
      <c r="D51" s="83">
        <v>29.0</v>
      </c>
      <c r="E51" s="91" t="s">
        <v>5583</v>
      </c>
      <c r="F51" s="97" t="s">
        <v>5584</v>
      </c>
      <c r="G51" s="479" t="s">
        <v>5585</v>
      </c>
      <c r="H51" s="91" t="s">
        <v>5586</v>
      </c>
      <c r="I51" s="83" t="s">
        <v>5377</v>
      </c>
      <c r="J51" s="83" t="s">
        <v>272</v>
      </c>
      <c r="K51" s="83" t="s">
        <v>5379</v>
      </c>
      <c r="L51" s="89" t="s">
        <v>5587</v>
      </c>
    </row>
    <row r="52" ht="24.75" customHeight="1">
      <c r="A52" s="76" t="s">
        <v>83</v>
      </c>
      <c r="B52" s="76" t="s">
        <v>104</v>
      </c>
      <c r="C52" s="76" t="s">
        <v>285</v>
      </c>
      <c r="D52" s="83">
        <v>30.0</v>
      </c>
      <c r="E52" s="91" t="s">
        <v>5588</v>
      </c>
      <c r="F52" s="97" t="s">
        <v>5589</v>
      </c>
      <c r="G52" s="479" t="s">
        <v>5590</v>
      </c>
      <c r="H52" s="91" t="s">
        <v>5591</v>
      </c>
      <c r="I52" s="83" t="s">
        <v>5377</v>
      </c>
      <c r="J52" s="83" t="s">
        <v>272</v>
      </c>
      <c r="K52" s="83" t="s">
        <v>5379</v>
      </c>
      <c r="L52" s="89" t="s">
        <v>5592</v>
      </c>
    </row>
    <row r="53" ht="24.75" customHeight="1">
      <c r="A53" s="76" t="s">
        <v>83</v>
      </c>
      <c r="B53" s="76" t="s">
        <v>104</v>
      </c>
      <c r="C53" s="76" t="s">
        <v>285</v>
      </c>
      <c r="D53" s="83">
        <v>31.0</v>
      </c>
      <c r="E53" s="91" t="s">
        <v>5593</v>
      </c>
      <c r="F53" s="97" t="s">
        <v>5594</v>
      </c>
      <c r="G53" s="479" t="s">
        <v>5595</v>
      </c>
      <c r="H53" s="91" t="s">
        <v>5596</v>
      </c>
      <c r="I53" s="83" t="s">
        <v>5377</v>
      </c>
      <c r="J53" s="83" t="s">
        <v>272</v>
      </c>
      <c r="K53" s="83" t="s">
        <v>5379</v>
      </c>
      <c r="L53" s="89" t="s">
        <v>5598</v>
      </c>
    </row>
    <row r="54" ht="24.75" customHeight="1">
      <c r="A54" s="76" t="s">
        <v>83</v>
      </c>
      <c r="B54" s="76" t="s">
        <v>104</v>
      </c>
      <c r="C54" s="76" t="s">
        <v>285</v>
      </c>
      <c r="D54" s="83">
        <v>32.0</v>
      </c>
      <c r="E54" s="91" t="s">
        <v>5599</v>
      </c>
      <c r="F54" s="97" t="s">
        <v>5600</v>
      </c>
      <c r="G54" s="479" t="s">
        <v>5600</v>
      </c>
      <c r="H54" s="91" t="s">
        <v>5601</v>
      </c>
      <c r="I54" s="83" t="s">
        <v>5377</v>
      </c>
      <c r="J54" s="83" t="s">
        <v>272</v>
      </c>
      <c r="K54" s="83" t="s">
        <v>5379</v>
      </c>
      <c r="L54" s="89" t="s">
        <v>5602</v>
      </c>
    </row>
    <row r="55" ht="24.75" customHeight="1">
      <c r="A55" s="76" t="s">
        <v>83</v>
      </c>
      <c r="B55" s="76" t="s">
        <v>104</v>
      </c>
      <c r="C55" s="76" t="s">
        <v>285</v>
      </c>
      <c r="D55" s="83">
        <v>33.0</v>
      </c>
      <c r="E55" s="91" t="s">
        <v>5606</v>
      </c>
      <c r="F55" s="97" t="s">
        <v>5608</v>
      </c>
      <c r="G55" s="479" t="s">
        <v>5609</v>
      </c>
      <c r="H55" s="91" t="s">
        <v>5611</v>
      </c>
      <c r="I55" s="83" t="s">
        <v>5377</v>
      </c>
      <c r="J55" s="83" t="s">
        <v>272</v>
      </c>
      <c r="K55" s="83" t="s">
        <v>5379</v>
      </c>
      <c r="L55" s="89" t="s">
        <v>5612</v>
      </c>
    </row>
    <row r="56" ht="24.75" customHeight="1">
      <c r="A56" s="76" t="s">
        <v>83</v>
      </c>
      <c r="B56" s="76" t="s">
        <v>104</v>
      </c>
      <c r="C56" s="76" t="s">
        <v>285</v>
      </c>
      <c r="D56" s="83">
        <v>34.0</v>
      </c>
      <c r="E56" s="91" t="s">
        <v>5613</v>
      </c>
      <c r="F56" s="97" t="s">
        <v>5614</v>
      </c>
      <c r="G56" s="479" t="s">
        <v>5615</v>
      </c>
      <c r="H56" s="91" t="s">
        <v>5616</v>
      </c>
      <c r="I56" s="83" t="s">
        <v>5377</v>
      </c>
      <c r="J56" s="83" t="s">
        <v>272</v>
      </c>
      <c r="K56" s="83" t="s">
        <v>5379</v>
      </c>
      <c r="L56" s="89" t="s">
        <v>5617</v>
      </c>
    </row>
    <row r="57" ht="24.75" customHeight="1">
      <c r="A57" s="76" t="s">
        <v>83</v>
      </c>
      <c r="B57" s="76" t="s">
        <v>104</v>
      </c>
      <c r="C57" s="76" t="s">
        <v>285</v>
      </c>
      <c r="D57" s="83">
        <v>35.0</v>
      </c>
      <c r="E57" s="91" t="s">
        <v>5618</v>
      </c>
      <c r="F57" s="97" t="s">
        <v>5619</v>
      </c>
      <c r="G57" s="479" t="s">
        <v>5620</v>
      </c>
      <c r="H57" s="91" t="s">
        <v>5621</v>
      </c>
      <c r="I57" s="83" t="s">
        <v>5377</v>
      </c>
      <c r="J57" s="83" t="s">
        <v>272</v>
      </c>
      <c r="K57" s="83" t="s">
        <v>5379</v>
      </c>
      <c r="L57" s="89" t="s">
        <v>5622</v>
      </c>
    </row>
    <row r="58" ht="24.75" customHeight="1">
      <c r="A58" s="76" t="s">
        <v>83</v>
      </c>
      <c r="B58" s="76" t="s">
        <v>104</v>
      </c>
      <c r="C58" s="76" t="s">
        <v>285</v>
      </c>
      <c r="D58" s="83">
        <v>36.0</v>
      </c>
      <c r="E58" s="91" t="s">
        <v>5623</v>
      </c>
      <c r="F58" s="97" t="s">
        <v>5624</v>
      </c>
      <c r="G58" s="97" t="s">
        <v>5626</v>
      </c>
      <c r="H58" s="91" t="s">
        <v>5628</v>
      </c>
      <c r="I58" s="83" t="s">
        <v>5377</v>
      </c>
      <c r="J58" s="83" t="s">
        <v>272</v>
      </c>
      <c r="K58" s="83" t="s">
        <v>5379</v>
      </c>
      <c r="L58" s="89" t="s">
        <v>5632</v>
      </c>
    </row>
    <row r="59" ht="24.75" customHeight="1">
      <c r="A59" s="76" t="s">
        <v>83</v>
      </c>
      <c r="B59" s="76" t="s">
        <v>104</v>
      </c>
      <c r="C59" s="76" t="s">
        <v>285</v>
      </c>
      <c r="D59" s="83">
        <v>37.0</v>
      </c>
      <c r="E59" s="91" t="s">
        <v>5634</v>
      </c>
      <c r="F59" s="97" t="s">
        <v>5635</v>
      </c>
      <c r="G59" s="97" t="s">
        <v>5635</v>
      </c>
      <c r="H59" s="91" t="s">
        <v>5636</v>
      </c>
      <c r="I59" s="83" t="s">
        <v>5377</v>
      </c>
      <c r="J59" s="83" t="s">
        <v>272</v>
      </c>
      <c r="K59" s="83" t="s">
        <v>5379</v>
      </c>
      <c r="L59" s="89" t="s">
        <v>5562</v>
      </c>
    </row>
    <row r="60" ht="24.75" customHeight="1">
      <c r="A60" s="76" t="s">
        <v>83</v>
      </c>
      <c r="B60" s="76" t="s">
        <v>104</v>
      </c>
      <c r="C60" s="76" t="s">
        <v>285</v>
      </c>
      <c r="D60" s="83">
        <v>38.0</v>
      </c>
      <c r="E60" s="91" t="s">
        <v>5637</v>
      </c>
      <c r="F60" s="97" t="s">
        <v>5638</v>
      </c>
      <c r="G60" s="97" t="s">
        <v>154</v>
      </c>
      <c r="H60" s="91" t="s">
        <v>5639</v>
      </c>
      <c r="I60" s="83" t="s">
        <v>5377</v>
      </c>
      <c r="J60" s="83" t="s">
        <v>272</v>
      </c>
      <c r="K60" s="83" t="s">
        <v>5379</v>
      </c>
      <c r="L60" s="89" t="s">
        <v>5640</v>
      </c>
    </row>
    <row r="61" ht="24.75" customHeight="1">
      <c r="A61" s="76" t="s">
        <v>83</v>
      </c>
      <c r="B61" s="76" t="s">
        <v>104</v>
      </c>
      <c r="C61" s="76" t="s">
        <v>285</v>
      </c>
      <c r="D61" s="83">
        <v>39.0</v>
      </c>
      <c r="E61" s="91" t="s">
        <v>5641</v>
      </c>
      <c r="F61" s="97" t="s">
        <v>5642</v>
      </c>
      <c r="G61" s="97" t="s">
        <v>5643</v>
      </c>
      <c r="H61" s="91" t="s">
        <v>5644</v>
      </c>
      <c r="I61" s="83" t="s">
        <v>5377</v>
      </c>
      <c r="J61" s="83" t="s">
        <v>272</v>
      </c>
      <c r="K61" s="83" t="s">
        <v>5379</v>
      </c>
      <c r="L61" s="89" t="s">
        <v>5645</v>
      </c>
    </row>
    <row r="62" ht="24.75" customHeight="1">
      <c r="A62" s="76" t="s">
        <v>83</v>
      </c>
      <c r="B62" s="76" t="s">
        <v>104</v>
      </c>
      <c r="C62" s="76" t="s">
        <v>285</v>
      </c>
      <c r="D62" s="83">
        <v>40.0</v>
      </c>
      <c r="E62" s="91" t="s">
        <v>1039</v>
      </c>
      <c r="F62" s="97" t="s">
        <v>1040</v>
      </c>
      <c r="G62" s="97" t="s">
        <v>1041</v>
      </c>
      <c r="H62" s="91" t="s">
        <v>1042</v>
      </c>
      <c r="I62" s="83" t="s">
        <v>5377</v>
      </c>
      <c r="J62" s="83" t="s">
        <v>272</v>
      </c>
      <c r="K62" s="83" t="s">
        <v>5379</v>
      </c>
      <c r="L62" s="89" t="s">
        <v>5598</v>
      </c>
    </row>
    <row r="63" ht="24.75" customHeight="1">
      <c r="A63" s="76" t="s">
        <v>83</v>
      </c>
      <c r="B63" s="76" t="s">
        <v>104</v>
      </c>
      <c r="C63" s="76" t="s">
        <v>285</v>
      </c>
      <c r="D63" s="83">
        <v>41.0</v>
      </c>
      <c r="E63" s="91" t="s">
        <v>5652</v>
      </c>
      <c r="F63" s="97" t="s">
        <v>5653</v>
      </c>
      <c r="G63" s="97" t="s">
        <v>5654</v>
      </c>
      <c r="H63" s="91" t="s">
        <v>5655</v>
      </c>
      <c r="I63" s="83" t="s">
        <v>5377</v>
      </c>
      <c r="J63" s="83" t="s">
        <v>272</v>
      </c>
      <c r="K63" s="83" t="s">
        <v>5379</v>
      </c>
      <c r="L63" s="89" t="s">
        <v>5582</v>
      </c>
    </row>
    <row r="64" ht="24.75" customHeight="1">
      <c r="A64" s="76" t="s">
        <v>83</v>
      </c>
      <c r="B64" s="76" t="s">
        <v>104</v>
      </c>
      <c r="C64" s="76" t="s">
        <v>285</v>
      </c>
      <c r="D64" s="83">
        <v>42.0</v>
      </c>
      <c r="E64" s="91" t="s">
        <v>2375</v>
      </c>
      <c r="F64" s="97" t="s">
        <v>2376</v>
      </c>
      <c r="G64" s="97" t="s">
        <v>2378</v>
      </c>
      <c r="H64" s="91" t="s">
        <v>3390</v>
      </c>
      <c r="I64" s="83" t="s">
        <v>5377</v>
      </c>
      <c r="J64" s="83" t="s">
        <v>272</v>
      </c>
      <c r="K64" s="83" t="s">
        <v>5379</v>
      </c>
      <c r="L64" s="89" t="s">
        <v>5658</v>
      </c>
    </row>
    <row r="65" ht="24.75" customHeight="1">
      <c r="A65" s="76" t="s">
        <v>83</v>
      </c>
      <c r="B65" s="76" t="s">
        <v>104</v>
      </c>
      <c r="C65" s="76" t="s">
        <v>285</v>
      </c>
      <c r="D65" s="83">
        <v>43.0</v>
      </c>
      <c r="E65" s="91" t="s">
        <v>5660</v>
      </c>
      <c r="F65" s="97" t="s">
        <v>5661</v>
      </c>
      <c r="G65" s="97" t="s">
        <v>5663</v>
      </c>
      <c r="H65" s="91" t="s">
        <v>5664</v>
      </c>
      <c r="I65" s="83" t="s">
        <v>5377</v>
      </c>
      <c r="J65" s="83" t="s">
        <v>272</v>
      </c>
      <c r="K65" s="83" t="s">
        <v>396</v>
      </c>
      <c r="L65" s="89" t="s">
        <v>5667</v>
      </c>
    </row>
    <row r="66" ht="24.75" customHeight="1">
      <c r="A66" s="76" t="s">
        <v>83</v>
      </c>
      <c r="B66" s="76" t="s">
        <v>104</v>
      </c>
      <c r="C66" s="76" t="s">
        <v>285</v>
      </c>
      <c r="D66" s="83">
        <v>44.0</v>
      </c>
      <c r="E66" s="91" t="s">
        <v>5669</v>
      </c>
      <c r="F66" s="97" t="s">
        <v>5670</v>
      </c>
      <c r="G66" s="97" t="s">
        <v>5671</v>
      </c>
      <c r="H66" s="91" t="s">
        <v>5672</v>
      </c>
      <c r="I66" s="83" t="s">
        <v>5377</v>
      </c>
      <c r="J66" s="83" t="s">
        <v>272</v>
      </c>
      <c r="K66" s="83" t="s">
        <v>5379</v>
      </c>
      <c r="L66" s="89" t="s">
        <v>5673</v>
      </c>
    </row>
    <row r="67" ht="24.75" customHeight="1">
      <c r="A67" s="76" t="s">
        <v>83</v>
      </c>
      <c r="B67" s="76" t="s">
        <v>104</v>
      </c>
      <c r="C67" s="76" t="s">
        <v>285</v>
      </c>
      <c r="D67" s="83">
        <v>45.0</v>
      </c>
      <c r="E67" s="91" t="s">
        <v>5674</v>
      </c>
      <c r="F67" s="97" t="s">
        <v>5675</v>
      </c>
      <c r="G67" s="97" t="s">
        <v>5676</v>
      </c>
      <c r="H67" s="91" t="s">
        <v>5677</v>
      </c>
      <c r="I67" s="83" t="s">
        <v>5377</v>
      </c>
      <c r="J67" s="83" t="s">
        <v>272</v>
      </c>
      <c r="K67" s="83" t="s">
        <v>5379</v>
      </c>
      <c r="L67" s="89" t="s">
        <v>5678</v>
      </c>
    </row>
    <row r="68" ht="24.75" customHeight="1">
      <c r="A68" s="76" t="s">
        <v>83</v>
      </c>
      <c r="B68" s="76" t="s">
        <v>104</v>
      </c>
      <c r="C68" s="76" t="s">
        <v>285</v>
      </c>
      <c r="D68" s="83">
        <v>46.0</v>
      </c>
      <c r="E68" s="91" t="s">
        <v>5679</v>
      </c>
      <c r="F68" s="97" t="s">
        <v>5680</v>
      </c>
      <c r="G68" s="97" t="s">
        <v>3938</v>
      </c>
      <c r="H68" s="91" t="s">
        <v>5681</v>
      </c>
      <c r="I68" s="83" t="s">
        <v>5377</v>
      </c>
      <c r="J68" s="83" t="s">
        <v>272</v>
      </c>
      <c r="K68" s="83" t="s">
        <v>5379</v>
      </c>
      <c r="L68" s="89" t="s">
        <v>5683</v>
      </c>
    </row>
    <row r="69" ht="24.75" customHeight="1">
      <c r="A69" s="76" t="s">
        <v>83</v>
      </c>
      <c r="B69" s="76" t="s">
        <v>104</v>
      </c>
      <c r="C69" s="76" t="s">
        <v>285</v>
      </c>
      <c r="D69" s="83">
        <v>47.0</v>
      </c>
      <c r="E69" s="91" t="s">
        <v>5685</v>
      </c>
      <c r="F69" s="97" t="s">
        <v>5686</v>
      </c>
      <c r="G69" s="97" t="s">
        <v>5686</v>
      </c>
      <c r="H69" s="91" t="s">
        <v>5687</v>
      </c>
      <c r="I69" s="83" t="s">
        <v>5377</v>
      </c>
      <c r="J69" s="83" t="s">
        <v>272</v>
      </c>
      <c r="K69" s="83" t="s">
        <v>5379</v>
      </c>
      <c r="L69" s="89" t="s">
        <v>5688</v>
      </c>
    </row>
    <row r="70" ht="24.75" customHeight="1">
      <c r="A70" s="76" t="s">
        <v>83</v>
      </c>
      <c r="B70" s="76" t="s">
        <v>104</v>
      </c>
      <c r="C70" s="76" t="s">
        <v>285</v>
      </c>
      <c r="D70" s="83">
        <v>48.0</v>
      </c>
      <c r="E70" s="91" t="s">
        <v>2462</v>
      </c>
      <c r="F70" s="97" t="s">
        <v>2464</v>
      </c>
      <c r="G70" s="97" t="s">
        <v>2465</v>
      </c>
      <c r="H70" s="91" t="s">
        <v>2466</v>
      </c>
      <c r="I70" s="83" t="s">
        <v>70</v>
      </c>
      <c r="J70" s="83"/>
      <c r="K70" s="83" t="s">
        <v>396</v>
      </c>
      <c r="L70" s="89" t="s">
        <v>5689</v>
      </c>
    </row>
    <row r="71" ht="24.75" customHeight="1">
      <c r="A71" s="76" t="s">
        <v>83</v>
      </c>
      <c r="B71" s="76" t="s">
        <v>104</v>
      </c>
      <c r="C71" s="76" t="s">
        <v>278</v>
      </c>
      <c r="D71" s="83">
        <v>1.0</v>
      </c>
      <c r="E71" s="91" t="s">
        <v>2248</v>
      </c>
      <c r="F71" s="97" t="s">
        <v>2249</v>
      </c>
      <c r="G71" s="97" t="s">
        <v>2249</v>
      </c>
      <c r="H71" s="91" t="s">
        <v>2254</v>
      </c>
      <c r="I71" s="83" t="s">
        <v>5377</v>
      </c>
      <c r="J71" s="83" t="s">
        <v>272</v>
      </c>
      <c r="K71" s="83" t="s">
        <v>5379</v>
      </c>
      <c r="L71" s="89" t="s">
        <v>5691</v>
      </c>
    </row>
    <row r="72" ht="24.75" customHeight="1">
      <c r="A72" s="76" t="s">
        <v>83</v>
      </c>
      <c r="B72" s="76" t="s">
        <v>104</v>
      </c>
      <c r="C72" s="76" t="s">
        <v>278</v>
      </c>
      <c r="D72" s="83">
        <v>2.0</v>
      </c>
      <c r="E72" s="91" t="s">
        <v>5521</v>
      </c>
      <c r="F72" s="97" t="s">
        <v>5522</v>
      </c>
      <c r="G72" s="97" t="s">
        <v>5523</v>
      </c>
      <c r="H72" s="91" t="s">
        <v>5524</v>
      </c>
      <c r="I72" s="83" t="s">
        <v>5377</v>
      </c>
      <c r="J72" s="83" t="s">
        <v>272</v>
      </c>
      <c r="K72" s="83" t="s">
        <v>5379</v>
      </c>
      <c r="L72" s="89" t="s">
        <v>5525</v>
      </c>
    </row>
    <row r="73" ht="24.75" customHeight="1">
      <c r="A73" s="76" t="s">
        <v>83</v>
      </c>
      <c r="B73" s="76" t="s">
        <v>104</v>
      </c>
      <c r="C73" s="76" t="s">
        <v>278</v>
      </c>
      <c r="D73" s="83">
        <v>3.0</v>
      </c>
      <c r="E73" s="91" t="s">
        <v>1959</v>
      </c>
      <c r="F73" s="97" t="s">
        <v>1960</v>
      </c>
      <c r="G73" s="97" t="s">
        <v>1962</v>
      </c>
      <c r="H73" s="91" t="s">
        <v>1964</v>
      </c>
      <c r="I73" s="83" t="s">
        <v>71</v>
      </c>
      <c r="J73" s="83" t="s">
        <v>382</v>
      </c>
      <c r="K73" s="83" t="s">
        <v>396</v>
      </c>
      <c r="L73" s="89" t="s">
        <v>5692</v>
      </c>
    </row>
    <row r="74" ht="24.75" customHeight="1">
      <c r="A74" s="76" t="s">
        <v>83</v>
      </c>
      <c r="B74" s="76" t="s">
        <v>104</v>
      </c>
      <c r="C74" s="76" t="s">
        <v>278</v>
      </c>
      <c r="D74" s="83">
        <v>4.0</v>
      </c>
      <c r="E74" s="91" t="s">
        <v>5526</v>
      </c>
      <c r="F74" s="97" t="s">
        <v>5527</v>
      </c>
      <c r="G74" s="97" t="s">
        <v>5528</v>
      </c>
      <c r="H74" s="91" t="s">
        <v>5529</v>
      </c>
      <c r="I74" s="83" t="s">
        <v>5377</v>
      </c>
      <c r="J74" s="83" t="s">
        <v>272</v>
      </c>
      <c r="K74" s="83" t="s">
        <v>396</v>
      </c>
      <c r="L74" s="742" t="s">
        <v>5693</v>
      </c>
    </row>
    <row r="75" ht="24.75" customHeight="1">
      <c r="A75" s="76" t="s">
        <v>83</v>
      </c>
      <c r="B75" s="76" t="s">
        <v>104</v>
      </c>
      <c r="C75" s="76" t="s">
        <v>278</v>
      </c>
      <c r="D75" s="83">
        <v>5.0</v>
      </c>
      <c r="E75" s="91" t="s">
        <v>5422</v>
      </c>
      <c r="F75" s="97" t="s">
        <v>2783</v>
      </c>
      <c r="G75" s="97" t="s">
        <v>5423</v>
      </c>
      <c r="H75" s="91" t="s">
        <v>5424</v>
      </c>
      <c r="I75" s="83" t="s">
        <v>5377</v>
      </c>
      <c r="J75" s="83" t="s">
        <v>272</v>
      </c>
      <c r="K75" s="83" t="s">
        <v>396</v>
      </c>
      <c r="L75" s="89" t="s">
        <v>5695</v>
      </c>
    </row>
    <row r="76" ht="24.75" customHeight="1">
      <c r="A76" s="76" t="s">
        <v>83</v>
      </c>
      <c r="B76" s="76" t="s">
        <v>104</v>
      </c>
      <c r="C76" s="76" t="s">
        <v>278</v>
      </c>
      <c r="D76" s="83">
        <v>6.0</v>
      </c>
      <c r="E76" s="91" t="s">
        <v>1891</v>
      </c>
      <c r="F76" s="97" t="s">
        <v>1892</v>
      </c>
      <c r="G76" s="97" t="s">
        <v>1893</v>
      </c>
      <c r="H76" s="91" t="s">
        <v>1894</v>
      </c>
      <c r="I76" s="83" t="s">
        <v>71</v>
      </c>
      <c r="J76" s="83" t="s">
        <v>272</v>
      </c>
      <c r="K76" s="83" t="s">
        <v>396</v>
      </c>
      <c r="L76" s="89" t="s">
        <v>5697</v>
      </c>
    </row>
    <row r="77" ht="24.75" customHeight="1">
      <c r="A77" s="76" t="s">
        <v>83</v>
      </c>
      <c r="B77" s="76" t="s">
        <v>104</v>
      </c>
      <c r="C77" s="76" t="s">
        <v>278</v>
      </c>
      <c r="D77" s="83">
        <v>7.0</v>
      </c>
      <c r="E77" s="91" t="s">
        <v>5532</v>
      </c>
      <c r="F77" s="97" t="s">
        <v>5533</v>
      </c>
      <c r="G77" s="97" t="s">
        <v>5534</v>
      </c>
      <c r="H77" s="91" t="s">
        <v>5535</v>
      </c>
      <c r="I77" s="83" t="s">
        <v>5377</v>
      </c>
      <c r="J77" s="83" t="s">
        <v>272</v>
      </c>
      <c r="K77" s="83" t="s">
        <v>5379</v>
      </c>
      <c r="L77" s="89" t="s">
        <v>5702</v>
      </c>
    </row>
    <row r="78" ht="24.75" customHeight="1">
      <c r="A78" s="76" t="s">
        <v>83</v>
      </c>
      <c r="B78" s="76" t="s">
        <v>104</v>
      </c>
      <c r="C78" s="76" t="s">
        <v>278</v>
      </c>
      <c r="D78" s="83">
        <v>8.0</v>
      </c>
      <c r="E78" s="91" t="s">
        <v>5537</v>
      </c>
      <c r="F78" s="97" t="s">
        <v>5538</v>
      </c>
      <c r="G78" s="97" t="s">
        <v>5538</v>
      </c>
      <c r="H78" s="91" t="s">
        <v>5539</v>
      </c>
      <c r="I78" s="83" t="s">
        <v>5377</v>
      </c>
      <c r="J78" s="83" t="s">
        <v>272</v>
      </c>
      <c r="K78" s="83" t="s">
        <v>5379</v>
      </c>
      <c r="L78" s="89" t="s">
        <v>5703</v>
      </c>
    </row>
    <row r="79" ht="24.75" customHeight="1">
      <c r="A79" s="76" t="s">
        <v>83</v>
      </c>
      <c r="B79" s="76" t="s">
        <v>104</v>
      </c>
      <c r="C79" s="76" t="s">
        <v>278</v>
      </c>
      <c r="D79" s="83">
        <v>9.0</v>
      </c>
      <c r="E79" s="91" t="s">
        <v>5541</v>
      </c>
      <c r="F79" s="97" t="s">
        <v>5542</v>
      </c>
      <c r="G79" s="97" t="s">
        <v>5543</v>
      </c>
      <c r="H79" s="91" t="s">
        <v>5544</v>
      </c>
      <c r="I79" s="83" t="s">
        <v>70</v>
      </c>
      <c r="J79" s="83" t="s">
        <v>272</v>
      </c>
      <c r="K79" s="83" t="s">
        <v>5379</v>
      </c>
      <c r="L79" s="89" t="s">
        <v>5705</v>
      </c>
    </row>
    <row r="80" ht="24.75" customHeight="1">
      <c r="A80" s="76" t="s">
        <v>83</v>
      </c>
      <c r="B80" s="76" t="s">
        <v>104</v>
      </c>
      <c r="C80" s="76" t="s">
        <v>278</v>
      </c>
      <c r="D80" s="83">
        <v>10.0</v>
      </c>
      <c r="E80" s="91" t="s">
        <v>5546</v>
      </c>
      <c r="F80" s="97" t="s">
        <v>5547</v>
      </c>
      <c r="G80" s="97" t="s">
        <v>5548</v>
      </c>
      <c r="H80" s="91" t="s">
        <v>5549</v>
      </c>
      <c r="I80" s="83" t="s">
        <v>5377</v>
      </c>
      <c r="J80" s="83" t="s">
        <v>272</v>
      </c>
      <c r="K80" s="83" t="s">
        <v>396</v>
      </c>
      <c r="L80" s="89" t="s">
        <v>5706</v>
      </c>
    </row>
    <row r="81" ht="24.75" customHeight="1">
      <c r="A81" s="76" t="s">
        <v>83</v>
      </c>
      <c r="B81" s="76" t="s">
        <v>104</v>
      </c>
      <c r="C81" s="76" t="s">
        <v>278</v>
      </c>
      <c r="D81" s="83">
        <v>11.0</v>
      </c>
      <c r="E81" s="91" t="s">
        <v>2500</v>
      </c>
      <c r="F81" s="97" t="s">
        <v>2501</v>
      </c>
      <c r="G81" s="97" t="s">
        <v>2503</v>
      </c>
      <c r="H81" s="91" t="s">
        <v>2506</v>
      </c>
      <c r="I81" s="83" t="s">
        <v>5711</v>
      </c>
      <c r="J81" s="83" t="s">
        <v>382</v>
      </c>
      <c r="K81" s="83" t="s">
        <v>396</v>
      </c>
      <c r="L81" s="89" t="s">
        <v>5712</v>
      </c>
    </row>
    <row r="82" ht="24.75" customHeight="1">
      <c r="A82" s="76" t="s">
        <v>83</v>
      </c>
      <c r="B82" s="76" t="s">
        <v>104</v>
      </c>
      <c r="C82" s="76" t="s">
        <v>278</v>
      </c>
      <c r="D82" s="83">
        <v>12.0</v>
      </c>
      <c r="E82" s="76" t="s">
        <v>2116</v>
      </c>
      <c r="F82" s="96" t="s">
        <v>1217</v>
      </c>
      <c r="G82" s="96" t="s">
        <v>1217</v>
      </c>
      <c r="H82" s="76" t="s">
        <v>2116</v>
      </c>
      <c r="I82" s="83" t="s">
        <v>70</v>
      </c>
      <c r="J82" s="83" t="s">
        <v>299</v>
      </c>
      <c r="K82" s="83" t="s">
        <v>396</v>
      </c>
      <c r="L82" s="89" t="s">
        <v>5713</v>
      </c>
    </row>
    <row r="83" ht="24.75" customHeight="1">
      <c r="A83" s="76" t="s">
        <v>83</v>
      </c>
      <c r="B83" s="76" t="s">
        <v>104</v>
      </c>
      <c r="C83" s="76" t="s">
        <v>278</v>
      </c>
      <c r="D83" s="83">
        <v>13.0</v>
      </c>
      <c r="E83" s="91" t="s">
        <v>2462</v>
      </c>
      <c r="F83" s="97" t="s">
        <v>2464</v>
      </c>
      <c r="G83" s="97" t="s">
        <v>2465</v>
      </c>
      <c r="H83" s="91" t="s">
        <v>2466</v>
      </c>
      <c r="I83" s="83" t="s">
        <v>71</v>
      </c>
      <c r="J83" s="83"/>
      <c r="K83" s="83" t="s">
        <v>396</v>
      </c>
      <c r="L83" s="89" t="s">
        <v>5714</v>
      </c>
    </row>
    <row r="84" ht="24.75" customHeight="1">
      <c r="A84" s="76" t="s">
        <v>83</v>
      </c>
      <c r="B84" s="76" t="s">
        <v>104</v>
      </c>
      <c r="C84" s="76" t="s">
        <v>278</v>
      </c>
      <c r="D84" s="83">
        <v>14.0</v>
      </c>
      <c r="E84" s="76" t="s">
        <v>3726</v>
      </c>
      <c r="F84" s="88" t="s">
        <v>2924</v>
      </c>
      <c r="G84" s="88" t="s">
        <v>2924</v>
      </c>
      <c r="H84" s="76" t="s">
        <v>3727</v>
      </c>
      <c r="I84" s="83" t="s">
        <v>5377</v>
      </c>
      <c r="J84" s="83"/>
      <c r="K84" s="83" t="s">
        <v>396</v>
      </c>
      <c r="L84" s="89" t="s">
        <v>5721</v>
      </c>
    </row>
    <row r="85" ht="24.75" customHeight="1">
      <c r="A85" s="76" t="s">
        <v>83</v>
      </c>
      <c r="B85" s="76" t="s">
        <v>104</v>
      </c>
      <c r="C85" s="76" t="s">
        <v>278</v>
      </c>
      <c r="D85" s="83">
        <v>15.0</v>
      </c>
      <c r="E85" s="91">
        <v>13966.0</v>
      </c>
      <c r="F85" s="180" t="s">
        <v>5722</v>
      </c>
      <c r="G85" s="97" t="s">
        <v>2863</v>
      </c>
      <c r="H85" s="588">
        <v>8.2123940774E10</v>
      </c>
      <c r="I85" s="83" t="s">
        <v>71</v>
      </c>
      <c r="J85" s="83"/>
      <c r="K85" s="83" t="s">
        <v>396</v>
      </c>
      <c r="L85" s="89" t="s">
        <v>5723</v>
      </c>
    </row>
    <row r="86" ht="24.75" customHeight="1">
      <c r="A86" s="76" t="s">
        <v>83</v>
      </c>
      <c r="B86" s="76" t="s">
        <v>104</v>
      </c>
      <c r="C86" s="76" t="s">
        <v>278</v>
      </c>
      <c r="D86" s="83">
        <v>16.0</v>
      </c>
      <c r="E86" s="76" t="s">
        <v>5724</v>
      </c>
      <c r="F86" s="88" t="s">
        <v>5725</v>
      </c>
      <c r="G86" s="88" t="s">
        <v>5726</v>
      </c>
      <c r="H86" s="76" t="s">
        <v>5727</v>
      </c>
      <c r="I86" s="83" t="s">
        <v>71</v>
      </c>
      <c r="J86" s="83"/>
      <c r="K86" s="83" t="s">
        <v>396</v>
      </c>
      <c r="L86" s="89" t="s">
        <v>5729</v>
      </c>
    </row>
    <row r="87" ht="24.75" customHeight="1">
      <c r="A87" s="76" t="s">
        <v>83</v>
      </c>
      <c r="B87" s="76" t="s">
        <v>104</v>
      </c>
      <c r="C87" s="76" t="s">
        <v>278</v>
      </c>
      <c r="D87" s="83">
        <v>17.0</v>
      </c>
      <c r="E87" s="91" t="s">
        <v>2538</v>
      </c>
      <c r="F87" s="97" t="s">
        <v>2539</v>
      </c>
      <c r="G87" s="97" t="s">
        <v>2539</v>
      </c>
      <c r="H87" s="91" t="s">
        <v>2540</v>
      </c>
      <c r="I87" s="83" t="s">
        <v>70</v>
      </c>
      <c r="J87" s="83" t="s">
        <v>382</v>
      </c>
      <c r="K87" s="83" t="s">
        <v>396</v>
      </c>
      <c r="L87" s="89" t="s">
        <v>5735</v>
      </c>
    </row>
    <row r="88" ht="24.75" customHeight="1">
      <c r="A88" s="76" t="s">
        <v>83</v>
      </c>
      <c r="B88" s="76" t="s">
        <v>104</v>
      </c>
      <c r="C88" s="76" t="s">
        <v>278</v>
      </c>
      <c r="D88" s="83">
        <v>18.0</v>
      </c>
      <c r="E88" s="76" t="s">
        <v>2116</v>
      </c>
      <c r="F88" s="88" t="s">
        <v>2576</v>
      </c>
      <c r="G88" s="88" t="s">
        <v>2576</v>
      </c>
      <c r="H88" s="76" t="s">
        <v>2116</v>
      </c>
      <c r="I88" s="83" t="s">
        <v>71</v>
      </c>
      <c r="J88" s="83" t="s">
        <v>272</v>
      </c>
      <c r="K88" s="83" t="s">
        <v>396</v>
      </c>
      <c r="L88" s="89" t="s">
        <v>5736</v>
      </c>
    </row>
    <row r="89" ht="24.75" customHeight="1">
      <c r="A89" s="76" t="s">
        <v>83</v>
      </c>
      <c r="B89" s="76" t="s">
        <v>104</v>
      </c>
      <c r="C89" s="76" t="s">
        <v>202</v>
      </c>
      <c r="D89" s="83">
        <v>1.0</v>
      </c>
      <c r="E89" s="91">
        <v>16083.0</v>
      </c>
      <c r="F89" s="180" t="s">
        <v>5737</v>
      </c>
      <c r="G89" s="97" t="s">
        <v>5738</v>
      </c>
      <c r="H89" s="588">
        <v>8.381006972E9</v>
      </c>
      <c r="I89" s="83" t="s">
        <v>70</v>
      </c>
      <c r="J89" s="83"/>
      <c r="K89" s="83" t="s">
        <v>396</v>
      </c>
      <c r="L89" s="89" t="s">
        <v>5739</v>
      </c>
    </row>
    <row r="90" ht="24.75" customHeight="1">
      <c r="A90" s="76" t="s">
        <v>83</v>
      </c>
      <c r="B90" s="76" t="s">
        <v>104</v>
      </c>
      <c r="C90" s="76" t="s">
        <v>202</v>
      </c>
      <c r="D90" s="83">
        <v>2.0</v>
      </c>
      <c r="E90" s="91" t="s">
        <v>2538</v>
      </c>
      <c r="F90" s="97" t="s">
        <v>2539</v>
      </c>
      <c r="G90" s="97" t="s">
        <v>2539</v>
      </c>
      <c r="H90" s="91" t="s">
        <v>2540</v>
      </c>
      <c r="I90" s="83" t="s">
        <v>71</v>
      </c>
      <c r="J90" s="83" t="s">
        <v>382</v>
      </c>
      <c r="K90" s="83" t="s">
        <v>5379</v>
      </c>
      <c r="L90" s="89" t="s">
        <v>5745</v>
      </c>
    </row>
    <row r="91" ht="24.75" customHeight="1">
      <c r="A91" s="76" t="s">
        <v>83</v>
      </c>
      <c r="B91" s="76" t="s">
        <v>104</v>
      </c>
      <c r="C91" s="76" t="s">
        <v>202</v>
      </c>
      <c r="D91" s="83">
        <v>3.0</v>
      </c>
      <c r="E91" s="91" t="s">
        <v>5637</v>
      </c>
      <c r="F91" s="97" t="s">
        <v>5638</v>
      </c>
      <c r="G91" s="97" t="s">
        <v>154</v>
      </c>
      <c r="H91" s="91" t="s">
        <v>5639</v>
      </c>
      <c r="I91" s="83" t="s">
        <v>5377</v>
      </c>
      <c r="J91" s="83" t="s">
        <v>272</v>
      </c>
      <c r="K91" s="83" t="s">
        <v>5379</v>
      </c>
      <c r="L91" s="89" t="s">
        <v>5746</v>
      </c>
    </row>
    <row r="92" ht="24.75" customHeight="1">
      <c r="A92" s="76" t="s">
        <v>83</v>
      </c>
      <c r="B92" s="76" t="s">
        <v>104</v>
      </c>
      <c r="C92" s="76" t="s">
        <v>202</v>
      </c>
      <c r="D92" s="83">
        <v>4.0</v>
      </c>
      <c r="E92" s="91" t="s">
        <v>2462</v>
      </c>
      <c r="F92" s="97" t="s">
        <v>2464</v>
      </c>
      <c r="G92" s="97" t="s">
        <v>2465</v>
      </c>
      <c r="H92" s="91" t="s">
        <v>2466</v>
      </c>
      <c r="I92" s="83" t="s">
        <v>71</v>
      </c>
      <c r="J92" s="83"/>
      <c r="K92" s="83" t="s">
        <v>396</v>
      </c>
      <c r="L92" s="89" t="s">
        <v>5747</v>
      </c>
    </row>
    <row r="93" ht="24.75" customHeight="1">
      <c r="A93" s="76" t="s">
        <v>83</v>
      </c>
      <c r="B93" s="76" t="s">
        <v>104</v>
      </c>
      <c r="C93" s="76" t="s">
        <v>202</v>
      </c>
      <c r="D93" s="83">
        <v>5.0</v>
      </c>
      <c r="E93" s="91" t="s">
        <v>2500</v>
      </c>
      <c r="F93" s="97" t="s">
        <v>2501</v>
      </c>
      <c r="G93" s="97" t="s">
        <v>2503</v>
      </c>
      <c r="H93" s="91" t="s">
        <v>2506</v>
      </c>
      <c r="I93" s="83" t="s">
        <v>71</v>
      </c>
      <c r="J93" s="83" t="s">
        <v>382</v>
      </c>
      <c r="K93" s="83" t="s">
        <v>396</v>
      </c>
      <c r="L93" s="89" t="s">
        <v>5753</v>
      </c>
    </row>
    <row r="94" ht="24.75" customHeight="1">
      <c r="A94" s="76" t="s">
        <v>83</v>
      </c>
      <c r="B94" s="76" t="s">
        <v>104</v>
      </c>
      <c r="C94" s="76" t="s">
        <v>202</v>
      </c>
      <c r="D94" s="83">
        <v>6.0</v>
      </c>
      <c r="E94" s="91">
        <v>14813.0</v>
      </c>
      <c r="F94" s="180" t="s">
        <v>3173</v>
      </c>
      <c r="G94" s="97" t="s">
        <v>3174</v>
      </c>
      <c r="H94" s="588">
        <v>8.2278128083E10</v>
      </c>
      <c r="I94" s="83" t="s">
        <v>71</v>
      </c>
      <c r="J94" s="83"/>
      <c r="K94" s="83" t="s">
        <v>396</v>
      </c>
      <c r="L94" s="89" t="s">
        <v>5755</v>
      </c>
    </row>
    <row r="95" ht="24.75" customHeight="1">
      <c r="A95" s="76" t="s">
        <v>83</v>
      </c>
      <c r="B95" s="76" t="s">
        <v>104</v>
      </c>
      <c r="C95" s="76" t="s">
        <v>202</v>
      </c>
      <c r="D95" s="83">
        <v>7.0</v>
      </c>
      <c r="E95" s="91" t="s">
        <v>2469</v>
      </c>
      <c r="F95" s="97" t="s">
        <v>2471</v>
      </c>
      <c r="G95" s="97" t="s">
        <v>2474</v>
      </c>
      <c r="H95" s="91" t="s">
        <v>2476</v>
      </c>
      <c r="I95" s="83" t="s">
        <v>70</v>
      </c>
      <c r="J95" s="83"/>
      <c r="K95" s="83" t="s">
        <v>396</v>
      </c>
      <c r="L95" s="89" t="s">
        <v>5756</v>
      </c>
    </row>
    <row r="96" ht="24.75" customHeight="1">
      <c r="A96" s="76" t="s">
        <v>83</v>
      </c>
      <c r="B96" s="76" t="s">
        <v>104</v>
      </c>
      <c r="C96" s="76" t="s">
        <v>202</v>
      </c>
      <c r="D96" s="83">
        <v>8.0</v>
      </c>
      <c r="E96" s="91" t="s">
        <v>5613</v>
      </c>
      <c r="F96" s="97" t="s">
        <v>5614</v>
      </c>
      <c r="G96" s="97" t="s">
        <v>5615</v>
      </c>
      <c r="H96" s="91" t="s">
        <v>5616</v>
      </c>
      <c r="I96" s="83" t="s">
        <v>5377</v>
      </c>
      <c r="J96" s="83" t="s">
        <v>272</v>
      </c>
      <c r="K96" s="83" t="s">
        <v>5379</v>
      </c>
      <c r="L96" s="89" t="s">
        <v>5762</v>
      </c>
    </row>
    <row r="97" ht="24.75" customHeight="1">
      <c r="A97" s="76" t="s">
        <v>83</v>
      </c>
      <c r="B97" s="76" t="s">
        <v>104</v>
      </c>
      <c r="C97" s="76" t="s">
        <v>202</v>
      </c>
      <c r="D97" s="83">
        <v>9.0</v>
      </c>
      <c r="E97" s="91" t="s">
        <v>5618</v>
      </c>
      <c r="F97" s="97" t="s">
        <v>5619</v>
      </c>
      <c r="G97" s="97" t="s">
        <v>5620</v>
      </c>
      <c r="H97" s="91" t="s">
        <v>5621</v>
      </c>
      <c r="I97" s="83" t="s">
        <v>5377</v>
      </c>
      <c r="J97" s="83" t="s">
        <v>272</v>
      </c>
      <c r="K97" s="83" t="s">
        <v>5379</v>
      </c>
      <c r="L97" s="89" t="s">
        <v>5763</v>
      </c>
    </row>
    <row r="98" ht="24.75" customHeight="1">
      <c r="A98" s="76" t="s">
        <v>83</v>
      </c>
      <c r="B98" s="76" t="s">
        <v>104</v>
      </c>
      <c r="C98" s="76" t="s">
        <v>202</v>
      </c>
      <c r="D98" s="83">
        <v>10.0</v>
      </c>
      <c r="E98" s="91" t="s">
        <v>5623</v>
      </c>
      <c r="F98" s="97" t="s">
        <v>5624</v>
      </c>
      <c r="G98" s="97" t="s">
        <v>5626</v>
      </c>
      <c r="H98" s="91" t="s">
        <v>5628</v>
      </c>
      <c r="I98" s="83" t="s">
        <v>5377</v>
      </c>
      <c r="J98" s="83" t="s">
        <v>272</v>
      </c>
      <c r="K98" s="83" t="s">
        <v>5379</v>
      </c>
      <c r="L98" s="89" t="s">
        <v>5764</v>
      </c>
    </row>
    <row r="99" ht="24.75" customHeight="1">
      <c r="A99" s="76" t="s">
        <v>83</v>
      </c>
      <c r="B99" s="76" t="s">
        <v>104</v>
      </c>
      <c r="C99" s="76" t="s">
        <v>202</v>
      </c>
      <c r="D99" s="83">
        <v>11.0</v>
      </c>
      <c r="E99" s="91" t="s">
        <v>5634</v>
      </c>
      <c r="F99" s="97" t="s">
        <v>5635</v>
      </c>
      <c r="G99" s="97" t="s">
        <v>5635</v>
      </c>
      <c r="H99" s="91" t="s">
        <v>5636</v>
      </c>
      <c r="I99" s="83" t="s">
        <v>70</v>
      </c>
      <c r="J99" s="83" t="s">
        <v>272</v>
      </c>
      <c r="K99" s="83" t="s">
        <v>396</v>
      </c>
      <c r="L99" s="89" t="s">
        <v>5770</v>
      </c>
    </row>
    <row r="100" ht="24.75" customHeight="1">
      <c r="A100" s="76" t="s">
        <v>83</v>
      </c>
      <c r="B100" s="76" t="s">
        <v>104</v>
      </c>
      <c r="C100" s="76" t="s">
        <v>202</v>
      </c>
      <c r="D100" s="83">
        <v>12.0</v>
      </c>
      <c r="E100" s="91" t="s">
        <v>2449</v>
      </c>
      <c r="F100" s="97" t="s">
        <v>2450</v>
      </c>
      <c r="G100" s="97" t="s">
        <v>2450</v>
      </c>
      <c r="H100" s="91" t="s">
        <v>2451</v>
      </c>
      <c r="I100" s="83" t="s">
        <v>71</v>
      </c>
      <c r="J100" s="83" t="s">
        <v>382</v>
      </c>
      <c r="K100" s="83" t="s">
        <v>396</v>
      </c>
      <c r="L100" s="89" t="s">
        <v>5771</v>
      </c>
    </row>
    <row r="101" ht="24.75" customHeight="1">
      <c r="A101" s="76" t="s">
        <v>83</v>
      </c>
      <c r="B101" s="76" t="s">
        <v>104</v>
      </c>
      <c r="C101" s="76" t="s">
        <v>202</v>
      </c>
      <c r="D101" s="83">
        <v>13.0</v>
      </c>
      <c r="E101" s="91" t="s">
        <v>2490</v>
      </c>
      <c r="F101" s="97" t="s">
        <v>2492</v>
      </c>
      <c r="G101" s="97" t="s">
        <v>2496</v>
      </c>
      <c r="H101" s="91" t="s">
        <v>2497</v>
      </c>
      <c r="I101" s="83" t="s">
        <v>5377</v>
      </c>
      <c r="J101" s="83" t="s">
        <v>382</v>
      </c>
      <c r="K101" s="83" t="s">
        <v>5379</v>
      </c>
      <c r="L101" s="89" t="s">
        <v>5772</v>
      </c>
    </row>
    <row r="102" ht="24.75" customHeight="1">
      <c r="A102" s="76" t="s">
        <v>83</v>
      </c>
      <c r="B102" s="76" t="s">
        <v>104</v>
      </c>
      <c r="C102" s="76" t="s">
        <v>202</v>
      </c>
      <c r="D102" s="83">
        <v>14.0</v>
      </c>
      <c r="E102" s="91">
        <v>3401.0</v>
      </c>
      <c r="F102" s="180" t="s">
        <v>5776</v>
      </c>
      <c r="G102" s="97" t="s">
        <v>5778</v>
      </c>
      <c r="H102" s="588" t="s">
        <v>5779</v>
      </c>
      <c r="I102" s="179" t="s">
        <v>71</v>
      </c>
      <c r="J102" s="83"/>
      <c r="K102" s="179" t="s">
        <v>396</v>
      </c>
      <c r="L102" s="89" t="s">
        <v>5780</v>
      </c>
    </row>
    <row r="103" ht="24.75" customHeight="1">
      <c r="A103" s="76" t="s">
        <v>83</v>
      </c>
      <c r="B103" s="76" t="s">
        <v>104</v>
      </c>
      <c r="C103" s="76" t="s">
        <v>202</v>
      </c>
      <c r="D103" s="83">
        <v>15.0</v>
      </c>
      <c r="E103" s="91">
        <v>7067.0</v>
      </c>
      <c r="F103" s="180" t="s">
        <v>5781</v>
      </c>
      <c r="G103" s="97" t="s">
        <v>5782</v>
      </c>
      <c r="H103" s="588">
        <v>8.2234183413E10</v>
      </c>
      <c r="I103" s="83" t="s">
        <v>71</v>
      </c>
      <c r="J103" s="83"/>
      <c r="K103" s="83" t="s">
        <v>396</v>
      </c>
      <c r="L103" s="89" t="s">
        <v>5783</v>
      </c>
    </row>
    <row r="104" ht="24.75" customHeight="1">
      <c r="A104" s="76" t="s">
        <v>83</v>
      </c>
      <c r="B104" s="76" t="s">
        <v>104</v>
      </c>
      <c r="C104" s="76" t="s">
        <v>202</v>
      </c>
      <c r="D104" s="83">
        <v>16.0</v>
      </c>
      <c r="E104" s="91" t="s">
        <v>5641</v>
      </c>
      <c r="F104" s="97" t="s">
        <v>5642</v>
      </c>
      <c r="G104" s="97" t="s">
        <v>5643</v>
      </c>
      <c r="H104" s="91" t="s">
        <v>5644</v>
      </c>
      <c r="I104" s="83" t="s">
        <v>5377</v>
      </c>
      <c r="J104" s="83" t="s">
        <v>272</v>
      </c>
      <c r="K104" s="83" t="s">
        <v>5379</v>
      </c>
      <c r="L104" s="89" t="s">
        <v>5784</v>
      </c>
    </row>
    <row r="105" ht="24.75" customHeight="1">
      <c r="A105" s="76" t="s">
        <v>83</v>
      </c>
      <c r="B105" s="76" t="s">
        <v>104</v>
      </c>
      <c r="C105" s="76" t="s">
        <v>202</v>
      </c>
      <c r="D105" s="83">
        <v>17.0</v>
      </c>
      <c r="E105" s="91" t="s">
        <v>5492</v>
      </c>
      <c r="F105" s="97" t="s">
        <v>5493</v>
      </c>
      <c r="G105" s="97" t="s">
        <v>5494</v>
      </c>
      <c r="H105" s="91" t="s">
        <v>5495</v>
      </c>
      <c r="I105" s="83" t="s">
        <v>5377</v>
      </c>
      <c r="J105" s="83" t="s">
        <v>382</v>
      </c>
      <c r="K105" s="83" t="s">
        <v>5379</v>
      </c>
      <c r="L105" s="89" t="s">
        <v>5789</v>
      </c>
    </row>
    <row r="106" ht="24.75" customHeight="1">
      <c r="A106" s="76" t="s">
        <v>83</v>
      </c>
      <c r="B106" s="76" t="s">
        <v>104</v>
      </c>
      <c r="C106" s="76" t="s">
        <v>202</v>
      </c>
      <c r="D106" s="83">
        <v>18.0</v>
      </c>
      <c r="E106" s="91" t="s">
        <v>1916</v>
      </c>
      <c r="F106" s="97" t="s">
        <v>1917</v>
      </c>
      <c r="G106" s="97" t="s">
        <v>1918</v>
      </c>
      <c r="H106" s="91" t="s">
        <v>1920</v>
      </c>
      <c r="I106" s="83" t="s">
        <v>5377</v>
      </c>
      <c r="J106" s="83" t="s">
        <v>382</v>
      </c>
      <c r="K106" s="83" t="s">
        <v>5379</v>
      </c>
      <c r="L106" s="89" t="s">
        <v>5791</v>
      </c>
    </row>
    <row r="107" ht="24.75" customHeight="1">
      <c r="A107" s="76" t="s">
        <v>83</v>
      </c>
      <c r="B107" s="76" t="s">
        <v>104</v>
      </c>
      <c r="C107" s="76" t="s">
        <v>202</v>
      </c>
      <c r="D107" s="83">
        <v>19.0</v>
      </c>
      <c r="E107" s="91" t="s">
        <v>2556</v>
      </c>
      <c r="F107" s="97" t="s">
        <v>2558</v>
      </c>
      <c r="G107" s="97" t="s">
        <v>2559</v>
      </c>
      <c r="H107" s="91" t="s">
        <v>2560</v>
      </c>
      <c r="I107" s="83" t="s">
        <v>5377</v>
      </c>
      <c r="J107" s="83" t="s">
        <v>382</v>
      </c>
      <c r="K107" s="83" t="s">
        <v>5379</v>
      </c>
      <c r="L107" s="89" t="s">
        <v>5792</v>
      </c>
    </row>
    <row r="108" ht="24.75" customHeight="1">
      <c r="A108" s="76" t="s">
        <v>83</v>
      </c>
      <c r="B108" s="76" t="s">
        <v>104</v>
      </c>
      <c r="C108" s="76" t="s">
        <v>202</v>
      </c>
      <c r="D108" s="83">
        <v>20.0</v>
      </c>
      <c r="E108" s="91" t="s">
        <v>5432</v>
      </c>
      <c r="F108" s="97" t="s">
        <v>5433</v>
      </c>
      <c r="G108" s="97" t="s">
        <v>5435</v>
      </c>
      <c r="H108" s="91" t="s">
        <v>5436</v>
      </c>
      <c r="I108" s="83" t="s">
        <v>5377</v>
      </c>
      <c r="J108" s="83" t="s">
        <v>382</v>
      </c>
      <c r="K108" s="83" t="s">
        <v>5379</v>
      </c>
      <c r="L108" s="89" t="s">
        <v>5793</v>
      </c>
    </row>
    <row r="109" ht="24.75" customHeight="1">
      <c r="A109" s="76" t="s">
        <v>83</v>
      </c>
      <c r="B109" s="76" t="s">
        <v>104</v>
      </c>
      <c r="C109" s="76" t="s">
        <v>202</v>
      </c>
      <c r="D109" s="83">
        <v>21.0</v>
      </c>
      <c r="E109" s="91" t="s">
        <v>1905</v>
      </c>
      <c r="F109" s="97" t="s">
        <v>1906</v>
      </c>
      <c r="G109" s="97" t="s">
        <v>1907</v>
      </c>
      <c r="H109" s="91" t="s">
        <v>1908</v>
      </c>
      <c r="I109" s="83" t="s">
        <v>5377</v>
      </c>
      <c r="J109" s="83" t="s">
        <v>382</v>
      </c>
      <c r="K109" s="83" t="s">
        <v>5379</v>
      </c>
      <c r="L109" s="89" t="s">
        <v>5799</v>
      </c>
    </row>
    <row r="110" ht="24.75" customHeight="1">
      <c r="A110" s="76" t="s">
        <v>83</v>
      </c>
      <c r="B110" s="76" t="s">
        <v>104</v>
      </c>
      <c r="C110" s="76" t="s">
        <v>202</v>
      </c>
      <c r="D110" s="83">
        <v>22.0</v>
      </c>
      <c r="E110" s="76" t="s">
        <v>2116</v>
      </c>
      <c r="F110" s="88" t="s">
        <v>5800</v>
      </c>
      <c r="G110" s="88" t="s">
        <v>5800</v>
      </c>
      <c r="H110" s="76" t="s">
        <v>2116</v>
      </c>
      <c r="I110" s="83" t="s">
        <v>5377</v>
      </c>
      <c r="J110" s="83" t="s">
        <v>272</v>
      </c>
      <c r="K110" s="83" t="s">
        <v>5379</v>
      </c>
      <c r="L110" s="89" t="s">
        <v>5801</v>
      </c>
    </row>
    <row r="111" ht="24.75" customHeight="1">
      <c r="A111" s="76" t="s">
        <v>83</v>
      </c>
      <c r="B111" s="76" t="s">
        <v>104</v>
      </c>
      <c r="C111" s="76" t="s">
        <v>202</v>
      </c>
      <c r="D111" s="83">
        <v>23.0</v>
      </c>
      <c r="E111" s="76" t="s">
        <v>2116</v>
      </c>
      <c r="F111" s="88" t="s">
        <v>5802</v>
      </c>
      <c r="G111" s="88" t="s">
        <v>5802</v>
      </c>
      <c r="H111" s="76" t="s">
        <v>2116</v>
      </c>
      <c r="I111" s="83" t="s">
        <v>5377</v>
      </c>
      <c r="J111" s="83" t="s">
        <v>272</v>
      </c>
      <c r="K111" s="83" t="s">
        <v>5379</v>
      </c>
      <c r="L111" s="89" t="s">
        <v>5803</v>
      </c>
    </row>
    <row r="112" ht="24.75" customHeight="1">
      <c r="A112" s="76" t="s">
        <v>83</v>
      </c>
      <c r="B112" s="76" t="s">
        <v>104</v>
      </c>
      <c r="C112" s="76" t="s">
        <v>202</v>
      </c>
      <c r="D112" s="83">
        <v>24.0</v>
      </c>
      <c r="E112" s="91" t="s">
        <v>5804</v>
      </c>
      <c r="F112" s="97" t="s">
        <v>5805</v>
      </c>
      <c r="G112" s="313" t="s">
        <v>5805</v>
      </c>
      <c r="H112" s="91" t="s">
        <v>5807</v>
      </c>
      <c r="I112" s="83" t="s">
        <v>70</v>
      </c>
      <c r="J112" s="83" t="s">
        <v>382</v>
      </c>
      <c r="K112" s="83" t="s">
        <v>396</v>
      </c>
      <c r="L112" s="743" t="s">
        <v>5812</v>
      </c>
    </row>
    <row r="113" ht="24.75" customHeight="1">
      <c r="A113" s="76" t="s">
        <v>83</v>
      </c>
      <c r="B113" s="76" t="s">
        <v>104</v>
      </c>
      <c r="C113" s="76" t="s">
        <v>202</v>
      </c>
      <c r="D113" s="83">
        <v>25.0</v>
      </c>
      <c r="E113" s="91" t="s">
        <v>5813</v>
      </c>
      <c r="F113" s="97" t="s">
        <v>5814</v>
      </c>
      <c r="G113" s="97" t="s">
        <v>5815</v>
      </c>
      <c r="H113" s="91" t="s">
        <v>5816</v>
      </c>
      <c r="I113" s="83" t="s">
        <v>71</v>
      </c>
      <c r="J113" s="83" t="s">
        <v>272</v>
      </c>
      <c r="K113" s="83" t="s">
        <v>5379</v>
      </c>
      <c r="L113" s="89" t="s">
        <v>5817</v>
      </c>
    </row>
    <row r="114" ht="24.75" customHeight="1">
      <c r="A114" s="76" t="s">
        <v>83</v>
      </c>
      <c r="B114" s="76" t="s">
        <v>104</v>
      </c>
      <c r="C114" s="76" t="s">
        <v>202</v>
      </c>
      <c r="D114" s="83">
        <v>26.0</v>
      </c>
      <c r="E114" s="91" t="s">
        <v>1662</v>
      </c>
      <c r="F114" s="97" t="s">
        <v>1663</v>
      </c>
      <c r="G114" s="97" t="s">
        <v>1664</v>
      </c>
      <c r="H114" s="91" t="s">
        <v>1667</v>
      </c>
      <c r="I114" s="83" t="s">
        <v>71</v>
      </c>
      <c r="J114" s="83" t="s">
        <v>272</v>
      </c>
      <c r="K114" s="83" t="s">
        <v>5379</v>
      </c>
      <c r="L114" s="89" t="s">
        <v>5817</v>
      </c>
    </row>
    <row r="115" ht="24.75" customHeight="1">
      <c r="A115" s="76" t="s">
        <v>83</v>
      </c>
      <c r="B115" s="76" t="s">
        <v>104</v>
      </c>
      <c r="C115" s="76" t="s">
        <v>202</v>
      </c>
      <c r="D115" s="83">
        <v>27.0</v>
      </c>
      <c r="E115" s="91" t="s">
        <v>1039</v>
      </c>
      <c r="F115" s="97" t="s">
        <v>1040</v>
      </c>
      <c r="G115" s="97" t="s">
        <v>1041</v>
      </c>
      <c r="H115" s="91" t="s">
        <v>1042</v>
      </c>
      <c r="I115" s="83" t="s">
        <v>71</v>
      </c>
      <c r="J115" s="83" t="s">
        <v>272</v>
      </c>
      <c r="K115" s="83" t="s">
        <v>5379</v>
      </c>
      <c r="L115" s="89" t="s">
        <v>5817</v>
      </c>
    </row>
    <row r="116" ht="24.75" customHeight="1">
      <c r="A116" s="76" t="s">
        <v>83</v>
      </c>
      <c r="B116" s="76" t="s">
        <v>104</v>
      </c>
      <c r="C116" s="76" t="s">
        <v>202</v>
      </c>
      <c r="D116" s="83">
        <v>28.0</v>
      </c>
      <c r="E116" s="91" t="s">
        <v>5652</v>
      </c>
      <c r="F116" s="97" t="s">
        <v>5653</v>
      </c>
      <c r="G116" s="97" t="s">
        <v>5654</v>
      </c>
      <c r="H116" s="91" t="s">
        <v>5655</v>
      </c>
      <c r="I116" s="83" t="s">
        <v>71</v>
      </c>
      <c r="J116" s="83" t="s">
        <v>272</v>
      </c>
      <c r="K116" s="83" t="s">
        <v>5379</v>
      </c>
      <c r="L116" s="89" t="s">
        <v>5817</v>
      </c>
    </row>
    <row r="117" ht="24.75" customHeight="1">
      <c r="A117" s="76" t="s">
        <v>83</v>
      </c>
      <c r="B117" s="76" t="s">
        <v>104</v>
      </c>
      <c r="C117" s="76" t="s">
        <v>202</v>
      </c>
      <c r="D117" s="83">
        <v>29.0</v>
      </c>
      <c r="E117" s="91" t="s">
        <v>2375</v>
      </c>
      <c r="F117" s="97" t="s">
        <v>2376</v>
      </c>
      <c r="G117" s="97" t="s">
        <v>2378</v>
      </c>
      <c r="H117" s="91" t="s">
        <v>3390</v>
      </c>
      <c r="I117" s="83" t="s">
        <v>71</v>
      </c>
      <c r="J117" s="83" t="s">
        <v>272</v>
      </c>
      <c r="K117" s="83" t="s">
        <v>5379</v>
      </c>
      <c r="L117" s="89" t="s">
        <v>5817</v>
      </c>
    </row>
    <row r="118" ht="24.75" customHeight="1">
      <c r="A118" s="76" t="s">
        <v>83</v>
      </c>
      <c r="B118" s="76" t="s">
        <v>104</v>
      </c>
      <c r="C118" s="76" t="s">
        <v>202</v>
      </c>
      <c r="D118" s="83">
        <v>30.0</v>
      </c>
      <c r="E118" s="91" t="s">
        <v>5660</v>
      </c>
      <c r="F118" s="97" t="s">
        <v>5661</v>
      </c>
      <c r="G118" s="97" t="s">
        <v>5663</v>
      </c>
      <c r="H118" s="91" t="s">
        <v>5664</v>
      </c>
      <c r="I118" s="83" t="s">
        <v>71</v>
      </c>
      <c r="J118" s="83" t="s">
        <v>272</v>
      </c>
      <c r="K118" s="83" t="s">
        <v>5379</v>
      </c>
      <c r="L118" s="89" t="s">
        <v>5817</v>
      </c>
    </row>
    <row r="119" ht="24.75" customHeight="1">
      <c r="A119" s="76" t="s">
        <v>83</v>
      </c>
      <c r="B119" s="76" t="s">
        <v>104</v>
      </c>
      <c r="C119" s="76" t="s">
        <v>202</v>
      </c>
      <c r="D119" s="83">
        <v>31.0</v>
      </c>
      <c r="E119" s="91" t="s">
        <v>5669</v>
      </c>
      <c r="F119" s="97" t="s">
        <v>5670</v>
      </c>
      <c r="G119" s="97" t="s">
        <v>5671</v>
      </c>
      <c r="H119" s="91" t="s">
        <v>5672</v>
      </c>
      <c r="I119" s="83" t="s">
        <v>5377</v>
      </c>
      <c r="J119" s="83" t="s">
        <v>272</v>
      </c>
      <c r="K119" s="83" t="s">
        <v>5379</v>
      </c>
      <c r="L119" s="89" t="s">
        <v>5829</v>
      </c>
    </row>
    <row r="120" ht="24.75" customHeight="1">
      <c r="A120" s="76" t="s">
        <v>83</v>
      </c>
      <c r="B120" s="76" t="s">
        <v>104</v>
      </c>
      <c r="C120" s="76" t="s">
        <v>202</v>
      </c>
      <c r="D120" s="83">
        <v>32.0</v>
      </c>
      <c r="E120" s="91" t="s">
        <v>5830</v>
      </c>
      <c r="F120" s="97" t="s">
        <v>5831</v>
      </c>
      <c r="G120" s="97" t="s">
        <v>5832</v>
      </c>
      <c r="H120" s="91" t="s">
        <v>5833</v>
      </c>
      <c r="I120" s="83" t="s">
        <v>70</v>
      </c>
      <c r="J120" s="83" t="s">
        <v>272</v>
      </c>
      <c r="K120" s="83" t="s">
        <v>396</v>
      </c>
      <c r="L120" s="89" t="s">
        <v>5834</v>
      </c>
    </row>
    <row r="121" ht="24.75" customHeight="1">
      <c r="A121" s="76" t="s">
        <v>83</v>
      </c>
      <c r="B121" s="76" t="s">
        <v>104</v>
      </c>
      <c r="C121" s="76" t="s">
        <v>202</v>
      </c>
      <c r="D121" s="83">
        <v>33.0</v>
      </c>
      <c r="E121" s="91" t="s">
        <v>5674</v>
      </c>
      <c r="F121" s="97" t="s">
        <v>5675</v>
      </c>
      <c r="G121" s="97" t="s">
        <v>5676</v>
      </c>
      <c r="H121" s="91" t="s">
        <v>5677</v>
      </c>
      <c r="I121" s="83" t="s">
        <v>5377</v>
      </c>
      <c r="J121" s="83" t="s">
        <v>272</v>
      </c>
      <c r="K121" s="83" t="s">
        <v>5379</v>
      </c>
      <c r="L121" s="89" t="s">
        <v>5792</v>
      </c>
    </row>
    <row r="122" ht="24.75" customHeight="1">
      <c r="A122" s="76" t="s">
        <v>83</v>
      </c>
      <c r="B122" s="76" t="s">
        <v>104</v>
      </c>
      <c r="C122" s="76" t="s">
        <v>202</v>
      </c>
      <c r="D122" s="83">
        <v>34.0</v>
      </c>
      <c r="E122" s="91" t="s">
        <v>5679</v>
      </c>
      <c r="F122" s="97" t="s">
        <v>5680</v>
      </c>
      <c r="G122" s="97" t="s">
        <v>3938</v>
      </c>
      <c r="H122" s="91" t="s">
        <v>5681</v>
      </c>
      <c r="I122" s="83" t="s">
        <v>5377</v>
      </c>
      <c r="J122" s="83" t="s">
        <v>272</v>
      </c>
      <c r="K122" s="83" t="s">
        <v>5379</v>
      </c>
      <c r="L122" s="89" t="s">
        <v>5840</v>
      </c>
    </row>
    <row r="123" ht="24.75" customHeight="1">
      <c r="A123" s="76" t="s">
        <v>83</v>
      </c>
      <c r="B123" s="76" t="s">
        <v>104</v>
      </c>
      <c r="C123" s="76" t="s">
        <v>202</v>
      </c>
      <c r="D123" s="83">
        <v>35.0</v>
      </c>
      <c r="E123" s="91" t="s">
        <v>5685</v>
      </c>
      <c r="F123" s="97" t="s">
        <v>5686</v>
      </c>
      <c r="G123" s="97" t="s">
        <v>5686</v>
      </c>
      <c r="H123" s="91" t="s">
        <v>5687</v>
      </c>
      <c r="I123" s="83" t="s">
        <v>5377</v>
      </c>
      <c r="J123" s="83" t="s">
        <v>272</v>
      </c>
      <c r="K123" s="83" t="s">
        <v>5379</v>
      </c>
      <c r="L123" s="89" t="s">
        <v>5792</v>
      </c>
    </row>
    <row r="124" ht="24.75" customHeight="1">
      <c r="A124" s="76" t="s">
        <v>83</v>
      </c>
      <c r="B124" s="76" t="s">
        <v>104</v>
      </c>
      <c r="C124" s="76" t="s">
        <v>186</v>
      </c>
      <c r="D124" s="83">
        <v>1.0</v>
      </c>
      <c r="E124" s="91" t="s">
        <v>5578</v>
      </c>
      <c r="F124" s="97" t="s">
        <v>5579</v>
      </c>
      <c r="G124" s="97" t="s">
        <v>5580</v>
      </c>
      <c r="H124" s="91" t="s">
        <v>5581</v>
      </c>
      <c r="I124" s="83" t="s">
        <v>71</v>
      </c>
      <c r="J124" s="83" t="s">
        <v>272</v>
      </c>
      <c r="K124" s="83" t="s">
        <v>5379</v>
      </c>
      <c r="L124" s="89" t="s">
        <v>5841</v>
      </c>
    </row>
    <row r="125" ht="24.75" customHeight="1">
      <c r="A125" s="76" t="s">
        <v>83</v>
      </c>
      <c r="B125" s="76" t="s">
        <v>104</v>
      </c>
      <c r="C125" s="76" t="s">
        <v>186</v>
      </c>
      <c r="D125" s="83">
        <v>2.0</v>
      </c>
      <c r="E125" s="91" t="s">
        <v>5583</v>
      </c>
      <c r="F125" s="97" t="s">
        <v>5584</v>
      </c>
      <c r="G125" s="97" t="s">
        <v>5585</v>
      </c>
      <c r="H125" s="91" t="s">
        <v>5586</v>
      </c>
      <c r="I125" s="83" t="s">
        <v>71</v>
      </c>
      <c r="J125" s="83" t="s">
        <v>272</v>
      </c>
      <c r="K125" s="83" t="s">
        <v>5379</v>
      </c>
      <c r="L125" s="89" t="s">
        <v>5847</v>
      </c>
    </row>
    <row r="126" ht="24.75" customHeight="1">
      <c r="A126" s="76" t="s">
        <v>83</v>
      </c>
      <c r="B126" s="76" t="s">
        <v>104</v>
      </c>
      <c r="C126" s="76" t="s">
        <v>186</v>
      </c>
      <c r="D126" s="83">
        <v>3.0</v>
      </c>
      <c r="E126" s="91" t="s">
        <v>5588</v>
      </c>
      <c r="F126" s="97" t="s">
        <v>5589</v>
      </c>
      <c r="G126" s="97" t="s">
        <v>5590</v>
      </c>
      <c r="H126" s="91" t="s">
        <v>5591</v>
      </c>
      <c r="I126" s="83" t="s">
        <v>5377</v>
      </c>
      <c r="J126" s="83" t="s">
        <v>272</v>
      </c>
      <c r="K126" s="83" t="s">
        <v>5379</v>
      </c>
      <c r="L126" s="89" t="s">
        <v>5848</v>
      </c>
    </row>
    <row r="127" ht="24.75" customHeight="1">
      <c r="A127" s="76" t="s">
        <v>83</v>
      </c>
      <c r="B127" s="76" t="s">
        <v>104</v>
      </c>
      <c r="C127" s="76" t="s">
        <v>186</v>
      </c>
      <c r="D127" s="83">
        <v>4.0</v>
      </c>
      <c r="E127" s="91" t="s">
        <v>5593</v>
      </c>
      <c r="F127" s="97" t="s">
        <v>5594</v>
      </c>
      <c r="G127" s="97" t="s">
        <v>5595</v>
      </c>
      <c r="H127" s="91" t="s">
        <v>5596</v>
      </c>
      <c r="I127" s="83" t="s">
        <v>5377</v>
      </c>
      <c r="J127" s="83" t="s">
        <v>272</v>
      </c>
      <c r="K127" s="83" t="s">
        <v>5379</v>
      </c>
      <c r="L127" s="89" t="s">
        <v>5848</v>
      </c>
    </row>
    <row r="128" ht="24.75" customHeight="1">
      <c r="A128" s="76" t="s">
        <v>83</v>
      </c>
      <c r="B128" s="76" t="s">
        <v>104</v>
      </c>
      <c r="C128" s="76" t="s">
        <v>186</v>
      </c>
      <c r="D128" s="83">
        <v>5.0</v>
      </c>
      <c r="E128" s="91" t="s">
        <v>5599</v>
      </c>
      <c r="F128" s="97" t="s">
        <v>5600</v>
      </c>
      <c r="G128" s="97" t="s">
        <v>5600</v>
      </c>
      <c r="H128" s="91" t="s">
        <v>5601</v>
      </c>
      <c r="I128" s="83" t="s">
        <v>5377</v>
      </c>
      <c r="J128" s="83" t="s">
        <v>272</v>
      </c>
      <c r="K128" s="83" t="s">
        <v>5379</v>
      </c>
      <c r="L128" s="89" t="s">
        <v>5848</v>
      </c>
    </row>
    <row r="129" ht="24.75" customHeight="1">
      <c r="A129" s="76" t="s">
        <v>83</v>
      </c>
      <c r="B129" s="76" t="s">
        <v>104</v>
      </c>
      <c r="C129" s="76" t="s">
        <v>186</v>
      </c>
      <c r="D129" s="83">
        <v>6.0</v>
      </c>
      <c r="E129" s="91" t="s">
        <v>5606</v>
      </c>
      <c r="F129" s="97" t="s">
        <v>5608</v>
      </c>
      <c r="G129" s="97" t="s">
        <v>5609</v>
      </c>
      <c r="H129" s="91" t="s">
        <v>5611</v>
      </c>
      <c r="I129" s="83" t="s">
        <v>71</v>
      </c>
      <c r="J129" s="83" t="s">
        <v>272</v>
      </c>
      <c r="K129" s="83" t="s">
        <v>5379</v>
      </c>
      <c r="L129" s="89" t="s">
        <v>5854</v>
      </c>
    </row>
    <row r="130" ht="24.75" customHeight="1">
      <c r="A130" s="76" t="s">
        <v>83</v>
      </c>
      <c r="B130" s="76" t="s">
        <v>104</v>
      </c>
      <c r="C130" s="76" t="s">
        <v>186</v>
      </c>
      <c r="D130" s="83">
        <v>7.0</v>
      </c>
      <c r="E130" s="91" t="s">
        <v>5613</v>
      </c>
      <c r="F130" s="97" t="s">
        <v>5614</v>
      </c>
      <c r="G130" s="97" t="s">
        <v>5615</v>
      </c>
      <c r="H130" s="91" t="s">
        <v>5616</v>
      </c>
      <c r="I130" s="83" t="s">
        <v>5377</v>
      </c>
      <c r="J130" s="83" t="s">
        <v>272</v>
      </c>
      <c r="K130" s="83" t="s">
        <v>5379</v>
      </c>
      <c r="L130" s="89" t="s">
        <v>5856</v>
      </c>
    </row>
    <row r="131" ht="24.75" customHeight="1">
      <c r="A131" s="76" t="s">
        <v>83</v>
      </c>
      <c r="B131" s="76" t="s">
        <v>104</v>
      </c>
      <c r="C131" s="76" t="s">
        <v>186</v>
      </c>
      <c r="D131" s="83">
        <v>8.0</v>
      </c>
      <c r="E131" s="91" t="s">
        <v>5618</v>
      </c>
      <c r="F131" s="97" t="s">
        <v>5619</v>
      </c>
      <c r="G131" s="97" t="s">
        <v>5620</v>
      </c>
      <c r="H131" s="91" t="s">
        <v>5621</v>
      </c>
      <c r="I131" s="83" t="s">
        <v>5377</v>
      </c>
      <c r="J131" s="83" t="s">
        <v>272</v>
      </c>
      <c r="K131" s="83" t="s">
        <v>5379</v>
      </c>
      <c r="L131" s="89" t="s">
        <v>5862</v>
      </c>
    </row>
    <row r="132" ht="24.75" customHeight="1">
      <c r="A132" s="76" t="s">
        <v>83</v>
      </c>
      <c r="B132" s="76" t="s">
        <v>104</v>
      </c>
      <c r="C132" s="76" t="s">
        <v>186</v>
      </c>
      <c r="D132" s="83">
        <v>9.0</v>
      </c>
      <c r="E132" s="744" t="s">
        <v>2665</v>
      </c>
      <c r="F132" s="745" t="s">
        <v>2666</v>
      </c>
      <c r="G132" s="745" t="s">
        <v>2666</v>
      </c>
      <c r="H132" s="744" t="s">
        <v>2667</v>
      </c>
      <c r="I132" s="179" t="s">
        <v>71</v>
      </c>
      <c r="J132" s="185"/>
      <c r="K132" s="179" t="s">
        <v>396</v>
      </c>
      <c r="L132" s="89" t="s">
        <v>5863</v>
      </c>
    </row>
    <row r="133" ht="24.75" customHeight="1">
      <c r="A133" s="76" t="s">
        <v>83</v>
      </c>
      <c r="B133" s="76" t="s">
        <v>104</v>
      </c>
      <c r="C133" s="76" t="s">
        <v>186</v>
      </c>
      <c r="D133" s="83">
        <v>10.0</v>
      </c>
      <c r="E133" s="76" t="s">
        <v>5868</v>
      </c>
      <c r="F133" s="88" t="s">
        <v>5869</v>
      </c>
      <c r="G133" s="88" t="s">
        <v>5871</v>
      </c>
      <c r="H133" s="76" t="s">
        <v>5872</v>
      </c>
      <c r="I133" s="179" t="s">
        <v>71</v>
      </c>
      <c r="J133" s="83"/>
      <c r="K133" s="179" t="s">
        <v>396</v>
      </c>
      <c r="L133" s="89" t="s">
        <v>5873</v>
      </c>
    </row>
    <row r="134" ht="24.75" customHeight="1">
      <c r="A134" s="76" t="s">
        <v>83</v>
      </c>
      <c r="B134" s="76" t="s">
        <v>104</v>
      </c>
      <c r="C134" s="76" t="s">
        <v>186</v>
      </c>
      <c r="D134" s="83">
        <v>11.0</v>
      </c>
      <c r="E134" s="91">
        <v>3401.0</v>
      </c>
      <c r="F134" s="180" t="s">
        <v>5776</v>
      </c>
      <c r="G134" s="97" t="s">
        <v>5778</v>
      </c>
      <c r="H134" s="588" t="s">
        <v>5779</v>
      </c>
      <c r="I134" s="179" t="s">
        <v>71</v>
      </c>
      <c r="J134" s="83"/>
      <c r="K134" s="179" t="s">
        <v>396</v>
      </c>
      <c r="L134" s="89" t="s">
        <v>5875</v>
      </c>
    </row>
    <row r="135" ht="24.75" customHeight="1">
      <c r="A135" s="76" t="s">
        <v>83</v>
      </c>
      <c r="B135" s="76" t="s">
        <v>104</v>
      </c>
      <c r="C135" s="76" t="s">
        <v>186</v>
      </c>
      <c r="D135" s="83">
        <v>12.0</v>
      </c>
      <c r="E135" s="76" t="s">
        <v>2116</v>
      </c>
      <c r="F135" s="96" t="s">
        <v>1217</v>
      </c>
      <c r="G135" s="96" t="s">
        <v>1217</v>
      </c>
      <c r="H135" s="76" t="s">
        <v>2116</v>
      </c>
      <c r="I135" s="83" t="s">
        <v>71</v>
      </c>
      <c r="J135" s="83" t="s">
        <v>299</v>
      </c>
      <c r="K135" s="83" t="s">
        <v>396</v>
      </c>
      <c r="L135" s="89" t="s">
        <v>5876</v>
      </c>
    </row>
    <row r="136" ht="24.75" customHeight="1">
      <c r="A136" s="76" t="s">
        <v>83</v>
      </c>
      <c r="B136" s="76" t="s">
        <v>104</v>
      </c>
      <c r="C136" s="76" t="s">
        <v>186</v>
      </c>
      <c r="D136" s="83">
        <v>13.0</v>
      </c>
      <c r="E136" s="91" t="s">
        <v>5623</v>
      </c>
      <c r="F136" s="97" t="s">
        <v>5624</v>
      </c>
      <c r="G136" s="193" t="s">
        <v>5626</v>
      </c>
      <c r="H136" s="91" t="s">
        <v>5628</v>
      </c>
      <c r="I136" s="83" t="s">
        <v>5377</v>
      </c>
      <c r="J136" s="83" t="s">
        <v>272</v>
      </c>
      <c r="K136" s="83" t="s">
        <v>5379</v>
      </c>
      <c r="L136" s="89" t="s">
        <v>5882</v>
      </c>
    </row>
    <row r="137" ht="24.75" customHeight="1">
      <c r="A137" s="76" t="s">
        <v>83</v>
      </c>
      <c r="B137" s="76" t="s">
        <v>104</v>
      </c>
      <c r="C137" s="76" t="s">
        <v>186</v>
      </c>
      <c r="D137" s="83">
        <v>14.0</v>
      </c>
      <c r="E137" s="738" t="s">
        <v>2116</v>
      </c>
      <c r="F137" s="692" t="s">
        <v>2582</v>
      </c>
      <c r="G137" s="692" t="s">
        <v>2582</v>
      </c>
      <c r="H137" s="738" t="s">
        <v>2116</v>
      </c>
      <c r="I137" s="83" t="s">
        <v>71</v>
      </c>
      <c r="J137" s="83" t="s">
        <v>382</v>
      </c>
      <c r="K137" s="83" t="s">
        <v>396</v>
      </c>
      <c r="L137" s="89" t="s">
        <v>5883</v>
      </c>
    </row>
    <row r="138" ht="24.75" customHeight="1">
      <c r="A138" s="76" t="s">
        <v>83</v>
      </c>
      <c r="B138" s="76" t="s">
        <v>104</v>
      </c>
      <c r="C138" s="76" t="s">
        <v>186</v>
      </c>
      <c r="D138" s="83">
        <v>15.0</v>
      </c>
      <c r="E138" s="91" t="s">
        <v>5634</v>
      </c>
      <c r="F138" s="97" t="s">
        <v>5635</v>
      </c>
      <c r="G138" s="193" t="s">
        <v>5635</v>
      </c>
      <c r="H138" s="91" t="s">
        <v>5636</v>
      </c>
      <c r="I138" s="83" t="s">
        <v>5377</v>
      </c>
      <c r="J138" s="83" t="s">
        <v>272</v>
      </c>
      <c r="K138" s="83" t="s">
        <v>5379</v>
      </c>
      <c r="L138" s="89" t="s">
        <v>5884</v>
      </c>
    </row>
    <row r="139" ht="24.75" customHeight="1">
      <c r="A139" s="76" t="s">
        <v>83</v>
      </c>
      <c r="B139" s="76" t="s">
        <v>104</v>
      </c>
      <c r="C139" s="76" t="s">
        <v>186</v>
      </c>
      <c r="D139" s="83">
        <v>16.0</v>
      </c>
      <c r="E139" s="91">
        <v>8162.0</v>
      </c>
      <c r="F139" s="746" t="s">
        <v>3777</v>
      </c>
      <c r="G139" s="97" t="s">
        <v>5890</v>
      </c>
      <c r="H139" s="588">
        <v>8.5285514388E10</v>
      </c>
      <c r="I139" s="83" t="s">
        <v>71</v>
      </c>
      <c r="J139" s="83"/>
      <c r="K139" s="83" t="s">
        <v>396</v>
      </c>
      <c r="L139" s="89" t="s">
        <v>5892</v>
      </c>
    </row>
    <row r="140" ht="24.75" customHeight="1">
      <c r="A140" s="76" t="s">
        <v>83</v>
      </c>
      <c r="B140" s="76" t="s">
        <v>104</v>
      </c>
      <c r="C140" s="76" t="s">
        <v>186</v>
      </c>
      <c r="D140" s="83">
        <v>17.0</v>
      </c>
      <c r="E140" s="91" t="s">
        <v>5893</v>
      </c>
      <c r="F140" s="97" t="s">
        <v>5894</v>
      </c>
      <c r="G140" s="97" t="s">
        <v>5732</v>
      </c>
      <c r="H140" s="91" t="s">
        <v>5895</v>
      </c>
      <c r="I140" s="83" t="s">
        <v>71</v>
      </c>
      <c r="J140" s="83" t="s">
        <v>272</v>
      </c>
      <c r="K140" s="83" t="s">
        <v>5379</v>
      </c>
      <c r="L140" s="89" t="s">
        <v>5896</v>
      </c>
    </row>
    <row r="141" ht="24.75" customHeight="1">
      <c r="A141" s="76" t="s">
        <v>83</v>
      </c>
      <c r="B141" s="76" t="s">
        <v>104</v>
      </c>
      <c r="C141" s="76" t="s">
        <v>186</v>
      </c>
      <c r="D141" s="83">
        <v>18.0</v>
      </c>
      <c r="E141" s="91" t="s">
        <v>5897</v>
      </c>
      <c r="F141" s="97" t="s">
        <v>5898</v>
      </c>
      <c r="G141" s="97" t="s">
        <v>253</v>
      </c>
      <c r="H141" s="91" t="s">
        <v>5899</v>
      </c>
      <c r="I141" s="83" t="s">
        <v>71</v>
      </c>
      <c r="J141" s="83" t="s">
        <v>272</v>
      </c>
      <c r="K141" s="83" t="s">
        <v>5379</v>
      </c>
      <c r="L141" s="89" t="s">
        <v>5896</v>
      </c>
    </row>
    <row r="142" ht="24.75" customHeight="1">
      <c r="A142" s="76" t="s">
        <v>83</v>
      </c>
      <c r="B142" s="76" t="s">
        <v>104</v>
      </c>
      <c r="C142" s="76" t="s">
        <v>186</v>
      </c>
      <c r="D142" s="83">
        <v>19.0</v>
      </c>
      <c r="E142" s="91" t="s">
        <v>2391</v>
      </c>
      <c r="F142" s="97" t="s">
        <v>2392</v>
      </c>
      <c r="G142" s="97" t="s">
        <v>5900</v>
      </c>
      <c r="H142" s="91" t="s">
        <v>5901</v>
      </c>
      <c r="I142" s="83" t="s">
        <v>71</v>
      </c>
      <c r="J142" s="83" t="s">
        <v>272</v>
      </c>
      <c r="K142" s="83" t="s">
        <v>5379</v>
      </c>
      <c r="L142" s="89" t="s">
        <v>5896</v>
      </c>
    </row>
    <row r="143" ht="24.75" customHeight="1">
      <c r="A143" s="76" t="s">
        <v>83</v>
      </c>
      <c r="B143" s="76" t="s">
        <v>104</v>
      </c>
      <c r="C143" s="76" t="s">
        <v>186</v>
      </c>
      <c r="D143" s="83">
        <v>20.0</v>
      </c>
      <c r="E143" s="91" t="s">
        <v>5903</v>
      </c>
      <c r="F143" s="97" t="s">
        <v>5904</v>
      </c>
      <c r="G143" s="97" t="s">
        <v>5906</v>
      </c>
      <c r="H143" s="91" t="s">
        <v>5908</v>
      </c>
      <c r="I143" s="83" t="s">
        <v>71</v>
      </c>
      <c r="J143" s="83" t="s">
        <v>272</v>
      </c>
      <c r="K143" s="83" t="s">
        <v>5379</v>
      </c>
      <c r="L143" s="89" t="s">
        <v>5896</v>
      </c>
    </row>
    <row r="144" ht="24.75" customHeight="1">
      <c r="A144" s="76" t="s">
        <v>83</v>
      </c>
      <c r="B144" s="76" t="s">
        <v>104</v>
      </c>
      <c r="C144" s="76" t="s">
        <v>186</v>
      </c>
      <c r="D144" s="83">
        <v>21.0</v>
      </c>
      <c r="E144" s="91" t="s">
        <v>5492</v>
      </c>
      <c r="F144" s="97" t="s">
        <v>5493</v>
      </c>
      <c r="G144" s="97" t="s">
        <v>5494</v>
      </c>
      <c r="H144" s="91" t="s">
        <v>5495</v>
      </c>
      <c r="I144" s="83" t="s">
        <v>71</v>
      </c>
      <c r="J144" s="83" t="s">
        <v>272</v>
      </c>
      <c r="K144" s="83" t="s">
        <v>5379</v>
      </c>
      <c r="L144" s="89" t="s">
        <v>5896</v>
      </c>
    </row>
    <row r="145" ht="24.75" customHeight="1">
      <c r="A145" s="76" t="s">
        <v>83</v>
      </c>
      <c r="B145" s="76" t="s">
        <v>104</v>
      </c>
      <c r="C145" s="76" t="s">
        <v>186</v>
      </c>
      <c r="D145" s="83">
        <v>22.0</v>
      </c>
      <c r="E145" s="91" t="s">
        <v>5911</v>
      </c>
      <c r="F145" s="97" t="s">
        <v>5912</v>
      </c>
      <c r="G145" s="97" t="s">
        <v>5913</v>
      </c>
      <c r="H145" s="91" t="s">
        <v>5914</v>
      </c>
      <c r="I145" s="83" t="s">
        <v>71</v>
      </c>
      <c r="J145" s="83" t="s">
        <v>272</v>
      </c>
      <c r="K145" s="83" t="s">
        <v>5379</v>
      </c>
      <c r="L145" s="89" t="s">
        <v>5896</v>
      </c>
    </row>
    <row r="146" ht="24.75" customHeight="1">
      <c r="A146" s="76" t="s">
        <v>83</v>
      </c>
      <c r="B146" s="76" t="s">
        <v>104</v>
      </c>
      <c r="C146" s="76" t="s">
        <v>186</v>
      </c>
      <c r="D146" s="83">
        <v>23.0</v>
      </c>
      <c r="E146" s="91" t="s">
        <v>5915</v>
      </c>
      <c r="F146" s="97" t="s">
        <v>5916</v>
      </c>
      <c r="G146" s="97" t="s">
        <v>5917</v>
      </c>
      <c r="H146" s="91" t="s">
        <v>5918</v>
      </c>
      <c r="I146" s="83" t="s">
        <v>71</v>
      </c>
      <c r="J146" s="83" t="s">
        <v>272</v>
      </c>
      <c r="K146" s="83" t="s">
        <v>5379</v>
      </c>
      <c r="L146" s="89" t="s">
        <v>5896</v>
      </c>
    </row>
    <row r="147" ht="24.75" customHeight="1">
      <c r="A147" s="76" t="s">
        <v>83</v>
      </c>
      <c r="B147" s="76" t="s">
        <v>104</v>
      </c>
      <c r="C147" s="76" t="s">
        <v>186</v>
      </c>
      <c r="D147" s="83">
        <v>24.0</v>
      </c>
      <c r="E147" s="91" t="s">
        <v>5925</v>
      </c>
      <c r="F147" s="97" t="s">
        <v>5926</v>
      </c>
      <c r="G147" s="97" t="s">
        <v>5927</v>
      </c>
      <c r="H147" s="91" t="s">
        <v>5928</v>
      </c>
      <c r="I147" s="83" t="s">
        <v>71</v>
      </c>
      <c r="J147" s="83" t="s">
        <v>272</v>
      </c>
      <c r="K147" s="83" t="s">
        <v>5379</v>
      </c>
      <c r="L147" s="89" t="s">
        <v>5896</v>
      </c>
    </row>
    <row r="148" ht="24.75" customHeight="1">
      <c r="A148" s="76" t="s">
        <v>83</v>
      </c>
      <c r="B148" s="76" t="s">
        <v>104</v>
      </c>
      <c r="C148" s="76" t="s">
        <v>186</v>
      </c>
      <c r="D148" s="83">
        <v>25.0</v>
      </c>
      <c r="E148" s="91" t="s">
        <v>5929</v>
      </c>
      <c r="F148" s="97" t="s">
        <v>5930</v>
      </c>
      <c r="G148" s="97" t="s">
        <v>5931</v>
      </c>
      <c r="H148" s="91" t="s">
        <v>5932</v>
      </c>
      <c r="I148" s="83" t="s">
        <v>71</v>
      </c>
      <c r="J148" s="83" t="s">
        <v>272</v>
      </c>
      <c r="K148" s="83" t="s">
        <v>5379</v>
      </c>
      <c r="L148" s="89" t="s">
        <v>5896</v>
      </c>
    </row>
    <row r="149" ht="24.75" customHeight="1">
      <c r="A149" s="76" t="s">
        <v>83</v>
      </c>
      <c r="B149" s="76" t="s">
        <v>104</v>
      </c>
      <c r="C149" s="76" t="s">
        <v>186</v>
      </c>
      <c r="D149" s="83">
        <v>26.0</v>
      </c>
      <c r="E149" s="91" t="s">
        <v>5933</v>
      </c>
      <c r="F149" s="97" t="s">
        <v>5934</v>
      </c>
      <c r="G149" s="97" t="s">
        <v>5935</v>
      </c>
      <c r="H149" s="91" t="s">
        <v>5936</v>
      </c>
      <c r="I149" s="83" t="s">
        <v>71</v>
      </c>
      <c r="J149" s="83" t="s">
        <v>272</v>
      </c>
      <c r="K149" s="83" t="s">
        <v>5379</v>
      </c>
      <c r="L149" s="89" t="s">
        <v>5896</v>
      </c>
    </row>
    <row r="150" ht="24.75" customHeight="1">
      <c r="A150" s="76" t="s">
        <v>83</v>
      </c>
      <c r="B150" s="76" t="s">
        <v>104</v>
      </c>
      <c r="C150" s="76" t="s">
        <v>186</v>
      </c>
      <c r="D150" s="83">
        <v>27.0</v>
      </c>
      <c r="E150" s="91" t="s">
        <v>5941</v>
      </c>
      <c r="F150" s="97" t="s">
        <v>5942</v>
      </c>
      <c r="G150" s="97" t="s">
        <v>5944</v>
      </c>
      <c r="H150" s="91" t="s">
        <v>5946</v>
      </c>
      <c r="I150" s="83" t="s">
        <v>71</v>
      </c>
      <c r="J150" s="83" t="s">
        <v>272</v>
      </c>
      <c r="K150" s="83" t="s">
        <v>5379</v>
      </c>
      <c r="L150" s="89" t="s">
        <v>5896</v>
      </c>
    </row>
    <row r="151" ht="24.75" customHeight="1">
      <c r="A151" s="76" t="s">
        <v>83</v>
      </c>
      <c r="B151" s="76" t="s">
        <v>104</v>
      </c>
      <c r="C151" s="76" t="s">
        <v>186</v>
      </c>
      <c r="D151" s="83">
        <v>28.0</v>
      </c>
      <c r="E151" s="91" t="s">
        <v>5947</v>
      </c>
      <c r="F151" s="97" t="s">
        <v>5948</v>
      </c>
      <c r="G151" s="97" t="s">
        <v>5948</v>
      </c>
      <c r="H151" s="91" t="s">
        <v>5949</v>
      </c>
      <c r="I151" s="83" t="s">
        <v>5377</v>
      </c>
      <c r="J151" s="83" t="s">
        <v>272</v>
      </c>
      <c r="K151" s="83" t="s">
        <v>5379</v>
      </c>
      <c r="L151" s="89" t="s">
        <v>5801</v>
      </c>
    </row>
    <row r="152" ht="24.75" customHeight="1">
      <c r="A152" s="76" t="s">
        <v>83</v>
      </c>
      <c r="B152" s="76" t="s">
        <v>104</v>
      </c>
      <c r="C152" s="76" t="s">
        <v>186</v>
      </c>
      <c r="D152" s="83">
        <v>29.0</v>
      </c>
      <c r="E152" s="91" t="s">
        <v>2538</v>
      </c>
      <c r="F152" s="97" t="s">
        <v>2539</v>
      </c>
      <c r="G152" s="97" t="s">
        <v>2539</v>
      </c>
      <c r="H152" s="91" t="s">
        <v>2540</v>
      </c>
      <c r="I152" s="83" t="s">
        <v>5950</v>
      </c>
      <c r="J152" s="83" t="s">
        <v>5951</v>
      </c>
      <c r="K152" s="83" t="s">
        <v>396</v>
      </c>
      <c r="L152" s="89" t="s">
        <v>5952</v>
      </c>
    </row>
    <row r="153" ht="24.75" customHeight="1">
      <c r="A153" s="76" t="s">
        <v>83</v>
      </c>
      <c r="B153" s="76" t="s">
        <v>104</v>
      </c>
      <c r="C153" s="76" t="s">
        <v>186</v>
      </c>
      <c r="D153" s="83">
        <v>30.0</v>
      </c>
      <c r="E153" s="91" t="s">
        <v>5637</v>
      </c>
      <c r="F153" s="97" t="s">
        <v>5638</v>
      </c>
      <c r="G153" s="97" t="s">
        <v>154</v>
      </c>
      <c r="H153" s="91" t="s">
        <v>5639</v>
      </c>
      <c r="I153" s="83" t="s">
        <v>5377</v>
      </c>
      <c r="J153" s="83" t="s">
        <v>272</v>
      </c>
      <c r="K153" s="83" t="s">
        <v>5379</v>
      </c>
      <c r="L153" s="89" t="s">
        <v>5958</v>
      </c>
    </row>
    <row r="154" ht="24.75" customHeight="1">
      <c r="A154" s="76" t="s">
        <v>83</v>
      </c>
      <c r="B154" s="76" t="s">
        <v>104</v>
      </c>
      <c r="C154" s="76" t="s">
        <v>186</v>
      </c>
      <c r="D154" s="83">
        <v>31.0</v>
      </c>
      <c r="E154" s="91" t="s">
        <v>2462</v>
      </c>
      <c r="F154" s="97" t="s">
        <v>2464</v>
      </c>
      <c r="G154" s="97" t="s">
        <v>2465</v>
      </c>
      <c r="H154" s="91" t="s">
        <v>2466</v>
      </c>
      <c r="I154" s="83" t="s">
        <v>71</v>
      </c>
      <c r="J154" s="83" t="s">
        <v>5951</v>
      </c>
      <c r="K154" s="83" t="s">
        <v>396</v>
      </c>
      <c r="L154" s="89" t="s">
        <v>5959</v>
      </c>
    </row>
    <row r="155" ht="24.75" customHeight="1">
      <c r="A155" s="76" t="s">
        <v>83</v>
      </c>
      <c r="B155" s="76" t="s">
        <v>104</v>
      </c>
      <c r="C155" s="76" t="s">
        <v>186</v>
      </c>
      <c r="D155" s="83">
        <v>32.0</v>
      </c>
      <c r="E155" s="91">
        <v>14813.0</v>
      </c>
      <c r="F155" s="180" t="s">
        <v>3173</v>
      </c>
      <c r="G155" s="97" t="s">
        <v>3174</v>
      </c>
      <c r="H155" s="588">
        <v>8.2278128083E10</v>
      </c>
      <c r="I155" s="83" t="s">
        <v>71</v>
      </c>
      <c r="J155" s="83"/>
      <c r="K155" s="83" t="s">
        <v>396</v>
      </c>
      <c r="L155" s="89" t="s">
        <v>5964</v>
      </c>
    </row>
    <row r="156" ht="24.75" customHeight="1">
      <c r="A156" s="76" t="s">
        <v>83</v>
      </c>
      <c r="B156" s="76" t="s">
        <v>104</v>
      </c>
      <c r="C156" s="76" t="s">
        <v>175</v>
      </c>
      <c r="D156" s="83">
        <v>1.0</v>
      </c>
      <c r="E156" s="91" t="s">
        <v>5578</v>
      </c>
      <c r="F156" s="97" t="s">
        <v>5579</v>
      </c>
      <c r="G156" s="97" t="s">
        <v>5580</v>
      </c>
      <c r="H156" s="91" t="s">
        <v>5581</v>
      </c>
      <c r="I156" s="83" t="s">
        <v>70</v>
      </c>
      <c r="J156" s="83" t="s">
        <v>272</v>
      </c>
      <c r="K156" s="83" t="s">
        <v>396</v>
      </c>
      <c r="L156" s="89" t="s">
        <v>5965</v>
      </c>
    </row>
    <row r="157" ht="24.75" customHeight="1">
      <c r="A157" s="76" t="s">
        <v>83</v>
      </c>
      <c r="B157" s="76" t="s">
        <v>104</v>
      </c>
      <c r="C157" s="76" t="s">
        <v>175</v>
      </c>
      <c r="D157" s="83">
        <v>2.0</v>
      </c>
      <c r="E157" s="91" t="s">
        <v>5583</v>
      </c>
      <c r="F157" s="97" t="s">
        <v>5584</v>
      </c>
      <c r="G157" s="97" t="s">
        <v>5585</v>
      </c>
      <c r="H157" s="91" t="s">
        <v>5586</v>
      </c>
      <c r="I157" s="83" t="s">
        <v>5377</v>
      </c>
      <c r="J157" s="83" t="s">
        <v>272</v>
      </c>
      <c r="K157" s="83" t="s">
        <v>5379</v>
      </c>
      <c r="L157" s="89" t="s">
        <v>5792</v>
      </c>
    </row>
    <row r="158" ht="24.75" customHeight="1">
      <c r="A158" s="76" t="s">
        <v>83</v>
      </c>
      <c r="B158" s="76" t="s">
        <v>104</v>
      </c>
      <c r="C158" s="76" t="s">
        <v>175</v>
      </c>
      <c r="D158" s="83">
        <v>3.0</v>
      </c>
      <c r="E158" s="91" t="s">
        <v>5588</v>
      </c>
      <c r="F158" s="97" t="s">
        <v>5589</v>
      </c>
      <c r="G158" s="97" t="s">
        <v>5590</v>
      </c>
      <c r="H158" s="91" t="s">
        <v>5591</v>
      </c>
      <c r="I158" s="83" t="s">
        <v>5377</v>
      </c>
      <c r="J158" s="83" t="s">
        <v>272</v>
      </c>
      <c r="K158" s="83" t="s">
        <v>5379</v>
      </c>
      <c r="L158" s="89" t="s">
        <v>5848</v>
      </c>
    </row>
    <row r="159" ht="24.75" customHeight="1">
      <c r="A159" s="76" t="s">
        <v>83</v>
      </c>
      <c r="B159" s="76" t="s">
        <v>104</v>
      </c>
      <c r="C159" s="76" t="s">
        <v>175</v>
      </c>
      <c r="D159" s="83">
        <v>4.0</v>
      </c>
      <c r="E159" s="91" t="s">
        <v>5593</v>
      </c>
      <c r="F159" s="97" t="s">
        <v>5594</v>
      </c>
      <c r="G159" s="97" t="s">
        <v>5595</v>
      </c>
      <c r="H159" s="91" t="s">
        <v>5596</v>
      </c>
      <c r="I159" s="83" t="s">
        <v>5377</v>
      </c>
      <c r="J159" s="83" t="s">
        <v>272</v>
      </c>
      <c r="K159" s="83" t="s">
        <v>5379</v>
      </c>
      <c r="L159" s="89" t="s">
        <v>5792</v>
      </c>
    </row>
    <row r="160" ht="24.75" customHeight="1">
      <c r="A160" s="76" t="s">
        <v>83</v>
      </c>
      <c r="B160" s="76" t="s">
        <v>104</v>
      </c>
      <c r="C160" s="76" t="s">
        <v>175</v>
      </c>
      <c r="D160" s="83">
        <v>5.0</v>
      </c>
      <c r="E160" s="91" t="s">
        <v>5599</v>
      </c>
      <c r="F160" s="97" t="s">
        <v>5600</v>
      </c>
      <c r="G160" s="97" t="s">
        <v>5600</v>
      </c>
      <c r="H160" s="91" t="s">
        <v>5601</v>
      </c>
      <c r="I160" s="83" t="s">
        <v>5377</v>
      </c>
      <c r="J160" s="83" t="s">
        <v>272</v>
      </c>
      <c r="K160" s="83" t="s">
        <v>5379</v>
      </c>
      <c r="L160" s="89" t="s">
        <v>5792</v>
      </c>
    </row>
    <row r="161" ht="24.75" customHeight="1">
      <c r="A161" s="76" t="s">
        <v>83</v>
      </c>
      <c r="B161" s="76" t="s">
        <v>104</v>
      </c>
      <c r="C161" s="76" t="s">
        <v>175</v>
      </c>
      <c r="D161" s="83">
        <v>6.0</v>
      </c>
      <c r="E161" s="91" t="s">
        <v>5606</v>
      </c>
      <c r="F161" s="97" t="s">
        <v>5608</v>
      </c>
      <c r="G161" s="97" t="s">
        <v>5609</v>
      </c>
      <c r="H161" s="91" t="s">
        <v>5611</v>
      </c>
      <c r="I161" s="83" t="s">
        <v>70</v>
      </c>
      <c r="J161" s="83" t="s">
        <v>272</v>
      </c>
      <c r="K161" s="83" t="s">
        <v>396</v>
      </c>
      <c r="L161" s="89" t="s">
        <v>5972</v>
      </c>
    </row>
    <row r="162" ht="24.75" customHeight="1">
      <c r="A162" s="76" t="s">
        <v>83</v>
      </c>
      <c r="B162" s="76" t="s">
        <v>104</v>
      </c>
      <c r="C162" s="76" t="s">
        <v>175</v>
      </c>
      <c r="D162" s="83">
        <v>7.0</v>
      </c>
      <c r="E162" s="91" t="s">
        <v>2490</v>
      </c>
      <c r="F162" s="97" t="s">
        <v>2492</v>
      </c>
      <c r="G162" s="97" t="s">
        <v>2496</v>
      </c>
      <c r="H162" s="91" t="s">
        <v>2497</v>
      </c>
      <c r="I162" s="83" t="s">
        <v>5377</v>
      </c>
      <c r="J162" s="83" t="s">
        <v>382</v>
      </c>
      <c r="K162" s="83" t="s">
        <v>5379</v>
      </c>
      <c r="L162" s="89" t="s">
        <v>5801</v>
      </c>
    </row>
    <row r="163" ht="24.75" customHeight="1">
      <c r="A163" s="76" t="s">
        <v>83</v>
      </c>
      <c r="B163" s="76" t="s">
        <v>104</v>
      </c>
      <c r="C163" s="76" t="s">
        <v>175</v>
      </c>
      <c r="D163" s="83">
        <v>8.0</v>
      </c>
      <c r="E163" s="91" t="s">
        <v>2500</v>
      </c>
      <c r="F163" s="97" t="s">
        <v>2501</v>
      </c>
      <c r="G163" s="97" t="s">
        <v>2503</v>
      </c>
      <c r="H163" s="91" t="s">
        <v>2506</v>
      </c>
      <c r="I163" s="83" t="s">
        <v>5377</v>
      </c>
      <c r="J163" s="83" t="s">
        <v>382</v>
      </c>
      <c r="K163" s="83" t="s">
        <v>5379</v>
      </c>
      <c r="L163" s="89" t="s">
        <v>5848</v>
      </c>
    </row>
    <row r="164" ht="24.75" customHeight="1">
      <c r="A164" s="76" t="s">
        <v>83</v>
      </c>
      <c r="B164" s="76" t="s">
        <v>104</v>
      </c>
      <c r="C164" s="76" t="s">
        <v>175</v>
      </c>
      <c r="D164" s="83">
        <v>9.0</v>
      </c>
      <c r="E164" s="91" t="s">
        <v>1749</v>
      </c>
      <c r="F164" s="97" t="s">
        <v>1750</v>
      </c>
      <c r="G164" s="97" t="s">
        <v>1751</v>
      </c>
      <c r="H164" s="91" t="s">
        <v>1752</v>
      </c>
      <c r="I164" s="83" t="s">
        <v>71</v>
      </c>
      <c r="J164" s="83" t="s">
        <v>382</v>
      </c>
      <c r="K164" s="83" t="s">
        <v>5379</v>
      </c>
      <c r="L164" s="89" t="s">
        <v>5978</v>
      </c>
    </row>
    <row r="165" ht="24.75" customHeight="1">
      <c r="A165" s="76" t="s">
        <v>83</v>
      </c>
      <c r="B165" s="76" t="s">
        <v>104</v>
      </c>
      <c r="C165" s="76" t="s">
        <v>175</v>
      </c>
      <c r="D165" s="83">
        <v>10.0</v>
      </c>
      <c r="E165" s="91" t="s">
        <v>5979</v>
      </c>
      <c r="F165" s="97" t="s">
        <v>5980</v>
      </c>
      <c r="G165" s="97" t="s">
        <v>5981</v>
      </c>
      <c r="H165" s="91" t="s">
        <v>5982</v>
      </c>
      <c r="I165" s="83" t="s">
        <v>70</v>
      </c>
      <c r="J165" s="83" t="s">
        <v>382</v>
      </c>
      <c r="K165" s="83" t="s">
        <v>396</v>
      </c>
      <c r="L165" s="89" t="s">
        <v>5985</v>
      </c>
    </row>
    <row r="166" ht="24.75" customHeight="1">
      <c r="A166" s="76" t="s">
        <v>83</v>
      </c>
      <c r="B166" s="76" t="s">
        <v>104</v>
      </c>
      <c r="C166" s="76" t="s">
        <v>175</v>
      </c>
      <c r="D166" s="83">
        <v>11.0</v>
      </c>
      <c r="E166" s="91" t="s">
        <v>1916</v>
      </c>
      <c r="F166" s="97" t="s">
        <v>1917</v>
      </c>
      <c r="G166" s="97" t="s">
        <v>1918</v>
      </c>
      <c r="H166" s="91" t="s">
        <v>1920</v>
      </c>
      <c r="I166" s="83" t="s">
        <v>5377</v>
      </c>
      <c r="J166" s="83" t="s">
        <v>382</v>
      </c>
      <c r="K166" s="83" t="s">
        <v>5379</v>
      </c>
      <c r="L166" s="89" t="s">
        <v>5525</v>
      </c>
    </row>
    <row r="167" ht="24.75" customHeight="1">
      <c r="A167" s="76" t="s">
        <v>83</v>
      </c>
      <c r="B167" s="76" t="s">
        <v>104</v>
      </c>
      <c r="C167" s="76" t="s">
        <v>175</v>
      </c>
      <c r="D167" s="83">
        <v>12.0</v>
      </c>
      <c r="E167" s="91" t="s">
        <v>2556</v>
      </c>
      <c r="F167" s="97" t="s">
        <v>2558</v>
      </c>
      <c r="G167" s="97" t="s">
        <v>2559</v>
      </c>
      <c r="H167" s="91" t="s">
        <v>2560</v>
      </c>
      <c r="I167" s="83" t="s">
        <v>5377</v>
      </c>
      <c r="J167" s="83" t="s">
        <v>382</v>
      </c>
      <c r="K167" s="83" t="s">
        <v>5379</v>
      </c>
      <c r="L167" s="89" t="s">
        <v>5989</v>
      </c>
    </row>
    <row r="168" ht="24.75" customHeight="1">
      <c r="A168" s="76" t="s">
        <v>83</v>
      </c>
      <c r="B168" s="76" t="s">
        <v>104</v>
      </c>
      <c r="C168" s="76" t="s">
        <v>175</v>
      </c>
      <c r="D168" s="83">
        <v>13.0</v>
      </c>
      <c r="E168" s="91" t="s">
        <v>5990</v>
      </c>
      <c r="F168" s="97" t="s">
        <v>5991</v>
      </c>
      <c r="G168" s="97" t="s">
        <v>5992</v>
      </c>
      <c r="H168" s="91" t="s">
        <v>5993</v>
      </c>
      <c r="I168" s="83" t="s">
        <v>70</v>
      </c>
      <c r="J168" s="83" t="s">
        <v>382</v>
      </c>
      <c r="K168" s="83" t="s">
        <v>396</v>
      </c>
      <c r="L168" s="89" t="s">
        <v>5994</v>
      </c>
    </row>
    <row r="169" ht="24.75" customHeight="1">
      <c r="A169" s="76" t="s">
        <v>83</v>
      </c>
      <c r="B169" s="76" t="s">
        <v>104</v>
      </c>
      <c r="C169" s="76" t="s">
        <v>175</v>
      </c>
      <c r="D169" s="83">
        <v>14.0</v>
      </c>
      <c r="E169" s="91" t="s">
        <v>5432</v>
      </c>
      <c r="F169" s="97" t="s">
        <v>5433</v>
      </c>
      <c r="G169" s="97" t="s">
        <v>5435</v>
      </c>
      <c r="H169" s="91" t="s">
        <v>5436</v>
      </c>
      <c r="I169" s="83" t="s">
        <v>5377</v>
      </c>
      <c r="J169" s="83" t="s">
        <v>382</v>
      </c>
      <c r="K169" s="83" t="s">
        <v>5379</v>
      </c>
      <c r="L169" s="89" t="s">
        <v>5525</v>
      </c>
    </row>
    <row r="170" ht="24.75" customHeight="1">
      <c r="A170" s="76" t="s">
        <v>83</v>
      </c>
      <c r="B170" s="76" t="s">
        <v>104</v>
      </c>
      <c r="C170" s="76" t="s">
        <v>175</v>
      </c>
      <c r="D170" s="83">
        <v>15.0</v>
      </c>
      <c r="E170" s="91" t="s">
        <v>6000</v>
      </c>
      <c r="F170" s="97" t="s">
        <v>6002</v>
      </c>
      <c r="G170" s="97" t="s">
        <v>6004</v>
      </c>
      <c r="H170" s="91" t="s">
        <v>6005</v>
      </c>
      <c r="I170" s="83" t="s">
        <v>71</v>
      </c>
      <c r="J170" s="83" t="s">
        <v>382</v>
      </c>
      <c r="K170" s="83" t="s">
        <v>5379</v>
      </c>
      <c r="L170" s="89" t="s">
        <v>6006</v>
      </c>
    </row>
    <row r="171" ht="24.75" customHeight="1">
      <c r="A171" s="76" t="s">
        <v>83</v>
      </c>
      <c r="B171" s="76" t="s">
        <v>104</v>
      </c>
      <c r="C171" s="76" t="s">
        <v>175</v>
      </c>
      <c r="D171" s="83">
        <v>16.0</v>
      </c>
      <c r="E171" s="91" t="s">
        <v>1905</v>
      </c>
      <c r="F171" s="97" t="s">
        <v>1906</v>
      </c>
      <c r="G171" s="97" t="s">
        <v>1907</v>
      </c>
      <c r="H171" s="91" t="s">
        <v>1908</v>
      </c>
      <c r="I171" s="83" t="s">
        <v>5377</v>
      </c>
      <c r="J171" s="83" t="s">
        <v>382</v>
      </c>
      <c r="K171" s="83" t="s">
        <v>5379</v>
      </c>
      <c r="L171" s="89" t="s">
        <v>5386</v>
      </c>
    </row>
    <row r="172" ht="24.75" customHeight="1">
      <c r="A172" s="76" t="s">
        <v>83</v>
      </c>
      <c r="B172" s="76" t="s">
        <v>104</v>
      </c>
      <c r="C172" s="76" t="s">
        <v>175</v>
      </c>
      <c r="D172" s="83">
        <v>17.0</v>
      </c>
      <c r="E172" s="91">
        <v>8565.0</v>
      </c>
      <c r="F172" s="180" t="s">
        <v>3218</v>
      </c>
      <c r="G172" s="97" t="s">
        <v>6007</v>
      </c>
      <c r="H172" s="588">
        <v>8.2135853016E10</v>
      </c>
      <c r="I172" s="83" t="s">
        <v>5377</v>
      </c>
      <c r="J172" s="83"/>
      <c r="K172" s="83" t="s">
        <v>5379</v>
      </c>
      <c r="L172" s="89" t="s">
        <v>6008</v>
      </c>
    </row>
    <row r="173" ht="24.75" customHeight="1">
      <c r="A173" s="76" t="s">
        <v>83</v>
      </c>
      <c r="B173" s="76" t="s">
        <v>104</v>
      </c>
      <c r="C173" s="76" t="s">
        <v>175</v>
      </c>
      <c r="D173" s="83">
        <v>18.0</v>
      </c>
      <c r="E173" s="76" t="s">
        <v>6009</v>
      </c>
      <c r="F173" s="89" t="s">
        <v>6010</v>
      </c>
      <c r="G173" s="89" t="s">
        <v>6010</v>
      </c>
      <c r="H173" s="566" t="s">
        <v>6013</v>
      </c>
      <c r="I173" s="83" t="s">
        <v>5377</v>
      </c>
      <c r="J173" s="83" t="s">
        <v>272</v>
      </c>
      <c r="K173" s="83" t="s">
        <v>5379</v>
      </c>
      <c r="L173" s="89" t="s">
        <v>6017</v>
      </c>
    </row>
    <row r="174" ht="24.75" customHeight="1">
      <c r="A174" s="76" t="s">
        <v>83</v>
      </c>
      <c r="B174" s="76" t="s">
        <v>104</v>
      </c>
      <c r="C174" s="76" t="s">
        <v>175</v>
      </c>
      <c r="D174" s="83">
        <v>19.0</v>
      </c>
      <c r="E174" s="91" t="s">
        <v>6019</v>
      </c>
      <c r="F174" s="97" t="s">
        <v>6020</v>
      </c>
      <c r="G174" s="97" t="s">
        <v>6021</v>
      </c>
      <c r="H174" s="91" t="s">
        <v>6022</v>
      </c>
      <c r="I174" s="83" t="s">
        <v>71</v>
      </c>
      <c r="J174" s="185"/>
      <c r="K174" s="179" t="s">
        <v>396</v>
      </c>
      <c r="L174" s="89" t="s">
        <v>6023</v>
      </c>
    </row>
    <row r="175" ht="24.75" customHeight="1">
      <c r="A175" s="76" t="s">
        <v>83</v>
      </c>
      <c r="B175" s="76" t="s">
        <v>104</v>
      </c>
      <c r="C175" s="76" t="s">
        <v>175</v>
      </c>
      <c r="D175" s="83">
        <v>20.0</v>
      </c>
      <c r="E175" s="91" t="s">
        <v>5813</v>
      </c>
      <c r="F175" s="97" t="s">
        <v>5814</v>
      </c>
      <c r="G175" s="97" t="s">
        <v>5815</v>
      </c>
      <c r="H175" s="91" t="s">
        <v>5816</v>
      </c>
      <c r="I175" s="83" t="s">
        <v>5377</v>
      </c>
      <c r="J175" s="83" t="s">
        <v>272</v>
      </c>
      <c r="K175" s="83" t="s">
        <v>5379</v>
      </c>
      <c r="L175" s="89" t="s">
        <v>6024</v>
      </c>
    </row>
    <row r="176" ht="24.75" customHeight="1">
      <c r="A176" s="76" t="s">
        <v>83</v>
      </c>
      <c r="B176" s="76" t="s">
        <v>104</v>
      </c>
      <c r="C176" s="76" t="s">
        <v>175</v>
      </c>
      <c r="D176" s="83">
        <v>21.0</v>
      </c>
      <c r="E176" s="91" t="s">
        <v>1662</v>
      </c>
      <c r="F176" s="97" t="s">
        <v>1663</v>
      </c>
      <c r="G176" s="97" t="s">
        <v>1664</v>
      </c>
      <c r="H176" s="91" t="s">
        <v>1667</v>
      </c>
      <c r="I176" s="83" t="s">
        <v>5377</v>
      </c>
      <c r="J176" s="83" t="s">
        <v>272</v>
      </c>
      <c r="K176" s="83" t="s">
        <v>5379</v>
      </c>
      <c r="L176" s="89" t="s">
        <v>5762</v>
      </c>
    </row>
    <row r="177" ht="24.75" customHeight="1">
      <c r="A177" s="76" t="s">
        <v>83</v>
      </c>
      <c r="B177" s="76" t="s">
        <v>104</v>
      </c>
      <c r="C177" s="76" t="s">
        <v>175</v>
      </c>
      <c r="D177" s="83">
        <v>22.0</v>
      </c>
      <c r="E177" s="91" t="s">
        <v>1039</v>
      </c>
      <c r="F177" s="97" t="s">
        <v>1040</v>
      </c>
      <c r="G177" s="97" t="s">
        <v>1041</v>
      </c>
      <c r="H177" s="91" t="s">
        <v>1042</v>
      </c>
      <c r="I177" s="83" t="s">
        <v>5377</v>
      </c>
      <c r="J177" s="83" t="s">
        <v>272</v>
      </c>
      <c r="K177" s="83" t="s">
        <v>5379</v>
      </c>
      <c r="L177" s="89" t="s">
        <v>6030</v>
      </c>
    </row>
    <row r="178" ht="24.75" customHeight="1">
      <c r="A178" s="76" t="s">
        <v>83</v>
      </c>
      <c r="B178" s="76" t="s">
        <v>104</v>
      </c>
      <c r="C178" s="76" t="s">
        <v>175</v>
      </c>
      <c r="D178" s="83">
        <v>23.0</v>
      </c>
      <c r="E178" s="91" t="s">
        <v>5652</v>
      </c>
      <c r="F178" s="97" t="s">
        <v>5653</v>
      </c>
      <c r="G178" s="97" t="s">
        <v>5654</v>
      </c>
      <c r="H178" s="91" t="s">
        <v>5655</v>
      </c>
      <c r="I178" s="83" t="s">
        <v>5377</v>
      </c>
      <c r="J178" s="83" t="s">
        <v>272</v>
      </c>
      <c r="K178" s="83" t="s">
        <v>5379</v>
      </c>
      <c r="L178" s="89" t="s">
        <v>5799</v>
      </c>
    </row>
    <row r="179" ht="24.75" customHeight="1">
      <c r="A179" s="76" t="s">
        <v>83</v>
      </c>
      <c r="B179" s="76" t="s">
        <v>104</v>
      </c>
      <c r="C179" s="76" t="s">
        <v>175</v>
      </c>
      <c r="D179" s="83">
        <v>24.0</v>
      </c>
      <c r="E179" s="91" t="s">
        <v>2375</v>
      </c>
      <c r="F179" s="97" t="s">
        <v>2376</v>
      </c>
      <c r="G179" s="97" t="s">
        <v>2378</v>
      </c>
      <c r="H179" s="91" t="s">
        <v>3390</v>
      </c>
      <c r="I179" s="83" t="s">
        <v>71</v>
      </c>
      <c r="J179" s="83" t="s">
        <v>272</v>
      </c>
      <c r="K179" s="83" t="s">
        <v>396</v>
      </c>
      <c r="L179" s="89" t="s">
        <v>6031</v>
      </c>
    </row>
    <row r="180" ht="24.75" customHeight="1">
      <c r="A180" s="76" t="s">
        <v>83</v>
      </c>
      <c r="B180" s="76" t="s">
        <v>104</v>
      </c>
      <c r="C180" s="76" t="s">
        <v>175</v>
      </c>
      <c r="D180" s="83">
        <v>25.0</v>
      </c>
      <c r="E180" s="91" t="s">
        <v>5660</v>
      </c>
      <c r="F180" s="97" t="s">
        <v>5661</v>
      </c>
      <c r="G180" s="97" t="s">
        <v>5663</v>
      </c>
      <c r="H180" s="91" t="s">
        <v>5664</v>
      </c>
      <c r="I180" s="83" t="s">
        <v>71</v>
      </c>
      <c r="J180" s="83" t="s">
        <v>272</v>
      </c>
      <c r="K180" s="83" t="s">
        <v>5379</v>
      </c>
      <c r="L180" s="89" t="s">
        <v>6033</v>
      </c>
    </row>
    <row r="181" ht="24.75" customHeight="1">
      <c r="A181" s="76" t="s">
        <v>83</v>
      </c>
      <c r="B181" s="76" t="s">
        <v>104</v>
      </c>
      <c r="C181" s="76" t="s">
        <v>175</v>
      </c>
      <c r="D181" s="83">
        <v>26.0</v>
      </c>
      <c r="E181" s="91" t="s">
        <v>5669</v>
      </c>
      <c r="F181" s="97" t="s">
        <v>5670</v>
      </c>
      <c r="G181" s="97" t="s">
        <v>5671</v>
      </c>
      <c r="H181" s="91" t="s">
        <v>5672</v>
      </c>
      <c r="I181" s="83" t="s">
        <v>5377</v>
      </c>
      <c r="J181" s="83" t="s">
        <v>272</v>
      </c>
      <c r="K181" s="83" t="s">
        <v>5379</v>
      </c>
      <c r="L181" s="89" t="s">
        <v>6038</v>
      </c>
    </row>
    <row r="182" ht="24.75" customHeight="1">
      <c r="A182" s="76" t="s">
        <v>83</v>
      </c>
      <c r="B182" s="76" t="s">
        <v>104</v>
      </c>
      <c r="C182" s="76" t="s">
        <v>175</v>
      </c>
      <c r="D182" s="83">
        <v>27.0</v>
      </c>
      <c r="E182" s="91" t="s">
        <v>5830</v>
      </c>
      <c r="F182" s="97" t="s">
        <v>5831</v>
      </c>
      <c r="G182" s="97" t="s">
        <v>5832</v>
      </c>
      <c r="H182" s="91" t="s">
        <v>5833</v>
      </c>
      <c r="I182" s="83" t="s">
        <v>71</v>
      </c>
      <c r="J182" s="83" t="s">
        <v>272</v>
      </c>
      <c r="K182" s="83" t="s">
        <v>396</v>
      </c>
      <c r="L182" s="89" t="s">
        <v>6039</v>
      </c>
    </row>
    <row r="183" ht="24.75" customHeight="1">
      <c r="A183" s="76" t="s">
        <v>83</v>
      </c>
      <c r="B183" s="76" t="s">
        <v>104</v>
      </c>
      <c r="C183" s="76" t="s">
        <v>175</v>
      </c>
      <c r="D183" s="83">
        <v>28.0</v>
      </c>
      <c r="E183" s="91" t="s">
        <v>5674</v>
      </c>
      <c r="F183" s="97" t="s">
        <v>5675</v>
      </c>
      <c r="G183" s="97" t="s">
        <v>5676</v>
      </c>
      <c r="H183" s="91" t="s">
        <v>5677</v>
      </c>
      <c r="I183" s="83" t="s">
        <v>70</v>
      </c>
      <c r="J183" s="83" t="s">
        <v>272</v>
      </c>
      <c r="K183" s="83" t="s">
        <v>396</v>
      </c>
      <c r="L183" s="89" t="s">
        <v>6040</v>
      </c>
    </row>
    <row r="184" ht="24.75" customHeight="1">
      <c r="A184" s="76" t="s">
        <v>83</v>
      </c>
      <c r="B184" s="76" t="s">
        <v>104</v>
      </c>
      <c r="C184" s="76" t="s">
        <v>175</v>
      </c>
      <c r="D184" s="83">
        <v>29.0</v>
      </c>
      <c r="E184" s="91" t="s">
        <v>5679</v>
      </c>
      <c r="F184" s="97" t="s">
        <v>5680</v>
      </c>
      <c r="G184" s="97" t="s">
        <v>3938</v>
      </c>
      <c r="H184" s="91" t="s">
        <v>5681</v>
      </c>
      <c r="I184" s="83" t="s">
        <v>5377</v>
      </c>
      <c r="J184" s="83" t="s">
        <v>272</v>
      </c>
      <c r="K184" s="83" t="s">
        <v>5379</v>
      </c>
      <c r="L184" s="89" t="s">
        <v>5525</v>
      </c>
    </row>
    <row r="185" ht="24.75" customHeight="1">
      <c r="A185" s="76" t="s">
        <v>83</v>
      </c>
      <c r="B185" s="76" t="s">
        <v>104</v>
      </c>
      <c r="C185" s="76" t="s">
        <v>175</v>
      </c>
      <c r="D185" s="83">
        <v>30.0</v>
      </c>
      <c r="E185" s="91" t="s">
        <v>5685</v>
      </c>
      <c r="F185" s="97" t="s">
        <v>5686</v>
      </c>
      <c r="G185" s="97" t="s">
        <v>5686</v>
      </c>
      <c r="H185" s="91" t="s">
        <v>5687</v>
      </c>
      <c r="I185" s="83" t="s">
        <v>5377</v>
      </c>
      <c r="J185" s="83" t="s">
        <v>272</v>
      </c>
      <c r="K185" s="83" t="s">
        <v>5379</v>
      </c>
      <c r="L185" s="89" t="s">
        <v>6038</v>
      </c>
    </row>
    <row r="186" ht="24.75" customHeight="1">
      <c r="A186" s="76" t="s">
        <v>83</v>
      </c>
      <c r="B186" s="76" t="s">
        <v>104</v>
      </c>
      <c r="C186" s="76" t="s">
        <v>175</v>
      </c>
      <c r="D186" s="83">
        <v>31.0</v>
      </c>
      <c r="E186" s="91" t="s">
        <v>5510</v>
      </c>
      <c r="F186" s="97" t="s">
        <v>5512</v>
      </c>
      <c r="G186" s="97" t="s">
        <v>5514</v>
      </c>
      <c r="H186" s="91" t="s">
        <v>5516</v>
      </c>
      <c r="I186" s="83" t="s">
        <v>71</v>
      </c>
      <c r="J186" s="83" t="s">
        <v>272</v>
      </c>
      <c r="K186" s="83" t="s">
        <v>5379</v>
      </c>
      <c r="L186" s="89" t="s">
        <v>6047</v>
      </c>
    </row>
    <row r="187" ht="24.75" customHeight="1">
      <c r="A187" s="76" t="s">
        <v>83</v>
      </c>
      <c r="B187" s="76" t="s">
        <v>104</v>
      </c>
      <c r="C187" s="76" t="s">
        <v>175</v>
      </c>
      <c r="D187" s="83">
        <v>32.0</v>
      </c>
      <c r="E187" s="91" t="s">
        <v>6048</v>
      </c>
      <c r="F187" s="97" t="s">
        <v>6049</v>
      </c>
      <c r="G187" s="97" t="s">
        <v>253</v>
      </c>
      <c r="H187" s="91" t="s">
        <v>6050</v>
      </c>
      <c r="I187" s="83" t="s">
        <v>70</v>
      </c>
      <c r="J187" s="83" t="s">
        <v>272</v>
      </c>
      <c r="K187" s="83" t="s">
        <v>396</v>
      </c>
      <c r="L187" s="89" t="s">
        <v>5965</v>
      </c>
    </row>
    <row r="188" ht="24.75" customHeight="1">
      <c r="A188" s="76" t="s">
        <v>83</v>
      </c>
      <c r="B188" s="76" t="s">
        <v>104</v>
      </c>
      <c r="C188" s="76" t="s">
        <v>175</v>
      </c>
      <c r="D188" s="83">
        <v>33.0</v>
      </c>
      <c r="E188" s="91" t="s">
        <v>5893</v>
      </c>
      <c r="F188" s="97" t="s">
        <v>5894</v>
      </c>
      <c r="G188" s="97" t="s">
        <v>5732</v>
      </c>
      <c r="H188" s="91" t="s">
        <v>5895</v>
      </c>
      <c r="I188" s="83" t="s">
        <v>5377</v>
      </c>
      <c r="J188" s="83" t="s">
        <v>272</v>
      </c>
      <c r="K188" s="83" t="s">
        <v>5379</v>
      </c>
      <c r="L188" s="89" t="s">
        <v>6056</v>
      </c>
    </row>
    <row r="189" ht="24.75" customHeight="1">
      <c r="A189" s="76" t="s">
        <v>83</v>
      </c>
      <c r="B189" s="76" t="s">
        <v>104</v>
      </c>
      <c r="C189" s="76" t="s">
        <v>175</v>
      </c>
      <c r="D189" s="83">
        <v>34.0</v>
      </c>
      <c r="E189" s="91" t="s">
        <v>5897</v>
      </c>
      <c r="F189" s="97" t="s">
        <v>5898</v>
      </c>
      <c r="G189" s="97" t="s">
        <v>253</v>
      </c>
      <c r="H189" s="91" t="s">
        <v>5899</v>
      </c>
      <c r="I189" s="83" t="s">
        <v>71</v>
      </c>
      <c r="J189" s="83" t="s">
        <v>272</v>
      </c>
      <c r="K189" s="83" t="s">
        <v>5379</v>
      </c>
      <c r="L189" s="89" t="s">
        <v>6057</v>
      </c>
    </row>
    <row r="190" ht="24.75" customHeight="1">
      <c r="A190" s="76" t="s">
        <v>83</v>
      </c>
      <c r="B190" s="76" t="s">
        <v>104</v>
      </c>
      <c r="C190" s="76" t="s">
        <v>175</v>
      </c>
      <c r="D190" s="83">
        <v>35.0</v>
      </c>
      <c r="E190" s="91" t="s">
        <v>2391</v>
      </c>
      <c r="F190" s="97" t="s">
        <v>2392</v>
      </c>
      <c r="G190" s="97" t="s">
        <v>5900</v>
      </c>
      <c r="H190" s="91" t="s">
        <v>5901</v>
      </c>
      <c r="I190" s="83" t="s">
        <v>71</v>
      </c>
      <c r="J190" s="83" t="s">
        <v>272</v>
      </c>
      <c r="K190" s="83" t="s">
        <v>5379</v>
      </c>
      <c r="L190" s="89" t="s">
        <v>6057</v>
      </c>
    </row>
    <row r="191" ht="24.75" customHeight="1">
      <c r="A191" s="76" t="s">
        <v>83</v>
      </c>
      <c r="B191" s="76" t="s">
        <v>104</v>
      </c>
      <c r="C191" s="76" t="s">
        <v>175</v>
      </c>
      <c r="D191" s="83">
        <v>36.0</v>
      </c>
      <c r="E191" s="91" t="s">
        <v>5903</v>
      </c>
      <c r="F191" s="97" t="s">
        <v>5904</v>
      </c>
      <c r="G191" s="97" t="s">
        <v>5906</v>
      </c>
      <c r="H191" s="91" t="s">
        <v>5908</v>
      </c>
      <c r="I191" s="83" t="s">
        <v>70</v>
      </c>
      <c r="J191" s="83" t="s">
        <v>272</v>
      </c>
      <c r="K191" s="83" t="s">
        <v>5379</v>
      </c>
      <c r="L191" s="89" t="s">
        <v>6063</v>
      </c>
    </row>
    <row r="192" ht="24.75" customHeight="1">
      <c r="A192" s="76" t="s">
        <v>83</v>
      </c>
      <c r="B192" s="76" t="s">
        <v>104</v>
      </c>
      <c r="C192" s="76" t="s">
        <v>175</v>
      </c>
      <c r="D192" s="83">
        <v>37.0</v>
      </c>
      <c r="E192" s="91" t="s">
        <v>5492</v>
      </c>
      <c r="F192" s="97" t="s">
        <v>5493</v>
      </c>
      <c r="G192" s="97" t="s">
        <v>5494</v>
      </c>
      <c r="H192" s="91" t="s">
        <v>5495</v>
      </c>
      <c r="I192" s="83" t="s">
        <v>71</v>
      </c>
      <c r="J192" s="83" t="s">
        <v>272</v>
      </c>
      <c r="K192" s="83" t="s">
        <v>5379</v>
      </c>
      <c r="L192" s="89" t="s">
        <v>5854</v>
      </c>
    </row>
    <row r="193" ht="24.75" customHeight="1">
      <c r="A193" s="76" t="s">
        <v>83</v>
      </c>
      <c r="B193" s="76" t="s">
        <v>104</v>
      </c>
      <c r="C193" s="76" t="s">
        <v>175</v>
      </c>
      <c r="D193" s="83">
        <v>38.0</v>
      </c>
      <c r="E193" s="91" t="s">
        <v>5911</v>
      </c>
      <c r="F193" s="97" t="s">
        <v>5912</v>
      </c>
      <c r="G193" s="97" t="s">
        <v>5913</v>
      </c>
      <c r="H193" s="91" t="s">
        <v>5914</v>
      </c>
      <c r="I193" s="83" t="s">
        <v>71</v>
      </c>
      <c r="J193" s="83" t="s">
        <v>272</v>
      </c>
      <c r="K193" s="83" t="s">
        <v>5379</v>
      </c>
      <c r="L193" s="89" t="s">
        <v>6057</v>
      </c>
    </row>
    <row r="194" ht="24.75" customHeight="1">
      <c r="A194" s="76" t="s">
        <v>83</v>
      </c>
      <c r="B194" s="76" t="s">
        <v>104</v>
      </c>
      <c r="C194" s="76" t="s">
        <v>175</v>
      </c>
      <c r="D194" s="83">
        <v>39.0</v>
      </c>
      <c r="E194" s="91" t="s">
        <v>5915</v>
      </c>
      <c r="F194" s="97" t="s">
        <v>5916</v>
      </c>
      <c r="G194" s="97" t="s">
        <v>5917</v>
      </c>
      <c r="H194" s="91" t="s">
        <v>5918</v>
      </c>
      <c r="I194" s="83" t="s">
        <v>71</v>
      </c>
      <c r="J194" s="83" t="s">
        <v>272</v>
      </c>
      <c r="K194" s="83" t="s">
        <v>5379</v>
      </c>
      <c r="L194" s="89" t="s">
        <v>6057</v>
      </c>
    </row>
    <row r="195" ht="24.75" customHeight="1">
      <c r="A195" s="76" t="s">
        <v>83</v>
      </c>
      <c r="B195" s="76" t="s">
        <v>104</v>
      </c>
      <c r="C195" s="76" t="s">
        <v>175</v>
      </c>
      <c r="D195" s="83">
        <v>40.0</v>
      </c>
      <c r="E195" s="91" t="s">
        <v>5925</v>
      </c>
      <c r="F195" s="97" t="s">
        <v>5926</v>
      </c>
      <c r="G195" s="97" t="s">
        <v>5927</v>
      </c>
      <c r="H195" s="91" t="s">
        <v>5928</v>
      </c>
      <c r="I195" s="83" t="s">
        <v>71</v>
      </c>
      <c r="J195" s="83" t="s">
        <v>272</v>
      </c>
      <c r="K195" s="83" t="s">
        <v>5379</v>
      </c>
      <c r="L195" s="89" t="s">
        <v>6057</v>
      </c>
    </row>
    <row r="196" ht="24.75" customHeight="1">
      <c r="A196" s="76" t="s">
        <v>83</v>
      </c>
      <c r="B196" s="76" t="s">
        <v>104</v>
      </c>
      <c r="C196" s="76" t="s">
        <v>175</v>
      </c>
      <c r="D196" s="83">
        <v>41.0</v>
      </c>
      <c r="E196" s="91" t="s">
        <v>5929</v>
      </c>
      <c r="F196" s="97" t="s">
        <v>5930</v>
      </c>
      <c r="G196" s="97" t="s">
        <v>5931</v>
      </c>
      <c r="H196" s="91" t="s">
        <v>5932</v>
      </c>
      <c r="I196" s="83" t="s">
        <v>71</v>
      </c>
      <c r="J196" s="83" t="s">
        <v>272</v>
      </c>
      <c r="K196" s="83" t="s">
        <v>5379</v>
      </c>
      <c r="L196" s="89" t="s">
        <v>6071</v>
      </c>
    </row>
    <row r="197" ht="24.75" customHeight="1">
      <c r="A197" s="76" t="s">
        <v>83</v>
      </c>
      <c r="B197" s="76" t="s">
        <v>104</v>
      </c>
      <c r="C197" s="76" t="s">
        <v>175</v>
      </c>
      <c r="D197" s="83">
        <v>42.0</v>
      </c>
      <c r="E197" s="91" t="s">
        <v>5933</v>
      </c>
      <c r="F197" s="97" t="s">
        <v>5934</v>
      </c>
      <c r="G197" s="97" t="s">
        <v>5935</v>
      </c>
      <c r="H197" s="91" t="s">
        <v>5936</v>
      </c>
      <c r="I197" s="83" t="s">
        <v>71</v>
      </c>
      <c r="J197" s="83" t="s">
        <v>272</v>
      </c>
      <c r="K197" s="83" t="s">
        <v>5379</v>
      </c>
      <c r="L197" s="89" t="s">
        <v>5854</v>
      </c>
    </row>
    <row r="198" ht="24.75" customHeight="1">
      <c r="A198" s="76" t="s">
        <v>83</v>
      </c>
      <c r="B198" s="76" t="s">
        <v>104</v>
      </c>
      <c r="C198" s="76" t="s">
        <v>175</v>
      </c>
      <c r="D198" s="83">
        <v>43.0</v>
      </c>
      <c r="E198" s="91" t="s">
        <v>5941</v>
      </c>
      <c r="F198" s="97" t="s">
        <v>5942</v>
      </c>
      <c r="G198" s="97" t="s">
        <v>5944</v>
      </c>
      <c r="H198" s="91" t="s">
        <v>5946</v>
      </c>
      <c r="I198" s="83" t="s">
        <v>71</v>
      </c>
      <c r="J198" s="83" t="s">
        <v>272</v>
      </c>
      <c r="K198" s="83" t="s">
        <v>5379</v>
      </c>
      <c r="L198" s="89" t="s">
        <v>5854</v>
      </c>
    </row>
    <row r="199" ht="24.75" customHeight="1">
      <c r="A199" s="76" t="s">
        <v>83</v>
      </c>
      <c r="B199" s="76" t="s">
        <v>104</v>
      </c>
      <c r="C199" s="76" t="s">
        <v>175</v>
      </c>
      <c r="D199" s="83">
        <v>44.0</v>
      </c>
      <c r="E199" s="91" t="s">
        <v>5947</v>
      </c>
      <c r="F199" s="97" t="s">
        <v>5948</v>
      </c>
      <c r="G199" s="97" t="s">
        <v>5948</v>
      </c>
      <c r="H199" s="91" t="s">
        <v>5949</v>
      </c>
      <c r="I199" s="83" t="s">
        <v>71</v>
      </c>
      <c r="J199" s="83" t="s">
        <v>272</v>
      </c>
      <c r="K199" s="83" t="s">
        <v>5379</v>
      </c>
      <c r="L199" s="89" t="s">
        <v>5854</v>
      </c>
    </row>
    <row r="200" ht="24.75" customHeight="1">
      <c r="A200" s="76" t="s">
        <v>83</v>
      </c>
      <c r="B200" s="76" t="s">
        <v>104</v>
      </c>
      <c r="C200" s="76" t="s">
        <v>175</v>
      </c>
      <c r="D200" s="83">
        <v>45.0</v>
      </c>
      <c r="E200" s="91">
        <v>7067.0</v>
      </c>
      <c r="F200" s="180" t="s">
        <v>5781</v>
      </c>
      <c r="G200" s="97" t="s">
        <v>5782</v>
      </c>
      <c r="H200" s="588">
        <v>8.2234183413E10</v>
      </c>
      <c r="I200" s="83" t="s">
        <v>71</v>
      </c>
      <c r="J200" s="83"/>
      <c r="K200" s="83" t="s">
        <v>396</v>
      </c>
      <c r="L200" s="743" t="s">
        <v>6076</v>
      </c>
    </row>
    <row r="201" ht="24.75" customHeight="1">
      <c r="A201" s="76" t="s">
        <v>83</v>
      </c>
      <c r="B201" s="76" t="s">
        <v>104</v>
      </c>
      <c r="C201" s="76" t="s">
        <v>175</v>
      </c>
      <c r="D201" s="83">
        <v>46.0</v>
      </c>
      <c r="E201" s="91" t="s">
        <v>6077</v>
      </c>
      <c r="F201" s="97" t="s">
        <v>6078</v>
      </c>
      <c r="G201" s="97" t="s">
        <v>6079</v>
      </c>
      <c r="H201" s="91" t="s">
        <v>6080</v>
      </c>
      <c r="I201" s="83" t="s">
        <v>5377</v>
      </c>
      <c r="J201" s="83" t="s">
        <v>272</v>
      </c>
      <c r="K201" s="83" t="s">
        <v>5379</v>
      </c>
      <c r="L201" s="89" t="s">
        <v>6081</v>
      </c>
    </row>
    <row r="202" ht="24.75" customHeight="1">
      <c r="A202" s="76" t="s">
        <v>83</v>
      </c>
      <c r="B202" s="76" t="s">
        <v>104</v>
      </c>
      <c r="C202" s="76" t="s">
        <v>175</v>
      </c>
      <c r="D202" s="83">
        <v>47.0</v>
      </c>
      <c r="E202" s="744" t="s">
        <v>2665</v>
      </c>
      <c r="F202" s="745" t="s">
        <v>2666</v>
      </c>
      <c r="G202" s="745" t="s">
        <v>2666</v>
      </c>
      <c r="H202" s="744" t="s">
        <v>2667</v>
      </c>
      <c r="I202" s="83" t="s">
        <v>70</v>
      </c>
      <c r="J202" s="185"/>
      <c r="K202" s="179" t="s">
        <v>396</v>
      </c>
      <c r="L202" s="89" t="s">
        <v>6087</v>
      </c>
    </row>
    <row r="203" ht="24.75" customHeight="1">
      <c r="A203" s="76" t="s">
        <v>83</v>
      </c>
      <c r="B203" s="76" t="s">
        <v>104</v>
      </c>
      <c r="C203" s="76" t="s">
        <v>163</v>
      </c>
      <c r="D203" s="83">
        <v>1.0</v>
      </c>
      <c r="E203" s="91" t="s">
        <v>5660</v>
      </c>
      <c r="F203" s="97" t="s">
        <v>5661</v>
      </c>
      <c r="G203" s="97" t="s">
        <v>5663</v>
      </c>
      <c r="H203" s="91" t="s">
        <v>5664</v>
      </c>
      <c r="I203" s="83" t="s">
        <v>70</v>
      </c>
      <c r="J203" s="83" t="s">
        <v>272</v>
      </c>
      <c r="K203" s="83" t="s">
        <v>396</v>
      </c>
      <c r="L203" s="89" t="s">
        <v>6089</v>
      </c>
    </row>
    <row r="204" ht="24.75" customHeight="1">
      <c r="A204" s="76" t="s">
        <v>83</v>
      </c>
      <c r="B204" s="76" t="s">
        <v>104</v>
      </c>
      <c r="C204" s="76" t="s">
        <v>163</v>
      </c>
      <c r="D204" s="83">
        <v>2.0</v>
      </c>
      <c r="E204" s="91" t="s">
        <v>5669</v>
      </c>
      <c r="F204" s="97" t="s">
        <v>5670</v>
      </c>
      <c r="G204" s="97" t="s">
        <v>5671</v>
      </c>
      <c r="H204" s="91" t="s">
        <v>5672</v>
      </c>
      <c r="I204" s="83" t="s">
        <v>5377</v>
      </c>
      <c r="J204" s="83" t="s">
        <v>272</v>
      </c>
      <c r="K204" s="83" t="s">
        <v>5379</v>
      </c>
      <c r="L204" s="89" t="s">
        <v>5386</v>
      </c>
    </row>
    <row r="205" ht="24.75" customHeight="1">
      <c r="A205" s="76" t="s">
        <v>83</v>
      </c>
      <c r="B205" s="76" t="s">
        <v>104</v>
      </c>
      <c r="C205" s="76" t="s">
        <v>163</v>
      </c>
      <c r="D205" s="83">
        <v>3.0</v>
      </c>
      <c r="E205" s="91" t="s">
        <v>5830</v>
      </c>
      <c r="F205" s="97" t="s">
        <v>5831</v>
      </c>
      <c r="G205" s="97" t="s">
        <v>5832</v>
      </c>
      <c r="H205" s="91" t="s">
        <v>5833</v>
      </c>
      <c r="I205" s="83" t="s">
        <v>5377</v>
      </c>
      <c r="J205" s="83" t="s">
        <v>272</v>
      </c>
      <c r="K205" s="83" t="s">
        <v>5379</v>
      </c>
      <c r="L205" s="89" t="s">
        <v>6090</v>
      </c>
    </row>
    <row r="206" ht="24.75" customHeight="1">
      <c r="A206" s="76" t="s">
        <v>83</v>
      </c>
      <c r="B206" s="76" t="s">
        <v>104</v>
      </c>
      <c r="C206" s="76" t="s">
        <v>163</v>
      </c>
      <c r="D206" s="83">
        <v>4.0</v>
      </c>
      <c r="E206" s="91" t="s">
        <v>6092</v>
      </c>
      <c r="F206" s="97" t="s">
        <v>6094</v>
      </c>
      <c r="G206" s="97" t="s">
        <v>6096</v>
      </c>
      <c r="H206" s="91" t="s">
        <v>6097</v>
      </c>
      <c r="I206" s="83" t="s">
        <v>71</v>
      </c>
      <c r="J206" s="83" t="s">
        <v>272</v>
      </c>
      <c r="K206" s="83" t="s">
        <v>396</v>
      </c>
      <c r="L206" s="89" t="s">
        <v>6100</v>
      </c>
    </row>
    <row r="207" ht="24.75" customHeight="1">
      <c r="A207" s="76" t="s">
        <v>83</v>
      </c>
      <c r="B207" s="76" t="s">
        <v>104</v>
      </c>
      <c r="C207" s="76" t="s">
        <v>163</v>
      </c>
      <c r="D207" s="83">
        <v>5.0</v>
      </c>
      <c r="E207" s="91" t="s">
        <v>5674</v>
      </c>
      <c r="F207" s="97" t="s">
        <v>5675</v>
      </c>
      <c r="G207" s="97" t="s">
        <v>5676</v>
      </c>
      <c r="H207" s="91" t="s">
        <v>5677</v>
      </c>
      <c r="I207" s="83" t="s">
        <v>70</v>
      </c>
      <c r="J207" s="83" t="s">
        <v>272</v>
      </c>
      <c r="K207" s="83" t="s">
        <v>396</v>
      </c>
      <c r="L207" s="89" t="s">
        <v>6101</v>
      </c>
    </row>
    <row r="208" ht="24.75" customHeight="1">
      <c r="A208" s="76" t="s">
        <v>83</v>
      </c>
      <c r="B208" s="76" t="s">
        <v>104</v>
      </c>
      <c r="C208" s="76" t="s">
        <v>163</v>
      </c>
      <c r="D208" s="83">
        <v>6.0</v>
      </c>
      <c r="E208" s="91" t="s">
        <v>5679</v>
      </c>
      <c r="F208" s="97" t="s">
        <v>5680</v>
      </c>
      <c r="G208" s="97" t="s">
        <v>3938</v>
      </c>
      <c r="H208" s="91" t="s">
        <v>5681</v>
      </c>
      <c r="I208" s="83" t="s">
        <v>70</v>
      </c>
      <c r="J208" s="83" t="s">
        <v>272</v>
      </c>
      <c r="K208" s="83" t="s">
        <v>396</v>
      </c>
      <c r="L208" s="89" t="s">
        <v>6102</v>
      </c>
    </row>
    <row r="209" ht="24.75" customHeight="1">
      <c r="A209" s="76" t="s">
        <v>83</v>
      </c>
      <c r="B209" s="76" t="s">
        <v>104</v>
      </c>
      <c r="C209" s="76" t="s">
        <v>163</v>
      </c>
      <c r="D209" s="83">
        <v>7.0</v>
      </c>
      <c r="E209" s="91" t="s">
        <v>5685</v>
      </c>
      <c r="F209" s="97" t="s">
        <v>5686</v>
      </c>
      <c r="G209" s="97" t="s">
        <v>5686</v>
      </c>
      <c r="H209" s="91" t="s">
        <v>5687</v>
      </c>
      <c r="I209" s="83" t="s">
        <v>70</v>
      </c>
      <c r="J209" s="83" t="s">
        <v>272</v>
      </c>
      <c r="K209" s="83" t="s">
        <v>396</v>
      </c>
      <c r="L209" s="89" t="s">
        <v>6104</v>
      </c>
    </row>
    <row r="210" ht="24.75" customHeight="1">
      <c r="A210" s="76" t="s">
        <v>83</v>
      </c>
      <c r="B210" s="76" t="s">
        <v>104</v>
      </c>
      <c r="C210" s="76" t="s">
        <v>163</v>
      </c>
      <c r="D210" s="83">
        <v>8.0</v>
      </c>
      <c r="E210" s="91" t="s">
        <v>5911</v>
      </c>
      <c r="F210" s="97" t="s">
        <v>5912</v>
      </c>
      <c r="G210" s="97" t="s">
        <v>5913</v>
      </c>
      <c r="H210" s="91" t="s">
        <v>5914</v>
      </c>
      <c r="I210" s="83" t="s">
        <v>5377</v>
      </c>
      <c r="J210" s="83" t="s">
        <v>272</v>
      </c>
      <c r="K210" s="83" t="s">
        <v>5379</v>
      </c>
      <c r="L210" s="89" t="s">
        <v>6109</v>
      </c>
    </row>
    <row r="211" ht="24.75" customHeight="1">
      <c r="A211" s="76" t="s">
        <v>83</v>
      </c>
      <c r="B211" s="76" t="s">
        <v>104</v>
      </c>
      <c r="C211" s="76" t="s">
        <v>163</v>
      </c>
      <c r="D211" s="83">
        <v>9.0</v>
      </c>
      <c r="E211" s="91" t="s">
        <v>5915</v>
      </c>
      <c r="F211" s="97" t="s">
        <v>5916</v>
      </c>
      <c r="G211" s="97" t="s">
        <v>5917</v>
      </c>
      <c r="H211" s="91" t="s">
        <v>5918</v>
      </c>
      <c r="I211" s="83" t="s">
        <v>5377</v>
      </c>
      <c r="J211" s="83" t="s">
        <v>272</v>
      </c>
      <c r="K211" s="83" t="s">
        <v>5379</v>
      </c>
      <c r="L211" s="89" t="s">
        <v>6110</v>
      </c>
    </row>
    <row r="212" ht="24.75" customHeight="1">
      <c r="A212" s="76" t="s">
        <v>83</v>
      </c>
      <c r="B212" s="76" t="s">
        <v>104</v>
      </c>
      <c r="C212" s="76" t="s">
        <v>163</v>
      </c>
      <c r="D212" s="83">
        <v>10.0</v>
      </c>
      <c r="E212" s="91" t="s">
        <v>5925</v>
      </c>
      <c r="F212" s="97" t="s">
        <v>5926</v>
      </c>
      <c r="G212" s="97" t="s">
        <v>5927</v>
      </c>
      <c r="H212" s="91" t="s">
        <v>5928</v>
      </c>
      <c r="I212" s="83" t="s">
        <v>5377</v>
      </c>
      <c r="J212" s="83" t="s">
        <v>272</v>
      </c>
      <c r="K212" s="83" t="s">
        <v>5379</v>
      </c>
      <c r="L212" s="89" t="s">
        <v>6111</v>
      </c>
    </row>
    <row r="213" ht="24.75" customHeight="1">
      <c r="A213" s="76" t="s">
        <v>83</v>
      </c>
      <c r="B213" s="76" t="s">
        <v>104</v>
      </c>
      <c r="C213" s="76" t="s">
        <v>163</v>
      </c>
      <c r="D213" s="83">
        <v>11.0</v>
      </c>
      <c r="E213" s="91" t="s">
        <v>5929</v>
      </c>
      <c r="F213" s="97" t="s">
        <v>5930</v>
      </c>
      <c r="G213" s="97" t="s">
        <v>5931</v>
      </c>
      <c r="H213" s="91" t="s">
        <v>5932</v>
      </c>
      <c r="I213" s="83" t="s">
        <v>5377</v>
      </c>
      <c r="J213" s="83" t="s">
        <v>272</v>
      </c>
      <c r="K213" s="83" t="s">
        <v>5379</v>
      </c>
      <c r="L213" s="89" t="s">
        <v>6109</v>
      </c>
    </row>
    <row r="214" ht="24.75" customHeight="1">
      <c r="A214" s="76" t="s">
        <v>83</v>
      </c>
      <c r="B214" s="76" t="s">
        <v>104</v>
      </c>
      <c r="C214" s="76" t="s">
        <v>163</v>
      </c>
      <c r="D214" s="83">
        <v>12.0</v>
      </c>
      <c r="E214" s="91" t="s">
        <v>5933</v>
      </c>
      <c r="F214" s="97" t="s">
        <v>5934</v>
      </c>
      <c r="G214" s="97" t="s">
        <v>5935</v>
      </c>
      <c r="H214" s="91" t="s">
        <v>5936</v>
      </c>
      <c r="I214" s="83" t="s">
        <v>5377</v>
      </c>
      <c r="J214" s="83" t="s">
        <v>272</v>
      </c>
      <c r="K214" s="83" t="s">
        <v>5379</v>
      </c>
      <c r="L214" s="89" t="s">
        <v>6116</v>
      </c>
    </row>
    <row r="215" ht="24.75" customHeight="1">
      <c r="A215" s="76" t="s">
        <v>83</v>
      </c>
      <c r="B215" s="76" t="s">
        <v>104</v>
      </c>
      <c r="C215" s="76" t="s">
        <v>163</v>
      </c>
      <c r="D215" s="83">
        <v>13.0</v>
      </c>
      <c r="E215" s="91" t="s">
        <v>5941</v>
      </c>
      <c r="F215" s="97" t="s">
        <v>5942</v>
      </c>
      <c r="G215" s="97" t="s">
        <v>5944</v>
      </c>
      <c r="H215" s="91" t="s">
        <v>5946</v>
      </c>
      <c r="I215" s="83" t="s">
        <v>5377</v>
      </c>
      <c r="J215" s="83" t="s">
        <v>272</v>
      </c>
      <c r="K215" s="83" t="s">
        <v>5379</v>
      </c>
      <c r="L215" s="89" t="s">
        <v>6117</v>
      </c>
    </row>
    <row r="216" ht="24.75" customHeight="1">
      <c r="A216" s="76" t="s">
        <v>83</v>
      </c>
      <c r="B216" s="76" t="s">
        <v>104</v>
      </c>
      <c r="C216" s="76" t="s">
        <v>163</v>
      </c>
      <c r="D216" s="83">
        <v>14.0</v>
      </c>
      <c r="E216" s="91" t="s">
        <v>6118</v>
      </c>
      <c r="F216" s="97" t="s">
        <v>6119</v>
      </c>
      <c r="G216" s="97" t="s">
        <v>6120</v>
      </c>
      <c r="H216" s="91" t="s">
        <v>6121</v>
      </c>
      <c r="I216" s="83" t="s">
        <v>70</v>
      </c>
      <c r="J216" s="83" t="s">
        <v>272</v>
      </c>
      <c r="K216" s="83" t="s">
        <v>396</v>
      </c>
      <c r="L216" s="89" t="s">
        <v>6122</v>
      </c>
    </row>
    <row r="217" ht="24.75" customHeight="1">
      <c r="A217" s="76" t="s">
        <v>83</v>
      </c>
      <c r="B217" s="76" t="s">
        <v>104</v>
      </c>
      <c r="C217" s="76" t="s">
        <v>163</v>
      </c>
      <c r="D217" s="83">
        <v>15.0</v>
      </c>
      <c r="E217" s="91" t="s">
        <v>5897</v>
      </c>
      <c r="F217" s="97" t="s">
        <v>5898</v>
      </c>
      <c r="G217" s="97" t="s">
        <v>253</v>
      </c>
      <c r="H217" s="91" t="s">
        <v>5899</v>
      </c>
      <c r="I217" s="83" t="s">
        <v>70</v>
      </c>
      <c r="J217" s="83" t="s">
        <v>272</v>
      </c>
      <c r="K217" s="83" t="s">
        <v>396</v>
      </c>
      <c r="L217" s="89" t="s">
        <v>6126</v>
      </c>
    </row>
    <row r="218" ht="24.75" customHeight="1">
      <c r="A218" s="76" t="s">
        <v>83</v>
      </c>
      <c r="B218" s="76" t="s">
        <v>104</v>
      </c>
      <c r="C218" s="76" t="s">
        <v>163</v>
      </c>
      <c r="D218" s="83">
        <v>16.0</v>
      </c>
      <c r="E218" s="91" t="s">
        <v>2391</v>
      </c>
      <c r="F218" s="97" t="s">
        <v>2392</v>
      </c>
      <c r="G218" s="97" t="s">
        <v>5900</v>
      </c>
      <c r="H218" s="91" t="s">
        <v>5901</v>
      </c>
      <c r="I218" s="83" t="s">
        <v>71</v>
      </c>
      <c r="J218" s="83" t="s">
        <v>272</v>
      </c>
      <c r="K218" s="83" t="s">
        <v>396</v>
      </c>
      <c r="L218" s="89" t="s">
        <v>6128</v>
      </c>
    </row>
    <row r="219" ht="24.75" customHeight="1">
      <c r="A219" s="76" t="s">
        <v>83</v>
      </c>
      <c r="B219" s="76" t="s">
        <v>104</v>
      </c>
      <c r="C219" s="76" t="s">
        <v>163</v>
      </c>
      <c r="D219" s="83">
        <v>17.0</v>
      </c>
      <c r="E219" s="91" t="s">
        <v>5947</v>
      </c>
      <c r="F219" s="97" t="s">
        <v>5948</v>
      </c>
      <c r="G219" s="97" t="s">
        <v>5948</v>
      </c>
      <c r="H219" s="91" t="s">
        <v>5949</v>
      </c>
      <c r="I219" s="83" t="s">
        <v>5377</v>
      </c>
      <c r="J219" s="83" t="s">
        <v>272</v>
      </c>
      <c r="K219" s="83" t="s">
        <v>5379</v>
      </c>
      <c r="L219" s="89" t="s">
        <v>6130</v>
      </c>
    </row>
    <row r="220" ht="24.75" customHeight="1">
      <c r="A220" s="76" t="s">
        <v>83</v>
      </c>
      <c r="B220" s="76" t="s">
        <v>104</v>
      </c>
      <c r="C220" s="76" t="s">
        <v>163</v>
      </c>
      <c r="D220" s="83">
        <v>18.0</v>
      </c>
      <c r="E220" s="91" t="s">
        <v>5510</v>
      </c>
      <c r="F220" s="97" t="s">
        <v>5512</v>
      </c>
      <c r="G220" s="97" t="s">
        <v>5514</v>
      </c>
      <c r="H220" s="91" t="s">
        <v>5516</v>
      </c>
      <c r="I220" s="83" t="s">
        <v>70</v>
      </c>
      <c r="J220" s="83" t="s">
        <v>272</v>
      </c>
      <c r="K220" s="83" t="s">
        <v>396</v>
      </c>
      <c r="L220" s="89" t="s">
        <v>6133</v>
      </c>
    </row>
    <row r="221" ht="24.75" customHeight="1">
      <c r="A221" s="76" t="s">
        <v>83</v>
      </c>
      <c r="B221" s="76" t="s">
        <v>104</v>
      </c>
      <c r="C221" s="76" t="s">
        <v>163</v>
      </c>
      <c r="D221" s="83">
        <v>19.0</v>
      </c>
      <c r="E221" s="91" t="s">
        <v>5903</v>
      </c>
      <c r="F221" s="97" t="s">
        <v>5904</v>
      </c>
      <c r="G221" s="97" t="s">
        <v>5906</v>
      </c>
      <c r="H221" s="91" t="s">
        <v>5908</v>
      </c>
      <c r="I221" s="83" t="s">
        <v>70</v>
      </c>
      <c r="J221" s="83" t="s">
        <v>272</v>
      </c>
      <c r="K221" s="83" t="s">
        <v>5379</v>
      </c>
      <c r="L221" s="89" t="s">
        <v>6063</v>
      </c>
    </row>
    <row r="222" ht="24.75" customHeight="1">
      <c r="A222" s="76" t="s">
        <v>83</v>
      </c>
      <c r="B222" s="76" t="s">
        <v>104</v>
      </c>
      <c r="C222" s="76" t="s">
        <v>163</v>
      </c>
      <c r="D222" s="83">
        <v>20.0</v>
      </c>
      <c r="E222" s="91" t="s">
        <v>5492</v>
      </c>
      <c r="F222" s="97" t="s">
        <v>5493</v>
      </c>
      <c r="G222" s="97" t="s">
        <v>5494</v>
      </c>
      <c r="H222" s="91" t="s">
        <v>5495</v>
      </c>
      <c r="I222" s="83" t="s">
        <v>71</v>
      </c>
      <c r="J222" s="83" t="s">
        <v>272</v>
      </c>
      <c r="K222" s="83" t="s">
        <v>396</v>
      </c>
      <c r="L222" s="89" t="s">
        <v>6137</v>
      </c>
    </row>
    <row r="223" ht="24.75" customHeight="1">
      <c r="A223" s="76" t="s">
        <v>83</v>
      </c>
      <c r="B223" s="76" t="s">
        <v>104</v>
      </c>
      <c r="C223" s="76" t="s">
        <v>163</v>
      </c>
      <c r="D223" s="83">
        <v>21.0</v>
      </c>
      <c r="E223" s="91" t="s">
        <v>6048</v>
      </c>
      <c r="F223" s="97" t="s">
        <v>6049</v>
      </c>
      <c r="G223" s="97" t="s">
        <v>253</v>
      </c>
      <c r="H223" s="91" t="s">
        <v>6050</v>
      </c>
      <c r="I223" s="83" t="s">
        <v>5377</v>
      </c>
      <c r="J223" s="83" t="s">
        <v>272</v>
      </c>
      <c r="K223" s="83" t="s">
        <v>5379</v>
      </c>
      <c r="L223" s="89" t="s">
        <v>5525</v>
      </c>
    </row>
    <row r="224" ht="24.75" customHeight="1">
      <c r="A224" s="76" t="s">
        <v>83</v>
      </c>
      <c r="B224" s="76" t="s">
        <v>104</v>
      </c>
      <c r="C224" s="76" t="s">
        <v>163</v>
      </c>
      <c r="D224" s="83">
        <v>22.0</v>
      </c>
      <c r="E224" s="91" t="s">
        <v>5893</v>
      </c>
      <c r="F224" s="97" t="s">
        <v>5894</v>
      </c>
      <c r="G224" s="97" t="s">
        <v>5732</v>
      </c>
      <c r="H224" s="91" t="s">
        <v>5895</v>
      </c>
      <c r="I224" s="83" t="s">
        <v>5377</v>
      </c>
      <c r="J224" s="83" t="s">
        <v>272</v>
      </c>
      <c r="K224" s="83" t="s">
        <v>5379</v>
      </c>
      <c r="L224" s="89" t="s">
        <v>5848</v>
      </c>
    </row>
    <row r="225" ht="24.75" customHeight="1">
      <c r="A225" s="76" t="s">
        <v>83</v>
      </c>
      <c r="B225" s="76" t="s">
        <v>104</v>
      </c>
      <c r="C225" s="76" t="s">
        <v>163</v>
      </c>
      <c r="D225" s="83">
        <v>23.0</v>
      </c>
      <c r="E225" s="91" t="s">
        <v>6077</v>
      </c>
      <c r="F225" s="97" t="s">
        <v>6078</v>
      </c>
      <c r="G225" s="97" t="s">
        <v>6079</v>
      </c>
      <c r="H225" s="91" t="s">
        <v>6080</v>
      </c>
      <c r="I225" s="83" t="s">
        <v>5377</v>
      </c>
      <c r="J225" s="83" t="s">
        <v>272</v>
      </c>
      <c r="K225" s="83" t="s">
        <v>5379</v>
      </c>
      <c r="L225" s="89" t="s">
        <v>6143</v>
      </c>
    </row>
    <row r="226" ht="24.75" customHeight="1">
      <c r="A226" s="76" t="s">
        <v>83</v>
      </c>
      <c r="B226" s="76" t="s">
        <v>104</v>
      </c>
      <c r="C226" s="76" t="s">
        <v>163</v>
      </c>
      <c r="D226" s="83">
        <v>24.0</v>
      </c>
      <c r="E226" s="76" t="s">
        <v>2116</v>
      </c>
      <c r="F226" s="88" t="s">
        <v>5800</v>
      </c>
      <c r="G226" s="88" t="s">
        <v>5800</v>
      </c>
      <c r="H226" s="76" t="s">
        <v>2116</v>
      </c>
      <c r="I226" s="83" t="s">
        <v>71</v>
      </c>
      <c r="J226" s="83" t="s">
        <v>272</v>
      </c>
      <c r="K226" s="83" t="s">
        <v>5379</v>
      </c>
      <c r="L226" s="89" t="s">
        <v>6145</v>
      </c>
    </row>
    <row r="227" ht="24.75" customHeight="1">
      <c r="A227" s="76" t="s">
        <v>83</v>
      </c>
      <c r="B227" s="76" t="s">
        <v>104</v>
      </c>
      <c r="C227" s="76" t="s">
        <v>163</v>
      </c>
      <c r="D227" s="83">
        <v>25.0</v>
      </c>
      <c r="E227" s="76" t="s">
        <v>2116</v>
      </c>
      <c r="F227" s="96" t="s">
        <v>1217</v>
      </c>
      <c r="G227" s="96" t="s">
        <v>1217</v>
      </c>
      <c r="H227" s="76" t="s">
        <v>2116</v>
      </c>
      <c r="I227" s="83" t="s">
        <v>71</v>
      </c>
      <c r="J227" s="83" t="s">
        <v>299</v>
      </c>
      <c r="K227" s="83" t="s">
        <v>396</v>
      </c>
      <c r="L227" s="743" t="s">
        <v>6151</v>
      </c>
    </row>
    <row r="228" ht="24.75" customHeight="1">
      <c r="A228" s="76" t="s">
        <v>83</v>
      </c>
      <c r="B228" s="76" t="s">
        <v>104</v>
      </c>
      <c r="C228" s="76" t="s">
        <v>163</v>
      </c>
      <c r="D228" s="83">
        <v>26.0</v>
      </c>
      <c r="E228" s="76" t="s">
        <v>6019</v>
      </c>
      <c r="F228" s="88" t="s">
        <v>6020</v>
      </c>
      <c r="G228" s="88" t="s">
        <v>6021</v>
      </c>
      <c r="H228" s="76" t="s">
        <v>6022</v>
      </c>
      <c r="I228" s="83" t="s">
        <v>6152</v>
      </c>
      <c r="J228" s="83"/>
      <c r="K228" s="83" t="s">
        <v>396</v>
      </c>
      <c r="L228" s="89" t="s">
        <v>6153</v>
      </c>
    </row>
    <row r="229" ht="24.75" customHeight="1">
      <c r="A229" s="76" t="s">
        <v>83</v>
      </c>
      <c r="B229" s="76" t="s">
        <v>104</v>
      </c>
      <c r="C229" s="76" t="s">
        <v>163</v>
      </c>
      <c r="D229" s="83">
        <v>27.0</v>
      </c>
      <c r="E229" s="91" t="s">
        <v>2469</v>
      </c>
      <c r="F229" s="97" t="s">
        <v>2471</v>
      </c>
      <c r="G229" s="97" t="s">
        <v>2474</v>
      </c>
      <c r="H229" s="91" t="s">
        <v>2476</v>
      </c>
      <c r="I229" s="83" t="s">
        <v>71</v>
      </c>
      <c r="J229" s="83" t="s">
        <v>382</v>
      </c>
      <c r="K229" s="83" t="s">
        <v>396</v>
      </c>
      <c r="L229" s="89" t="s">
        <v>6160</v>
      </c>
    </row>
    <row r="230" ht="24.75" customHeight="1">
      <c r="A230" s="76" t="s">
        <v>83</v>
      </c>
      <c r="B230" s="76" t="s">
        <v>104</v>
      </c>
      <c r="C230" s="76" t="s">
        <v>163</v>
      </c>
      <c r="D230" s="83">
        <v>28.0</v>
      </c>
      <c r="E230" s="91">
        <v>8565.0</v>
      </c>
      <c r="F230" s="180" t="s">
        <v>3218</v>
      </c>
      <c r="G230" s="97" t="s">
        <v>6007</v>
      </c>
      <c r="H230" s="588">
        <v>8.2135853016E10</v>
      </c>
      <c r="I230" s="83" t="s">
        <v>71</v>
      </c>
      <c r="J230" s="83"/>
      <c r="K230" s="83" t="s">
        <v>396</v>
      </c>
      <c r="L230" s="89" t="s">
        <v>6161</v>
      </c>
    </row>
    <row r="231" ht="24.75" customHeight="1">
      <c r="A231" s="76" t="s">
        <v>83</v>
      </c>
      <c r="B231" s="76" t="s">
        <v>104</v>
      </c>
      <c r="C231" s="76" t="s">
        <v>163</v>
      </c>
      <c r="D231" s="83">
        <v>29.0</v>
      </c>
      <c r="E231" s="91" t="s">
        <v>2490</v>
      </c>
      <c r="F231" s="97" t="s">
        <v>2492</v>
      </c>
      <c r="G231" s="97" t="s">
        <v>2496</v>
      </c>
      <c r="H231" s="91" t="s">
        <v>2497</v>
      </c>
      <c r="I231" s="83" t="s">
        <v>71</v>
      </c>
      <c r="J231" s="83" t="s">
        <v>382</v>
      </c>
      <c r="K231" s="83" t="s">
        <v>5379</v>
      </c>
      <c r="L231" s="89" t="s">
        <v>6166</v>
      </c>
    </row>
    <row r="232" ht="24.75" customHeight="1">
      <c r="A232" s="76" t="s">
        <v>83</v>
      </c>
      <c r="B232" s="76" t="s">
        <v>104</v>
      </c>
      <c r="C232" s="76" t="s">
        <v>163</v>
      </c>
      <c r="D232" s="83">
        <v>30.0</v>
      </c>
      <c r="E232" s="91" t="s">
        <v>2500</v>
      </c>
      <c r="F232" s="97" t="s">
        <v>2501</v>
      </c>
      <c r="G232" s="97" t="s">
        <v>2503</v>
      </c>
      <c r="H232" s="91" t="s">
        <v>2506</v>
      </c>
      <c r="I232" s="83" t="s">
        <v>71</v>
      </c>
      <c r="J232" s="83" t="s">
        <v>382</v>
      </c>
      <c r="K232" s="83" t="s">
        <v>5379</v>
      </c>
      <c r="L232" s="89" t="s">
        <v>6166</v>
      </c>
    </row>
    <row r="233" ht="24.75" customHeight="1">
      <c r="A233" s="76" t="s">
        <v>83</v>
      </c>
      <c r="B233" s="76" t="s">
        <v>104</v>
      </c>
      <c r="C233" s="76" t="s">
        <v>163</v>
      </c>
      <c r="D233" s="83">
        <v>31.0</v>
      </c>
      <c r="E233" s="91" t="s">
        <v>1749</v>
      </c>
      <c r="F233" s="97" t="s">
        <v>1750</v>
      </c>
      <c r="G233" s="97" t="s">
        <v>1751</v>
      </c>
      <c r="H233" s="91" t="s">
        <v>1752</v>
      </c>
      <c r="I233" s="83" t="s">
        <v>71</v>
      </c>
      <c r="J233" s="83" t="s">
        <v>382</v>
      </c>
      <c r="K233" s="83" t="s">
        <v>5379</v>
      </c>
      <c r="L233" s="89" t="s">
        <v>6166</v>
      </c>
    </row>
    <row r="234" ht="24.75" customHeight="1">
      <c r="A234" s="76" t="s">
        <v>83</v>
      </c>
      <c r="B234" s="76" t="s">
        <v>104</v>
      </c>
      <c r="C234" s="76" t="s">
        <v>163</v>
      </c>
      <c r="D234" s="83">
        <v>32.0</v>
      </c>
      <c r="E234" s="91" t="s">
        <v>5979</v>
      </c>
      <c r="F234" s="97" t="s">
        <v>5980</v>
      </c>
      <c r="G234" s="97" t="s">
        <v>5981</v>
      </c>
      <c r="H234" s="91" t="s">
        <v>5982</v>
      </c>
      <c r="I234" s="83" t="s">
        <v>71</v>
      </c>
      <c r="J234" s="83" t="s">
        <v>382</v>
      </c>
      <c r="K234" s="83" t="s">
        <v>5379</v>
      </c>
      <c r="L234" s="89" t="s">
        <v>6166</v>
      </c>
    </row>
    <row r="235" ht="24.75" customHeight="1">
      <c r="A235" s="76" t="s">
        <v>83</v>
      </c>
      <c r="B235" s="76" t="s">
        <v>104</v>
      </c>
      <c r="C235" s="76" t="s">
        <v>163</v>
      </c>
      <c r="D235" s="83">
        <v>33.0</v>
      </c>
      <c r="E235" s="91" t="s">
        <v>1916</v>
      </c>
      <c r="F235" s="97" t="s">
        <v>1917</v>
      </c>
      <c r="G235" s="97" t="s">
        <v>1918</v>
      </c>
      <c r="H235" s="91" t="s">
        <v>1920</v>
      </c>
      <c r="I235" s="83" t="s">
        <v>71</v>
      </c>
      <c r="J235" s="83" t="s">
        <v>382</v>
      </c>
      <c r="K235" s="83" t="s">
        <v>5379</v>
      </c>
      <c r="L235" s="89" t="s">
        <v>6166</v>
      </c>
    </row>
    <row r="236" ht="24.75" customHeight="1">
      <c r="A236" s="76" t="s">
        <v>83</v>
      </c>
      <c r="B236" s="76" t="s">
        <v>104</v>
      </c>
      <c r="C236" s="76" t="s">
        <v>163</v>
      </c>
      <c r="D236" s="83">
        <v>34.0</v>
      </c>
      <c r="E236" s="91" t="s">
        <v>2556</v>
      </c>
      <c r="F236" s="97" t="s">
        <v>2558</v>
      </c>
      <c r="G236" s="97" t="s">
        <v>2559</v>
      </c>
      <c r="H236" s="91" t="s">
        <v>2560</v>
      </c>
      <c r="I236" s="83" t="s">
        <v>71</v>
      </c>
      <c r="J236" s="83" t="s">
        <v>382</v>
      </c>
      <c r="K236" s="83" t="s">
        <v>5379</v>
      </c>
      <c r="L236" s="89" t="s">
        <v>6166</v>
      </c>
    </row>
    <row r="237" ht="24.75" customHeight="1">
      <c r="A237" s="76" t="s">
        <v>83</v>
      </c>
      <c r="B237" s="76" t="s">
        <v>104</v>
      </c>
      <c r="C237" s="76" t="s">
        <v>163</v>
      </c>
      <c r="D237" s="83">
        <v>35.0</v>
      </c>
      <c r="E237" s="91" t="s">
        <v>5990</v>
      </c>
      <c r="F237" s="97" t="s">
        <v>5991</v>
      </c>
      <c r="G237" s="97" t="s">
        <v>5992</v>
      </c>
      <c r="H237" s="91" t="s">
        <v>5993</v>
      </c>
      <c r="I237" s="83" t="s">
        <v>71</v>
      </c>
      <c r="J237" s="83" t="s">
        <v>382</v>
      </c>
      <c r="K237" s="83" t="s">
        <v>5379</v>
      </c>
      <c r="L237" s="89" t="s">
        <v>6166</v>
      </c>
    </row>
    <row r="238" ht="24.75" customHeight="1">
      <c r="A238" s="76" t="s">
        <v>83</v>
      </c>
      <c r="B238" s="76" t="s">
        <v>104</v>
      </c>
      <c r="C238" s="76" t="s">
        <v>163</v>
      </c>
      <c r="D238" s="83">
        <v>36.0</v>
      </c>
      <c r="E238" s="91" t="s">
        <v>5432</v>
      </c>
      <c r="F238" s="97" t="s">
        <v>5433</v>
      </c>
      <c r="G238" s="97" t="s">
        <v>5435</v>
      </c>
      <c r="H238" s="91" t="s">
        <v>5436</v>
      </c>
      <c r="I238" s="83" t="s">
        <v>71</v>
      </c>
      <c r="J238" s="83" t="s">
        <v>382</v>
      </c>
      <c r="K238" s="83" t="s">
        <v>5379</v>
      </c>
      <c r="L238" s="89" t="s">
        <v>6166</v>
      </c>
    </row>
    <row r="239" ht="24.75" customHeight="1">
      <c r="A239" s="76" t="s">
        <v>83</v>
      </c>
      <c r="B239" s="76" t="s">
        <v>104</v>
      </c>
      <c r="C239" s="76" t="s">
        <v>163</v>
      </c>
      <c r="D239" s="83">
        <v>37.0</v>
      </c>
      <c r="E239" s="91" t="s">
        <v>6000</v>
      </c>
      <c r="F239" s="97" t="s">
        <v>6002</v>
      </c>
      <c r="G239" s="97" t="s">
        <v>6004</v>
      </c>
      <c r="H239" s="91" t="s">
        <v>6005</v>
      </c>
      <c r="I239" s="83" t="s">
        <v>71</v>
      </c>
      <c r="J239" s="83" t="s">
        <v>382</v>
      </c>
      <c r="K239" s="83" t="s">
        <v>5379</v>
      </c>
      <c r="L239" s="89" t="s">
        <v>6166</v>
      </c>
    </row>
    <row r="240" ht="24.75" customHeight="1">
      <c r="A240" s="76" t="s">
        <v>83</v>
      </c>
      <c r="B240" s="76" t="s">
        <v>104</v>
      </c>
      <c r="C240" s="76" t="s">
        <v>163</v>
      </c>
      <c r="D240" s="83">
        <v>38.0</v>
      </c>
      <c r="E240" s="91" t="s">
        <v>1905</v>
      </c>
      <c r="F240" s="97" t="s">
        <v>1906</v>
      </c>
      <c r="G240" s="97" t="s">
        <v>1907</v>
      </c>
      <c r="H240" s="91" t="s">
        <v>1908</v>
      </c>
      <c r="I240" s="83" t="s">
        <v>71</v>
      </c>
      <c r="J240" s="83" t="s">
        <v>382</v>
      </c>
      <c r="K240" s="83" t="s">
        <v>5379</v>
      </c>
      <c r="L240" s="89" t="s">
        <v>6166</v>
      </c>
    </row>
    <row r="241" ht="24.75" customHeight="1">
      <c r="A241" s="76" t="s">
        <v>83</v>
      </c>
      <c r="B241" s="76" t="s">
        <v>104</v>
      </c>
      <c r="C241" s="76" t="s">
        <v>6187</v>
      </c>
      <c r="D241" s="83">
        <v>1.0</v>
      </c>
      <c r="E241" s="91" t="s">
        <v>5813</v>
      </c>
      <c r="F241" s="97" t="s">
        <v>5814</v>
      </c>
      <c r="G241" s="97" t="s">
        <v>5815</v>
      </c>
      <c r="H241" s="91" t="s">
        <v>5816</v>
      </c>
      <c r="I241" s="83" t="s">
        <v>5377</v>
      </c>
      <c r="J241" s="83" t="s">
        <v>272</v>
      </c>
      <c r="K241" s="83" t="s">
        <v>5379</v>
      </c>
      <c r="L241" s="89" t="s">
        <v>6024</v>
      </c>
    </row>
    <row r="242" ht="24.75" customHeight="1">
      <c r="A242" s="76" t="s">
        <v>83</v>
      </c>
      <c r="B242" s="76" t="s">
        <v>104</v>
      </c>
      <c r="C242" s="76" t="s">
        <v>6187</v>
      </c>
      <c r="D242" s="83">
        <v>2.0</v>
      </c>
      <c r="E242" s="91" t="s">
        <v>1662</v>
      </c>
      <c r="F242" s="97" t="s">
        <v>1663</v>
      </c>
      <c r="G242" s="97" t="s">
        <v>1664</v>
      </c>
      <c r="H242" s="91" t="s">
        <v>1667</v>
      </c>
      <c r="I242" s="83" t="s">
        <v>70</v>
      </c>
      <c r="J242" s="83" t="s">
        <v>272</v>
      </c>
      <c r="K242" s="83" t="s">
        <v>396</v>
      </c>
      <c r="L242" s="89" t="s">
        <v>6189</v>
      </c>
    </row>
    <row r="243" ht="24.75" customHeight="1">
      <c r="A243" s="76" t="s">
        <v>83</v>
      </c>
      <c r="B243" s="76" t="s">
        <v>104</v>
      </c>
      <c r="C243" s="76" t="s">
        <v>6187</v>
      </c>
      <c r="D243" s="83">
        <v>3.0</v>
      </c>
      <c r="E243" s="91" t="s">
        <v>1039</v>
      </c>
      <c r="F243" s="97" t="s">
        <v>1040</v>
      </c>
      <c r="G243" s="97" t="s">
        <v>1041</v>
      </c>
      <c r="H243" s="91" t="s">
        <v>1042</v>
      </c>
      <c r="I243" s="83" t="s">
        <v>70</v>
      </c>
      <c r="J243" s="83" t="s">
        <v>272</v>
      </c>
      <c r="K243" s="83" t="s">
        <v>396</v>
      </c>
      <c r="L243" s="89" t="s">
        <v>6190</v>
      </c>
    </row>
    <row r="244" ht="24.75" customHeight="1">
      <c r="A244" s="76" t="s">
        <v>83</v>
      </c>
      <c r="B244" s="76" t="s">
        <v>104</v>
      </c>
      <c r="C244" s="76" t="s">
        <v>6187</v>
      </c>
      <c r="D244" s="83">
        <v>4.0</v>
      </c>
      <c r="E244" s="91" t="s">
        <v>2490</v>
      </c>
      <c r="F244" s="97" t="s">
        <v>2492</v>
      </c>
      <c r="G244" s="97" t="s">
        <v>2496</v>
      </c>
      <c r="H244" s="91" t="s">
        <v>2497</v>
      </c>
      <c r="I244" s="83" t="s">
        <v>71</v>
      </c>
      <c r="J244" s="83" t="s">
        <v>382</v>
      </c>
      <c r="K244" s="83" t="s">
        <v>5379</v>
      </c>
      <c r="L244" s="89" t="s">
        <v>6191</v>
      </c>
    </row>
    <row r="245" ht="24.75" customHeight="1">
      <c r="A245" s="76" t="s">
        <v>83</v>
      </c>
      <c r="B245" s="76" t="s">
        <v>104</v>
      </c>
      <c r="C245" s="76" t="s">
        <v>6187</v>
      </c>
      <c r="D245" s="83">
        <v>5.0</v>
      </c>
      <c r="E245" s="91" t="s">
        <v>2500</v>
      </c>
      <c r="F245" s="97" t="s">
        <v>2501</v>
      </c>
      <c r="G245" s="97" t="s">
        <v>2503</v>
      </c>
      <c r="H245" s="91" t="s">
        <v>2506</v>
      </c>
      <c r="I245" s="83" t="s">
        <v>5377</v>
      </c>
      <c r="J245" s="83" t="s">
        <v>382</v>
      </c>
      <c r="K245" s="83" t="s">
        <v>5379</v>
      </c>
      <c r="L245" s="89" t="s">
        <v>6192</v>
      </c>
    </row>
    <row r="246" ht="24.75" customHeight="1">
      <c r="A246" s="76" t="s">
        <v>83</v>
      </c>
      <c r="B246" s="76" t="s">
        <v>104</v>
      </c>
      <c r="C246" s="76" t="s">
        <v>6187</v>
      </c>
      <c r="D246" s="83">
        <v>6.0</v>
      </c>
      <c r="E246" s="91" t="s">
        <v>1749</v>
      </c>
      <c r="F246" s="97" t="s">
        <v>1750</v>
      </c>
      <c r="G246" s="97" t="s">
        <v>1751</v>
      </c>
      <c r="H246" s="91" t="s">
        <v>1752</v>
      </c>
      <c r="I246" s="83" t="s">
        <v>5377</v>
      </c>
      <c r="J246" s="83" t="s">
        <v>382</v>
      </c>
      <c r="K246" s="83" t="s">
        <v>5379</v>
      </c>
      <c r="L246" s="89" t="s">
        <v>6194</v>
      </c>
    </row>
    <row r="247" ht="24.75" customHeight="1">
      <c r="A247" s="76" t="s">
        <v>83</v>
      </c>
      <c r="B247" s="76" t="s">
        <v>104</v>
      </c>
      <c r="C247" s="76" t="s">
        <v>6187</v>
      </c>
      <c r="D247" s="83">
        <v>7.0</v>
      </c>
      <c r="E247" s="91" t="s">
        <v>5979</v>
      </c>
      <c r="F247" s="97" t="s">
        <v>5980</v>
      </c>
      <c r="G247" s="97" t="s">
        <v>5981</v>
      </c>
      <c r="H247" s="91" t="s">
        <v>5982</v>
      </c>
      <c r="I247" s="83" t="s">
        <v>5377</v>
      </c>
      <c r="J247" s="83" t="s">
        <v>382</v>
      </c>
      <c r="K247" s="83" t="s">
        <v>5379</v>
      </c>
      <c r="L247" s="89" t="s">
        <v>6194</v>
      </c>
    </row>
    <row r="248" ht="24.75" customHeight="1">
      <c r="A248" s="76" t="s">
        <v>83</v>
      </c>
      <c r="B248" s="76" t="s">
        <v>104</v>
      </c>
      <c r="C248" s="76" t="s">
        <v>6187</v>
      </c>
      <c r="D248" s="83">
        <v>8.0</v>
      </c>
      <c r="E248" s="91" t="s">
        <v>1916</v>
      </c>
      <c r="F248" s="97" t="s">
        <v>1917</v>
      </c>
      <c r="G248" s="97" t="s">
        <v>1918</v>
      </c>
      <c r="H248" s="91" t="s">
        <v>1920</v>
      </c>
      <c r="I248" s="83" t="s">
        <v>5377</v>
      </c>
      <c r="J248" s="83" t="s">
        <v>382</v>
      </c>
      <c r="K248" s="83" t="s">
        <v>5379</v>
      </c>
      <c r="L248" s="89" t="s">
        <v>6194</v>
      </c>
    </row>
    <row r="249" ht="24.75" customHeight="1">
      <c r="A249" s="76" t="s">
        <v>83</v>
      </c>
      <c r="B249" s="76" t="s">
        <v>104</v>
      </c>
      <c r="C249" s="76" t="s">
        <v>6187</v>
      </c>
      <c r="D249" s="83">
        <v>9.0</v>
      </c>
      <c r="E249" s="91" t="s">
        <v>2556</v>
      </c>
      <c r="F249" s="97" t="s">
        <v>2558</v>
      </c>
      <c r="G249" s="97" t="s">
        <v>2559</v>
      </c>
      <c r="H249" s="91" t="s">
        <v>2560</v>
      </c>
      <c r="I249" s="83" t="s">
        <v>5377</v>
      </c>
      <c r="J249" s="83" t="s">
        <v>382</v>
      </c>
      <c r="K249" s="83" t="s">
        <v>5379</v>
      </c>
      <c r="L249" s="89" t="s">
        <v>6194</v>
      </c>
    </row>
    <row r="250" ht="24.75" customHeight="1">
      <c r="A250" s="76" t="s">
        <v>83</v>
      </c>
      <c r="B250" s="76" t="s">
        <v>104</v>
      </c>
      <c r="C250" s="76" t="s">
        <v>6187</v>
      </c>
      <c r="D250" s="83">
        <v>10.0</v>
      </c>
      <c r="E250" s="91" t="s">
        <v>5990</v>
      </c>
      <c r="F250" s="97" t="s">
        <v>5991</v>
      </c>
      <c r="G250" s="97" t="s">
        <v>5992</v>
      </c>
      <c r="H250" s="91" t="s">
        <v>5993</v>
      </c>
      <c r="I250" s="83" t="s">
        <v>5377</v>
      </c>
      <c r="J250" s="83" t="s">
        <v>382</v>
      </c>
      <c r="K250" s="83" t="s">
        <v>5379</v>
      </c>
      <c r="L250" s="89" t="s">
        <v>6194</v>
      </c>
    </row>
    <row r="251" ht="24.75" customHeight="1">
      <c r="A251" s="76" t="s">
        <v>83</v>
      </c>
      <c r="B251" s="76" t="s">
        <v>104</v>
      </c>
      <c r="C251" s="76" t="s">
        <v>6187</v>
      </c>
      <c r="D251" s="83">
        <v>11.0</v>
      </c>
      <c r="E251" s="91" t="s">
        <v>5432</v>
      </c>
      <c r="F251" s="97" t="s">
        <v>5433</v>
      </c>
      <c r="G251" s="97" t="s">
        <v>5435</v>
      </c>
      <c r="H251" s="91" t="s">
        <v>5436</v>
      </c>
      <c r="I251" s="83" t="s">
        <v>5377</v>
      </c>
      <c r="J251" s="83" t="s">
        <v>382</v>
      </c>
      <c r="K251" s="83" t="s">
        <v>5379</v>
      </c>
      <c r="L251" s="89" t="s">
        <v>6194</v>
      </c>
    </row>
    <row r="252" ht="24.75" customHeight="1">
      <c r="A252" s="76" t="s">
        <v>83</v>
      </c>
      <c r="B252" s="76" t="s">
        <v>104</v>
      </c>
      <c r="C252" s="76" t="s">
        <v>6187</v>
      </c>
      <c r="D252" s="83">
        <v>12.0</v>
      </c>
      <c r="E252" s="91" t="s">
        <v>2469</v>
      </c>
      <c r="F252" s="97" t="s">
        <v>2471</v>
      </c>
      <c r="G252" s="97" t="s">
        <v>2474</v>
      </c>
      <c r="H252" s="91" t="s">
        <v>2476</v>
      </c>
      <c r="I252" s="83" t="s">
        <v>70</v>
      </c>
      <c r="J252" s="83" t="s">
        <v>382</v>
      </c>
      <c r="K252" s="83" t="s">
        <v>396</v>
      </c>
      <c r="L252" s="89" t="s">
        <v>6197</v>
      </c>
    </row>
    <row r="253" ht="24.75" customHeight="1">
      <c r="A253" s="76" t="s">
        <v>83</v>
      </c>
      <c r="B253" s="76" t="s">
        <v>104</v>
      </c>
      <c r="C253" s="76" t="s">
        <v>6187</v>
      </c>
      <c r="D253" s="83">
        <v>13.0</v>
      </c>
      <c r="E253" s="91" t="s">
        <v>6000</v>
      </c>
      <c r="F253" s="97" t="s">
        <v>6002</v>
      </c>
      <c r="G253" s="97" t="s">
        <v>6004</v>
      </c>
      <c r="H253" s="91" t="s">
        <v>6005</v>
      </c>
      <c r="I253" s="83" t="s">
        <v>71</v>
      </c>
      <c r="J253" s="83" t="s">
        <v>382</v>
      </c>
      <c r="K253" s="83" t="s">
        <v>5379</v>
      </c>
      <c r="L253" s="89" t="s">
        <v>6198</v>
      </c>
    </row>
    <row r="254" ht="24.75" customHeight="1">
      <c r="A254" s="76" t="s">
        <v>83</v>
      </c>
      <c r="B254" s="76" t="s">
        <v>104</v>
      </c>
      <c r="C254" s="76" t="s">
        <v>6187</v>
      </c>
      <c r="D254" s="83">
        <v>14.0</v>
      </c>
      <c r="E254" s="91" t="s">
        <v>1905</v>
      </c>
      <c r="F254" s="97" t="s">
        <v>1906</v>
      </c>
      <c r="G254" s="97" t="s">
        <v>1907</v>
      </c>
      <c r="H254" s="91" t="s">
        <v>1908</v>
      </c>
      <c r="I254" s="83" t="s">
        <v>5377</v>
      </c>
      <c r="J254" s="83" t="s">
        <v>382</v>
      </c>
      <c r="K254" s="83" t="s">
        <v>5379</v>
      </c>
      <c r="L254" s="89" t="s">
        <v>6199</v>
      </c>
    </row>
    <row r="255" ht="24.75" customHeight="1">
      <c r="A255" s="76" t="s">
        <v>83</v>
      </c>
      <c r="B255" s="76" t="s">
        <v>104</v>
      </c>
      <c r="C255" s="76" t="s">
        <v>6187</v>
      </c>
      <c r="D255" s="83">
        <v>15.0</v>
      </c>
      <c r="E255" s="76" t="s">
        <v>2116</v>
      </c>
      <c r="F255" s="88" t="s">
        <v>6200</v>
      </c>
      <c r="G255" s="88" t="s">
        <v>6200</v>
      </c>
      <c r="H255" s="76" t="s">
        <v>2116</v>
      </c>
      <c r="I255" s="83" t="s">
        <v>5377</v>
      </c>
      <c r="J255" s="83" t="s">
        <v>382</v>
      </c>
      <c r="K255" s="83" t="s">
        <v>5379</v>
      </c>
      <c r="L255" s="89" t="s">
        <v>6194</v>
      </c>
    </row>
    <row r="256" ht="24.75" customHeight="1">
      <c r="A256" s="76" t="s">
        <v>83</v>
      </c>
      <c r="B256" s="76" t="s">
        <v>104</v>
      </c>
      <c r="C256" s="76" t="s">
        <v>6187</v>
      </c>
      <c r="D256" s="83">
        <v>16.0</v>
      </c>
      <c r="E256" s="738" t="s">
        <v>1749</v>
      </c>
      <c r="F256" s="692" t="s">
        <v>1750</v>
      </c>
      <c r="G256" s="748" t="s">
        <v>1751</v>
      </c>
      <c r="H256" s="738" t="s">
        <v>1752</v>
      </c>
      <c r="I256" s="83" t="s">
        <v>71</v>
      </c>
      <c r="J256" s="83" t="s">
        <v>382</v>
      </c>
      <c r="K256" s="83" t="s">
        <v>396</v>
      </c>
      <c r="L256" s="89" t="s">
        <v>6201</v>
      </c>
    </row>
    <row r="257" ht="24.75" customHeight="1">
      <c r="A257" s="76" t="s">
        <v>83</v>
      </c>
      <c r="B257" s="76" t="s">
        <v>104</v>
      </c>
      <c r="C257" s="76" t="s">
        <v>6187</v>
      </c>
      <c r="D257" s="83">
        <v>17.0</v>
      </c>
      <c r="E257" s="91" t="s">
        <v>5652</v>
      </c>
      <c r="F257" s="97" t="s">
        <v>5653</v>
      </c>
      <c r="G257" s="97" t="s">
        <v>5654</v>
      </c>
      <c r="H257" s="91" t="s">
        <v>5655</v>
      </c>
      <c r="I257" s="83" t="s">
        <v>5377</v>
      </c>
      <c r="J257" s="83" t="s">
        <v>272</v>
      </c>
      <c r="K257" s="83" t="s">
        <v>5379</v>
      </c>
      <c r="L257" s="89" t="s">
        <v>6202</v>
      </c>
    </row>
    <row r="258" ht="24.75" customHeight="1">
      <c r="A258" s="76" t="s">
        <v>83</v>
      </c>
      <c r="B258" s="76" t="s">
        <v>104</v>
      </c>
      <c r="C258" s="76" t="s">
        <v>6187</v>
      </c>
      <c r="D258" s="83">
        <v>18.0</v>
      </c>
      <c r="E258" s="76" t="s">
        <v>2116</v>
      </c>
      <c r="F258" s="88" t="s">
        <v>5800</v>
      </c>
      <c r="G258" s="88" t="s">
        <v>5800</v>
      </c>
      <c r="H258" s="76" t="s">
        <v>2116</v>
      </c>
      <c r="I258" s="83" t="s">
        <v>71</v>
      </c>
      <c r="J258" s="83" t="s">
        <v>272</v>
      </c>
      <c r="K258" s="83" t="s">
        <v>396</v>
      </c>
      <c r="L258" s="89" t="s">
        <v>6203</v>
      </c>
    </row>
    <row r="259" ht="24.75" customHeight="1">
      <c r="A259" s="76" t="s">
        <v>83</v>
      </c>
      <c r="B259" s="76" t="s">
        <v>104</v>
      </c>
      <c r="C259" s="76" t="s">
        <v>6187</v>
      </c>
      <c r="D259" s="83">
        <v>19.0</v>
      </c>
      <c r="E259" s="76" t="s">
        <v>2116</v>
      </c>
      <c r="F259" s="88" t="s">
        <v>5802</v>
      </c>
      <c r="G259" s="88" t="s">
        <v>5802</v>
      </c>
      <c r="H259" s="76" t="s">
        <v>2116</v>
      </c>
      <c r="I259" s="83" t="s">
        <v>71</v>
      </c>
      <c r="J259" s="83" t="s">
        <v>272</v>
      </c>
      <c r="K259" s="83" t="s">
        <v>5379</v>
      </c>
      <c r="L259" s="89" t="s">
        <v>5803</v>
      </c>
    </row>
    <row r="260" ht="24.75" customHeight="1">
      <c r="A260" s="76" t="s">
        <v>83</v>
      </c>
      <c r="B260" s="76" t="s">
        <v>104</v>
      </c>
      <c r="C260" s="76" t="s">
        <v>6187</v>
      </c>
      <c r="D260" s="83">
        <v>20.0</v>
      </c>
      <c r="E260" s="76" t="s">
        <v>2375</v>
      </c>
      <c r="F260" s="88" t="s">
        <v>2376</v>
      </c>
      <c r="G260" s="88" t="s">
        <v>2378</v>
      </c>
      <c r="H260" s="76" t="s">
        <v>3390</v>
      </c>
      <c r="I260" s="83" t="s">
        <v>70</v>
      </c>
      <c r="J260" s="83" t="s">
        <v>272</v>
      </c>
      <c r="K260" s="83" t="s">
        <v>396</v>
      </c>
      <c r="L260" s="89" t="s">
        <v>6204</v>
      </c>
    </row>
    <row r="261" ht="24.75" customHeight="1">
      <c r="A261" s="76" t="s">
        <v>83</v>
      </c>
      <c r="B261" s="76" t="s">
        <v>104</v>
      </c>
      <c r="C261" s="76" t="s">
        <v>6187</v>
      </c>
      <c r="D261" s="83">
        <v>21.0</v>
      </c>
      <c r="E261" s="91">
        <v>14098.0</v>
      </c>
      <c r="F261" s="180" t="s">
        <v>3034</v>
      </c>
      <c r="G261" s="97" t="s">
        <v>6205</v>
      </c>
      <c r="H261" s="588">
        <v>8.1328341343E10</v>
      </c>
      <c r="I261" s="83" t="s">
        <v>71</v>
      </c>
      <c r="J261" s="83"/>
      <c r="K261" s="83" t="s">
        <v>396</v>
      </c>
      <c r="L261" s="89" t="s">
        <v>6206</v>
      </c>
    </row>
    <row r="262" ht="24.75" customHeight="1">
      <c r="A262" s="76" t="s">
        <v>83</v>
      </c>
      <c r="B262" s="76" t="s">
        <v>104</v>
      </c>
      <c r="C262" s="76" t="s">
        <v>6187</v>
      </c>
      <c r="D262" s="83">
        <v>22.0</v>
      </c>
      <c r="E262" s="91">
        <v>14638.0</v>
      </c>
      <c r="F262" s="180" t="s">
        <v>6207</v>
      </c>
      <c r="G262" s="97" t="s">
        <v>6208</v>
      </c>
      <c r="H262" s="588">
        <v>8.9537766108E11</v>
      </c>
      <c r="I262" s="83" t="s">
        <v>71</v>
      </c>
      <c r="J262" s="83"/>
      <c r="K262" s="83" t="s">
        <v>396</v>
      </c>
      <c r="L262" s="89" t="s">
        <v>6209</v>
      </c>
    </row>
    <row r="263" ht="24.75" customHeight="1">
      <c r="A263" s="76" t="s">
        <v>83</v>
      </c>
      <c r="B263" s="76" t="s">
        <v>104</v>
      </c>
      <c r="C263" s="76" t="s">
        <v>6187</v>
      </c>
      <c r="D263" s="83">
        <v>23.0</v>
      </c>
      <c r="E263" s="91" t="s">
        <v>5660</v>
      </c>
      <c r="F263" s="97" t="s">
        <v>5661</v>
      </c>
      <c r="G263" s="97" t="s">
        <v>5663</v>
      </c>
      <c r="H263" s="91" t="s">
        <v>5664</v>
      </c>
      <c r="I263" s="83" t="s">
        <v>5377</v>
      </c>
      <c r="J263" s="83" t="s">
        <v>272</v>
      </c>
      <c r="K263" s="83" t="s">
        <v>5379</v>
      </c>
      <c r="L263" s="89" t="s">
        <v>6030</v>
      </c>
    </row>
    <row r="264" ht="24.75" customHeight="1">
      <c r="A264" s="76" t="s">
        <v>83</v>
      </c>
      <c r="B264" s="76" t="s">
        <v>104</v>
      </c>
      <c r="C264" s="76" t="s">
        <v>6210</v>
      </c>
      <c r="D264" s="83">
        <v>1.0</v>
      </c>
      <c r="E264" s="91" t="s">
        <v>2449</v>
      </c>
      <c r="F264" s="97" t="s">
        <v>2450</v>
      </c>
      <c r="G264" s="97" t="s">
        <v>2450</v>
      </c>
      <c r="H264" s="91" t="s">
        <v>2451</v>
      </c>
      <c r="I264" s="83" t="s">
        <v>71</v>
      </c>
      <c r="J264" s="83" t="s">
        <v>382</v>
      </c>
      <c r="K264" s="83" t="s">
        <v>396</v>
      </c>
      <c r="L264" s="89" t="s">
        <v>6212</v>
      </c>
    </row>
    <row r="265" ht="24.75" customHeight="1">
      <c r="A265" s="76" t="s">
        <v>83</v>
      </c>
      <c r="B265" s="76" t="s">
        <v>104</v>
      </c>
      <c r="C265" s="76" t="s">
        <v>6210</v>
      </c>
      <c r="D265" s="83">
        <v>2.0</v>
      </c>
      <c r="E265" s="91" t="s">
        <v>6048</v>
      </c>
      <c r="F265" s="97" t="s">
        <v>6049</v>
      </c>
      <c r="G265" s="97" t="s">
        <v>253</v>
      </c>
      <c r="H265" s="91" t="s">
        <v>6050</v>
      </c>
      <c r="I265" s="83" t="s">
        <v>5377</v>
      </c>
      <c r="J265" s="83" t="s">
        <v>272</v>
      </c>
      <c r="K265" s="83" t="s">
        <v>5379</v>
      </c>
      <c r="L265" s="89" t="s">
        <v>6214</v>
      </c>
    </row>
    <row r="266" ht="24.75" customHeight="1">
      <c r="A266" s="76" t="s">
        <v>83</v>
      </c>
      <c r="B266" s="76" t="s">
        <v>104</v>
      </c>
      <c r="C266" s="76" t="s">
        <v>6210</v>
      </c>
      <c r="D266" s="83">
        <v>3.0</v>
      </c>
      <c r="E266" s="91" t="s">
        <v>5893</v>
      </c>
      <c r="F266" s="97" t="s">
        <v>5894</v>
      </c>
      <c r="G266" s="97" t="s">
        <v>5732</v>
      </c>
      <c r="H266" s="91" t="s">
        <v>5895</v>
      </c>
      <c r="I266" s="83" t="s">
        <v>5377</v>
      </c>
      <c r="J266" s="83" t="s">
        <v>272</v>
      </c>
      <c r="K266" s="83" t="s">
        <v>5379</v>
      </c>
      <c r="L266" s="89" t="s">
        <v>5525</v>
      </c>
    </row>
    <row r="267" ht="24.75" customHeight="1">
      <c r="A267" s="76" t="s">
        <v>83</v>
      </c>
      <c r="B267" s="76" t="s">
        <v>104</v>
      </c>
      <c r="C267" s="76" t="s">
        <v>6210</v>
      </c>
      <c r="D267" s="83">
        <v>4.0</v>
      </c>
      <c r="E267" s="91">
        <v>9477.0</v>
      </c>
      <c r="F267" s="180" t="s">
        <v>4571</v>
      </c>
      <c r="G267" s="97" t="s">
        <v>6220</v>
      </c>
      <c r="H267" s="588">
        <v>8.9669674929E10</v>
      </c>
      <c r="I267" s="83" t="s">
        <v>71</v>
      </c>
      <c r="J267" s="83"/>
      <c r="K267" s="83" t="s">
        <v>396</v>
      </c>
      <c r="L267" s="180" t="s">
        <v>6221</v>
      </c>
    </row>
    <row r="268" ht="24.75" customHeight="1">
      <c r="A268" s="76" t="s">
        <v>83</v>
      </c>
      <c r="B268" s="76" t="s">
        <v>104</v>
      </c>
      <c r="C268" s="76" t="s">
        <v>6210</v>
      </c>
      <c r="D268" s="83">
        <v>5.0</v>
      </c>
      <c r="E268" s="91">
        <v>14232.0</v>
      </c>
      <c r="F268" s="180" t="s">
        <v>2723</v>
      </c>
      <c r="G268" s="97" t="s">
        <v>6222</v>
      </c>
      <c r="H268" s="588">
        <v>8.1397684926E10</v>
      </c>
      <c r="I268" s="83" t="s">
        <v>71</v>
      </c>
      <c r="J268" s="83"/>
      <c r="K268" s="83" t="s">
        <v>396</v>
      </c>
      <c r="L268" s="180" t="s">
        <v>6224</v>
      </c>
    </row>
    <row r="269" ht="24.75" customHeight="1">
      <c r="A269" s="76" t="s">
        <v>83</v>
      </c>
      <c r="B269" s="76" t="s">
        <v>104</v>
      </c>
      <c r="C269" s="76" t="s">
        <v>6210</v>
      </c>
      <c r="D269" s="83">
        <v>6.0</v>
      </c>
      <c r="E269" s="76" t="s">
        <v>2923</v>
      </c>
      <c r="F269" s="97"/>
      <c r="G269" s="88" t="s">
        <v>2924</v>
      </c>
      <c r="H269" s="91"/>
      <c r="I269" s="83" t="s">
        <v>70</v>
      </c>
      <c r="J269" s="83"/>
      <c r="K269" s="83" t="s">
        <v>396</v>
      </c>
      <c r="L269" s="89" t="s">
        <v>6229</v>
      </c>
    </row>
    <row r="270" ht="24.75" customHeight="1">
      <c r="A270" s="76" t="s">
        <v>83</v>
      </c>
      <c r="B270" s="76" t="s">
        <v>104</v>
      </c>
      <c r="C270" s="76" t="s">
        <v>6210</v>
      </c>
      <c r="D270" s="83">
        <v>7.0</v>
      </c>
      <c r="E270" s="91">
        <v>13966.0</v>
      </c>
      <c r="F270" s="180" t="s">
        <v>5722</v>
      </c>
      <c r="G270" s="97" t="s">
        <v>2863</v>
      </c>
      <c r="H270" s="588">
        <v>8.2123940774E10</v>
      </c>
      <c r="I270" s="83" t="s">
        <v>71</v>
      </c>
      <c r="J270" s="83"/>
      <c r="K270" s="83" t="s">
        <v>396</v>
      </c>
      <c r="L270" s="743" t="s">
        <v>6230</v>
      </c>
    </row>
    <row r="271" ht="24.75" customHeight="1">
      <c r="A271" s="76" t="s">
        <v>83</v>
      </c>
      <c r="B271" s="76" t="s">
        <v>104</v>
      </c>
      <c r="C271" s="76" t="s">
        <v>6210</v>
      </c>
      <c r="D271" s="83">
        <v>8.0</v>
      </c>
      <c r="E271" s="91">
        <v>14450.0</v>
      </c>
      <c r="F271" s="180" t="s">
        <v>6232</v>
      </c>
      <c r="G271" s="97" t="s">
        <v>6233</v>
      </c>
      <c r="H271" s="588">
        <v>8.577577361E10</v>
      </c>
      <c r="I271" s="83" t="s">
        <v>71</v>
      </c>
      <c r="J271" s="83"/>
      <c r="K271" s="83" t="s">
        <v>396</v>
      </c>
      <c r="L271" s="743" t="s">
        <v>6234</v>
      </c>
    </row>
    <row r="272" ht="24.75" customHeight="1">
      <c r="A272" s="76" t="s">
        <v>83</v>
      </c>
      <c r="B272" s="76" t="s">
        <v>104</v>
      </c>
      <c r="C272" s="76" t="s">
        <v>6210</v>
      </c>
      <c r="D272" s="83">
        <v>9.0</v>
      </c>
      <c r="E272" s="91">
        <v>16186.0</v>
      </c>
      <c r="F272" s="180" t="s">
        <v>6235</v>
      </c>
      <c r="G272" s="97" t="s">
        <v>6237</v>
      </c>
      <c r="H272" s="588">
        <v>8.2210807123E10</v>
      </c>
      <c r="I272" s="83" t="s">
        <v>71</v>
      </c>
      <c r="J272" s="83"/>
      <c r="K272" s="83" t="s">
        <v>396</v>
      </c>
      <c r="L272" s="743" t="s">
        <v>6241</v>
      </c>
    </row>
    <row r="273" ht="24.75" customHeight="1">
      <c r="A273" s="76" t="s">
        <v>83</v>
      </c>
      <c r="B273" s="76" t="s">
        <v>104</v>
      </c>
      <c r="C273" s="76" t="s">
        <v>6210</v>
      </c>
      <c r="D273" s="83">
        <v>10.0</v>
      </c>
      <c r="E273" s="91" t="s">
        <v>6077</v>
      </c>
      <c r="F273" s="97" t="s">
        <v>6078</v>
      </c>
      <c r="G273" s="97" t="s">
        <v>6079</v>
      </c>
      <c r="H273" s="91" t="s">
        <v>6080</v>
      </c>
      <c r="I273" s="83" t="s">
        <v>5377</v>
      </c>
      <c r="J273" s="83" t="s">
        <v>272</v>
      </c>
      <c r="K273" s="83" t="s">
        <v>5379</v>
      </c>
      <c r="L273" s="89" t="s">
        <v>6243</v>
      </c>
    </row>
    <row r="274" ht="24.75" customHeight="1">
      <c r="A274" s="76" t="s">
        <v>83</v>
      </c>
      <c r="B274" s="76" t="s">
        <v>104</v>
      </c>
      <c r="C274" s="76" t="s">
        <v>6210</v>
      </c>
      <c r="D274" s="83">
        <v>11.0</v>
      </c>
      <c r="E274" s="91" t="s">
        <v>5492</v>
      </c>
      <c r="F274" s="97" t="s">
        <v>5493</v>
      </c>
      <c r="G274" s="97" t="s">
        <v>5494</v>
      </c>
      <c r="H274" s="91" t="s">
        <v>5495</v>
      </c>
      <c r="I274" s="83" t="s">
        <v>5377</v>
      </c>
      <c r="J274" s="83" t="s">
        <v>272</v>
      </c>
      <c r="K274" s="83" t="s">
        <v>5379</v>
      </c>
      <c r="L274" s="89" t="s">
        <v>6244</v>
      </c>
    </row>
    <row r="275" ht="24.75" customHeight="1">
      <c r="A275" s="76" t="s">
        <v>83</v>
      </c>
      <c r="B275" s="76" t="s">
        <v>104</v>
      </c>
      <c r="C275" s="76" t="s">
        <v>6210</v>
      </c>
      <c r="D275" s="83">
        <v>12.0</v>
      </c>
      <c r="E275" s="91">
        <v>16274.0</v>
      </c>
      <c r="F275" s="180" t="s">
        <v>3114</v>
      </c>
      <c r="G275" s="97" t="s">
        <v>3198</v>
      </c>
      <c r="H275" s="588">
        <v>8.595949036E10</v>
      </c>
      <c r="I275" s="83" t="s">
        <v>71</v>
      </c>
      <c r="J275" s="83"/>
      <c r="K275" s="83" t="s">
        <v>396</v>
      </c>
      <c r="L275" s="750" t="s">
        <v>6254</v>
      </c>
    </row>
    <row r="276" ht="24.75" customHeight="1">
      <c r="A276" s="76" t="s">
        <v>83</v>
      </c>
      <c r="B276" s="76" t="s">
        <v>104</v>
      </c>
      <c r="C276" s="76" t="s">
        <v>6210</v>
      </c>
      <c r="D276" s="83">
        <v>13.0</v>
      </c>
      <c r="E276" s="76" t="s">
        <v>6255</v>
      </c>
      <c r="F276" s="97"/>
      <c r="G276" s="346" t="s">
        <v>6256</v>
      </c>
      <c r="H276" s="91"/>
      <c r="I276" s="83" t="s">
        <v>70</v>
      </c>
      <c r="J276" s="83"/>
      <c r="K276" s="83" t="s">
        <v>396</v>
      </c>
      <c r="L276" s="89" t="s">
        <v>6229</v>
      </c>
    </row>
    <row r="277" ht="24.75" customHeight="1">
      <c r="A277" s="76" t="s">
        <v>83</v>
      </c>
      <c r="B277" s="76" t="s">
        <v>104</v>
      </c>
      <c r="C277" s="76" t="s">
        <v>6210</v>
      </c>
      <c r="D277" s="83">
        <v>14.0</v>
      </c>
      <c r="E277" s="91" t="s">
        <v>6257</v>
      </c>
      <c r="F277" s="97" t="s">
        <v>6258</v>
      </c>
      <c r="G277" s="313" t="s">
        <v>6259</v>
      </c>
      <c r="H277" s="91" t="s">
        <v>6260</v>
      </c>
      <c r="I277" s="83" t="s">
        <v>71</v>
      </c>
      <c r="J277" s="83" t="s">
        <v>272</v>
      </c>
      <c r="K277" s="83" t="s">
        <v>396</v>
      </c>
      <c r="L277" s="89" t="s">
        <v>6263</v>
      </c>
    </row>
    <row r="278" ht="24.75" customHeight="1">
      <c r="A278" s="76" t="s">
        <v>83</v>
      </c>
      <c r="B278" s="76" t="s">
        <v>104</v>
      </c>
      <c r="C278" s="76" t="s">
        <v>6210</v>
      </c>
      <c r="D278" s="83">
        <v>15.0</v>
      </c>
      <c r="E278" s="91" t="s">
        <v>5911</v>
      </c>
      <c r="F278" s="97" t="s">
        <v>5912</v>
      </c>
      <c r="G278" s="313" t="s">
        <v>5913</v>
      </c>
      <c r="H278" s="91" t="s">
        <v>5914</v>
      </c>
      <c r="I278" s="83" t="s">
        <v>5377</v>
      </c>
      <c r="J278" s="83" t="s">
        <v>272</v>
      </c>
      <c r="K278" s="83" t="s">
        <v>5379</v>
      </c>
      <c r="L278" s="89" t="s">
        <v>6271</v>
      </c>
    </row>
    <row r="279" ht="24.75" customHeight="1">
      <c r="A279" s="76" t="s">
        <v>83</v>
      </c>
      <c r="B279" s="76" t="s">
        <v>104</v>
      </c>
      <c r="C279" s="76" t="s">
        <v>6210</v>
      </c>
      <c r="D279" s="83">
        <v>16.0</v>
      </c>
      <c r="E279" s="91" t="s">
        <v>5915</v>
      </c>
      <c r="F279" s="97" t="s">
        <v>5916</v>
      </c>
      <c r="G279" s="313" t="s">
        <v>5917</v>
      </c>
      <c r="H279" s="91" t="s">
        <v>5918</v>
      </c>
      <c r="I279" s="83" t="s">
        <v>5377</v>
      </c>
      <c r="J279" s="83" t="s">
        <v>272</v>
      </c>
      <c r="K279" s="83" t="s">
        <v>5379</v>
      </c>
      <c r="L279" s="89" t="s">
        <v>6272</v>
      </c>
    </row>
    <row r="280" ht="24.75" customHeight="1">
      <c r="A280" s="76" t="s">
        <v>83</v>
      </c>
      <c r="B280" s="76" t="s">
        <v>104</v>
      </c>
      <c r="C280" s="76" t="s">
        <v>6210</v>
      </c>
      <c r="D280" s="83">
        <v>17.0</v>
      </c>
      <c r="E280" s="91" t="s">
        <v>5925</v>
      </c>
      <c r="F280" s="97" t="s">
        <v>5926</v>
      </c>
      <c r="G280" s="313" t="s">
        <v>5927</v>
      </c>
      <c r="H280" s="91" t="s">
        <v>5928</v>
      </c>
      <c r="I280" s="83" t="s">
        <v>5377</v>
      </c>
      <c r="J280" s="83" t="s">
        <v>272</v>
      </c>
      <c r="K280" s="83" t="s">
        <v>5379</v>
      </c>
      <c r="L280" s="89" t="s">
        <v>6276</v>
      </c>
    </row>
    <row r="281" ht="24.75" customHeight="1">
      <c r="A281" s="76" t="s">
        <v>83</v>
      </c>
      <c r="B281" s="76" t="s">
        <v>104</v>
      </c>
      <c r="C281" s="76" t="s">
        <v>6210</v>
      </c>
      <c r="D281" s="83">
        <v>18.0</v>
      </c>
      <c r="E281" s="91" t="s">
        <v>5929</v>
      </c>
      <c r="F281" s="97" t="s">
        <v>5930</v>
      </c>
      <c r="G281" s="313" t="s">
        <v>5931</v>
      </c>
      <c r="H281" s="91" t="s">
        <v>5932</v>
      </c>
      <c r="I281" s="83" t="s">
        <v>5377</v>
      </c>
      <c r="J281" s="83" t="s">
        <v>272</v>
      </c>
      <c r="K281" s="83" t="s">
        <v>5379</v>
      </c>
      <c r="L281" s="89" t="s">
        <v>5640</v>
      </c>
    </row>
    <row r="282" ht="24.75" customHeight="1">
      <c r="A282" s="76" t="s">
        <v>83</v>
      </c>
      <c r="B282" s="76" t="s">
        <v>104</v>
      </c>
      <c r="C282" s="76" t="s">
        <v>6210</v>
      </c>
      <c r="D282" s="83">
        <v>19.0</v>
      </c>
      <c r="E282" s="91" t="s">
        <v>5933</v>
      </c>
      <c r="F282" s="97" t="s">
        <v>5934</v>
      </c>
      <c r="G282" s="313" t="s">
        <v>5935</v>
      </c>
      <c r="H282" s="91" t="s">
        <v>5936</v>
      </c>
      <c r="I282" s="83" t="s">
        <v>5377</v>
      </c>
      <c r="J282" s="83" t="s">
        <v>272</v>
      </c>
      <c r="K282" s="83" t="s">
        <v>5379</v>
      </c>
      <c r="L282" s="89" t="s">
        <v>5525</v>
      </c>
    </row>
    <row r="283" ht="24.75" customHeight="1">
      <c r="A283" s="76" t="s">
        <v>83</v>
      </c>
      <c r="B283" s="76" t="s">
        <v>104</v>
      </c>
      <c r="C283" s="76" t="s">
        <v>6210</v>
      </c>
      <c r="D283" s="83">
        <v>20.0</v>
      </c>
      <c r="E283" s="91" t="s">
        <v>5941</v>
      </c>
      <c r="F283" s="97" t="s">
        <v>5942</v>
      </c>
      <c r="G283" s="313" t="s">
        <v>5944</v>
      </c>
      <c r="H283" s="91" t="s">
        <v>5946</v>
      </c>
      <c r="I283" s="83" t="s">
        <v>5377</v>
      </c>
      <c r="J283" s="83" t="s">
        <v>272</v>
      </c>
      <c r="K283" s="83" t="s">
        <v>5379</v>
      </c>
      <c r="L283" s="89" t="s">
        <v>6287</v>
      </c>
    </row>
    <row r="284" ht="24.75" customHeight="1">
      <c r="A284" s="76" t="s">
        <v>83</v>
      </c>
      <c r="B284" s="76" t="s">
        <v>104</v>
      </c>
      <c r="C284" s="76" t="s">
        <v>6210</v>
      </c>
      <c r="D284" s="83">
        <v>21.0</v>
      </c>
      <c r="E284" s="91" t="s">
        <v>2490</v>
      </c>
      <c r="F284" s="97" t="s">
        <v>2492</v>
      </c>
      <c r="G284" s="313" t="s">
        <v>2496</v>
      </c>
      <c r="H284" s="91" t="s">
        <v>2497</v>
      </c>
      <c r="I284" s="83" t="s">
        <v>70</v>
      </c>
      <c r="J284" s="83" t="s">
        <v>382</v>
      </c>
      <c r="K284" s="83" t="s">
        <v>396</v>
      </c>
      <c r="L284" s="89" t="s">
        <v>6297</v>
      </c>
    </row>
    <row r="285" ht="24.75" customHeight="1">
      <c r="A285" s="76" t="s">
        <v>83</v>
      </c>
      <c r="B285" s="76" t="s">
        <v>104</v>
      </c>
      <c r="C285" s="76" t="s">
        <v>6210</v>
      </c>
      <c r="D285" s="83">
        <v>22.0</v>
      </c>
      <c r="E285" s="91" t="s">
        <v>2500</v>
      </c>
      <c r="F285" s="97" t="s">
        <v>2501</v>
      </c>
      <c r="G285" s="313" t="s">
        <v>2503</v>
      </c>
      <c r="H285" s="91" t="s">
        <v>2506</v>
      </c>
      <c r="I285" s="83" t="s">
        <v>5377</v>
      </c>
      <c r="J285" s="83" t="s">
        <v>382</v>
      </c>
      <c r="K285" s="83" t="s">
        <v>5379</v>
      </c>
      <c r="L285" s="89" t="s">
        <v>5817</v>
      </c>
    </row>
    <row r="286" ht="24.75" customHeight="1">
      <c r="A286" s="76" t="s">
        <v>83</v>
      </c>
      <c r="B286" s="76" t="s">
        <v>104</v>
      </c>
      <c r="C286" s="76" t="s">
        <v>6210</v>
      </c>
      <c r="D286" s="83">
        <v>23.0</v>
      </c>
      <c r="E286" s="91" t="s">
        <v>5947</v>
      </c>
      <c r="F286" s="97" t="s">
        <v>5948</v>
      </c>
      <c r="G286" s="313" t="s">
        <v>5948</v>
      </c>
      <c r="H286" s="91" t="s">
        <v>5949</v>
      </c>
      <c r="I286" s="83" t="s">
        <v>5377</v>
      </c>
      <c r="J286" s="83" t="s">
        <v>272</v>
      </c>
      <c r="K286" s="83" t="s">
        <v>5379</v>
      </c>
      <c r="L286" s="89" t="s">
        <v>5817</v>
      </c>
    </row>
    <row r="287" ht="24.75" customHeight="1">
      <c r="A287" s="76" t="s">
        <v>83</v>
      </c>
      <c r="B287" s="76" t="s">
        <v>104</v>
      </c>
      <c r="C287" s="76" t="s">
        <v>6210</v>
      </c>
      <c r="D287" s="83">
        <v>24.0</v>
      </c>
      <c r="E287" s="91" t="s">
        <v>5903</v>
      </c>
      <c r="F287" s="97" t="s">
        <v>5904</v>
      </c>
      <c r="G287" s="313" t="s">
        <v>5906</v>
      </c>
      <c r="H287" s="91" t="s">
        <v>5908</v>
      </c>
      <c r="I287" s="83" t="s">
        <v>70</v>
      </c>
      <c r="J287" s="83" t="s">
        <v>272</v>
      </c>
      <c r="K287" s="83" t="s">
        <v>5379</v>
      </c>
      <c r="L287" s="89" t="s">
        <v>6063</v>
      </c>
    </row>
    <row r="288" ht="24.75" customHeight="1">
      <c r="A288" s="76" t="s">
        <v>83</v>
      </c>
      <c r="B288" s="76" t="s">
        <v>104</v>
      </c>
      <c r="C288" s="76" t="s">
        <v>6304</v>
      </c>
      <c r="D288" s="83">
        <v>1.0</v>
      </c>
      <c r="E288" s="91" t="s">
        <v>5911</v>
      </c>
      <c r="F288" s="97" t="s">
        <v>5912</v>
      </c>
      <c r="G288" s="97" t="s">
        <v>5913</v>
      </c>
      <c r="H288" s="91" t="s">
        <v>5914</v>
      </c>
      <c r="I288" s="83" t="s">
        <v>5377</v>
      </c>
      <c r="J288" s="83" t="s">
        <v>272</v>
      </c>
      <c r="K288" s="83" t="s">
        <v>5379</v>
      </c>
      <c r="L288" s="89" t="s">
        <v>6305</v>
      </c>
    </row>
    <row r="289" ht="24.75" customHeight="1">
      <c r="A289" s="76" t="s">
        <v>83</v>
      </c>
      <c r="B289" s="76" t="s">
        <v>104</v>
      </c>
      <c r="C289" s="76" t="s">
        <v>6304</v>
      </c>
      <c r="D289" s="83">
        <v>2.0</v>
      </c>
      <c r="E289" s="91" t="s">
        <v>5915</v>
      </c>
      <c r="F289" s="97" t="s">
        <v>5916</v>
      </c>
      <c r="G289" s="97" t="s">
        <v>5917</v>
      </c>
      <c r="H289" s="91" t="s">
        <v>5918</v>
      </c>
      <c r="I289" s="83" t="s">
        <v>5377</v>
      </c>
      <c r="J289" s="83" t="s">
        <v>272</v>
      </c>
      <c r="K289" s="83" t="s">
        <v>5379</v>
      </c>
      <c r="L289" s="89" t="s">
        <v>6272</v>
      </c>
    </row>
    <row r="290" ht="24.75" customHeight="1">
      <c r="A290" s="76" t="s">
        <v>83</v>
      </c>
      <c r="B290" s="76" t="s">
        <v>104</v>
      </c>
      <c r="C290" s="76" t="s">
        <v>6304</v>
      </c>
      <c r="D290" s="83">
        <v>3.0</v>
      </c>
      <c r="E290" s="91" t="s">
        <v>5925</v>
      </c>
      <c r="F290" s="97" t="s">
        <v>5926</v>
      </c>
      <c r="G290" s="97" t="s">
        <v>5927</v>
      </c>
      <c r="H290" s="91" t="s">
        <v>5928</v>
      </c>
      <c r="I290" s="83" t="s">
        <v>5377</v>
      </c>
      <c r="J290" s="83" t="s">
        <v>272</v>
      </c>
      <c r="K290" s="83" t="s">
        <v>5379</v>
      </c>
      <c r="L290" s="89" t="s">
        <v>5525</v>
      </c>
    </row>
    <row r="291" ht="24.75" customHeight="1">
      <c r="A291" s="76" t="s">
        <v>83</v>
      </c>
      <c r="B291" s="76" t="s">
        <v>104</v>
      </c>
      <c r="C291" s="76" t="s">
        <v>6304</v>
      </c>
      <c r="D291" s="83">
        <v>4.0</v>
      </c>
      <c r="E291" s="91" t="s">
        <v>6312</v>
      </c>
      <c r="F291" s="97" t="s">
        <v>6313</v>
      </c>
      <c r="G291" s="97" t="s">
        <v>6314</v>
      </c>
      <c r="H291" s="550" t="s">
        <v>6315</v>
      </c>
      <c r="I291" s="83" t="s">
        <v>70</v>
      </c>
      <c r="J291" s="83" t="s">
        <v>272</v>
      </c>
      <c r="K291" s="83" t="s">
        <v>396</v>
      </c>
      <c r="L291" s="89" t="s">
        <v>6316</v>
      </c>
    </row>
    <row r="292" ht="24.75" customHeight="1">
      <c r="A292" s="76" t="s">
        <v>83</v>
      </c>
      <c r="B292" s="76" t="s">
        <v>104</v>
      </c>
      <c r="C292" s="76" t="s">
        <v>6304</v>
      </c>
      <c r="D292" s="83">
        <v>5.0</v>
      </c>
      <c r="E292" s="91" t="s">
        <v>5929</v>
      </c>
      <c r="F292" s="97" t="s">
        <v>5930</v>
      </c>
      <c r="G292" s="97" t="s">
        <v>5931</v>
      </c>
      <c r="H292" s="91" t="s">
        <v>5932</v>
      </c>
      <c r="I292" s="83" t="s">
        <v>5377</v>
      </c>
      <c r="J292" s="83" t="s">
        <v>272</v>
      </c>
      <c r="K292" s="83" t="s">
        <v>5379</v>
      </c>
      <c r="L292" s="89" t="s">
        <v>5640</v>
      </c>
    </row>
    <row r="293" ht="24.75" customHeight="1">
      <c r="A293" s="76" t="s">
        <v>83</v>
      </c>
      <c r="B293" s="76" t="s">
        <v>104</v>
      </c>
      <c r="C293" s="76" t="s">
        <v>6304</v>
      </c>
      <c r="D293" s="83">
        <v>6.0</v>
      </c>
      <c r="E293" s="91" t="s">
        <v>5933</v>
      </c>
      <c r="F293" s="97" t="s">
        <v>5934</v>
      </c>
      <c r="G293" s="97" t="s">
        <v>5935</v>
      </c>
      <c r="H293" s="91" t="s">
        <v>5936</v>
      </c>
      <c r="I293" s="83" t="s">
        <v>5377</v>
      </c>
      <c r="J293" s="83" t="s">
        <v>272</v>
      </c>
      <c r="K293" s="83" t="s">
        <v>5379</v>
      </c>
      <c r="L293" s="89" t="s">
        <v>5525</v>
      </c>
    </row>
    <row r="294" ht="24.75" customHeight="1">
      <c r="A294" s="76" t="s">
        <v>83</v>
      </c>
      <c r="B294" s="76" t="s">
        <v>104</v>
      </c>
      <c r="C294" s="76" t="s">
        <v>6304</v>
      </c>
      <c r="D294" s="83">
        <v>7.0</v>
      </c>
      <c r="E294" s="91" t="s">
        <v>5941</v>
      </c>
      <c r="F294" s="97" t="s">
        <v>5942</v>
      </c>
      <c r="G294" s="97" t="s">
        <v>5944</v>
      </c>
      <c r="H294" s="91" t="s">
        <v>5946</v>
      </c>
      <c r="I294" s="83" t="s">
        <v>5377</v>
      </c>
      <c r="J294" s="83" t="s">
        <v>272</v>
      </c>
      <c r="K294" s="83" t="s">
        <v>5379</v>
      </c>
      <c r="L294" s="89" t="s">
        <v>6320</v>
      </c>
    </row>
    <row r="295" ht="24.75" customHeight="1">
      <c r="A295" s="76" t="s">
        <v>83</v>
      </c>
      <c r="B295" s="76" t="s">
        <v>104</v>
      </c>
      <c r="C295" s="76" t="s">
        <v>6304</v>
      </c>
      <c r="D295" s="83">
        <v>8.0</v>
      </c>
      <c r="E295" s="91" t="s">
        <v>6118</v>
      </c>
      <c r="F295" s="97" t="s">
        <v>6119</v>
      </c>
      <c r="G295" s="97" t="s">
        <v>6120</v>
      </c>
      <c r="H295" s="91" t="s">
        <v>6121</v>
      </c>
      <c r="I295" s="83" t="s">
        <v>71</v>
      </c>
      <c r="J295" s="83" t="s">
        <v>272</v>
      </c>
      <c r="K295" s="83" t="s">
        <v>396</v>
      </c>
      <c r="L295" s="89" t="s">
        <v>6324</v>
      </c>
    </row>
    <row r="296" ht="24.75" customHeight="1">
      <c r="A296" s="76" t="s">
        <v>83</v>
      </c>
      <c r="B296" s="76" t="s">
        <v>104</v>
      </c>
      <c r="C296" s="76" t="s">
        <v>6304</v>
      </c>
      <c r="D296" s="83">
        <v>9.0</v>
      </c>
      <c r="E296" s="91" t="s">
        <v>2490</v>
      </c>
      <c r="F296" s="97" t="s">
        <v>2492</v>
      </c>
      <c r="G296" s="97" t="s">
        <v>2496</v>
      </c>
      <c r="H296" s="91" t="s">
        <v>2497</v>
      </c>
      <c r="I296" s="83" t="s">
        <v>70</v>
      </c>
      <c r="J296" s="83" t="s">
        <v>382</v>
      </c>
      <c r="K296" s="83" t="s">
        <v>396</v>
      </c>
      <c r="L296" s="89" t="s">
        <v>6327</v>
      </c>
    </row>
    <row r="297" ht="24.75" customHeight="1">
      <c r="A297" s="76" t="s">
        <v>83</v>
      </c>
      <c r="B297" s="76" t="s">
        <v>104</v>
      </c>
      <c r="C297" s="76" t="s">
        <v>6304</v>
      </c>
      <c r="D297" s="83">
        <v>10.0</v>
      </c>
      <c r="E297" s="91" t="s">
        <v>2500</v>
      </c>
      <c r="F297" s="97" t="s">
        <v>2501</v>
      </c>
      <c r="G297" s="97" t="s">
        <v>2503</v>
      </c>
      <c r="H297" s="91" t="s">
        <v>2506</v>
      </c>
      <c r="I297" s="83" t="s">
        <v>5377</v>
      </c>
      <c r="J297" s="83" t="s">
        <v>382</v>
      </c>
      <c r="K297" s="83" t="s">
        <v>5379</v>
      </c>
      <c r="L297" s="89" t="s">
        <v>6199</v>
      </c>
    </row>
    <row r="298" ht="24.75" customHeight="1">
      <c r="A298" s="76" t="s">
        <v>83</v>
      </c>
      <c r="B298" s="76" t="s">
        <v>104</v>
      </c>
      <c r="C298" s="76" t="s">
        <v>6304</v>
      </c>
      <c r="D298" s="83">
        <v>11.0</v>
      </c>
      <c r="E298" s="91" t="s">
        <v>5897</v>
      </c>
      <c r="F298" s="97" t="s">
        <v>5898</v>
      </c>
      <c r="G298" s="97" t="s">
        <v>253</v>
      </c>
      <c r="H298" s="91" t="s">
        <v>5899</v>
      </c>
      <c r="I298" s="83" t="s">
        <v>70</v>
      </c>
      <c r="J298" s="83" t="s">
        <v>272</v>
      </c>
      <c r="K298" s="83" t="s">
        <v>396</v>
      </c>
      <c r="L298" s="89" t="s">
        <v>6328</v>
      </c>
    </row>
    <row r="299" ht="24.75" customHeight="1">
      <c r="A299" s="76" t="s">
        <v>83</v>
      </c>
      <c r="B299" s="76" t="s">
        <v>104</v>
      </c>
      <c r="C299" s="76" t="s">
        <v>6304</v>
      </c>
      <c r="D299" s="83">
        <v>12.0</v>
      </c>
      <c r="E299" s="91" t="s">
        <v>2391</v>
      </c>
      <c r="F299" s="97" t="s">
        <v>2392</v>
      </c>
      <c r="G299" s="97" t="s">
        <v>5900</v>
      </c>
      <c r="H299" s="91" t="s">
        <v>5901</v>
      </c>
      <c r="I299" s="83" t="s">
        <v>71</v>
      </c>
      <c r="J299" s="83" t="s">
        <v>272</v>
      </c>
      <c r="K299" s="83" t="s">
        <v>396</v>
      </c>
      <c r="L299" s="89" t="s">
        <v>6335</v>
      </c>
    </row>
    <row r="300" ht="24.75" customHeight="1">
      <c r="A300" s="76" t="s">
        <v>83</v>
      </c>
      <c r="B300" s="76" t="s">
        <v>104</v>
      </c>
      <c r="C300" s="76" t="s">
        <v>6304</v>
      </c>
      <c r="D300" s="83">
        <v>13.0</v>
      </c>
      <c r="E300" s="91" t="s">
        <v>1749</v>
      </c>
      <c r="F300" s="97" t="s">
        <v>1750</v>
      </c>
      <c r="G300" s="97" t="s">
        <v>1751</v>
      </c>
      <c r="H300" s="91" t="s">
        <v>1752</v>
      </c>
      <c r="I300" s="83" t="s">
        <v>71</v>
      </c>
      <c r="J300" s="83" t="s">
        <v>382</v>
      </c>
      <c r="K300" s="83" t="s">
        <v>5379</v>
      </c>
      <c r="L300" s="89" t="s">
        <v>5550</v>
      </c>
    </row>
    <row r="301" ht="24.75" customHeight="1">
      <c r="A301" s="76" t="s">
        <v>83</v>
      </c>
      <c r="B301" s="76" t="s">
        <v>104</v>
      </c>
      <c r="C301" s="76" t="s">
        <v>6304</v>
      </c>
      <c r="D301" s="83">
        <v>14.0</v>
      </c>
      <c r="E301" s="91" t="s">
        <v>5947</v>
      </c>
      <c r="F301" s="97" t="s">
        <v>5948</v>
      </c>
      <c r="G301" s="97" t="s">
        <v>5948</v>
      </c>
      <c r="H301" s="91" t="s">
        <v>5949</v>
      </c>
      <c r="I301" s="83" t="s">
        <v>71</v>
      </c>
      <c r="J301" s="83" t="s">
        <v>272</v>
      </c>
      <c r="K301" s="83" t="s">
        <v>5379</v>
      </c>
      <c r="L301" s="89" t="s">
        <v>5550</v>
      </c>
    </row>
    <row r="302" ht="24.75" customHeight="1">
      <c r="A302" s="76" t="s">
        <v>83</v>
      </c>
      <c r="B302" s="76" t="s">
        <v>104</v>
      </c>
      <c r="C302" s="76" t="s">
        <v>6304</v>
      </c>
      <c r="D302" s="83">
        <v>15.0</v>
      </c>
      <c r="E302" s="91" t="s">
        <v>5510</v>
      </c>
      <c r="F302" s="97" t="s">
        <v>5512</v>
      </c>
      <c r="G302" s="97" t="s">
        <v>5514</v>
      </c>
      <c r="H302" s="91" t="s">
        <v>5516</v>
      </c>
      <c r="I302" s="83" t="s">
        <v>70</v>
      </c>
      <c r="J302" s="83" t="s">
        <v>272</v>
      </c>
      <c r="K302" s="83" t="s">
        <v>396</v>
      </c>
      <c r="L302" s="89" t="s">
        <v>6337</v>
      </c>
    </row>
    <row r="303" ht="24.75" customHeight="1">
      <c r="A303" s="76" t="s">
        <v>83</v>
      </c>
      <c r="B303" s="76" t="s">
        <v>104</v>
      </c>
      <c r="C303" s="76" t="s">
        <v>6304</v>
      </c>
      <c r="D303" s="83">
        <v>16.0</v>
      </c>
      <c r="E303" s="91" t="s">
        <v>5903</v>
      </c>
      <c r="F303" s="97" t="s">
        <v>5904</v>
      </c>
      <c r="G303" s="97" t="s">
        <v>5906</v>
      </c>
      <c r="H303" s="91" t="s">
        <v>5908</v>
      </c>
      <c r="I303" s="83" t="s">
        <v>70</v>
      </c>
      <c r="J303" s="83" t="s">
        <v>272</v>
      </c>
      <c r="K303" s="83" t="s">
        <v>5379</v>
      </c>
      <c r="L303" s="89" t="s">
        <v>6063</v>
      </c>
    </row>
    <row r="304" ht="24.75" customHeight="1">
      <c r="A304" s="76" t="s">
        <v>83</v>
      </c>
      <c r="B304" s="76" t="s">
        <v>104</v>
      </c>
      <c r="C304" s="76" t="s">
        <v>6304</v>
      </c>
      <c r="D304" s="83">
        <v>17.0</v>
      </c>
      <c r="E304" s="91" t="s">
        <v>5979</v>
      </c>
      <c r="F304" s="97" t="s">
        <v>5980</v>
      </c>
      <c r="G304" s="97" t="s">
        <v>5981</v>
      </c>
      <c r="H304" s="91" t="s">
        <v>5982</v>
      </c>
      <c r="I304" s="83" t="s">
        <v>5377</v>
      </c>
      <c r="J304" s="83" t="s">
        <v>382</v>
      </c>
      <c r="K304" s="83" t="s">
        <v>5379</v>
      </c>
      <c r="L304" s="89" t="s">
        <v>6341</v>
      </c>
    </row>
    <row r="305" ht="24.75" customHeight="1">
      <c r="A305" s="76" t="s">
        <v>83</v>
      </c>
      <c r="B305" s="76" t="s">
        <v>104</v>
      </c>
      <c r="C305" s="76" t="s">
        <v>6304</v>
      </c>
      <c r="D305" s="83">
        <v>18.0</v>
      </c>
      <c r="E305" s="91" t="s">
        <v>1916</v>
      </c>
      <c r="F305" s="97" t="s">
        <v>1917</v>
      </c>
      <c r="G305" s="97" t="s">
        <v>1918</v>
      </c>
      <c r="H305" s="91" t="s">
        <v>1920</v>
      </c>
      <c r="I305" s="83" t="s">
        <v>5377</v>
      </c>
      <c r="J305" s="83" t="s">
        <v>382</v>
      </c>
      <c r="K305" s="83" t="s">
        <v>5379</v>
      </c>
      <c r="L305" s="89" t="s">
        <v>6342</v>
      </c>
    </row>
    <row r="306" ht="24.75" customHeight="1">
      <c r="A306" s="76" t="s">
        <v>83</v>
      </c>
      <c r="B306" s="76" t="s">
        <v>104</v>
      </c>
      <c r="C306" s="76" t="s">
        <v>6304</v>
      </c>
      <c r="D306" s="83">
        <v>19.0</v>
      </c>
      <c r="E306" s="91" t="s">
        <v>2556</v>
      </c>
      <c r="F306" s="97" t="s">
        <v>2558</v>
      </c>
      <c r="G306" s="97" t="s">
        <v>2559</v>
      </c>
      <c r="H306" s="91" t="s">
        <v>2560</v>
      </c>
      <c r="I306" s="83" t="s">
        <v>70</v>
      </c>
      <c r="J306" s="83" t="s">
        <v>382</v>
      </c>
      <c r="K306" s="83" t="s">
        <v>396</v>
      </c>
      <c r="L306" s="89" t="s">
        <v>6348</v>
      </c>
    </row>
    <row r="307" ht="24.75" customHeight="1">
      <c r="A307" s="76" t="s">
        <v>83</v>
      </c>
      <c r="B307" s="76" t="s">
        <v>104</v>
      </c>
      <c r="C307" s="76" t="s">
        <v>6304</v>
      </c>
      <c r="D307" s="83">
        <v>20.0</v>
      </c>
      <c r="E307" s="91" t="s">
        <v>5990</v>
      </c>
      <c r="F307" s="97" t="s">
        <v>5991</v>
      </c>
      <c r="G307" s="97" t="s">
        <v>5992</v>
      </c>
      <c r="H307" s="91" t="s">
        <v>5993</v>
      </c>
      <c r="I307" s="83" t="s">
        <v>71</v>
      </c>
      <c r="J307" s="83" t="s">
        <v>382</v>
      </c>
      <c r="K307" s="83" t="s">
        <v>5379</v>
      </c>
      <c r="L307" s="89" t="s">
        <v>6349</v>
      </c>
    </row>
    <row r="308" ht="24.75" customHeight="1">
      <c r="A308" s="76" t="s">
        <v>83</v>
      </c>
      <c r="B308" s="76" t="s">
        <v>104</v>
      </c>
      <c r="C308" s="76" t="s">
        <v>6304</v>
      </c>
      <c r="D308" s="83">
        <v>21.0</v>
      </c>
      <c r="E308" s="91" t="s">
        <v>2449</v>
      </c>
      <c r="F308" s="97" t="s">
        <v>2450</v>
      </c>
      <c r="G308" s="97" t="s">
        <v>2450</v>
      </c>
      <c r="H308" s="91" t="s">
        <v>2451</v>
      </c>
      <c r="I308" s="83" t="s">
        <v>71</v>
      </c>
      <c r="J308" s="83" t="s">
        <v>382</v>
      </c>
      <c r="K308" s="83" t="s">
        <v>5379</v>
      </c>
      <c r="L308" s="89" t="s">
        <v>6350</v>
      </c>
    </row>
    <row r="309" ht="24.75" customHeight="1">
      <c r="A309" s="76" t="s">
        <v>83</v>
      </c>
      <c r="B309" s="76" t="s">
        <v>104</v>
      </c>
      <c r="C309" s="76" t="s">
        <v>6304</v>
      </c>
      <c r="D309" s="83">
        <v>22.0</v>
      </c>
      <c r="E309" s="91" t="s">
        <v>5432</v>
      </c>
      <c r="F309" s="97" t="s">
        <v>5433</v>
      </c>
      <c r="G309" s="97" t="s">
        <v>5435</v>
      </c>
      <c r="H309" s="91" t="s">
        <v>5436</v>
      </c>
      <c r="I309" s="83" t="s">
        <v>5377</v>
      </c>
      <c r="J309" s="83" t="s">
        <v>382</v>
      </c>
      <c r="K309" s="83" t="s">
        <v>5379</v>
      </c>
      <c r="L309" s="89" t="s">
        <v>6355</v>
      </c>
    </row>
    <row r="310" ht="24.75" customHeight="1">
      <c r="A310" s="76" t="s">
        <v>83</v>
      </c>
      <c r="B310" s="76" t="s">
        <v>104</v>
      </c>
      <c r="C310" s="76" t="s">
        <v>6304</v>
      </c>
      <c r="D310" s="83">
        <v>23.0</v>
      </c>
      <c r="E310" s="91" t="s">
        <v>2469</v>
      </c>
      <c r="F310" s="97" t="s">
        <v>2471</v>
      </c>
      <c r="G310" s="97" t="s">
        <v>2474</v>
      </c>
      <c r="H310" s="91" t="s">
        <v>2476</v>
      </c>
      <c r="I310" s="83" t="s">
        <v>5377</v>
      </c>
      <c r="J310" s="83" t="s">
        <v>382</v>
      </c>
      <c r="K310" s="83" t="s">
        <v>5379</v>
      </c>
      <c r="L310" s="89" t="s">
        <v>6356</v>
      </c>
    </row>
    <row r="311" ht="24.75" customHeight="1">
      <c r="A311" s="76" t="s">
        <v>83</v>
      </c>
      <c r="B311" s="76" t="s">
        <v>104</v>
      </c>
      <c r="C311" s="76" t="s">
        <v>6304</v>
      </c>
      <c r="D311" s="83">
        <v>24.0</v>
      </c>
      <c r="E311" s="91" t="s">
        <v>6000</v>
      </c>
      <c r="F311" s="97" t="s">
        <v>6002</v>
      </c>
      <c r="G311" s="97" t="s">
        <v>6004</v>
      </c>
      <c r="H311" s="91" t="s">
        <v>6005</v>
      </c>
      <c r="I311" s="83" t="s">
        <v>71</v>
      </c>
      <c r="J311" s="83" t="s">
        <v>382</v>
      </c>
      <c r="K311" s="83" t="s">
        <v>5379</v>
      </c>
      <c r="L311" s="89" t="s">
        <v>5391</v>
      </c>
    </row>
    <row r="312" ht="24.75" customHeight="1">
      <c r="A312" s="76" t="s">
        <v>83</v>
      </c>
      <c r="B312" s="76" t="s">
        <v>104</v>
      </c>
      <c r="C312" s="76" t="s">
        <v>6304</v>
      </c>
      <c r="D312" s="83">
        <v>25.0</v>
      </c>
      <c r="E312" s="91" t="s">
        <v>1905</v>
      </c>
      <c r="F312" s="97" t="s">
        <v>1906</v>
      </c>
      <c r="G312" s="97" t="s">
        <v>1907</v>
      </c>
      <c r="H312" s="91" t="s">
        <v>1908</v>
      </c>
      <c r="I312" s="83" t="s">
        <v>5377</v>
      </c>
      <c r="J312" s="83" t="s">
        <v>382</v>
      </c>
      <c r="K312" s="83" t="s">
        <v>5379</v>
      </c>
      <c r="L312" s="89" t="s">
        <v>6358</v>
      </c>
    </row>
    <row r="313" ht="24.75" customHeight="1">
      <c r="A313" s="76" t="s">
        <v>83</v>
      </c>
      <c r="B313" s="76" t="s">
        <v>104</v>
      </c>
      <c r="C313" s="76" t="s">
        <v>6304</v>
      </c>
      <c r="D313" s="83">
        <v>26.0</v>
      </c>
      <c r="E313" s="91" t="s">
        <v>5492</v>
      </c>
      <c r="F313" s="97" t="s">
        <v>5493</v>
      </c>
      <c r="G313" s="97" t="s">
        <v>5494</v>
      </c>
      <c r="H313" s="91" t="s">
        <v>5495</v>
      </c>
      <c r="I313" s="83" t="s">
        <v>70</v>
      </c>
      <c r="J313" s="83" t="s">
        <v>272</v>
      </c>
      <c r="K313" s="83" t="s">
        <v>5379</v>
      </c>
      <c r="L313" s="89" t="s">
        <v>6362</v>
      </c>
    </row>
    <row r="314" ht="24.75" customHeight="1">
      <c r="A314" s="76" t="s">
        <v>83</v>
      </c>
      <c r="B314" s="76" t="s">
        <v>104</v>
      </c>
      <c r="C314" s="76" t="s">
        <v>6304</v>
      </c>
      <c r="D314" s="83">
        <v>27.0</v>
      </c>
      <c r="E314" s="76" t="s">
        <v>6363</v>
      </c>
      <c r="F314" s="88" t="s">
        <v>6364</v>
      </c>
      <c r="G314" s="88" t="s">
        <v>4615</v>
      </c>
      <c r="H314" s="76" t="s">
        <v>6365</v>
      </c>
      <c r="I314" s="83" t="s">
        <v>71</v>
      </c>
      <c r="J314" s="83"/>
      <c r="K314" s="83" t="s">
        <v>396</v>
      </c>
      <c r="L314" s="89" t="s">
        <v>6366</v>
      </c>
    </row>
    <row r="315" ht="24.75" customHeight="1">
      <c r="A315" s="76" t="s">
        <v>83</v>
      </c>
      <c r="B315" s="76" t="s">
        <v>104</v>
      </c>
      <c r="C315" s="76" t="s">
        <v>6304</v>
      </c>
      <c r="D315" s="83">
        <v>28.0</v>
      </c>
      <c r="E315" s="76" t="s">
        <v>2804</v>
      </c>
      <c r="F315" s="88" t="s">
        <v>2805</v>
      </c>
      <c r="G315" s="346" t="s">
        <v>2807</v>
      </c>
      <c r="H315" s="76" t="s">
        <v>1872</v>
      </c>
      <c r="I315" s="83" t="s">
        <v>5377</v>
      </c>
      <c r="J315" s="83" t="s">
        <v>382</v>
      </c>
      <c r="K315" s="83" t="s">
        <v>5379</v>
      </c>
      <c r="L315" s="89" t="s">
        <v>6367</v>
      </c>
    </row>
    <row r="316" ht="24.75" customHeight="1">
      <c r="A316" s="76" t="s">
        <v>83</v>
      </c>
      <c r="B316" s="76" t="s">
        <v>104</v>
      </c>
      <c r="C316" s="76" t="s">
        <v>6304</v>
      </c>
      <c r="D316" s="83">
        <v>29.0</v>
      </c>
      <c r="E316" s="76" t="s">
        <v>2116</v>
      </c>
      <c r="F316" s="88" t="s">
        <v>2582</v>
      </c>
      <c r="G316" s="88" t="s">
        <v>2582</v>
      </c>
      <c r="H316" s="76" t="s">
        <v>2116</v>
      </c>
      <c r="I316" s="83" t="s">
        <v>5377</v>
      </c>
      <c r="J316" s="83" t="s">
        <v>382</v>
      </c>
      <c r="K316" s="83" t="s">
        <v>5379</v>
      </c>
      <c r="L316" s="89" t="s">
        <v>6372</v>
      </c>
    </row>
    <row r="317" ht="24.75" customHeight="1">
      <c r="A317" s="76" t="s">
        <v>83</v>
      </c>
      <c r="B317" s="76" t="s">
        <v>104</v>
      </c>
      <c r="C317" s="76" t="s">
        <v>6304</v>
      </c>
      <c r="D317" s="83">
        <v>30.0</v>
      </c>
      <c r="E317" s="76" t="s">
        <v>6373</v>
      </c>
      <c r="F317" s="346" t="s">
        <v>5802</v>
      </c>
      <c r="G317" s="346" t="s">
        <v>5802</v>
      </c>
      <c r="H317" s="76" t="s">
        <v>6373</v>
      </c>
      <c r="I317" s="83" t="s">
        <v>71</v>
      </c>
      <c r="J317" s="83" t="s">
        <v>382</v>
      </c>
      <c r="K317" s="83" t="s">
        <v>5379</v>
      </c>
      <c r="L317" s="89" t="s">
        <v>6374</v>
      </c>
    </row>
    <row r="318" ht="24.75" customHeight="1">
      <c r="A318" s="76" t="s">
        <v>83</v>
      </c>
      <c r="B318" s="76" t="s">
        <v>104</v>
      </c>
      <c r="C318" s="76" t="s">
        <v>6304</v>
      </c>
      <c r="D318" s="83">
        <v>31.0</v>
      </c>
      <c r="E318" s="76" t="s">
        <v>6375</v>
      </c>
      <c r="F318" s="88" t="s">
        <v>6376</v>
      </c>
      <c r="G318" s="346" t="s">
        <v>6377</v>
      </c>
      <c r="H318" s="76" t="s">
        <v>6378</v>
      </c>
      <c r="I318" s="83" t="s">
        <v>5377</v>
      </c>
      <c r="J318" s="83" t="s">
        <v>382</v>
      </c>
      <c r="K318" s="83" t="s">
        <v>5379</v>
      </c>
      <c r="L318" s="89" t="s">
        <v>6372</v>
      </c>
    </row>
    <row r="319" ht="24.75" customHeight="1">
      <c r="A319" s="76" t="s">
        <v>83</v>
      </c>
      <c r="B319" s="76" t="s">
        <v>104</v>
      </c>
      <c r="C319" s="76" t="s">
        <v>6304</v>
      </c>
      <c r="D319" s="83">
        <v>32.0</v>
      </c>
      <c r="E319" s="76" t="s">
        <v>3386</v>
      </c>
      <c r="F319" s="97"/>
      <c r="G319" s="97"/>
      <c r="H319" s="91"/>
      <c r="I319" s="83" t="s">
        <v>5377</v>
      </c>
      <c r="J319" s="83" t="s">
        <v>382</v>
      </c>
      <c r="K319" s="83" t="s">
        <v>5379</v>
      </c>
      <c r="L319" s="89" t="s">
        <v>6372</v>
      </c>
    </row>
    <row r="320" ht="24.75" customHeight="1">
      <c r="A320" s="76" t="s">
        <v>83</v>
      </c>
      <c r="B320" s="76" t="s">
        <v>104</v>
      </c>
      <c r="C320" s="76" t="s">
        <v>6304</v>
      </c>
      <c r="D320" s="83">
        <v>33.0</v>
      </c>
      <c r="E320" s="76" t="s">
        <v>6383</v>
      </c>
      <c r="F320" s="97"/>
      <c r="G320" s="88" t="s">
        <v>6384</v>
      </c>
      <c r="H320" s="91"/>
      <c r="I320" s="83" t="s">
        <v>71</v>
      </c>
      <c r="J320" s="83" t="s">
        <v>382</v>
      </c>
      <c r="K320" s="83" t="s">
        <v>396</v>
      </c>
      <c r="L320" s="89" t="s">
        <v>6386</v>
      </c>
    </row>
    <row r="321" ht="24.75" customHeight="1">
      <c r="A321" s="76" t="s">
        <v>83</v>
      </c>
      <c r="B321" s="76" t="s">
        <v>104</v>
      </c>
      <c r="C321" s="76" t="s">
        <v>6304</v>
      </c>
      <c r="D321" s="83">
        <v>34.0</v>
      </c>
      <c r="E321" s="91" t="s">
        <v>6387</v>
      </c>
      <c r="F321" s="97" t="s">
        <v>6388</v>
      </c>
      <c r="G321" s="97" t="s">
        <v>6389</v>
      </c>
      <c r="H321" s="91" t="s">
        <v>6391</v>
      </c>
      <c r="I321" s="83" t="s">
        <v>71</v>
      </c>
      <c r="J321" s="83" t="s">
        <v>272</v>
      </c>
      <c r="K321" s="83" t="s">
        <v>396</v>
      </c>
      <c r="L321" s="89" t="s">
        <v>6396</v>
      </c>
    </row>
    <row r="322" ht="24.75" customHeight="1">
      <c r="A322" s="76" t="s">
        <v>83</v>
      </c>
      <c r="B322" s="76" t="s">
        <v>104</v>
      </c>
      <c r="C322" s="76" t="s">
        <v>6304</v>
      </c>
      <c r="D322" s="83">
        <v>35.0</v>
      </c>
      <c r="E322" s="751" t="s">
        <v>2665</v>
      </c>
      <c r="F322" s="752" t="s">
        <v>2666</v>
      </c>
      <c r="G322" s="753" t="s">
        <v>2666</v>
      </c>
      <c r="H322" s="751" t="s">
        <v>2667</v>
      </c>
      <c r="I322" s="83" t="s">
        <v>71</v>
      </c>
      <c r="J322" s="83"/>
      <c r="K322" s="83" t="s">
        <v>396</v>
      </c>
      <c r="L322" s="89" t="s">
        <v>6398</v>
      </c>
    </row>
    <row r="323" ht="24.75" customHeight="1">
      <c r="A323" s="76" t="s">
        <v>83</v>
      </c>
      <c r="B323" s="76" t="s">
        <v>104</v>
      </c>
      <c r="C323" s="76" t="s">
        <v>6304</v>
      </c>
      <c r="D323" s="83">
        <v>36.0</v>
      </c>
      <c r="E323" s="91" t="s">
        <v>6400</v>
      </c>
      <c r="F323" s="97" t="s">
        <v>6402</v>
      </c>
      <c r="G323" s="313" t="s">
        <v>6404</v>
      </c>
      <c r="H323" s="91" t="s">
        <v>6407</v>
      </c>
      <c r="I323" s="83" t="s">
        <v>71</v>
      </c>
      <c r="J323" s="83" t="s">
        <v>272</v>
      </c>
      <c r="K323" s="83" t="s">
        <v>396</v>
      </c>
      <c r="L323" s="89" t="s">
        <v>6408</v>
      </c>
    </row>
    <row r="324" ht="24.75" customHeight="1">
      <c r="A324" s="76" t="s">
        <v>83</v>
      </c>
      <c r="B324" s="76" t="s">
        <v>104</v>
      </c>
      <c r="C324" s="76" t="s">
        <v>6304</v>
      </c>
      <c r="D324" s="83">
        <v>37.0</v>
      </c>
      <c r="E324" s="76" t="s">
        <v>6409</v>
      </c>
      <c r="F324" s="88" t="s">
        <v>6410</v>
      </c>
      <c r="G324" s="346" t="s">
        <v>6411</v>
      </c>
      <c r="H324" s="76" t="s">
        <v>6412</v>
      </c>
      <c r="I324" s="83" t="s">
        <v>70</v>
      </c>
      <c r="J324" s="83" t="s">
        <v>272</v>
      </c>
      <c r="K324" s="83" t="s">
        <v>396</v>
      </c>
      <c r="L324" s="89" t="s">
        <v>6413</v>
      </c>
    </row>
    <row r="325" ht="24.75" customHeight="1">
      <c r="A325" s="76" t="s">
        <v>83</v>
      </c>
      <c r="B325" s="76" t="s">
        <v>104</v>
      </c>
      <c r="C325" s="76" t="s">
        <v>6304</v>
      </c>
      <c r="D325" s="83">
        <v>38.0</v>
      </c>
      <c r="E325" s="91">
        <v>11517.0</v>
      </c>
      <c r="F325" s="180" t="s">
        <v>3188</v>
      </c>
      <c r="G325" s="97" t="s">
        <v>3189</v>
      </c>
      <c r="H325" s="588">
        <v>8.2277782901E10</v>
      </c>
      <c r="I325" s="83" t="s">
        <v>71</v>
      </c>
      <c r="J325" s="83"/>
      <c r="K325" s="83" t="s">
        <v>396</v>
      </c>
      <c r="L325" s="89" t="s">
        <v>6414</v>
      </c>
    </row>
    <row r="326" ht="24.75" customHeight="1">
      <c r="A326" s="76" t="s">
        <v>83</v>
      </c>
      <c r="B326" s="76" t="s">
        <v>104</v>
      </c>
      <c r="C326" s="76" t="s">
        <v>6304</v>
      </c>
      <c r="D326" s="83">
        <v>39.0</v>
      </c>
      <c r="E326" s="91">
        <v>14366.0</v>
      </c>
      <c r="F326" s="180" t="s">
        <v>3236</v>
      </c>
      <c r="G326" s="97" t="s">
        <v>3237</v>
      </c>
      <c r="H326" s="588">
        <v>8.2151540024E10</v>
      </c>
      <c r="I326" s="83" t="s">
        <v>71</v>
      </c>
      <c r="J326" s="83"/>
      <c r="K326" s="83" t="s">
        <v>396</v>
      </c>
      <c r="L326" s="89" t="s">
        <v>6418</v>
      </c>
    </row>
    <row r="327" ht="24.75" customHeight="1">
      <c r="A327" s="76" t="s">
        <v>83</v>
      </c>
      <c r="B327" s="76" t="s">
        <v>104</v>
      </c>
      <c r="C327" s="76" t="s">
        <v>6304</v>
      </c>
      <c r="D327" s="83">
        <v>40.0</v>
      </c>
      <c r="E327" s="91">
        <v>13944.0</v>
      </c>
      <c r="F327" s="180" t="s">
        <v>1500</v>
      </c>
      <c r="G327" s="97" t="s">
        <v>3169</v>
      </c>
      <c r="H327" s="588">
        <v>8.5163695628E10</v>
      </c>
      <c r="I327" s="83" t="s">
        <v>71</v>
      </c>
      <c r="J327" s="83"/>
      <c r="K327" s="83" t="s">
        <v>396</v>
      </c>
      <c r="L327" s="180" t="s">
        <v>6419</v>
      </c>
    </row>
    <row r="328" ht="24.75" customHeight="1">
      <c r="A328" s="76" t="s">
        <v>83</v>
      </c>
      <c r="B328" s="76" t="s">
        <v>104</v>
      </c>
      <c r="C328" s="76" t="s">
        <v>6304</v>
      </c>
      <c r="D328" s="83">
        <v>41.0</v>
      </c>
      <c r="E328" s="91">
        <v>14837.0</v>
      </c>
      <c r="F328" s="180" t="s">
        <v>3232</v>
      </c>
      <c r="G328" s="97" t="s">
        <v>3233</v>
      </c>
      <c r="H328" s="588">
        <v>8.5856408508E10</v>
      </c>
      <c r="I328" s="83" t="s">
        <v>71</v>
      </c>
      <c r="J328" s="83"/>
      <c r="K328" s="83" t="s">
        <v>396</v>
      </c>
      <c r="L328" s="180" t="s">
        <v>6420</v>
      </c>
    </row>
    <row r="329" ht="24.75" customHeight="1">
      <c r="A329" s="76" t="s">
        <v>83</v>
      </c>
      <c r="B329" s="76" t="s">
        <v>104</v>
      </c>
      <c r="C329" s="76" t="s">
        <v>6304</v>
      </c>
      <c r="D329" s="83">
        <v>42.0</v>
      </c>
      <c r="E329" s="76" t="s">
        <v>3365</v>
      </c>
      <c r="F329" s="89" t="s">
        <v>3366</v>
      </c>
      <c r="G329" s="88" t="s">
        <v>3368</v>
      </c>
      <c r="H329" s="566" t="s">
        <v>6424</v>
      </c>
      <c r="I329" s="83" t="s">
        <v>71</v>
      </c>
      <c r="J329" s="83" t="s">
        <v>382</v>
      </c>
      <c r="K329" s="83" t="s">
        <v>396</v>
      </c>
      <c r="L329" s="89" t="s">
        <v>6427</v>
      </c>
    </row>
    <row r="330" ht="24.75" customHeight="1">
      <c r="A330" s="76" t="s">
        <v>83</v>
      </c>
      <c r="B330" s="76" t="s">
        <v>104</v>
      </c>
      <c r="C330" s="76" t="s">
        <v>6428</v>
      </c>
      <c r="D330" s="83">
        <v>1.0</v>
      </c>
      <c r="E330" s="91">
        <v>12919.0</v>
      </c>
      <c r="F330" s="180" t="s">
        <v>6429</v>
      </c>
      <c r="G330" s="97" t="s">
        <v>6430</v>
      </c>
      <c r="H330" s="588">
        <v>8.218822004E10</v>
      </c>
      <c r="I330" s="83" t="s">
        <v>70</v>
      </c>
      <c r="J330" s="83"/>
      <c r="K330" s="83" t="s">
        <v>396</v>
      </c>
      <c r="L330" s="180" t="s">
        <v>6431</v>
      </c>
    </row>
    <row r="331" ht="24.75" customHeight="1">
      <c r="A331" s="76" t="s">
        <v>83</v>
      </c>
      <c r="B331" s="76" t="s">
        <v>104</v>
      </c>
      <c r="C331" s="76" t="s">
        <v>6428</v>
      </c>
      <c r="D331" s="83">
        <v>2.0</v>
      </c>
      <c r="E331" s="91">
        <v>13966.0</v>
      </c>
      <c r="F331" s="180" t="s">
        <v>5722</v>
      </c>
      <c r="G331" s="97" t="s">
        <v>2863</v>
      </c>
      <c r="H331" s="588">
        <v>8.2123940774E10</v>
      </c>
      <c r="I331" s="83" t="s">
        <v>71</v>
      </c>
      <c r="J331" s="83"/>
      <c r="K331" s="83" t="s">
        <v>396</v>
      </c>
      <c r="L331" s="180" t="s">
        <v>6432</v>
      </c>
    </row>
    <row r="332" ht="24.75" customHeight="1">
      <c r="A332" s="76" t="s">
        <v>83</v>
      </c>
      <c r="B332" s="76" t="s">
        <v>104</v>
      </c>
      <c r="C332" s="76" t="s">
        <v>6428</v>
      </c>
      <c r="D332" s="83">
        <v>3.0</v>
      </c>
      <c r="E332" s="91">
        <v>10774.0</v>
      </c>
      <c r="F332" s="180" t="s">
        <v>6433</v>
      </c>
      <c r="G332" s="97" t="s">
        <v>6434</v>
      </c>
      <c r="H332" s="588">
        <v>8.52800678E10</v>
      </c>
      <c r="I332" s="83" t="s">
        <v>71</v>
      </c>
      <c r="J332" s="83"/>
      <c r="K332" s="83" t="s">
        <v>396</v>
      </c>
      <c r="L332" s="180" t="s">
        <v>6436</v>
      </c>
    </row>
    <row r="333" ht="24.75" customHeight="1">
      <c r="A333" s="76" t="s">
        <v>83</v>
      </c>
      <c r="B333" s="76" t="s">
        <v>104</v>
      </c>
      <c r="C333" s="76" t="s">
        <v>6428</v>
      </c>
      <c r="D333" s="83">
        <v>4.0</v>
      </c>
      <c r="E333" s="91">
        <v>16083.0</v>
      </c>
      <c r="F333" s="180" t="s">
        <v>5737</v>
      </c>
      <c r="G333" s="97" t="s">
        <v>5738</v>
      </c>
      <c r="H333" s="588">
        <v>8.381006972E9</v>
      </c>
      <c r="I333" s="83" t="s">
        <v>71</v>
      </c>
      <c r="J333" s="83"/>
      <c r="K333" s="83" t="s">
        <v>396</v>
      </c>
      <c r="L333" s="89" t="s">
        <v>6442</v>
      </c>
    </row>
    <row r="334" ht="24.75" customHeight="1">
      <c r="A334" s="76" t="s">
        <v>83</v>
      </c>
      <c r="B334" s="76" t="s">
        <v>104</v>
      </c>
      <c r="C334" s="76" t="s">
        <v>6428</v>
      </c>
      <c r="D334" s="83">
        <v>5.0</v>
      </c>
      <c r="E334" s="91">
        <v>14098.0</v>
      </c>
      <c r="F334" s="180" t="s">
        <v>3034</v>
      </c>
      <c r="G334" s="97" t="s">
        <v>6205</v>
      </c>
      <c r="H334" s="588">
        <v>8.1328341343E10</v>
      </c>
      <c r="I334" s="83" t="s">
        <v>70</v>
      </c>
      <c r="J334" s="83"/>
      <c r="K334" s="83" t="s">
        <v>396</v>
      </c>
      <c r="L334" s="180" t="s">
        <v>6443</v>
      </c>
    </row>
    <row r="335" ht="24.75" customHeight="1">
      <c r="A335" s="76" t="s">
        <v>83</v>
      </c>
      <c r="B335" s="76" t="s">
        <v>104</v>
      </c>
      <c r="C335" s="76" t="s">
        <v>6428</v>
      </c>
      <c r="D335" s="83">
        <v>6.0</v>
      </c>
      <c r="E335" s="76" t="s">
        <v>1696</v>
      </c>
      <c r="F335" s="88" t="s">
        <v>1697</v>
      </c>
      <c r="G335" s="88" t="s">
        <v>1698</v>
      </c>
      <c r="H335" s="76" t="s">
        <v>1700</v>
      </c>
      <c r="I335" s="83" t="s">
        <v>71</v>
      </c>
      <c r="J335" s="83"/>
      <c r="K335" s="83" t="s">
        <v>396</v>
      </c>
      <c r="L335" s="89" t="s">
        <v>6444</v>
      </c>
    </row>
    <row r="336" ht="24.75" customHeight="1">
      <c r="A336" s="76" t="s">
        <v>83</v>
      </c>
      <c r="B336" s="76" t="s">
        <v>104</v>
      </c>
      <c r="C336" s="76" t="s">
        <v>6428</v>
      </c>
      <c r="D336" s="83">
        <v>7.0</v>
      </c>
      <c r="E336" s="91">
        <v>14514.0</v>
      </c>
      <c r="F336" s="180" t="s">
        <v>6450</v>
      </c>
      <c r="G336" s="97" t="s">
        <v>6452</v>
      </c>
      <c r="H336" s="588">
        <v>8.2120006502E10</v>
      </c>
      <c r="I336" s="83" t="s">
        <v>71</v>
      </c>
      <c r="J336" s="83"/>
      <c r="K336" s="83" t="s">
        <v>396</v>
      </c>
      <c r="L336" s="89" t="s">
        <v>6453</v>
      </c>
    </row>
    <row r="337" ht="24.75" customHeight="1">
      <c r="A337" s="76" t="s">
        <v>83</v>
      </c>
      <c r="B337" s="76" t="s">
        <v>104</v>
      </c>
      <c r="C337" s="76" t="s">
        <v>6428</v>
      </c>
      <c r="D337" s="83">
        <v>8.0</v>
      </c>
      <c r="E337" s="91">
        <v>10406.0</v>
      </c>
      <c r="F337" s="180" t="s">
        <v>2107</v>
      </c>
      <c r="G337" s="97" t="s">
        <v>2108</v>
      </c>
      <c r="H337" s="588">
        <v>8.2252788533E10</v>
      </c>
      <c r="I337" s="83" t="s">
        <v>71</v>
      </c>
      <c r="J337" s="83"/>
      <c r="K337" s="83" t="s">
        <v>396</v>
      </c>
      <c r="L337" s="743" t="s">
        <v>6454</v>
      </c>
    </row>
    <row r="338" ht="24.75" customHeight="1">
      <c r="A338" s="76" t="s">
        <v>83</v>
      </c>
      <c r="B338" s="76" t="s">
        <v>104</v>
      </c>
      <c r="C338" s="76" t="s">
        <v>6428</v>
      </c>
      <c r="D338" s="83">
        <v>9.0</v>
      </c>
      <c r="E338" s="91" t="s">
        <v>1749</v>
      </c>
      <c r="F338" s="97" t="s">
        <v>1750</v>
      </c>
      <c r="G338" s="313" t="s">
        <v>1751</v>
      </c>
      <c r="H338" s="91" t="s">
        <v>1752</v>
      </c>
      <c r="I338" s="83" t="s">
        <v>6152</v>
      </c>
      <c r="J338" s="83" t="s">
        <v>5951</v>
      </c>
      <c r="K338" s="83" t="s">
        <v>396</v>
      </c>
      <c r="L338" s="89" t="s">
        <v>6455</v>
      </c>
    </row>
    <row r="339" ht="24.75" customHeight="1">
      <c r="A339" s="76" t="s">
        <v>83</v>
      </c>
      <c r="B339" s="76" t="s">
        <v>104</v>
      </c>
      <c r="C339" s="76" t="s">
        <v>6428</v>
      </c>
      <c r="D339" s="83">
        <v>10.0</v>
      </c>
      <c r="E339" s="76" t="s">
        <v>6373</v>
      </c>
      <c r="F339" s="346" t="s">
        <v>5802</v>
      </c>
      <c r="G339" s="346" t="s">
        <v>5802</v>
      </c>
      <c r="H339" s="76" t="s">
        <v>6373</v>
      </c>
      <c r="I339" s="83" t="s">
        <v>70</v>
      </c>
      <c r="J339" s="83" t="s">
        <v>5951</v>
      </c>
      <c r="K339" s="83" t="s">
        <v>396</v>
      </c>
      <c r="L339" s="742" t="s">
        <v>6457</v>
      </c>
    </row>
    <row r="340" ht="24.75" customHeight="1">
      <c r="A340" s="76" t="s">
        <v>83</v>
      </c>
      <c r="B340" s="76" t="s">
        <v>104</v>
      </c>
      <c r="C340" s="76" t="s">
        <v>6428</v>
      </c>
      <c r="D340" s="83">
        <v>11.0</v>
      </c>
      <c r="E340" s="76" t="s">
        <v>6373</v>
      </c>
      <c r="F340" s="346" t="s">
        <v>6463</v>
      </c>
      <c r="G340" s="346" t="s">
        <v>6463</v>
      </c>
      <c r="H340" s="76" t="s">
        <v>6373</v>
      </c>
      <c r="I340" s="83" t="s">
        <v>70</v>
      </c>
      <c r="J340" s="83" t="s">
        <v>5951</v>
      </c>
      <c r="K340" s="83" t="s">
        <v>396</v>
      </c>
      <c r="L340" s="742" t="s">
        <v>6464</v>
      </c>
    </row>
    <row r="341" ht="24.75" customHeight="1">
      <c r="A341" s="76" t="s">
        <v>83</v>
      </c>
      <c r="B341" s="76" t="s">
        <v>104</v>
      </c>
      <c r="C341" s="76" t="s">
        <v>6428</v>
      </c>
      <c r="D341" s="83">
        <v>12.0</v>
      </c>
      <c r="E341" s="376" t="s">
        <v>6373</v>
      </c>
      <c r="F341" s="376" t="s">
        <v>1239</v>
      </c>
      <c r="G341" s="377" t="s">
        <v>1240</v>
      </c>
      <c r="H341" s="379" t="s">
        <v>1247</v>
      </c>
      <c r="I341" s="83" t="s">
        <v>71</v>
      </c>
      <c r="J341" s="83" t="s">
        <v>299</v>
      </c>
      <c r="K341" s="83" t="s">
        <v>396</v>
      </c>
      <c r="L341" s="89" t="s">
        <v>6468</v>
      </c>
    </row>
    <row r="342" ht="24.75" customHeight="1">
      <c r="A342" s="76" t="s">
        <v>83</v>
      </c>
      <c r="B342" s="76" t="s">
        <v>104</v>
      </c>
      <c r="C342" s="76" t="s">
        <v>6428</v>
      </c>
      <c r="D342" s="83">
        <v>13.0</v>
      </c>
      <c r="E342" s="76" t="s">
        <v>3164</v>
      </c>
      <c r="F342" s="88" t="s">
        <v>3165</v>
      </c>
      <c r="G342" s="346" t="s">
        <v>3166</v>
      </c>
      <c r="H342" s="76" t="s">
        <v>6472</v>
      </c>
      <c r="I342" s="83" t="s">
        <v>71</v>
      </c>
      <c r="J342" s="83"/>
      <c r="K342" s="83" t="s">
        <v>396</v>
      </c>
      <c r="L342" s="89" t="s">
        <v>6474</v>
      </c>
    </row>
    <row r="343" ht="24.75" customHeight="1">
      <c r="A343" s="76" t="s">
        <v>83</v>
      </c>
      <c r="B343" s="76" t="s">
        <v>104</v>
      </c>
      <c r="C343" s="76" t="s">
        <v>6428</v>
      </c>
      <c r="D343" s="83">
        <v>14.0</v>
      </c>
      <c r="E343" s="91" t="s">
        <v>2449</v>
      </c>
      <c r="F343" s="97" t="s">
        <v>2450</v>
      </c>
      <c r="G343" s="97" t="s">
        <v>2450</v>
      </c>
      <c r="H343" s="91" t="s">
        <v>2451</v>
      </c>
      <c r="I343" s="83" t="s">
        <v>71</v>
      </c>
      <c r="J343" s="83" t="s">
        <v>382</v>
      </c>
      <c r="K343" s="83" t="s">
        <v>396</v>
      </c>
      <c r="L343" s="89" t="s">
        <v>6477</v>
      </c>
    </row>
    <row r="344" ht="24.75" customHeight="1">
      <c r="A344" s="76" t="s">
        <v>83</v>
      </c>
      <c r="B344" s="76" t="s">
        <v>104</v>
      </c>
      <c r="C344" s="76" t="s">
        <v>6428</v>
      </c>
      <c r="D344" s="83">
        <v>15.0</v>
      </c>
      <c r="E344" s="76" t="s">
        <v>6255</v>
      </c>
      <c r="F344" s="97"/>
      <c r="G344" s="346" t="s">
        <v>6256</v>
      </c>
      <c r="H344" s="91"/>
      <c r="I344" s="83" t="s">
        <v>70</v>
      </c>
      <c r="J344" s="83"/>
      <c r="K344" s="83" t="s">
        <v>396</v>
      </c>
      <c r="L344" s="89" t="s">
        <v>6478</v>
      </c>
    </row>
    <row r="345" ht="24.75" customHeight="1">
      <c r="A345" s="76" t="s">
        <v>83</v>
      </c>
      <c r="B345" s="76" t="s">
        <v>104</v>
      </c>
      <c r="C345" s="76" t="s">
        <v>6428</v>
      </c>
      <c r="D345" s="83">
        <v>16.0</v>
      </c>
      <c r="E345" s="91" t="s">
        <v>5947</v>
      </c>
      <c r="F345" s="97" t="s">
        <v>5948</v>
      </c>
      <c r="G345" s="313" t="s">
        <v>5948</v>
      </c>
      <c r="H345" s="91" t="s">
        <v>5949</v>
      </c>
      <c r="I345" s="83" t="s">
        <v>70</v>
      </c>
      <c r="J345" s="83" t="s">
        <v>272</v>
      </c>
      <c r="K345" s="83" t="s">
        <v>396</v>
      </c>
      <c r="L345" s="89" t="s">
        <v>6480</v>
      </c>
    </row>
    <row r="346" ht="24.75" customHeight="1">
      <c r="A346" s="76" t="s">
        <v>83</v>
      </c>
      <c r="B346" s="76" t="s">
        <v>104</v>
      </c>
      <c r="C346" s="76" t="s">
        <v>6428</v>
      </c>
      <c r="D346" s="83">
        <v>17.0</v>
      </c>
      <c r="E346" s="91">
        <v>15977.0</v>
      </c>
      <c r="F346" s="180" t="s">
        <v>3258</v>
      </c>
      <c r="G346" s="97" t="s">
        <v>3261</v>
      </c>
      <c r="H346" s="588">
        <v>8.228321033E10</v>
      </c>
      <c r="I346" s="83" t="s">
        <v>71</v>
      </c>
      <c r="J346" s="83"/>
      <c r="K346" s="83" t="s">
        <v>396</v>
      </c>
      <c r="L346" s="743" t="s">
        <v>6485</v>
      </c>
    </row>
    <row r="347" ht="24.75" customHeight="1">
      <c r="A347" s="76" t="s">
        <v>83</v>
      </c>
      <c r="B347" s="76" t="s">
        <v>104</v>
      </c>
      <c r="C347" s="76" t="s">
        <v>6486</v>
      </c>
      <c r="D347" s="83">
        <v>1.0</v>
      </c>
      <c r="E347" s="91" t="s">
        <v>6312</v>
      </c>
      <c r="F347" s="97" t="s">
        <v>6313</v>
      </c>
      <c r="G347" s="313" t="s">
        <v>6314</v>
      </c>
      <c r="H347" s="550" t="s">
        <v>6315</v>
      </c>
      <c r="I347" s="83" t="s">
        <v>5377</v>
      </c>
      <c r="J347" s="83" t="s">
        <v>272</v>
      </c>
      <c r="K347" s="83" t="s">
        <v>5379</v>
      </c>
      <c r="L347" s="89" t="s">
        <v>5702</v>
      </c>
    </row>
    <row r="348" ht="24.75" customHeight="1">
      <c r="A348" s="76" t="s">
        <v>83</v>
      </c>
      <c r="B348" s="76" t="s">
        <v>104</v>
      </c>
      <c r="C348" s="76" t="s">
        <v>6486</v>
      </c>
      <c r="D348" s="83">
        <v>2.0</v>
      </c>
      <c r="E348" s="91" t="s">
        <v>5929</v>
      </c>
      <c r="F348" s="97" t="s">
        <v>5930</v>
      </c>
      <c r="G348" s="313" t="s">
        <v>5931</v>
      </c>
      <c r="H348" s="91" t="s">
        <v>5932</v>
      </c>
      <c r="I348" s="83" t="s">
        <v>5377</v>
      </c>
      <c r="J348" s="83" t="s">
        <v>272</v>
      </c>
      <c r="K348" s="83" t="s">
        <v>5379</v>
      </c>
      <c r="L348" s="89" t="s">
        <v>5702</v>
      </c>
    </row>
    <row r="349" ht="24.75" customHeight="1">
      <c r="A349" s="76" t="s">
        <v>83</v>
      </c>
      <c r="B349" s="76" t="s">
        <v>104</v>
      </c>
      <c r="C349" s="76" t="s">
        <v>6486</v>
      </c>
      <c r="D349" s="83">
        <v>3.0</v>
      </c>
      <c r="E349" s="91" t="s">
        <v>5933</v>
      </c>
      <c r="F349" s="97" t="s">
        <v>5934</v>
      </c>
      <c r="G349" s="313" t="s">
        <v>5935</v>
      </c>
      <c r="H349" s="91" t="s">
        <v>5936</v>
      </c>
      <c r="I349" s="83" t="s">
        <v>5377</v>
      </c>
      <c r="J349" s="83" t="s">
        <v>272</v>
      </c>
      <c r="K349" s="83" t="s">
        <v>5379</v>
      </c>
      <c r="L349" s="89" t="s">
        <v>6493</v>
      </c>
    </row>
    <row r="350" ht="24.75" customHeight="1">
      <c r="A350" s="76" t="s">
        <v>83</v>
      </c>
      <c r="B350" s="76" t="s">
        <v>104</v>
      </c>
      <c r="C350" s="76" t="s">
        <v>6486</v>
      </c>
      <c r="D350" s="83">
        <v>4.0</v>
      </c>
      <c r="E350" s="91" t="s">
        <v>5941</v>
      </c>
      <c r="F350" s="97" t="s">
        <v>5942</v>
      </c>
      <c r="G350" s="313" t="s">
        <v>5944</v>
      </c>
      <c r="H350" s="91" t="s">
        <v>5946</v>
      </c>
      <c r="I350" s="83" t="s">
        <v>5377</v>
      </c>
      <c r="J350" s="83" t="s">
        <v>272</v>
      </c>
      <c r="K350" s="83" t="s">
        <v>5379</v>
      </c>
      <c r="L350" s="89" t="s">
        <v>6493</v>
      </c>
    </row>
    <row r="351" ht="24.75" customHeight="1">
      <c r="A351" s="76" t="s">
        <v>83</v>
      </c>
      <c r="B351" s="76" t="s">
        <v>104</v>
      </c>
      <c r="C351" s="76" t="s">
        <v>6486</v>
      </c>
      <c r="D351" s="83">
        <v>5.0</v>
      </c>
      <c r="E351" s="91" t="s">
        <v>6118</v>
      </c>
      <c r="F351" s="97" t="s">
        <v>6119</v>
      </c>
      <c r="G351" s="313" t="s">
        <v>6120</v>
      </c>
      <c r="H351" s="91" t="s">
        <v>6121</v>
      </c>
      <c r="I351" s="83" t="s">
        <v>5377</v>
      </c>
      <c r="J351" s="83" t="s">
        <v>272</v>
      </c>
      <c r="K351" s="83" t="s">
        <v>5379</v>
      </c>
      <c r="L351" s="89" t="s">
        <v>6493</v>
      </c>
    </row>
    <row r="352" ht="24.75" customHeight="1">
      <c r="A352" s="76" t="s">
        <v>83</v>
      </c>
      <c r="B352" s="76" t="s">
        <v>104</v>
      </c>
      <c r="C352" s="76" t="s">
        <v>6486</v>
      </c>
      <c r="D352" s="83">
        <v>6.0</v>
      </c>
      <c r="E352" s="91" t="s">
        <v>2490</v>
      </c>
      <c r="F352" s="97" t="s">
        <v>2492</v>
      </c>
      <c r="G352" s="313" t="s">
        <v>2496</v>
      </c>
      <c r="H352" s="91" t="s">
        <v>2497</v>
      </c>
      <c r="I352" s="83" t="s">
        <v>71</v>
      </c>
      <c r="J352" s="83" t="s">
        <v>382</v>
      </c>
      <c r="K352" s="83" t="s">
        <v>5379</v>
      </c>
      <c r="L352" s="89" t="s">
        <v>6498</v>
      </c>
    </row>
    <row r="353" ht="24.75" customHeight="1">
      <c r="A353" s="76" t="s">
        <v>83</v>
      </c>
      <c r="B353" s="76" t="s">
        <v>104</v>
      </c>
      <c r="C353" s="76" t="s">
        <v>6486</v>
      </c>
      <c r="D353" s="83">
        <v>7.0</v>
      </c>
      <c r="E353" s="91" t="s">
        <v>2500</v>
      </c>
      <c r="F353" s="97" t="s">
        <v>2501</v>
      </c>
      <c r="G353" s="313" t="s">
        <v>2503</v>
      </c>
      <c r="H353" s="91" t="s">
        <v>2506</v>
      </c>
      <c r="I353" s="83" t="s">
        <v>6152</v>
      </c>
      <c r="J353" s="83" t="s">
        <v>5951</v>
      </c>
      <c r="K353" s="83" t="s">
        <v>396</v>
      </c>
      <c r="L353" s="89" t="s">
        <v>6499</v>
      </c>
    </row>
    <row r="354" ht="24.75" customHeight="1">
      <c r="A354" s="76" t="s">
        <v>83</v>
      </c>
      <c r="B354" s="76" t="s">
        <v>104</v>
      </c>
      <c r="C354" s="76" t="s">
        <v>6486</v>
      </c>
      <c r="D354" s="83">
        <v>8.0</v>
      </c>
      <c r="E354" s="91" t="s">
        <v>5366</v>
      </c>
      <c r="F354" s="97" t="s">
        <v>5367</v>
      </c>
      <c r="G354" s="313" t="s">
        <v>5369</v>
      </c>
      <c r="H354" s="91" t="s">
        <v>5371</v>
      </c>
      <c r="I354" s="83" t="s">
        <v>70</v>
      </c>
      <c r="J354" s="83" t="s">
        <v>299</v>
      </c>
      <c r="K354" s="83" t="s">
        <v>396</v>
      </c>
      <c r="L354" s="89" t="s">
        <v>6504</v>
      </c>
    </row>
    <row r="355" ht="24.75" customHeight="1">
      <c r="A355" s="76" t="s">
        <v>83</v>
      </c>
      <c r="B355" s="76" t="s">
        <v>104</v>
      </c>
      <c r="C355" s="76" t="s">
        <v>6486</v>
      </c>
      <c r="D355" s="83">
        <v>9.0</v>
      </c>
      <c r="E355" s="76" t="s">
        <v>6255</v>
      </c>
      <c r="F355" s="97"/>
      <c r="G355" s="346" t="s">
        <v>6256</v>
      </c>
      <c r="H355" s="91"/>
      <c r="I355" s="83" t="s">
        <v>70</v>
      </c>
      <c r="J355" s="83"/>
      <c r="K355" s="83" t="s">
        <v>396</v>
      </c>
      <c r="L355" s="89" t="s">
        <v>6506</v>
      </c>
    </row>
    <row r="356" ht="24.75" customHeight="1">
      <c r="A356" s="76" t="s">
        <v>83</v>
      </c>
      <c r="B356" s="76" t="s">
        <v>104</v>
      </c>
      <c r="C356" s="76" t="s">
        <v>6486</v>
      </c>
      <c r="D356" s="83">
        <v>10.0</v>
      </c>
      <c r="E356" s="91" t="s">
        <v>6508</v>
      </c>
      <c r="F356" s="97" t="s">
        <v>6509</v>
      </c>
      <c r="G356" s="97" t="s">
        <v>6510</v>
      </c>
      <c r="H356" s="91" t="s">
        <v>6511</v>
      </c>
      <c r="I356" s="83" t="s">
        <v>70</v>
      </c>
      <c r="J356" s="83" t="s">
        <v>272</v>
      </c>
      <c r="K356" s="83" t="s">
        <v>396</v>
      </c>
      <c r="L356" s="89" t="s">
        <v>6513</v>
      </c>
    </row>
    <row r="357" ht="24.75" customHeight="1">
      <c r="A357" s="76" t="s">
        <v>83</v>
      </c>
      <c r="B357" s="76" t="s">
        <v>104</v>
      </c>
      <c r="C357" s="76" t="s">
        <v>6486</v>
      </c>
      <c r="D357" s="83">
        <v>11.0</v>
      </c>
      <c r="E357" s="91" t="s">
        <v>6514</v>
      </c>
      <c r="F357" s="97" t="s">
        <v>6515</v>
      </c>
      <c r="G357" s="97" t="s">
        <v>6516</v>
      </c>
      <c r="H357" s="91" t="s">
        <v>6518</v>
      </c>
      <c r="I357" s="83" t="s">
        <v>5377</v>
      </c>
      <c r="J357" s="83" t="s">
        <v>272</v>
      </c>
      <c r="K357" s="83" t="s">
        <v>5379</v>
      </c>
      <c r="L357" s="89" t="s">
        <v>6524</v>
      </c>
    </row>
    <row r="358" ht="24.75" customHeight="1">
      <c r="A358" s="76" t="s">
        <v>83</v>
      </c>
      <c r="B358" s="76" t="s">
        <v>104</v>
      </c>
      <c r="C358" s="76" t="s">
        <v>6486</v>
      </c>
      <c r="D358" s="83">
        <v>12.0</v>
      </c>
      <c r="E358" s="91" t="s">
        <v>6526</v>
      </c>
      <c r="F358" s="97" t="s">
        <v>6527</v>
      </c>
      <c r="G358" s="97" t="s">
        <v>6527</v>
      </c>
      <c r="H358" s="91" t="s">
        <v>6528</v>
      </c>
      <c r="I358" s="83" t="s">
        <v>5377</v>
      </c>
      <c r="J358" s="83" t="s">
        <v>272</v>
      </c>
      <c r="K358" s="83" t="s">
        <v>5379</v>
      </c>
      <c r="L358" s="89" t="s">
        <v>5792</v>
      </c>
    </row>
    <row r="359" ht="24.75" customHeight="1">
      <c r="A359" s="76" t="s">
        <v>83</v>
      </c>
      <c r="B359" s="76" t="s">
        <v>104</v>
      </c>
      <c r="C359" s="76" t="s">
        <v>6486</v>
      </c>
      <c r="D359" s="83">
        <v>13.0</v>
      </c>
      <c r="E359" s="91" t="s">
        <v>6529</v>
      </c>
      <c r="F359" s="97" t="s">
        <v>6530</v>
      </c>
      <c r="G359" s="313" t="s">
        <v>6531</v>
      </c>
      <c r="H359" s="91" t="s">
        <v>6532</v>
      </c>
      <c r="I359" s="83" t="s">
        <v>5377</v>
      </c>
      <c r="J359" s="83" t="s">
        <v>272</v>
      </c>
      <c r="K359" s="83" t="s">
        <v>5379</v>
      </c>
      <c r="L359" s="89" t="s">
        <v>6533</v>
      </c>
    </row>
    <row r="360" ht="24.75" customHeight="1">
      <c r="A360" s="76" t="s">
        <v>83</v>
      </c>
      <c r="B360" s="76" t="s">
        <v>104</v>
      </c>
      <c r="C360" s="76" t="s">
        <v>6486</v>
      </c>
      <c r="D360" s="83">
        <v>14.0</v>
      </c>
      <c r="E360" s="76" t="s">
        <v>6375</v>
      </c>
      <c r="F360" s="88" t="s">
        <v>6376</v>
      </c>
      <c r="G360" s="346" t="s">
        <v>6377</v>
      </c>
      <c r="H360" s="76" t="s">
        <v>6378</v>
      </c>
      <c r="I360" s="83" t="s">
        <v>5377</v>
      </c>
      <c r="J360" s="83" t="s">
        <v>382</v>
      </c>
      <c r="K360" s="83" t="s">
        <v>5379</v>
      </c>
      <c r="L360" s="89" t="s">
        <v>5801</v>
      </c>
    </row>
    <row r="361" ht="24.75" customHeight="1">
      <c r="A361" s="76" t="s">
        <v>83</v>
      </c>
      <c r="B361" s="76" t="s">
        <v>104</v>
      </c>
      <c r="C361" s="76" t="s">
        <v>6486</v>
      </c>
      <c r="D361" s="83">
        <v>15.0</v>
      </c>
      <c r="E361" s="91" t="s">
        <v>5432</v>
      </c>
      <c r="F361" s="97" t="s">
        <v>5433</v>
      </c>
      <c r="G361" s="97" t="s">
        <v>5435</v>
      </c>
      <c r="H361" s="91" t="s">
        <v>5436</v>
      </c>
      <c r="I361" s="83" t="s">
        <v>5377</v>
      </c>
      <c r="J361" s="83" t="s">
        <v>382</v>
      </c>
      <c r="K361" s="83" t="s">
        <v>5379</v>
      </c>
      <c r="L361" s="89" t="s">
        <v>5801</v>
      </c>
    </row>
    <row r="362" ht="24.75" customHeight="1">
      <c r="A362" s="76" t="s">
        <v>83</v>
      </c>
      <c r="B362" s="76" t="s">
        <v>104</v>
      </c>
      <c r="C362" s="76" t="s">
        <v>6486</v>
      </c>
      <c r="D362" s="83">
        <v>16.0</v>
      </c>
      <c r="E362" s="76" t="s">
        <v>2116</v>
      </c>
      <c r="F362" s="88" t="s">
        <v>2582</v>
      </c>
      <c r="G362" s="88" t="s">
        <v>2582</v>
      </c>
      <c r="H362" s="76" t="s">
        <v>2116</v>
      </c>
      <c r="I362" s="83" t="s">
        <v>5377</v>
      </c>
      <c r="J362" s="83" t="s">
        <v>382</v>
      </c>
      <c r="K362" s="83" t="s">
        <v>5379</v>
      </c>
      <c r="L362" s="89" t="s">
        <v>6367</v>
      </c>
    </row>
    <row r="363" ht="24.75" customHeight="1">
      <c r="A363" s="76" t="s">
        <v>83</v>
      </c>
      <c r="B363" s="76" t="s">
        <v>104</v>
      </c>
      <c r="C363" s="76" t="s">
        <v>6486</v>
      </c>
      <c r="D363" s="83">
        <v>17.0</v>
      </c>
      <c r="E363" s="91" t="s">
        <v>1916</v>
      </c>
      <c r="F363" s="97" t="s">
        <v>1917</v>
      </c>
      <c r="G363" s="97" t="s">
        <v>1918</v>
      </c>
      <c r="H363" s="91" t="s">
        <v>1920</v>
      </c>
      <c r="I363" s="83" t="s">
        <v>5377</v>
      </c>
      <c r="J363" s="83" t="s">
        <v>382</v>
      </c>
      <c r="K363" s="83" t="s">
        <v>5379</v>
      </c>
      <c r="L363" s="89" t="s">
        <v>5801</v>
      </c>
    </row>
    <row r="364" ht="24.75" customHeight="1">
      <c r="A364" s="76" t="s">
        <v>83</v>
      </c>
      <c r="B364" s="76" t="s">
        <v>104</v>
      </c>
      <c r="C364" s="76" t="s">
        <v>6486</v>
      </c>
      <c r="D364" s="83">
        <v>18.0</v>
      </c>
      <c r="E364" s="91" t="s">
        <v>2556</v>
      </c>
      <c r="F364" s="97" t="s">
        <v>2558</v>
      </c>
      <c r="G364" s="97" t="s">
        <v>2559</v>
      </c>
      <c r="H364" s="91" t="s">
        <v>2560</v>
      </c>
      <c r="I364" s="83" t="s">
        <v>5377</v>
      </c>
      <c r="J364" s="83" t="s">
        <v>382</v>
      </c>
      <c r="K364" s="83" t="s">
        <v>5379</v>
      </c>
      <c r="L364" s="89" t="s">
        <v>6545</v>
      </c>
    </row>
    <row r="365" ht="24.75" customHeight="1">
      <c r="A365" s="76" t="s">
        <v>83</v>
      </c>
      <c r="B365" s="76" t="s">
        <v>104</v>
      </c>
      <c r="C365" s="76" t="s">
        <v>6486</v>
      </c>
      <c r="D365" s="83">
        <v>19.0</v>
      </c>
      <c r="E365" s="91" t="s">
        <v>2449</v>
      </c>
      <c r="F365" s="97" t="s">
        <v>2450</v>
      </c>
      <c r="G365" s="97" t="s">
        <v>2450</v>
      </c>
      <c r="H365" s="91" t="s">
        <v>2451</v>
      </c>
      <c r="I365" s="83" t="s">
        <v>71</v>
      </c>
      <c r="J365" s="83" t="s">
        <v>382</v>
      </c>
      <c r="K365" s="83" t="s">
        <v>396</v>
      </c>
      <c r="L365" s="89" t="s">
        <v>6547</v>
      </c>
    </row>
    <row r="366" ht="24.75" customHeight="1">
      <c r="A366" s="76" t="s">
        <v>83</v>
      </c>
      <c r="B366" s="76" t="s">
        <v>104</v>
      </c>
      <c r="C366" s="76" t="s">
        <v>6486</v>
      </c>
      <c r="D366" s="83">
        <v>20.0</v>
      </c>
      <c r="E366" s="91" t="s">
        <v>5911</v>
      </c>
      <c r="F366" s="97" t="s">
        <v>5912</v>
      </c>
      <c r="G366" s="313" t="s">
        <v>5913</v>
      </c>
      <c r="H366" s="91" t="s">
        <v>5914</v>
      </c>
      <c r="I366" s="83" t="s">
        <v>5377</v>
      </c>
      <c r="J366" s="83" t="s">
        <v>272</v>
      </c>
      <c r="K366" s="83" t="s">
        <v>5379</v>
      </c>
      <c r="L366" s="89" t="s">
        <v>6552</v>
      </c>
    </row>
    <row r="367" ht="24.75" customHeight="1">
      <c r="A367" s="76" t="s">
        <v>83</v>
      </c>
      <c r="B367" s="76" t="s">
        <v>104</v>
      </c>
      <c r="C367" s="76" t="s">
        <v>6486</v>
      </c>
      <c r="D367" s="83">
        <v>21.0</v>
      </c>
      <c r="E367" s="91" t="s">
        <v>5915</v>
      </c>
      <c r="F367" s="97" t="s">
        <v>5916</v>
      </c>
      <c r="G367" s="313" t="s">
        <v>5917</v>
      </c>
      <c r="H367" s="91" t="s">
        <v>5918</v>
      </c>
      <c r="I367" s="83" t="s">
        <v>5377</v>
      </c>
      <c r="J367" s="83" t="s">
        <v>272</v>
      </c>
      <c r="K367" s="83" t="s">
        <v>5379</v>
      </c>
      <c r="L367" s="89" t="s">
        <v>6555</v>
      </c>
    </row>
    <row r="368" ht="24.75" customHeight="1">
      <c r="A368" s="76" t="s">
        <v>83</v>
      </c>
      <c r="B368" s="76" t="s">
        <v>104</v>
      </c>
      <c r="C368" s="76" t="s">
        <v>6486</v>
      </c>
      <c r="D368" s="83">
        <v>22.0</v>
      </c>
      <c r="E368" s="91" t="s">
        <v>5897</v>
      </c>
      <c r="F368" s="97" t="s">
        <v>5898</v>
      </c>
      <c r="G368" s="313" t="s">
        <v>253</v>
      </c>
      <c r="H368" s="91" t="s">
        <v>5899</v>
      </c>
      <c r="I368" s="83" t="s">
        <v>5377</v>
      </c>
      <c r="J368" s="83" t="s">
        <v>272</v>
      </c>
      <c r="K368" s="83" t="s">
        <v>5379</v>
      </c>
      <c r="L368" s="89" t="s">
        <v>6556</v>
      </c>
    </row>
    <row r="369" ht="24.75" customHeight="1">
      <c r="A369" s="76" t="s">
        <v>83</v>
      </c>
      <c r="B369" s="76" t="s">
        <v>104</v>
      </c>
      <c r="C369" s="76" t="s">
        <v>6486</v>
      </c>
      <c r="D369" s="83">
        <v>23.0</v>
      </c>
      <c r="E369" s="91" t="s">
        <v>5925</v>
      </c>
      <c r="F369" s="97" t="s">
        <v>5926</v>
      </c>
      <c r="G369" s="313" t="s">
        <v>5927</v>
      </c>
      <c r="H369" s="91" t="s">
        <v>5928</v>
      </c>
      <c r="I369" s="83" t="s">
        <v>71</v>
      </c>
      <c r="J369" s="83" t="s">
        <v>272</v>
      </c>
      <c r="K369" s="83" t="s">
        <v>5379</v>
      </c>
      <c r="L369" s="89" t="s">
        <v>5550</v>
      </c>
    </row>
    <row r="370" ht="24.75" customHeight="1">
      <c r="A370" s="76" t="s">
        <v>83</v>
      </c>
      <c r="B370" s="76" t="s">
        <v>104</v>
      </c>
      <c r="C370" s="76" t="s">
        <v>6486</v>
      </c>
      <c r="D370" s="83">
        <v>24.0</v>
      </c>
      <c r="E370" s="91" t="s">
        <v>6563</v>
      </c>
      <c r="F370" s="97" t="s">
        <v>6564</v>
      </c>
      <c r="G370" s="313" t="s">
        <v>6565</v>
      </c>
      <c r="H370" s="91" t="s">
        <v>6566</v>
      </c>
      <c r="I370" s="83" t="s">
        <v>5377</v>
      </c>
      <c r="J370" s="83" t="s">
        <v>272</v>
      </c>
      <c r="K370" s="83" t="s">
        <v>5379</v>
      </c>
      <c r="L370" s="89" t="s">
        <v>6567</v>
      </c>
    </row>
    <row r="371" ht="24.75" customHeight="1">
      <c r="A371" s="76" t="s">
        <v>83</v>
      </c>
      <c r="B371" s="76" t="s">
        <v>104</v>
      </c>
      <c r="C371" s="76" t="s">
        <v>6486</v>
      </c>
      <c r="D371" s="83">
        <v>25.0</v>
      </c>
      <c r="E371" s="91" t="s">
        <v>6568</v>
      </c>
      <c r="F371" s="97" t="s">
        <v>6569</v>
      </c>
      <c r="G371" s="313" t="s">
        <v>6570</v>
      </c>
      <c r="H371" s="91" t="s">
        <v>6571</v>
      </c>
      <c r="I371" s="83" t="s">
        <v>5377</v>
      </c>
      <c r="J371" s="83" t="s">
        <v>272</v>
      </c>
      <c r="K371" s="83" t="s">
        <v>5379</v>
      </c>
      <c r="L371" s="89" t="s">
        <v>5762</v>
      </c>
    </row>
    <row r="372" ht="24.75" customHeight="1">
      <c r="A372" s="76" t="s">
        <v>83</v>
      </c>
      <c r="B372" s="76" t="s">
        <v>104</v>
      </c>
      <c r="C372" s="76" t="s">
        <v>6486</v>
      </c>
      <c r="D372" s="83">
        <v>26.0</v>
      </c>
      <c r="E372" s="91" t="s">
        <v>6572</v>
      </c>
      <c r="F372" s="97" t="s">
        <v>6573</v>
      </c>
      <c r="G372" s="313" t="s">
        <v>6574</v>
      </c>
      <c r="H372" s="91" t="s">
        <v>6576</v>
      </c>
      <c r="I372" s="83" t="s">
        <v>71</v>
      </c>
      <c r="J372" s="83" t="s">
        <v>272</v>
      </c>
      <c r="K372" s="83" t="s">
        <v>5379</v>
      </c>
      <c r="L372" s="89" t="s">
        <v>6582</v>
      </c>
    </row>
    <row r="373" ht="24.75" customHeight="1">
      <c r="A373" s="76" t="s">
        <v>83</v>
      </c>
      <c r="B373" s="76" t="s">
        <v>104</v>
      </c>
      <c r="C373" s="76" t="s">
        <v>6486</v>
      </c>
      <c r="D373" s="83">
        <v>27.0</v>
      </c>
      <c r="E373" s="91" t="s">
        <v>6584</v>
      </c>
      <c r="F373" s="97" t="s">
        <v>6585</v>
      </c>
      <c r="G373" s="313" t="s">
        <v>5585</v>
      </c>
      <c r="H373" s="91" t="s">
        <v>6586</v>
      </c>
      <c r="I373" s="83" t="s">
        <v>70</v>
      </c>
      <c r="J373" s="83" t="s">
        <v>272</v>
      </c>
      <c r="K373" s="83" t="s">
        <v>396</v>
      </c>
      <c r="L373" s="89" t="s">
        <v>6587</v>
      </c>
    </row>
    <row r="374" ht="24.75" customHeight="1">
      <c r="A374" s="76" t="s">
        <v>83</v>
      </c>
      <c r="B374" s="76" t="s">
        <v>104</v>
      </c>
      <c r="C374" s="76" t="s">
        <v>6486</v>
      </c>
      <c r="D374" s="83">
        <v>28.0</v>
      </c>
      <c r="E374" s="91" t="s">
        <v>6588</v>
      </c>
      <c r="F374" s="97" t="s">
        <v>6589</v>
      </c>
      <c r="G374" s="313" t="s">
        <v>6590</v>
      </c>
      <c r="H374" s="91" t="s">
        <v>6591</v>
      </c>
      <c r="I374" s="83" t="s">
        <v>5377</v>
      </c>
      <c r="J374" s="83" t="s">
        <v>272</v>
      </c>
      <c r="K374" s="83" t="s">
        <v>5379</v>
      </c>
      <c r="L374" s="89" t="s">
        <v>6592</v>
      </c>
    </row>
    <row r="375" ht="24.75" customHeight="1">
      <c r="A375" s="76" t="s">
        <v>83</v>
      </c>
      <c r="B375" s="76" t="s">
        <v>104</v>
      </c>
      <c r="C375" s="76" t="s">
        <v>6486</v>
      </c>
      <c r="D375" s="83">
        <v>29.0</v>
      </c>
      <c r="E375" s="91" t="s">
        <v>6594</v>
      </c>
      <c r="F375" s="97" t="s">
        <v>6596</v>
      </c>
      <c r="G375" s="313" t="s">
        <v>6598</v>
      </c>
      <c r="H375" s="91" t="s">
        <v>6599</v>
      </c>
      <c r="I375" s="83" t="s">
        <v>70</v>
      </c>
      <c r="J375" s="83" t="s">
        <v>272</v>
      </c>
      <c r="K375" s="83" t="s">
        <v>5379</v>
      </c>
      <c r="L375" s="89" t="s">
        <v>6601</v>
      </c>
    </row>
    <row r="376" ht="24.75" customHeight="1">
      <c r="A376" s="76" t="s">
        <v>83</v>
      </c>
      <c r="B376" s="76" t="s">
        <v>104</v>
      </c>
      <c r="C376" s="76" t="s">
        <v>6486</v>
      </c>
      <c r="D376" s="83">
        <v>30.0</v>
      </c>
      <c r="E376" s="91" t="s">
        <v>6603</v>
      </c>
      <c r="F376" s="97" t="s">
        <v>6604</v>
      </c>
      <c r="G376" s="313" t="s">
        <v>6605</v>
      </c>
      <c r="H376" s="91" t="s">
        <v>6606</v>
      </c>
      <c r="I376" s="83" t="s">
        <v>71</v>
      </c>
      <c r="J376" s="83" t="s">
        <v>299</v>
      </c>
      <c r="K376" s="83" t="s">
        <v>5379</v>
      </c>
      <c r="L376" s="89" t="s">
        <v>5817</v>
      </c>
    </row>
    <row r="377" ht="24.75" customHeight="1">
      <c r="A377" s="76" t="s">
        <v>83</v>
      </c>
      <c r="B377" s="76" t="s">
        <v>104</v>
      </c>
      <c r="C377" s="76" t="s">
        <v>6486</v>
      </c>
      <c r="D377" s="83">
        <v>31.0</v>
      </c>
      <c r="E377" s="91" t="s">
        <v>6607</v>
      </c>
      <c r="F377" s="97" t="s">
        <v>6608</v>
      </c>
      <c r="G377" s="313" t="s">
        <v>6609</v>
      </c>
      <c r="H377" s="91" t="s">
        <v>6610</v>
      </c>
      <c r="I377" s="83" t="s">
        <v>5377</v>
      </c>
      <c r="J377" s="83" t="s">
        <v>272</v>
      </c>
      <c r="K377" s="83" t="s">
        <v>5379</v>
      </c>
      <c r="L377" s="89" t="s">
        <v>6358</v>
      </c>
    </row>
    <row r="378" ht="24.75" customHeight="1">
      <c r="A378" s="76" t="s">
        <v>83</v>
      </c>
      <c r="B378" s="76" t="s">
        <v>104</v>
      </c>
      <c r="C378" s="76" t="s">
        <v>6486</v>
      </c>
      <c r="D378" s="83">
        <v>32.0</v>
      </c>
      <c r="E378" s="91" t="s">
        <v>6529</v>
      </c>
      <c r="F378" s="97" t="s">
        <v>6530</v>
      </c>
      <c r="G378" s="313" t="s">
        <v>6531</v>
      </c>
      <c r="H378" s="91" t="s">
        <v>6532</v>
      </c>
      <c r="I378" s="83" t="s">
        <v>5377</v>
      </c>
      <c r="J378" s="83" t="s">
        <v>272</v>
      </c>
      <c r="K378" s="83" t="s">
        <v>5379</v>
      </c>
      <c r="L378" s="89" t="s">
        <v>5762</v>
      </c>
    </row>
    <row r="379" ht="24.75" customHeight="1">
      <c r="A379" s="76" t="s">
        <v>83</v>
      </c>
      <c r="B379" s="76" t="s">
        <v>104</v>
      </c>
      <c r="C379" s="76" t="s">
        <v>6486</v>
      </c>
      <c r="D379" s="83">
        <v>33.0</v>
      </c>
      <c r="E379" s="91" t="s">
        <v>6617</v>
      </c>
      <c r="F379" s="97" t="s">
        <v>6618</v>
      </c>
      <c r="G379" s="313" t="s">
        <v>6619</v>
      </c>
      <c r="H379" s="91" t="s">
        <v>6620</v>
      </c>
      <c r="I379" s="83" t="s">
        <v>70</v>
      </c>
      <c r="J379" s="83" t="s">
        <v>272</v>
      </c>
      <c r="K379" s="83" t="s">
        <v>396</v>
      </c>
      <c r="L379" s="89" t="s">
        <v>6621</v>
      </c>
    </row>
    <row r="380" ht="24.75" customHeight="1">
      <c r="A380" s="76" t="s">
        <v>83</v>
      </c>
      <c r="B380" s="76" t="s">
        <v>104</v>
      </c>
      <c r="C380" s="76" t="s">
        <v>6486</v>
      </c>
      <c r="D380" s="83">
        <v>34.0</v>
      </c>
      <c r="E380" s="91" t="s">
        <v>6622</v>
      </c>
      <c r="F380" s="97" t="s">
        <v>6623</v>
      </c>
      <c r="G380" s="313" t="s">
        <v>6624</v>
      </c>
      <c r="H380" s="91" t="s">
        <v>6625</v>
      </c>
      <c r="I380" s="83" t="s">
        <v>5377</v>
      </c>
      <c r="J380" s="83" t="s">
        <v>272</v>
      </c>
      <c r="K380" s="83" t="s">
        <v>5379</v>
      </c>
      <c r="L380" s="89" t="s">
        <v>5645</v>
      </c>
    </row>
    <row r="381" ht="24.75" customHeight="1">
      <c r="A381" s="76" t="s">
        <v>83</v>
      </c>
      <c r="B381" s="76" t="s">
        <v>104</v>
      </c>
      <c r="C381" s="76" t="s">
        <v>6486</v>
      </c>
      <c r="D381" s="83">
        <v>35.0</v>
      </c>
      <c r="E381" s="91" t="s">
        <v>6626</v>
      </c>
      <c r="F381" s="97" t="s">
        <v>6627</v>
      </c>
      <c r="G381" s="313" t="s">
        <v>6628</v>
      </c>
      <c r="H381" s="91" t="s">
        <v>6630</v>
      </c>
      <c r="I381" s="83" t="s">
        <v>5377</v>
      </c>
      <c r="J381" s="83" t="s">
        <v>272</v>
      </c>
      <c r="K381" s="83" t="s">
        <v>5379</v>
      </c>
      <c r="L381" s="89" t="s">
        <v>6634</v>
      </c>
    </row>
    <row r="382" ht="24.75" customHeight="1">
      <c r="A382" s="76" t="s">
        <v>83</v>
      </c>
      <c r="B382" s="76" t="s">
        <v>104</v>
      </c>
      <c r="C382" s="76" t="s">
        <v>6486</v>
      </c>
      <c r="D382" s="83">
        <v>36.0</v>
      </c>
      <c r="E382" s="91" t="s">
        <v>6636</v>
      </c>
      <c r="F382" s="97" t="s">
        <v>6638</v>
      </c>
      <c r="G382" s="313" t="s">
        <v>6640</v>
      </c>
      <c r="H382" s="91" t="s">
        <v>6641</v>
      </c>
      <c r="I382" s="83" t="s">
        <v>5377</v>
      </c>
      <c r="J382" s="83" t="s">
        <v>272</v>
      </c>
      <c r="K382" s="83" t="s">
        <v>5379</v>
      </c>
      <c r="L382" s="89" t="s">
        <v>6643</v>
      </c>
    </row>
    <row r="383" ht="24.75" customHeight="1">
      <c r="A383" s="76" t="s">
        <v>83</v>
      </c>
      <c r="B383" s="76" t="s">
        <v>104</v>
      </c>
      <c r="C383" s="76" t="s">
        <v>6486</v>
      </c>
      <c r="D383" s="83">
        <v>37.0</v>
      </c>
      <c r="E383" s="91" t="s">
        <v>6644</v>
      </c>
      <c r="F383" s="97" t="s">
        <v>6645</v>
      </c>
      <c r="G383" s="313" t="s">
        <v>6646</v>
      </c>
      <c r="H383" s="91" t="s">
        <v>6647</v>
      </c>
      <c r="I383" s="83" t="s">
        <v>70</v>
      </c>
      <c r="J383" s="83" t="s">
        <v>272</v>
      </c>
      <c r="K383" s="83" t="s">
        <v>396</v>
      </c>
      <c r="L383" s="88" t="s">
        <v>6649</v>
      </c>
    </row>
    <row r="384" ht="24.75" customHeight="1">
      <c r="A384" s="76" t="s">
        <v>83</v>
      </c>
      <c r="B384" s="76" t="s">
        <v>104</v>
      </c>
      <c r="C384" s="76" t="s">
        <v>6486</v>
      </c>
      <c r="D384" s="83">
        <v>38.0</v>
      </c>
      <c r="E384" s="91" t="s">
        <v>6650</v>
      </c>
      <c r="F384" s="97" t="s">
        <v>6651</v>
      </c>
      <c r="G384" s="313" t="s">
        <v>6652</v>
      </c>
      <c r="H384" s="91" t="s">
        <v>6653</v>
      </c>
      <c r="I384" s="83" t="s">
        <v>70</v>
      </c>
      <c r="J384" s="83" t="s">
        <v>272</v>
      </c>
      <c r="K384" s="83" t="s">
        <v>396</v>
      </c>
      <c r="L384" s="89" t="s">
        <v>1734</v>
      </c>
    </row>
    <row r="385" ht="24.75" customHeight="1">
      <c r="A385" s="76" t="s">
        <v>83</v>
      </c>
      <c r="B385" s="76" t="s">
        <v>104</v>
      </c>
      <c r="C385" s="76" t="s">
        <v>6486</v>
      </c>
      <c r="D385" s="83">
        <v>39.0</v>
      </c>
      <c r="E385" s="91" t="s">
        <v>6257</v>
      </c>
      <c r="F385" s="97" t="s">
        <v>6258</v>
      </c>
      <c r="G385" s="313" t="s">
        <v>6259</v>
      </c>
      <c r="H385" s="91" t="s">
        <v>6260</v>
      </c>
      <c r="I385" s="83" t="s">
        <v>5377</v>
      </c>
      <c r="J385" s="83" t="s">
        <v>272</v>
      </c>
      <c r="K385" s="83" t="s">
        <v>5379</v>
      </c>
      <c r="L385" s="89" t="s">
        <v>6658</v>
      </c>
    </row>
    <row r="386" ht="24.75" customHeight="1">
      <c r="A386" s="76" t="s">
        <v>83</v>
      </c>
      <c r="B386" s="76" t="s">
        <v>104</v>
      </c>
      <c r="C386" s="76" t="s">
        <v>6486</v>
      </c>
      <c r="D386" s="83">
        <v>40.0</v>
      </c>
      <c r="E386" s="91" t="s">
        <v>1905</v>
      </c>
      <c r="F386" s="97" t="s">
        <v>1906</v>
      </c>
      <c r="G386" s="313" t="s">
        <v>1907</v>
      </c>
      <c r="H386" s="91" t="s">
        <v>1908</v>
      </c>
      <c r="I386" s="83" t="s">
        <v>5377</v>
      </c>
      <c r="J386" s="83" t="s">
        <v>382</v>
      </c>
      <c r="K386" s="83" t="s">
        <v>5379</v>
      </c>
      <c r="L386" s="89" t="s">
        <v>6659</v>
      </c>
    </row>
    <row r="387" ht="24.75" customHeight="1">
      <c r="A387" s="76" t="s">
        <v>83</v>
      </c>
      <c r="B387" s="76" t="s">
        <v>104</v>
      </c>
      <c r="C387" s="76" t="s">
        <v>6486</v>
      </c>
      <c r="D387" s="83">
        <v>41.0</v>
      </c>
      <c r="E387" s="91" t="s">
        <v>6661</v>
      </c>
      <c r="F387" s="97" t="s">
        <v>6662</v>
      </c>
      <c r="G387" s="313" t="s">
        <v>6663</v>
      </c>
      <c r="H387" s="91" t="s">
        <v>6664</v>
      </c>
      <c r="I387" s="83" t="s">
        <v>71</v>
      </c>
      <c r="J387" s="83" t="s">
        <v>272</v>
      </c>
      <c r="K387" s="83" t="s">
        <v>5379</v>
      </c>
      <c r="L387" s="89" t="s">
        <v>6665</v>
      </c>
    </row>
    <row r="388" ht="24.75" customHeight="1">
      <c r="A388" s="76" t="s">
        <v>83</v>
      </c>
      <c r="B388" s="76" t="s">
        <v>104</v>
      </c>
      <c r="C388" s="76" t="s">
        <v>6486</v>
      </c>
      <c r="D388" s="83">
        <v>42.0</v>
      </c>
      <c r="E388" s="91" t="s">
        <v>6666</v>
      </c>
      <c r="F388" s="97" t="s">
        <v>6667</v>
      </c>
      <c r="G388" s="313" t="s">
        <v>6669</v>
      </c>
      <c r="H388" s="91" t="s">
        <v>6670</v>
      </c>
      <c r="I388" s="83" t="s">
        <v>5377</v>
      </c>
      <c r="J388" s="83" t="s">
        <v>272</v>
      </c>
      <c r="K388" s="83" t="s">
        <v>5379</v>
      </c>
      <c r="L388" s="89" t="s">
        <v>6202</v>
      </c>
    </row>
    <row r="389" ht="24.75" customHeight="1">
      <c r="A389" s="76" t="s">
        <v>83</v>
      </c>
      <c r="B389" s="76" t="s">
        <v>104</v>
      </c>
      <c r="C389" s="76" t="s">
        <v>6486</v>
      </c>
      <c r="D389" s="83">
        <v>43.0</v>
      </c>
      <c r="E389" s="91" t="s">
        <v>6674</v>
      </c>
      <c r="F389" s="97" t="s">
        <v>6675</v>
      </c>
      <c r="G389" s="313" t="s">
        <v>6676</v>
      </c>
      <c r="H389" s="91" t="s">
        <v>6677</v>
      </c>
      <c r="I389" s="83" t="s">
        <v>5377</v>
      </c>
      <c r="J389" s="83" t="s">
        <v>272</v>
      </c>
      <c r="K389" s="83" t="s">
        <v>5379</v>
      </c>
      <c r="L389" s="89" t="s">
        <v>6552</v>
      </c>
    </row>
    <row r="390" ht="24.75" customHeight="1">
      <c r="A390" s="76" t="s">
        <v>83</v>
      </c>
      <c r="B390" s="76" t="s">
        <v>104</v>
      </c>
      <c r="C390" s="76" t="s">
        <v>6486</v>
      </c>
      <c r="D390" s="83">
        <v>44.0</v>
      </c>
      <c r="E390" s="91" t="s">
        <v>6679</v>
      </c>
      <c r="F390" s="97" t="s">
        <v>6680</v>
      </c>
      <c r="G390" s="313" t="s">
        <v>6682</v>
      </c>
      <c r="H390" s="91" t="s">
        <v>6684</v>
      </c>
      <c r="I390" s="83" t="s">
        <v>5377</v>
      </c>
      <c r="J390" s="83" t="s">
        <v>272</v>
      </c>
      <c r="K390" s="83" t="s">
        <v>5379</v>
      </c>
      <c r="L390" s="89" t="s">
        <v>6592</v>
      </c>
    </row>
    <row r="391" ht="24.75" customHeight="1">
      <c r="A391" s="76" t="s">
        <v>83</v>
      </c>
      <c r="B391" s="76" t="s">
        <v>104</v>
      </c>
      <c r="C391" s="76" t="s">
        <v>6486</v>
      </c>
      <c r="D391" s="83">
        <v>45.0</v>
      </c>
      <c r="E391" s="76" t="s">
        <v>6688</v>
      </c>
      <c r="F391" s="88" t="s">
        <v>6690</v>
      </c>
      <c r="G391" s="346" t="s">
        <v>6692</v>
      </c>
      <c r="H391" s="76" t="s">
        <v>6693</v>
      </c>
      <c r="I391" s="83" t="s">
        <v>71</v>
      </c>
      <c r="J391" s="83"/>
      <c r="K391" s="83" t="s">
        <v>396</v>
      </c>
      <c r="L391" s="89" t="s">
        <v>6695</v>
      </c>
    </row>
    <row r="392" ht="24.75" customHeight="1">
      <c r="A392" s="76" t="s">
        <v>83</v>
      </c>
      <c r="B392" s="76" t="s">
        <v>104</v>
      </c>
      <c r="C392" s="76" t="s">
        <v>6486</v>
      </c>
      <c r="D392" s="83">
        <v>46.0</v>
      </c>
      <c r="E392" s="91">
        <v>9444.0</v>
      </c>
      <c r="F392" s="180" t="s">
        <v>6696</v>
      </c>
      <c r="G392" s="97" t="s">
        <v>6697</v>
      </c>
      <c r="H392" s="215" t="s">
        <v>6698</v>
      </c>
      <c r="I392" s="83" t="s">
        <v>70</v>
      </c>
      <c r="J392" s="83"/>
      <c r="K392" s="83" t="s">
        <v>396</v>
      </c>
      <c r="L392" s="89" t="s">
        <v>6699</v>
      </c>
    </row>
    <row r="393" ht="24.75" customHeight="1">
      <c r="A393" s="76" t="s">
        <v>83</v>
      </c>
      <c r="B393" s="76" t="s">
        <v>104</v>
      </c>
      <c r="C393" s="76" t="s">
        <v>6486</v>
      </c>
      <c r="D393" s="83">
        <v>47.0</v>
      </c>
      <c r="E393" s="76" t="s">
        <v>6700</v>
      </c>
      <c r="F393" s="88" t="s">
        <v>6429</v>
      </c>
      <c r="G393" s="346" t="s">
        <v>6701</v>
      </c>
      <c r="H393" s="76" t="s">
        <v>6702</v>
      </c>
      <c r="I393" s="83" t="s">
        <v>71</v>
      </c>
      <c r="J393" s="83"/>
      <c r="K393" s="83" t="s">
        <v>396</v>
      </c>
      <c r="L393" s="89" t="s">
        <v>6703</v>
      </c>
    </row>
    <row r="394" ht="24.75" customHeight="1">
      <c r="A394" s="76" t="s">
        <v>83</v>
      </c>
      <c r="B394" s="76" t="s">
        <v>104</v>
      </c>
      <c r="C394" s="76" t="s">
        <v>6486</v>
      </c>
      <c r="D394" s="83">
        <v>48.0</v>
      </c>
      <c r="E394" s="91">
        <v>13963.0</v>
      </c>
      <c r="F394" s="180" t="s">
        <v>6705</v>
      </c>
      <c r="G394" s="97" t="s">
        <v>4935</v>
      </c>
      <c r="H394" s="215">
        <v>8.122223712E9</v>
      </c>
      <c r="I394" s="83" t="s">
        <v>71</v>
      </c>
      <c r="J394" s="83"/>
      <c r="K394" s="83" t="s">
        <v>396</v>
      </c>
      <c r="L394" s="89" t="s">
        <v>6710</v>
      </c>
    </row>
    <row r="395" ht="24.75" customHeight="1">
      <c r="A395" s="76" t="s">
        <v>83</v>
      </c>
      <c r="B395" s="76" t="s">
        <v>104</v>
      </c>
      <c r="C395" s="76" t="s">
        <v>6486</v>
      </c>
      <c r="D395" s="83">
        <v>49.0</v>
      </c>
      <c r="E395" s="91" t="s">
        <v>2391</v>
      </c>
      <c r="F395" s="97" t="s">
        <v>2392</v>
      </c>
      <c r="G395" s="97" t="s">
        <v>5900</v>
      </c>
      <c r="H395" s="91" t="s">
        <v>5901</v>
      </c>
      <c r="I395" s="83" t="s">
        <v>5377</v>
      </c>
      <c r="J395" s="83" t="s">
        <v>272</v>
      </c>
      <c r="K395" s="83" t="s">
        <v>5379</v>
      </c>
      <c r="L395" s="89" t="s">
        <v>5817</v>
      </c>
    </row>
    <row r="396" ht="24.75" customHeight="1">
      <c r="A396" s="76" t="s">
        <v>83</v>
      </c>
      <c r="B396" s="76" t="s">
        <v>104</v>
      </c>
      <c r="C396" s="76" t="s">
        <v>6712</v>
      </c>
      <c r="D396" s="83">
        <v>1.0</v>
      </c>
      <c r="E396" s="91" t="s">
        <v>5911</v>
      </c>
      <c r="F396" s="97" t="s">
        <v>5912</v>
      </c>
      <c r="G396" s="313" t="s">
        <v>5913</v>
      </c>
      <c r="H396" s="91" t="s">
        <v>5914</v>
      </c>
      <c r="I396" s="83" t="s">
        <v>5377</v>
      </c>
      <c r="J396" s="83" t="s">
        <v>272</v>
      </c>
      <c r="K396" s="83" t="s">
        <v>5379</v>
      </c>
      <c r="L396" s="89" t="s">
        <v>6713</v>
      </c>
    </row>
    <row r="397" ht="24.75" customHeight="1">
      <c r="A397" s="76" t="s">
        <v>83</v>
      </c>
      <c r="B397" s="76" t="s">
        <v>104</v>
      </c>
      <c r="C397" s="76" t="s">
        <v>6712</v>
      </c>
      <c r="D397" s="83">
        <v>2.0</v>
      </c>
      <c r="E397" s="91" t="s">
        <v>5915</v>
      </c>
      <c r="F397" s="97" t="s">
        <v>5916</v>
      </c>
      <c r="G397" s="313" t="s">
        <v>5917</v>
      </c>
      <c r="H397" s="91" t="s">
        <v>5918</v>
      </c>
      <c r="I397" s="83" t="s">
        <v>5377</v>
      </c>
      <c r="J397" s="83" t="s">
        <v>272</v>
      </c>
      <c r="K397" s="83" t="s">
        <v>5379</v>
      </c>
      <c r="L397" s="89" t="s">
        <v>6719</v>
      </c>
    </row>
    <row r="398" ht="24.75" customHeight="1">
      <c r="A398" s="76" t="s">
        <v>83</v>
      </c>
      <c r="B398" s="76" t="s">
        <v>104</v>
      </c>
      <c r="C398" s="76" t="s">
        <v>6712</v>
      </c>
      <c r="D398" s="83">
        <v>3.0</v>
      </c>
      <c r="E398" s="91" t="s">
        <v>5925</v>
      </c>
      <c r="F398" s="97" t="s">
        <v>5926</v>
      </c>
      <c r="G398" s="313" t="s">
        <v>5927</v>
      </c>
      <c r="H398" s="91" t="s">
        <v>5928</v>
      </c>
      <c r="I398" s="83" t="s">
        <v>70</v>
      </c>
      <c r="J398" s="83" t="s">
        <v>272</v>
      </c>
      <c r="K398" s="83" t="s">
        <v>396</v>
      </c>
      <c r="L398" s="89" t="s">
        <v>6721</v>
      </c>
    </row>
    <row r="399" ht="24.75" customHeight="1">
      <c r="A399" s="76" t="s">
        <v>83</v>
      </c>
      <c r="B399" s="76" t="s">
        <v>104</v>
      </c>
      <c r="C399" s="76" t="s">
        <v>6712</v>
      </c>
      <c r="D399" s="83">
        <v>4.0</v>
      </c>
      <c r="E399" s="91" t="s">
        <v>6563</v>
      </c>
      <c r="F399" s="97" t="s">
        <v>6564</v>
      </c>
      <c r="G399" s="313" t="s">
        <v>6565</v>
      </c>
      <c r="H399" s="91" t="s">
        <v>6566</v>
      </c>
      <c r="I399" s="83" t="s">
        <v>5377</v>
      </c>
      <c r="J399" s="83" t="s">
        <v>272</v>
      </c>
      <c r="K399" s="83" t="s">
        <v>5379</v>
      </c>
      <c r="L399" s="89" t="s">
        <v>6723</v>
      </c>
    </row>
    <row r="400" ht="24.75" customHeight="1">
      <c r="A400" s="76" t="s">
        <v>83</v>
      </c>
      <c r="B400" s="76" t="s">
        <v>104</v>
      </c>
      <c r="C400" s="76" t="s">
        <v>6712</v>
      </c>
      <c r="D400" s="83">
        <v>5.0</v>
      </c>
      <c r="E400" s="91" t="s">
        <v>6724</v>
      </c>
      <c r="F400" s="97" t="s">
        <v>6725</v>
      </c>
      <c r="G400" s="313" t="s">
        <v>6726</v>
      </c>
      <c r="H400" s="91" t="s">
        <v>6727</v>
      </c>
      <c r="I400" s="83" t="s">
        <v>70</v>
      </c>
      <c r="J400" s="83" t="s">
        <v>272</v>
      </c>
      <c r="K400" s="83" t="s">
        <v>396</v>
      </c>
      <c r="L400" s="89" t="s">
        <v>6730</v>
      </c>
    </row>
    <row r="401" ht="24.75" customHeight="1">
      <c r="A401" s="76" t="s">
        <v>83</v>
      </c>
      <c r="B401" s="76" t="s">
        <v>104</v>
      </c>
      <c r="C401" s="76" t="s">
        <v>6712</v>
      </c>
      <c r="D401" s="83">
        <v>6.0</v>
      </c>
      <c r="E401" s="91" t="s">
        <v>6733</v>
      </c>
      <c r="F401" s="97" t="s">
        <v>6735</v>
      </c>
      <c r="G401" s="313" t="s">
        <v>6736</v>
      </c>
      <c r="H401" s="91" t="s">
        <v>6737</v>
      </c>
      <c r="I401" s="83" t="s">
        <v>71</v>
      </c>
      <c r="J401" s="83" t="s">
        <v>299</v>
      </c>
      <c r="K401" s="83" t="s">
        <v>396</v>
      </c>
      <c r="L401" s="89" t="s">
        <v>6738</v>
      </c>
    </row>
    <row r="402" ht="24.75" customHeight="1">
      <c r="A402" s="76" t="s">
        <v>83</v>
      </c>
      <c r="B402" s="76" t="s">
        <v>104</v>
      </c>
      <c r="C402" s="76" t="s">
        <v>6712</v>
      </c>
      <c r="D402" s="83">
        <v>7.0</v>
      </c>
      <c r="E402" s="91" t="s">
        <v>5366</v>
      </c>
      <c r="F402" s="97" t="s">
        <v>5367</v>
      </c>
      <c r="G402" s="313" t="s">
        <v>5369</v>
      </c>
      <c r="H402" s="91" t="s">
        <v>5371</v>
      </c>
      <c r="I402" s="83" t="s">
        <v>5377</v>
      </c>
      <c r="J402" s="83" t="s">
        <v>272</v>
      </c>
      <c r="K402" s="83" t="s">
        <v>5379</v>
      </c>
      <c r="L402" s="89" t="s">
        <v>6739</v>
      </c>
    </row>
    <row r="403" ht="24.75" customHeight="1">
      <c r="A403" s="76" t="s">
        <v>83</v>
      </c>
      <c r="B403" s="76" t="s">
        <v>104</v>
      </c>
      <c r="C403" s="76" t="s">
        <v>6712</v>
      </c>
      <c r="D403" s="83">
        <v>8.0</v>
      </c>
      <c r="E403" s="91" t="s">
        <v>6568</v>
      </c>
      <c r="F403" s="97" t="s">
        <v>6569</v>
      </c>
      <c r="G403" s="313" t="s">
        <v>6570</v>
      </c>
      <c r="H403" s="91" t="s">
        <v>6571</v>
      </c>
      <c r="I403" s="83" t="s">
        <v>5377</v>
      </c>
      <c r="J403" s="83" t="s">
        <v>272</v>
      </c>
      <c r="K403" s="83" t="s">
        <v>5379</v>
      </c>
      <c r="L403" s="89" t="s">
        <v>6739</v>
      </c>
    </row>
    <row r="404" ht="24.75" customHeight="1">
      <c r="A404" s="76" t="s">
        <v>83</v>
      </c>
      <c r="B404" s="76" t="s">
        <v>104</v>
      </c>
      <c r="C404" s="76" t="s">
        <v>6712</v>
      </c>
      <c r="D404" s="83">
        <v>9.0</v>
      </c>
      <c r="E404" s="91" t="s">
        <v>6572</v>
      </c>
      <c r="F404" s="97" t="s">
        <v>6573</v>
      </c>
      <c r="G404" s="193" t="s">
        <v>6574</v>
      </c>
      <c r="H404" s="91" t="s">
        <v>6576</v>
      </c>
      <c r="I404" s="83" t="s">
        <v>5377</v>
      </c>
      <c r="J404" s="83" t="s">
        <v>272</v>
      </c>
      <c r="K404" s="83" t="s">
        <v>5379</v>
      </c>
      <c r="L404" s="89" t="s">
        <v>6739</v>
      </c>
    </row>
    <row r="405" ht="24.75" customHeight="1">
      <c r="A405" s="76" t="s">
        <v>83</v>
      </c>
      <c r="B405" s="76" t="s">
        <v>104</v>
      </c>
      <c r="C405" s="76" t="s">
        <v>6712</v>
      </c>
      <c r="D405" s="83">
        <v>10.0</v>
      </c>
      <c r="E405" s="91" t="s">
        <v>6584</v>
      </c>
      <c r="F405" s="97" t="s">
        <v>6585</v>
      </c>
      <c r="G405" s="193" t="s">
        <v>5585</v>
      </c>
      <c r="H405" s="91" t="s">
        <v>6586</v>
      </c>
      <c r="I405" s="83" t="s">
        <v>5377</v>
      </c>
      <c r="J405" s="83" t="s">
        <v>272</v>
      </c>
      <c r="K405" s="83" t="s">
        <v>5379</v>
      </c>
      <c r="L405" s="89" t="s">
        <v>6739</v>
      </c>
    </row>
    <row r="406" ht="24.75" customHeight="1">
      <c r="A406" s="76" t="s">
        <v>83</v>
      </c>
      <c r="B406" s="76" t="s">
        <v>104</v>
      </c>
      <c r="C406" s="76" t="s">
        <v>6712</v>
      </c>
      <c r="D406" s="83">
        <v>11.0</v>
      </c>
      <c r="E406" s="91" t="s">
        <v>6588</v>
      </c>
      <c r="F406" s="97" t="s">
        <v>6589</v>
      </c>
      <c r="G406" s="193" t="s">
        <v>6590</v>
      </c>
      <c r="H406" s="91" t="s">
        <v>6591</v>
      </c>
      <c r="I406" s="83" t="s">
        <v>5377</v>
      </c>
      <c r="J406" s="83" t="s">
        <v>272</v>
      </c>
      <c r="K406" s="83" t="s">
        <v>5379</v>
      </c>
      <c r="L406" s="89" t="s">
        <v>6739</v>
      </c>
    </row>
    <row r="407" ht="24.75" customHeight="1">
      <c r="A407" s="76" t="s">
        <v>83</v>
      </c>
      <c r="B407" s="76" t="s">
        <v>104</v>
      </c>
      <c r="C407" s="76" t="s">
        <v>6712</v>
      </c>
      <c r="D407" s="83">
        <v>12.0</v>
      </c>
      <c r="E407" s="91" t="s">
        <v>6594</v>
      </c>
      <c r="F407" s="97" t="s">
        <v>6596</v>
      </c>
      <c r="G407" s="313" t="s">
        <v>6598</v>
      </c>
      <c r="H407" s="91" t="s">
        <v>6599</v>
      </c>
      <c r="I407" s="83" t="s">
        <v>5377</v>
      </c>
      <c r="J407" s="83" t="s">
        <v>272</v>
      </c>
      <c r="K407" s="83" t="s">
        <v>5379</v>
      </c>
      <c r="L407" s="89" t="s">
        <v>6739</v>
      </c>
    </row>
    <row r="408" ht="24.75" customHeight="1">
      <c r="A408" s="76" t="s">
        <v>83</v>
      </c>
      <c r="B408" s="76" t="s">
        <v>104</v>
      </c>
      <c r="C408" s="76" t="s">
        <v>6712</v>
      </c>
      <c r="D408" s="83">
        <v>13.0</v>
      </c>
      <c r="E408" s="91" t="s">
        <v>6603</v>
      </c>
      <c r="F408" s="97" t="s">
        <v>6604</v>
      </c>
      <c r="G408" s="313" t="s">
        <v>6605</v>
      </c>
      <c r="H408" s="91" t="s">
        <v>6606</v>
      </c>
      <c r="I408" s="83" t="s">
        <v>5377</v>
      </c>
      <c r="J408" s="83" t="s">
        <v>272</v>
      </c>
      <c r="K408" s="83" t="s">
        <v>5379</v>
      </c>
      <c r="L408" s="89" t="s">
        <v>6739</v>
      </c>
    </row>
    <row r="409" ht="24.75" customHeight="1">
      <c r="A409" s="76" t="s">
        <v>83</v>
      </c>
      <c r="B409" s="76" t="s">
        <v>104</v>
      </c>
      <c r="C409" s="76" t="s">
        <v>6712</v>
      </c>
      <c r="D409" s="83">
        <v>14.0</v>
      </c>
      <c r="E409" s="91" t="s">
        <v>6607</v>
      </c>
      <c r="F409" s="97" t="s">
        <v>6608</v>
      </c>
      <c r="G409" s="313" t="s">
        <v>6609</v>
      </c>
      <c r="H409" s="91" t="s">
        <v>6610</v>
      </c>
      <c r="I409" s="83" t="s">
        <v>5377</v>
      </c>
      <c r="J409" s="83" t="s">
        <v>272</v>
      </c>
      <c r="K409" s="83" t="s">
        <v>5379</v>
      </c>
      <c r="L409" s="89" t="s">
        <v>6739</v>
      </c>
    </row>
    <row r="410" ht="24.75" customHeight="1">
      <c r="A410" s="76" t="s">
        <v>83</v>
      </c>
      <c r="B410" s="76" t="s">
        <v>104</v>
      </c>
      <c r="C410" s="76" t="s">
        <v>6712</v>
      </c>
      <c r="D410" s="83">
        <v>15.0</v>
      </c>
      <c r="E410" s="91" t="s">
        <v>6529</v>
      </c>
      <c r="F410" s="97" t="s">
        <v>6530</v>
      </c>
      <c r="G410" s="313" t="s">
        <v>6531</v>
      </c>
      <c r="H410" s="91" t="s">
        <v>6532</v>
      </c>
      <c r="I410" s="83" t="s">
        <v>5377</v>
      </c>
      <c r="J410" s="83" t="s">
        <v>272</v>
      </c>
      <c r="K410" s="83" t="s">
        <v>5379</v>
      </c>
      <c r="L410" s="89" t="s">
        <v>6739</v>
      </c>
    </row>
    <row r="411" ht="24.75" customHeight="1">
      <c r="A411" s="76" t="s">
        <v>83</v>
      </c>
      <c r="B411" s="76" t="s">
        <v>104</v>
      </c>
      <c r="C411" s="76" t="s">
        <v>6712</v>
      </c>
      <c r="D411" s="83">
        <v>16.0</v>
      </c>
      <c r="E411" s="91" t="s">
        <v>6617</v>
      </c>
      <c r="F411" s="97" t="s">
        <v>6618</v>
      </c>
      <c r="G411" s="313" t="s">
        <v>6619</v>
      </c>
      <c r="H411" s="91" t="s">
        <v>6620</v>
      </c>
      <c r="I411" s="83" t="s">
        <v>70</v>
      </c>
      <c r="J411" s="83" t="s">
        <v>272</v>
      </c>
      <c r="K411" s="83" t="s">
        <v>396</v>
      </c>
      <c r="L411" s="89" t="s">
        <v>6765</v>
      </c>
    </row>
    <row r="412" ht="24.75" customHeight="1">
      <c r="A412" s="76" t="s">
        <v>83</v>
      </c>
      <c r="B412" s="76" t="s">
        <v>55</v>
      </c>
      <c r="C412" s="76" t="s">
        <v>424</v>
      </c>
      <c r="D412" s="83">
        <v>1.0</v>
      </c>
      <c r="E412" s="91" t="s">
        <v>6607</v>
      </c>
      <c r="F412" s="97" t="s">
        <v>6608</v>
      </c>
      <c r="G412" s="313" t="s">
        <v>6609</v>
      </c>
      <c r="H412" s="91" t="s">
        <v>6610</v>
      </c>
      <c r="I412" s="83" t="s">
        <v>5377</v>
      </c>
      <c r="J412" s="83" t="s">
        <v>272</v>
      </c>
      <c r="K412" s="83" t="s">
        <v>5379</v>
      </c>
      <c r="L412" s="89" t="s">
        <v>6768</v>
      </c>
    </row>
    <row r="413" ht="24.75" customHeight="1">
      <c r="A413" s="76" t="s">
        <v>83</v>
      </c>
      <c r="B413" s="76" t="s">
        <v>55</v>
      </c>
      <c r="C413" s="76" t="s">
        <v>424</v>
      </c>
      <c r="D413" s="83">
        <v>2.0</v>
      </c>
      <c r="E413" s="91" t="s">
        <v>6529</v>
      </c>
      <c r="F413" s="97" t="s">
        <v>6530</v>
      </c>
      <c r="G413" s="313" t="s">
        <v>6531</v>
      </c>
      <c r="H413" s="91" t="s">
        <v>6532</v>
      </c>
      <c r="I413" s="83" t="s">
        <v>5377</v>
      </c>
      <c r="J413" s="83" t="s">
        <v>272</v>
      </c>
      <c r="K413" s="83" t="s">
        <v>5379</v>
      </c>
      <c r="L413" s="89" t="s">
        <v>6533</v>
      </c>
    </row>
    <row r="414" ht="24.75" customHeight="1">
      <c r="A414" s="76" t="s">
        <v>83</v>
      </c>
      <c r="B414" s="76" t="s">
        <v>55</v>
      </c>
      <c r="C414" s="76" t="s">
        <v>424</v>
      </c>
      <c r="D414" s="83">
        <v>3.0</v>
      </c>
      <c r="E414" s="91" t="s">
        <v>2648</v>
      </c>
      <c r="F414" s="97" t="s">
        <v>3328</v>
      </c>
      <c r="G414" s="479" t="s">
        <v>2650</v>
      </c>
      <c r="H414" s="91" t="s">
        <v>2651</v>
      </c>
      <c r="I414" s="83" t="s">
        <v>71</v>
      </c>
      <c r="J414" s="83"/>
      <c r="K414" s="83" t="s">
        <v>396</v>
      </c>
      <c r="L414" s="743" t="s">
        <v>6779</v>
      </c>
    </row>
    <row r="415" ht="24.75" customHeight="1">
      <c r="A415" s="76" t="s">
        <v>83</v>
      </c>
      <c r="B415" s="76" t="s">
        <v>55</v>
      </c>
      <c r="C415" s="76" t="s">
        <v>424</v>
      </c>
      <c r="D415" s="83">
        <v>4.0</v>
      </c>
      <c r="E415" s="91">
        <v>8381.0</v>
      </c>
      <c r="F415" s="180" t="s">
        <v>1535</v>
      </c>
      <c r="G415" s="97" t="s">
        <v>6780</v>
      </c>
      <c r="H415" s="588">
        <v>8.2168508148E10</v>
      </c>
      <c r="I415" s="83" t="s">
        <v>71</v>
      </c>
      <c r="J415" s="83"/>
      <c r="K415" s="83" t="s">
        <v>396</v>
      </c>
      <c r="L415" s="89" t="s">
        <v>6781</v>
      </c>
    </row>
    <row r="416" ht="24.75" customHeight="1">
      <c r="A416" s="76" t="s">
        <v>83</v>
      </c>
      <c r="B416" s="76" t="s">
        <v>55</v>
      </c>
      <c r="C416" s="76" t="s">
        <v>424</v>
      </c>
      <c r="D416" s="83">
        <v>5.0</v>
      </c>
      <c r="E416" s="91" t="s">
        <v>6787</v>
      </c>
      <c r="F416" s="97" t="s">
        <v>6789</v>
      </c>
      <c r="G416" s="313" t="s">
        <v>6789</v>
      </c>
      <c r="H416" s="91" t="s">
        <v>6793</v>
      </c>
      <c r="I416" s="83" t="s">
        <v>5377</v>
      </c>
      <c r="J416" s="83" t="s">
        <v>272</v>
      </c>
      <c r="K416" s="83" t="s">
        <v>5379</v>
      </c>
      <c r="L416" s="89" t="s">
        <v>6795</v>
      </c>
    </row>
    <row r="417" ht="24.75" customHeight="1">
      <c r="A417" s="76" t="s">
        <v>83</v>
      </c>
      <c r="B417" s="76" t="s">
        <v>55</v>
      </c>
      <c r="C417" s="76" t="s">
        <v>424</v>
      </c>
      <c r="D417" s="83">
        <v>6.0</v>
      </c>
      <c r="E417" s="91" t="s">
        <v>6797</v>
      </c>
      <c r="F417" s="97" t="s">
        <v>6798</v>
      </c>
      <c r="G417" s="313" t="s">
        <v>6799</v>
      </c>
      <c r="H417" s="91" t="s">
        <v>6800</v>
      </c>
      <c r="I417" s="83" t="s">
        <v>5377</v>
      </c>
      <c r="J417" s="83" t="s">
        <v>272</v>
      </c>
      <c r="K417" s="83" t="s">
        <v>5379</v>
      </c>
      <c r="L417" s="89" t="s">
        <v>6801</v>
      </c>
    </row>
    <row r="418" ht="24.75" customHeight="1">
      <c r="A418" s="76" t="s">
        <v>83</v>
      </c>
      <c r="B418" s="76" t="s">
        <v>55</v>
      </c>
      <c r="C418" s="76" t="s">
        <v>424</v>
      </c>
      <c r="D418" s="83">
        <v>7.0</v>
      </c>
      <c r="E418" s="91" t="s">
        <v>6802</v>
      </c>
      <c r="F418" s="97" t="s">
        <v>6803</v>
      </c>
      <c r="G418" s="313" t="s">
        <v>6804</v>
      </c>
      <c r="H418" s="91" t="s">
        <v>6805</v>
      </c>
      <c r="I418" s="83" t="s">
        <v>5377</v>
      </c>
      <c r="J418" s="83" t="s">
        <v>272</v>
      </c>
      <c r="K418" s="83" t="s">
        <v>5379</v>
      </c>
      <c r="L418" s="89" t="s">
        <v>6806</v>
      </c>
    </row>
    <row r="419" ht="24.75" customHeight="1">
      <c r="A419" s="76" t="s">
        <v>83</v>
      </c>
      <c r="B419" s="76" t="s">
        <v>55</v>
      </c>
      <c r="C419" s="76" t="s">
        <v>424</v>
      </c>
      <c r="D419" s="83">
        <v>8.0</v>
      </c>
      <c r="E419" s="91" t="s">
        <v>6808</v>
      </c>
      <c r="F419" s="97" t="s">
        <v>6809</v>
      </c>
      <c r="G419" s="313" t="s">
        <v>6811</v>
      </c>
      <c r="H419" s="91" t="s">
        <v>6813</v>
      </c>
      <c r="I419" s="83" t="s">
        <v>70</v>
      </c>
      <c r="J419" s="83" t="s">
        <v>272</v>
      </c>
      <c r="K419" s="83" t="s">
        <v>396</v>
      </c>
      <c r="L419" s="89" t="s">
        <v>6817</v>
      </c>
    </row>
    <row r="420" ht="24.75" customHeight="1">
      <c r="A420" s="76" t="s">
        <v>83</v>
      </c>
      <c r="B420" s="76" t="s">
        <v>55</v>
      </c>
      <c r="C420" s="76" t="s">
        <v>424</v>
      </c>
      <c r="D420" s="83">
        <v>9.0</v>
      </c>
      <c r="E420" s="91" t="s">
        <v>6818</v>
      </c>
      <c r="F420" s="97" t="s">
        <v>6819</v>
      </c>
      <c r="G420" s="313" t="s">
        <v>6820</v>
      </c>
      <c r="H420" s="91" t="s">
        <v>6821</v>
      </c>
      <c r="I420" s="83" t="s">
        <v>5377</v>
      </c>
      <c r="J420" s="83" t="s">
        <v>272</v>
      </c>
      <c r="K420" s="83" t="s">
        <v>5379</v>
      </c>
      <c r="L420" s="89" t="s">
        <v>6822</v>
      </c>
    </row>
    <row r="421" ht="24.75" customHeight="1">
      <c r="A421" s="76" t="s">
        <v>83</v>
      </c>
      <c r="B421" s="76" t="s">
        <v>55</v>
      </c>
      <c r="C421" s="76" t="s">
        <v>424</v>
      </c>
      <c r="D421" s="83">
        <v>10.0</v>
      </c>
      <c r="E421" s="91" t="s">
        <v>6823</v>
      </c>
      <c r="F421" s="97" t="s">
        <v>6824</v>
      </c>
      <c r="G421" s="313" t="s">
        <v>6825</v>
      </c>
      <c r="H421" s="91" t="s">
        <v>6826</v>
      </c>
      <c r="I421" s="83" t="s">
        <v>70</v>
      </c>
      <c r="J421" s="83" t="s">
        <v>272</v>
      </c>
      <c r="K421" s="83" t="s">
        <v>396</v>
      </c>
      <c r="L421" s="89" t="s">
        <v>6827</v>
      </c>
    </row>
    <row r="422" ht="24.75" customHeight="1">
      <c r="A422" s="76" t="s">
        <v>83</v>
      </c>
      <c r="B422" s="76" t="s">
        <v>55</v>
      </c>
      <c r="C422" s="76" t="s">
        <v>424</v>
      </c>
      <c r="D422" s="83">
        <v>11.0</v>
      </c>
      <c r="E422" s="91" t="s">
        <v>6828</v>
      </c>
      <c r="F422" s="97" t="s">
        <v>6829</v>
      </c>
      <c r="G422" s="313" t="s">
        <v>6831</v>
      </c>
      <c r="H422" s="91" t="s">
        <v>6833</v>
      </c>
      <c r="I422" s="83" t="s">
        <v>71</v>
      </c>
      <c r="J422" s="83" t="s">
        <v>272</v>
      </c>
      <c r="K422" s="83" t="s">
        <v>396</v>
      </c>
      <c r="L422" s="89" t="s">
        <v>6837</v>
      </c>
    </row>
    <row r="423" ht="24.75" customHeight="1">
      <c r="A423" s="76" t="s">
        <v>83</v>
      </c>
      <c r="B423" s="76" t="s">
        <v>55</v>
      </c>
      <c r="C423" s="76" t="s">
        <v>424</v>
      </c>
      <c r="D423" s="83">
        <v>12.0</v>
      </c>
      <c r="E423" s="91" t="s">
        <v>6838</v>
      </c>
      <c r="F423" s="97" t="s">
        <v>6839</v>
      </c>
      <c r="G423" s="313" t="s">
        <v>6840</v>
      </c>
      <c r="H423" s="91" t="s">
        <v>6842</v>
      </c>
      <c r="I423" s="83" t="s">
        <v>5377</v>
      </c>
      <c r="J423" s="83" t="s">
        <v>272</v>
      </c>
      <c r="K423" s="83" t="s">
        <v>5379</v>
      </c>
      <c r="L423" s="89" t="s">
        <v>6846</v>
      </c>
    </row>
    <row r="424" ht="24.75" customHeight="1">
      <c r="A424" s="76" t="s">
        <v>83</v>
      </c>
      <c r="B424" s="76" t="s">
        <v>55</v>
      </c>
      <c r="C424" s="76" t="s">
        <v>424</v>
      </c>
      <c r="D424" s="83">
        <v>13.0</v>
      </c>
      <c r="E424" s="91" t="s">
        <v>6850</v>
      </c>
      <c r="F424" s="97" t="s">
        <v>6851</v>
      </c>
      <c r="G424" s="313" t="s">
        <v>1698</v>
      </c>
      <c r="H424" s="91" t="s">
        <v>6852</v>
      </c>
      <c r="I424" s="83" t="s">
        <v>70</v>
      </c>
      <c r="J424" s="83" t="s">
        <v>272</v>
      </c>
      <c r="K424" s="83" t="s">
        <v>5379</v>
      </c>
      <c r="L424" s="89" t="s">
        <v>6853</v>
      </c>
    </row>
    <row r="425" ht="24.75" customHeight="1">
      <c r="A425" s="76" t="s">
        <v>83</v>
      </c>
      <c r="B425" s="76" t="s">
        <v>55</v>
      </c>
      <c r="C425" s="76" t="s">
        <v>424</v>
      </c>
      <c r="D425" s="83">
        <v>14.0</v>
      </c>
      <c r="E425" s="91" t="s">
        <v>6858</v>
      </c>
      <c r="F425" s="97" t="s">
        <v>6859</v>
      </c>
      <c r="G425" s="313" t="s">
        <v>6862</v>
      </c>
      <c r="H425" s="91" t="s">
        <v>6863</v>
      </c>
      <c r="I425" s="83" t="s">
        <v>5377</v>
      </c>
      <c r="J425" s="83" t="s">
        <v>272</v>
      </c>
      <c r="K425" s="83" t="s">
        <v>5379</v>
      </c>
      <c r="L425" s="89" t="s">
        <v>6355</v>
      </c>
    </row>
    <row r="426" ht="24.75" customHeight="1">
      <c r="A426" s="76" t="s">
        <v>83</v>
      </c>
      <c r="B426" s="76" t="s">
        <v>55</v>
      </c>
      <c r="C426" s="76" t="s">
        <v>424</v>
      </c>
      <c r="D426" s="83">
        <v>15.0</v>
      </c>
      <c r="E426" s="91" t="s">
        <v>6864</v>
      </c>
      <c r="F426" s="97" t="s">
        <v>6865</v>
      </c>
      <c r="G426" s="313" t="s">
        <v>6866</v>
      </c>
      <c r="H426" s="91" t="s">
        <v>6867</v>
      </c>
      <c r="I426" s="83" t="s">
        <v>5377</v>
      </c>
      <c r="J426" s="83" t="s">
        <v>272</v>
      </c>
      <c r="K426" s="83" t="s">
        <v>5379</v>
      </c>
      <c r="L426" s="89" t="s">
        <v>6868</v>
      </c>
    </row>
    <row r="427" ht="24.75" customHeight="1">
      <c r="A427" s="76" t="s">
        <v>83</v>
      </c>
      <c r="B427" s="76" t="s">
        <v>55</v>
      </c>
      <c r="C427" s="76" t="s">
        <v>424</v>
      </c>
      <c r="D427" s="83">
        <v>16.0</v>
      </c>
      <c r="E427" s="91" t="s">
        <v>2665</v>
      </c>
      <c r="F427" s="97" t="s">
        <v>2666</v>
      </c>
      <c r="G427" s="97" t="s">
        <v>2666</v>
      </c>
      <c r="H427" s="91" t="s">
        <v>2667</v>
      </c>
      <c r="I427" s="83" t="s">
        <v>70</v>
      </c>
      <c r="J427" s="83"/>
      <c r="K427" s="83" t="s">
        <v>396</v>
      </c>
      <c r="L427" s="89" t="s">
        <v>6870</v>
      </c>
    </row>
    <row r="428" ht="24.75" customHeight="1">
      <c r="A428" s="76" t="s">
        <v>83</v>
      </c>
      <c r="B428" s="76" t="s">
        <v>55</v>
      </c>
      <c r="C428" s="76" t="s">
        <v>424</v>
      </c>
      <c r="D428" s="83">
        <v>17.0</v>
      </c>
      <c r="E428" s="508">
        <v>13966.0</v>
      </c>
      <c r="F428" s="201" t="s">
        <v>5722</v>
      </c>
      <c r="G428" s="510" t="s">
        <v>2863</v>
      </c>
      <c r="H428" s="550" t="s">
        <v>2866</v>
      </c>
      <c r="I428" s="83" t="s">
        <v>71</v>
      </c>
      <c r="J428" s="83"/>
      <c r="K428" s="83" t="s">
        <v>396</v>
      </c>
      <c r="L428" s="89" t="s">
        <v>6875</v>
      </c>
    </row>
    <row r="429" ht="24.75" customHeight="1">
      <c r="A429" s="76" t="s">
        <v>83</v>
      </c>
      <c r="B429" s="76" t="s">
        <v>55</v>
      </c>
      <c r="C429" s="76" t="s">
        <v>424</v>
      </c>
      <c r="D429" s="83">
        <v>18.0</v>
      </c>
      <c r="E429" s="91" t="s">
        <v>6876</v>
      </c>
      <c r="F429" s="97" t="s">
        <v>6877</v>
      </c>
      <c r="G429" s="201" t="s">
        <v>6878</v>
      </c>
      <c r="H429" s="91" t="s">
        <v>6879</v>
      </c>
      <c r="I429" s="83" t="s">
        <v>71</v>
      </c>
      <c r="J429" s="83" t="s">
        <v>272</v>
      </c>
      <c r="K429" s="83" t="s">
        <v>5379</v>
      </c>
      <c r="L429" s="89" t="s">
        <v>5391</v>
      </c>
    </row>
    <row r="430" ht="24.75" customHeight="1">
      <c r="A430" s="76" t="s">
        <v>83</v>
      </c>
      <c r="B430" s="76" t="s">
        <v>55</v>
      </c>
      <c r="C430" s="76" t="s">
        <v>424</v>
      </c>
      <c r="D430" s="83">
        <v>19.0</v>
      </c>
      <c r="E430" s="91" t="s">
        <v>6884</v>
      </c>
      <c r="F430" s="97" t="s">
        <v>6885</v>
      </c>
      <c r="G430" s="201" t="s">
        <v>6887</v>
      </c>
      <c r="H430" s="91" t="s">
        <v>6888</v>
      </c>
      <c r="I430" s="83" t="s">
        <v>5377</v>
      </c>
      <c r="J430" s="83" t="s">
        <v>272</v>
      </c>
      <c r="K430" s="83" t="s">
        <v>5379</v>
      </c>
      <c r="L430" s="89" t="s">
        <v>6892</v>
      </c>
    </row>
    <row r="431" ht="24.75" customHeight="1">
      <c r="A431" s="76" t="s">
        <v>83</v>
      </c>
      <c r="B431" s="76" t="s">
        <v>55</v>
      </c>
      <c r="C431" s="76" t="s">
        <v>424</v>
      </c>
      <c r="D431" s="83">
        <v>20.0</v>
      </c>
      <c r="E431" s="91" t="s">
        <v>6895</v>
      </c>
      <c r="F431" s="97" t="s">
        <v>6896</v>
      </c>
      <c r="G431" s="201" t="s">
        <v>6897</v>
      </c>
      <c r="H431" s="91" t="s">
        <v>6898</v>
      </c>
      <c r="I431" s="83" t="s">
        <v>5377</v>
      </c>
      <c r="J431" s="83" t="s">
        <v>272</v>
      </c>
      <c r="K431" s="83" t="s">
        <v>5379</v>
      </c>
      <c r="L431" s="89" t="s">
        <v>6900</v>
      </c>
    </row>
    <row r="432" ht="24.75" customHeight="1">
      <c r="A432" s="76" t="s">
        <v>83</v>
      </c>
      <c r="B432" s="76" t="s">
        <v>55</v>
      </c>
      <c r="C432" s="76" t="s">
        <v>424</v>
      </c>
      <c r="D432" s="83">
        <v>22.0</v>
      </c>
      <c r="E432" s="91" t="s">
        <v>6901</v>
      </c>
      <c r="F432" s="97" t="s">
        <v>6902</v>
      </c>
      <c r="G432" s="201" t="s">
        <v>6682</v>
      </c>
      <c r="H432" s="91" t="s">
        <v>6903</v>
      </c>
      <c r="I432" s="83" t="s">
        <v>5377</v>
      </c>
      <c r="J432" s="83" t="s">
        <v>272</v>
      </c>
      <c r="K432" s="83" t="s">
        <v>5379</v>
      </c>
      <c r="L432" s="89" t="s">
        <v>6906</v>
      </c>
    </row>
    <row r="433" ht="24.75" customHeight="1">
      <c r="A433" s="76" t="s">
        <v>83</v>
      </c>
      <c r="B433" s="76" t="s">
        <v>55</v>
      </c>
      <c r="C433" s="76" t="s">
        <v>424</v>
      </c>
      <c r="D433" s="83">
        <v>23.0</v>
      </c>
      <c r="E433" s="91" t="s">
        <v>6909</v>
      </c>
      <c r="F433" s="97" t="s">
        <v>6911</v>
      </c>
      <c r="G433" s="201" t="s">
        <v>5122</v>
      </c>
      <c r="H433" s="91" t="s">
        <v>6913</v>
      </c>
      <c r="I433" s="83" t="s">
        <v>5377</v>
      </c>
      <c r="J433" s="83" t="s">
        <v>272</v>
      </c>
      <c r="K433" s="83" t="s">
        <v>5379</v>
      </c>
      <c r="L433" s="89" t="s">
        <v>6358</v>
      </c>
    </row>
    <row r="434" ht="24.75" customHeight="1">
      <c r="A434" s="76" t="s">
        <v>83</v>
      </c>
      <c r="B434" s="76" t="s">
        <v>55</v>
      </c>
      <c r="C434" s="76" t="s">
        <v>424</v>
      </c>
      <c r="D434" s="83">
        <v>24.0</v>
      </c>
      <c r="E434" s="91" t="s">
        <v>6920</v>
      </c>
      <c r="F434" s="97" t="s">
        <v>634</v>
      </c>
      <c r="G434" s="201" t="s">
        <v>635</v>
      </c>
      <c r="H434" s="91" t="s">
        <v>6921</v>
      </c>
      <c r="I434" s="83" t="s">
        <v>5377</v>
      </c>
      <c r="J434" s="83" t="s">
        <v>272</v>
      </c>
      <c r="K434" s="83" t="s">
        <v>5379</v>
      </c>
      <c r="L434" s="89" t="s">
        <v>6358</v>
      </c>
    </row>
    <row r="435" ht="24.75" customHeight="1">
      <c r="A435" s="76" t="s">
        <v>83</v>
      </c>
      <c r="B435" s="76" t="s">
        <v>55</v>
      </c>
      <c r="C435" s="76" t="s">
        <v>424</v>
      </c>
      <c r="D435" s="83">
        <v>25.0</v>
      </c>
      <c r="E435" s="91" t="s">
        <v>6923</v>
      </c>
      <c r="F435" s="97" t="s">
        <v>6924</v>
      </c>
      <c r="G435" s="201" t="s">
        <v>6925</v>
      </c>
      <c r="H435" s="91" t="s">
        <v>6927</v>
      </c>
      <c r="I435" s="83" t="s">
        <v>5377</v>
      </c>
      <c r="J435" s="83" t="s">
        <v>272</v>
      </c>
      <c r="K435" s="83" t="s">
        <v>5379</v>
      </c>
      <c r="L435" s="89" t="s">
        <v>6928</v>
      </c>
    </row>
    <row r="436" ht="24.75" customHeight="1">
      <c r="A436" s="76" t="s">
        <v>83</v>
      </c>
      <c r="B436" s="76" t="s">
        <v>55</v>
      </c>
      <c r="C436" s="76" t="s">
        <v>424</v>
      </c>
      <c r="D436" s="83">
        <v>26.0</v>
      </c>
      <c r="E436" s="91" t="s">
        <v>6929</v>
      </c>
      <c r="F436" s="97" t="s">
        <v>6930</v>
      </c>
      <c r="G436" s="201" t="s">
        <v>6931</v>
      </c>
      <c r="H436" s="91" t="s">
        <v>6932</v>
      </c>
      <c r="I436" s="83" t="s">
        <v>70</v>
      </c>
      <c r="J436" s="83" t="s">
        <v>272</v>
      </c>
      <c r="K436" s="83" t="s">
        <v>396</v>
      </c>
      <c r="L436" s="89" t="s">
        <v>6934</v>
      </c>
    </row>
    <row r="437" ht="24.75" customHeight="1">
      <c r="A437" s="76" t="s">
        <v>83</v>
      </c>
      <c r="B437" s="76" t="s">
        <v>55</v>
      </c>
      <c r="C437" s="76" t="s">
        <v>424</v>
      </c>
      <c r="D437" s="83">
        <v>27.0</v>
      </c>
      <c r="E437" s="91" t="s">
        <v>6938</v>
      </c>
      <c r="F437" s="97" t="s">
        <v>6939</v>
      </c>
      <c r="G437" s="201" t="s">
        <v>6941</v>
      </c>
      <c r="H437" s="91" t="s">
        <v>6942</v>
      </c>
      <c r="I437" s="83" t="s">
        <v>5377</v>
      </c>
      <c r="J437" s="83" t="s">
        <v>272</v>
      </c>
      <c r="K437" s="83" t="s">
        <v>5379</v>
      </c>
      <c r="L437" s="89" t="s">
        <v>6944</v>
      </c>
    </row>
    <row r="438" ht="24.75" customHeight="1">
      <c r="A438" s="76" t="s">
        <v>83</v>
      </c>
      <c r="B438" s="76" t="s">
        <v>55</v>
      </c>
      <c r="C438" s="76" t="s">
        <v>424</v>
      </c>
      <c r="D438" s="83">
        <v>28.0</v>
      </c>
      <c r="E438" s="91" t="s">
        <v>6945</v>
      </c>
      <c r="F438" s="97" t="s">
        <v>6946</v>
      </c>
      <c r="G438" s="201" t="s">
        <v>6947</v>
      </c>
      <c r="H438" s="91" t="s">
        <v>6948</v>
      </c>
      <c r="I438" s="83" t="s">
        <v>5377</v>
      </c>
      <c r="J438" s="83" t="s">
        <v>272</v>
      </c>
      <c r="K438" s="83" t="s">
        <v>5379</v>
      </c>
      <c r="L438" s="89" t="s">
        <v>5762</v>
      </c>
    </row>
    <row r="439" ht="24.75" customHeight="1">
      <c r="A439" s="76" t="s">
        <v>83</v>
      </c>
      <c r="B439" s="76" t="s">
        <v>55</v>
      </c>
      <c r="C439" s="76" t="s">
        <v>424</v>
      </c>
      <c r="D439" s="83">
        <v>29.0</v>
      </c>
      <c r="E439" s="76" t="s">
        <v>6733</v>
      </c>
      <c r="F439" s="88" t="s">
        <v>6735</v>
      </c>
      <c r="G439" s="346" t="s">
        <v>6736</v>
      </c>
      <c r="H439" s="76" t="s">
        <v>6737</v>
      </c>
      <c r="I439" s="83" t="s">
        <v>5377</v>
      </c>
      <c r="J439" s="83" t="s">
        <v>272</v>
      </c>
      <c r="K439" s="83" t="s">
        <v>5379</v>
      </c>
      <c r="L439" s="89" t="s">
        <v>6950</v>
      </c>
    </row>
    <row r="440" ht="24.75" customHeight="1">
      <c r="A440" s="76" t="s">
        <v>83</v>
      </c>
      <c r="B440" s="76" t="s">
        <v>55</v>
      </c>
      <c r="C440" s="76" t="s">
        <v>424</v>
      </c>
      <c r="D440" s="83">
        <v>30.0</v>
      </c>
      <c r="E440" s="76" t="s">
        <v>6617</v>
      </c>
      <c r="F440" s="88" t="s">
        <v>6955</v>
      </c>
      <c r="G440" s="346" t="s">
        <v>6619</v>
      </c>
      <c r="H440" s="76" t="s">
        <v>6620</v>
      </c>
      <c r="I440" s="83" t="s">
        <v>5377</v>
      </c>
      <c r="J440" s="83" t="s">
        <v>272</v>
      </c>
      <c r="K440" s="83" t="s">
        <v>5379</v>
      </c>
      <c r="L440" s="89" t="s">
        <v>6958</v>
      </c>
    </row>
    <row r="441" ht="21.75" customHeight="1">
      <c r="A441" s="76" t="s">
        <v>83</v>
      </c>
      <c r="B441" s="76" t="s">
        <v>55</v>
      </c>
      <c r="C441" s="76" t="s">
        <v>424</v>
      </c>
      <c r="D441" s="83">
        <v>31.0</v>
      </c>
      <c r="E441" s="91" t="s">
        <v>6959</v>
      </c>
      <c r="F441" s="97" t="s">
        <v>6960</v>
      </c>
      <c r="G441" s="313" t="s">
        <v>6961</v>
      </c>
      <c r="H441" s="91" t="s">
        <v>6962</v>
      </c>
      <c r="I441" s="83" t="s">
        <v>71</v>
      </c>
      <c r="J441" s="83" t="s">
        <v>272</v>
      </c>
      <c r="K441" s="83" t="s">
        <v>5379</v>
      </c>
      <c r="L441" s="89" t="s">
        <v>5391</v>
      </c>
    </row>
    <row r="442" ht="21.75" customHeight="1">
      <c r="A442" s="76" t="s">
        <v>83</v>
      </c>
      <c r="B442" s="76" t="s">
        <v>55</v>
      </c>
      <c r="C442" s="76" t="s">
        <v>424</v>
      </c>
      <c r="D442" s="83">
        <v>32.0</v>
      </c>
      <c r="E442" s="91" t="s">
        <v>6963</v>
      </c>
      <c r="F442" s="97" t="s">
        <v>6964</v>
      </c>
      <c r="G442" s="313" t="s">
        <v>6965</v>
      </c>
      <c r="H442" s="91" t="s">
        <v>6966</v>
      </c>
      <c r="I442" s="83" t="s">
        <v>5377</v>
      </c>
      <c r="J442" s="83" t="s">
        <v>272</v>
      </c>
      <c r="K442" s="83" t="s">
        <v>5379</v>
      </c>
      <c r="L442" s="89" t="s">
        <v>6967</v>
      </c>
    </row>
    <row r="443" ht="21.75" customHeight="1">
      <c r="A443" s="76" t="s">
        <v>83</v>
      </c>
      <c r="B443" s="76" t="s">
        <v>55</v>
      </c>
      <c r="C443" s="76" t="s">
        <v>424</v>
      </c>
      <c r="D443" s="83">
        <v>33.0</v>
      </c>
      <c r="E443" s="91" t="s">
        <v>6972</v>
      </c>
      <c r="F443" s="97" t="s">
        <v>6974</v>
      </c>
      <c r="G443" s="313" t="s">
        <v>6975</v>
      </c>
      <c r="H443" s="91" t="s">
        <v>6976</v>
      </c>
      <c r="I443" s="83" t="s">
        <v>5377</v>
      </c>
      <c r="J443" s="83" t="s">
        <v>272</v>
      </c>
      <c r="K443" s="83" t="s">
        <v>5379</v>
      </c>
      <c r="L443" s="89" t="s">
        <v>6659</v>
      </c>
    </row>
    <row r="444" ht="21.75" customHeight="1">
      <c r="A444" s="76" t="s">
        <v>83</v>
      </c>
      <c r="B444" s="76" t="s">
        <v>55</v>
      </c>
      <c r="C444" s="76" t="s">
        <v>424</v>
      </c>
      <c r="D444" s="83">
        <v>34.0</v>
      </c>
      <c r="E444" s="76" t="s">
        <v>3064</v>
      </c>
      <c r="F444" s="88" t="s">
        <v>6977</v>
      </c>
      <c r="G444" s="346" t="s">
        <v>3066</v>
      </c>
      <c r="H444" s="76" t="s">
        <v>3067</v>
      </c>
      <c r="I444" s="83" t="s">
        <v>71</v>
      </c>
      <c r="J444" s="83" t="s">
        <v>382</v>
      </c>
      <c r="K444" s="83" t="s">
        <v>396</v>
      </c>
      <c r="L444" s="89" t="s">
        <v>6978</v>
      </c>
    </row>
    <row r="445" ht="21.75" customHeight="1">
      <c r="A445" s="76" t="s">
        <v>83</v>
      </c>
      <c r="B445" s="76" t="s">
        <v>55</v>
      </c>
      <c r="C445" s="76" t="s">
        <v>424</v>
      </c>
      <c r="D445" s="83">
        <v>35.0</v>
      </c>
      <c r="E445" s="76" t="s">
        <v>6375</v>
      </c>
      <c r="F445" s="88" t="s">
        <v>6376</v>
      </c>
      <c r="G445" s="346" t="s">
        <v>6377</v>
      </c>
      <c r="H445" s="76" t="s">
        <v>6378</v>
      </c>
      <c r="I445" s="83" t="s">
        <v>71</v>
      </c>
      <c r="J445" s="83" t="s">
        <v>382</v>
      </c>
      <c r="K445" s="83" t="s">
        <v>396</v>
      </c>
      <c r="L445" s="89" t="s">
        <v>6979</v>
      </c>
    </row>
    <row r="446" ht="21.75" customHeight="1">
      <c r="A446" s="76" t="s">
        <v>83</v>
      </c>
      <c r="B446" s="76" t="s">
        <v>55</v>
      </c>
      <c r="C446" s="76" t="s">
        <v>424</v>
      </c>
      <c r="D446" s="83">
        <v>36.0</v>
      </c>
      <c r="E446" s="91" t="s">
        <v>6000</v>
      </c>
      <c r="F446" s="97" t="s">
        <v>6002</v>
      </c>
      <c r="G446" s="97" t="s">
        <v>6004</v>
      </c>
      <c r="H446" s="91" t="s">
        <v>6005</v>
      </c>
      <c r="I446" s="83" t="s">
        <v>71</v>
      </c>
      <c r="J446" s="83" t="s">
        <v>382</v>
      </c>
      <c r="K446" s="83" t="s">
        <v>396</v>
      </c>
      <c r="L446" s="89" t="s">
        <v>6985</v>
      </c>
    </row>
    <row r="447" ht="21.75" customHeight="1">
      <c r="A447" s="76" t="s">
        <v>83</v>
      </c>
      <c r="B447" s="76" t="s">
        <v>55</v>
      </c>
      <c r="C447" s="76" t="s">
        <v>424</v>
      </c>
      <c r="D447" s="83">
        <v>37.0</v>
      </c>
      <c r="E447" s="76" t="s">
        <v>2116</v>
      </c>
      <c r="F447" s="88" t="s">
        <v>6986</v>
      </c>
      <c r="G447" s="346" t="s">
        <v>6986</v>
      </c>
      <c r="H447" s="76" t="s">
        <v>2116</v>
      </c>
      <c r="I447" s="83" t="s">
        <v>71</v>
      </c>
      <c r="J447" s="83" t="s">
        <v>382</v>
      </c>
      <c r="K447" s="83" t="s">
        <v>396</v>
      </c>
      <c r="L447" s="89" t="s">
        <v>6987</v>
      </c>
    </row>
    <row r="448" ht="21.75" customHeight="1">
      <c r="A448" s="76" t="s">
        <v>83</v>
      </c>
      <c r="B448" s="76" t="s">
        <v>55</v>
      </c>
      <c r="C448" s="76" t="s">
        <v>410</v>
      </c>
      <c r="D448" s="83">
        <v>1.0</v>
      </c>
      <c r="E448" s="91" t="s">
        <v>5366</v>
      </c>
      <c r="F448" s="97" t="s">
        <v>5367</v>
      </c>
      <c r="G448" s="313" t="s">
        <v>5369</v>
      </c>
      <c r="H448" s="91" t="s">
        <v>5371</v>
      </c>
      <c r="I448" s="83" t="s">
        <v>71</v>
      </c>
      <c r="J448" s="83" t="s">
        <v>272</v>
      </c>
      <c r="K448" s="83" t="s">
        <v>396</v>
      </c>
      <c r="L448" s="89" t="s">
        <v>6988</v>
      </c>
    </row>
    <row r="449" ht="21.75" customHeight="1">
      <c r="A449" s="76" t="s">
        <v>83</v>
      </c>
      <c r="B449" s="76" t="s">
        <v>55</v>
      </c>
      <c r="C449" s="76" t="s">
        <v>410</v>
      </c>
      <c r="D449" s="83">
        <v>2.0</v>
      </c>
      <c r="E449" s="91" t="s">
        <v>6568</v>
      </c>
      <c r="F449" s="97" t="s">
        <v>6569</v>
      </c>
      <c r="G449" s="313" t="s">
        <v>6570</v>
      </c>
      <c r="H449" s="91" t="s">
        <v>6571</v>
      </c>
      <c r="I449" s="83" t="s">
        <v>70</v>
      </c>
      <c r="J449" s="83" t="s">
        <v>272</v>
      </c>
      <c r="K449" s="83" t="s">
        <v>396</v>
      </c>
      <c r="L449" s="89" t="s">
        <v>6996</v>
      </c>
    </row>
    <row r="450" ht="21.75" customHeight="1">
      <c r="A450" s="76" t="s">
        <v>83</v>
      </c>
      <c r="B450" s="76" t="s">
        <v>55</v>
      </c>
      <c r="C450" s="76" t="s">
        <v>410</v>
      </c>
      <c r="D450" s="83">
        <v>3.0</v>
      </c>
      <c r="E450" s="91" t="s">
        <v>6572</v>
      </c>
      <c r="F450" s="97" t="s">
        <v>6573</v>
      </c>
      <c r="G450" s="313" t="s">
        <v>6574</v>
      </c>
      <c r="H450" s="91" t="s">
        <v>6576</v>
      </c>
      <c r="I450" s="83" t="s">
        <v>71</v>
      </c>
      <c r="J450" s="83" t="s">
        <v>272</v>
      </c>
      <c r="K450" s="83" t="s">
        <v>396</v>
      </c>
      <c r="L450" s="89" t="s">
        <v>6997</v>
      </c>
    </row>
    <row r="451" ht="21.75" customHeight="1">
      <c r="A451" s="76" t="s">
        <v>83</v>
      </c>
      <c r="B451" s="76" t="s">
        <v>55</v>
      </c>
      <c r="C451" s="76" t="s">
        <v>410</v>
      </c>
      <c r="D451" s="83">
        <v>4.0</v>
      </c>
      <c r="E451" s="91" t="s">
        <v>6584</v>
      </c>
      <c r="F451" s="97" t="s">
        <v>6585</v>
      </c>
      <c r="G451" s="313" t="s">
        <v>5585</v>
      </c>
      <c r="H451" s="91" t="s">
        <v>6586</v>
      </c>
      <c r="I451" s="83" t="s">
        <v>5377</v>
      </c>
      <c r="J451" s="83" t="s">
        <v>272</v>
      </c>
      <c r="K451" s="83" t="s">
        <v>5379</v>
      </c>
      <c r="L451" s="89" t="s">
        <v>5612</v>
      </c>
    </row>
    <row r="452" ht="21.75" customHeight="1">
      <c r="A452" s="76" t="s">
        <v>83</v>
      </c>
      <c r="B452" s="76" t="s">
        <v>55</v>
      </c>
      <c r="C452" s="76" t="s">
        <v>410</v>
      </c>
      <c r="D452" s="83">
        <v>5.0</v>
      </c>
      <c r="E452" s="91" t="s">
        <v>6588</v>
      </c>
      <c r="F452" s="97" t="s">
        <v>6589</v>
      </c>
      <c r="G452" s="313" t="s">
        <v>6590</v>
      </c>
      <c r="H452" s="91" t="s">
        <v>6591</v>
      </c>
      <c r="I452" s="83" t="s">
        <v>5377</v>
      </c>
      <c r="J452" s="83" t="s">
        <v>272</v>
      </c>
      <c r="K452" s="83" t="s">
        <v>5379</v>
      </c>
      <c r="L452" s="89" t="s">
        <v>7005</v>
      </c>
    </row>
    <row r="453" ht="21.75" customHeight="1">
      <c r="A453" s="76" t="s">
        <v>83</v>
      </c>
      <c r="B453" s="76" t="s">
        <v>55</v>
      </c>
      <c r="C453" s="76" t="s">
        <v>410</v>
      </c>
      <c r="D453" s="83">
        <v>6.0</v>
      </c>
      <c r="E453" s="91" t="s">
        <v>6594</v>
      </c>
      <c r="F453" s="97" t="s">
        <v>6596</v>
      </c>
      <c r="G453" s="313" t="s">
        <v>6598</v>
      </c>
      <c r="H453" s="91" t="s">
        <v>6599</v>
      </c>
      <c r="I453" s="83" t="s">
        <v>70</v>
      </c>
      <c r="J453" s="83" t="s">
        <v>272</v>
      </c>
      <c r="K453" s="83" t="s">
        <v>5379</v>
      </c>
      <c r="L453" s="89" t="s">
        <v>7006</v>
      </c>
    </row>
    <row r="454" ht="21.75" customHeight="1">
      <c r="A454" s="76" t="s">
        <v>83</v>
      </c>
      <c r="B454" s="76" t="s">
        <v>55</v>
      </c>
      <c r="C454" s="76" t="s">
        <v>410</v>
      </c>
      <c r="D454" s="83">
        <v>7.0</v>
      </c>
      <c r="E454" s="76" t="s">
        <v>6409</v>
      </c>
      <c r="F454" s="88" t="s">
        <v>6410</v>
      </c>
      <c r="G454" s="346" t="s">
        <v>6411</v>
      </c>
      <c r="H454" s="76" t="s">
        <v>6412</v>
      </c>
      <c r="I454" s="83" t="s">
        <v>5377</v>
      </c>
      <c r="J454" s="83" t="s">
        <v>272</v>
      </c>
      <c r="K454" s="83" t="s">
        <v>5379</v>
      </c>
      <c r="L454" s="89" t="s">
        <v>6555</v>
      </c>
    </row>
    <row r="455" ht="21.75" customHeight="1">
      <c r="A455" s="76" t="s">
        <v>83</v>
      </c>
      <c r="B455" s="76" t="s">
        <v>55</v>
      </c>
      <c r="C455" s="76" t="s">
        <v>410</v>
      </c>
      <c r="D455" s="83">
        <v>8.0</v>
      </c>
      <c r="E455" s="91" t="s">
        <v>6674</v>
      </c>
      <c r="F455" s="97" t="s">
        <v>6675</v>
      </c>
      <c r="G455" s="97" t="s">
        <v>6676</v>
      </c>
      <c r="H455" s="91" t="s">
        <v>6677</v>
      </c>
      <c r="I455" s="83" t="s">
        <v>5377</v>
      </c>
      <c r="J455" s="83" t="s">
        <v>272</v>
      </c>
      <c r="K455" s="83" t="s">
        <v>5379</v>
      </c>
      <c r="L455" s="89" t="s">
        <v>5762</v>
      </c>
    </row>
    <row r="456" ht="21.75" customHeight="1">
      <c r="A456" s="76" t="s">
        <v>83</v>
      </c>
      <c r="B456" s="76" t="s">
        <v>55</v>
      </c>
      <c r="C456" s="76" t="s">
        <v>410</v>
      </c>
      <c r="D456" s="83">
        <v>9.0</v>
      </c>
      <c r="E456" s="91" t="s">
        <v>2665</v>
      </c>
      <c r="F456" s="97" t="s">
        <v>2666</v>
      </c>
      <c r="G456" s="97" t="s">
        <v>2666</v>
      </c>
      <c r="H456" s="91" t="s">
        <v>2667</v>
      </c>
      <c r="I456" s="83" t="s">
        <v>70</v>
      </c>
      <c r="J456" s="83" t="s">
        <v>382</v>
      </c>
      <c r="K456" s="83" t="s">
        <v>396</v>
      </c>
      <c r="L456" s="89" t="s">
        <v>7013</v>
      </c>
    </row>
    <row r="457" ht="21.75" customHeight="1">
      <c r="A457" s="76" t="s">
        <v>83</v>
      </c>
      <c r="B457" s="76" t="s">
        <v>55</v>
      </c>
      <c r="C457" s="76" t="s">
        <v>410</v>
      </c>
      <c r="D457" s="83">
        <v>10.0</v>
      </c>
      <c r="E457" s="91">
        <v>15915.0</v>
      </c>
      <c r="F457" s="180" t="s">
        <v>3157</v>
      </c>
      <c r="G457" s="97" t="s">
        <v>7015</v>
      </c>
      <c r="H457" s="588">
        <v>8.2170365019E10</v>
      </c>
      <c r="I457" s="83" t="s">
        <v>71</v>
      </c>
      <c r="J457" s="83"/>
      <c r="K457" s="83" t="s">
        <v>396</v>
      </c>
      <c r="L457" s="755" t="s">
        <v>7016</v>
      </c>
    </row>
    <row r="458" ht="21.75" customHeight="1">
      <c r="A458" s="76" t="s">
        <v>83</v>
      </c>
      <c r="B458" s="76" t="s">
        <v>55</v>
      </c>
      <c r="C458" s="76" t="s">
        <v>410</v>
      </c>
      <c r="D458" s="83">
        <v>11.0</v>
      </c>
      <c r="E458" s="76" t="s">
        <v>2116</v>
      </c>
      <c r="F458" s="88" t="s">
        <v>2582</v>
      </c>
      <c r="G458" s="88" t="s">
        <v>2582</v>
      </c>
      <c r="H458" s="76" t="s">
        <v>2116</v>
      </c>
      <c r="I458" s="83" t="s">
        <v>5377</v>
      </c>
      <c r="J458" s="83" t="s">
        <v>382</v>
      </c>
      <c r="K458" s="83" t="s">
        <v>5379</v>
      </c>
      <c r="L458" s="89" t="s">
        <v>6367</v>
      </c>
    </row>
    <row r="459" ht="21.75" customHeight="1">
      <c r="A459" s="76" t="s">
        <v>83</v>
      </c>
      <c r="B459" s="76" t="s">
        <v>55</v>
      </c>
      <c r="C459" s="76" t="s">
        <v>410</v>
      </c>
      <c r="D459" s="83">
        <v>12.0</v>
      </c>
      <c r="E459" s="91" t="s">
        <v>5979</v>
      </c>
      <c r="F459" s="97" t="s">
        <v>5980</v>
      </c>
      <c r="G459" s="97" t="s">
        <v>5981</v>
      </c>
      <c r="H459" s="91" t="s">
        <v>5982</v>
      </c>
      <c r="I459" s="83" t="s">
        <v>5377</v>
      </c>
      <c r="J459" s="83" t="s">
        <v>382</v>
      </c>
      <c r="K459" s="83" t="s">
        <v>5379</v>
      </c>
      <c r="L459" s="89" t="s">
        <v>5801</v>
      </c>
    </row>
    <row r="460" ht="21.75" customHeight="1">
      <c r="A460" s="76" t="s">
        <v>83</v>
      </c>
      <c r="B460" s="76" t="s">
        <v>55</v>
      </c>
      <c r="C460" s="76" t="s">
        <v>410</v>
      </c>
      <c r="D460" s="83">
        <v>13.0</v>
      </c>
      <c r="E460" s="91" t="s">
        <v>1916</v>
      </c>
      <c r="F460" s="97" t="s">
        <v>1917</v>
      </c>
      <c r="G460" s="97" t="s">
        <v>1918</v>
      </c>
      <c r="H460" s="91" t="s">
        <v>1920</v>
      </c>
      <c r="I460" s="83" t="s">
        <v>5377</v>
      </c>
      <c r="J460" s="83" t="s">
        <v>382</v>
      </c>
      <c r="K460" s="83" t="s">
        <v>5379</v>
      </c>
      <c r="L460" s="89" t="s">
        <v>5801</v>
      </c>
    </row>
    <row r="461" ht="21.75" customHeight="1">
      <c r="A461" s="76" t="s">
        <v>83</v>
      </c>
      <c r="B461" s="76" t="s">
        <v>55</v>
      </c>
      <c r="C461" s="76" t="s">
        <v>410</v>
      </c>
      <c r="D461" s="83">
        <v>14.0</v>
      </c>
      <c r="E461" s="91" t="s">
        <v>2556</v>
      </c>
      <c r="F461" s="97" t="s">
        <v>2558</v>
      </c>
      <c r="G461" s="97" t="s">
        <v>2559</v>
      </c>
      <c r="H461" s="91" t="s">
        <v>2560</v>
      </c>
      <c r="I461" s="83" t="s">
        <v>71</v>
      </c>
      <c r="J461" s="83" t="s">
        <v>382</v>
      </c>
      <c r="K461" s="83" t="s">
        <v>5379</v>
      </c>
      <c r="L461" s="89" t="s">
        <v>6545</v>
      </c>
    </row>
    <row r="462" ht="21.75" customHeight="1">
      <c r="A462" s="76" t="s">
        <v>83</v>
      </c>
      <c r="B462" s="76" t="s">
        <v>55</v>
      </c>
      <c r="C462" s="76" t="s">
        <v>410</v>
      </c>
      <c r="D462" s="83">
        <v>15.0</v>
      </c>
      <c r="E462" s="91" t="s">
        <v>5990</v>
      </c>
      <c r="F462" s="97" t="s">
        <v>5991</v>
      </c>
      <c r="G462" s="97" t="s">
        <v>5992</v>
      </c>
      <c r="H462" s="91" t="s">
        <v>5993</v>
      </c>
      <c r="I462" s="83" t="s">
        <v>71</v>
      </c>
      <c r="J462" s="83" t="s">
        <v>382</v>
      </c>
      <c r="K462" s="83" t="s">
        <v>396</v>
      </c>
      <c r="L462" s="89" t="s">
        <v>7041</v>
      </c>
    </row>
    <row r="463" ht="21.75" customHeight="1">
      <c r="A463" s="76" t="s">
        <v>83</v>
      </c>
      <c r="B463" s="76" t="s">
        <v>55</v>
      </c>
      <c r="C463" s="76" t="s">
        <v>410</v>
      </c>
      <c r="D463" s="83">
        <v>16.0</v>
      </c>
      <c r="E463" s="91" t="s">
        <v>2449</v>
      </c>
      <c r="F463" s="97" t="s">
        <v>2450</v>
      </c>
      <c r="G463" s="97" t="s">
        <v>2450</v>
      </c>
      <c r="H463" s="91" t="s">
        <v>2451</v>
      </c>
      <c r="I463" s="83" t="s">
        <v>5377</v>
      </c>
      <c r="J463" s="83" t="s">
        <v>382</v>
      </c>
      <c r="K463" s="83" t="s">
        <v>5379</v>
      </c>
      <c r="L463" s="89" t="s">
        <v>5801</v>
      </c>
    </row>
    <row r="464" ht="21.75" customHeight="1">
      <c r="A464" s="76" t="s">
        <v>83</v>
      </c>
      <c r="B464" s="76" t="s">
        <v>55</v>
      </c>
      <c r="C464" s="76" t="s">
        <v>410</v>
      </c>
      <c r="D464" s="83">
        <v>17.0</v>
      </c>
      <c r="E464" s="91" t="s">
        <v>5432</v>
      </c>
      <c r="F464" s="97" t="s">
        <v>5433</v>
      </c>
      <c r="G464" s="97" t="s">
        <v>5435</v>
      </c>
      <c r="H464" s="91" t="s">
        <v>5436</v>
      </c>
      <c r="I464" s="83" t="s">
        <v>5377</v>
      </c>
      <c r="J464" s="83" t="s">
        <v>382</v>
      </c>
      <c r="K464" s="83" t="s">
        <v>5379</v>
      </c>
      <c r="L464" s="89" t="s">
        <v>5801</v>
      </c>
    </row>
    <row r="465" ht="21.75" customHeight="1">
      <c r="A465" s="76" t="s">
        <v>83</v>
      </c>
      <c r="B465" s="76" t="s">
        <v>55</v>
      </c>
      <c r="C465" s="76" t="s">
        <v>410</v>
      </c>
      <c r="D465" s="83">
        <v>18.0</v>
      </c>
      <c r="E465" s="91" t="s">
        <v>2469</v>
      </c>
      <c r="F465" s="97" t="s">
        <v>2471</v>
      </c>
      <c r="G465" s="97" t="s">
        <v>2474</v>
      </c>
      <c r="H465" s="91" t="s">
        <v>2476</v>
      </c>
      <c r="I465" s="83" t="s">
        <v>5377</v>
      </c>
      <c r="J465" s="83" t="s">
        <v>382</v>
      </c>
      <c r="K465" s="83" t="s">
        <v>5379</v>
      </c>
      <c r="L465" s="89" t="s">
        <v>7053</v>
      </c>
    </row>
    <row r="466" ht="21.75" customHeight="1">
      <c r="A466" s="76" t="s">
        <v>83</v>
      </c>
      <c r="B466" s="76" t="s">
        <v>55</v>
      </c>
      <c r="C466" s="76" t="s">
        <v>410</v>
      </c>
      <c r="D466" s="83">
        <v>19.0</v>
      </c>
      <c r="E466" s="91" t="s">
        <v>6000</v>
      </c>
      <c r="F466" s="97" t="s">
        <v>6002</v>
      </c>
      <c r="G466" s="97" t="s">
        <v>6004</v>
      </c>
      <c r="H466" s="91" t="s">
        <v>6005</v>
      </c>
      <c r="I466" s="83" t="s">
        <v>71</v>
      </c>
      <c r="J466" s="83" t="s">
        <v>382</v>
      </c>
      <c r="K466" s="83" t="s">
        <v>5379</v>
      </c>
      <c r="L466" s="89" t="s">
        <v>7054</v>
      </c>
    </row>
    <row r="467" ht="21.75" customHeight="1">
      <c r="A467" s="76" t="s">
        <v>83</v>
      </c>
      <c r="B467" s="76" t="s">
        <v>55</v>
      </c>
      <c r="C467" s="76" t="s">
        <v>410</v>
      </c>
      <c r="D467" s="83">
        <v>20.0</v>
      </c>
      <c r="E467" s="91">
        <v>8381.0</v>
      </c>
      <c r="F467" s="180" t="s">
        <v>1535</v>
      </c>
      <c r="G467" s="97" t="s">
        <v>6780</v>
      </c>
      <c r="H467" s="588">
        <v>8.2168508148E10</v>
      </c>
      <c r="I467" s="83" t="s">
        <v>70</v>
      </c>
      <c r="J467" s="83"/>
      <c r="K467" s="83" t="s">
        <v>396</v>
      </c>
      <c r="L467" s="743" t="s">
        <v>7061</v>
      </c>
    </row>
    <row r="468" ht="21.75" customHeight="1">
      <c r="A468" s="76" t="s">
        <v>83</v>
      </c>
      <c r="B468" s="76" t="s">
        <v>55</v>
      </c>
      <c r="C468" s="76" t="s">
        <v>410</v>
      </c>
      <c r="D468" s="83">
        <v>21.0</v>
      </c>
      <c r="E468" s="91" t="s">
        <v>7064</v>
      </c>
      <c r="F468" s="97" t="s">
        <v>7066</v>
      </c>
      <c r="G468" s="313" t="s">
        <v>253</v>
      </c>
      <c r="H468" s="91" t="s">
        <v>7069</v>
      </c>
      <c r="I468" s="83" t="s">
        <v>5377</v>
      </c>
      <c r="J468" s="83" t="s">
        <v>272</v>
      </c>
      <c r="K468" s="83" t="s">
        <v>5379</v>
      </c>
      <c r="L468" s="89" t="s">
        <v>7071</v>
      </c>
    </row>
    <row r="469" ht="21.75" customHeight="1">
      <c r="A469" s="76" t="s">
        <v>83</v>
      </c>
      <c r="B469" s="76" t="s">
        <v>55</v>
      </c>
      <c r="C469" s="76" t="s">
        <v>410</v>
      </c>
      <c r="D469" s="83">
        <v>22.0</v>
      </c>
      <c r="E469" s="91" t="s">
        <v>7072</v>
      </c>
      <c r="F469" s="97" t="s">
        <v>7073</v>
      </c>
      <c r="G469" s="313" t="s">
        <v>7074</v>
      </c>
      <c r="H469" s="91" t="s">
        <v>7075</v>
      </c>
      <c r="I469" s="83" t="s">
        <v>5377</v>
      </c>
      <c r="J469" s="83" t="s">
        <v>272</v>
      </c>
      <c r="K469" s="83" t="s">
        <v>5379</v>
      </c>
      <c r="L469" s="89" t="s">
        <v>6555</v>
      </c>
    </row>
    <row r="470" ht="21.75" customHeight="1">
      <c r="A470" s="76" t="s">
        <v>83</v>
      </c>
      <c r="B470" s="76" t="s">
        <v>55</v>
      </c>
      <c r="C470" s="76" t="s">
        <v>410</v>
      </c>
      <c r="D470" s="83">
        <v>23.0</v>
      </c>
      <c r="E470" s="91" t="s">
        <v>7076</v>
      </c>
      <c r="F470" s="97" t="s">
        <v>7077</v>
      </c>
      <c r="G470" s="313" t="s">
        <v>7079</v>
      </c>
      <c r="H470" s="91" t="s">
        <v>7081</v>
      </c>
      <c r="I470" s="83" t="s">
        <v>5377</v>
      </c>
      <c r="J470" s="83" t="s">
        <v>272</v>
      </c>
      <c r="K470" s="83" t="s">
        <v>5379</v>
      </c>
      <c r="L470" s="89" t="s">
        <v>7071</v>
      </c>
    </row>
    <row r="471" ht="21.75" customHeight="1">
      <c r="A471" s="76" t="s">
        <v>83</v>
      </c>
      <c r="B471" s="76" t="s">
        <v>55</v>
      </c>
      <c r="C471" s="76" t="s">
        <v>410</v>
      </c>
      <c r="D471" s="83">
        <v>24.0</v>
      </c>
      <c r="E471" s="91" t="s">
        <v>6375</v>
      </c>
      <c r="F471" s="97" t="s">
        <v>7088</v>
      </c>
      <c r="G471" s="313" t="s">
        <v>6377</v>
      </c>
      <c r="H471" s="91" t="s">
        <v>6378</v>
      </c>
      <c r="I471" s="83" t="s">
        <v>5377</v>
      </c>
      <c r="J471" s="83" t="s">
        <v>272</v>
      </c>
      <c r="K471" s="83" t="s">
        <v>5379</v>
      </c>
      <c r="L471" s="89" t="s">
        <v>7093</v>
      </c>
    </row>
    <row r="472" ht="21.75" customHeight="1">
      <c r="A472" s="76" t="s">
        <v>83</v>
      </c>
      <c r="B472" s="76" t="s">
        <v>55</v>
      </c>
      <c r="C472" s="76" t="s">
        <v>410</v>
      </c>
      <c r="D472" s="83">
        <v>25.0</v>
      </c>
      <c r="E472" s="91" t="s">
        <v>7094</v>
      </c>
      <c r="F472" s="97" t="s">
        <v>7095</v>
      </c>
      <c r="G472" s="313" t="s">
        <v>7095</v>
      </c>
      <c r="H472" s="91" t="s">
        <v>7096</v>
      </c>
      <c r="I472" s="83" t="s">
        <v>5377</v>
      </c>
      <c r="J472" s="83" t="s">
        <v>272</v>
      </c>
      <c r="K472" s="83" t="s">
        <v>5379</v>
      </c>
      <c r="L472" s="89" t="s">
        <v>7097</v>
      </c>
    </row>
    <row r="473" ht="21.75" customHeight="1">
      <c r="A473" s="76" t="s">
        <v>83</v>
      </c>
      <c r="B473" s="76" t="s">
        <v>55</v>
      </c>
      <c r="C473" s="76" t="s">
        <v>410</v>
      </c>
      <c r="D473" s="83">
        <v>26.0</v>
      </c>
      <c r="E473" s="91" t="s">
        <v>7099</v>
      </c>
      <c r="F473" s="97" t="s">
        <v>7101</v>
      </c>
      <c r="G473" s="313" t="s">
        <v>7103</v>
      </c>
      <c r="H473" s="91" t="s">
        <v>7105</v>
      </c>
      <c r="I473" s="83" t="s">
        <v>5377</v>
      </c>
      <c r="J473" s="83" t="s">
        <v>272</v>
      </c>
      <c r="K473" s="83" t="s">
        <v>5379</v>
      </c>
      <c r="L473" s="89" t="s">
        <v>7071</v>
      </c>
    </row>
    <row r="474" ht="21.75" customHeight="1">
      <c r="A474" s="76" t="s">
        <v>83</v>
      </c>
      <c r="B474" s="76" t="s">
        <v>55</v>
      </c>
      <c r="C474" s="76" t="s">
        <v>410</v>
      </c>
      <c r="D474" s="83">
        <v>27.0</v>
      </c>
      <c r="E474" s="91" t="s">
        <v>7108</v>
      </c>
      <c r="F474" s="97" t="s">
        <v>7109</v>
      </c>
      <c r="G474" s="313" t="s">
        <v>7110</v>
      </c>
      <c r="H474" s="91" t="s">
        <v>7111</v>
      </c>
      <c r="I474" s="83" t="s">
        <v>5377</v>
      </c>
      <c r="J474" s="83" t="s">
        <v>272</v>
      </c>
      <c r="K474" s="83" t="s">
        <v>5379</v>
      </c>
      <c r="L474" s="89" t="s">
        <v>7112</v>
      </c>
    </row>
    <row r="475" ht="21.75" customHeight="1">
      <c r="A475" s="76" t="s">
        <v>83</v>
      </c>
      <c r="B475" s="76" t="s">
        <v>55</v>
      </c>
      <c r="C475" s="76" t="s">
        <v>410</v>
      </c>
      <c r="D475" s="83">
        <v>28.0</v>
      </c>
      <c r="E475" s="91" t="s">
        <v>7113</v>
      </c>
      <c r="F475" s="97" t="s">
        <v>7114</v>
      </c>
      <c r="G475" s="313" t="s">
        <v>7115</v>
      </c>
      <c r="H475" s="91" t="s">
        <v>7116</v>
      </c>
      <c r="I475" s="83" t="s">
        <v>5377</v>
      </c>
      <c r="J475" s="83" t="s">
        <v>272</v>
      </c>
      <c r="K475" s="83" t="s">
        <v>5379</v>
      </c>
      <c r="L475" s="89" t="s">
        <v>7118</v>
      </c>
    </row>
    <row r="476" ht="21.75" customHeight="1">
      <c r="A476" s="76" t="s">
        <v>83</v>
      </c>
      <c r="B476" s="76" t="s">
        <v>55</v>
      </c>
      <c r="C476" s="76" t="s">
        <v>410</v>
      </c>
      <c r="D476" s="83">
        <v>29.0</v>
      </c>
      <c r="E476" s="91" t="s">
        <v>7123</v>
      </c>
      <c r="F476" s="97" t="s">
        <v>7124</v>
      </c>
      <c r="G476" s="313" t="s">
        <v>4480</v>
      </c>
      <c r="H476" s="91" t="s">
        <v>7126</v>
      </c>
      <c r="I476" s="83" t="s">
        <v>5377</v>
      </c>
      <c r="J476" s="83" t="s">
        <v>272</v>
      </c>
      <c r="K476" s="83" t="s">
        <v>5379</v>
      </c>
      <c r="L476" s="89" t="s">
        <v>7127</v>
      </c>
    </row>
    <row r="477" ht="21.75" customHeight="1">
      <c r="A477" s="76" t="s">
        <v>83</v>
      </c>
      <c r="B477" s="76" t="s">
        <v>55</v>
      </c>
      <c r="C477" s="76" t="s">
        <v>410</v>
      </c>
      <c r="D477" s="83">
        <v>30.0</v>
      </c>
      <c r="E477" s="91" t="s">
        <v>7128</v>
      </c>
      <c r="F477" s="97" t="s">
        <v>7129</v>
      </c>
      <c r="G477" s="313" t="s">
        <v>7130</v>
      </c>
      <c r="H477" s="91" t="s">
        <v>7131</v>
      </c>
      <c r="I477" s="83" t="s">
        <v>70</v>
      </c>
      <c r="J477" s="83" t="s">
        <v>272</v>
      </c>
      <c r="K477" s="83" t="s">
        <v>396</v>
      </c>
      <c r="L477" s="89" t="s">
        <v>7133</v>
      </c>
    </row>
    <row r="478" ht="21.75" customHeight="1">
      <c r="A478" s="76" t="s">
        <v>83</v>
      </c>
      <c r="B478" s="76" t="s">
        <v>55</v>
      </c>
      <c r="C478" s="76" t="s">
        <v>410</v>
      </c>
      <c r="D478" s="83">
        <v>31.0</v>
      </c>
      <c r="E478" s="91" t="s">
        <v>7134</v>
      </c>
      <c r="F478" s="97" t="s">
        <v>7135</v>
      </c>
      <c r="G478" s="313" t="s">
        <v>635</v>
      </c>
      <c r="H478" s="91" t="s">
        <v>7136</v>
      </c>
      <c r="I478" s="83" t="s">
        <v>5377</v>
      </c>
      <c r="J478" s="83" t="s">
        <v>272</v>
      </c>
      <c r="K478" s="83" t="s">
        <v>5379</v>
      </c>
      <c r="L478" s="89" t="s">
        <v>7139</v>
      </c>
    </row>
    <row r="479" ht="21.75" customHeight="1">
      <c r="A479" s="76" t="s">
        <v>83</v>
      </c>
      <c r="B479" s="76" t="s">
        <v>55</v>
      </c>
      <c r="C479" s="76" t="s">
        <v>410</v>
      </c>
      <c r="D479" s="83">
        <v>32.0</v>
      </c>
      <c r="E479" s="91" t="s">
        <v>7143</v>
      </c>
      <c r="F479" s="97" t="s">
        <v>7145</v>
      </c>
      <c r="G479" s="313" t="s">
        <v>7147</v>
      </c>
      <c r="H479" s="91" t="s">
        <v>7148</v>
      </c>
      <c r="I479" s="83" t="s">
        <v>5377</v>
      </c>
      <c r="J479" s="83" t="s">
        <v>272</v>
      </c>
      <c r="K479" s="83" t="s">
        <v>5379</v>
      </c>
      <c r="L479" s="89" t="s">
        <v>7149</v>
      </c>
    </row>
    <row r="480" ht="21.75" customHeight="1">
      <c r="A480" s="76" t="s">
        <v>83</v>
      </c>
      <c r="B480" s="76" t="s">
        <v>55</v>
      </c>
      <c r="C480" s="76" t="s">
        <v>410</v>
      </c>
      <c r="D480" s="83">
        <v>33.0</v>
      </c>
      <c r="E480" s="91" t="s">
        <v>6622</v>
      </c>
      <c r="F480" s="97" t="s">
        <v>6623</v>
      </c>
      <c r="G480" s="313" t="s">
        <v>6624</v>
      </c>
      <c r="H480" s="91" t="s">
        <v>6625</v>
      </c>
      <c r="I480" s="83" t="s">
        <v>5377</v>
      </c>
      <c r="J480" s="83" t="s">
        <v>272</v>
      </c>
      <c r="K480" s="83" t="s">
        <v>5379</v>
      </c>
      <c r="L480" s="89" t="s">
        <v>7097</v>
      </c>
    </row>
    <row r="481" ht="21.75" customHeight="1">
      <c r="A481" s="76" t="s">
        <v>83</v>
      </c>
      <c r="B481" s="76" t="s">
        <v>55</v>
      </c>
      <c r="C481" s="76" t="s">
        <v>410</v>
      </c>
      <c r="D481" s="83">
        <v>34.0</v>
      </c>
      <c r="E481" s="91" t="s">
        <v>7150</v>
      </c>
      <c r="F481" s="97" t="s">
        <v>7151</v>
      </c>
      <c r="G481" s="313" t="s">
        <v>5122</v>
      </c>
      <c r="H481" s="91" t="s">
        <v>7152</v>
      </c>
      <c r="I481" s="83" t="s">
        <v>70</v>
      </c>
      <c r="J481" s="83" t="s">
        <v>272</v>
      </c>
      <c r="K481" s="83" t="s">
        <v>396</v>
      </c>
      <c r="L481" s="89" t="s">
        <v>7154</v>
      </c>
    </row>
    <row r="482" ht="21.75" customHeight="1">
      <c r="A482" s="76" t="s">
        <v>83</v>
      </c>
      <c r="B482" s="76" t="s">
        <v>55</v>
      </c>
      <c r="C482" s="76" t="s">
        <v>410</v>
      </c>
      <c r="D482" s="83">
        <v>35.0</v>
      </c>
      <c r="E482" s="91" t="s">
        <v>6626</v>
      </c>
      <c r="F482" s="97" t="s">
        <v>6627</v>
      </c>
      <c r="G482" s="313" t="s">
        <v>6628</v>
      </c>
      <c r="H482" s="91" t="s">
        <v>6630</v>
      </c>
      <c r="I482" s="83" t="s">
        <v>70</v>
      </c>
      <c r="J482" s="83" t="s">
        <v>272</v>
      </c>
      <c r="K482" s="83" t="s">
        <v>396</v>
      </c>
      <c r="L482" s="89" t="s">
        <v>7159</v>
      </c>
    </row>
    <row r="483" ht="21.75" customHeight="1">
      <c r="A483" s="76" t="s">
        <v>83</v>
      </c>
      <c r="B483" s="76" t="s">
        <v>55</v>
      </c>
      <c r="C483" s="76" t="s">
        <v>410</v>
      </c>
      <c r="D483" s="83">
        <v>36.0</v>
      </c>
      <c r="E483" s="91" t="s">
        <v>6636</v>
      </c>
      <c r="F483" s="97" t="s">
        <v>6638</v>
      </c>
      <c r="G483" s="313" t="s">
        <v>6640</v>
      </c>
      <c r="H483" s="91" t="s">
        <v>6641</v>
      </c>
      <c r="I483" s="83" t="s">
        <v>5377</v>
      </c>
      <c r="J483" s="83" t="s">
        <v>272</v>
      </c>
      <c r="K483" s="83" t="s">
        <v>5379</v>
      </c>
      <c r="L483" s="89" t="s">
        <v>7160</v>
      </c>
    </row>
    <row r="484" ht="21.75" customHeight="1">
      <c r="A484" s="76" t="s">
        <v>83</v>
      </c>
      <c r="B484" s="76" t="s">
        <v>55</v>
      </c>
      <c r="C484" s="76" t="s">
        <v>410</v>
      </c>
      <c r="D484" s="83">
        <v>37.0</v>
      </c>
      <c r="E484" s="91" t="s">
        <v>6644</v>
      </c>
      <c r="F484" s="97" t="s">
        <v>6645</v>
      </c>
      <c r="G484" s="313" t="s">
        <v>6646</v>
      </c>
      <c r="H484" s="91" t="s">
        <v>6647</v>
      </c>
      <c r="I484" s="83" t="s">
        <v>5377</v>
      </c>
      <c r="J484" s="83" t="s">
        <v>272</v>
      </c>
      <c r="K484" s="83" t="s">
        <v>5379</v>
      </c>
      <c r="L484" s="89" t="s">
        <v>7097</v>
      </c>
    </row>
    <row r="485" ht="21.75" customHeight="1">
      <c r="A485" s="76" t="s">
        <v>83</v>
      </c>
      <c r="B485" s="76" t="s">
        <v>55</v>
      </c>
      <c r="C485" s="76" t="s">
        <v>410</v>
      </c>
      <c r="D485" s="83">
        <v>38.0</v>
      </c>
      <c r="E485" s="91" t="s">
        <v>6650</v>
      </c>
      <c r="F485" s="97" t="s">
        <v>6651</v>
      </c>
      <c r="G485" s="313" t="s">
        <v>6652</v>
      </c>
      <c r="H485" s="91" t="s">
        <v>6653</v>
      </c>
      <c r="I485" s="83" t="s">
        <v>5377</v>
      </c>
      <c r="J485" s="83" t="s">
        <v>272</v>
      </c>
      <c r="K485" s="83" t="s">
        <v>5379</v>
      </c>
      <c r="L485" s="89" t="s">
        <v>7166</v>
      </c>
    </row>
    <row r="486" ht="21.75" customHeight="1">
      <c r="A486" s="76" t="s">
        <v>83</v>
      </c>
      <c r="B486" s="76" t="s">
        <v>55</v>
      </c>
      <c r="C486" s="76" t="s">
        <v>410</v>
      </c>
      <c r="D486" s="83">
        <v>39.0</v>
      </c>
      <c r="E486" s="91" t="s">
        <v>6257</v>
      </c>
      <c r="F486" s="97" t="s">
        <v>6258</v>
      </c>
      <c r="G486" s="313" t="s">
        <v>6259</v>
      </c>
      <c r="H486" s="91" t="s">
        <v>6260</v>
      </c>
      <c r="I486" s="83" t="s">
        <v>5377</v>
      </c>
      <c r="J486" s="83" t="s">
        <v>272</v>
      </c>
      <c r="K486" s="83" t="s">
        <v>5379</v>
      </c>
      <c r="L486" s="89" t="s">
        <v>7167</v>
      </c>
    </row>
    <row r="487" ht="21.75" customHeight="1">
      <c r="A487" s="76" t="s">
        <v>83</v>
      </c>
      <c r="B487" s="76" t="s">
        <v>55</v>
      </c>
      <c r="C487" s="76" t="s">
        <v>410</v>
      </c>
      <c r="D487" s="83">
        <v>40.0</v>
      </c>
      <c r="E487" s="91" t="s">
        <v>1905</v>
      </c>
      <c r="F487" s="97" t="s">
        <v>1906</v>
      </c>
      <c r="G487" s="313" t="s">
        <v>1907</v>
      </c>
      <c r="H487" s="91" t="s">
        <v>1908</v>
      </c>
      <c r="I487" s="83" t="s">
        <v>71</v>
      </c>
      <c r="J487" s="83" t="s">
        <v>272</v>
      </c>
      <c r="K487" s="83" t="s">
        <v>396</v>
      </c>
      <c r="L487" s="89" t="s">
        <v>7174</v>
      </c>
    </row>
    <row r="488" ht="21.75" customHeight="1">
      <c r="A488" s="76" t="s">
        <v>83</v>
      </c>
      <c r="B488" s="76" t="s">
        <v>55</v>
      </c>
      <c r="C488" s="76" t="s">
        <v>410</v>
      </c>
      <c r="D488" s="83">
        <v>41.0</v>
      </c>
      <c r="E488" s="91" t="s">
        <v>6661</v>
      </c>
      <c r="F488" s="97" t="s">
        <v>6662</v>
      </c>
      <c r="G488" s="313" t="s">
        <v>6663</v>
      </c>
      <c r="H488" s="91" t="s">
        <v>6664</v>
      </c>
      <c r="I488" s="83" t="s">
        <v>71</v>
      </c>
      <c r="J488" s="83" t="s">
        <v>272</v>
      </c>
      <c r="K488" s="83" t="s">
        <v>396</v>
      </c>
      <c r="L488" s="89" t="s">
        <v>7175</v>
      </c>
    </row>
    <row r="489" ht="21.75" customHeight="1">
      <c r="A489" s="76" t="s">
        <v>83</v>
      </c>
      <c r="B489" s="76" t="s">
        <v>55</v>
      </c>
      <c r="C489" s="76" t="s">
        <v>410</v>
      </c>
      <c r="D489" s="83">
        <v>42.0</v>
      </c>
      <c r="E489" s="91" t="s">
        <v>6666</v>
      </c>
      <c r="F489" s="97" t="s">
        <v>6667</v>
      </c>
      <c r="G489" s="313" t="s">
        <v>6669</v>
      </c>
      <c r="H489" s="91" t="s">
        <v>6670</v>
      </c>
      <c r="I489" s="83" t="s">
        <v>70</v>
      </c>
      <c r="J489" s="83" t="s">
        <v>272</v>
      </c>
      <c r="K489" s="83" t="s">
        <v>396</v>
      </c>
      <c r="L489" s="89" t="s">
        <v>7177</v>
      </c>
    </row>
    <row r="490" ht="21.75" customHeight="1">
      <c r="A490" s="76" t="s">
        <v>83</v>
      </c>
      <c r="B490" s="76" t="s">
        <v>55</v>
      </c>
      <c r="C490" s="76" t="s">
        <v>410</v>
      </c>
      <c r="D490" s="83">
        <v>43.0</v>
      </c>
      <c r="E490" s="91" t="s">
        <v>6674</v>
      </c>
      <c r="F490" s="97" t="s">
        <v>6675</v>
      </c>
      <c r="G490" s="313" t="s">
        <v>6676</v>
      </c>
      <c r="H490" s="91" t="s">
        <v>6677</v>
      </c>
      <c r="I490" s="83" t="s">
        <v>5377</v>
      </c>
      <c r="J490" s="83" t="s">
        <v>272</v>
      </c>
      <c r="K490" s="83" t="s">
        <v>5379</v>
      </c>
      <c r="L490" s="89" t="s">
        <v>5792</v>
      </c>
    </row>
    <row r="491" ht="21.75" customHeight="1">
      <c r="A491" s="76" t="s">
        <v>83</v>
      </c>
      <c r="B491" s="76" t="s">
        <v>55</v>
      </c>
      <c r="C491" s="76" t="s">
        <v>410</v>
      </c>
      <c r="D491" s="83">
        <v>44.0</v>
      </c>
      <c r="E491" s="91" t="s">
        <v>6679</v>
      </c>
      <c r="F491" s="97" t="s">
        <v>6680</v>
      </c>
      <c r="G491" s="313" t="s">
        <v>6682</v>
      </c>
      <c r="H491" s="91" t="s">
        <v>6684</v>
      </c>
      <c r="I491" s="83" t="s">
        <v>5377</v>
      </c>
      <c r="J491" s="83" t="s">
        <v>272</v>
      </c>
      <c r="K491" s="83" t="s">
        <v>5379</v>
      </c>
      <c r="L491" s="89" t="s">
        <v>7182</v>
      </c>
    </row>
    <row r="492" ht="21.75" customHeight="1">
      <c r="A492" s="76" t="s">
        <v>83</v>
      </c>
      <c r="B492" s="76" t="s">
        <v>55</v>
      </c>
      <c r="C492" s="76" t="s">
        <v>410</v>
      </c>
      <c r="D492" s="83">
        <v>45.0</v>
      </c>
      <c r="E492" s="91" t="s">
        <v>7183</v>
      </c>
      <c r="F492" s="97" t="s">
        <v>7184</v>
      </c>
      <c r="G492" s="313" t="s">
        <v>7185</v>
      </c>
      <c r="H492" s="91" t="s">
        <v>7186</v>
      </c>
      <c r="I492" s="83" t="s">
        <v>5377</v>
      </c>
      <c r="J492" s="83" t="s">
        <v>272</v>
      </c>
      <c r="K492" s="83" t="s">
        <v>5379</v>
      </c>
      <c r="L492" s="89" t="s">
        <v>7187</v>
      </c>
    </row>
    <row r="493" ht="21.75" customHeight="1">
      <c r="A493" s="76" t="s">
        <v>83</v>
      </c>
      <c r="B493" s="76" t="s">
        <v>55</v>
      </c>
      <c r="C493" s="76" t="s">
        <v>410</v>
      </c>
      <c r="D493" s="83">
        <v>46.0</v>
      </c>
      <c r="E493" s="91" t="s">
        <v>6400</v>
      </c>
      <c r="F493" s="97" t="s">
        <v>6402</v>
      </c>
      <c r="G493" s="313" t="s">
        <v>6404</v>
      </c>
      <c r="H493" s="91" t="s">
        <v>6407</v>
      </c>
      <c r="I493" s="83" t="s">
        <v>70</v>
      </c>
      <c r="J493" s="83" t="s">
        <v>272</v>
      </c>
      <c r="K493" s="83" t="s">
        <v>396</v>
      </c>
      <c r="L493" s="89" t="s">
        <v>7196</v>
      </c>
    </row>
    <row r="494" ht="21.75" customHeight="1">
      <c r="A494" s="76" t="s">
        <v>83</v>
      </c>
      <c r="B494" s="76" t="s">
        <v>55</v>
      </c>
      <c r="C494" s="76" t="s">
        <v>410</v>
      </c>
      <c r="D494" s="83">
        <v>47.0</v>
      </c>
      <c r="E494" s="91" t="s">
        <v>7197</v>
      </c>
      <c r="F494" s="97" t="s">
        <v>7198</v>
      </c>
      <c r="G494" s="313" t="s">
        <v>7199</v>
      </c>
      <c r="H494" s="91" t="s">
        <v>7200</v>
      </c>
      <c r="I494" s="83" t="s">
        <v>70</v>
      </c>
      <c r="J494" s="83" t="s">
        <v>272</v>
      </c>
      <c r="K494" s="83" t="s">
        <v>5379</v>
      </c>
      <c r="L494" s="89" t="s">
        <v>7203</v>
      </c>
    </row>
    <row r="495" ht="21.75" customHeight="1">
      <c r="A495" s="76" t="s">
        <v>83</v>
      </c>
      <c r="B495" s="76" t="s">
        <v>55</v>
      </c>
      <c r="C495" s="76" t="s">
        <v>410</v>
      </c>
      <c r="D495" s="83">
        <v>48.0</v>
      </c>
      <c r="E495" s="91" t="s">
        <v>6603</v>
      </c>
      <c r="F495" s="97" t="s">
        <v>6604</v>
      </c>
      <c r="G495" s="313" t="s">
        <v>6605</v>
      </c>
      <c r="H495" s="91" t="s">
        <v>6606</v>
      </c>
      <c r="I495" s="83" t="s">
        <v>70</v>
      </c>
      <c r="J495" s="83" t="s">
        <v>272</v>
      </c>
      <c r="K495" s="83" t="s">
        <v>396</v>
      </c>
      <c r="L495" s="89" t="s">
        <v>7208</v>
      </c>
    </row>
    <row r="496" ht="21.75" customHeight="1">
      <c r="A496" s="76" t="s">
        <v>83</v>
      </c>
      <c r="B496" s="76" t="s">
        <v>55</v>
      </c>
      <c r="C496" s="76" t="s">
        <v>399</v>
      </c>
      <c r="D496" s="83">
        <v>1.0</v>
      </c>
      <c r="E496" s="91" t="s">
        <v>7210</v>
      </c>
      <c r="F496" s="97" t="s">
        <v>7211</v>
      </c>
      <c r="G496" s="313" t="s">
        <v>7213</v>
      </c>
      <c r="H496" s="91" t="s">
        <v>7216</v>
      </c>
      <c r="I496" s="83" t="s">
        <v>5377</v>
      </c>
      <c r="J496" s="83" t="s">
        <v>382</v>
      </c>
      <c r="K496" s="83" t="s">
        <v>5379</v>
      </c>
      <c r="L496" s="89" t="s">
        <v>6367</v>
      </c>
    </row>
    <row r="497" ht="21.75" customHeight="1">
      <c r="A497" s="76" t="s">
        <v>83</v>
      </c>
      <c r="B497" s="76" t="s">
        <v>55</v>
      </c>
      <c r="C497" s="76" t="s">
        <v>399</v>
      </c>
      <c r="D497" s="83">
        <v>2.0</v>
      </c>
      <c r="E497" s="76" t="s">
        <v>1869</v>
      </c>
      <c r="F497" s="88" t="s">
        <v>7220</v>
      </c>
      <c r="G497" s="96" t="s">
        <v>7221</v>
      </c>
      <c r="H497" s="91">
        <f>6281804786923</f>
        <v>6281804786923</v>
      </c>
      <c r="I497" s="83" t="s">
        <v>5377</v>
      </c>
      <c r="J497" s="83" t="s">
        <v>382</v>
      </c>
      <c r="K497" s="83" t="s">
        <v>5379</v>
      </c>
      <c r="L497" s="89" t="s">
        <v>6367</v>
      </c>
    </row>
    <row r="498" ht="21.75" customHeight="1">
      <c r="A498" s="76" t="s">
        <v>83</v>
      </c>
      <c r="B498" s="76" t="s">
        <v>55</v>
      </c>
      <c r="C498" s="76" t="s">
        <v>399</v>
      </c>
      <c r="D498" s="83">
        <v>3.0</v>
      </c>
      <c r="E498" s="91" t="s">
        <v>2665</v>
      </c>
      <c r="F498" s="97" t="s">
        <v>2666</v>
      </c>
      <c r="G498" s="97" t="s">
        <v>2666</v>
      </c>
      <c r="H498" s="91" t="s">
        <v>2667</v>
      </c>
      <c r="I498" s="83" t="s">
        <v>70</v>
      </c>
      <c r="J498" s="83" t="s">
        <v>382</v>
      </c>
      <c r="K498" s="83" t="s">
        <v>396</v>
      </c>
      <c r="L498" s="89" t="s">
        <v>7228</v>
      </c>
    </row>
    <row r="499" ht="21.75" customHeight="1">
      <c r="A499" s="76" t="s">
        <v>83</v>
      </c>
      <c r="B499" s="76" t="s">
        <v>55</v>
      </c>
      <c r="C499" s="76" t="s">
        <v>399</v>
      </c>
      <c r="D499" s="83">
        <v>4.0</v>
      </c>
      <c r="E499" s="91" t="s">
        <v>5432</v>
      </c>
      <c r="F499" s="97" t="s">
        <v>5433</v>
      </c>
      <c r="G499" s="97" t="s">
        <v>5435</v>
      </c>
      <c r="H499" s="91" t="s">
        <v>5436</v>
      </c>
      <c r="I499" s="83" t="s">
        <v>5377</v>
      </c>
      <c r="J499" s="83" t="s">
        <v>382</v>
      </c>
      <c r="K499" s="83" t="s">
        <v>5379</v>
      </c>
      <c r="L499" s="89" t="s">
        <v>6367</v>
      </c>
    </row>
    <row r="500" ht="21.75" customHeight="1">
      <c r="A500" s="76" t="s">
        <v>83</v>
      </c>
      <c r="B500" s="76" t="s">
        <v>55</v>
      </c>
      <c r="C500" s="76" t="s">
        <v>399</v>
      </c>
      <c r="D500" s="83">
        <v>5.0</v>
      </c>
      <c r="E500" s="76" t="s">
        <v>2804</v>
      </c>
      <c r="F500" s="88" t="s">
        <v>2805</v>
      </c>
      <c r="G500" s="346" t="s">
        <v>2807</v>
      </c>
      <c r="H500" s="76" t="s">
        <v>1872</v>
      </c>
      <c r="I500" s="83" t="s">
        <v>5377</v>
      </c>
      <c r="J500" s="83" t="s">
        <v>382</v>
      </c>
      <c r="K500" s="83" t="s">
        <v>5379</v>
      </c>
      <c r="L500" s="89" t="s">
        <v>6367</v>
      </c>
    </row>
    <row r="501" ht="21.75" customHeight="1">
      <c r="A501" s="76" t="s">
        <v>83</v>
      </c>
      <c r="B501" s="76" t="s">
        <v>55</v>
      </c>
      <c r="C501" s="76" t="s">
        <v>399</v>
      </c>
      <c r="D501" s="83">
        <v>6.0</v>
      </c>
      <c r="E501" s="76" t="s">
        <v>1696</v>
      </c>
      <c r="F501" s="88" t="s">
        <v>1697</v>
      </c>
      <c r="G501" s="88" t="s">
        <v>1698</v>
      </c>
      <c r="H501" s="76" t="s">
        <v>1700</v>
      </c>
      <c r="I501" s="83" t="s">
        <v>6152</v>
      </c>
      <c r="J501" s="83"/>
      <c r="K501" s="83" t="s">
        <v>396</v>
      </c>
      <c r="L501" s="89" t="s">
        <v>7234</v>
      </c>
    </row>
    <row r="502" ht="21.75" customHeight="1">
      <c r="A502" s="76" t="s">
        <v>83</v>
      </c>
      <c r="B502" s="76" t="s">
        <v>55</v>
      </c>
      <c r="C502" s="76" t="s">
        <v>399</v>
      </c>
      <c r="D502" s="83">
        <v>7.0</v>
      </c>
      <c r="E502" s="91" t="s">
        <v>6257</v>
      </c>
      <c r="F502" s="97" t="s">
        <v>6258</v>
      </c>
      <c r="G502" s="97" t="s">
        <v>6259</v>
      </c>
      <c r="H502" s="91" t="s">
        <v>6260</v>
      </c>
      <c r="I502" s="83" t="s">
        <v>5377</v>
      </c>
      <c r="J502" s="83" t="s">
        <v>272</v>
      </c>
      <c r="K502" s="83" t="s">
        <v>5379</v>
      </c>
      <c r="L502" s="89" t="s">
        <v>7236</v>
      </c>
    </row>
    <row r="503" ht="21.75" customHeight="1">
      <c r="A503" s="76" t="s">
        <v>83</v>
      </c>
      <c r="B503" s="76" t="s">
        <v>55</v>
      </c>
      <c r="C503" s="76" t="s">
        <v>399</v>
      </c>
      <c r="D503" s="83">
        <v>8.0</v>
      </c>
      <c r="E503" s="91" t="s">
        <v>1905</v>
      </c>
      <c r="F503" s="97" t="s">
        <v>1906</v>
      </c>
      <c r="G503" s="97" t="s">
        <v>1907</v>
      </c>
      <c r="H503" s="91" t="s">
        <v>1908</v>
      </c>
      <c r="I503" s="83" t="s">
        <v>71</v>
      </c>
      <c r="J503" s="83" t="s">
        <v>272</v>
      </c>
      <c r="K503" s="83" t="s">
        <v>396</v>
      </c>
      <c r="L503" s="89" t="s">
        <v>7238</v>
      </c>
    </row>
    <row r="504" ht="21.75" customHeight="1">
      <c r="A504" s="76" t="s">
        <v>83</v>
      </c>
      <c r="B504" s="76" t="s">
        <v>55</v>
      </c>
      <c r="C504" s="76" t="s">
        <v>399</v>
      </c>
      <c r="D504" s="83">
        <v>9.0</v>
      </c>
      <c r="E504" s="91" t="s">
        <v>6661</v>
      </c>
      <c r="F504" s="97" t="s">
        <v>6662</v>
      </c>
      <c r="G504" s="97" t="s">
        <v>6663</v>
      </c>
      <c r="H504" s="91" t="s">
        <v>6664</v>
      </c>
      <c r="I504" s="83" t="s">
        <v>5377</v>
      </c>
      <c r="J504" s="83" t="s">
        <v>272</v>
      </c>
      <c r="K504" s="83" t="s">
        <v>5379</v>
      </c>
      <c r="L504" s="89" t="s">
        <v>7243</v>
      </c>
    </row>
    <row r="505" ht="21.75" customHeight="1">
      <c r="A505" s="76" t="s">
        <v>83</v>
      </c>
      <c r="B505" s="76" t="s">
        <v>55</v>
      </c>
      <c r="C505" s="76" t="s">
        <v>399</v>
      </c>
      <c r="D505" s="83">
        <v>10.0</v>
      </c>
      <c r="E505" s="91" t="s">
        <v>6666</v>
      </c>
      <c r="F505" s="97" t="s">
        <v>6667</v>
      </c>
      <c r="G505" s="97" t="s">
        <v>6669</v>
      </c>
      <c r="H505" s="91" t="s">
        <v>6670</v>
      </c>
      <c r="I505" s="83" t="s">
        <v>5377</v>
      </c>
      <c r="J505" s="83" t="s">
        <v>272</v>
      </c>
      <c r="K505" s="83" t="s">
        <v>5379</v>
      </c>
      <c r="L505" s="89" t="s">
        <v>6806</v>
      </c>
    </row>
    <row r="506" ht="21.75" customHeight="1">
      <c r="A506" s="76" t="s">
        <v>83</v>
      </c>
      <c r="B506" s="76" t="s">
        <v>55</v>
      </c>
      <c r="C506" s="76" t="s">
        <v>399</v>
      </c>
      <c r="D506" s="83">
        <v>11.0</v>
      </c>
      <c r="E506" s="91" t="s">
        <v>6674</v>
      </c>
      <c r="F506" s="97" t="s">
        <v>6675</v>
      </c>
      <c r="G506" s="97" t="s">
        <v>6676</v>
      </c>
      <c r="H506" s="91" t="s">
        <v>6677</v>
      </c>
      <c r="I506" s="83" t="s">
        <v>5377</v>
      </c>
      <c r="J506" s="83" t="s">
        <v>272</v>
      </c>
      <c r="K506" s="83" t="s">
        <v>5379</v>
      </c>
      <c r="L506" s="89" t="s">
        <v>5792</v>
      </c>
    </row>
    <row r="507" ht="21.75" customHeight="1">
      <c r="A507" s="76" t="s">
        <v>83</v>
      </c>
      <c r="B507" s="76" t="s">
        <v>55</v>
      </c>
      <c r="C507" s="76" t="s">
        <v>399</v>
      </c>
      <c r="D507" s="83">
        <v>12.0</v>
      </c>
      <c r="E507" s="91" t="s">
        <v>7247</v>
      </c>
      <c r="F507" s="97" t="s">
        <v>7248</v>
      </c>
      <c r="G507" s="97" t="s">
        <v>7249</v>
      </c>
      <c r="H507" s="91" t="s">
        <v>7250</v>
      </c>
      <c r="I507" s="83" t="s">
        <v>71</v>
      </c>
      <c r="J507" s="83" t="s">
        <v>272</v>
      </c>
      <c r="K507" s="83" t="s">
        <v>396</v>
      </c>
      <c r="L507" s="89" t="s">
        <v>7252</v>
      </c>
    </row>
    <row r="508" ht="21.75" customHeight="1">
      <c r="A508" s="76" t="s">
        <v>83</v>
      </c>
      <c r="B508" s="76" t="s">
        <v>55</v>
      </c>
      <c r="C508" s="76" t="s">
        <v>399</v>
      </c>
      <c r="D508" s="83">
        <v>13.0</v>
      </c>
      <c r="E508" s="91" t="s">
        <v>6679</v>
      </c>
      <c r="F508" s="97" t="s">
        <v>6680</v>
      </c>
      <c r="G508" s="97" t="s">
        <v>6682</v>
      </c>
      <c r="H508" s="91" t="s">
        <v>6684</v>
      </c>
      <c r="I508" s="83" t="s">
        <v>70</v>
      </c>
      <c r="J508" s="83" t="s">
        <v>272</v>
      </c>
      <c r="K508" s="83" t="s">
        <v>396</v>
      </c>
      <c r="L508" s="89" t="s">
        <v>7258</v>
      </c>
    </row>
    <row r="509" ht="21.75" customHeight="1">
      <c r="A509" s="76" t="s">
        <v>83</v>
      </c>
      <c r="B509" s="76" t="s">
        <v>55</v>
      </c>
      <c r="C509" s="76" t="s">
        <v>399</v>
      </c>
      <c r="D509" s="83">
        <v>14.0</v>
      </c>
      <c r="E509" s="91" t="s">
        <v>2556</v>
      </c>
      <c r="F509" s="97" t="s">
        <v>2558</v>
      </c>
      <c r="G509" s="97" t="s">
        <v>2559</v>
      </c>
      <c r="H509" s="91" t="s">
        <v>2560</v>
      </c>
      <c r="I509" s="83" t="s">
        <v>5377</v>
      </c>
      <c r="J509" s="83" t="s">
        <v>382</v>
      </c>
      <c r="K509" s="83" t="s">
        <v>5379</v>
      </c>
      <c r="L509" s="89" t="s">
        <v>6367</v>
      </c>
    </row>
    <row r="510" ht="21.75" customHeight="1">
      <c r="A510" s="76" t="s">
        <v>83</v>
      </c>
      <c r="B510" s="76" t="s">
        <v>55</v>
      </c>
      <c r="C510" s="76" t="s">
        <v>399</v>
      </c>
      <c r="D510" s="83">
        <v>15.0</v>
      </c>
      <c r="E510" s="76" t="s">
        <v>2116</v>
      </c>
      <c r="F510" s="88" t="s">
        <v>2582</v>
      </c>
      <c r="G510" s="88" t="s">
        <v>2582</v>
      </c>
      <c r="H510" s="76" t="s">
        <v>2116</v>
      </c>
      <c r="I510" s="83" t="s">
        <v>5377</v>
      </c>
      <c r="J510" s="83" t="s">
        <v>382</v>
      </c>
      <c r="K510" s="83" t="s">
        <v>5379</v>
      </c>
      <c r="L510" s="89" t="s">
        <v>6367</v>
      </c>
    </row>
    <row r="511" ht="21.75" customHeight="1">
      <c r="A511" s="76" t="s">
        <v>83</v>
      </c>
      <c r="B511" s="76" t="s">
        <v>55</v>
      </c>
      <c r="C511" s="76" t="s">
        <v>399</v>
      </c>
      <c r="D511" s="83">
        <v>16.0</v>
      </c>
      <c r="E511" s="91" t="s">
        <v>1916</v>
      </c>
      <c r="F511" s="97" t="s">
        <v>1917</v>
      </c>
      <c r="G511" s="479" t="s">
        <v>1918</v>
      </c>
      <c r="H511" s="91" t="s">
        <v>1920</v>
      </c>
      <c r="I511" s="83" t="s">
        <v>5377</v>
      </c>
      <c r="J511" s="83" t="s">
        <v>382</v>
      </c>
      <c r="K511" s="83" t="s">
        <v>5379</v>
      </c>
      <c r="L511" s="89" t="s">
        <v>6367</v>
      </c>
    </row>
    <row r="512" ht="21.75" customHeight="1">
      <c r="A512" s="76" t="s">
        <v>83</v>
      </c>
      <c r="B512" s="76" t="s">
        <v>55</v>
      </c>
      <c r="C512" s="76" t="s">
        <v>399</v>
      </c>
      <c r="D512" s="83">
        <v>17.0</v>
      </c>
      <c r="E512" s="76" t="s">
        <v>2116</v>
      </c>
      <c r="F512" s="88" t="s">
        <v>7265</v>
      </c>
      <c r="G512" s="88" t="s">
        <v>7265</v>
      </c>
      <c r="H512" s="88" t="s">
        <v>7266</v>
      </c>
      <c r="I512" s="83" t="s">
        <v>71</v>
      </c>
      <c r="J512" s="83" t="s">
        <v>299</v>
      </c>
      <c r="K512" s="83" t="s">
        <v>5379</v>
      </c>
      <c r="L512" s="89" t="s">
        <v>7267</v>
      </c>
    </row>
    <row r="513" ht="21.75" customHeight="1">
      <c r="A513" s="76" t="s">
        <v>83</v>
      </c>
      <c r="B513" s="76" t="s">
        <v>55</v>
      </c>
      <c r="C513" s="76" t="s">
        <v>399</v>
      </c>
      <c r="D513" s="83">
        <v>18.0</v>
      </c>
      <c r="E513" s="76" t="s">
        <v>2116</v>
      </c>
      <c r="F513" s="88" t="s">
        <v>7268</v>
      </c>
      <c r="G513" s="88" t="s">
        <v>7268</v>
      </c>
      <c r="H513" s="88" t="s">
        <v>7269</v>
      </c>
      <c r="I513" s="83" t="s">
        <v>71</v>
      </c>
      <c r="J513" s="83" t="s">
        <v>299</v>
      </c>
      <c r="K513" s="83" t="s">
        <v>5379</v>
      </c>
      <c r="L513" s="89" t="s">
        <v>7267</v>
      </c>
    </row>
    <row r="514" ht="21.75" customHeight="1">
      <c r="A514" s="76" t="s">
        <v>83</v>
      </c>
      <c r="B514" s="76" t="s">
        <v>55</v>
      </c>
      <c r="C514" s="76" t="s">
        <v>399</v>
      </c>
      <c r="D514" s="83">
        <v>19.0</v>
      </c>
      <c r="E514" s="76" t="s">
        <v>2116</v>
      </c>
      <c r="F514" s="88" t="s">
        <v>7270</v>
      </c>
      <c r="G514" s="88" t="s">
        <v>7270</v>
      </c>
      <c r="H514" s="88" t="s">
        <v>7272</v>
      </c>
      <c r="I514" s="83" t="s">
        <v>71</v>
      </c>
      <c r="J514" s="83" t="s">
        <v>299</v>
      </c>
      <c r="K514" s="83" t="s">
        <v>5379</v>
      </c>
      <c r="L514" s="89" t="s">
        <v>7267</v>
      </c>
    </row>
    <row r="515" ht="21.75" customHeight="1">
      <c r="A515" s="76" t="s">
        <v>83</v>
      </c>
      <c r="B515" s="76" t="s">
        <v>55</v>
      </c>
      <c r="C515" s="76" t="s">
        <v>399</v>
      </c>
      <c r="D515" s="83">
        <v>20.0</v>
      </c>
      <c r="E515" s="76" t="s">
        <v>2116</v>
      </c>
      <c r="F515" s="88" t="s">
        <v>7279</v>
      </c>
      <c r="G515" s="88" t="s">
        <v>7279</v>
      </c>
      <c r="H515" s="88" t="s">
        <v>7280</v>
      </c>
      <c r="I515" s="83" t="s">
        <v>71</v>
      </c>
      <c r="J515" s="83" t="s">
        <v>299</v>
      </c>
      <c r="K515" s="83" t="s">
        <v>5379</v>
      </c>
      <c r="L515" s="89" t="s">
        <v>7267</v>
      </c>
    </row>
    <row r="516" ht="21.75" customHeight="1">
      <c r="A516" s="76" t="s">
        <v>83</v>
      </c>
      <c r="B516" s="76" t="s">
        <v>55</v>
      </c>
      <c r="C516" s="76" t="s">
        <v>399</v>
      </c>
      <c r="D516" s="83">
        <v>21.0</v>
      </c>
      <c r="E516" s="76" t="s">
        <v>2116</v>
      </c>
      <c r="F516" s="88" t="s">
        <v>7281</v>
      </c>
      <c r="G516" s="88" t="s">
        <v>7281</v>
      </c>
      <c r="H516" s="88" t="s">
        <v>7283</v>
      </c>
      <c r="I516" s="83" t="s">
        <v>71</v>
      </c>
      <c r="J516" s="83" t="s">
        <v>299</v>
      </c>
      <c r="K516" s="83" t="s">
        <v>5379</v>
      </c>
      <c r="L516" s="89" t="s">
        <v>7267</v>
      </c>
    </row>
    <row r="517" ht="21.75" customHeight="1">
      <c r="A517" s="76" t="s">
        <v>83</v>
      </c>
      <c r="B517" s="76" t="s">
        <v>55</v>
      </c>
      <c r="C517" s="76" t="s">
        <v>399</v>
      </c>
      <c r="D517" s="83">
        <v>22.0</v>
      </c>
      <c r="E517" s="76" t="s">
        <v>2116</v>
      </c>
      <c r="F517" s="88" t="s">
        <v>7284</v>
      </c>
      <c r="G517" s="88" t="s">
        <v>7284</v>
      </c>
      <c r="H517" s="88" t="s">
        <v>7286</v>
      </c>
      <c r="I517" s="83" t="s">
        <v>71</v>
      </c>
      <c r="J517" s="83" t="s">
        <v>299</v>
      </c>
      <c r="K517" s="83" t="s">
        <v>5379</v>
      </c>
      <c r="L517" s="89" t="s">
        <v>7267</v>
      </c>
    </row>
    <row r="518" ht="21.75" customHeight="1">
      <c r="A518" s="76" t="s">
        <v>83</v>
      </c>
      <c r="B518" s="76" t="s">
        <v>55</v>
      </c>
      <c r="C518" s="76" t="s">
        <v>399</v>
      </c>
      <c r="D518" s="83">
        <v>23.0</v>
      </c>
      <c r="E518" s="91" t="s">
        <v>6387</v>
      </c>
      <c r="F518" s="97" t="s">
        <v>6388</v>
      </c>
      <c r="G518" s="97" t="s">
        <v>6389</v>
      </c>
      <c r="H518" s="91" t="s">
        <v>6391</v>
      </c>
      <c r="I518" s="83" t="s">
        <v>71</v>
      </c>
      <c r="J518" s="83" t="s">
        <v>272</v>
      </c>
      <c r="K518" s="83" t="s">
        <v>396</v>
      </c>
      <c r="L518" s="89" t="s">
        <v>7292</v>
      </c>
    </row>
    <row r="519" ht="21.75" customHeight="1">
      <c r="A519" s="76" t="s">
        <v>83</v>
      </c>
      <c r="B519" s="76" t="s">
        <v>55</v>
      </c>
      <c r="C519" s="76" t="s">
        <v>399</v>
      </c>
      <c r="D519" s="83">
        <v>24.0</v>
      </c>
      <c r="E519" s="76" t="s">
        <v>7293</v>
      </c>
      <c r="F519" s="88" t="s">
        <v>7294</v>
      </c>
      <c r="G519" s="88" t="s">
        <v>7295</v>
      </c>
      <c r="H519" s="91">
        <f>6285641303371</f>
        <v>6285641303371</v>
      </c>
      <c r="I519" s="83" t="s">
        <v>70</v>
      </c>
      <c r="J519" s="83" t="s">
        <v>272</v>
      </c>
      <c r="K519" s="83" t="s">
        <v>396</v>
      </c>
      <c r="L519" s="89" t="s">
        <v>7298</v>
      </c>
    </row>
    <row r="520" ht="21.75" customHeight="1">
      <c r="A520" s="76" t="s">
        <v>83</v>
      </c>
      <c r="B520" s="76" t="s">
        <v>55</v>
      </c>
      <c r="C520" s="76" t="s">
        <v>399</v>
      </c>
      <c r="D520" s="83">
        <v>25.0</v>
      </c>
      <c r="E520" s="91" t="s">
        <v>6000</v>
      </c>
      <c r="F520" s="97" t="s">
        <v>6002</v>
      </c>
      <c r="G520" s="97" t="s">
        <v>6004</v>
      </c>
      <c r="H520" s="91" t="s">
        <v>6005</v>
      </c>
      <c r="I520" s="83" t="s">
        <v>70</v>
      </c>
      <c r="J520" s="83" t="s">
        <v>272</v>
      </c>
      <c r="K520" s="83" t="s">
        <v>396</v>
      </c>
      <c r="L520" s="89" t="s">
        <v>7305</v>
      </c>
    </row>
    <row r="521" ht="21.75" customHeight="1">
      <c r="A521" s="76" t="s">
        <v>83</v>
      </c>
      <c r="B521" s="76" t="s">
        <v>55</v>
      </c>
      <c r="C521" s="76" t="s">
        <v>399</v>
      </c>
      <c r="D521" s="83">
        <v>26.0</v>
      </c>
      <c r="E521" s="91" t="s">
        <v>6920</v>
      </c>
      <c r="F521" s="97" t="s">
        <v>634</v>
      </c>
      <c r="G521" s="97" t="s">
        <v>635</v>
      </c>
      <c r="H521" s="91" t="s">
        <v>6921</v>
      </c>
      <c r="I521" s="83" t="s">
        <v>5377</v>
      </c>
      <c r="J521" s="83" t="s">
        <v>272</v>
      </c>
      <c r="K521" s="83" t="s">
        <v>5379</v>
      </c>
      <c r="L521" s="89" t="s">
        <v>7306</v>
      </c>
    </row>
    <row r="522" ht="21.75" customHeight="1">
      <c r="A522" s="76" t="s">
        <v>83</v>
      </c>
      <c r="B522" s="76" t="s">
        <v>55</v>
      </c>
      <c r="C522" s="76" t="s">
        <v>399</v>
      </c>
      <c r="D522" s="83">
        <v>27.0</v>
      </c>
      <c r="E522" s="91" t="s">
        <v>6923</v>
      </c>
      <c r="F522" s="97" t="s">
        <v>6924</v>
      </c>
      <c r="G522" s="97" t="s">
        <v>6925</v>
      </c>
      <c r="H522" s="91" t="s">
        <v>6927</v>
      </c>
      <c r="I522" s="83" t="s">
        <v>70</v>
      </c>
      <c r="J522" s="83" t="s">
        <v>272</v>
      </c>
      <c r="K522" s="83" t="s">
        <v>396</v>
      </c>
      <c r="L522" s="89" t="s">
        <v>7311</v>
      </c>
    </row>
    <row r="523" ht="21.75" customHeight="1">
      <c r="A523" s="76" t="s">
        <v>83</v>
      </c>
      <c r="B523" s="76" t="s">
        <v>55</v>
      </c>
      <c r="C523" s="76" t="s">
        <v>399</v>
      </c>
      <c r="D523" s="83">
        <v>28.0</v>
      </c>
      <c r="E523" s="91" t="s">
        <v>6929</v>
      </c>
      <c r="F523" s="97" t="s">
        <v>6930</v>
      </c>
      <c r="G523" s="97" t="s">
        <v>6931</v>
      </c>
      <c r="H523" s="91" t="s">
        <v>6932</v>
      </c>
      <c r="I523" s="83" t="s">
        <v>5377</v>
      </c>
      <c r="J523" s="83" t="s">
        <v>272</v>
      </c>
      <c r="K523" s="83" t="s">
        <v>5379</v>
      </c>
      <c r="L523" s="89" t="s">
        <v>7306</v>
      </c>
    </row>
    <row r="524" ht="21.75" customHeight="1">
      <c r="A524" s="76" t="s">
        <v>83</v>
      </c>
      <c r="B524" s="76" t="s">
        <v>55</v>
      </c>
      <c r="C524" s="76" t="s">
        <v>399</v>
      </c>
      <c r="D524" s="83">
        <v>29.0</v>
      </c>
      <c r="E524" s="91" t="s">
        <v>6938</v>
      </c>
      <c r="F524" s="97" t="s">
        <v>6939</v>
      </c>
      <c r="G524" s="97" t="s">
        <v>6941</v>
      </c>
      <c r="H524" s="91" t="s">
        <v>6942</v>
      </c>
      <c r="I524" s="83" t="s">
        <v>5377</v>
      </c>
      <c r="J524" s="83" t="s">
        <v>272</v>
      </c>
      <c r="K524" s="83" t="s">
        <v>5379</v>
      </c>
      <c r="L524" s="89" t="s">
        <v>7306</v>
      </c>
    </row>
    <row r="525" ht="21.75" customHeight="1">
      <c r="A525" s="76" t="s">
        <v>83</v>
      </c>
      <c r="B525" s="76" t="s">
        <v>55</v>
      </c>
      <c r="C525" s="76" t="s">
        <v>399</v>
      </c>
      <c r="D525" s="83">
        <v>30.0</v>
      </c>
      <c r="E525" s="91" t="s">
        <v>6945</v>
      </c>
      <c r="F525" s="97" t="s">
        <v>6946</v>
      </c>
      <c r="G525" s="97" t="s">
        <v>6947</v>
      </c>
      <c r="H525" s="91" t="s">
        <v>6948</v>
      </c>
      <c r="I525" s="83" t="s">
        <v>70</v>
      </c>
      <c r="J525" s="83" t="s">
        <v>272</v>
      </c>
      <c r="K525" s="83" t="s">
        <v>396</v>
      </c>
      <c r="L525" s="89" t="s">
        <v>7315</v>
      </c>
    </row>
    <row r="526" ht="21.75" customHeight="1">
      <c r="A526" s="76" t="s">
        <v>83</v>
      </c>
      <c r="B526" s="76" t="s">
        <v>55</v>
      </c>
      <c r="C526" s="76" t="s">
        <v>399</v>
      </c>
      <c r="D526" s="83">
        <v>31.0</v>
      </c>
      <c r="E526" s="91" t="s">
        <v>6787</v>
      </c>
      <c r="F526" s="97" t="s">
        <v>6789</v>
      </c>
      <c r="G526" s="97" t="s">
        <v>6789</v>
      </c>
      <c r="H526" s="91" t="s">
        <v>6793</v>
      </c>
      <c r="I526" s="83" t="s">
        <v>5377</v>
      </c>
      <c r="J526" s="83" t="s">
        <v>272</v>
      </c>
      <c r="K526" s="83" t="s">
        <v>5379</v>
      </c>
      <c r="L526" s="89" t="s">
        <v>7306</v>
      </c>
    </row>
    <row r="527" ht="21.75" customHeight="1">
      <c r="A527" s="76" t="s">
        <v>83</v>
      </c>
      <c r="B527" s="76" t="s">
        <v>55</v>
      </c>
      <c r="C527" s="76" t="s">
        <v>399</v>
      </c>
      <c r="D527" s="83">
        <v>32.0</v>
      </c>
      <c r="E527" s="91" t="s">
        <v>6797</v>
      </c>
      <c r="F527" s="97" t="s">
        <v>6798</v>
      </c>
      <c r="G527" s="97" t="s">
        <v>6799</v>
      </c>
      <c r="H527" s="91" t="s">
        <v>6800</v>
      </c>
      <c r="I527" s="83" t="s">
        <v>5377</v>
      </c>
      <c r="J527" s="83" t="s">
        <v>272</v>
      </c>
      <c r="K527" s="83" t="s">
        <v>5379</v>
      </c>
      <c r="L527" s="89" t="s">
        <v>7306</v>
      </c>
    </row>
    <row r="528" ht="21.75" customHeight="1">
      <c r="A528" s="76" t="s">
        <v>83</v>
      </c>
      <c r="B528" s="76" t="s">
        <v>55</v>
      </c>
      <c r="C528" s="76" t="s">
        <v>399</v>
      </c>
      <c r="D528" s="83">
        <v>33.0</v>
      </c>
      <c r="E528" s="91" t="s">
        <v>6802</v>
      </c>
      <c r="F528" s="97" t="s">
        <v>6803</v>
      </c>
      <c r="G528" s="97" t="s">
        <v>6804</v>
      </c>
      <c r="H528" s="91" t="s">
        <v>6805</v>
      </c>
      <c r="I528" s="83" t="s">
        <v>5377</v>
      </c>
      <c r="J528" s="83" t="s">
        <v>272</v>
      </c>
      <c r="K528" s="83" t="s">
        <v>5379</v>
      </c>
      <c r="L528" s="89" t="s">
        <v>7306</v>
      </c>
    </row>
    <row r="529" ht="21.75" customHeight="1">
      <c r="A529" s="76" t="s">
        <v>83</v>
      </c>
      <c r="B529" s="76" t="s">
        <v>55</v>
      </c>
      <c r="C529" s="76" t="s">
        <v>399</v>
      </c>
      <c r="D529" s="83">
        <v>34.0</v>
      </c>
      <c r="E529" s="91" t="s">
        <v>6808</v>
      </c>
      <c r="F529" s="97" t="s">
        <v>6809</v>
      </c>
      <c r="G529" s="97" t="s">
        <v>6811</v>
      </c>
      <c r="H529" s="91" t="s">
        <v>6813</v>
      </c>
      <c r="I529" s="83" t="s">
        <v>5377</v>
      </c>
      <c r="J529" s="83" t="s">
        <v>272</v>
      </c>
      <c r="K529" s="83" t="s">
        <v>5379</v>
      </c>
      <c r="L529" s="89" t="s">
        <v>7306</v>
      </c>
    </row>
    <row r="530" ht="21.75" customHeight="1">
      <c r="A530" s="76" t="s">
        <v>83</v>
      </c>
      <c r="B530" s="76" t="s">
        <v>55</v>
      </c>
      <c r="C530" s="76" t="s">
        <v>399</v>
      </c>
      <c r="D530" s="83">
        <v>35.0</v>
      </c>
      <c r="E530" s="91" t="s">
        <v>6818</v>
      </c>
      <c r="F530" s="97" t="s">
        <v>6819</v>
      </c>
      <c r="G530" s="97" t="s">
        <v>6820</v>
      </c>
      <c r="H530" s="91" t="s">
        <v>6821</v>
      </c>
      <c r="I530" s="83" t="s">
        <v>5377</v>
      </c>
      <c r="J530" s="83" t="s">
        <v>272</v>
      </c>
      <c r="K530" s="83" t="s">
        <v>5379</v>
      </c>
      <c r="L530" s="89" t="s">
        <v>7306</v>
      </c>
    </row>
    <row r="531" ht="21.75" customHeight="1">
      <c r="A531" s="76" t="s">
        <v>83</v>
      </c>
      <c r="B531" s="76" t="s">
        <v>55</v>
      </c>
      <c r="C531" s="76" t="s">
        <v>399</v>
      </c>
      <c r="D531" s="83">
        <v>36.0</v>
      </c>
      <c r="E531" s="91" t="s">
        <v>6823</v>
      </c>
      <c r="F531" s="97" t="s">
        <v>6824</v>
      </c>
      <c r="G531" s="97" t="s">
        <v>6825</v>
      </c>
      <c r="H531" s="91" t="s">
        <v>6826</v>
      </c>
      <c r="I531" s="83" t="s">
        <v>70</v>
      </c>
      <c r="J531" s="83" t="s">
        <v>272</v>
      </c>
      <c r="K531" s="83" t="s">
        <v>396</v>
      </c>
      <c r="L531" s="89" t="s">
        <v>1734</v>
      </c>
    </row>
    <row r="532" ht="21.75" customHeight="1">
      <c r="A532" s="76" t="s">
        <v>83</v>
      </c>
      <c r="B532" s="76" t="s">
        <v>55</v>
      </c>
      <c r="C532" s="76" t="s">
        <v>399</v>
      </c>
      <c r="D532" s="83">
        <v>37.0</v>
      </c>
      <c r="E532" s="91">
        <v>15915.0</v>
      </c>
      <c r="F532" s="180" t="s">
        <v>3157</v>
      </c>
      <c r="G532" s="97" t="s">
        <v>7015</v>
      </c>
      <c r="H532" s="588">
        <v>8.2170365019E10</v>
      </c>
      <c r="I532" s="83" t="s">
        <v>70</v>
      </c>
      <c r="J532" s="83"/>
      <c r="K532" s="83" t="s">
        <v>396</v>
      </c>
      <c r="L532" s="755" t="s">
        <v>7335</v>
      </c>
    </row>
    <row r="533" ht="21.75" customHeight="1">
      <c r="A533" s="76" t="s">
        <v>83</v>
      </c>
      <c r="B533" s="76" t="s">
        <v>55</v>
      </c>
      <c r="C533" s="76" t="s">
        <v>399</v>
      </c>
      <c r="D533" s="83">
        <v>38.0</v>
      </c>
      <c r="E533" s="91" t="s">
        <v>6828</v>
      </c>
      <c r="F533" s="97" t="s">
        <v>6829</v>
      </c>
      <c r="G533" s="97" t="s">
        <v>6831</v>
      </c>
      <c r="H533" s="91" t="s">
        <v>6833</v>
      </c>
      <c r="I533" s="83" t="s">
        <v>5377</v>
      </c>
      <c r="J533" s="83" t="s">
        <v>272</v>
      </c>
      <c r="K533" s="83" t="s">
        <v>5379</v>
      </c>
      <c r="L533" s="89" t="s">
        <v>7306</v>
      </c>
    </row>
    <row r="534" ht="21.75" customHeight="1">
      <c r="A534" s="76" t="s">
        <v>83</v>
      </c>
      <c r="B534" s="76" t="s">
        <v>55</v>
      </c>
      <c r="C534" s="76" t="s">
        <v>399</v>
      </c>
      <c r="D534" s="83">
        <v>39.0</v>
      </c>
      <c r="E534" s="91" t="s">
        <v>6838</v>
      </c>
      <c r="F534" s="97" t="s">
        <v>6839</v>
      </c>
      <c r="G534" s="97" t="s">
        <v>6840</v>
      </c>
      <c r="H534" s="91" t="s">
        <v>6842</v>
      </c>
      <c r="I534" s="83" t="s">
        <v>5377</v>
      </c>
      <c r="J534" s="83" t="s">
        <v>272</v>
      </c>
      <c r="K534" s="83" t="s">
        <v>5379</v>
      </c>
      <c r="L534" s="89" t="s">
        <v>7306</v>
      </c>
    </row>
    <row r="535" ht="21.75" customHeight="1">
      <c r="A535" s="76" t="s">
        <v>83</v>
      </c>
      <c r="B535" s="76" t="s">
        <v>55</v>
      </c>
      <c r="C535" s="76" t="s">
        <v>399</v>
      </c>
      <c r="D535" s="83">
        <v>40.0</v>
      </c>
      <c r="E535" s="91" t="s">
        <v>6959</v>
      </c>
      <c r="F535" s="97" t="s">
        <v>6960</v>
      </c>
      <c r="G535" s="97" t="s">
        <v>6961</v>
      </c>
      <c r="H535" s="91" t="s">
        <v>6962</v>
      </c>
      <c r="I535" s="83" t="s">
        <v>5377</v>
      </c>
      <c r="J535" s="83" t="s">
        <v>272</v>
      </c>
      <c r="K535" s="83" t="s">
        <v>5379</v>
      </c>
      <c r="L535" s="89" t="s">
        <v>7306</v>
      </c>
    </row>
    <row r="536" ht="21.75" customHeight="1">
      <c r="A536" s="76" t="s">
        <v>83</v>
      </c>
      <c r="B536" s="76" t="s">
        <v>55</v>
      </c>
      <c r="C536" s="76" t="s">
        <v>399</v>
      </c>
      <c r="D536" s="83">
        <v>41.0</v>
      </c>
      <c r="E536" s="91" t="s">
        <v>6963</v>
      </c>
      <c r="F536" s="97" t="s">
        <v>6964</v>
      </c>
      <c r="G536" s="97" t="s">
        <v>6965</v>
      </c>
      <c r="H536" s="91" t="s">
        <v>6966</v>
      </c>
      <c r="I536" s="83" t="s">
        <v>5377</v>
      </c>
      <c r="J536" s="83" t="s">
        <v>272</v>
      </c>
      <c r="K536" s="83" t="s">
        <v>5379</v>
      </c>
      <c r="L536" s="89" t="s">
        <v>7243</v>
      </c>
    </row>
    <row r="537" ht="21.75" customHeight="1">
      <c r="A537" s="76" t="s">
        <v>83</v>
      </c>
      <c r="B537" s="76" t="s">
        <v>55</v>
      </c>
      <c r="C537" s="76" t="s">
        <v>399</v>
      </c>
      <c r="D537" s="83">
        <v>42.0</v>
      </c>
      <c r="E537" s="91" t="s">
        <v>6972</v>
      </c>
      <c r="F537" s="97" t="s">
        <v>6974</v>
      </c>
      <c r="G537" s="97" t="s">
        <v>6975</v>
      </c>
      <c r="H537" s="91" t="s">
        <v>6976</v>
      </c>
      <c r="I537" s="83" t="s">
        <v>5377</v>
      </c>
      <c r="J537" s="83" t="s">
        <v>272</v>
      </c>
      <c r="K537" s="83" t="s">
        <v>5379</v>
      </c>
      <c r="L537" s="89" t="s">
        <v>7306</v>
      </c>
    </row>
    <row r="538" ht="21.75" customHeight="1">
      <c r="A538" s="76" t="s">
        <v>83</v>
      </c>
      <c r="B538" s="76" t="s">
        <v>55</v>
      </c>
      <c r="C538" s="76" t="s">
        <v>399</v>
      </c>
      <c r="D538" s="83">
        <v>43.0</v>
      </c>
      <c r="E538" s="91" t="s">
        <v>6876</v>
      </c>
      <c r="F538" s="97" t="s">
        <v>6877</v>
      </c>
      <c r="G538" s="97" t="s">
        <v>6878</v>
      </c>
      <c r="H538" s="91" t="s">
        <v>6879</v>
      </c>
      <c r="I538" s="83" t="s">
        <v>5377</v>
      </c>
      <c r="J538" s="83" t="s">
        <v>272</v>
      </c>
      <c r="K538" s="83" t="s">
        <v>5379</v>
      </c>
      <c r="L538" s="89" t="s">
        <v>7306</v>
      </c>
    </row>
    <row r="539" ht="21.75" customHeight="1">
      <c r="A539" s="76" t="s">
        <v>83</v>
      </c>
      <c r="B539" s="76" t="s">
        <v>55</v>
      </c>
      <c r="C539" s="76" t="s">
        <v>399</v>
      </c>
      <c r="D539" s="83">
        <v>44.0</v>
      </c>
      <c r="E539" s="91" t="s">
        <v>6884</v>
      </c>
      <c r="F539" s="97" t="s">
        <v>6885</v>
      </c>
      <c r="G539" s="97" t="s">
        <v>6887</v>
      </c>
      <c r="H539" s="91" t="s">
        <v>6888</v>
      </c>
      <c r="I539" s="83" t="s">
        <v>5377</v>
      </c>
      <c r="J539" s="83" t="s">
        <v>272</v>
      </c>
      <c r="K539" s="83" t="s">
        <v>5379</v>
      </c>
      <c r="L539" s="89" t="s">
        <v>7355</v>
      </c>
    </row>
    <row r="540" ht="21.75" customHeight="1">
      <c r="A540" s="76" t="s">
        <v>83</v>
      </c>
      <c r="B540" s="76" t="s">
        <v>55</v>
      </c>
      <c r="C540" s="76" t="s">
        <v>399</v>
      </c>
      <c r="D540" s="83">
        <v>45.0</v>
      </c>
      <c r="E540" s="91" t="s">
        <v>6895</v>
      </c>
      <c r="F540" s="97" t="s">
        <v>6896</v>
      </c>
      <c r="G540" s="97" t="s">
        <v>6897</v>
      </c>
      <c r="H540" s="91" t="s">
        <v>6898</v>
      </c>
      <c r="I540" s="83" t="s">
        <v>5377</v>
      </c>
      <c r="J540" s="83" t="s">
        <v>272</v>
      </c>
      <c r="K540" s="83" t="s">
        <v>5379</v>
      </c>
      <c r="L540" s="89" t="s">
        <v>7356</v>
      </c>
    </row>
    <row r="541" ht="21.75" customHeight="1">
      <c r="A541" s="76" t="s">
        <v>83</v>
      </c>
      <c r="B541" s="76" t="s">
        <v>55</v>
      </c>
      <c r="C541" s="76" t="s">
        <v>399</v>
      </c>
      <c r="D541" s="83">
        <v>46.0</v>
      </c>
      <c r="E541" s="91" t="s">
        <v>7357</v>
      </c>
      <c r="F541" s="97" t="s">
        <v>7358</v>
      </c>
      <c r="G541" s="97" t="s">
        <v>7359</v>
      </c>
      <c r="H541" s="91" t="s">
        <v>7360</v>
      </c>
      <c r="I541" s="83" t="s">
        <v>70</v>
      </c>
      <c r="J541" s="83" t="s">
        <v>272</v>
      </c>
      <c r="K541" s="83" t="s">
        <v>396</v>
      </c>
      <c r="L541" s="89" t="s">
        <v>7361</v>
      </c>
    </row>
    <row r="542" ht="21.75" customHeight="1">
      <c r="A542" s="76" t="s">
        <v>83</v>
      </c>
      <c r="B542" s="76" t="s">
        <v>55</v>
      </c>
      <c r="C542" s="76" t="s">
        <v>399</v>
      </c>
      <c r="D542" s="83">
        <v>47.0</v>
      </c>
      <c r="E542" s="91" t="s">
        <v>6901</v>
      </c>
      <c r="F542" s="97" t="s">
        <v>6902</v>
      </c>
      <c r="G542" s="97" t="s">
        <v>6682</v>
      </c>
      <c r="H542" s="91" t="s">
        <v>6903</v>
      </c>
      <c r="I542" s="83" t="s">
        <v>5377</v>
      </c>
      <c r="J542" s="83" t="s">
        <v>272</v>
      </c>
      <c r="K542" s="83" t="s">
        <v>5379</v>
      </c>
      <c r="L542" s="89" t="s">
        <v>7365</v>
      </c>
    </row>
    <row r="543" ht="21.75" customHeight="1">
      <c r="A543" s="76" t="s">
        <v>83</v>
      </c>
      <c r="B543" s="76" t="s">
        <v>55</v>
      </c>
      <c r="C543" s="76" t="s">
        <v>399</v>
      </c>
      <c r="D543" s="83">
        <v>48.0</v>
      </c>
      <c r="E543" s="91" t="s">
        <v>6909</v>
      </c>
      <c r="F543" s="97" t="s">
        <v>6911</v>
      </c>
      <c r="G543" s="97" t="s">
        <v>5122</v>
      </c>
      <c r="H543" s="91" t="s">
        <v>6913</v>
      </c>
      <c r="I543" s="83" t="s">
        <v>5377</v>
      </c>
      <c r="J543" s="83" t="s">
        <v>272</v>
      </c>
      <c r="K543" s="83" t="s">
        <v>5379</v>
      </c>
      <c r="L543" s="89" t="s">
        <v>7366</v>
      </c>
    </row>
    <row r="544" ht="21.75" customHeight="1">
      <c r="A544" s="76" t="s">
        <v>83</v>
      </c>
      <c r="B544" s="76" t="s">
        <v>55</v>
      </c>
      <c r="C544" s="76" t="s">
        <v>399</v>
      </c>
      <c r="D544" s="83">
        <v>49.0</v>
      </c>
      <c r="E544" s="91" t="s">
        <v>6850</v>
      </c>
      <c r="F544" s="97" t="s">
        <v>6851</v>
      </c>
      <c r="G544" s="97" t="s">
        <v>1698</v>
      </c>
      <c r="H544" s="91" t="s">
        <v>6852</v>
      </c>
      <c r="I544" s="83" t="s">
        <v>70</v>
      </c>
      <c r="J544" s="83" t="s">
        <v>272</v>
      </c>
      <c r="K544" s="83" t="s">
        <v>5379</v>
      </c>
      <c r="L544" s="89" t="s">
        <v>7367</v>
      </c>
    </row>
    <row r="545" ht="21.75" customHeight="1">
      <c r="A545" s="76" t="s">
        <v>83</v>
      </c>
      <c r="B545" s="76" t="s">
        <v>55</v>
      </c>
      <c r="C545" s="76" t="s">
        <v>399</v>
      </c>
      <c r="D545" s="83">
        <v>50.0</v>
      </c>
      <c r="E545" s="91" t="s">
        <v>6858</v>
      </c>
      <c r="F545" s="97" t="s">
        <v>6859</v>
      </c>
      <c r="G545" s="97" t="s">
        <v>6862</v>
      </c>
      <c r="H545" s="91" t="s">
        <v>6863</v>
      </c>
      <c r="I545" s="83" t="s">
        <v>5377</v>
      </c>
      <c r="J545" s="83" t="s">
        <v>272</v>
      </c>
      <c r="K545" s="83" t="s">
        <v>5379</v>
      </c>
      <c r="L545" s="89" t="s">
        <v>7372</v>
      </c>
    </row>
    <row r="546" ht="21.75" customHeight="1">
      <c r="A546" s="76" t="s">
        <v>83</v>
      </c>
      <c r="B546" s="76" t="s">
        <v>55</v>
      </c>
      <c r="C546" s="76" t="s">
        <v>399</v>
      </c>
      <c r="D546" s="83">
        <v>51.0</v>
      </c>
      <c r="E546" s="91" t="s">
        <v>6864</v>
      </c>
      <c r="F546" s="97" t="s">
        <v>6865</v>
      </c>
      <c r="G546" s="97" t="s">
        <v>6866</v>
      </c>
      <c r="H546" s="91" t="s">
        <v>6867</v>
      </c>
      <c r="I546" s="83" t="s">
        <v>71</v>
      </c>
      <c r="J546" s="83" t="s">
        <v>272</v>
      </c>
      <c r="K546" s="83" t="s">
        <v>5379</v>
      </c>
      <c r="L546" s="89" t="s">
        <v>7373</v>
      </c>
    </row>
    <row r="547" ht="21.75" customHeight="1">
      <c r="A547" s="76" t="s">
        <v>83</v>
      </c>
      <c r="B547" s="76" t="s">
        <v>55</v>
      </c>
      <c r="C547" s="76" t="s">
        <v>399</v>
      </c>
      <c r="D547" s="83">
        <v>52.0</v>
      </c>
      <c r="E547" s="91" t="s">
        <v>7183</v>
      </c>
      <c r="F547" s="97" t="s">
        <v>7184</v>
      </c>
      <c r="G547" s="97" t="s">
        <v>7185</v>
      </c>
      <c r="H547" s="91" t="s">
        <v>7186</v>
      </c>
      <c r="I547" s="83" t="s">
        <v>5377</v>
      </c>
      <c r="J547" s="83" t="s">
        <v>272</v>
      </c>
      <c r="K547" s="83" t="s">
        <v>5379</v>
      </c>
      <c r="L547" s="89" t="s">
        <v>7372</v>
      </c>
    </row>
    <row r="548" ht="21.75" customHeight="1">
      <c r="A548" s="76" t="s">
        <v>83</v>
      </c>
      <c r="B548" s="76" t="s">
        <v>55</v>
      </c>
      <c r="C548" s="76" t="s">
        <v>399</v>
      </c>
      <c r="D548" s="83">
        <v>53.0</v>
      </c>
      <c r="E548" s="91" t="s">
        <v>6400</v>
      </c>
      <c r="F548" s="97" t="s">
        <v>6402</v>
      </c>
      <c r="G548" s="97" t="s">
        <v>6404</v>
      </c>
      <c r="H548" s="91" t="s">
        <v>6407</v>
      </c>
      <c r="I548" s="83" t="s">
        <v>70</v>
      </c>
      <c r="J548" s="83" t="s">
        <v>272</v>
      </c>
      <c r="K548" s="83" t="s">
        <v>396</v>
      </c>
      <c r="L548" s="89" t="s">
        <v>7377</v>
      </c>
    </row>
    <row r="549" ht="21.75" customHeight="1">
      <c r="A549" s="76" t="s">
        <v>83</v>
      </c>
      <c r="B549" s="76" t="s">
        <v>55</v>
      </c>
      <c r="C549" s="76" t="s">
        <v>399</v>
      </c>
      <c r="D549" s="83">
        <v>54.0</v>
      </c>
      <c r="E549" s="91" t="s">
        <v>7197</v>
      </c>
      <c r="F549" s="97" t="s">
        <v>7198</v>
      </c>
      <c r="G549" s="97" t="s">
        <v>7199</v>
      </c>
      <c r="H549" s="91" t="s">
        <v>7200</v>
      </c>
      <c r="I549" s="83" t="s">
        <v>70</v>
      </c>
      <c r="J549" s="83" t="s">
        <v>272</v>
      </c>
      <c r="K549" s="83" t="s">
        <v>5379</v>
      </c>
      <c r="L549" s="89" t="s">
        <v>7203</v>
      </c>
    </row>
    <row r="550" ht="21.75" customHeight="1">
      <c r="A550" s="76" t="s">
        <v>83</v>
      </c>
      <c r="B550" s="76" t="s">
        <v>55</v>
      </c>
      <c r="C550" s="76" t="s">
        <v>383</v>
      </c>
      <c r="D550" s="83">
        <v>1.0</v>
      </c>
      <c r="E550" s="91" t="s">
        <v>7134</v>
      </c>
      <c r="F550" s="97" t="s">
        <v>7135</v>
      </c>
      <c r="G550" s="97" t="s">
        <v>635</v>
      </c>
      <c r="H550" s="91" t="s">
        <v>7136</v>
      </c>
      <c r="I550" s="83" t="s">
        <v>70</v>
      </c>
      <c r="J550" s="83" t="s">
        <v>272</v>
      </c>
      <c r="K550" s="83" t="s">
        <v>5379</v>
      </c>
      <c r="L550" s="89" t="s">
        <v>7139</v>
      </c>
    </row>
    <row r="551" ht="21.75" customHeight="1">
      <c r="A551" s="76" t="s">
        <v>83</v>
      </c>
      <c r="B551" s="76" t="s">
        <v>55</v>
      </c>
      <c r="C551" s="76" t="s">
        <v>383</v>
      </c>
      <c r="D551" s="83">
        <v>2.0</v>
      </c>
      <c r="E551" s="91" t="s">
        <v>7143</v>
      </c>
      <c r="F551" s="97" t="s">
        <v>7145</v>
      </c>
      <c r="G551" s="97" t="s">
        <v>7147</v>
      </c>
      <c r="H551" s="91" t="s">
        <v>7148</v>
      </c>
      <c r="I551" s="83" t="s">
        <v>5377</v>
      </c>
      <c r="J551" s="83" t="s">
        <v>272</v>
      </c>
      <c r="K551" s="83" t="s">
        <v>5379</v>
      </c>
      <c r="L551" s="89" t="s">
        <v>7149</v>
      </c>
    </row>
    <row r="552" ht="21.75" customHeight="1">
      <c r="A552" s="76" t="s">
        <v>83</v>
      </c>
      <c r="B552" s="76" t="s">
        <v>55</v>
      </c>
      <c r="C552" s="76" t="s">
        <v>383</v>
      </c>
      <c r="D552" s="83">
        <v>3.0</v>
      </c>
      <c r="E552" s="91" t="s">
        <v>6622</v>
      </c>
      <c r="F552" s="97" t="s">
        <v>6623</v>
      </c>
      <c r="G552" s="97" t="s">
        <v>6624</v>
      </c>
      <c r="H552" s="91" t="s">
        <v>6625</v>
      </c>
      <c r="I552" s="83" t="s">
        <v>5377</v>
      </c>
      <c r="J552" s="83" t="s">
        <v>272</v>
      </c>
      <c r="K552" s="83" t="s">
        <v>5379</v>
      </c>
      <c r="L552" s="89" t="s">
        <v>7391</v>
      </c>
    </row>
    <row r="553" ht="21.75" customHeight="1">
      <c r="A553" s="76" t="s">
        <v>83</v>
      </c>
      <c r="B553" s="76" t="s">
        <v>55</v>
      </c>
      <c r="C553" s="76" t="s">
        <v>383</v>
      </c>
      <c r="D553" s="83">
        <v>4.0</v>
      </c>
      <c r="E553" s="91" t="s">
        <v>7150</v>
      </c>
      <c r="F553" s="97" t="s">
        <v>7151</v>
      </c>
      <c r="G553" s="97" t="s">
        <v>5122</v>
      </c>
      <c r="H553" s="91" t="s">
        <v>7152</v>
      </c>
      <c r="I553" s="83" t="s">
        <v>5377</v>
      </c>
      <c r="J553" s="83" t="s">
        <v>272</v>
      </c>
      <c r="K553" s="83" t="s">
        <v>5379</v>
      </c>
      <c r="L553" s="89" t="s">
        <v>7392</v>
      </c>
    </row>
    <row r="554" ht="21.75" customHeight="1">
      <c r="A554" s="76" t="s">
        <v>83</v>
      </c>
      <c r="B554" s="76" t="s">
        <v>55</v>
      </c>
      <c r="C554" s="76" t="s">
        <v>383</v>
      </c>
      <c r="D554" s="83">
        <v>5.0</v>
      </c>
      <c r="E554" s="91" t="s">
        <v>6626</v>
      </c>
      <c r="F554" s="97" t="s">
        <v>6627</v>
      </c>
      <c r="G554" s="97" t="s">
        <v>6628</v>
      </c>
      <c r="H554" s="91" t="s">
        <v>6630</v>
      </c>
      <c r="I554" s="83" t="s">
        <v>5377</v>
      </c>
      <c r="J554" s="83" t="s">
        <v>272</v>
      </c>
      <c r="K554" s="83" t="s">
        <v>5379</v>
      </c>
      <c r="L554" s="89" t="s">
        <v>7402</v>
      </c>
    </row>
    <row r="555" ht="21.75" customHeight="1">
      <c r="A555" s="76" t="s">
        <v>83</v>
      </c>
      <c r="B555" s="76" t="s">
        <v>55</v>
      </c>
      <c r="C555" s="76" t="s">
        <v>383</v>
      </c>
      <c r="D555" s="83">
        <v>6.0</v>
      </c>
      <c r="E555" s="91" t="s">
        <v>6636</v>
      </c>
      <c r="F555" s="97" t="s">
        <v>6638</v>
      </c>
      <c r="G555" s="97" t="s">
        <v>6640</v>
      </c>
      <c r="H555" s="91" t="s">
        <v>6641</v>
      </c>
      <c r="I555" s="83" t="s">
        <v>5377</v>
      </c>
      <c r="J555" s="83" t="s">
        <v>272</v>
      </c>
      <c r="K555" s="83" t="s">
        <v>5379</v>
      </c>
      <c r="L555" s="89" t="s">
        <v>7404</v>
      </c>
    </row>
    <row r="556" ht="21.75" customHeight="1">
      <c r="A556" s="76" t="s">
        <v>83</v>
      </c>
      <c r="B556" s="76" t="s">
        <v>55</v>
      </c>
      <c r="C556" s="76" t="s">
        <v>383</v>
      </c>
      <c r="D556" s="83">
        <v>7.0</v>
      </c>
      <c r="E556" s="91" t="s">
        <v>6644</v>
      </c>
      <c r="F556" s="97" t="s">
        <v>6645</v>
      </c>
      <c r="G556" s="97" t="s">
        <v>6646</v>
      </c>
      <c r="H556" s="91" t="s">
        <v>6647</v>
      </c>
      <c r="I556" s="83" t="s">
        <v>5377</v>
      </c>
      <c r="J556" s="83" t="s">
        <v>272</v>
      </c>
      <c r="K556" s="83" t="s">
        <v>5379</v>
      </c>
      <c r="L556" s="89" t="s">
        <v>6533</v>
      </c>
    </row>
    <row r="557" ht="21.75" customHeight="1">
      <c r="A557" s="76" t="s">
        <v>83</v>
      </c>
      <c r="B557" s="76" t="s">
        <v>55</v>
      </c>
      <c r="C557" s="76" t="s">
        <v>383</v>
      </c>
      <c r="D557" s="83">
        <v>8.0</v>
      </c>
      <c r="E557" s="91" t="s">
        <v>7405</v>
      </c>
      <c r="F557" s="97" t="s">
        <v>7406</v>
      </c>
      <c r="G557" s="97" t="s">
        <v>7407</v>
      </c>
      <c r="H557" s="91" t="s">
        <v>7409</v>
      </c>
      <c r="I557" s="83" t="s">
        <v>5377</v>
      </c>
      <c r="J557" s="83" t="s">
        <v>272</v>
      </c>
      <c r="K557" s="83" t="s">
        <v>5379</v>
      </c>
      <c r="L557" s="89" t="s">
        <v>7071</v>
      </c>
    </row>
    <row r="558" ht="21.75" customHeight="1">
      <c r="A558" s="76" t="s">
        <v>83</v>
      </c>
      <c r="B558" s="76" t="s">
        <v>55</v>
      </c>
      <c r="C558" s="76" t="s">
        <v>383</v>
      </c>
      <c r="D558" s="83">
        <v>9.0</v>
      </c>
      <c r="E558" s="91" t="s">
        <v>6387</v>
      </c>
      <c r="F558" s="97" t="s">
        <v>6388</v>
      </c>
      <c r="G558" s="97" t="s">
        <v>6389</v>
      </c>
      <c r="H558" s="91" t="s">
        <v>6391</v>
      </c>
      <c r="I558" s="83" t="s">
        <v>71</v>
      </c>
      <c r="J558" s="83" t="s">
        <v>272</v>
      </c>
      <c r="K558" s="83" t="s">
        <v>396</v>
      </c>
      <c r="L558" s="89" t="s">
        <v>7420</v>
      </c>
    </row>
    <row r="559" ht="21.75" customHeight="1">
      <c r="A559" s="76" t="s">
        <v>83</v>
      </c>
      <c r="B559" s="76" t="s">
        <v>55</v>
      </c>
      <c r="C559" s="76" t="s">
        <v>383</v>
      </c>
      <c r="D559" s="83">
        <v>10.0</v>
      </c>
      <c r="E559" s="91" t="s">
        <v>7421</v>
      </c>
      <c r="F559" s="97" t="s">
        <v>7422</v>
      </c>
      <c r="G559" s="97" t="s">
        <v>7423</v>
      </c>
      <c r="H559" s="91" t="s">
        <v>7424</v>
      </c>
      <c r="I559" s="83" t="s">
        <v>5377</v>
      </c>
      <c r="J559" s="83" t="s">
        <v>272</v>
      </c>
      <c r="K559" s="83" t="s">
        <v>5379</v>
      </c>
      <c r="L559" s="89" t="s">
        <v>5848</v>
      </c>
    </row>
    <row r="560" ht="21.75" customHeight="1">
      <c r="A560" s="76" t="s">
        <v>83</v>
      </c>
      <c r="B560" s="76" t="s">
        <v>55</v>
      </c>
      <c r="C560" s="76" t="s">
        <v>383</v>
      </c>
      <c r="D560" s="83">
        <v>11.0</v>
      </c>
      <c r="E560" s="91" t="s">
        <v>7431</v>
      </c>
      <c r="F560" s="97" t="s">
        <v>7432</v>
      </c>
      <c r="G560" s="97" t="s">
        <v>7434</v>
      </c>
      <c r="H560" s="91" t="s">
        <v>7435</v>
      </c>
      <c r="I560" s="83" t="s">
        <v>5377</v>
      </c>
      <c r="J560" s="83" t="s">
        <v>272</v>
      </c>
      <c r="K560" s="83" t="s">
        <v>5379</v>
      </c>
      <c r="L560" s="89" t="s">
        <v>7436</v>
      </c>
    </row>
    <row r="561" ht="21.75" customHeight="1">
      <c r="A561" s="76" t="s">
        <v>83</v>
      </c>
      <c r="B561" s="76" t="s">
        <v>55</v>
      </c>
      <c r="C561" s="76" t="s">
        <v>383</v>
      </c>
      <c r="D561" s="83">
        <v>12.0</v>
      </c>
      <c r="E561" s="91" t="s">
        <v>7437</v>
      </c>
      <c r="F561" s="97" t="s">
        <v>7439</v>
      </c>
      <c r="G561" s="97" t="s">
        <v>7441</v>
      </c>
      <c r="H561" s="91" t="s">
        <v>7443</v>
      </c>
      <c r="I561" s="83" t="s">
        <v>5377</v>
      </c>
      <c r="J561" s="83" t="s">
        <v>272</v>
      </c>
      <c r="K561" s="83" t="s">
        <v>5379</v>
      </c>
      <c r="L561" s="89" t="s">
        <v>7446</v>
      </c>
    </row>
    <row r="562" ht="21.75" customHeight="1">
      <c r="A562" s="76" t="s">
        <v>83</v>
      </c>
      <c r="B562" s="76" t="s">
        <v>55</v>
      </c>
      <c r="C562" s="76" t="s">
        <v>383</v>
      </c>
      <c r="D562" s="83">
        <v>13.0</v>
      </c>
      <c r="E562" s="91" t="s">
        <v>6514</v>
      </c>
      <c r="F562" s="97" t="s">
        <v>6515</v>
      </c>
      <c r="G562" s="97" t="s">
        <v>6516</v>
      </c>
      <c r="H562" s="91" t="s">
        <v>6518</v>
      </c>
      <c r="I562" s="83" t="s">
        <v>5377</v>
      </c>
      <c r="J562" s="83" t="s">
        <v>272</v>
      </c>
      <c r="K562" s="83" t="s">
        <v>5379</v>
      </c>
      <c r="L562" s="89" t="s">
        <v>6524</v>
      </c>
    </row>
    <row r="563" ht="21.75" customHeight="1">
      <c r="A563" s="76" t="s">
        <v>83</v>
      </c>
      <c r="B563" s="76" t="s">
        <v>55</v>
      </c>
      <c r="C563" s="76" t="s">
        <v>383</v>
      </c>
      <c r="D563" s="83">
        <v>14.0</v>
      </c>
      <c r="E563" s="91" t="s">
        <v>6508</v>
      </c>
      <c r="F563" s="97" t="s">
        <v>6509</v>
      </c>
      <c r="G563" s="97" t="s">
        <v>6510</v>
      </c>
      <c r="H563" s="91" t="s">
        <v>6511</v>
      </c>
      <c r="I563" s="83" t="s">
        <v>70</v>
      </c>
      <c r="J563" s="83" t="s">
        <v>272</v>
      </c>
      <c r="K563" s="83" t="s">
        <v>396</v>
      </c>
      <c r="L563" s="89" t="s">
        <v>6513</v>
      </c>
    </row>
    <row r="564" ht="21.75" customHeight="1">
      <c r="A564" s="76" t="s">
        <v>83</v>
      </c>
      <c r="B564" s="76" t="s">
        <v>55</v>
      </c>
      <c r="C564" s="76" t="s">
        <v>383</v>
      </c>
      <c r="D564" s="83">
        <v>15.0</v>
      </c>
      <c r="E564" s="91" t="s">
        <v>7456</v>
      </c>
      <c r="F564" s="97" t="s">
        <v>7459</v>
      </c>
      <c r="G564" s="97" t="s">
        <v>7459</v>
      </c>
      <c r="H564" s="91" t="s">
        <v>7462</v>
      </c>
      <c r="I564" s="83" t="s">
        <v>5377</v>
      </c>
      <c r="J564" s="83" t="s">
        <v>272</v>
      </c>
      <c r="K564" s="83" t="s">
        <v>5379</v>
      </c>
      <c r="L564" s="89" t="s">
        <v>5386</v>
      </c>
    </row>
    <row r="565" ht="21.75" customHeight="1">
      <c r="A565" s="76" t="s">
        <v>83</v>
      </c>
      <c r="B565" s="76" t="s">
        <v>55</v>
      </c>
      <c r="C565" s="76" t="s">
        <v>383</v>
      </c>
      <c r="D565" s="83">
        <v>16.0</v>
      </c>
      <c r="E565" s="91" t="s">
        <v>7466</v>
      </c>
      <c r="F565" s="97" t="s">
        <v>7467</v>
      </c>
      <c r="G565" s="97" t="s">
        <v>3269</v>
      </c>
      <c r="H565" s="91" t="s">
        <v>7468</v>
      </c>
      <c r="I565" s="83" t="s">
        <v>5377</v>
      </c>
      <c r="J565" s="83" t="s">
        <v>272</v>
      </c>
      <c r="K565" s="83" t="s">
        <v>5379</v>
      </c>
      <c r="L565" s="89" t="s">
        <v>7469</v>
      </c>
    </row>
    <row r="566" ht="21.75" customHeight="1">
      <c r="A566" s="76" t="s">
        <v>83</v>
      </c>
      <c r="B566" s="76" t="s">
        <v>55</v>
      </c>
      <c r="C566" s="76" t="s">
        <v>383</v>
      </c>
      <c r="D566" s="83">
        <v>17.0</v>
      </c>
      <c r="E566" s="91" t="s">
        <v>7470</v>
      </c>
      <c r="F566" s="97" t="s">
        <v>7471</v>
      </c>
      <c r="G566" s="97" t="s">
        <v>7472</v>
      </c>
      <c r="H566" s="91" t="s">
        <v>7473</v>
      </c>
      <c r="I566" s="83" t="s">
        <v>5377</v>
      </c>
      <c r="J566" s="83" t="s">
        <v>272</v>
      </c>
      <c r="K566" s="83" t="s">
        <v>5379</v>
      </c>
      <c r="L566" s="89" t="s">
        <v>7469</v>
      </c>
    </row>
    <row r="567" ht="21.75" customHeight="1">
      <c r="A567" s="76" t="s">
        <v>83</v>
      </c>
      <c r="B567" s="76" t="s">
        <v>55</v>
      </c>
      <c r="C567" s="76" t="s">
        <v>383</v>
      </c>
      <c r="D567" s="83">
        <v>18.0</v>
      </c>
      <c r="E567" s="91" t="s">
        <v>7479</v>
      </c>
      <c r="F567" s="97" t="s">
        <v>7480</v>
      </c>
      <c r="G567" s="97" t="s">
        <v>7481</v>
      </c>
      <c r="H567" s="91" t="s">
        <v>7482</v>
      </c>
      <c r="I567" s="83" t="s">
        <v>5377</v>
      </c>
      <c r="J567" s="83" t="s">
        <v>272</v>
      </c>
      <c r="K567" s="83" t="s">
        <v>5379</v>
      </c>
      <c r="L567" s="89" t="s">
        <v>7483</v>
      </c>
    </row>
    <row r="568" ht="21.75" customHeight="1">
      <c r="A568" s="76" t="s">
        <v>83</v>
      </c>
      <c r="B568" s="76" t="s">
        <v>55</v>
      </c>
      <c r="C568" s="76" t="s">
        <v>383</v>
      </c>
      <c r="D568" s="83">
        <v>19.0</v>
      </c>
      <c r="E568" s="91" t="s">
        <v>7484</v>
      </c>
      <c r="F568" s="97" t="s">
        <v>7485</v>
      </c>
      <c r="G568" s="97" t="s">
        <v>7486</v>
      </c>
      <c r="H568" s="91" t="s">
        <v>7487</v>
      </c>
      <c r="I568" s="83" t="s">
        <v>5377</v>
      </c>
      <c r="J568" s="83" t="s">
        <v>272</v>
      </c>
      <c r="K568" s="83" t="s">
        <v>5379</v>
      </c>
      <c r="L568" s="89" t="s">
        <v>7488</v>
      </c>
    </row>
    <row r="569" ht="21.75" customHeight="1">
      <c r="A569" s="76" t="s">
        <v>83</v>
      </c>
      <c r="B569" s="76" t="s">
        <v>55</v>
      </c>
      <c r="C569" s="76" t="s">
        <v>383</v>
      </c>
      <c r="D569" s="83">
        <v>20.0</v>
      </c>
      <c r="E569" s="91" t="s">
        <v>6526</v>
      </c>
      <c r="F569" s="97" t="s">
        <v>6527</v>
      </c>
      <c r="G569" s="97" t="s">
        <v>6527</v>
      </c>
      <c r="H569" s="91" t="s">
        <v>6528</v>
      </c>
      <c r="I569" s="83" t="s">
        <v>5377</v>
      </c>
      <c r="J569" s="83" t="s">
        <v>272</v>
      </c>
      <c r="K569" s="83" t="s">
        <v>5379</v>
      </c>
      <c r="L569" s="89" t="s">
        <v>5792</v>
      </c>
    </row>
    <row r="570" ht="21.75" customHeight="1">
      <c r="A570" s="76" t="s">
        <v>83</v>
      </c>
      <c r="B570" s="76" t="s">
        <v>55</v>
      </c>
      <c r="C570" s="76" t="s">
        <v>383</v>
      </c>
      <c r="D570" s="83">
        <v>21.0</v>
      </c>
      <c r="E570" s="91" t="s">
        <v>7493</v>
      </c>
      <c r="F570" s="97" t="s">
        <v>7494</v>
      </c>
      <c r="G570" s="97" t="s">
        <v>7496</v>
      </c>
      <c r="H570" s="91" t="s">
        <v>7497</v>
      </c>
      <c r="I570" s="83" t="s">
        <v>70</v>
      </c>
      <c r="J570" s="83" t="s">
        <v>272</v>
      </c>
      <c r="K570" s="83" t="s">
        <v>396</v>
      </c>
      <c r="L570" s="89" t="s">
        <v>7498</v>
      </c>
    </row>
    <row r="571" ht="21.75" customHeight="1">
      <c r="A571" s="76" t="s">
        <v>83</v>
      </c>
      <c r="B571" s="76" t="s">
        <v>55</v>
      </c>
      <c r="C571" s="76" t="s">
        <v>383</v>
      </c>
      <c r="D571" s="83">
        <v>22.0</v>
      </c>
      <c r="E571" s="91">
        <v>8258.0</v>
      </c>
      <c r="F571" s="180" t="s">
        <v>7499</v>
      </c>
      <c r="G571" s="97" t="s">
        <v>7500</v>
      </c>
      <c r="H571" s="588" t="s">
        <v>7501</v>
      </c>
      <c r="I571" s="83" t="s">
        <v>70</v>
      </c>
      <c r="J571" s="83"/>
      <c r="K571" s="83" t="s">
        <v>396</v>
      </c>
      <c r="L571" s="757" t="s">
        <v>7502</v>
      </c>
    </row>
    <row r="572" ht="21.75" customHeight="1">
      <c r="A572" s="76" t="s">
        <v>83</v>
      </c>
      <c r="B572" s="76" t="s">
        <v>55</v>
      </c>
      <c r="C572" s="76" t="s">
        <v>383</v>
      </c>
      <c r="D572" s="83">
        <v>23.0</v>
      </c>
      <c r="E572" s="91">
        <v>15915.0</v>
      </c>
      <c r="F572" s="180" t="s">
        <v>3157</v>
      </c>
      <c r="G572" s="97" t="s">
        <v>7015</v>
      </c>
      <c r="H572" s="588">
        <v>8.2170365019E10</v>
      </c>
      <c r="I572" s="83" t="s">
        <v>71</v>
      </c>
      <c r="J572" s="83"/>
      <c r="K572" s="83" t="s">
        <v>396</v>
      </c>
      <c r="L572" s="758" t="s">
        <v>7503</v>
      </c>
    </row>
    <row r="573" ht="21.75" customHeight="1">
      <c r="A573" s="76" t="s">
        <v>83</v>
      </c>
      <c r="B573" s="76" t="s">
        <v>55</v>
      </c>
      <c r="C573" s="76" t="s">
        <v>383</v>
      </c>
      <c r="D573" s="83">
        <v>24.0</v>
      </c>
      <c r="E573" s="91" t="s">
        <v>6650</v>
      </c>
      <c r="F573" s="97" t="s">
        <v>6651</v>
      </c>
      <c r="G573" s="97" t="s">
        <v>6652</v>
      </c>
      <c r="H573" s="91" t="s">
        <v>6653</v>
      </c>
      <c r="I573" s="83" t="s">
        <v>5377</v>
      </c>
      <c r="J573" s="83" t="s">
        <v>272</v>
      </c>
      <c r="K573" s="83" t="s">
        <v>5379</v>
      </c>
      <c r="L573" s="89" t="s">
        <v>7372</v>
      </c>
    </row>
    <row r="574" ht="21.75" customHeight="1">
      <c r="A574" s="76" t="s">
        <v>83</v>
      </c>
      <c r="B574" s="76" t="s">
        <v>55</v>
      </c>
      <c r="C574" s="76" t="s">
        <v>383</v>
      </c>
      <c r="D574" s="83">
        <v>25.0</v>
      </c>
      <c r="E574" s="91" t="s">
        <v>2665</v>
      </c>
      <c r="F574" s="97" t="s">
        <v>2666</v>
      </c>
      <c r="G574" s="97" t="s">
        <v>2666</v>
      </c>
      <c r="H574" s="91" t="s">
        <v>2667</v>
      </c>
      <c r="I574" s="83" t="s">
        <v>70</v>
      </c>
      <c r="J574" s="83" t="s">
        <v>382</v>
      </c>
      <c r="K574" s="83" t="s">
        <v>396</v>
      </c>
      <c r="L574" s="89" t="s">
        <v>7509</v>
      </c>
    </row>
    <row r="575" ht="21.75" customHeight="1">
      <c r="A575" s="76" t="s">
        <v>83</v>
      </c>
      <c r="B575" s="76" t="s">
        <v>55</v>
      </c>
      <c r="C575" s="76" t="s">
        <v>383</v>
      </c>
      <c r="D575" s="83">
        <v>26.0</v>
      </c>
      <c r="E575" s="91" t="s">
        <v>5979</v>
      </c>
      <c r="F575" s="97" t="s">
        <v>5980</v>
      </c>
      <c r="G575" s="97" t="s">
        <v>5981</v>
      </c>
      <c r="H575" s="91" t="s">
        <v>5982</v>
      </c>
      <c r="I575" s="83" t="s">
        <v>71</v>
      </c>
      <c r="J575" s="83" t="s">
        <v>382</v>
      </c>
      <c r="K575" s="83" t="s">
        <v>5379</v>
      </c>
      <c r="L575" s="89" t="s">
        <v>7512</v>
      </c>
    </row>
    <row r="576" ht="21.75" customHeight="1">
      <c r="A576" s="76" t="s">
        <v>83</v>
      </c>
      <c r="B576" s="76" t="s">
        <v>55</v>
      </c>
      <c r="C576" s="76" t="s">
        <v>383</v>
      </c>
      <c r="D576" s="83">
        <v>27.0</v>
      </c>
      <c r="E576" s="91" t="s">
        <v>1916</v>
      </c>
      <c r="F576" s="97" t="s">
        <v>1917</v>
      </c>
      <c r="G576" s="97" t="s">
        <v>1918</v>
      </c>
      <c r="H576" s="91" t="s">
        <v>1920</v>
      </c>
      <c r="I576" s="83" t="s">
        <v>5377</v>
      </c>
      <c r="J576" s="83" t="s">
        <v>382</v>
      </c>
      <c r="K576" s="83" t="s">
        <v>5379</v>
      </c>
      <c r="L576" s="89" t="s">
        <v>7516</v>
      </c>
    </row>
    <row r="577" ht="21.75" customHeight="1">
      <c r="A577" s="76" t="s">
        <v>83</v>
      </c>
      <c r="B577" s="76" t="s">
        <v>55</v>
      </c>
      <c r="C577" s="76" t="s">
        <v>383</v>
      </c>
      <c r="D577" s="83">
        <v>28.0</v>
      </c>
      <c r="E577" s="91" t="s">
        <v>2556</v>
      </c>
      <c r="F577" s="97" t="s">
        <v>2558</v>
      </c>
      <c r="G577" s="97" t="s">
        <v>2559</v>
      </c>
      <c r="H577" s="91" t="s">
        <v>2560</v>
      </c>
      <c r="I577" s="83" t="s">
        <v>5377</v>
      </c>
      <c r="J577" s="83" t="s">
        <v>382</v>
      </c>
      <c r="K577" s="83" t="s">
        <v>5379</v>
      </c>
      <c r="L577" s="89" t="s">
        <v>7516</v>
      </c>
    </row>
    <row r="578" ht="21.75" customHeight="1">
      <c r="A578" s="76" t="s">
        <v>83</v>
      </c>
      <c r="B578" s="76" t="s">
        <v>55</v>
      </c>
      <c r="C578" s="76" t="s">
        <v>383</v>
      </c>
      <c r="D578" s="83">
        <v>29.0</v>
      </c>
      <c r="E578" s="91" t="s">
        <v>5990</v>
      </c>
      <c r="F578" s="97" t="s">
        <v>5991</v>
      </c>
      <c r="G578" s="97" t="s">
        <v>5992</v>
      </c>
      <c r="H578" s="91" t="s">
        <v>5993</v>
      </c>
      <c r="I578" s="83" t="s">
        <v>71</v>
      </c>
      <c r="J578" s="83" t="s">
        <v>382</v>
      </c>
      <c r="K578" s="83" t="s">
        <v>5379</v>
      </c>
      <c r="L578" s="89" t="s">
        <v>7524</v>
      </c>
    </row>
    <row r="579" ht="21.75" customHeight="1">
      <c r="A579" s="76" t="s">
        <v>83</v>
      </c>
      <c r="B579" s="76" t="s">
        <v>55</v>
      </c>
      <c r="C579" s="76" t="s">
        <v>383</v>
      </c>
      <c r="D579" s="83">
        <v>30.0</v>
      </c>
      <c r="E579" s="91" t="s">
        <v>2449</v>
      </c>
      <c r="F579" s="97" t="s">
        <v>2450</v>
      </c>
      <c r="G579" s="97" t="s">
        <v>2450</v>
      </c>
      <c r="H579" s="91" t="s">
        <v>2451</v>
      </c>
      <c r="I579" s="83" t="s">
        <v>5377</v>
      </c>
      <c r="J579" s="83" t="s">
        <v>382</v>
      </c>
      <c r="K579" s="83" t="s">
        <v>5379</v>
      </c>
      <c r="L579" s="89" t="s">
        <v>7516</v>
      </c>
    </row>
    <row r="580" ht="21.75" customHeight="1">
      <c r="A580" s="76" t="s">
        <v>83</v>
      </c>
      <c r="B580" s="76" t="s">
        <v>55</v>
      </c>
      <c r="C580" s="76" t="s">
        <v>383</v>
      </c>
      <c r="D580" s="83">
        <v>31.0</v>
      </c>
      <c r="E580" s="91" t="s">
        <v>5432</v>
      </c>
      <c r="F580" s="97" t="s">
        <v>5433</v>
      </c>
      <c r="G580" s="97" t="s">
        <v>5435</v>
      </c>
      <c r="H580" s="91" t="s">
        <v>5436</v>
      </c>
      <c r="I580" s="83" t="s">
        <v>5377</v>
      </c>
      <c r="J580" s="83" t="s">
        <v>382</v>
      </c>
      <c r="K580" s="83" t="s">
        <v>5379</v>
      </c>
      <c r="L580" s="89" t="s">
        <v>7516</v>
      </c>
    </row>
    <row r="581" ht="21.75" customHeight="1">
      <c r="A581" s="76" t="s">
        <v>83</v>
      </c>
      <c r="B581" s="76" t="s">
        <v>55</v>
      </c>
      <c r="C581" s="76" t="s">
        <v>383</v>
      </c>
      <c r="D581" s="83">
        <v>32.0</v>
      </c>
      <c r="E581" s="91" t="s">
        <v>2469</v>
      </c>
      <c r="F581" s="97" t="s">
        <v>2471</v>
      </c>
      <c r="G581" s="97" t="s">
        <v>2474</v>
      </c>
      <c r="H581" s="91" t="s">
        <v>2476</v>
      </c>
      <c r="I581" s="83" t="s">
        <v>71</v>
      </c>
      <c r="J581" s="83" t="s">
        <v>382</v>
      </c>
      <c r="K581" s="83" t="s">
        <v>396</v>
      </c>
      <c r="L581" s="89" t="s">
        <v>7533</v>
      </c>
    </row>
    <row r="582" ht="21.75" customHeight="1">
      <c r="A582" s="76" t="s">
        <v>83</v>
      </c>
      <c r="B582" s="76" t="s">
        <v>55</v>
      </c>
      <c r="C582" s="76" t="s">
        <v>383</v>
      </c>
      <c r="D582" s="83">
        <v>33.0</v>
      </c>
      <c r="E582" s="91" t="s">
        <v>7064</v>
      </c>
      <c r="F582" s="97" t="s">
        <v>7066</v>
      </c>
      <c r="G582" s="97" t="s">
        <v>253</v>
      </c>
      <c r="H582" s="91" t="s">
        <v>7069</v>
      </c>
      <c r="I582" s="83" t="s">
        <v>5377</v>
      </c>
      <c r="J582" s="83" t="s">
        <v>272</v>
      </c>
      <c r="K582" s="83" t="s">
        <v>5379</v>
      </c>
      <c r="L582" s="89" t="s">
        <v>7540</v>
      </c>
    </row>
    <row r="583" ht="21.75" customHeight="1">
      <c r="A583" s="76" t="s">
        <v>83</v>
      </c>
      <c r="B583" s="76" t="s">
        <v>55</v>
      </c>
      <c r="C583" s="76" t="s">
        <v>383</v>
      </c>
      <c r="D583" s="83">
        <v>34.0</v>
      </c>
      <c r="E583" s="91" t="s">
        <v>7541</v>
      </c>
      <c r="F583" s="97" t="s">
        <v>7543</v>
      </c>
      <c r="G583" s="97" t="s">
        <v>7544</v>
      </c>
      <c r="H583" s="91" t="s">
        <v>7545</v>
      </c>
      <c r="I583" s="83" t="s">
        <v>5377</v>
      </c>
      <c r="J583" s="83" t="s">
        <v>272</v>
      </c>
      <c r="K583" s="83" t="s">
        <v>5379</v>
      </c>
      <c r="L583" s="89" t="s">
        <v>6199</v>
      </c>
    </row>
    <row r="584" ht="21.75" customHeight="1">
      <c r="A584" s="76" t="s">
        <v>83</v>
      </c>
      <c r="B584" s="76" t="s">
        <v>55</v>
      </c>
      <c r="C584" s="76" t="s">
        <v>383</v>
      </c>
      <c r="D584" s="83">
        <v>35.0</v>
      </c>
      <c r="E584" s="91" t="s">
        <v>7072</v>
      </c>
      <c r="F584" s="97" t="s">
        <v>7073</v>
      </c>
      <c r="G584" s="97" t="s">
        <v>7074</v>
      </c>
      <c r="H584" s="91" t="s">
        <v>7075</v>
      </c>
      <c r="I584" s="83" t="s">
        <v>5377</v>
      </c>
      <c r="J584" s="83" t="s">
        <v>272</v>
      </c>
      <c r="K584" s="83" t="s">
        <v>5379</v>
      </c>
      <c r="L584" s="89" t="s">
        <v>5386</v>
      </c>
    </row>
    <row r="585" ht="21.75" customHeight="1">
      <c r="A585" s="76" t="s">
        <v>83</v>
      </c>
      <c r="B585" s="76" t="s">
        <v>55</v>
      </c>
      <c r="C585" s="76" t="s">
        <v>383</v>
      </c>
      <c r="D585" s="83">
        <v>36.0</v>
      </c>
      <c r="E585" s="91" t="s">
        <v>7076</v>
      </c>
      <c r="F585" s="97" t="s">
        <v>7077</v>
      </c>
      <c r="G585" s="97" t="s">
        <v>7079</v>
      </c>
      <c r="H585" s="91" t="s">
        <v>7081</v>
      </c>
      <c r="I585" s="83" t="s">
        <v>70</v>
      </c>
      <c r="J585" s="83" t="s">
        <v>272</v>
      </c>
      <c r="K585" s="83" t="s">
        <v>396</v>
      </c>
      <c r="L585" s="89" t="s">
        <v>7557</v>
      </c>
    </row>
    <row r="586" ht="21.75" customHeight="1">
      <c r="A586" s="76" t="s">
        <v>83</v>
      </c>
      <c r="B586" s="76" t="s">
        <v>55</v>
      </c>
      <c r="C586" s="76" t="s">
        <v>383</v>
      </c>
      <c r="D586" s="83">
        <v>37.0</v>
      </c>
      <c r="E586" s="91" t="s">
        <v>6375</v>
      </c>
      <c r="F586" s="97" t="s">
        <v>7088</v>
      </c>
      <c r="G586" s="97" t="s">
        <v>6377</v>
      </c>
      <c r="H586" s="91" t="s">
        <v>6378</v>
      </c>
      <c r="I586" s="83" t="s">
        <v>5377</v>
      </c>
      <c r="J586" s="83" t="s">
        <v>272</v>
      </c>
      <c r="K586" s="83" t="s">
        <v>5379</v>
      </c>
      <c r="L586" s="89" t="s">
        <v>5746</v>
      </c>
    </row>
    <row r="587" ht="21.75" customHeight="1">
      <c r="A587" s="76" t="s">
        <v>83</v>
      </c>
      <c r="B587" s="76" t="s">
        <v>55</v>
      </c>
      <c r="C587" s="76" t="s">
        <v>383</v>
      </c>
      <c r="D587" s="83">
        <v>38.0</v>
      </c>
      <c r="E587" s="91" t="s">
        <v>7094</v>
      </c>
      <c r="F587" s="97" t="s">
        <v>7095</v>
      </c>
      <c r="G587" s="97" t="s">
        <v>7095</v>
      </c>
      <c r="H587" s="91" t="s">
        <v>7096</v>
      </c>
      <c r="I587" s="83" t="s">
        <v>5377</v>
      </c>
      <c r="J587" s="83" t="s">
        <v>272</v>
      </c>
      <c r="K587" s="83" t="s">
        <v>5379</v>
      </c>
      <c r="L587" s="89" t="s">
        <v>7097</v>
      </c>
    </row>
    <row r="588" ht="21.75" customHeight="1">
      <c r="A588" s="76" t="s">
        <v>83</v>
      </c>
      <c r="B588" s="76" t="s">
        <v>55</v>
      </c>
      <c r="C588" s="76" t="s">
        <v>383</v>
      </c>
      <c r="D588" s="83">
        <v>39.0</v>
      </c>
      <c r="E588" s="91" t="s">
        <v>7099</v>
      </c>
      <c r="F588" s="97" t="s">
        <v>7101</v>
      </c>
      <c r="G588" s="97" t="s">
        <v>7103</v>
      </c>
      <c r="H588" s="91" t="s">
        <v>7105</v>
      </c>
      <c r="I588" s="83" t="s">
        <v>5377</v>
      </c>
      <c r="J588" s="83" t="s">
        <v>272</v>
      </c>
      <c r="K588" s="83" t="s">
        <v>5379</v>
      </c>
      <c r="L588" s="89" t="s">
        <v>7563</v>
      </c>
    </row>
    <row r="589" ht="21.75" customHeight="1">
      <c r="A589" s="76" t="s">
        <v>83</v>
      </c>
      <c r="B589" s="76" t="s">
        <v>55</v>
      </c>
      <c r="C589" s="76" t="s">
        <v>383</v>
      </c>
      <c r="D589" s="83">
        <v>40.0</v>
      </c>
      <c r="E589" s="91" t="s">
        <v>7108</v>
      </c>
      <c r="F589" s="97" t="s">
        <v>7109</v>
      </c>
      <c r="G589" s="97" t="s">
        <v>7110</v>
      </c>
      <c r="H589" s="91" t="s">
        <v>7111</v>
      </c>
      <c r="I589" s="83" t="s">
        <v>70</v>
      </c>
      <c r="J589" s="83" t="s">
        <v>272</v>
      </c>
      <c r="K589" s="83" t="s">
        <v>396</v>
      </c>
      <c r="L589" s="89" t="s">
        <v>1734</v>
      </c>
    </row>
    <row r="590" ht="21.75" customHeight="1">
      <c r="A590" s="76" t="s">
        <v>83</v>
      </c>
      <c r="B590" s="76" t="s">
        <v>55</v>
      </c>
      <c r="C590" s="76" t="s">
        <v>383</v>
      </c>
      <c r="D590" s="83">
        <v>41.0</v>
      </c>
      <c r="E590" s="91" t="s">
        <v>7113</v>
      </c>
      <c r="F590" s="97" t="s">
        <v>7114</v>
      </c>
      <c r="G590" s="97" t="s">
        <v>7115</v>
      </c>
      <c r="H590" s="91" t="s">
        <v>7116</v>
      </c>
      <c r="I590" s="83" t="s">
        <v>5377</v>
      </c>
      <c r="J590" s="83" t="s">
        <v>272</v>
      </c>
      <c r="K590" s="83" t="s">
        <v>5379</v>
      </c>
      <c r="L590" s="89" t="s">
        <v>5762</v>
      </c>
    </row>
    <row r="591" ht="21.75" customHeight="1">
      <c r="A591" s="76" t="s">
        <v>83</v>
      </c>
      <c r="B591" s="76" t="s">
        <v>55</v>
      </c>
      <c r="C591" s="76" t="s">
        <v>383</v>
      </c>
      <c r="D591" s="83">
        <v>42.0</v>
      </c>
      <c r="E591" s="91" t="s">
        <v>7123</v>
      </c>
      <c r="F591" s="97" t="s">
        <v>7124</v>
      </c>
      <c r="G591" s="97" t="s">
        <v>4480</v>
      </c>
      <c r="H591" s="91" t="s">
        <v>7126</v>
      </c>
      <c r="I591" s="83" t="s">
        <v>5377</v>
      </c>
      <c r="J591" s="83" t="s">
        <v>272</v>
      </c>
      <c r="K591" s="83" t="s">
        <v>5379</v>
      </c>
      <c r="L591" s="89" t="s">
        <v>7570</v>
      </c>
    </row>
    <row r="592" ht="21.75" customHeight="1">
      <c r="A592" s="76" t="s">
        <v>83</v>
      </c>
      <c r="B592" s="76" t="s">
        <v>55</v>
      </c>
      <c r="C592" s="76" t="s">
        <v>383</v>
      </c>
      <c r="D592" s="83">
        <v>43.0</v>
      </c>
      <c r="E592" s="91" t="s">
        <v>7128</v>
      </c>
      <c r="F592" s="97" t="s">
        <v>7129</v>
      </c>
      <c r="G592" s="97" t="s">
        <v>7130</v>
      </c>
      <c r="H592" s="91" t="s">
        <v>7131</v>
      </c>
      <c r="I592" s="83" t="s">
        <v>71</v>
      </c>
      <c r="J592" s="83" t="s">
        <v>272</v>
      </c>
      <c r="K592" s="83" t="s">
        <v>396</v>
      </c>
      <c r="L592" s="89" t="s">
        <v>7576</v>
      </c>
    </row>
    <row r="593" ht="21.75" customHeight="1">
      <c r="A593" s="76" t="s">
        <v>83</v>
      </c>
      <c r="B593" s="76" t="s">
        <v>55</v>
      </c>
      <c r="C593" s="76" t="s">
        <v>383</v>
      </c>
      <c r="D593" s="83">
        <v>44.0</v>
      </c>
      <c r="E593" s="76" t="s">
        <v>3128</v>
      </c>
      <c r="F593" s="759" t="s">
        <v>7578</v>
      </c>
      <c r="G593" s="88" t="s">
        <v>3130</v>
      </c>
      <c r="H593" s="566" t="s">
        <v>7579</v>
      </c>
      <c r="I593" s="83" t="s">
        <v>71</v>
      </c>
      <c r="J593" s="83"/>
      <c r="K593" s="83" t="s">
        <v>396</v>
      </c>
      <c r="L593" s="89" t="s">
        <v>7580</v>
      </c>
    </row>
    <row r="594" ht="21.75" customHeight="1">
      <c r="A594" s="76" t="s">
        <v>83</v>
      </c>
      <c r="B594" s="76" t="s">
        <v>55</v>
      </c>
      <c r="C594" s="76" t="s">
        <v>383</v>
      </c>
      <c r="D594" s="83">
        <v>45.0</v>
      </c>
      <c r="E594" s="76" t="s">
        <v>2722</v>
      </c>
      <c r="F594" s="88" t="s">
        <v>2723</v>
      </c>
      <c r="G594" s="88" t="s">
        <v>3303</v>
      </c>
      <c r="H594" s="76" t="s">
        <v>2726</v>
      </c>
      <c r="I594" s="83" t="s">
        <v>71</v>
      </c>
      <c r="J594" s="83"/>
      <c r="K594" s="83" t="s">
        <v>396</v>
      </c>
      <c r="L594" s="89" t="s">
        <v>7582</v>
      </c>
    </row>
    <row r="595" ht="21.75" customHeight="1">
      <c r="A595" s="76" t="s">
        <v>83</v>
      </c>
      <c r="B595" s="76" t="s">
        <v>55</v>
      </c>
      <c r="C595" s="76" t="s">
        <v>383</v>
      </c>
      <c r="D595" s="83">
        <v>46.0</v>
      </c>
      <c r="E595" s="76" t="s">
        <v>2116</v>
      </c>
      <c r="F595" s="88" t="s">
        <v>2582</v>
      </c>
      <c r="G595" s="88" t="s">
        <v>2582</v>
      </c>
      <c r="H595" s="76" t="s">
        <v>2116</v>
      </c>
      <c r="I595" s="83" t="s">
        <v>71</v>
      </c>
      <c r="J595" s="83" t="s">
        <v>382</v>
      </c>
      <c r="K595" s="83" t="s">
        <v>396</v>
      </c>
      <c r="L595" s="89" t="s">
        <v>7587</v>
      </c>
    </row>
    <row r="596" ht="21.75" customHeight="1">
      <c r="A596" s="76" t="s">
        <v>83</v>
      </c>
      <c r="B596" s="76" t="s">
        <v>55</v>
      </c>
      <c r="C596" s="76" t="s">
        <v>383</v>
      </c>
      <c r="D596" s="83">
        <v>47.0</v>
      </c>
      <c r="E596" s="76" t="s">
        <v>5551</v>
      </c>
      <c r="F596" s="740" t="s">
        <v>5552</v>
      </c>
      <c r="G596" s="96" t="s">
        <v>5553</v>
      </c>
      <c r="H596" s="76" t="s">
        <v>5554</v>
      </c>
      <c r="I596" s="83" t="s">
        <v>71</v>
      </c>
      <c r="J596" s="83"/>
      <c r="K596" s="83" t="s">
        <v>396</v>
      </c>
      <c r="L596" s="89" t="s">
        <v>7588</v>
      </c>
    </row>
    <row r="597" ht="21.75" customHeight="1">
      <c r="A597" s="76" t="s">
        <v>83</v>
      </c>
      <c r="B597" s="76" t="s">
        <v>55</v>
      </c>
      <c r="C597" s="76" t="s">
        <v>383</v>
      </c>
      <c r="D597" s="83">
        <v>48.0</v>
      </c>
      <c r="E597" s="76" t="s">
        <v>2116</v>
      </c>
      <c r="F597" s="88" t="s">
        <v>7589</v>
      </c>
      <c r="G597" s="88" t="s">
        <v>7589</v>
      </c>
      <c r="H597" s="76" t="s">
        <v>2116</v>
      </c>
      <c r="I597" s="83" t="s">
        <v>5377</v>
      </c>
      <c r="J597" s="83" t="s">
        <v>382</v>
      </c>
      <c r="K597" s="83" t="s">
        <v>5379</v>
      </c>
      <c r="L597" s="89" t="s">
        <v>7590</v>
      </c>
    </row>
    <row r="598" ht="21.75" customHeight="1">
      <c r="A598" s="76" t="s">
        <v>83</v>
      </c>
      <c r="B598" s="76" t="s">
        <v>55</v>
      </c>
      <c r="C598" s="76" t="s">
        <v>383</v>
      </c>
      <c r="D598" s="83">
        <v>49.0</v>
      </c>
      <c r="E598" s="76" t="s">
        <v>1869</v>
      </c>
      <c r="F598" s="88" t="s">
        <v>7220</v>
      </c>
      <c r="G598" s="96" t="s">
        <v>7221</v>
      </c>
      <c r="H598" s="91">
        <f>6281804786923</f>
        <v>6281804786923</v>
      </c>
      <c r="I598" s="83" t="s">
        <v>71</v>
      </c>
      <c r="J598" s="83" t="s">
        <v>382</v>
      </c>
      <c r="K598" s="83" t="s">
        <v>5379</v>
      </c>
      <c r="L598" s="89" t="s">
        <v>7595</v>
      </c>
    </row>
    <row r="599" ht="21.75" customHeight="1">
      <c r="A599" s="76" t="s">
        <v>83</v>
      </c>
      <c r="B599" s="76" t="s">
        <v>55</v>
      </c>
      <c r="C599" s="76" t="s">
        <v>383</v>
      </c>
      <c r="D599" s="83">
        <v>50.0</v>
      </c>
      <c r="E599" s="91">
        <v>5138.0</v>
      </c>
      <c r="F599" s="180" t="s">
        <v>7597</v>
      </c>
      <c r="G599" s="97" t="s">
        <v>7598</v>
      </c>
      <c r="H599" s="588">
        <v>8.1237935953E10</v>
      </c>
      <c r="I599" s="83" t="s">
        <v>71</v>
      </c>
      <c r="J599" s="83"/>
      <c r="K599" s="83" t="s">
        <v>396</v>
      </c>
      <c r="L599" s="89" t="s">
        <v>7599</v>
      </c>
    </row>
    <row r="600" ht="21.75" customHeight="1">
      <c r="A600" s="76" t="s">
        <v>83</v>
      </c>
      <c r="B600" s="76" t="s">
        <v>55</v>
      </c>
      <c r="C600" s="76" t="s">
        <v>383</v>
      </c>
      <c r="D600" s="83">
        <v>51.0</v>
      </c>
      <c r="E600" s="76" t="s">
        <v>1696</v>
      </c>
      <c r="F600" s="88" t="s">
        <v>1697</v>
      </c>
      <c r="G600" s="88" t="s">
        <v>1698</v>
      </c>
      <c r="H600" s="76" t="s">
        <v>1700</v>
      </c>
      <c r="I600" s="83" t="s">
        <v>70</v>
      </c>
      <c r="J600" s="83"/>
      <c r="K600" s="83" t="s">
        <v>396</v>
      </c>
      <c r="L600" s="89" t="s">
        <v>7600</v>
      </c>
    </row>
    <row r="601" ht="21.75" customHeight="1">
      <c r="A601" s="76" t="s">
        <v>83</v>
      </c>
      <c r="B601" s="76" t="s">
        <v>55</v>
      </c>
      <c r="C601" s="76" t="s">
        <v>383</v>
      </c>
      <c r="D601" s="83">
        <v>52.0</v>
      </c>
      <c r="E601" s="91" t="s">
        <v>2740</v>
      </c>
      <c r="F601" s="97" t="s">
        <v>2742</v>
      </c>
      <c r="G601" s="479" t="s">
        <v>2743</v>
      </c>
      <c r="H601" s="91" t="s">
        <v>2744</v>
      </c>
      <c r="I601" s="83" t="s">
        <v>71</v>
      </c>
      <c r="J601" s="83"/>
      <c r="K601" s="83" t="s">
        <v>396</v>
      </c>
      <c r="L601" s="89" t="s">
        <v>7601</v>
      </c>
    </row>
    <row r="602" ht="21.75" customHeight="1">
      <c r="A602" s="76" t="s">
        <v>83</v>
      </c>
      <c r="B602" s="76" t="s">
        <v>55</v>
      </c>
      <c r="C602" s="76" t="s">
        <v>383</v>
      </c>
      <c r="D602" s="83">
        <v>53.0</v>
      </c>
      <c r="E602" s="76" t="s">
        <v>7602</v>
      </c>
      <c r="F602" s="88" t="s">
        <v>7603</v>
      </c>
      <c r="G602" s="88" t="s">
        <v>2915</v>
      </c>
      <c r="H602" s="76" t="s">
        <v>7604</v>
      </c>
      <c r="I602" s="83" t="s">
        <v>71</v>
      </c>
      <c r="J602" s="83"/>
      <c r="K602" s="83" t="s">
        <v>396</v>
      </c>
      <c r="L602" s="89" t="s">
        <v>7605</v>
      </c>
    </row>
    <row r="603" ht="21.75" customHeight="1">
      <c r="A603" s="76" t="s">
        <v>83</v>
      </c>
      <c r="B603" s="76" t="s">
        <v>55</v>
      </c>
      <c r="C603" s="76" t="s">
        <v>361</v>
      </c>
      <c r="D603" s="83">
        <v>1.0</v>
      </c>
      <c r="E603" s="91" t="s">
        <v>6850</v>
      </c>
      <c r="F603" s="97" t="s">
        <v>6851</v>
      </c>
      <c r="G603" s="97" t="s">
        <v>1698</v>
      </c>
      <c r="H603" s="91" t="s">
        <v>6852</v>
      </c>
      <c r="I603" s="83" t="s">
        <v>70</v>
      </c>
      <c r="J603" s="83" t="s">
        <v>272</v>
      </c>
      <c r="K603" s="83" t="s">
        <v>5379</v>
      </c>
      <c r="L603" s="89" t="s">
        <v>7367</v>
      </c>
    </row>
    <row r="604" ht="21.75" customHeight="1">
      <c r="A604" s="76" t="s">
        <v>83</v>
      </c>
      <c r="B604" s="76" t="s">
        <v>55</v>
      </c>
      <c r="C604" s="76" t="s">
        <v>361</v>
      </c>
      <c r="D604" s="83">
        <v>2.0</v>
      </c>
      <c r="E604" s="91" t="s">
        <v>6858</v>
      </c>
      <c r="F604" s="97" t="s">
        <v>6859</v>
      </c>
      <c r="G604" s="97" t="s">
        <v>6862</v>
      </c>
      <c r="H604" s="91" t="s">
        <v>6863</v>
      </c>
      <c r="I604" s="83" t="s">
        <v>5377</v>
      </c>
      <c r="J604" s="83" t="s">
        <v>272</v>
      </c>
      <c r="K604" s="83" t="s">
        <v>5379</v>
      </c>
      <c r="L604" s="89" t="s">
        <v>7391</v>
      </c>
    </row>
    <row r="605" ht="21.75" customHeight="1">
      <c r="A605" s="76" t="s">
        <v>83</v>
      </c>
      <c r="B605" s="76" t="s">
        <v>55</v>
      </c>
      <c r="C605" s="76" t="s">
        <v>361</v>
      </c>
      <c r="D605" s="83">
        <v>3.0</v>
      </c>
      <c r="E605" s="91" t="s">
        <v>6864</v>
      </c>
      <c r="F605" s="97" t="s">
        <v>6865</v>
      </c>
      <c r="G605" s="97" t="s">
        <v>6866</v>
      </c>
      <c r="H605" s="91" t="s">
        <v>6867</v>
      </c>
      <c r="I605" s="83" t="s">
        <v>71</v>
      </c>
      <c r="J605" s="83" t="s">
        <v>272</v>
      </c>
      <c r="K605" s="83" t="s">
        <v>396</v>
      </c>
      <c r="L605" s="89" t="s">
        <v>7613</v>
      </c>
    </row>
    <row r="606" ht="21.75" customHeight="1">
      <c r="A606" s="76" t="s">
        <v>83</v>
      </c>
      <c r="B606" s="76" t="s">
        <v>55</v>
      </c>
      <c r="C606" s="76" t="s">
        <v>361</v>
      </c>
      <c r="D606" s="83">
        <v>4.0</v>
      </c>
      <c r="E606" s="91" t="s">
        <v>7183</v>
      </c>
      <c r="F606" s="97" t="s">
        <v>7184</v>
      </c>
      <c r="G606" s="97" t="s">
        <v>7185</v>
      </c>
      <c r="H606" s="91" t="s">
        <v>7186</v>
      </c>
      <c r="I606" s="83" t="s">
        <v>5377</v>
      </c>
      <c r="J606" s="83" t="s">
        <v>272</v>
      </c>
      <c r="K606" s="83" t="s">
        <v>5379</v>
      </c>
      <c r="L606" s="89" t="s">
        <v>7372</v>
      </c>
    </row>
    <row r="607" ht="21.75" customHeight="1">
      <c r="A607" s="76" t="s">
        <v>83</v>
      </c>
      <c r="B607" s="76" t="s">
        <v>55</v>
      </c>
      <c r="C607" s="76" t="s">
        <v>361</v>
      </c>
      <c r="D607" s="83">
        <v>5.0</v>
      </c>
      <c r="E607" s="91" t="s">
        <v>6400</v>
      </c>
      <c r="F607" s="97" t="s">
        <v>6402</v>
      </c>
      <c r="G607" s="97" t="s">
        <v>6404</v>
      </c>
      <c r="H607" s="91" t="s">
        <v>6407</v>
      </c>
      <c r="I607" s="83" t="s">
        <v>71</v>
      </c>
      <c r="J607" s="83" t="s">
        <v>272</v>
      </c>
      <c r="K607" s="83" t="s">
        <v>396</v>
      </c>
      <c r="L607" s="89" t="s">
        <v>7615</v>
      </c>
    </row>
    <row r="608" ht="21.75" customHeight="1">
      <c r="A608" s="76" t="s">
        <v>83</v>
      </c>
      <c r="B608" s="76" t="s">
        <v>55</v>
      </c>
      <c r="C608" s="76" t="s">
        <v>361</v>
      </c>
      <c r="D608" s="83">
        <v>6.0</v>
      </c>
      <c r="E608" s="91" t="s">
        <v>7197</v>
      </c>
      <c r="F608" s="97" t="s">
        <v>7198</v>
      </c>
      <c r="G608" s="97" t="s">
        <v>7199</v>
      </c>
      <c r="H608" s="91" t="s">
        <v>7200</v>
      </c>
      <c r="I608" s="83" t="s">
        <v>70</v>
      </c>
      <c r="J608" s="83" t="s">
        <v>272</v>
      </c>
      <c r="K608" s="83" t="s">
        <v>5379</v>
      </c>
      <c r="L608" s="89" t="s">
        <v>7203</v>
      </c>
    </row>
    <row r="609" ht="21.75" customHeight="1">
      <c r="A609" s="76" t="s">
        <v>83</v>
      </c>
      <c r="B609" s="76" t="s">
        <v>55</v>
      </c>
      <c r="C609" s="76" t="s">
        <v>361</v>
      </c>
      <c r="D609" s="83">
        <v>7.0</v>
      </c>
      <c r="E609" s="91" t="s">
        <v>1916</v>
      </c>
      <c r="F609" s="97" t="s">
        <v>1917</v>
      </c>
      <c r="G609" s="479" t="s">
        <v>1918</v>
      </c>
      <c r="H609" s="91" t="s">
        <v>1920</v>
      </c>
      <c r="I609" s="83" t="s">
        <v>5377</v>
      </c>
      <c r="J609" s="83" t="s">
        <v>382</v>
      </c>
      <c r="K609" s="83" t="s">
        <v>5379</v>
      </c>
      <c r="L609" s="89" t="s">
        <v>7619</v>
      </c>
    </row>
    <row r="610" ht="21.75" customHeight="1">
      <c r="A610" s="76" t="s">
        <v>83</v>
      </c>
      <c r="B610" s="76" t="s">
        <v>55</v>
      </c>
      <c r="C610" s="76" t="s">
        <v>361</v>
      </c>
      <c r="D610" s="83">
        <v>8.0</v>
      </c>
      <c r="E610" s="91" t="s">
        <v>5979</v>
      </c>
      <c r="F610" s="97" t="s">
        <v>5980</v>
      </c>
      <c r="G610" s="97" t="s">
        <v>5981</v>
      </c>
      <c r="H610" s="91" t="s">
        <v>5982</v>
      </c>
      <c r="I610" s="83" t="s">
        <v>71</v>
      </c>
      <c r="J610" s="83" t="s">
        <v>382</v>
      </c>
      <c r="K610" s="83" t="s">
        <v>5379</v>
      </c>
      <c r="L610" s="89" t="s">
        <v>5817</v>
      </c>
    </row>
    <row r="611" ht="21.75" customHeight="1">
      <c r="A611" s="76" t="s">
        <v>83</v>
      </c>
      <c r="B611" s="76" t="s">
        <v>55</v>
      </c>
      <c r="C611" s="76" t="s">
        <v>361</v>
      </c>
      <c r="D611" s="83">
        <v>9.0</v>
      </c>
      <c r="E611" s="76" t="s">
        <v>2665</v>
      </c>
      <c r="F611" s="88" t="s">
        <v>2666</v>
      </c>
      <c r="G611" s="96" t="s">
        <v>2666</v>
      </c>
      <c r="H611" s="76" t="s">
        <v>2667</v>
      </c>
      <c r="I611" s="83" t="s">
        <v>71</v>
      </c>
      <c r="J611" s="83" t="s">
        <v>382</v>
      </c>
      <c r="K611" s="83" t="s">
        <v>396</v>
      </c>
      <c r="L611" s="89" t="s">
        <v>7625</v>
      </c>
    </row>
    <row r="612" ht="21.75" customHeight="1">
      <c r="A612" s="76" t="s">
        <v>83</v>
      </c>
      <c r="B612" s="76" t="s">
        <v>55</v>
      </c>
      <c r="C612" s="76" t="s">
        <v>361</v>
      </c>
      <c r="D612" s="83">
        <v>10.0</v>
      </c>
      <c r="E612" s="76" t="s">
        <v>2116</v>
      </c>
      <c r="F612" s="88" t="s">
        <v>2582</v>
      </c>
      <c r="G612" s="88" t="s">
        <v>2582</v>
      </c>
      <c r="H612" s="76" t="s">
        <v>2116</v>
      </c>
      <c r="I612" s="83" t="s">
        <v>71</v>
      </c>
      <c r="J612" s="83" t="s">
        <v>382</v>
      </c>
      <c r="K612" s="83" t="s">
        <v>396</v>
      </c>
      <c r="L612" s="89" t="s">
        <v>7628</v>
      </c>
    </row>
    <row r="613" ht="21.75" customHeight="1">
      <c r="A613" s="76" t="s">
        <v>83</v>
      </c>
      <c r="B613" s="76" t="s">
        <v>55</v>
      </c>
      <c r="C613" s="76" t="s">
        <v>361</v>
      </c>
      <c r="D613" s="83">
        <v>11.0</v>
      </c>
      <c r="E613" s="91" t="s">
        <v>2449</v>
      </c>
      <c r="F613" s="97" t="s">
        <v>2450</v>
      </c>
      <c r="G613" s="97" t="s">
        <v>2450</v>
      </c>
      <c r="H613" s="91" t="s">
        <v>2451</v>
      </c>
      <c r="I613" s="83" t="s">
        <v>71</v>
      </c>
      <c r="J613" s="83" t="s">
        <v>382</v>
      </c>
      <c r="K613" s="83" t="s">
        <v>396</v>
      </c>
      <c r="L613" s="89" t="s">
        <v>7629</v>
      </c>
    </row>
    <row r="614" ht="21.75" customHeight="1">
      <c r="A614" s="76" t="s">
        <v>83</v>
      </c>
      <c r="B614" s="76" t="s">
        <v>55</v>
      </c>
      <c r="C614" s="76" t="s">
        <v>361</v>
      </c>
      <c r="D614" s="83">
        <v>12.0</v>
      </c>
      <c r="E614" s="76" t="s">
        <v>7630</v>
      </c>
      <c r="F614" s="88" t="s">
        <v>7632</v>
      </c>
      <c r="G614" s="88" t="s">
        <v>7633</v>
      </c>
      <c r="H614" s="76" t="s">
        <v>7635</v>
      </c>
      <c r="I614" s="83" t="s">
        <v>70</v>
      </c>
      <c r="J614" s="83"/>
      <c r="K614" s="83" t="s">
        <v>396</v>
      </c>
      <c r="L614" s="89" t="s">
        <v>7640</v>
      </c>
    </row>
    <row r="615" ht="21.75" customHeight="1">
      <c r="A615" s="76" t="s">
        <v>83</v>
      </c>
      <c r="B615" s="76" t="s">
        <v>55</v>
      </c>
      <c r="C615" s="76" t="s">
        <v>361</v>
      </c>
      <c r="D615" s="83">
        <v>13.0</v>
      </c>
      <c r="E615" s="91">
        <v>15894.0</v>
      </c>
      <c r="F615" s="746" t="s">
        <v>7641</v>
      </c>
      <c r="G615" s="97" t="s">
        <v>7642</v>
      </c>
      <c r="H615" s="588">
        <v>8.23924267E10</v>
      </c>
      <c r="I615" s="83" t="s">
        <v>71</v>
      </c>
      <c r="J615" s="83"/>
      <c r="K615" s="83" t="s">
        <v>396</v>
      </c>
      <c r="L615" s="89" t="s">
        <v>7643</v>
      </c>
    </row>
    <row r="616" ht="21.75" customHeight="1">
      <c r="A616" s="76" t="s">
        <v>83</v>
      </c>
      <c r="B616" s="76" t="s">
        <v>55</v>
      </c>
      <c r="C616" s="76" t="s">
        <v>361</v>
      </c>
      <c r="D616" s="83">
        <v>14.0</v>
      </c>
      <c r="E616" s="76" t="s">
        <v>3128</v>
      </c>
      <c r="F616" s="759" t="s">
        <v>7578</v>
      </c>
      <c r="G616" s="88" t="s">
        <v>3130</v>
      </c>
      <c r="H616" s="566" t="s">
        <v>7579</v>
      </c>
      <c r="I616" s="83" t="s">
        <v>71</v>
      </c>
      <c r="J616" s="83"/>
      <c r="K616" s="83" t="s">
        <v>396</v>
      </c>
      <c r="L616" s="89" t="s">
        <v>7644</v>
      </c>
    </row>
    <row r="617" ht="21.75" customHeight="1">
      <c r="A617" s="76" t="s">
        <v>83</v>
      </c>
      <c r="B617" s="76" t="s">
        <v>55</v>
      </c>
      <c r="C617" s="76" t="s">
        <v>361</v>
      </c>
      <c r="D617" s="83">
        <v>15.0</v>
      </c>
      <c r="E617" s="91" t="s">
        <v>2556</v>
      </c>
      <c r="F617" s="97" t="s">
        <v>2558</v>
      </c>
      <c r="G617" s="97" t="s">
        <v>2559</v>
      </c>
      <c r="H617" s="91" t="s">
        <v>2560</v>
      </c>
      <c r="I617" s="83" t="s">
        <v>71</v>
      </c>
      <c r="J617" s="83" t="s">
        <v>5951</v>
      </c>
      <c r="K617" s="83" t="s">
        <v>396</v>
      </c>
      <c r="L617" s="89" t="s">
        <v>7650</v>
      </c>
    </row>
    <row r="618" ht="21.75" customHeight="1">
      <c r="A618" s="76" t="s">
        <v>83</v>
      </c>
      <c r="B618" s="76" t="s">
        <v>55</v>
      </c>
      <c r="C618" s="76" t="s">
        <v>361</v>
      </c>
      <c r="D618" s="83">
        <v>16.0</v>
      </c>
      <c r="E618" s="91" t="s">
        <v>2469</v>
      </c>
      <c r="F618" s="97" t="s">
        <v>2471</v>
      </c>
      <c r="G618" s="97" t="s">
        <v>2474</v>
      </c>
      <c r="H618" s="91" t="s">
        <v>2476</v>
      </c>
      <c r="I618" s="83" t="s">
        <v>70</v>
      </c>
      <c r="J618" s="83" t="s">
        <v>382</v>
      </c>
      <c r="K618" s="83" t="s">
        <v>396</v>
      </c>
      <c r="L618" s="89" t="s">
        <v>7652</v>
      </c>
    </row>
    <row r="619" ht="21.75" customHeight="1">
      <c r="A619" s="76" t="s">
        <v>83</v>
      </c>
      <c r="B619" s="76" t="s">
        <v>55</v>
      </c>
      <c r="C619" s="76" t="s">
        <v>361</v>
      </c>
      <c r="D619" s="83">
        <v>17.0</v>
      </c>
      <c r="E619" s="91" t="s">
        <v>7653</v>
      </c>
      <c r="F619" s="97" t="s">
        <v>7654</v>
      </c>
      <c r="G619" s="97" t="s">
        <v>7655</v>
      </c>
      <c r="H619" s="91" t="s">
        <v>7657</v>
      </c>
      <c r="I619" s="83" t="s">
        <v>71</v>
      </c>
      <c r="J619" s="83" t="s">
        <v>272</v>
      </c>
      <c r="K619" s="83" t="s">
        <v>396</v>
      </c>
      <c r="L619" s="89" t="s">
        <v>7661</v>
      </c>
    </row>
    <row r="620" ht="21.75" customHeight="1">
      <c r="A620" s="76" t="s">
        <v>83</v>
      </c>
      <c r="B620" s="76" t="s">
        <v>55</v>
      </c>
      <c r="C620" s="76" t="s">
        <v>361</v>
      </c>
      <c r="D620" s="83">
        <v>18.0</v>
      </c>
      <c r="E620" s="91" t="s">
        <v>7665</v>
      </c>
      <c r="F620" s="97" t="s">
        <v>7667</v>
      </c>
      <c r="G620" s="97" t="s">
        <v>7669</v>
      </c>
      <c r="H620" s="91" t="s">
        <v>7671</v>
      </c>
      <c r="I620" s="83" t="s">
        <v>70</v>
      </c>
      <c r="J620" s="83" t="s">
        <v>272</v>
      </c>
      <c r="K620" s="83" t="s">
        <v>396</v>
      </c>
      <c r="L620" s="89" t="s">
        <v>7676</v>
      </c>
    </row>
    <row r="621" ht="21.75" customHeight="1">
      <c r="A621" s="76" t="s">
        <v>83</v>
      </c>
      <c r="B621" s="76" t="s">
        <v>55</v>
      </c>
      <c r="C621" s="76" t="s">
        <v>361</v>
      </c>
      <c r="D621" s="83">
        <v>19.0</v>
      </c>
      <c r="E621" s="91" t="s">
        <v>7456</v>
      </c>
      <c r="F621" s="97" t="s">
        <v>7459</v>
      </c>
      <c r="G621" s="97" t="s">
        <v>7459</v>
      </c>
      <c r="H621" s="91" t="s">
        <v>7462</v>
      </c>
      <c r="I621" s="83" t="s">
        <v>5377</v>
      </c>
      <c r="J621" s="83" t="s">
        <v>272</v>
      </c>
      <c r="K621" s="83" t="s">
        <v>5379</v>
      </c>
      <c r="L621" s="89" t="s">
        <v>7236</v>
      </c>
    </row>
    <row r="622" ht="21.75" customHeight="1">
      <c r="A622" s="76" t="s">
        <v>83</v>
      </c>
      <c r="B622" s="76" t="s">
        <v>55</v>
      </c>
      <c r="C622" s="76" t="s">
        <v>361</v>
      </c>
      <c r="D622" s="83">
        <v>20.0</v>
      </c>
      <c r="E622" s="91" t="s">
        <v>7466</v>
      </c>
      <c r="F622" s="97" t="s">
        <v>7467</v>
      </c>
      <c r="G622" s="97" t="s">
        <v>3269</v>
      </c>
      <c r="H622" s="91" t="s">
        <v>7468</v>
      </c>
      <c r="I622" s="83" t="s">
        <v>5377</v>
      </c>
      <c r="J622" s="83" t="s">
        <v>272</v>
      </c>
      <c r="K622" s="83" t="s">
        <v>5379</v>
      </c>
      <c r="L622" s="89" t="s">
        <v>7677</v>
      </c>
    </row>
    <row r="623" ht="21.75" customHeight="1">
      <c r="A623" s="76" t="s">
        <v>83</v>
      </c>
      <c r="B623" s="76" t="s">
        <v>55</v>
      </c>
      <c r="C623" s="76" t="s">
        <v>361</v>
      </c>
      <c r="D623" s="83">
        <v>21.0</v>
      </c>
      <c r="E623" s="91" t="s">
        <v>7470</v>
      </c>
      <c r="F623" s="97" t="s">
        <v>7471</v>
      </c>
      <c r="G623" s="97" t="s">
        <v>7472</v>
      </c>
      <c r="H623" s="91" t="s">
        <v>7473</v>
      </c>
      <c r="I623" s="83" t="s">
        <v>70</v>
      </c>
      <c r="J623" s="83" t="s">
        <v>272</v>
      </c>
      <c r="K623" s="83" t="s">
        <v>396</v>
      </c>
      <c r="L623" s="89" t="s">
        <v>7684</v>
      </c>
    </row>
    <row r="624" ht="21.75" customHeight="1">
      <c r="A624" s="76" t="s">
        <v>83</v>
      </c>
      <c r="B624" s="76" t="s">
        <v>55</v>
      </c>
      <c r="C624" s="76" t="s">
        <v>361</v>
      </c>
      <c r="D624" s="83">
        <v>22.0</v>
      </c>
      <c r="E624" s="91" t="s">
        <v>7685</v>
      </c>
      <c r="F624" s="97" t="s">
        <v>7686</v>
      </c>
      <c r="G624" s="97" t="s">
        <v>7687</v>
      </c>
      <c r="H624" s="91" t="s">
        <v>7688</v>
      </c>
      <c r="I624" s="83" t="s">
        <v>71</v>
      </c>
      <c r="J624" s="83" t="s">
        <v>272</v>
      </c>
      <c r="K624" s="83" t="s">
        <v>396</v>
      </c>
      <c r="L624" s="89" t="s">
        <v>7689</v>
      </c>
    </row>
    <row r="625" ht="21.75" customHeight="1">
      <c r="A625" s="76" t="s">
        <v>83</v>
      </c>
      <c r="B625" s="76" t="s">
        <v>55</v>
      </c>
      <c r="C625" s="76" t="s">
        <v>361</v>
      </c>
      <c r="D625" s="83">
        <v>23.0</v>
      </c>
      <c r="E625" s="91" t="s">
        <v>7479</v>
      </c>
      <c r="F625" s="97" t="s">
        <v>7480</v>
      </c>
      <c r="G625" s="97" t="s">
        <v>7481</v>
      </c>
      <c r="H625" s="91" t="s">
        <v>7482</v>
      </c>
      <c r="I625" s="83" t="s">
        <v>5377</v>
      </c>
      <c r="J625" s="83" t="s">
        <v>272</v>
      </c>
      <c r="K625" s="83" t="s">
        <v>5379</v>
      </c>
      <c r="L625" s="89" t="s">
        <v>7691</v>
      </c>
    </row>
    <row r="626" ht="21.75" customHeight="1">
      <c r="A626" s="76" t="s">
        <v>83</v>
      </c>
      <c r="B626" s="76" t="s">
        <v>55</v>
      </c>
      <c r="C626" s="76" t="s">
        <v>361</v>
      </c>
      <c r="D626" s="83">
        <v>24.0</v>
      </c>
      <c r="E626" s="91" t="s">
        <v>7484</v>
      </c>
      <c r="F626" s="97" t="s">
        <v>7485</v>
      </c>
      <c r="G626" s="97" t="s">
        <v>7486</v>
      </c>
      <c r="H626" s="91" t="s">
        <v>7487</v>
      </c>
      <c r="I626" s="83" t="s">
        <v>5377</v>
      </c>
      <c r="J626" s="83" t="s">
        <v>272</v>
      </c>
      <c r="K626" s="83" t="s">
        <v>5379</v>
      </c>
      <c r="L626" s="89" t="s">
        <v>7236</v>
      </c>
    </row>
    <row r="627" ht="21.75" customHeight="1">
      <c r="A627" s="76" t="s">
        <v>83</v>
      </c>
      <c r="B627" s="76" t="s">
        <v>55</v>
      </c>
      <c r="C627" s="76" t="s">
        <v>361</v>
      </c>
      <c r="D627" s="83">
        <v>25.0</v>
      </c>
      <c r="E627" s="91" t="s">
        <v>6526</v>
      </c>
      <c r="F627" s="97" t="s">
        <v>6527</v>
      </c>
      <c r="G627" s="97" t="s">
        <v>6527</v>
      </c>
      <c r="H627" s="91" t="s">
        <v>6528</v>
      </c>
      <c r="I627" s="83" t="s">
        <v>5377</v>
      </c>
      <c r="J627" s="83" t="s">
        <v>272</v>
      </c>
      <c r="K627" s="83" t="s">
        <v>5379</v>
      </c>
      <c r="L627" s="89" t="s">
        <v>7236</v>
      </c>
    </row>
    <row r="628" ht="21.75" customHeight="1">
      <c r="A628" s="76" t="s">
        <v>83</v>
      </c>
      <c r="B628" s="76" t="s">
        <v>55</v>
      </c>
      <c r="C628" s="76" t="s">
        <v>361</v>
      </c>
      <c r="D628" s="83">
        <v>26.0</v>
      </c>
      <c r="E628" s="91" t="s">
        <v>7493</v>
      </c>
      <c r="F628" s="97" t="s">
        <v>7494</v>
      </c>
      <c r="G628" s="97" t="s">
        <v>7496</v>
      </c>
      <c r="H628" s="91" t="s">
        <v>7497</v>
      </c>
      <c r="I628" s="83" t="s">
        <v>5377</v>
      </c>
      <c r="J628" s="83" t="s">
        <v>272</v>
      </c>
      <c r="K628" s="83" t="s">
        <v>5379</v>
      </c>
      <c r="L628" s="89" t="s">
        <v>7236</v>
      </c>
    </row>
    <row r="629" ht="21.75" customHeight="1">
      <c r="A629" s="76" t="s">
        <v>83</v>
      </c>
      <c r="B629" s="76" t="s">
        <v>55</v>
      </c>
      <c r="C629" s="76" t="s">
        <v>361</v>
      </c>
      <c r="D629" s="83">
        <v>27.0</v>
      </c>
      <c r="E629" s="76" t="s">
        <v>7706</v>
      </c>
      <c r="F629" s="759" t="s">
        <v>7707</v>
      </c>
      <c r="G629" s="88" t="s">
        <v>7708</v>
      </c>
      <c r="H629" s="566" t="s">
        <v>7709</v>
      </c>
      <c r="I629" s="83" t="s">
        <v>71</v>
      </c>
      <c r="J629" s="83" t="s">
        <v>272</v>
      </c>
      <c r="K629" s="83" t="s">
        <v>396</v>
      </c>
      <c r="L629" s="89" t="s">
        <v>7710</v>
      </c>
    </row>
    <row r="630" ht="21.75" customHeight="1">
      <c r="A630" s="76" t="s">
        <v>83</v>
      </c>
      <c r="B630" s="76" t="s">
        <v>55</v>
      </c>
      <c r="C630" s="76" t="s">
        <v>361</v>
      </c>
      <c r="D630" s="83">
        <v>28.0</v>
      </c>
      <c r="E630" s="91">
        <v>12931.0</v>
      </c>
      <c r="F630" s="746" t="s">
        <v>7715</v>
      </c>
      <c r="G630" s="97" t="s">
        <v>7717</v>
      </c>
      <c r="H630" s="588">
        <v>8.7764440484E10</v>
      </c>
      <c r="I630" s="83" t="s">
        <v>71</v>
      </c>
      <c r="J630" s="83"/>
      <c r="K630" s="83" t="s">
        <v>396</v>
      </c>
      <c r="L630" s="89" t="s">
        <v>7719</v>
      </c>
    </row>
    <row r="631" ht="21.75" customHeight="1">
      <c r="A631" s="76" t="s">
        <v>83</v>
      </c>
      <c r="B631" s="76" t="s">
        <v>55</v>
      </c>
      <c r="C631" s="76" t="s">
        <v>361</v>
      </c>
      <c r="D631" s="83">
        <v>29.0</v>
      </c>
      <c r="E631" s="91">
        <v>7406.0</v>
      </c>
      <c r="F631" s="746" t="s">
        <v>7720</v>
      </c>
      <c r="G631" s="97" t="s">
        <v>7721</v>
      </c>
      <c r="H631" s="588">
        <v>8.95414066655E11</v>
      </c>
      <c r="I631" s="83" t="s">
        <v>70</v>
      </c>
      <c r="J631" s="83"/>
      <c r="K631" s="83" t="s">
        <v>396</v>
      </c>
      <c r="L631" s="180" t="s">
        <v>7722</v>
      </c>
    </row>
    <row r="632" ht="21.75" customHeight="1">
      <c r="A632" s="76" t="s">
        <v>83</v>
      </c>
      <c r="B632" s="76" t="s">
        <v>55</v>
      </c>
      <c r="C632" s="76" t="s">
        <v>361</v>
      </c>
      <c r="D632" s="83">
        <v>30.0</v>
      </c>
      <c r="E632" s="91">
        <v>15915.0</v>
      </c>
      <c r="F632" s="746" t="s">
        <v>3157</v>
      </c>
      <c r="G632" s="97" t="s">
        <v>7015</v>
      </c>
      <c r="H632" s="588">
        <v>8.2170365019E10</v>
      </c>
      <c r="I632" s="83" t="s">
        <v>70</v>
      </c>
      <c r="J632" s="83"/>
      <c r="K632" s="83" t="s">
        <v>396</v>
      </c>
      <c r="L632" s="180" t="s">
        <v>7723</v>
      </c>
    </row>
    <row r="633" ht="21.75" customHeight="1">
      <c r="A633" s="76" t="s">
        <v>83</v>
      </c>
      <c r="B633" s="76" t="s">
        <v>55</v>
      </c>
      <c r="C633" s="76" t="s">
        <v>361</v>
      </c>
      <c r="D633" s="83">
        <v>31.0</v>
      </c>
      <c r="E633" s="91" t="s">
        <v>7134</v>
      </c>
      <c r="F633" s="97" t="s">
        <v>7135</v>
      </c>
      <c r="G633" s="97" t="s">
        <v>635</v>
      </c>
      <c r="H633" s="91" t="s">
        <v>7136</v>
      </c>
      <c r="I633" s="83" t="s">
        <v>70</v>
      </c>
      <c r="J633" s="83" t="s">
        <v>272</v>
      </c>
      <c r="K633" s="83" t="s">
        <v>5379</v>
      </c>
      <c r="L633" s="89" t="s">
        <v>7731</v>
      </c>
    </row>
    <row r="634" ht="21.75" customHeight="1">
      <c r="A634" s="76" t="s">
        <v>83</v>
      </c>
      <c r="B634" s="76" t="s">
        <v>55</v>
      </c>
      <c r="C634" s="76" t="s">
        <v>361</v>
      </c>
      <c r="D634" s="83">
        <v>32.0</v>
      </c>
      <c r="E634" s="91" t="s">
        <v>6959</v>
      </c>
      <c r="F634" s="97" t="s">
        <v>6960</v>
      </c>
      <c r="G634" s="97" t="s">
        <v>6961</v>
      </c>
      <c r="H634" s="91" t="s">
        <v>6962</v>
      </c>
      <c r="I634" s="83" t="s">
        <v>70</v>
      </c>
      <c r="J634" s="83" t="s">
        <v>272</v>
      </c>
      <c r="K634" s="83" t="s">
        <v>396</v>
      </c>
      <c r="L634" s="89" t="s">
        <v>7737</v>
      </c>
    </row>
    <row r="635" ht="21.75" customHeight="1">
      <c r="A635" s="76" t="s">
        <v>83</v>
      </c>
      <c r="B635" s="76" t="s">
        <v>55</v>
      </c>
      <c r="C635" s="76" t="s">
        <v>361</v>
      </c>
      <c r="D635" s="83">
        <v>33.0</v>
      </c>
      <c r="E635" s="91" t="s">
        <v>6963</v>
      </c>
      <c r="F635" s="97" t="s">
        <v>6964</v>
      </c>
      <c r="G635" s="97" t="s">
        <v>6965</v>
      </c>
      <c r="H635" s="91" t="s">
        <v>6966</v>
      </c>
      <c r="I635" s="83" t="s">
        <v>5377</v>
      </c>
      <c r="J635" s="83" t="s">
        <v>272</v>
      </c>
      <c r="K635" s="83" t="s">
        <v>5379</v>
      </c>
      <c r="L635" s="89" t="s">
        <v>7243</v>
      </c>
    </row>
    <row r="636" ht="21.75" customHeight="1">
      <c r="A636" s="76" t="s">
        <v>83</v>
      </c>
      <c r="B636" s="76" t="s">
        <v>55</v>
      </c>
      <c r="C636" s="76" t="s">
        <v>361</v>
      </c>
      <c r="D636" s="83">
        <v>34.0</v>
      </c>
      <c r="E636" s="91" t="s">
        <v>6972</v>
      </c>
      <c r="F636" s="97" t="s">
        <v>6974</v>
      </c>
      <c r="G636" s="97" t="s">
        <v>6975</v>
      </c>
      <c r="H636" s="91" t="s">
        <v>6976</v>
      </c>
      <c r="I636" s="83" t="s">
        <v>5377</v>
      </c>
      <c r="J636" s="83" t="s">
        <v>272</v>
      </c>
      <c r="K636" s="83" t="s">
        <v>5379</v>
      </c>
      <c r="L636" s="89" t="s">
        <v>7236</v>
      </c>
    </row>
    <row r="637" ht="21.75" customHeight="1">
      <c r="A637" s="76" t="s">
        <v>83</v>
      </c>
      <c r="B637" s="76" t="s">
        <v>55</v>
      </c>
      <c r="C637" s="76" t="s">
        <v>361</v>
      </c>
      <c r="D637" s="83">
        <v>35.0</v>
      </c>
      <c r="E637" s="91" t="s">
        <v>6876</v>
      </c>
      <c r="F637" s="97" t="s">
        <v>6877</v>
      </c>
      <c r="G637" s="97" t="s">
        <v>6878</v>
      </c>
      <c r="H637" s="91" t="s">
        <v>6879</v>
      </c>
      <c r="I637" s="83" t="s">
        <v>5377</v>
      </c>
      <c r="J637" s="83" t="s">
        <v>272</v>
      </c>
      <c r="K637" s="83" t="s">
        <v>5379</v>
      </c>
      <c r="L637" s="89" t="s">
        <v>7691</v>
      </c>
    </row>
    <row r="638" ht="21.75" customHeight="1">
      <c r="A638" s="76" t="s">
        <v>83</v>
      </c>
      <c r="B638" s="76" t="s">
        <v>55</v>
      </c>
      <c r="C638" s="76" t="s">
        <v>361</v>
      </c>
      <c r="D638" s="83">
        <v>36.0</v>
      </c>
      <c r="E638" s="91" t="s">
        <v>6884</v>
      </c>
      <c r="F638" s="97" t="s">
        <v>6885</v>
      </c>
      <c r="G638" s="97" t="s">
        <v>6887</v>
      </c>
      <c r="H638" s="91" t="s">
        <v>6888</v>
      </c>
      <c r="I638" s="83" t="s">
        <v>5377</v>
      </c>
      <c r="J638" s="83" t="s">
        <v>272</v>
      </c>
      <c r="K638" s="83" t="s">
        <v>5379</v>
      </c>
      <c r="L638" s="89" t="s">
        <v>7744</v>
      </c>
    </row>
    <row r="639" ht="21.75" customHeight="1">
      <c r="A639" s="76" t="s">
        <v>83</v>
      </c>
      <c r="B639" s="76" t="s">
        <v>55</v>
      </c>
      <c r="C639" s="76" t="s">
        <v>361</v>
      </c>
      <c r="D639" s="83">
        <v>37.0</v>
      </c>
      <c r="E639" s="91" t="s">
        <v>6895</v>
      </c>
      <c r="F639" s="97" t="s">
        <v>6896</v>
      </c>
      <c r="G639" s="97" t="s">
        <v>6897</v>
      </c>
      <c r="H639" s="91" t="s">
        <v>6898</v>
      </c>
      <c r="I639" s="83" t="s">
        <v>5377</v>
      </c>
      <c r="J639" s="83" t="s">
        <v>272</v>
      </c>
      <c r="K639" s="83" t="s">
        <v>5379</v>
      </c>
      <c r="L639" s="89" t="s">
        <v>7236</v>
      </c>
    </row>
    <row r="640" ht="21.75" customHeight="1">
      <c r="A640" s="76" t="s">
        <v>83</v>
      </c>
      <c r="B640" s="76" t="s">
        <v>55</v>
      </c>
      <c r="C640" s="76" t="s">
        <v>361</v>
      </c>
      <c r="D640" s="83">
        <v>38.0</v>
      </c>
      <c r="E640" s="91" t="s">
        <v>7357</v>
      </c>
      <c r="F640" s="97" t="s">
        <v>7358</v>
      </c>
      <c r="G640" s="97" t="s">
        <v>7359</v>
      </c>
      <c r="H640" s="91" t="s">
        <v>7360</v>
      </c>
      <c r="I640" s="83" t="s">
        <v>5377</v>
      </c>
      <c r="J640" s="83" t="s">
        <v>272</v>
      </c>
      <c r="K640" s="83" t="s">
        <v>5379</v>
      </c>
      <c r="L640" s="89" t="s">
        <v>7236</v>
      </c>
    </row>
    <row r="641" ht="21.75" customHeight="1">
      <c r="A641" s="76" t="s">
        <v>83</v>
      </c>
      <c r="B641" s="76" t="s">
        <v>55</v>
      </c>
      <c r="C641" s="76" t="s">
        <v>361</v>
      </c>
      <c r="D641" s="83">
        <v>39.0</v>
      </c>
      <c r="E641" s="91" t="s">
        <v>6901</v>
      </c>
      <c r="F641" s="97" t="s">
        <v>6902</v>
      </c>
      <c r="G641" s="97" t="s">
        <v>6682</v>
      </c>
      <c r="H641" s="91" t="s">
        <v>6903</v>
      </c>
      <c r="I641" s="83" t="s">
        <v>71</v>
      </c>
      <c r="J641" s="83" t="s">
        <v>272</v>
      </c>
      <c r="K641" s="83" t="s">
        <v>396</v>
      </c>
      <c r="L641" s="89" t="s">
        <v>7756</v>
      </c>
    </row>
    <row r="642" ht="21.75" customHeight="1">
      <c r="A642" s="76" t="s">
        <v>83</v>
      </c>
      <c r="B642" s="76" t="s">
        <v>55</v>
      </c>
      <c r="C642" s="76" t="s">
        <v>361</v>
      </c>
      <c r="D642" s="83">
        <v>40.0</v>
      </c>
      <c r="E642" s="91" t="s">
        <v>7757</v>
      </c>
      <c r="F642" s="97" t="s">
        <v>7758</v>
      </c>
      <c r="G642" s="97" t="s">
        <v>7759</v>
      </c>
      <c r="H642" s="91" t="s">
        <v>7760</v>
      </c>
      <c r="I642" s="83" t="s">
        <v>70</v>
      </c>
      <c r="J642" s="83" t="s">
        <v>272</v>
      </c>
      <c r="K642" s="83" t="s">
        <v>5379</v>
      </c>
      <c r="L642" s="89" t="s">
        <v>7761</v>
      </c>
    </row>
    <row r="643" ht="21.75" customHeight="1">
      <c r="A643" s="76" t="s">
        <v>83</v>
      </c>
      <c r="B643" s="76" t="s">
        <v>55</v>
      </c>
      <c r="C643" s="76" t="s">
        <v>361</v>
      </c>
      <c r="D643" s="83">
        <v>41.0</v>
      </c>
      <c r="E643" s="91" t="s">
        <v>6909</v>
      </c>
      <c r="F643" s="97" t="s">
        <v>6911</v>
      </c>
      <c r="G643" s="97" t="s">
        <v>5122</v>
      </c>
      <c r="H643" s="91" t="s">
        <v>6913</v>
      </c>
      <c r="I643" s="83" t="s">
        <v>5377</v>
      </c>
      <c r="J643" s="83" t="s">
        <v>272</v>
      </c>
      <c r="K643" s="83" t="s">
        <v>5379</v>
      </c>
      <c r="L643" s="89" t="s">
        <v>7366</v>
      </c>
    </row>
    <row r="644" ht="21.75" customHeight="1">
      <c r="A644" s="76" t="s">
        <v>83</v>
      </c>
      <c r="B644" s="76" t="s">
        <v>55</v>
      </c>
      <c r="C644" s="76" t="s">
        <v>316</v>
      </c>
      <c r="D644" s="83">
        <v>1.0</v>
      </c>
      <c r="E644" s="91" t="s">
        <v>6838</v>
      </c>
      <c r="F644" s="746" t="s">
        <v>3332</v>
      </c>
      <c r="G644" s="97" t="s">
        <v>7772</v>
      </c>
      <c r="H644" s="588">
        <v>8.787815405E10</v>
      </c>
      <c r="I644" s="83" t="s">
        <v>71</v>
      </c>
      <c r="J644" s="83"/>
      <c r="K644" s="83" t="s">
        <v>396</v>
      </c>
      <c r="L644" s="89" t="s">
        <v>7775</v>
      </c>
    </row>
    <row r="645" ht="21.75" customHeight="1">
      <c r="A645" s="76" t="s">
        <v>83</v>
      </c>
      <c r="B645" s="76" t="s">
        <v>55</v>
      </c>
      <c r="C645" s="76" t="s">
        <v>316</v>
      </c>
      <c r="D645" s="83">
        <v>2.0</v>
      </c>
      <c r="E645" s="91" t="s">
        <v>7064</v>
      </c>
      <c r="F645" s="746" t="s">
        <v>7776</v>
      </c>
      <c r="G645" s="97" t="s">
        <v>7777</v>
      </c>
      <c r="H645" s="588" t="s">
        <v>7778</v>
      </c>
      <c r="I645" s="83" t="s">
        <v>71</v>
      </c>
      <c r="J645" s="83"/>
      <c r="K645" s="83" t="s">
        <v>396</v>
      </c>
      <c r="L645" s="180" t="s">
        <v>7786</v>
      </c>
    </row>
    <row r="646" ht="21.75" customHeight="1">
      <c r="A646" s="76" t="s">
        <v>83</v>
      </c>
      <c r="B646" s="76" t="s">
        <v>55</v>
      </c>
      <c r="C646" s="76" t="s">
        <v>316</v>
      </c>
      <c r="D646" s="83">
        <v>3.0</v>
      </c>
      <c r="E646" s="91">
        <v>12017.0</v>
      </c>
      <c r="F646" s="746" t="s">
        <v>7787</v>
      </c>
      <c r="G646" s="97" t="s">
        <v>7788</v>
      </c>
      <c r="H646" s="588">
        <v>8.5155185188E10</v>
      </c>
      <c r="I646" s="83" t="s">
        <v>71</v>
      </c>
      <c r="J646" s="83"/>
      <c r="K646" s="83" t="s">
        <v>396</v>
      </c>
      <c r="L646" s="89" t="s">
        <v>7789</v>
      </c>
    </row>
    <row r="647" ht="21.75" customHeight="1">
      <c r="A647" s="76" t="s">
        <v>83</v>
      </c>
      <c r="B647" s="76" t="s">
        <v>55</v>
      </c>
      <c r="C647" s="76" t="s">
        <v>316</v>
      </c>
      <c r="D647" s="83">
        <v>4.0</v>
      </c>
      <c r="E647" s="91">
        <v>1969.0</v>
      </c>
      <c r="F647" s="746" t="s">
        <v>7790</v>
      </c>
      <c r="G647" s="97" t="s">
        <v>7791</v>
      </c>
      <c r="H647" s="588">
        <v>8.5371568868E10</v>
      </c>
      <c r="I647" s="83" t="s">
        <v>71</v>
      </c>
      <c r="J647" s="83"/>
      <c r="K647" s="83" t="s">
        <v>396</v>
      </c>
      <c r="L647" s="89" t="s">
        <v>7792</v>
      </c>
    </row>
    <row r="648" ht="21.75" customHeight="1">
      <c r="A648" s="76" t="s">
        <v>83</v>
      </c>
      <c r="B648" s="76" t="s">
        <v>55</v>
      </c>
      <c r="C648" s="76" t="s">
        <v>316</v>
      </c>
      <c r="D648" s="83">
        <v>5.0</v>
      </c>
      <c r="E648" s="91" t="s">
        <v>1916</v>
      </c>
      <c r="F648" s="97" t="s">
        <v>1917</v>
      </c>
      <c r="G648" s="479" t="s">
        <v>1918</v>
      </c>
      <c r="H648" s="91" t="s">
        <v>1920</v>
      </c>
      <c r="I648" s="83" t="s">
        <v>71</v>
      </c>
      <c r="J648" s="83" t="s">
        <v>382</v>
      </c>
      <c r="K648" s="83" t="s">
        <v>396</v>
      </c>
      <c r="L648" s="743" t="s">
        <v>7798</v>
      </c>
    </row>
    <row r="649" ht="21.75" customHeight="1">
      <c r="A649" s="76" t="s">
        <v>83</v>
      </c>
      <c r="B649" s="76" t="s">
        <v>55</v>
      </c>
      <c r="C649" s="76" t="s">
        <v>316</v>
      </c>
      <c r="D649" s="83">
        <v>6.0</v>
      </c>
      <c r="E649" s="76" t="s">
        <v>2665</v>
      </c>
      <c r="F649" s="88" t="s">
        <v>2666</v>
      </c>
      <c r="G649" s="96" t="s">
        <v>2666</v>
      </c>
      <c r="H649" s="76" t="s">
        <v>2667</v>
      </c>
      <c r="I649" s="83" t="s">
        <v>71</v>
      </c>
      <c r="J649" s="83" t="s">
        <v>382</v>
      </c>
      <c r="K649" s="83" t="s">
        <v>5379</v>
      </c>
      <c r="L649" s="743" t="s">
        <v>7799</v>
      </c>
    </row>
    <row r="650" ht="21.75" customHeight="1">
      <c r="A650" s="76" t="s">
        <v>83</v>
      </c>
      <c r="B650" s="76" t="s">
        <v>55</v>
      </c>
      <c r="C650" s="76" t="s">
        <v>316</v>
      </c>
      <c r="D650" s="83">
        <v>7.0</v>
      </c>
      <c r="E650" s="91" t="s">
        <v>2703</v>
      </c>
      <c r="F650" s="97" t="s">
        <v>2704</v>
      </c>
      <c r="G650" s="97" t="s">
        <v>2705</v>
      </c>
      <c r="H650" s="91" t="s">
        <v>2706</v>
      </c>
      <c r="I650" s="83" t="s">
        <v>71</v>
      </c>
      <c r="J650" s="83" t="s">
        <v>382</v>
      </c>
      <c r="K650" s="83" t="s">
        <v>396</v>
      </c>
      <c r="L650" s="743" t="s">
        <v>7805</v>
      </c>
    </row>
    <row r="651" ht="21.75" customHeight="1">
      <c r="A651" s="76" t="s">
        <v>83</v>
      </c>
      <c r="B651" s="76" t="s">
        <v>55</v>
      </c>
      <c r="C651" s="76" t="s">
        <v>316</v>
      </c>
      <c r="D651" s="83">
        <v>8.0</v>
      </c>
      <c r="E651" s="91" t="s">
        <v>5979</v>
      </c>
      <c r="F651" s="97" t="s">
        <v>5980</v>
      </c>
      <c r="G651" s="97" t="s">
        <v>5981</v>
      </c>
      <c r="H651" s="91" t="s">
        <v>5982</v>
      </c>
      <c r="I651" s="83" t="s">
        <v>71</v>
      </c>
      <c r="J651" s="83" t="s">
        <v>382</v>
      </c>
      <c r="K651" s="83" t="s">
        <v>5379</v>
      </c>
      <c r="L651" s="743" t="s">
        <v>5896</v>
      </c>
    </row>
    <row r="652" ht="21.75" customHeight="1">
      <c r="A652" s="76" t="s">
        <v>83</v>
      </c>
      <c r="B652" s="76" t="s">
        <v>55</v>
      </c>
      <c r="C652" s="76" t="s">
        <v>316</v>
      </c>
      <c r="D652" s="83">
        <v>9.0</v>
      </c>
      <c r="E652" s="91" t="s">
        <v>7405</v>
      </c>
      <c r="F652" s="97" t="s">
        <v>7406</v>
      </c>
      <c r="G652" s="97" t="s">
        <v>7407</v>
      </c>
      <c r="H652" s="91" t="s">
        <v>7409</v>
      </c>
      <c r="I652" s="83" t="s">
        <v>5377</v>
      </c>
      <c r="J652" s="83" t="s">
        <v>272</v>
      </c>
      <c r="K652" s="83" t="s">
        <v>5379</v>
      </c>
      <c r="L652" s="743" t="s">
        <v>6552</v>
      </c>
    </row>
    <row r="653" ht="21.75" customHeight="1">
      <c r="A653" s="76" t="s">
        <v>83</v>
      </c>
      <c r="B653" s="76" t="s">
        <v>55</v>
      </c>
      <c r="C653" s="76" t="s">
        <v>316</v>
      </c>
      <c r="D653" s="83">
        <v>10.0</v>
      </c>
      <c r="E653" s="91" t="s">
        <v>6387</v>
      </c>
      <c r="F653" s="97" t="s">
        <v>6388</v>
      </c>
      <c r="G653" s="97" t="s">
        <v>6389</v>
      </c>
      <c r="H653" s="91" t="s">
        <v>6391</v>
      </c>
      <c r="I653" s="83" t="s">
        <v>5377</v>
      </c>
      <c r="J653" s="83" t="s">
        <v>272</v>
      </c>
      <c r="K653" s="83" t="s">
        <v>5379</v>
      </c>
      <c r="L653" s="743" t="s">
        <v>7817</v>
      </c>
    </row>
    <row r="654" ht="21.75" customHeight="1">
      <c r="A654" s="76" t="s">
        <v>83</v>
      </c>
      <c r="B654" s="76" t="s">
        <v>55</v>
      </c>
      <c r="C654" s="76" t="s">
        <v>316</v>
      </c>
      <c r="D654" s="83">
        <v>11.0</v>
      </c>
      <c r="E654" s="91" t="s">
        <v>7421</v>
      </c>
      <c r="F654" s="97" t="s">
        <v>7422</v>
      </c>
      <c r="G654" s="97" t="s">
        <v>7423</v>
      </c>
      <c r="H654" s="91" t="s">
        <v>7424</v>
      </c>
      <c r="I654" s="83" t="s">
        <v>5377</v>
      </c>
      <c r="J654" s="83" t="s">
        <v>272</v>
      </c>
      <c r="K654" s="83" t="s">
        <v>5379</v>
      </c>
      <c r="L654" s="743" t="s">
        <v>7391</v>
      </c>
    </row>
    <row r="655" ht="21.75" customHeight="1">
      <c r="A655" s="76" t="s">
        <v>83</v>
      </c>
      <c r="B655" s="76" t="s">
        <v>55</v>
      </c>
      <c r="C655" s="76" t="s">
        <v>316</v>
      </c>
      <c r="D655" s="83">
        <v>12.0</v>
      </c>
      <c r="E655" s="91" t="s">
        <v>7431</v>
      </c>
      <c r="F655" s="97" t="s">
        <v>7432</v>
      </c>
      <c r="G655" s="97" t="s">
        <v>7434</v>
      </c>
      <c r="H655" s="91" t="s">
        <v>7435</v>
      </c>
      <c r="I655" s="83" t="s">
        <v>5377</v>
      </c>
      <c r="J655" s="83" t="s">
        <v>272</v>
      </c>
      <c r="K655" s="83" t="s">
        <v>5379</v>
      </c>
      <c r="L655" s="743" t="s">
        <v>7744</v>
      </c>
    </row>
    <row r="656" ht="21.75" customHeight="1">
      <c r="A656" s="76" t="s">
        <v>83</v>
      </c>
      <c r="B656" s="76" t="s">
        <v>55</v>
      </c>
      <c r="C656" s="76" t="s">
        <v>316</v>
      </c>
      <c r="D656" s="83">
        <v>13.0</v>
      </c>
      <c r="E656" s="91" t="s">
        <v>5990</v>
      </c>
      <c r="F656" s="97" t="s">
        <v>5991</v>
      </c>
      <c r="G656" s="97" t="s">
        <v>5992</v>
      </c>
      <c r="H656" s="91" t="s">
        <v>5993</v>
      </c>
      <c r="I656" s="83" t="s">
        <v>70</v>
      </c>
      <c r="J656" s="83" t="s">
        <v>272</v>
      </c>
      <c r="K656" s="83" t="s">
        <v>396</v>
      </c>
      <c r="L656" s="743" t="s">
        <v>7828</v>
      </c>
    </row>
    <row r="657" ht="21.75" customHeight="1">
      <c r="A657" s="76" t="s">
        <v>83</v>
      </c>
      <c r="B657" s="76" t="s">
        <v>55</v>
      </c>
      <c r="C657" s="76" t="s">
        <v>316</v>
      </c>
      <c r="D657" s="83">
        <v>14.0</v>
      </c>
      <c r="E657" s="91" t="s">
        <v>7437</v>
      </c>
      <c r="F657" s="97" t="s">
        <v>7439</v>
      </c>
      <c r="G657" s="97" t="s">
        <v>7441</v>
      </c>
      <c r="H657" s="91" t="s">
        <v>7443</v>
      </c>
      <c r="I657" s="83" t="s">
        <v>5377</v>
      </c>
      <c r="J657" s="83" t="s">
        <v>272</v>
      </c>
      <c r="K657" s="83" t="s">
        <v>5379</v>
      </c>
      <c r="L657" s="743" t="s">
        <v>7236</v>
      </c>
    </row>
    <row r="658" ht="21.75" customHeight="1">
      <c r="A658" s="76" t="s">
        <v>83</v>
      </c>
      <c r="B658" s="76" t="s">
        <v>55</v>
      </c>
      <c r="C658" s="76" t="s">
        <v>316</v>
      </c>
      <c r="D658" s="83">
        <v>15.0</v>
      </c>
      <c r="E658" s="91" t="s">
        <v>2449</v>
      </c>
      <c r="F658" s="97" t="s">
        <v>2450</v>
      </c>
      <c r="G658" s="97" t="s">
        <v>2450</v>
      </c>
      <c r="H658" s="91" t="s">
        <v>2451</v>
      </c>
      <c r="I658" s="83" t="s">
        <v>71</v>
      </c>
      <c r="J658" s="83" t="s">
        <v>272</v>
      </c>
      <c r="K658" s="83" t="s">
        <v>5379</v>
      </c>
      <c r="L658" s="743" t="s">
        <v>7837</v>
      </c>
    </row>
    <row r="659" ht="21.75" customHeight="1">
      <c r="A659" s="76" t="s">
        <v>83</v>
      </c>
      <c r="B659" s="76" t="s">
        <v>55</v>
      </c>
      <c r="C659" s="76" t="s">
        <v>316</v>
      </c>
      <c r="D659" s="83">
        <v>16.0</v>
      </c>
      <c r="E659" s="91" t="s">
        <v>5432</v>
      </c>
      <c r="F659" s="97" t="s">
        <v>5433</v>
      </c>
      <c r="G659" s="97" t="s">
        <v>5435</v>
      </c>
      <c r="H659" s="91" t="s">
        <v>5436</v>
      </c>
      <c r="I659" s="83" t="s">
        <v>5377</v>
      </c>
      <c r="J659" s="83" t="s">
        <v>382</v>
      </c>
      <c r="K659" s="83" t="s">
        <v>5379</v>
      </c>
      <c r="L659" s="743" t="s">
        <v>7306</v>
      </c>
    </row>
    <row r="660" ht="21.75" customHeight="1">
      <c r="A660" s="76" t="s">
        <v>83</v>
      </c>
      <c r="B660" s="76" t="s">
        <v>55</v>
      </c>
      <c r="C660" s="76" t="s">
        <v>316</v>
      </c>
      <c r="D660" s="83">
        <v>17.0</v>
      </c>
      <c r="E660" s="91" t="s">
        <v>6514</v>
      </c>
      <c r="F660" s="97" t="s">
        <v>6515</v>
      </c>
      <c r="G660" s="97" t="s">
        <v>6516</v>
      </c>
      <c r="H660" s="91" t="s">
        <v>6518</v>
      </c>
      <c r="I660" s="83" t="s">
        <v>70</v>
      </c>
      <c r="J660" s="83" t="s">
        <v>272</v>
      </c>
      <c r="K660" s="83" t="s">
        <v>396</v>
      </c>
      <c r="L660" s="743" t="s">
        <v>7844</v>
      </c>
    </row>
    <row r="661" ht="21.75" customHeight="1">
      <c r="A661" s="76" t="s">
        <v>83</v>
      </c>
      <c r="B661" s="76" t="s">
        <v>55</v>
      </c>
      <c r="C661" s="76" t="s">
        <v>316</v>
      </c>
      <c r="D661" s="83">
        <v>18.0</v>
      </c>
      <c r="E661" s="91" t="s">
        <v>6508</v>
      </c>
      <c r="F661" s="97" t="s">
        <v>6509</v>
      </c>
      <c r="G661" s="97" t="s">
        <v>6510</v>
      </c>
      <c r="H661" s="91" t="s">
        <v>6511</v>
      </c>
      <c r="I661" s="83" t="s">
        <v>5377</v>
      </c>
      <c r="J661" s="83" t="s">
        <v>272</v>
      </c>
      <c r="K661" s="83" t="s">
        <v>5379</v>
      </c>
      <c r="L661" s="743" t="s">
        <v>7847</v>
      </c>
    </row>
    <row r="662" ht="21.75" customHeight="1">
      <c r="A662" s="76" t="s">
        <v>83</v>
      </c>
      <c r="B662" s="76" t="s">
        <v>55</v>
      </c>
      <c r="C662" s="76" t="s">
        <v>316</v>
      </c>
      <c r="D662" s="83">
        <v>20.0</v>
      </c>
      <c r="E662" s="76" t="s">
        <v>2116</v>
      </c>
      <c r="F662" s="88" t="s">
        <v>7589</v>
      </c>
      <c r="G662" s="88" t="s">
        <v>7589</v>
      </c>
      <c r="H662" s="76" t="s">
        <v>2116</v>
      </c>
      <c r="I662" s="83" t="s">
        <v>70</v>
      </c>
      <c r="J662" s="83" t="s">
        <v>5951</v>
      </c>
      <c r="K662" s="83" t="s">
        <v>396</v>
      </c>
      <c r="L662" s="743" t="s">
        <v>7852</v>
      </c>
    </row>
    <row r="663" ht="21.75" customHeight="1">
      <c r="A663" s="76" t="s">
        <v>83</v>
      </c>
      <c r="B663" s="76" t="s">
        <v>55</v>
      </c>
      <c r="C663" s="76" t="s">
        <v>316</v>
      </c>
      <c r="D663" s="83">
        <v>21.0</v>
      </c>
      <c r="E663" s="76" t="s">
        <v>2116</v>
      </c>
      <c r="F663" s="88" t="s">
        <v>2582</v>
      </c>
      <c r="G663" s="88" t="s">
        <v>2582</v>
      </c>
      <c r="H663" s="76" t="s">
        <v>2116</v>
      </c>
      <c r="I663" s="83" t="s">
        <v>70</v>
      </c>
      <c r="J663" s="83" t="s">
        <v>5951</v>
      </c>
      <c r="K663" s="83" t="s">
        <v>396</v>
      </c>
      <c r="L663" s="743" t="s">
        <v>7859</v>
      </c>
    </row>
    <row r="664" ht="21.75" customHeight="1">
      <c r="A664" s="76" t="s">
        <v>83</v>
      </c>
      <c r="B664" s="76" t="s">
        <v>55</v>
      </c>
      <c r="C664" s="76" t="s">
        <v>316</v>
      </c>
      <c r="D664" s="83">
        <v>22.0</v>
      </c>
      <c r="E664" s="91" t="s">
        <v>7094</v>
      </c>
      <c r="F664" s="97" t="s">
        <v>7095</v>
      </c>
      <c r="G664" s="97" t="s">
        <v>7095</v>
      </c>
      <c r="H664" s="91" t="s">
        <v>7096</v>
      </c>
      <c r="I664" s="83" t="s">
        <v>5377</v>
      </c>
      <c r="J664" s="83" t="s">
        <v>272</v>
      </c>
      <c r="K664" s="83" t="s">
        <v>5379</v>
      </c>
      <c r="L664" s="743" t="s">
        <v>7860</v>
      </c>
    </row>
    <row r="665" ht="21.75" customHeight="1">
      <c r="A665" s="76" t="s">
        <v>83</v>
      </c>
      <c r="B665" s="76" t="s">
        <v>55</v>
      </c>
      <c r="C665" s="76" t="s">
        <v>316</v>
      </c>
      <c r="D665" s="83">
        <v>23.0</v>
      </c>
      <c r="E665" s="91" t="s">
        <v>7099</v>
      </c>
      <c r="F665" s="97" t="s">
        <v>7101</v>
      </c>
      <c r="G665" s="97" t="s">
        <v>7103</v>
      </c>
      <c r="H665" s="91" t="s">
        <v>7105</v>
      </c>
      <c r="I665" s="83" t="s">
        <v>5377</v>
      </c>
      <c r="J665" s="83" t="s">
        <v>272</v>
      </c>
      <c r="K665" s="83" t="s">
        <v>5379</v>
      </c>
      <c r="L665" s="743" t="s">
        <v>7865</v>
      </c>
    </row>
    <row r="666" ht="21.75" customHeight="1">
      <c r="A666" s="76" t="s">
        <v>83</v>
      </c>
      <c r="B666" s="76" t="s">
        <v>55</v>
      </c>
      <c r="C666" s="76" t="s">
        <v>316</v>
      </c>
      <c r="D666" s="83">
        <v>24.0</v>
      </c>
      <c r="E666" s="91" t="s">
        <v>7108</v>
      </c>
      <c r="F666" s="97" t="s">
        <v>7109</v>
      </c>
      <c r="G666" s="97" t="s">
        <v>7110</v>
      </c>
      <c r="H666" s="91" t="s">
        <v>7111</v>
      </c>
      <c r="I666" s="83" t="s">
        <v>5377</v>
      </c>
      <c r="J666" s="83" t="s">
        <v>272</v>
      </c>
      <c r="K666" s="83" t="s">
        <v>5379</v>
      </c>
      <c r="L666" s="743" t="s">
        <v>7365</v>
      </c>
    </row>
    <row r="667" ht="21.75" customHeight="1">
      <c r="A667" s="76" t="s">
        <v>83</v>
      </c>
      <c r="B667" s="76" t="s">
        <v>55</v>
      </c>
      <c r="C667" s="76" t="s">
        <v>316</v>
      </c>
      <c r="D667" s="83">
        <v>25.0</v>
      </c>
      <c r="E667" s="91" t="s">
        <v>7113</v>
      </c>
      <c r="F667" s="97" t="s">
        <v>7114</v>
      </c>
      <c r="G667" s="97" t="s">
        <v>7115</v>
      </c>
      <c r="H667" s="91" t="s">
        <v>7116</v>
      </c>
      <c r="I667" s="83" t="s">
        <v>5377</v>
      </c>
      <c r="J667" s="83" t="s">
        <v>272</v>
      </c>
      <c r="K667" s="83" t="s">
        <v>5379</v>
      </c>
      <c r="L667" s="743" t="s">
        <v>6555</v>
      </c>
    </row>
    <row r="668" ht="21.75" customHeight="1">
      <c r="A668" s="76" t="s">
        <v>83</v>
      </c>
      <c r="B668" s="76" t="s">
        <v>55</v>
      </c>
      <c r="C668" s="76" t="s">
        <v>316</v>
      </c>
      <c r="D668" s="83">
        <v>26.0</v>
      </c>
      <c r="E668" s="91" t="s">
        <v>7123</v>
      </c>
      <c r="F668" s="97" t="s">
        <v>7124</v>
      </c>
      <c r="G668" s="97" t="s">
        <v>4480</v>
      </c>
      <c r="H668" s="91" t="s">
        <v>7126</v>
      </c>
      <c r="I668" s="83" t="s">
        <v>5377</v>
      </c>
      <c r="J668" s="83" t="s">
        <v>272</v>
      </c>
      <c r="K668" s="83" t="s">
        <v>5379</v>
      </c>
      <c r="L668" s="743" t="s">
        <v>7236</v>
      </c>
    </row>
    <row r="669" ht="21.75" customHeight="1">
      <c r="A669" s="76" t="s">
        <v>83</v>
      </c>
      <c r="B669" s="76" t="s">
        <v>55</v>
      </c>
      <c r="C669" s="76" t="s">
        <v>316</v>
      </c>
      <c r="D669" s="83">
        <v>27.0</v>
      </c>
      <c r="E669" s="91" t="s">
        <v>7128</v>
      </c>
      <c r="F669" s="97" t="s">
        <v>7129</v>
      </c>
      <c r="G669" s="97" t="s">
        <v>7130</v>
      </c>
      <c r="H669" s="91" t="s">
        <v>7131</v>
      </c>
      <c r="I669" s="83" t="s">
        <v>70</v>
      </c>
      <c r="J669" s="83" t="s">
        <v>272</v>
      </c>
      <c r="K669" s="83" t="s">
        <v>396</v>
      </c>
      <c r="L669" s="743" t="s">
        <v>7876</v>
      </c>
    </row>
    <row r="670" ht="21.75" customHeight="1">
      <c r="A670" s="76" t="s">
        <v>83</v>
      </c>
      <c r="B670" s="76" t="s">
        <v>55</v>
      </c>
      <c r="C670" s="76" t="s">
        <v>308</v>
      </c>
      <c r="D670" s="83">
        <v>1.0</v>
      </c>
      <c r="E670" s="91" t="s">
        <v>6838</v>
      </c>
      <c r="F670" s="97" t="s">
        <v>6839</v>
      </c>
      <c r="G670" s="97" t="s">
        <v>6840</v>
      </c>
      <c r="H670" s="91" t="s">
        <v>6842</v>
      </c>
      <c r="I670" s="83" t="s">
        <v>5377</v>
      </c>
      <c r="J670" s="83" t="s">
        <v>272</v>
      </c>
      <c r="K670" s="83" t="s">
        <v>5379</v>
      </c>
      <c r="L670" s="743" t="s">
        <v>7236</v>
      </c>
    </row>
    <row r="671" ht="21.75" customHeight="1">
      <c r="A671" s="76" t="s">
        <v>83</v>
      </c>
      <c r="B671" s="76" t="s">
        <v>55</v>
      </c>
      <c r="C671" s="76" t="s">
        <v>308</v>
      </c>
      <c r="D671" s="83">
        <v>2.0</v>
      </c>
      <c r="E671" s="91" t="s">
        <v>7064</v>
      </c>
      <c r="F671" s="97" t="s">
        <v>7066</v>
      </c>
      <c r="G671" s="97" t="s">
        <v>253</v>
      </c>
      <c r="H671" s="91" t="s">
        <v>7069</v>
      </c>
      <c r="I671" s="83" t="s">
        <v>5377</v>
      </c>
      <c r="J671" s="83" t="s">
        <v>272</v>
      </c>
      <c r="K671" s="83" t="s">
        <v>5379</v>
      </c>
      <c r="L671" s="743" t="s">
        <v>7877</v>
      </c>
    </row>
    <row r="672" ht="21.75" customHeight="1">
      <c r="A672" s="76" t="s">
        <v>83</v>
      </c>
      <c r="B672" s="76" t="s">
        <v>55</v>
      </c>
      <c r="C672" s="76" t="s">
        <v>308</v>
      </c>
      <c r="D672" s="83">
        <v>3.0</v>
      </c>
      <c r="E672" s="91" t="s">
        <v>7541</v>
      </c>
      <c r="F672" s="97" t="s">
        <v>7543</v>
      </c>
      <c r="G672" s="97" t="s">
        <v>7544</v>
      </c>
      <c r="H672" s="91" t="s">
        <v>7545</v>
      </c>
      <c r="I672" s="83" t="s">
        <v>5377</v>
      </c>
      <c r="J672" s="83" t="s">
        <v>272</v>
      </c>
      <c r="K672" s="83" t="s">
        <v>5379</v>
      </c>
      <c r="L672" s="743" t="s">
        <v>7884</v>
      </c>
    </row>
    <row r="673" ht="21.75" customHeight="1">
      <c r="A673" s="76" t="s">
        <v>83</v>
      </c>
      <c r="B673" s="76" t="s">
        <v>55</v>
      </c>
      <c r="C673" s="76" t="s">
        <v>308</v>
      </c>
      <c r="D673" s="83">
        <v>4.0</v>
      </c>
      <c r="E673" s="91" t="s">
        <v>7072</v>
      </c>
      <c r="F673" s="97" t="s">
        <v>7073</v>
      </c>
      <c r="G673" s="97" t="s">
        <v>7074</v>
      </c>
      <c r="H673" s="91" t="s">
        <v>7075</v>
      </c>
      <c r="I673" s="83" t="s">
        <v>5377</v>
      </c>
      <c r="J673" s="83" t="s">
        <v>272</v>
      </c>
      <c r="K673" s="83" t="s">
        <v>5379</v>
      </c>
      <c r="L673" s="743" t="s">
        <v>7236</v>
      </c>
    </row>
    <row r="674" ht="21.75" customHeight="1">
      <c r="A674" s="76" t="s">
        <v>83</v>
      </c>
      <c r="B674" s="76" t="s">
        <v>55</v>
      </c>
      <c r="C674" s="76" t="s">
        <v>308</v>
      </c>
      <c r="D674" s="83">
        <v>5.0</v>
      </c>
      <c r="E674" s="76" t="s">
        <v>7630</v>
      </c>
      <c r="F674" s="88" t="s">
        <v>7632</v>
      </c>
      <c r="G674" s="88" t="s">
        <v>7633</v>
      </c>
      <c r="H674" s="76" t="s">
        <v>7635</v>
      </c>
      <c r="I674" s="83" t="s">
        <v>71</v>
      </c>
      <c r="J674" s="83"/>
      <c r="K674" s="83" t="s">
        <v>396</v>
      </c>
      <c r="L674" s="743" t="s">
        <v>7890</v>
      </c>
    </row>
    <row r="675" ht="21.75" customHeight="1">
      <c r="A675" s="76" t="s">
        <v>83</v>
      </c>
      <c r="B675" s="76" t="s">
        <v>55</v>
      </c>
      <c r="C675" s="76" t="s">
        <v>308</v>
      </c>
      <c r="D675" s="83">
        <v>6.0</v>
      </c>
      <c r="E675" s="91" t="s">
        <v>6818</v>
      </c>
      <c r="F675" s="97" t="s">
        <v>6819</v>
      </c>
      <c r="G675" s="97" t="s">
        <v>6820</v>
      </c>
      <c r="H675" s="91" t="s">
        <v>6821</v>
      </c>
      <c r="I675" s="83" t="s">
        <v>5377</v>
      </c>
      <c r="J675" s="83" t="s">
        <v>272</v>
      </c>
      <c r="K675" s="83" t="s">
        <v>5379</v>
      </c>
      <c r="L675" s="743" t="s">
        <v>7236</v>
      </c>
    </row>
    <row r="676" ht="21.75" customHeight="1">
      <c r="A676" s="76" t="s">
        <v>83</v>
      </c>
      <c r="B676" s="76" t="s">
        <v>55</v>
      </c>
      <c r="C676" s="76" t="s">
        <v>308</v>
      </c>
      <c r="D676" s="83">
        <v>7.0</v>
      </c>
      <c r="E676" s="91" t="s">
        <v>6823</v>
      </c>
      <c r="F676" s="97" t="s">
        <v>6824</v>
      </c>
      <c r="G676" s="97" t="s">
        <v>6825</v>
      </c>
      <c r="H676" s="91" t="s">
        <v>6826</v>
      </c>
      <c r="I676" s="83" t="s">
        <v>70</v>
      </c>
      <c r="J676" s="83" t="s">
        <v>272</v>
      </c>
      <c r="K676" s="83" t="s">
        <v>396</v>
      </c>
      <c r="L676" s="743" t="s">
        <v>7899</v>
      </c>
    </row>
    <row r="677" ht="21.75" customHeight="1">
      <c r="A677" s="76" t="s">
        <v>83</v>
      </c>
      <c r="B677" s="76" t="s">
        <v>55</v>
      </c>
      <c r="C677" s="76" t="s">
        <v>308</v>
      </c>
      <c r="D677" s="83">
        <v>8.0</v>
      </c>
      <c r="E677" s="91" t="s">
        <v>7900</v>
      </c>
      <c r="F677" s="97" t="s">
        <v>7901</v>
      </c>
      <c r="G677" s="97" t="s">
        <v>7902</v>
      </c>
      <c r="H677" s="91" t="s">
        <v>7903</v>
      </c>
      <c r="I677" s="83" t="s">
        <v>5377</v>
      </c>
      <c r="J677" s="83" t="s">
        <v>272</v>
      </c>
      <c r="K677" s="83" t="s">
        <v>5379</v>
      </c>
      <c r="L677" s="743" t="s">
        <v>7904</v>
      </c>
    </row>
    <row r="678" ht="21.75" customHeight="1">
      <c r="A678" s="76" t="s">
        <v>83</v>
      </c>
      <c r="B678" s="76" t="s">
        <v>55</v>
      </c>
      <c r="C678" s="76" t="s">
        <v>308</v>
      </c>
      <c r="D678" s="83">
        <v>9.0</v>
      </c>
      <c r="E678" s="91" t="s">
        <v>6828</v>
      </c>
      <c r="F678" s="97" t="s">
        <v>6829</v>
      </c>
      <c r="G678" s="97" t="s">
        <v>6831</v>
      </c>
      <c r="H678" s="91" t="s">
        <v>6833</v>
      </c>
      <c r="I678" s="83" t="s">
        <v>5377</v>
      </c>
      <c r="J678" s="83" t="s">
        <v>272</v>
      </c>
      <c r="K678" s="83" t="s">
        <v>5379</v>
      </c>
      <c r="L678" s="743" t="s">
        <v>7910</v>
      </c>
    </row>
    <row r="679" ht="21.75" customHeight="1">
      <c r="A679" s="76" t="s">
        <v>83</v>
      </c>
      <c r="B679" s="76" t="s">
        <v>55</v>
      </c>
      <c r="C679" s="76" t="s">
        <v>308</v>
      </c>
      <c r="D679" s="83">
        <v>10.0</v>
      </c>
      <c r="E679" s="91" t="s">
        <v>2637</v>
      </c>
      <c r="F679" s="97" t="s">
        <v>3312</v>
      </c>
      <c r="G679" s="479" t="s">
        <v>2639</v>
      </c>
      <c r="H679" s="91" t="s">
        <v>2641</v>
      </c>
      <c r="I679" s="83" t="s">
        <v>5377</v>
      </c>
      <c r="J679" s="83"/>
      <c r="K679" s="83" t="s">
        <v>5379</v>
      </c>
      <c r="L679" s="743" t="s">
        <v>7911</v>
      </c>
    </row>
    <row r="680" ht="21.75" customHeight="1">
      <c r="A680" s="76" t="s">
        <v>83</v>
      </c>
      <c r="B680" s="76" t="s">
        <v>55</v>
      </c>
      <c r="C680" s="76" t="s">
        <v>308</v>
      </c>
      <c r="D680" s="83">
        <v>11.0</v>
      </c>
      <c r="E680" s="76" t="s">
        <v>3591</v>
      </c>
      <c r="F680" s="88" t="s">
        <v>7912</v>
      </c>
      <c r="G680" s="88" t="s">
        <v>3594</v>
      </c>
      <c r="H680" s="76" t="s">
        <v>3595</v>
      </c>
      <c r="I680" s="83" t="s">
        <v>71</v>
      </c>
      <c r="J680" s="83"/>
      <c r="K680" s="83" t="s">
        <v>396</v>
      </c>
      <c r="L680" s="743" t="s">
        <v>7914</v>
      </c>
    </row>
    <row r="681" ht="21.75" customHeight="1">
      <c r="A681" s="76" t="s">
        <v>83</v>
      </c>
      <c r="B681" s="76" t="s">
        <v>55</v>
      </c>
      <c r="C681" s="76" t="s">
        <v>308</v>
      </c>
      <c r="D681" s="83">
        <v>12.0</v>
      </c>
      <c r="E681" s="91">
        <v>15915.0</v>
      </c>
      <c r="F681" s="180" t="s">
        <v>3157</v>
      </c>
      <c r="G681" s="97" t="s">
        <v>7015</v>
      </c>
      <c r="H681" s="588">
        <v>8.2170365019E10</v>
      </c>
      <c r="I681" s="83" t="s">
        <v>71</v>
      </c>
      <c r="J681" s="83"/>
      <c r="K681" s="83" t="s">
        <v>396</v>
      </c>
      <c r="L681" s="743" t="s">
        <v>7921</v>
      </c>
    </row>
    <row r="682" ht="21.75" customHeight="1">
      <c r="A682" s="76" t="s">
        <v>83</v>
      </c>
      <c r="B682" s="76" t="s">
        <v>55</v>
      </c>
      <c r="C682" s="76" t="s">
        <v>308</v>
      </c>
      <c r="D682" s="83">
        <v>13.0</v>
      </c>
      <c r="E682" s="91">
        <v>1969.0</v>
      </c>
      <c r="F682" s="180" t="s">
        <v>7790</v>
      </c>
      <c r="G682" s="97" t="s">
        <v>7791</v>
      </c>
      <c r="H682" s="588">
        <v>8.5371568868E10</v>
      </c>
      <c r="I682" s="83" t="s">
        <v>71</v>
      </c>
      <c r="J682" s="83"/>
      <c r="K682" s="83" t="s">
        <v>396</v>
      </c>
      <c r="L682" s="743" t="s">
        <v>7922</v>
      </c>
    </row>
    <row r="683" ht="21.75" customHeight="1">
      <c r="A683" s="76" t="s">
        <v>83</v>
      </c>
      <c r="B683" s="76" t="s">
        <v>55</v>
      </c>
      <c r="C683" s="76" t="s">
        <v>308</v>
      </c>
      <c r="D683" s="83">
        <v>14.0</v>
      </c>
      <c r="E683" s="91" t="s">
        <v>7076</v>
      </c>
      <c r="F683" s="97" t="s">
        <v>7077</v>
      </c>
      <c r="G683" s="97" t="s">
        <v>7079</v>
      </c>
      <c r="H683" s="91" t="s">
        <v>7081</v>
      </c>
      <c r="I683" s="83" t="s">
        <v>70</v>
      </c>
      <c r="J683" s="83" t="s">
        <v>272</v>
      </c>
      <c r="K683" s="83" t="s">
        <v>396</v>
      </c>
      <c r="L683" s="743" t="s">
        <v>7924</v>
      </c>
    </row>
    <row r="684" ht="21.75" customHeight="1">
      <c r="A684" s="76" t="s">
        <v>83</v>
      </c>
      <c r="B684" s="76" t="s">
        <v>55</v>
      </c>
      <c r="C684" s="76" t="s">
        <v>308</v>
      </c>
      <c r="D684" s="83">
        <v>15.0</v>
      </c>
      <c r="E684" s="91" t="s">
        <v>6375</v>
      </c>
      <c r="F684" s="97" t="s">
        <v>7088</v>
      </c>
      <c r="G684" s="97" t="s">
        <v>6377</v>
      </c>
      <c r="H684" s="91" t="s">
        <v>6378</v>
      </c>
      <c r="I684" s="83" t="s">
        <v>70</v>
      </c>
      <c r="J684" s="83" t="s">
        <v>272</v>
      </c>
      <c r="K684" s="83" t="s">
        <v>396</v>
      </c>
      <c r="L684" s="743" t="s">
        <v>7931</v>
      </c>
    </row>
    <row r="685" ht="21.75" customHeight="1">
      <c r="A685" s="76" t="s">
        <v>83</v>
      </c>
      <c r="B685" s="76" t="s">
        <v>55</v>
      </c>
      <c r="C685" s="76" t="s">
        <v>308</v>
      </c>
      <c r="D685" s="83">
        <v>16.0</v>
      </c>
      <c r="E685" s="76" t="s">
        <v>4595</v>
      </c>
      <c r="F685" s="96" t="s">
        <v>2915</v>
      </c>
      <c r="G685" s="96" t="s">
        <v>2915</v>
      </c>
      <c r="H685" s="76" t="s">
        <v>7932</v>
      </c>
      <c r="I685" s="83" t="s">
        <v>71</v>
      </c>
      <c r="J685" s="83"/>
      <c r="K685" s="83" t="s">
        <v>396</v>
      </c>
      <c r="L685" s="743" t="s">
        <v>7933</v>
      </c>
    </row>
    <row r="686" ht="21.75" customHeight="1">
      <c r="A686" s="76" t="s">
        <v>83</v>
      </c>
      <c r="B686" s="76" t="s">
        <v>55</v>
      </c>
      <c r="C686" s="76" t="s">
        <v>308</v>
      </c>
      <c r="D686" s="83">
        <v>17.0</v>
      </c>
      <c r="E686" s="91" t="s">
        <v>7935</v>
      </c>
      <c r="F686" s="97" t="s">
        <v>7936</v>
      </c>
      <c r="G686" s="97" t="s">
        <v>7937</v>
      </c>
      <c r="H686" s="91" t="s">
        <v>7938</v>
      </c>
      <c r="I686" s="83" t="s">
        <v>71</v>
      </c>
      <c r="J686" s="83" t="s">
        <v>272</v>
      </c>
      <c r="K686" s="83" t="s">
        <v>396</v>
      </c>
      <c r="L686" s="743" t="s">
        <v>7939</v>
      </c>
    </row>
    <row r="687" ht="21.75" customHeight="1">
      <c r="A687" s="76" t="s">
        <v>83</v>
      </c>
      <c r="B687" s="76" t="s">
        <v>55</v>
      </c>
      <c r="C687" s="76" t="s">
        <v>308</v>
      </c>
      <c r="D687" s="83">
        <v>18.0</v>
      </c>
      <c r="E687" s="760" t="s">
        <v>1822</v>
      </c>
      <c r="F687" s="88"/>
      <c r="G687" s="88"/>
      <c r="H687" s="76"/>
      <c r="I687" s="83"/>
      <c r="J687" s="83"/>
      <c r="K687" s="83"/>
      <c r="L687" s="743"/>
    </row>
    <row r="688" ht="21.75" customHeight="1">
      <c r="A688" s="76" t="s">
        <v>83</v>
      </c>
      <c r="B688" s="76" t="s">
        <v>55</v>
      </c>
      <c r="C688" s="76" t="s">
        <v>304</v>
      </c>
      <c r="D688" s="83">
        <v>1.0</v>
      </c>
      <c r="E688" s="91" t="s">
        <v>6945</v>
      </c>
      <c r="F688" s="97" t="s">
        <v>6946</v>
      </c>
      <c r="G688" s="97" t="s">
        <v>6947</v>
      </c>
      <c r="H688" s="91" t="s">
        <v>6948</v>
      </c>
      <c r="I688" s="83" t="s">
        <v>5377</v>
      </c>
      <c r="J688" s="83" t="s">
        <v>272</v>
      </c>
      <c r="K688" s="83" t="s">
        <v>5379</v>
      </c>
      <c r="L688" s="743" t="s">
        <v>7948</v>
      </c>
    </row>
    <row r="689" ht="21.75" customHeight="1">
      <c r="A689" s="76" t="s">
        <v>83</v>
      </c>
      <c r="B689" s="76" t="s">
        <v>55</v>
      </c>
      <c r="C689" s="76" t="s">
        <v>304</v>
      </c>
      <c r="D689" s="83">
        <v>2.0</v>
      </c>
      <c r="E689" s="91" t="s">
        <v>7949</v>
      </c>
      <c r="F689" s="97" t="s">
        <v>7950</v>
      </c>
      <c r="G689" s="97" t="s">
        <v>154</v>
      </c>
      <c r="H689" s="91" t="s">
        <v>7951</v>
      </c>
      <c r="I689" s="83" t="s">
        <v>70</v>
      </c>
      <c r="J689" s="83" t="s">
        <v>272</v>
      </c>
      <c r="K689" s="83" t="s">
        <v>396</v>
      </c>
      <c r="L689" s="743" t="s">
        <v>7953</v>
      </c>
    </row>
    <row r="690" ht="21.75" customHeight="1">
      <c r="A690" s="76" t="s">
        <v>83</v>
      </c>
      <c r="B690" s="76" t="s">
        <v>55</v>
      </c>
      <c r="C690" s="76" t="s">
        <v>304</v>
      </c>
      <c r="D690" s="83">
        <v>3.0</v>
      </c>
      <c r="E690" s="91" t="s">
        <v>6787</v>
      </c>
      <c r="F690" s="97" t="s">
        <v>6789</v>
      </c>
      <c r="G690" s="97" t="s">
        <v>6789</v>
      </c>
      <c r="H690" s="91" t="s">
        <v>6793</v>
      </c>
      <c r="I690" s="83" t="s">
        <v>5377</v>
      </c>
      <c r="J690" s="83" t="s">
        <v>272</v>
      </c>
      <c r="K690" s="83" t="s">
        <v>5379</v>
      </c>
      <c r="L690" s="743" t="s">
        <v>7243</v>
      </c>
    </row>
    <row r="691" ht="21.75" customHeight="1">
      <c r="A691" s="76" t="s">
        <v>83</v>
      </c>
      <c r="B691" s="76" t="s">
        <v>55</v>
      </c>
      <c r="C691" s="76" t="s">
        <v>304</v>
      </c>
      <c r="D691" s="83">
        <v>4.0</v>
      </c>
      <c r="E691" s="91" t="s">
        <v>7959</v>
      </c>
      <c r="F691" s="97" t="s">
        <v>7960</v>
      </c>
      <c r="G691" s="97" t="s">
        <v>7961</v>
      </c>
      <c r="H691" s="91" t="s">
        <v>7962</v>
      </c>
      <c r="I691" s="83" t="s">
        <v>70</v>
      </c>
      <c r="J691" s="83" t="s">
        <v>272</v>
      </c>
      <c r="K691" s="83" t="s">
        <v>396</v>
      </c>
      <c r="L691" s="743" t="s">
        <v>7963</v>
      </c>
    </row>
    <row r="692" ht="21.75" customHeight="1">
      <c r="A692" s="76" t="s">
        <v>83</v>
      </c>
      <c r="B692" s="76" t="s">
        <v>55</v>
      </c>
      <c r="C692" s="76" t="s">
        <v>304</v>
      </c>
      <c r="D692" s="83">
        <v>5.0</v>
      </c>
      <c r="E692" s="91" t="s">
        <v>6808</v>
      </c>
      <c r="F692" s="97" t="s">
        <v>6809</v>
      </c>
      <c r="G692" s="97" t="s">
        <v>6811</v>
      </c>
      <c r="H692" s="91" t="s">
        <v>6813</v>
      </c>
      <c r="I692" s="83" t="s">
        <v>5377</v>
      </c>
      <c r="J692" s="83" t="s">
        <v>272</v>
      </c>
      <c r="K692" s="83" t="s">
        <v>5379</v>
      </c>
      <c r="L692" s="743" t="s">
        <v>7236</v>
      </c>
    </row>
    <row r="693" ht="21.75" customHeight="1">
      <c r="A693" s="76" t="s">
        <v>83</v>
      </c>
      <c r="B693" s="76" t="s">
        <v>55</v>
      </c>
      <c r="C693" s="76" t="s">
        <v>304</v>
      </c>
      <c r="D693" s="83">
        <v>6.0</v>
      </c>
      <c r="E693" s="91" t="s">
        <v>6818</v>
      </c>
      <c r="F693" s="97" t="s">
        <v>6819</v>
      </c>
      <c r="G693" s="97" t="s">
        <v>6820</v>
      </c>
      <c r="H693" s="91" t="s">
        <v>6821</v>
      </c>
      <c r="I693" s="83" t="s">
        <v>5377</v>
      </c>
      <c r="J693" s="83" t="s">
        <v>272</v>
      </c>
      <c r="K693" s="83" t="s">
        <v>5379</v>
      </c>
      <c r="L693" s="743" t="s">
        <v>5817</v>
      </c>
    </row>
    <row r="694" ht="21.75" customHeight="1">
      <c r="A694" s="76" t="s">
        <v>83</v>
      </c>
      <c r="B694" s="76" t="s">
        <v>55</v>
      </c>
      <c r="C694" s="76" t="s">
        <v>304</v>
      </c>
      <c r="D694" s="83">
        <v>7.0</v>
      </c>
      <c r="E694" s="91" t="s">
        <v>6823</v>
      </c>
      <c r="F694" s="97" t="s">
        <v>6824</v>
      </c>
      <c r="G694" s="97" t="s">
        <v>6825</v>
      </c>
      <c r="H694" s="91" t="s">
        <v>6826</v>
      </c>
      <c r="I694" s="83" t="s">
        <v>5377</v>
      </c>
      <c r="J694" s="83" t="s">
        <v>272</v>
      </c>
      <c r="K694" s="83" t="s">
        <v>5379</v>
      </c>
      <c r="L694" s="743" t="s">
        <v>5817</v>
      </c>
    </row>
    <row r="695" ht="21.75" customHeight="1">
      <c r="A695" s="76" t="s">
        <v>83</v>
      </c>
      <c r="B695" s="76" t="s">
        <v>55</v>
      </c>
      <c r="C695" s="76" t="s">
        <v>304</v>
      </c>
      <c r="D695" s="83">
        <v>8.0</v>
      </c>
      <c r="E695" s="91" t="s">
        <v>7900</v>
      </c>
      <c r="F695" s="97" t="s">
        <v>7901</v>
      </c>
      <c r="G695" s="97" t="s">
        <v>7902</v>
      </c>
      <c r="H695" s="91" t="s">
        <v>7903</v>
      </c>
      <c r="I695" s="83" t="s">
        <v>5377</v>
      </c>
      <c r="J695" s="83" t="s">
        <v>272</v>
      </c>
      <c r="K695" s="83" t="s">
        <v>5379</v>
      </c>
      <c r="L695" s="743" t="s">
        <v>5817</v>
      </c>
    </row>
    <row r="696" ht="21.75" customHeight="1">
      <c r="A696" s="76" t="s">
        <v>83</v>
      </c>
      <c r="B696" s="76" t="s">
        <v>55</v>
      </c>
      <c r="C696" s="76" t="s">
        <v>304</v>
      </c>
      <c r="D696" s="83">
        <v>9.0</v>
      </c>
      <c r="E696" s="91" t="s">
        <v>6828</v>
      </c>
      <c r="F696" s="97" t="s">
        <v>6829</v>
      </c>
      <c r="G696" s="97" t="s">
        <v>6831</v>
      </c>
      <c r="H696" s="91" t="s">
        <v>6833</v>
      </c>
      <c r="I696" s="83" t="s">
        <v>5377</v>
      </c>
      <c r="J696" s="83" t="s">
        <v>272</v>
      </c>
      <c r="K696" s="83" t="s">
        <v>5379</v>
      </c>
      <c r="L696" s="743" t="s">
        <v>5817</v>
      </c>
    </row>
    <row r="697" ht="21.75" customHeight="1">
      <c r="A697" s="76" t="s">
        <v>83</v>
      </c>
      <c r="B697" s="76" t="s">
        <v>55</v>
      </c>
      <c r="C697" s="76" t="s">
        <v>304</v>
      </c>
      <c r="D697" s="83">
        <v>10.0</v>
      </c>
      <c r="E697" s="91">
        <v>15915.0</v>
      </c>
      <c r="F697" s="180" t="s">
        <v>3157</v>
      </c>
      <c r="G697" s="97" t="s">
        <v>7015</v>
      </c>
      <c r="H697" s="588">
        <v>8.2170365019E10</v>
      </c>
      <c r="I697" s="83" t="s">
        <v>70</v>
      </c>
      <c r="J697" s="185"/>
      <c r="K697" s="179" t="s">
        <v>396</v>
      </c>
      <c r="L697" s="759" t="s">
        <v>7976</v>
      </c>
    </row>
    <row r="698" ht="21.75" customHeight="1">
      <c r="A698" s="76" t="s">
        <v>83</v>
      </c>
      <c r="B698" s="76" t="s">
        <v>55</v>
      </c>
      <c r="C698" s="76" t="s">
        <v>304</v>
      </c>
      <c r="D698" s="83">
        <v>11.0</v>
      </c>
      <c r="E698" s="91" t="s">
        <v>7405</v>
      </c>
      <c r="F698" s="97" t="s">
        <v>7406</v>
      </c>
      <c r="G698" s="97" t="s">
        <v>7407</v>
      </c>
      <c r="H698" s="91" t="s">
        <v>7409</v>
      </c>
      <c r="I698" s="83" t="s">
        <v>5377</v>
      </c>
      <c r="J698" s="83" t="s">
        <v>272</v>
      </c>
      <c r="K698" s="83" t="s">
        <v>5379</v>
      </c>
      <c r="L698" s="743" t="s">
        <v>5817</v>
      </c>
    </row>
    <row r="699" ht="21.75" customHeight="1">
      <c r="A699" s="76" t="s">
        <v>83</v>
      </c>
      <c r="B699" s="76" t="s">
        <v>55</v>
      </c>
      <c r="C699" s="76" t="s">
        <v>304</v>
      </c>
      <c r="D699" s="83">
        <v>12.0</v>
      </c>
      <c r="E699" s="91" t="s">
        <v>6387</v>
      </c>
      <c r="F699" s="97" t="s">
        <v>6388</v>
      </c>
      <c r="G699" s="97" t="s">
        <v>6389</v>
      </c>
      <c r="H699" s="91" t="s">
        <v>6391</v>
      </c>
      <c r="I699" s="83" t="s">
        <v>5377</v>
      </c>
      <c r="J699" s="83" t="s">
        <v>272</v>
      </c>
      <c r="K699" s="83" t="s">
        <v>5379</v>
      </c>
      <c r="L699" s="743" t="s">
        <v>5817</v>
      </c>
    </row>
    <row r="700" ht="21.75" customHeight="1">
      <c r="A700" s="76" t="s">
        <v>83</v>
      </c>
      <c r="B700" s="76" t="s">
        <v>55</v>
      </c>
      <c r="C700" s="76" t="s">
        <v>304</v>
      </c>
      <c r="D700" s="83">
        <v>13.0</v>
      </c>
      <c r="E700" s="91" t="s">
        <v>2449</v>
      </c>
      <c r="F700" s="97" t="s">
        <v>2450</v>
      </c>
      <c r="G700" s="97" t="s">
        <v>2450</v>
      </c>
      <c r="H700" s="91" t="s">
        <v>2451</v>
      </c>
      <c r="I700" s="83" t="s">
        <v>5377</v>
      </c>
      <c r="J700" s="83" t="s">
        <v>272</v>
      </c>
      <c r="K700" s="83" t="s">
        <v>5379</v>
      </c>
      <c r="L700" s="743" t="s">
        <v>5817</v>
      </c>
    </row>
    <row r="701" ht="21.75" customHeight="1">
      <c r="A701" s="76" t="s">
        <v>83</v>
      </c>
      <c r="B701" s="76" t="s">
        <v>55</v>
      </c>
      <c r="C701" s="76" t="s">
        <v>304</v>
      </c>
      <c r="D701" s="83">
        <v>14.0</v>
      </c>
      <c r="E701" s="91" t="s">
        <v>7653</v>
      </c>
      <c r="F701" s="97" t="s">
        <v>7654</v>
      </c>
      <c r="G701" s="97" t="s">
        <v>7655</v>
      </c>
      <c r="H701" s="91" t="s">
        <v>7657</v>
      </c>
      <c r="I701" s="83" t="s">
        <v>5377</v>
      </c>
      <c r="J701" s="83" t="s">
        <v>272</v>
      </c>
      <c r="K701" s="83" t="s">
        <v>5379</v>
      </c>
      <c r="L701" s="743" t="s">
        <v>5817</v>
      </c>
    </row>
    <row r="702" ht="21.75" customHeight="1">
      <c r="A702" s="76" t="s">
        <v>83</v>
      </c>
      <c r="B702" s="76" t="s">
        <v>55</v>
      </c>
      <c r="C702" s="76" t="s">
        <v>304</v>
      </c>
      <c r="D702" s="83">
        <v>15.0</v>
      </c>
      <c r="E702" s="91" t="s">
        <v>7470</v>
      </c>
      <c r="F702" s="97" t="s">
        <v>7471</v>
      </c>
      <c r="G702" s="97" t="s">
        <v>7472</v>
      </c>
      <c r="H702" s="91" t="s">
        <v>7473</v>
      </c>
      <c r="I702" s="83" t="s">
        <v>5377</v>
      </c>
      <c r="J702" s="83" t="s">
        <v>272</v>
      </c>
      <c r="K702" s="83" t="s">
        <v>5379</v>
      </c>
      <c r="L702" s="743" t="s">
        <v>5817</v>
      </c>
    </row>
    <row r="703" ht="21.75" customHeight="1">
      <c r="A703" s="76" t="s">
        <v>83</v>
      </c>
      <c r="B703" s="76" t="s">
        <v>55</v>
      </c>
      <c r="C703" s="76" t="s">
        <v>304</v>
      </c>
      <c r="D703" s="83">
        <v>16.0</v>
      </c>
      <c r="E703" s="91" t="s">
        <v>7685</v>
      </c>
      <c r="F703" s="97" t="s">
        <v>7686</v>
      </c>
      <c r="G703" s="97" t="s">
        <v>7687</v>
      </c>
      <c r="H703" s="91" t="s">
        <v>7688</v>
      </c>
      <c r="I703" s="83" t="s">
        <v>5377</v>
      </c>
      <c r="J703" s="83" t="s">
        <v>272</v>
      </c>
      <c r="K703" s="83" t="s">
        <v>5379</v>
      </c>
      <c r="L703" s="743" t="s">
        <v>5817</v>
      </c>
    </row>
    <row r="704" ht="21.75" customHeight="1">
      <c r="A704" s="76" t="s">
        <v>83</v>
      </c>
      <c r="B704" s="76" t="s">
        <v>55</v>
      </c>
      <c r="C704" s="76" t="s">
        <v>304</v>
      </c>
      <c r="D704" s="83">
        <v>17.0</v>
      </c>
      <c r="E704" s="91" t="s">
        <v>7479</v>
      </c>
      <c r="F704" s="97" t="s">
        <v>7480</v>
      </c>
      <c r="G704" s="97" t="s">
        <v>7481</v>
      </c>
      <c r="H704" s="91" t="s">
        <v>7482</v>
      </c>
      <c r="I704" s="83" t="s">
        <v>5377</v>
      </c>
      <c r="J704" s="83" t="s">
        <v>272</v>
      </c>
      <c r="K704" s="83" t="s">
        <v>5379</v>
      </c>
      <c r="L704" s="743" t="s">
        <v>5817</v>
      </c>
    </row>
    <row r="705" ht="21.75" customHeight="1">
      <c r="A705" s="76" t="s">
        <v>83</v>
      </c>
      <c r="B705" s="76" t="s">
        <v>55</v>
      </c>
      <c r="C705" s="76" t="s">
        <v>294</v>
      </c>
      <c r="D705" s="83">
        <v>1.0</v>
      </c>
      <c r="E705" s="91" t="s">
        <v>6945</v>
      </c>
      <c r="F705" s="97" t="s">
        <v>6946</v>
      </c>
      <c r="G705" s="97" t="s">
        <v>6947</v>
      </c>
      <c r="H705" s="91" t="s">
        <v>6948</v>
      </c>
      <c r="I705" s="83" t="s">
        <v>5377</v>
      </c>
      <c r="J705" s="83" t="s">
        <v>272</v>
      </c>
      <c r="K705" s="83" t="s">
        <v>5379</v>
      </c>
      <c r="L705" s="743" t="s">
        <v>7986</v>
      </c>
    </row>
    <row r="706" ht="21.75" customHeight="1">
      <c r="A706" s="76" t="s">
        <v>83</v>
      </c>
      <c r="B706" s="76" t="s">
        <v>55</v>
      </c>
      <c r="C706" s="76" t="s">
        <v>294</v>
      </c>
      <c r="D706" s="83">
        <v>2.0</v>
      </c>
      <c r="E706" s="91" t="s">
        <v>7949</v>
      </c>
      <c r="F706" s="97" t="s">
        <v>7950</v>
      </c>
      <c r="G706" s="97" t="s">
        <v>154</v>
      </c>
      <c r="H706" s="91" t="s">
        <v>7951</v>
      </c>
      <c r="I706" s="83" t="s">
        <v>5377</v>
      </c>
      <c r="J706" s="83" t="s">
        <v>272</v>
      </c>
      <c r="K706" s="83" t="s">
        <v>5379</v>
      </c>
      <c r="L706" s="743" t="s">
        <v>7986</v>
      </c>
    </row>
    <row r="707" ht="21.75" customHeight="1">
      <c r="A707" s="76" t="s">
        <v>83</v>
      </c>
      <c r="B707" s="76" t="s">
        <v>55</v>
      </c>
      <c r="C707" s="76" t="s">
        <v>294</v>
      </c>
      <c r="D707" s="83">
        <v>3.0</v>
      </c>
      <c r="E707" s="91" t="s">
        <v>6787</v>
      </c>
      <c r="F707" s="97" t="s">
        <v>6789</v>
      </c>
      <c r="G707" s="97" t="s">
        <v>6789</v>
      </c>
      <c r="H707" s="91" t="s">
        <v>6793</v>
      </c>
      <c r="I707" s="83" t="s">
        <v>5377</v>
      </c>
      <c r="J707" s="83" t="s">
        <v>272</v>
      </c>
      <c r="K707" s="83" t="s">
        <v>5379</v>
      </c>
      <c r="L707" s="743" t="s">
        <v>7986</v>
      </c>
    </row>
    <row r="708" ht="21.75" customHeight="1">
      <c r="A708" s="76" t="s">
        <v>83</v>
      </c>
      <c r="B708" s="76" t="s">
        <v>55</v>
      </c>
      <c r="C708" s="76" t="s">
        <v>294</v>
      </c>
      <c r="D708" s="83">
        <v>4.0</v>
      </c>
      <c r="E708" s="91" t="s">
        <v>6797</v>
      </c>
      <c r="F708" s="97" t="s">
        <v>6798</v>
      </c>
      <c r="G708" s="97" t="s">
        <v>6799</v>
      </c>
      <c r="H708" s="91" t="s">
        <v>6800</v>
      </c>
      <c r="I708" s="83" t="s">
        <v>70</v>
      </c>
      <c r="J708" s="83" t="s">
        <v>272</v>
      </c>
      <c r="K708" s="83" t="s">
        <v>396</v>
      </c>
      <c r="L708" s="743" t="s">
        <v>7988</v>
      </c>
    </row>
    <row r="709" ht="21.75" customHeight="1">
      <c r="A709" s="76" t="s">
        <v>83</v>
      </c>
      <c r="B709" s="76" t="s">
        <v>55</v>
      </c>
      <c r="C709" s="76" t="s">
        <v>294</v>
      </c>
      <c r="D709" s="83">
        <v>5.0</v>
      </c>
      <c r="E709" s="91" t="s">
        <v>6802</v>
      </c>
      <c r="F709" s="97" t="s">
        <v>6803</v>
      </c>
      <c r="G709" s="97" t="s">
        <v>6804</v>
      </c>
      <c r="H709" s="91" t="s">
        <v>6805</v>
      </c>
      <c r="I709" s="83" t="s">
        <v>5377</v>
      </c>
      <c r="J709" s="83" t="s">
        <v>272</v>
      </c>
      <c r="K709" s="83" t="s">
        <v>5379</v>
      </c>
      <c r="L709" s="743" t="s">
        <v>7989</v>
      </c>
    </row>
    <row r="710" ht="21.75" customHeight="1">
      <c r="A710" s="76" t="s">
        <v>83</v>
      </c>
      <c r="B710" s="76" t="s">
        <v>55</v>
      </c>
      <c r="C710" s="76" t="s">
        <v>294</v>
      </c>
      <c r="D710" s="83">
        <v>6.0</v>
      </c>
      <c r="E710" s="91" t="s">
        <v>6909</v>
      </c>
      <c r="F710" s="97" t="s">
        <v>6911</v>
      </c>
      <c r="G710" s="97" t="s">
        <v>5122</v>
      </c>
      <c r="H710" s="91" t="s">
        <v>6913</v>
      </c>
      <c r="I710" s="83" t="s">
        <v>5377</v>
      </c>
      <c r="J710" s="83" t="s">
        <v>272</v>
      </c>
      <c r="K710" s="83" t="s">
        <v>5379</v>
      </c>
      <c r="L710" s="743" t="s">
        <v>7366</v>
      </c>
    </row>
    <row r="711" ht="21.75" customHeight="1">
      <c r="A711" s="76" t="s">
        <v>83</v>
      </c>
      <c r="B711" s="76" t="s">
        <v>55</v>
      </c>
      <c r="C711" s="76" t="s">
        <v>294</v>
      </c>
      <c r="D711" s="83">
        <v>7.0</v>
      </c>
      <c r="E711" s="91" t="s">
        <v>6000</v>
      </c>
      <c r="F711" s="97" t="s">
        <v>6002</v>
      </c>
      <c r="G711" s="97" t="s">
        <v>6004</v>
      </c>
      <c r="H711" s="91" t="s">
        <v>6005</v>
      </c>
      <c r="I711" s="83" t="s">
        <v>5377</v>
      </c>
      <c r="J711" s="83" t="s">
        <v>272</v>
      </c>
      <c r="K711" s="83" t="s">
        <v>5379</v>
      </c>
      <c r="L711" s="743" t="s">
        <v>7236</v>
      </c>
    </row>
    <row r="712" ht="21.75" customHeight="1">
      <c r="A712" s="76" t="s">
        <v>83</v>
      </c>
      <c r="B712" s="76" t="s">
        <v>55</v>
      </c>
      <c r="C712" s="76" t="s">
        <v>294</v>
      </c>
      <c r="D712" s="83">
        <v>8.0</v>
      </c>
      <c r="E712" s="91" t="s">
        <v>6920</v>
      </c>
      <c r="F712" s="97" t="s">
        <v>634</v>
      </c>
      <c r="G712" s="97" t="s">
        <v>635</v>
      </c>
      <c r="H712" s="91" t="s">
        <v>6921</v>
      </c>
      <c r="I712" s="83" t="s">
        <v>5377</v>
      </c>
      <c r="J712" s="83" t="s">
        <v>272</v>
      </c>
      <c r="K712" s="83" t="s">
        <v>5379</v>
      </c>
      <c r="L712" s="743" t="s">
        <v>7994</v>
      </c>
    </row>
    <row r="713" ht="21.75" customHeight="1">
      <c r="A713" s="76" t="s">
        <v>83</v>
      </c>
      <c r="B713" s="76" t="s">
        <v>55</v>
      </c>
      <c r="C713" s="76" t="s">
        <v>294</v>
      </c>
      <c r="D713" s="83">
        <v>9.0</v>
      </c>
      <c r="E713" s="91" t="s">
        <v>6923</v>
      </c>
      <c r="F713" s="97" t="s">
        <v>6924</v>
      </c>
      <c r="G713" s="97" t="s">
        <v>6925</v>
      </c>
      <c r="H713" s="91" t="s">
        <v>6927</v>
      </c>
      <c r="I713" s="83" t="s">
        <v>70</v>
      </c>
      <c r="J713" s="83" t="s">
        <v>272</v>
      </c>
      <c r="K713" s="83" t="s">
        <v>396</v>
      </c>
      <c r="L713" s="743" t="s">
        <v>7997</v>
      </c>
    </row>
    <row r="714" ht="21.75" customHeight="1">
      <c r="A714" s="76" t="s">
        <v>83</v>
      </c>
      <c r="B714" s="76" t="s">
        <v>55</v>
      </c>
      <c r="C714" s="76" t="s">
        <v>294</v>
      </c>
      <c r="D714" s="83">
        <v>10.0</v>
      </c>
      <c r="E714" s="91" t="s">
        <v>6929</v>
      </c>
      <c r="F714" s="97" t="s">
        <v>6930</v>
      </c>
      <c r="G714" s="97" t="s">
        <v>6931</v>
      </c>
      <c r="H714" s="91" t="s">
        <v>6932</v>
      </c>
      <c r="I714" s="83" t="s">
        <v>70</v>
      </c>
      <c r="J714" s="83" t="s">
        <v>272</v>
      </c>
      <c r="K714" s="83" t="s">
        <v>396</v>
      </c>
      <c r="L714" s="743" t="s">
        <v>7999</v>
      </c>
    </row>
    <row r="715" ht="21.75" customHeight="1">
      <c r="A715" s="76" t="s">
        <v>83</v>
      </c>
      <c r="B715" s="76" t="s">
        <v>55</v>
      </c>
      <c r="C715" s="76" t="s">
        <v>294</v>
      </c>
      <c r="D715" s="83">
        <v>11.0</v>
      </c>
      <c r="E715" s="91" t="s">
        <v>6938</v>
      </c>
      <c r="F715" s="97" t="s">
        <v>6939</v>
      </c>
      <c r="G715" s="97" t="s">
        <v>6941</v>
      </c>
      <c r="H715" s="91" t="s">
        <v>6942</v>
      </c>
      <c r="I715" s="83" t="s">
        <v>5377</v>
      </c>
      <c r="J715" s="83" t="s">
        <v>272</v>
      </c>
      <c r="K715" s="83" t="s">
        <v>5379</v>
      </c>
      <c r="L715" s="743" t="s">
        <v>8003</v>
      </c>
    </row>
    <row r="716" ht="21.75" customHeight="1">
      <c r="A716" s="76" t="s">
        <v>83</v>
      </c>
      <c r="B716" s="76" t="s">
        <v>55</v>
      </c>
      <c r="C716" s="76" t="s">
        <v>294</v>
      </c>
      <c r="D716" s="83">
        <v>12.0</v>
      </c>
      <c r="E716" s="91" t="s">
        <v>8006</v>
      </c>
      <c r="F716" s="97" t="s">
        <v>8007</v>
      </c>
      <c r="G716" s="97" t="s">
        <v>8008</v>
      </c>
      <c r="H716" s="91" t="s">
        <v>8009</v>
      </c>
      <c r="I716" s="83" t="s">
        <v>5377</v>
      </c>
      <c r="J716" s="83" t="s">
        <v>272</v>
      </c>
      <c r="K716" s="83" t="s">
        <v>5379</v>
      </c>
      <c r="L716" s="743" t="s">
        <v>6056</v>
      </c>
    </row>
    <row r="717" ht="21.75" customHeight="1">
      <c r="A717" s="76" t="s">
        <v>83</v>
      </c>
      <c r="B717" s="76" t="s">
        <v>55</v>
      </c>
      <c r="C717" s="76" t="s">
        <v>294</v>
      </c>
      <c r="D717" s="83">
        <v>13.0</v>
      </c>
      <c r="E717" s="91" t="s">
        <v>8010</v>
      </c>
      <c r="F717" s="97" t="s">
        <v>8011</v>
      </c>
      <c r="G717" s="97" t="s">
        <v>8011</v>
      </c>
      <c r="H717" s="91" t="s">
        <v>8012</v>
      </c>
      <c r="I717" s="83" t="s">
        <v>70</v>
      </c>
      <c r="J717" s="83" t="s">
        <v>272</v>
      </c>
      <c r="K717" s="83" t="s">
        <v>396</v>
      </c>
      <c r="L717" s="743" t="s">
        <v>856</v>
      </c>
    </row>
    <row r="718" ht="21.75" customHeight="1">
      <c r="A718" s="76" t="s">
        <v>83</v>
      </c>
      <c r="B718" s="76" t="s">
        <v>55</v>
      </c>
      <c r="C718" s="76" t="s">
        <v>294</v>
      </c>
      <c r="D718" s="83">
        <v>14.0</v>
      </c>
      <c r="E718" s="91" t="s">
        <v>8013</v>
      </c>
      <c r="F718" s="97" t="s">
        <v>8014</v>
      </c>
      <c r="G718" s="97" t="s">
        <v>8014</v>
      </c>
      <c r="H718" s="91" t="s">
        <v>8016</v>
      </c>
      <c r="I718" s="83" t="s">
        <v>70</v>
      </c>
      <c r="J718" s="83" t="s">
        <v>272</v>
      </c>
      <c r="K718" s="83" t="s">
        <v>396</v>
      </c>
      <c r="L718" s="743" t="s">
        <v>8017</v>
      </c>
    </row>
    <row r="719" ht="21.75" customHeight="1">
      <c r="A719" s="76" t="s">
        <v>83</v>
      </c>
      <c r="B719" s="76" t="s">
        <v>55</v>
      </c>
      <c r="C719" s="76" t="s">
        <v>294</v>
      </c>
      <c r="D719" s="83">
        <v>15.0</v>
      </c>
      <c r="E719" s="91" t="s">
        <v>8018</v>
      </c>
      <c r="F719" s="762" t="s">
        <v>8019</v>
      </c>
      <c r="G719" s="97" t="s">
        <v>8020</v>
      </c>
      <c r="H719" s="91" t="s">
        <v>8021</v>
      </c>
      <c r="I719" s="83" t="s">
        <v>5377</v>
      </c>
      <c r="J719" s="83" t="s">
        <v>272</v>
      </c>
      <c r="K719" s="83" t="s">
        <v>5379</v>
      </c>
      <c r="L719" s="743" t="s">
        <v>7404</v>
      </c>
    </row>
    <row r="720" ht="21.75" customHeight="1">
      <c r="A720" s="76" t="s">
        <v>83</v>
      </c>
      <c r="B720" s="76" t="s">
        <v>55</v>
      </c>
      <c r="C720" s="76" t="s">
        <v>294</v>
      </c>
      <c r="D720" s="83">
        <v>16.0</v>
      </c>
      <c r="E720" s="91" t="s">
        <v>8022</v>
      </c>
      <c r="F720" s="97" t="s">
        <v>8023</v>
      </c>
      <c r="G720" s="97" t="s">
        <v>4315</v>
      </c>
      <c r="H720" s="91" t="s">
        <v>8024</v>
      </c>
      <c r="I720" s="83" t="s">
        <v>5377</v>
      </c>
      <c r="J720" s="83" t="s">
        <v>272</v>
      </c>
      <c r="K720" s="83" t="s">
        <v>5379</v>
      </c>
      <c r="L720" s="743" t="s">
        <v>7404</v>
      </c>
    </row>
    <row r="721" ht="21.75" customHeight="1">
      <c r="A721" s="76" t="s">
        <v>83</v>
      </c>
      <c r="B721" s="76" t="s">
        <v>55</v>
      </c>
      <c r="C721" s="76" t="s">
        <v>294</v>
      </c>
      <c r="D721" s="83">
        <v>17.0</v>
      </c>
      <c r="E721" s="91" t="s">
        <v>8026</v>
      </c>
      <c r="F721" s="97" t="s">
        <v>8027</v>
      </c>
      <c r="G721" s="97" t="s">
        <v>8028</v>
      </c>
      <c r="H721" s="91" t="s">
        <v>8029</v>
      </c>
      <c r="I721" s="83" t="s">
        <v>70</v>
      </c>
      <c r="J721" s="83" t="s">
        <v>272</v>
      </c>
      <c r="K721" s="83" t="s">
        <v>396</v>
      </c>
      <c r="L721" s="743" t="s">
        <v>8030</v>
      </c>
    </row>
    <row r="722" ht="21.75" customHeight="1">
      <c r="A722" s="76" t="s">
        <v>83</v>
      </c>
      <c r="B722" s="76" t="s">
        <v>55</v>
      </c>
      <c r="C722" s="76" t="s">
        <v>294</v>
      </c>
      <c r="D722" s="83">
        <v>18.0</v>
      </c>
      <c r="E722" s="91" t="s">
        <v>8031</v>
      </c>
      <c r="F722" s="97" t="s">
        <v>8032</v>
      </c>
      <c r="G722" s="97" t="s">
        <v>8033</v>
      </c>
      <c r="H722" s="91" t="s">
        <v>8034</v>
      </c>
      <c r="I722" s="83" t="s">
        <v>5377</v>
      </c>
      <c r="J722" s="83" t="s">
        <v>272</v>
      </c>
      <c r="K722" s="83" t="s">
        <v>5379</v>
      </c>
      <c r="L722" s="743" t="s">
        <v>8035</v>
      </c>
    </row>
    <row r="723" ht="21.75" customHeight="1">
      <c r="A723" s="76" t="s">
        <v>83</v>
      </c>
      <c r="B723" s="76" t="s">
        <v>55</v>
      </c>
      <c r="C723" s="76" t="s">
        <v>294</v>
      </c>
      <c r="D723" s="83">
        <v>19.0</v>
      </c>
      <c r="E723" s="91" t="s">
        <v>8036</v>
      </c>
      <c r="F723" s="97" t="s">
        <v>8037</v>
      </c>
      <c r="G723" s="97" t="s">
        <v>253</v>
      </c>
      <c r="H723" s="182"/>
      <c r="I723" s="83" t="s">
        <v>70</v>
      </c>
      <c r="J723" s="83" t="s">
        <v>272</v>
      </c>
      <c r="K723" s="83" t="s">
        <v>5379</v>
      </c>
      <c r="L723" s="743" t="s">
        <v>8038</v>
      </c>
    </row>
    <row r="724" ht="21.75" customHeight="1">
      <c r="A724" s="76" t="s">
        <v>83</v>
      </c>
      <c r="B724" s="76" t="s">
        <v>55</v>
      </c>
      <c r="C724" s="76" t="s">
        <v>294</v>
      </c>
      <c r="D724" s="83">
        <v>20.0</v>
      </c>
      <c r="E724" s="91" t="s">
        <v>1916</v>
      </c>
      <c r="F724" s="97" t="s">
        <v>1917</v>
      </c>
      <c r="G724" s="97" t="s">
        <v>1918</v>
      </c>
      <c r="H724" s="91" t="s">
        <v>1920</v>
      </c>
      <c r="I724" s="83" t="s">
        <v>5377</v>
      </c>
      <c r="J724" s="83" t="s">
        <v>382</v>
      </c>
      <c r="K724" s="83" t="s">
        <v>5379</v>
      </c>
      <c r="L724" s="743" t="s">
        <v>8039</v>
      </c>
    </row>
    <row r="725" ht="21.75" customHeight="1">
      <c r="A725" s="76" t="s">
        <v>83</v>
      </c>
      <c r="B725" s="76" t="s">
        <v>55</v>
      </c>
      <c r="C725" s="76" t="s">
        <v>294</v>
      </c>
      <c r="D725" s="83">
        <v>21.0</v>
      </c>
      <c r="E725" s="91" t="s">
        <v>8040</v>
      </c>
      <c r="F725" s="97" t="s">
        <v>2512</v>
      </c>
      <c r="G725" s="97" t="s">
        <v>2512</v>
      </c>
      <c r="H725" s="91" t="s">
        <v>8041</v>
      </c>
      <c r="I725" s="83" t="s">
        <v>5377</v>
      </c>
      <c r="J725" s="83" t="s">
        <v>272</v>
      </c>
      <c r="K725" s="83" t="s">
        <v>5379</v>
      </c>
      <c r="L725" s="743" t="s">
        <v>5498</v>
      </c>
    </row>
    <row r="726" ht="21.75" customHeight="1">
      <c r="A726" s="76" t="s">
        <v>83</v>
      </c>
      <c r="B726" s="76" t="s">
        <v>55</v>
      </c>
      <c r="C726" s="76" t="s">
        <v>294</v>
      </c>
      <c r="D726" s="83">
        <v>22.0</v>
      </c>
      <c r="E726" s="91" t="s">
        <v>2556</v>
      </c>
      <c r="F726" s="97" t="s">
        <v>2558</v>
      </c>
      <c r="G726" s="97" t="s">
        <v>2559</v>
      </c>
      <c r="H726" s="91" t="s">
        <v>2560</v>
      </c>
      <c r="I726" s="83" t="s">
        <v>70</v>
      </c>
      <c r="J726" s="83" t="s">
        <v>272</v>
      </c>
      <c r="K726" s="83" t="s">
        <v>396</v>
      </c>
      <c r="L726" s="743" t="s">
        <v>8042</v>
      </c>
    </row>
    <row r="727" ht="21.75" customHeight="1">
      <c r="A727" s="76" t="s">
        <v>83</v>
      </c>
      <c r="B727" s="76" t="s">
        <v>55</v>
      </c>
      <c r="C727" s="76" t="s">
        <v>294</v>
      </c>
      <c r="D727" s="83">
        <v>23.0</v>
      </c>
      <c r="E727" s="91" t="s">
        <v>8043</v>
      </c>
      <c r="F727" s="97" t="s">
        <v>8044</v>
      </c>
      <c r="G727" s="97" t="s">
        <v>8044</v>
      </c>
      <c r="H727" s="91" t="s">
        <v>8045</v>
      </c>
      <c r="I727" s="83" t="s">
        <v>5377</v>
      </c>
      <c r="J727" s="83" t="s">
        <v>272</v>
      </c>
      <c r="K727" s="83" t="s">
        <v>5379</v>
      </c>
      <c r="L727" s="743" t="s">
        <v>8047</v>
      </c>
    </row>
    <row r="728" ht="21.75" customHeight="1">
      <c r="A728" s="76" t="s">
        <v>83</v>
      </c>
      <c r="B728" s="76" t="s">
        <v>55</v>
      </c>
      <c r="C728" s="76" t="s">
        <v>294</v>
      </c>
      <c r="D728" s="83">
        <v>24.0</v>
      </c>
      <c r="E728" s="91" t="s">
        <v>8048</v>
      </c>
      <c r="F728" s="97" t="s">
        <v>8049</v>
      </c>
      <c r="G728" s="97" t="s">
        <v>8050</v>
      </c>
      <c r="H728" s="91" t="s">
        <v>8051</v>
      </c>
      <c r="I728" s="83" t="s">
        <v>5377</v>
      </c>
      <c r="J728" s="83" t="s">
        <v>272</v>
      </c>
      <c r="K728" s="83" t="s">
        <v>5379</v>
      </c>
      <c r="L728" s="743" t="s">
        <v>8052</v>
      </c>
    </row>
    <row r="729" ht="21.75" customHeight="1">
      <c r="A729" s="76" t="s">
        <v>83</v>
      </c>
      <c r="B729" s="76" t="s">
        <v>55</v>
      </c>
      <c r="C729" s="76" t="s">
        <v>294</v>
      </c>
      <c r="D729" s="83">
        <v>25.0</v>
      </c>
      <c r="E729" s="91" t="s">
        <v>8053</v>
      </c>
      <c r="F729" s="97" t="s">
        <v>8054</v>
      </c>
      <c r="G729" s="97" t="s">
        <v>8055</v>
      </c>
      <c r="H729" s="91" t="s">
        <v>8056</v>
      </c>
      <c r="I729" s="83" t="s">
        <v>5377</v>
      </c>
      <c r="J729" s="83" t="s">
        <v>272</v>
      </c>
      <c r="K729" s="83" t="s">
        <v>5379</v>
      </c>
      <c r="L729" s="743" t="s">
        <v>8057</v>
      </c>
    </row>
    <row r="730" ht="21.75" customHeight="1">
      <c r="A730" s="76" t="s">
        <v>83</v>
      </c>
      <c r="B730" s="76" t="s">
        <v>55</v>
      </c>
      <c r="C730" s="76" t="s">
        <v>294</v>
      </c>
      <c r="D730" s="83">
        <v>26.0</v>
      </c>
      <c r="E730" s="91" t="s">
        <v>8058</v>
      </c>
      <c r="F730" s="97" t="s">
        <v>8059</v>
      </c>
      <c r="G730" s="97" t="s">
        <v>8060</v>
      </c>
      <c r="H730" s="91" t="s">
        <v>8061</v>
      </c>
      <c r="I730" s="83" t="s">
        <v>5377</v>
      </c>
      <c r="J730" s="83" t="s">
        <v>272</v>
      </c>
      <c r="K730" s="83" t="s">
        <v>5379</v>
      </c>
      <c r="L730" s="743" t="s">
        <v>8047</v>
      </c>
    </row>
    <row r="731" ht="21.75" customHeight="1">
      <c r="A731" s="76" t="s">
        <v>83</v>
      </c>
      <c r="B731" s="76" t="s">
        <v>55</v>
      </c>
      <c r="C731" s="76" t="s">
        <v>294</v>
      </c>
      <c r="D731" s="83">
        <v>27.0</v>
      </c>
      <c r="E731" s="91" t="s">
        <v>8062</v>
      </c>
      <c r="F731" s="97" t="s">
        <v>8063</v>
      </c>
      <c r="G731" s="97" t="s">
        <v>8064</v>
      </c>
      <c r="H731" s="91" t="s">
        <v>8065</v>
      </c>
      <c r="I731" s="83" t="s">
        <v>5377</v>
      </c>
      <c r="J731" s="83" t="s">
        <v>272</v>
      </c>
      <c r="K731" s="83" t="s">
        <v>5379</v>
      </c>
      <c r="L731" s="743" t="s">
        <v>8066</v>
      </c>
    </row>
    <row r="732" ht="21.75" customHeight="1">
      <c r="A732" s="76" t="s">
        <v>83</v>
      </c>
      <c r="B732" s="76" t="s">
        <v>55</v>
      </c>
      <c r="C732" s="76" t="s">
        <v>294</v>
      </c>
      <c r="D732" s="83">
        <v>28.0</v>
      </c>
      <c r="E732" s="91" t="s">
        <v>8067</v>
      </c>
      <c r="F732" s="97" t="s">
        <v>8068</v>
      </c>
      <c r="G732" s="97" t="s">
        <v>8069</v>
      </c>
      <c r="H732" s="91" t="s">
        <v>8070</v>
      </c>
      <c r="I732" s="83" t="s">
        <v>70</v>
      </c>
      <c r="J732" s="83" t="s">
        <v>272</v>
      </c>
      <c r="K732" s="83" t="s">
        <v>396</v>
      </c>
      <c r="L732" s="743" t="s">
        <v>8071</v>
      </c>
    </row>
    <row r="733" ht="21.75" customHeight="1">
      <c r="A733" s="76" t="s">
        <v>83</v>
      </c>
      <c r="B733" s="76" t="s">
        <v>55</v>
      </c>
      <c r="C733" s="76" t="s">
        <v>294</v>
      </c>
      <c r="D733" s="83">
        <v>29.0</v>
      </c>
      <c r="E733" s="91" t="s">
        <v>7935</v>
      </c>
      <c r="F733" s="97" t="s">
        <v>7936</v>
      </c>
      <c r="G733" s="97" t="s">
        <v>7937</v>
      </c>
      <c r="H733" s="91" t="s">
        <v>7938</v>
      </c>
      <c r="I733" s="83" t="s">
        <v>70</v>
      </c>
      <c r="J733" s="83" t="s">
        <v>272</v>
      </c>
      <c r="K733" s="83" t="s">
        <v>396</v>
      </c>
      <c r="L733" s="743" t="s">
        <v>8077</v>
      </c>
    </row>
    <row r="734" ht="21.75" customHeight="1">
      <c r="A734" s="76" t="s">
        <v>83</v>
      </c>
      <c r="B734" s="76" t="s">
        <v>55</v>
      </c>
      <c r="C734" s="76" t="s">
        <v>294</v>
      </c>
      <c r="D734" s="83">
        <v>30.0</v>
      </c>
      <c r="E734" s="91" t="s">
        <v>8078</v>
      </c>
      <c r="F734" s="97" t="s">
        <v>8079</v>
      </c>
      <c r="G734" s="97" t="s">
        <v>8080</v>
      </c>
      <c r="H734" s="91" t="s">
        <v>8081</v>
      </c>
      <c r="I734" s="83" t="s">
        <v>5377</v>
      </c>
      <c r="J734" s="83" t="s">
        <v>272</v>
      </c>
      <c r="K734" s="83" t="s">
        <v>5379</v>
      </c>
      <c r="L734" s="743" t="s">
        <v>7994</v>
      </c>
    </row>
    <row r="735" ht="21.75" customHeight="1">
      <c r="A735" s="76" t="s">
        <v>83</v>
      </c>
      <c r="B735" s="76" t="s">
        <v>55</v>
      </c>
      <c r="C735" s="76" t="s">
        <v>294</v>
      </c>
      <c r="D735" s="83">
        <v>31.0</v>
      </c>
      <c r="E735" s="91" t="s">
        <v>8083</v>
      </c>
      <c r="F735" s="97" t="s">
        <v>8084</v>
      </c>
      <c r="G735" s="97" t="s">
        <v>8085</v>
      </c>
      <c r="H735" s="91" t="s">
        <v>8086</v>
      </c>
      <c r="I735" s="83" t="s">
        <v>5377</v>
      </c>
      <c r="J735" s="83" t="s">
        <v>272</v>
      </c>
      <c r="K735" s="83" t="s">
        <v>5379</v>
      </c>
      <c r="L735" s="743" t="s">
        <v>8087</v>
      </c>
    </row>
    <row r="736" ht="21.75" customHeight="1">
      <c r="A736" s="76" t="s">
        <v>83</v>
      </c>
      <c r="B736" s="76" t="s">
        <v>55</v>
      </c>
      <c r="C736" s="76" t="s">
        <v>294</v>
      </c>
      <c r="D736" s="83">
        <v>32.0</v>
      </c>
      <c r="E736" s="91" t="s">
        <v>7665</v>
      </c>
      <c r="F736" s="97" t="s">
        <v>7667</v>
      </c>
      <c r="G736" s="97" t="s">
        <v>7669</v>
      </c>
      <c r="H736" s="91" t="s">
        <v>7671</v>
      </c>
      <c r="I736" s="83" t="s">
        <v>71</v>
      </c>
      <c r="J736" s="83" t="s">
        <v>272</v>
      </c>
      <c r="K736" s="83" t="s">
        <v>5379</v>
      </c>
      <c r="L736" s="743" t="s">
        <v>5817</v>
      </c>
    </row>
    <row r="737" ht="21.75" customHeight="1">
      <c r="A737" s="76" t="s">
        <v>83</v>
      </c>
      <c r="B737" s="76" t="s">
        <v>55</v>
      </c>
      <c r="C737" s="76" t="s">
        <v>294</v>
      </c>
      <c r="D737" s="83">
        <v>33.0</v>
      </c>
      <c r="E737" s="91" t="s">
        <v>7456</v>
      </c>
      <c r="F737" s="97" t="s">
        <v>7459</v>
      </c>
      <c r="G737" s="97" t="s">
        <v>7459</v>
      </c>
      <c r="H737" s="91" t="s">
        <v>7462</v>
      </c>
      <c r="I737" s="83" t="s">
        <v>70</v>
      </c>
      <c r="J737" s="83" t="s">
        <v>272</v>
      </c>
      <c r="K737" s="83" t="s">
        <v>396</v>
      </c>
      <c r="L737" s="743" t="s">
        <v>856</v>
      </c>
    </row>
    <row r="738" ht="21.75" customHeight="1">
      <c r="A738" s="76" t="s">
        <v>83</v>
      </c>
      <c r="B738" s="76" t="s">
        <v>55</v>
      </c>
      <c r="C738" s="76" t="s">
        <v>294</v>
      </c>
      <c r="D738" s="83">
        <v>34.0</v>
      </c>
      <c r="E738" s="738" t="s">
        <v>2712</v>
      </c>
      <c r="F738" s="763" t="s">
        <v>2713</v>
      </c>
      <c r="G738" s="764" t="s">
        <v>2714</v>
      </c>
      <c r="H738" s="367" t="s">
        <v>2715</v>
      </c>
      <c r="I738" s="83" t="s">
        <v>71</v>
      </c>
      <c r="J738" s="83"/>
      <c r="K738" s="83" t="s">
        <v>396</v>
      </c>
      <c r="L738" s="743" t="s">
        <v>8088</v>
      </c>
    </row>
    <row r="739" ht="21.75" customHeight="1">
      <c r="A739" s="76" t="s">
        <v>83</v>
      </c>
      <c r="B739" s="76" t="s">
        <v>55</v>
      </c>
      <c r="C739" s="76" t="s">
        <v>294</v>
      </c>
      <c r="D739" s="83">
        <v>35.0</v>
      </c>
      <c r="E739" s="91" t="s">
        <v>2617</v>
      </c>
      <c r="F739" s="393" t="s">
        <v>2618</v>
      </c>
      <c r="G739" s="313" t="s">
        <v>2619</v>
      </c>
      <c r="H739" s="765" t="s">
        <v>2621</v>
      </c>
      <c r="I739" s="83" t="s">
        <v>71</v>
      </c>
      <c r="J739" s="83"/>
      <c r="K739" s="83" t="s">
        <v>396</v>
      </c>
      <c r="L739" s="743" t="s">
        <v>8088</v>
      </c>
    </row>
    <row r="740" ht="21.75" customHeight="1">
      <c r="A740" s="76" t="s">
        <v>83</v>
      </c>
      <c r="B740" s="76" t="s">
        <v>55</v>
      </c>
      <c r="C740" s="76" t="s">
        <v>294</v>
      </c>
      <c r="D740" s="83">
        <v>36.0</v>
      </c>
      <c r="E740" s="76" t="s">
        <v>8093</v>
      </c>
      <c r="F740" s="89" t="s">
        <v>8095</v>
      </c>
      <c r="G740" s="88" t="s">
        <v>8096</v>
      </c>
      <c r="H740" s="566" t="s">
        <v>8097</v>
      </c>
      <c r="I740" s="83" t="s">
        <v>71</v>
      </c>
      <c r="J740" s="83"/>
      <c r="K740" s="83" t="s">
        <v>396</v>
      </c>
      <c r="L740" s="743" t="s">
        <v>8088</v>
      </c>
    </row>
    <row r="741" ht="21.75" customHeight="1">
      <c r="A741" s="76" t="s">
        <v>83</v>
      </c>
      <c r="B741" s="76" t="s">
        <v>55</v>
      </c>
      <c r="C741" s="76" t="s">
        <v>294</v>
      </c>
      <c r="D741" s="83">
        <v>37.0</v>
      </c>
      <c r="E741" s="76" t="s">
        <v>1869</v>
      </c>
      <c r="F741" s="88" t="s">
        <v>7220</v>
      </c>
      <c r="G741" s="96" t="s">
        <v>7221</v>
      </c>
      <c r="H741" s="91">
        <f>6281804786923</f>
        <v>6281804786923</v>
      </c>
      <c r="I741" s="83" t="s">
        <v>70</v>
      </c>
      <c r="J741" s="83" t="s">
        <v>382</v>
      </c>
      <c r="K741" s="83" t="s">
        <v>396</v>
      </c>
      <c r="L741" s="743" t="s">
        <v>8098</v>
      </c>
    </row>
    <row r="742" ht="21.75" customHeight="1">
      <c r="A742" s="76" t="s">
        <v>83</v>
      </c>
      <c r="B742" s="76" t="s">
        <v>55</v>
      </c>
      <c r="C742" s="76" t="s">
        <v>294</v>
      </c>
      <c r="D742" s="83">
        <v>38.0</v>
      </c>
      <c r="E742" s="91" t="s">
        <v>7421</v>
      </c>
      <c r="F742" s="97" t="s">
        <v>7422</v>
      </c>
      <c r="G742" s="97" t="s">
        <v>7423</v>
      </c>
      <c r="H742" s="91" t="s">
        <v>7424</v>
      </c>
      <c r="I742" s="83" t="s">
        <v>5377</v>
      </c>
      <c r="J742" s="83" t="s">
        <v>272</v>
      </c>
      <c r="K742" s="83" t="s">
        <v>5379</v>
      </c>
      <c r="L742" s="743" t="s">
        <v>8099</v>
      </c>
    </row>
    <row r="743" ht="21.75" customHeight="1">
      <c r="A743" s="76" t="s">
        <v>83</v>
      </c>
      <c r="B743" s="76" t="s">
        <v>55</v>
      </c>
      <c r="C743" s="76" t="s">
        <v>294</v>
      </c>
      <c r="D743" s="83">
        <v>39.0</v>
      </c>
      <c r="E743" s="91" t="s">
        <v>7431</v>
      </c>
      <c r="F743" s="97" t="s">
        <v>7432</v>
      </c>
      <c r="G743" s="97" t="s">
        <v>7434</v>
      </c>
      <c r="H743" s="91" t="s">
        <v>7435</v>
      </c>
      <c r="I743" s="83" t="s">
        <v>5377</v>
      </c>
      <c r="J743" s="83" t="s">
        <v>272</v>
      </c>
      <c r="K743" s="83" t="s">
        <v>5379</v>
      </c>
      <c r="L743" s="743" t="s">
        <v>5817</v>
      </c>
    </row>
    <row r="744" ht="21.75" customHeight="1">
      <c r="A744" s="76" t="s">
        <v>83</v>
      </c>
      <c r="B744" s="76" t="s">
        <v>55</v>
      </c>
      <c r="C744" s="76" t="s">
        <v>294</v>
      </c>
      <c r="D744" s="83">
        <v>40.0</v>
      </c>
      <c r="E744" s="91" t="s">
        <v>5990</v>
      </c>
      <c r="F744" s="97" t="s">
        <v>5991</v>
      </c>
      <c r="G744" s="97" t="s">
        <v>5992</v>
      </c>
      <c r="H744" s="91" t="s">
        <v>5993</v>
      </c>
      <c r="I744" s="83" t="s">
        <v>5377</v>
      </c>
      <c r="J744" s="83" t="s">
        <v>272</v>
      </c>
      <c r="K744" s="83" t="s">
        <v>5379</v>
      </c>
      <c r="L744" s="743" t="s">
        <v>5817</v>
      </c>
    </row>
    <row r="745" ht="21.75" customHeight="1">
      <c r="A745" s="76" t="s">
        <v>83</v>
      </c>
      <c r="B745" s="76" t="s">
        <v>55</v>
      </c>
      <c r="C745" s="76" t="s">
        <v>294</v>
      </c>
      <c r="D745" s="83">
        <v>41.0</v>
      </c>
      <c r="E745" s="91" t="s">
        <v>7437</v>
      </c>
      <c r="F745" s="97" t="s">
        <v>7439</v>
      </c>
      <c r="G745" s="97" t="s">
        <v>7441</v>
      </c>
      <c r="H745" s="91" t="s">
        <v>7443</v>
      </c>
      <c r="I745" s="83" t="s">
        <v>5377</v>
      </c>
      <c r="J745" s="83" t="s">
        <v>272</v>
      </c>
      <c r="K745" s="83" t="s">
        <v>5379</v>
      </c>
      <c r="L745" s="743" t="s">
        <v>5817</v>
      </c>
    </row>
    <row r="746" ht="21.75" customHeight="1">
      <c r="A746" s="76" t="s">
        <v>83</v>
      </c>
      <c r="B746" s="76" t="s">
        <v>55</v>
      </c>
      <c r="C746" s="76" t="s">
        <v>294</v>
      </c>
      <c r="D746" s="83">
        <v>42.0</v>
      </c>
      <c r="E746" s="91" t="s">
        <v>6514</v>
      </c>
      <c r="F746" s="97" t="s">
        <v>6515</v>
      </c>
      <c r="G746" s="97" t="s">
        <v>6516</v>
      </c>
      <c r="H746" s="91" t="s">
        <v>6518</v>
      </c>
      <c r="I746" s="83" t="s">
        <v>5377</v>
      </c>
      <c r="J746" s="83" t="s">
        <v>272</v>
      </c>
      <c r="K746" s="83" t="s">
        <v>5379</v>
      </c>
      <c r="L746" s="743" t="s">
        <v>5817</v>
      </c>
    </row>
    <row r="747" ht="21.75" customHeight="1">
      <c r="A747" s="76" t="s">
        <v>83</v>
      </c>
      <c r="B747" s="76" t="s">
        <v>55</v>
      </c>
      <c r="C747" s="76" t="s">
        <v>294</v>
      </c>
      <c r="D747" s="83">
        <v>43.0</v>
      </c>
      <c r="E747" s="91" t="s">
        <v>6508</v>
      </c>
      <c r="F747" s="97" t="s">
        <v>6509</v>
      </c>
      <c r="G747" s="97" t="s">
        <v>6510</v>
      </c>
      <c r="H747" s="91" t="s">
        <v>6511</v>
      </c>
      <c r="I747" s="83" t="s">
        <v>5377</v>
      </c>
      <c r="J747" s="83" t="s">
        <v>272</v>
      </c>
      <c r="K747" s="83" t="s">
        <v>5379</v>
      </c>
      <c r="L747" s="743" t="s">
        <v>5817</v>
      </c>
    </row>
    <row r="748" ht="21.75" customHeight="1">
      <c r="A748" s="76" t="s">
        <v>83</v>
      </c>
      <c r="B748" s="76" t="s">
        <v>55</v>
      </c>
      <c r="C748" s="76" t="s">
        <v>294</v>
      </c>
      <c r="D748" s="83">
        <v>44.0</v>
      </c>
      <c r="E748" s="91" t="s">
        <v>8101</v>
      </c>
      <c r="F748" s="97" t="s">
        <v>8102</v>
      </c>
      <c r="G748" s="97" t="s">
        <v>8103</v>
      </c>
      <c r="H748" s="91" t="s">
        <v>8104</v>
      </c>
      <c r="I748" s="83" t="s">
        <v>5377</v>
      </c>
      <c r="J748" s="83" t="s">
        <v>272</v>
      </c>
      <c r="K748" s="83" t="s">
        <v>5379</v>
      </c>
      <c r="L748" s="743" t="s">
        <v>5817</v>
      </c>
    </row>
    <row r="749" ht="21.75" customHeight="1">
      <c r="A749" s="76" t="s">
        <v>83</v>
      </c>
      <c r="B749" s="76" t="s">
        <v>55</v>
      </c>
      <c r="C749" s="76" t="s">
        <v>294</v>
      </c>
      <c r="D749" s="83">
        <v>45.0</v>
      </c>
      <c r="E749" s="91" t="s">
        <v>7466</v>
      </c>
      <c r="F749" s="97" t="s">
        <v>7467</v>
      </c>
      <c r="G749" s="97" t="s">
        <v>3269</v>
      </c>
      <c r="H749" s="91" t="s">
        <v>7468</v>
      </c>
      <c r="I749" s="83" t="s">
        <v>5377</v>
      </c>
      <c r="J749" s="83" t="s">
        <v>272</v>
      </c>
      <c r="K749" s="83" t="s">
        <v>5379</v>
      </c>
      <c r="L749" s="743" t="s">
        <v>5817</v>
      </c>
    </row>
    <row r="750" ht="21.75" customHeight="1">
      <c r="A750" s="76" t="s">
        <v>83</v>
      </c>
      <c r="B750" s="76" t="s">
        <v>55</v>
      </c>
      <c r="C750" s="76" t="s">
        <v>294</v>
      </c>
      <c r="D750" s="83">
        <v>46.0</v>
      </c>
      <c r="E750" s="91" t="s">
        <v>7466</v>
      </c>
      <c r="F750" s="97" t="s">
        <v>7485</v>
      </c>
      <c r="G750" s="97" t="s">
        <v>7486</v>
      </c>
      <c r="H750" s="91" t="s">
        <v>7487</v>
      </c>
      <c r="I750" s="83" t="s">
        <v>70</v>
      </c>
      <c r="J750" s="83" t="s">
        <v>272</v>
      </c>
      <c r="K750" s="83" t="s">
        <v>396</v>
      </c>
      <c r="L750" s="743" t="s">
        <v>8106</v>
      </c>
    </row>
    <row r="751" ht="21.75" customHeight="1">
      <c r="A751" s="76" t="s">
        <v>83</v>
      </c>
      <c r="B751" s="76" t="s">
        <v>55</v>
      </c>
      <c r="C751" s="76" t="s">
        <v>294</v>
      </c>
      <c r="D751" s="83">
        <v>47.0</v>
      </c>
      <c r="E751" s="91" t="s">
        <v>6526</v>
      </c>
      <c r="F751" s="97" t="s">
        <v>6527</v>
      </c>
      <c r="G751" s="97" t="s">
        <v>6527</v>
      </c>
      <c r="H751" s="91" t="s">
        <v>6528</v>
      </c>
      <c r="I751" s="83" t="s">
        <v>5377</v>
      </c>
      <c r="J751" s="83" t="s">
        <v>272</v>
      </c>
      <c r="K751" s="83" t="s">
        <v>5379</v>
      </c>
      <c r="L751" s="743" t="s">
        <v>8107</v>
      </c>
    </row>
    <row r="752" ht="21.75" customHeight="1">
      <c r="A752" s="76" t="s">
        <v>83</v>
      </c>
      <c r="B752" s="76" t="s">
        <v>55</v>
      </c>
      <c r="C752" s="76" t="s">
        <v>294</v>
      </c>
      <c r="D752" s="83">
        <v>48.0</v>
      </c>
      <c r="E752" s="256">
        <v>4181.0</v>
      </c>
      <c r="F752" s="376" t="s">
        <v>1354</v>
      </c>
      <c r="G752" s="376" t="s">
        <v>1355</v>
      </c>
      <c r="H752" s="385" t="s">
        <v>1356</v>
      </c>
      <c r="I752" s="83" t="s">
        <v>71</v>
      </c>
      <c r="J752" s="83" t="s">
        <v>299</v>
      </c>
      <c r="K752" s="83" t="s">
        <v>5379</v>
      </c>
      <c r="L752" s="743" t="s">
        <v>8108</v>
      </c>
    </row>
    <row r="753" ht="21.75" customHeight="1">
      <c r="A753" s="76" t="s">
        <v>83</v>
      </c>
      <c r="B753" s="76" t="s">
        <v>55</v>
      </c>
      <c r="C753" s="76" t="s">
        <v>294</v>
      </c>
      <c r="D753" s="83">
        <v>49.0</v>
      </c>
      <c r="E753" s="76" t="s">
        <v>2116</v>
      </c>
      <c r="F753" s="483" t="s">
        <v>4563</v>
      </c>
      <c r="G753" s="180" t="s">
        <v>4566</v>
      </c>
      <c r="H753" s="76" t="s">
        <v>2116</v>
      </c>
      <c r="I753" s="83" t="s">
        <v>71</v>
      </c>
      <c r="J753" s="83" t="s">
        <v>299</v>
      </c>
      <c r="K753" s="83" t="s">
        <v>5379</v>
      </c>
      <c r="L753" s="743" t="s">
        <v>8108</v>
      </c>
    </row>
    <row r="754" ht="21.75" customHeight="1">
      <c r="A754" s="76" t="s">
        <v>83</v>
      </c>
      <c r="B754" s="76" t="s">
        <v>55</v>
      </c>
      <c r="C754" s="76" t="s">
        <v>294</v>
      </c>
      <c r="D754" s="83">
        <v>50.0</v>
      </c>
      <c r="E754" s="76" t="s">
        <v>2116</v>
      </c>
      <c r="F754" s="181" t="s">
        <v>5137</v>
      </c>
      <c r="G754" s="181" t="s">
        <v>5138</v>
      </c>
      <c r="H754" s="566" t="s">
        <v>5390</v>
      </c>
      <c r="I754" s="83" t="s">
        <v>71</v>
      </c>
      <c r="J754" s="83" t="s">
        <v>299</v>
      </c>
      <c r="K754" s="83" t="s">
        <v>5379</v>
      </c>
      <c r="L754" s="743" t="s">
        <v>8108</v>
      </c>
    </row>
    <row r="755" ht="21.75" customHeight="1">
      <c r="A755" s="76" t="s">
        <v>83</v>
      </c>
      <c r="B755" s="76" t="s">
        <v>55</v>
      </c>
      <c r="C755" s="76" t="s">
        <v>294</v>
      </c>
      <c r="D755" s="83">
        <v>51.0</v>
      </c>
      <c r="E755" s="76" t="s">
        <v>6373</v>
      </c>
      <c r="F755" s="376" t="s">
        <v>1239</v>
      </c>
      <c r="G755" s="377" t="s">
        <v>1240</v>
      </c>
      <c r="H755" s="379" t="s">
        <v>1247</v>
      </c>
      <c r="I755" s="83" t="s">
        <v>71</v>
      </c>
      <c r="J755" s="83" t="s">
        <v>299</v>
      </c>
      <c r="K755" s="83" t="s">
        <v>396</v>
      </c>
      <c r="L755" s="743" t="s">
        <v>8110</v>
      </c>
    </row>
    <row r="756" ht="21.75" customHeight="1">
      <c r="A756" s="76" t="s">
        <v>83</v>
      </c>
      <c r="B756" s="76" t="s">
        <v>55</v>
      </c>
      <c r="C756" s="76" t="s">
        <v>285</v>
      </c>
      <c r="D756" s="83">
        <v>1.0</v>
      </c>
      <c r="E756" s="91">
        <v>1969.0</v>
      </c>
      <c r="F756" s="180" t="s">
        <v>7790</v>
      </c>
      <c r="G756" s="97" t="s">
        <v>7791</v>
      </c>
      <c r="H756" s="588">
        <v>8.5371568868E10</v>
      </c>
      <c r="I756" s="83" t="s">
        <v>71</v>
      </c>
      <c r="J756" s="83"/>
      <c r="K756" s="83" t="s">
        <v>396</v>
      </c>
      <c r="L756" s="743" t="s">
        <v>8111</v>
      </c>
    </row>
    <row r="757" ht="21.75" customHeight="1">
      <c r="A757" s="76" t="s">
        <v>83</v>
      </c>
      <c r="B757" s="76" t="s">
        <v>55</v>
      </c>
      <c r="C757" s="76" t="s">
        <v>285</v>
      </c>
      <c r="D757" s="83">
        <v>2.0</v>
      </c>
      <c r="E757" s="76" t="s">
        <v>1625</v>
      </c>
      <c r="F757" s="88" t="s">
        <v>8112</v>
      </c>
      <c r="G757" s="96" t="s">
        <v>3483</v>
      </c>
      <c r="H757" s="76" t="s">
        <v>1629</v>
      </c>
      <c r="I757" s="83" t="s">
        <v>71</v>
      </c>
      <c r="J757" s="83"/>
      <c r="K757" s="83" t="s">
        <v>396</v>
      </c>
      <c r="L757" s="743" t="s">
        <v>8113</v>
      </c>
    </row>
    <row r="758" ht="21.75" customHeight="1">
      <c r="A758" s="76" t="s">
        <v>83</v>
      </c>
      <c r="B758" s="76" t="s">
        <v>55</v>
      </c>
      <c r="C758" s="76" t="s">
        <v>285</v>
      </c>
      <c r="D758" s="83">
        <v>3.0</v>
      </c>
      <c r="E758" s="91" t="s">
        <v>8114</v>
      </c>
      <c r="F758" s="97" t="s">
        <v>8115</v>
      </c>
      <c r="G758" s="313" t="s">
        <v>8116</v>
      </c>
      <c r="H758" s="91" t="s">
        <v>8117</v>
      </c>
      <c r="I758" s="83" t="s">
        <v>71</v>
      </c>
      <c r="J758" s="83" t="s">
        <v>272</v>
      </c>
      <c r="K758" s="83" t="s">
        <v>396</v>
      </c>
      <c r="L758" s="743" t="s">
        <v>8118</v>
      </c>
    </row>
    <row r="759" ht="21.75" customHeight="1">
      <c r="A759" s="76" t="s">
        <v>83</v>
      </c>
      <c r="B759" s="76" t="s">
        <v>55</v>
      </c>
      <c r="C759" s="76" t="s">
        <v>285</v>
      </c>
      <c r="D759" s="83">
        <v>4.0</v>
      </c>
      <c r="E759" s="91" t="s">
        <v>2665</v>
      </c>
      <c r="F759" s="97" t="s">
        <v>2666</v>
      </c>
      <c r="G759" s="479" t="s">
        <v>2666</v>
      </c>
      <c r="H759" s="91" t="s">
        <v>2667</v>
      </c>
      <c r="I759" s="83" t="s">
        <v>71</v>
      </c>
      <c r="J759" s="83" t="s">
        <v>382</v>
      </c>
      <c r="K759" s="83" t="s">
        <v>396</v>
      </c>
      <c r="L759" s="743" t="s">
        <v>8119</v>
      </c>
    </row>
    <row r="760" ht="21.75" customHeight="1">
      <c r="A760" s="76" t="s">
        <v>83</v>
      </c>
      <c r="B760" s="76" t="s">
        <v>55</v>
      </c>
      <c r="C760" s="76" t="s">
        <v>285</v>
      </c>
      <c r="D760" s="83">
        <v>5.0</v>
      </c>
      <c r="E760" s="91" t="s">
        <v>1916</v>
      </c>
      <c r="F760" s="97" t="s">
        <v>1917</v>
      </c>
      <c r="G760" s="479" t="s">
        <v>1918</v>
      </c>
      <c r="H760" s="91" t="s">
        <v>1920</v>
      </c>
      <c r="I760" s="83" t="s">
        <v>5377</v>
      </c>
      <c r="J760" s="83" t="s">
        <v>382</v>
      </c>
      <c r="K760" s="83" t="s">
        <v>5379</v>
      </c>
      <c r="L760" s="743" t="s">
        <v>7590</v>
      </c>
    </row>
    <row r="761" ht="21.75" customHeight="1">
      <c r="A761" s="76" t="s">
        <v>83</v>
      </c>
      <c r="B761" s="76" t="s">
        <v>55</v>
      </c>
      <c r="C761" s="76" t="s">
        <v>285</v>
      </c>
      <c r="D761" s="83">
        <v>6.0</v>
      </c>
      <c r="E761" s="76" t="s">
        <v>3293</v>
      </c>
      <c r="F761" s="88" t="s">
        <v>8121</v>
      </c>
      <c r="G761" s="96" t="s">
        <v>8122</v>
      </c>
      <c r="H761" s="91">
        <f>6285969065525</f>
        <v>6285969065525</v>
      </c>
      <c r="I761" s="83" t="s">
        <v>71</v>
      </c>
      <c r="J761" s="83"/>
      <c r="K761" s="83" t="s">
        <v>396</v>
      </c>
      <c r="L761" s="743" t="s">
        <v>8123</v>
      </c>
    </row>
    <row r="762" ht="21.75" customHeight="1">
      <c r="A762" s="76" t="s">
        <v>83</v>
      </c>
      <c r="B762" s="76" t="s">
        <v>55</v>
      </c>
      <c r="C762" s="76" t="s">
        <v>285</v>
      </c>
      <c r="D762" s="83">
        <v>7.0</v>
      </c>
      <c r="E762" s="76" t="s">
        <v>8125</v>
      </c>
      <c r="F762" s="88" t="s">
        <v>8127</v>
      </c>
      <c r="G762" s="96" t="s">
        <v>8128</v>
      </c>
      <c r="H762" s="76" t="s">
        <v>8130</v>
      </c>
      <c r="I762" s="83" t="s">
        <v>71</v>
      </c>
      <c r="J762" s="83"/>
      <c r="K762" s="83" t="s">
        <v>396</v>
      </c>
      <c r="L762" s="743" t="s">
        <v>8133</v>
      </c>
    </row>
    <row r="763" ht="21.75" customHeight="1">
      <c r="A763" s="76" t="s">
        <v>83</v>
      </c>
      <c r="B763" s="76" t="s">
        <v>55</v>
      </c>
      <c r="C763" s="76" t="s">
        <v>285</v>
      </c>
      <c r="D763" s="83">
        <v>8.0</v>
      </c>
      <c r="E763" s="76" t="s">
        <v>8135</v>
      </c>
      <c r="F763" s="88" t="s">
        <v>8136</v>
      </c>
      <c r="G763" s="96" t="s">
        <v>1337</v>
      </c>
      <c r="H763" s="76" t="s">
        <v>1342</v>
      </c>
      <c r="I763" s="83" t="s">
        <v>71</v>
      </c>
      <c r="J763" s="83"/>
      <c r="K763" s="83" t="s">
        <v>396</v>
      </c>
      <c r="L763" s="743" t="s">
        <v>8137</v>
      </c>
    </row>
    <row r="764" ht="21.75" customHeight="1">
      <c r="A764" s="76" t="s">
        <v>83</v>
      </c>
      <c r="B764" s="76" t="s">
        <v>55</v>
      </c>
      <c r="C764" s="76" t="s">
        <v>285</v>
      </c>
      <c r="D764" s="83">
        <v>9.0</v>
      </c>
      <c r="E764" s="76" t="s">
        <v>5551</v>
      </c>
      <c r="F764" s="740" t="s">
        <v>5552</v>
      </c>
      <c r="G764" s="96" t="s">
        <v>5553</v>
      </c>
      <c r="H764" s="76" t="s">
        <v>5554</v>
      </c>
      <c r="I764" s="83" t="s">
        <v>71</v>
      </c>
      <c r="J764" s="83"/>
      <c r="K764" s="83" t="s">
        <v>396</v>
      </c>
      <c r="L764" s="743" t="s">
        <v>8138</v>
      </c>
    </row>
    <row r="765" ht="21.75" customHeight="1">
      <c r="A765" s="76" t="s">
        <v>83</v>
      </c>
      <c r="B765" s="76" t="s">
        <v>55</v>
      </c>
      <c r="C765" s="76" t="s">
        <v>285</v>
      </c>
      <c r="D765" s="83">
        <v>10.0</v>
      </c>
      <c r="E765" s="91" t="s">
        <v>6963</v>
      </c>
      <c r="F765" s="97" t="s">
        <v>6964</v>
      </c>
      <c r="G765" s="479" t="s">
        <v>6965</v>
      </c>
      <c r="H765" s="91" t="s">
        <v>6966</v>
      </c>
      <c r="I765" s="83" t="s">
        <v>5377</v>
      </c>
      <c r="J765" s="83" t="s">
        <v>272</v>
      </c>
      <c r="K765" s="83" t="s">
        <v>5379</v>
      </c>
      <c r="L765" s="743" t="s">
        <v>5792</v>
      </c>
    </row>
    <row r="766" ht="21.75" customHeight="1">
      <c r="A766" s="76" t="s">
        <v>83</v>
      </c>
      <c r="B766" s="76" t="s">
        <v>55</v>
      </c>
      <c r="C766" s="76" t="s">
        <v>285</v>
      </c>
      <c r="D766" s="83">
        <v>11.0</v>
      </c>
      <c r="E766" s="91" t="s">
        <v>6972</v>
      </c>
      <c r="F766" s="97" t="s">
        <v>6974</v>
      </c>
      <c r="G766" s="479" t="s">
        <v>6975</v>
      </c>
      <c r="H766" s="91" t="s">
        <v>6976</v>
      </c>
      <c r="I766" s="83" t="s">
        <v>71</v>
      </c>
      <c r="J766" s="83" t="s">
        <v>272</v>
      </c>
      <c r="K766" s="83" t="s">
        <v>396</v>
      </c>
      <c r="L766" s="743" t="s">
        <v>8152</v>
      </c>
    </row>
    <row r="767" ht="21.75" customHeight="1">
      <c r="A767" s="76" t="s">
        <v>83</v>
      </c>
      <c r="B767" s="76" t="s">
        <v>55</v>
      </c>
      <c r="C767" s="76" t="s">
        <v>285</v>
      </c>
      <c r="D767" s="83">
        <v>12.0</v>
      </c>
      <c r="E767" s="91" t="s">
        <v>6876</v>
      </c>
      <c r="F767" s="97" t="s">
        <v>6877</v>
      </c>
      <c r="G767" s="479" t="s">
        <v>6878</v>
      </c>
      <c r="H767" s="91" t="s">
        <v>6879</v>
      </c>
      <c r="I767" s="83" t="s">
        <v>71</v>
      </c>
      <c r="J767" s="83" t="s">
        <v>272</v>
      </c>
      <c r="K767" s="83" t="s">
        <v>396</v>
      </c>
      <c r="L767" s="743" t="s">
        <v>8154</v>
      </c>
    </row>
    <row r="768" ht="21.75" customHeight="1">
      <c r="A768" s="76" t="s">
        <v>83</v>
      </c>
      <c r="B768" s="76" t="s">
        <v>55</v>
      </c>
      <c r="C768" s="76" t="s">
        <v>285</v>
      </c>
      <c r="D768" s="83">
        <v>13.0</v>
      </c>
      <c r="E768" s="91" t="s">
        <v>6884</v>
      </c>
      <c r="F768" s="97" t="s">
        <v>6885</v>
      </c>
      <c r="G768" s="479" t="s">
        <v>6887</v>
      </c>
      <c r="H768" s="91" t="s">
        <v>6888</v>
      </c>
      <c r="I768" s="83" t="s">
        <v>5377</v>
      </c>
      <c r="J768" s="83" t="s">
        <v>272</v>
      </c>
      <c r="K768" s="83" t="s">
        <v>5379</v>
      </c>
      <c r="L768" s="743" t="s">
        <v>8160</v>
      </c>
    </row>
    <row r="769" ht="21.75" customHeight="1">
      <c r="A769" s="76" t="s">
        <v>83</v>
      </c>
      <c r="B769" s="76" t="s">
        <v>55</v>
      </c>
      <c r="C769" s="76" t="s">
        <v>285</v>
      </c>
      <c r="D769" s="83">
        <v>14.0</v>
      </c>
      <c r="E769" s="91" t="s">
        <v>6895</v>
      </c>
      <c r="F769" s="97" t="s">
        <v>6896</v>
      </c>
      <c r="G769" s="479" t="s">
        <v>6897</v>
      </c>
      <c r="H769" s="91" t="s">
        <v>6898</v>
      </c>
      <c r="I769" s="83" t="s">
        <v>5377</v>
      </c>
      <c r="J769" s="83" t="s">
        <v>272</v>
      </c>
      <c r="K769" s="83" t="s">
        <v>5379</v>
      </c>
      <c r="L769" s="743" t="s">
        <v>8166</v>
      </c>
    </row>
    <row r="770" ht="21.75" customHeight="1">
      <c r="A770" s="76" t="s">
        <v>83</v>
      </c>
      <c r="B770" s="76" t="s">
        <v>55</v>
      </c>
      <c r="C770" s="76" t="s">
        <v>285</v>
      </c>
      <c r="D770" s="83">
        <v>15.0</v>
      </c>
      <c r="E770" s="91" t="s">
        <v>2469</v>
      </c>
      <c r="F770" s="97" t="s">
        <v>2471</v>
      </c>
      <c r="G770" s="479" t="s">
        <v>2474</v>
      </c>
      <c r="H770" s="91" t="s">
        <v>2476</v>
      </c>
      <c r="I770" s="83" t="s">
        <v>70</v>
      </c>
      <c r="J770" s="83" t="s">
        <v>272</v>
      </c>
      <c r="K770" s="83" t="s">
        <v>396</v>
      </c>
      <c r="L770" s="743" t="s">
        <v>8174</v>
      </c>
    </row>
    <row r="771" ht="21.75" customHeight="1">
      <c r="A771" s="76" t="s">
        <v>83</v>
      </c>
      <c r="B771" s="76" t="s">
        <v>55</v>
      </c>
      <c r="C771" s="76" t="s">
        <v>285</v>
      </c>
      <c r="D771" s="83">
        <v>16.0</v>
      </c>
      <c r="E771" s="91" t="s">
        <v>7357</v>
      </c>
      <c r="F771" s="97" t="s">
        <v>7358</v>
      </c>
      <c r="G771" s="479" t="s">
        <v>7359</v>
      </c>
      <c r="H771" s="91" t="s">
        <v>7360</v>
      </c>
      <c r="I771" s="83" t="s">
        <v>5377</v>
      </c>
      <c r="J771" s="83" t="s">
        <v>272</v>
      </c>
      <c r="K771" s="83" t="s">
        <v>5379</v>
      </c>
      <c r="L771" s="743" t="s">
        <v>5792</v>
      </c>
    </row>
    <row r="772" ht="21.75" customHeight="1">
      <c r="A772" s="76" t="s">
        <v>83</v>
      </c>
      <c r="B772" s="76" t="s">
        <v>55</v>
      </c>
      <c r="C772" s="76" t="s">
        <v>285</v>
      </c>
      <c r="D772" s="83">
        <v>17.0</v>
      </c>
      <c r="E772" s="91" t="s">
        <v>6901</v>
      </c>
      <c r="F772" s="97" t="s">
        <v>6902</v>
      </c>
      <c r="G772" s="479" t="s">
        <v>6682</v>
      </c>
      <c r="H772" s="91" t="s">
        <v>6903</v>
      </c>
      <c r="I772" s="83" t="s">
        <v>70</v>
      </c>
      <c r="J772" s="83" t="s">
        <v>272</v>
      </c>
      <c r="K772" s="83" t="s">
        <v>396</v>
      </c>
      <c r="L772" s="743" t="s">
        <v>8181</v>
      </c>
    </row>
    <row r="773" ht="21.75" customHeight="1">
      <c r="A773" s="76" t="s">
        <v>83</v>
      </c>
      <c r="B773" s="76" t="s">
        <v>55</v>
      </c>
      <c r="C773" s="76" t="s">
        <v>285</v>
      </c>
      <c r="D773" s="83">
        <v>18.0</v>
      </c>
      <c r="E773" s="91" t="s">
        <v>7757</v>
      </c>
      <c r="F773" s="97" t="s">
        <v>7758</v>
      </c>
      <c r="G773" s="479" t="s">
        <v>7759</v>
      </c>
      <c r="H773" s="91" t="s">
        <v>7760</v>
      </c>
      <c r="I773" s="83" t="s">
        <v>70</v>
      </c>
      <c r="J773" s="83" t="s">
        <v>272</v>
      </c>
      <c r="K773" s="83" t="s">
        <v>5379</v>
      </c>
      <c r="L773" s="743" t="s">
        <v>8184</v>
      </c>
    </row>
    <row r="774" ht="21.75" customHeight="1">
      <c r="A774" s="76" t="s">
        <v>83</v>
      </c>
      <c r="B774" s="76" t="s">
        <v>55</v>
      </c>
      <c r="C774" s="76" t="s">
        <v>285</v>
      </c>
      <c r="D774" s="83">
        <v>19.0</v>
      </c>
      <c r="E774" s="91" t="s">
        <v>8186</v>
      </c>
      <c r="F774" s="97" t="s">
        <v>8187</v>
      </c>
      <c r="G774" s="479" t="s">
        <v>8188</v>
      </c>
      <c r="H774" s="91" t="s">
        <v>8189</v>
      </c>
      <c r="I774" s="83" t="s">
        <v>70</v>
      </c>
      <c r="J774" s="83" t="s">
        <v>272</v>
      </c>
      <c r="K774" s="83" t="s">
        <v>396</v>
      </c>
      <c r="L774" s="743" t="s">
        <v>8190</v>
      </c>
    </row>
    <row r="775" ht="21.75" customHeight="1">
      <c r="A775" s="76" t="s">
        <v>83</v>
      </c>
      <c r="B775" s="76" t="s">
        <v>55</v>
      </c>
      <c r="C775" s="76" t="s">
        <v>285</v>
      </c>
      <c r="D775" s="83">
        <v>20.0</v>
      </c>
      <c r="E775" s="91" t="s">
        <v>2740</v>
      </c>
      <c r="F775" s="97" t="s">
        <v>2742</v>
      </c>
      <c r="G775" s="479" t="s">
        <v>2743</v>
      </c>
      <c r="H775" s="91" t="s">
        <v>2744</v>
      </c>
      <c r="I775" s="83" t="s">
        <v>71</v>
      </c>
      <c r="J775" s="83"/>
      <c r="K775" s="83" t="s">
        <v>396</v>
      </c>
      <c r="L775" s="743" t="s">
        <v>8198</v>
      </c>
    </row>
    <row r="776" ht="21.75" customHeight="1">
      <c r="A776" s="76" t="s">
        <v>83</v>
      </c>
      <c r="B776" s="76" t="s">
        <v>55</v>
      </c>
      <c r="C776" s="76" t="s">
        <v>285</v>
      </c>
      <c r="D776" s="83">
        <v>21.0</v>
      </c>
      <c r="E776" s="91" t="s">
        <v>2703</v>
      </c>
      <c r="F776" s="97" t="s">
        <v>2704</v>
      </c>
      <c r="G776" s="479" t="s">
        <v>2705</v>
      </c>
      <c r="H776" s="91" t="s">
        <v>2706</v>
      </c>
      <c r="I776" s="83" t="s">
        <v>5377</v>
      </c>
      <c r="J776" s="83" t="s">
        <v>382</v>
      </c>
      <c r="K776" s="83" t="s">
        <v>5379</v>
      </c>
      <c r="L776" s="743" t="s">
        <v>8199</v>
      </c>
    </row>
    <row r="777" ht="21.75" customHeight="1">
      <c r="A777" s="76" t="s">
        <v>83</v>
      </c>
      <c r="B777" s="76" t="s">
        <v>55</v>
      </c>
      <c r="C777" s="76" t="s">
        <v>285</v>
      </c>
      <c r="D777" s="83">
        <v>22.0</v>
      </c>
      <c r="E777" s="91" t="s">
        <v>5979</v>
      </c>
      <c r="F777" s="97" t="s">
        <v>5980</v>
      </c>
      <c r="G777" s="479" t="s">
        <v>5981</v>
      </c>
      <c r="H777" s="91" t="s">
        <v>5982</v>
      </c>
      <c r="I777" s="83" t="s">
        <v>71</v>
      </c>
      <c r="J777" s="83" t="s">
        <v>382</v>
      </c>
      <c r="K777" s="83" t="s">
        <v>5379</v>
      </c>
      <c r="L777" s="743" t="s">
        <v>8204</v>
      </c>
    </row>
    <row r="778" ht="21.75" customHeight="1">
      <c r="A778" s="76" t="s">
        <v>83</v>
      </c>
      <c r="B778" s="76" t="s">
        <v>55</v>
      </c>
      <c r="C778" s="76" t="s">
        <v>285</v>
      </c>
      <c r="D778" s="83">
        <v>23.0</v>
      </c>
      <c r="E778" s="91" t="s">
        <v>5432</v>
      </c>
      <c r="F778" s="97" t="s">
        <v>5433</v>
      </c>
      <c r="G778" s="479" t="s">
        <v>5435</v>
      </c>
      <c r="H778" s="91" t="s">
        <v>5436</v>
      </c>
      <c r="I778" s="83" t="s">
        <v>5377</v>
      </c>
      <c r="J778" s="83" t="s">
        <v>382</v>
      </c>
      <c r="K778" s="83" t="s">
        <v>5379</v>
      </c>
      <c r="L778" s="743" t="s">
        <v>7590</v>
      </c>
    </row>
    <row r="779" ht="21.75" customHeight="1">
      <c r="A779" s="76" t="s">
        <v>83</v>
      </c>
      <c r="B779" s="76" t="s">
        <v>55</v>
      </c>
      <c r="C779" s="76" t="s">
        <v>285</v>
      </c>
      <c r="D779" s="83">
        <v>24.0</v>
      </c>
      <c r="E779" s="91" t="s">
        <v>8207</v>
      </c>
      <c r="F779" s="97" t="s">
        <v>8208</v>
      </c>
      <c r="G779" s="479" t="s">
        <v>8208</v>
      </c>
      <c r="H779" s="91" t="s">
        <v>8209</v>
      </c>
      <c r="I779" s="83" t="s">
        <v>5377</v>
      </c>
      <c r="J779" s="83" t="s">
        <v>272</v>
      </c>
      <c r="K779" s="83" t="s">
        <v>5379</v>
      </c>
      <c r="L779" s="743" t="s">
        <v>8211</v>
      </c>
    </row>
    <row r="780" ht="21.75" customHeight="1">
      <c r="A780" s="76" t="s">
        <v>83</v>
      </c>
      <c r="B780" s="76" t="s">
        <v>55</v>
      </c>
      <c r="C780" s="76" t="s">
        <v>285</v>
      </c>
      <c r="D780" s="83">
        <v>25.0</v>
      </c>
      <c r="E780" s="91" t="s">
        <v>8215</v>
      </c>
      <c r="F780" s="97" t="s">
        <v>8217</v>
      </c>
      <c r="G780" s="479" t="s">
        <v>8218</v>
      </c>
      <c r="H780" s="91" t="s">
        <v>8219</v>
      </c>
      <c r="I780" s="83" t="s">
        <v>70</v>
      </c>
      <c r="J780" s="83" t="s">
        <v>272</v>
      </c>
      <c r="K780" s="83" t="s">
        <v>396</v>
      </c>
      <c r="L780" s="743" t="s">
        <v>8221</v>
      </c>
    </row>
    <row r="781" ht="21.75" customHeight="1">
      <c r="A781" s="76" t="s">
        <v>83</v>
      </c>
      <c r="B781" s="76" t="s">
        <v>55</v>
      </c>
      <c r="C781" s="76" t="s">
        <v>285</v>
      </c>
      <c r="D781" s="83">
        <v>26.0</v>
      </c>
      <c r="E781" s="91" t="s">
        <v>8222</v>
      </c>
      <c r="F781" s="97" t="s">
        <v>8223</v>
      </c>
      <c r="G781" s="479" t="s">
        <v>8224</v>
      </c>
      <c r="H781" s="91" t="s">
        <v>8225</v>
      </c>
      <c r="I781" s="83" t="s">
        <v>5377</v>
      </c>
      <c r="J781" s="83" t="s">
        <v>272</v>
      </c>
      <c r="K781" s="83" t="s">
        <v>5379</v>
      </c>
      <c r="L781" s="743" t="s">
        <v>8226</v>
      </c>
    </row>
    <row r="782" ht="21.75" customHeight="1">
      <c r="A782" s="76" t="s">
        <v>83</v>
      </c>
      <c r="B782" s="76" t="s">
        <v>55</v>
      </c>
      <c r="C782" s="76" t="s">
        <v>285</v>
      </c>
      <c r="D782" s="83">
        <v>27.0</v>
      </c>
      <c r="E782" s="91" t="s">
        <v>8228</v>
      </c>
      <c r="F782" s="97" t="s">
        <v>8230</v>
      </c>
      <c r="G782" s="479" t="s">
        <v>8232</v>
      </c>
      <c r="H782" s="91" t="s">
        <v>8234</v>
      </c>
      <c r="I782" s="83" t="s">
        <v>5377</v>
      </c>
      <c r="J782" s="83" t="s">
        <v>272</v>
      </c>
      <c r="K782" s="83" t="s">
        <v>5379</v>
      </c>
      <c r="L782" s="743" t="s">
        <v>8237</v>
      </c>
    </row>
    <row r="783" ht="21.75" customHeight="1">
      <c r="A783" s="76" t="s">
        <v>83</v>
      </c>
      <c r="B783" s="76" t="s">
        <v>55</v>
      </c>
      <c r="C783" s="76" t="s">
        <v>285</v>
      </c>
      <c r="D783" s="83">
        <v>28.0</v>
      </c>
      <c r="E783" s="91" t="s">
        <v>8238</v>
      </c>
      <c r="F783" s="97" t="s">
        <v>8239</v>
      </c>
      <c r="G783" s="479" t="s">
        <v>8240</v>
      </c>
      <c r="H783" s="91" t="s">
        <v>8241</v>
      </c>
      <c r="I783" s="83" t="s">
        <v>70</v>
      </c>
      <c r="J783" s="83" t="s">
        <v>272</v>
      </c>
      <c r="K783" s="83" t="s">
        <v>396</v>
      </c>
      <c r="L783" s="743" t="s">
        <v>8242</v>
      </c>
    </row>
    <row r="784" ht="21.75" customHeight="1">
      <c r="A784" s="76" t="s">
        <v>83</v>
      </c>
      <c r="B784" s="76" t="s">
        <v>55</v>
      </c>
      <c r="C784" s="76" t="s">
        <v>285</v>
      </c>
      <c r="D784" s="83">
        <v>29.0</v>
      </c>
      <c r="E784" s="91" t="s">
        <v>8243</v>
      </c>
      <c r="F784" s="97" t="s">
        <v>8244</v>
      </c>
      <c r="G784" s="479" t="s">
        <v>8245</v>
      </c>
      <c r="H784" s="91" t="s">
        <v>8246</v>
      </c>
      <c r="I784" s="83" t="s">
        <v>5377</v>
      </c>
      <c r="J784" s="83" t="s">
        <v>272</v>
      </c>
      <c r="K784" s="83" t="s">
        <v>5379</v>
      </c>
      <c r="L784" s="743" t="s">
        <v>8249</v>
      </c>
    </row>
    <row r="785" ht="21.75" customHeight="1">
      <c r="A785" s="76" t="s">
        <v>83</v>
      </c>
      <c r="B785" s="76" t="s">
        <v>55</v>
      </c>
      <c r="C785" s="76" t="s">
        <v>285</v>
      </c>
      <c r="D785" s="83">
        <v>30.0</v>
      </c>
      <c r="E785" s="91" t="s">
        <v>8253</v>
      </c>
      <c r="F785" s="97" t="s">
        <v>8254</v>
      </c>
      <c r="G785" s="479" t="s">
        <v>8254</v>
      </c>
      <c r="H785" s="91" t="s">
        <v>8255</v>
      </c>
      <c r="I785" s="83" t="s">
        <v>5377</v>
      </c>
      <c r="J785" s="83" t="s">
        <v>272</v>
      </c>
      <c r="K785" s="83" t="s">
        <v>5379</v>
      </c>
      <c r="L785" s="743" t="s">
        <v>8256</v>
      </c>
    </row>
    <row r="786" ht="21.75" customHeight="1">
      <c r="A786" s="76" t="s">
        <v>83</v>
      </c>
      <c r="B786" s="76" t="s">
        <v>55</v>
      </c>
      <c r="C786" s="76" t="s">
        <v>285</v>
      </c>
      <c r="D786" s="83">
        <v>31.0</v>
      </c>
      <c r="E786" s="91" t="s">
        <v>8257</v>
      </c>
      <c r="F786" s="97" t="s">
        <v>8258</v>
      </c>
      <c r="G786" s="479" t="s">
        <v>3715</v>
      </c>
      <c r="H786" s="91" t="s">
        <v>8259</v>
      </c>
      <c r="I786" s="83" t="s">
        <v>70</v>
      </c>
      <c r="J786" s="83" t="s">
        <v>272</v>
      </c>
      <c r="K786" s="83" t="s">
        <v>396</v>
      </c>
      <c r="L786" s="743" t="s">
        <v>8260</v>
      </c>
    </row>
    <row r="787" ht="21.75" customHeight="1">
      <c r="A787" s="76" t="s">
        <v>83</v>
      </c>
      <c r="B787" s="76" t="s">
        <v>55</v>
      </c>
      <c r="C787" s="76" t="s">
        <v>285</v>
      </c>
      <c r="D787" s="83">
        <v>32.0</v>
      </c>
      <c r="E787" s="91" t="s">
        <v>8261</v>
      </c>
      <c r="F787" s="97" t="s">
        <v>8262</v>
      </c>
      <c r="G787" s="479" t="s">
        <v>8263</v>
      </c>
      <c r="H787" s="91" t="s">
        <v>8264</v>
      </c>
      <c r="I787" s="83" t="s">
        <v>5377</v>
      </c>
      <c r="J787" s="83" t="s">
        <v>272</v>
      </c>
      <c r="K787" s="83" t="s">
        <v>5379</v>
      </c>
      <c r="L787" s="743" t="s">
        <v>8265</v>
      </c>
    </row>
    <row r="788" ht="21.75" customHeight="1">
      <c r="A788" s="76" t="s">
        <v>83</v>
      </c>
      <c r="B788" s="76" t="s">
        <v>55</v>
      </c>
      <c r="C788" s="76" t="s">
        <v>285</v>
      </c>
      <c r="D788" s="83">
        <v>33.0</v>
      </c>
      <c r="E788" s="91" t="s">
        <v>8269</v>
      </c>
      <c r="F788" s="97" t="s">
        <v>3269</v>
      </c>
      <c r="G788" s="479" t="s">
        <v>3269</v>
      </c>
      <c r="H788" s="91" t="s">
        <v>8272</v>
      </c>
      <c r="I788" s="83" t="s">
        <v>70</v>
      </c>
      <c r="J788" s="83" t="s">
        <v>272</v>
      </c>
      <c r="K788" s="83" t="s">
        <v>5379</v>
      </c>
      <c r="L788" s="743" t="s">
        <v>7731</v>
      </c>
    </row>
    <row r="789" ht="21.75" customHeight="1">
      <c r="A789" s="76" t="s">
        <v>83</v>
      </c>
      <c r="B789" s="76" t="s">
        <v>55</v>
      </c>
      <c r="C789" s="76" t="s">
        <v>285</v>
      </c>
      <c r="D789" s="83">
        <v>34.0</v>
      </c>
      <c r="E789" s="91" t="s">
        <v>8273</v>
      </c>
      <c r="F789" s="97" t="s">
        <v>8274</v>
      </c>
      <c r="G789" s="479" t="s">
        <v>6742</v>
      </c>
      <c r="H789" s="91" t="s">
        <v>8275</v>
      </c>
      <c r="I789" s="83" t="s">
        <v>5377</v>
      </c>
      <c r="J789" s="83" t="s">
        <v>272</v>
      </c>
      <c r="K789" s="83" t="s">
        <v>5379</v>
      </c>
      <c r="L789" s="743" t="s">
        <v>8039</v>
      </c>
    </row>
    <row r="790" ht="21.75" customHeight="1">
      <c r="A790" s="76" t="s">
        <v>83</v>
      </c>
      <c r="B790" s="76" t="s">
        <v>55</v>
      </c>
      <c r="C790" s="76" t="s">
        <v>285</v>
      </c>
      <c r="D790" s="83">
        <v>35.0</v>
      </c>
      <c r="E790" s="91" t="s">
        <v>8276</v>
      </c>
      <c r="F790" s="97" t="s">
        <v>8277</v>
      </c>
      <c r="G790" s="479" t="s">
        <v>8278</v>
      </c>
      <c r="H790" s="91" t="s">
        <v>8279</v>
      </c>
      <c r="I790" s="83" t="s">
        <v>5377</v>
      </c>
      <c r="J790" s="83" t="s">
        <v>272</v>
      </c>
      <c r="K790" s="83" t="s">
        <v>5379</v>
      </c>
      <c r="L790" s="743" t="s">
        <v>8281</v>
      </c>
    </row>
    <row r="791" ht="21.75" customHeight="1">
      <c r="A791" s="76" t="s">
        <v>83</v>
      </c>
      <c r="B791" s="76" t="s">
        <v>55</v>
      </c>
      <c r="C791" s="76" t="s">
        <v>285</v>
      </c>
      <c r="D791" s="83">
        <v>36.0</v>
      </c>
      <c r="E791" s="91">
        <v>7406.0</v>
      </c>
      <c r="F791" s="180" t="s">
        <v>7720</v>
      </c>
      <c r="G791" s="97" t="s">
        <v>7721</v>
      </c>
      <c r="H791" s="588">
        <v>8.95414066655E11</v>
      </c>
      <c r="I791" s="83" t="s">
        <v>70</v>
      </c>
      <c r="J791" s="83"/>
      <c r="K791" s="83" t="s">
        <v>396</v>
      </c>
      <c r="L791" s="743" t="s">
        <v>8287</v>
      </c>
    </row>
    <row r="792" ht="21.75" customHeight="1">
      <c r="A792" s="76" t="s">
        <v>83</v>
      </c>
      <c r="B792" s="76" t="s">
        <v>55</v>
      </c>
      <c r="C792" s="76" t="s">
        <v>285</v>
      </c>
      <c r="D792" s="83">
        <v>37.0</v>
      </c>
      <c r="E792" s="76" t="s">
        <v>8288</v>
      </c>
      <c r="F792" s="88" t="s">
        <v>4162</v>
      </c>
      <c r="G792" s="96" t="s">
        <v>8289</v>
      </c>
      <c r="H792" s="91">
        <f>6282330020181</f>
        <v>6282330020181</v>
      </c>
      <c r="I792" s="83" t="s">
        <v>71</v>
      </c>
      <c r="J792" s="83"/>
      <c r="K792" s="83" t="s">
        <v>396</v>
      </c>
      <c r="L792" s="743" t="s">
        <v>8291</v>
      </c>
    </row>
    <row r="793" ht="21.75" customHeight="1">
      <c r="A793" s="76" t="s">
        <v>83</v>
      </c>
      <c r="B793" s="76" t="s">
        <v>55</v>
      </c>
      <c r="C793" s="76" t="s">
        <v>285</v>
      </c>
      <c r="D793" s="83">
        <v>38.0</v>
      </c>
      <c r="E793" s="91" t="s">
        <v>6909</v>
      </c>
      <c r="F793" s="97" t="s">
        <v>6911</v>
      </c>
      <c r="G793" s="193" t="s">
        <v>5122</v>
      </c>
      <c r="H793" s="91" t="s">
        <v>6913</v>
      </c>
      <c r="I793" s="83" t="s">
        <v>5377</v>
      </c>
      <c r="J793" s="83" t="s">
        <v>272</v>
      </c>
      <c r="K793" s="83" t="s">
        <v>5379</v>
      </c>
      <c r="L793" s="743" t="s">
        <v>6634</v>
      </c>
    </row>
    <row r="794" ht="21.75" customHeight="1">
      <c r="A794" s="76" t="s">
        <v>83</v>
      </c>
      <c r="B794" s="76" t="s">
        <v>55</v>
      </c>
      <c r="C794" s="76" t="s">
        <v>285</v>
      </c>
      <c r="D794" s="83">
        <v>39.0</v>
      </c>
      <c r="E794" s="91" t="s">
        <v>6000</v>
      </c>
      <c r="F794" s="97" t="s">
        <v>6002</v>
      </c>
      <c r="G794" s="193" t="s">
        <v>6004</v>
      </c>
      <c r="H794" s="91" t="s">
        <v>6005</v>
      </c>
      <c r="I794" s="83" t="s">
        <v>5377</v>
      </c>
      <c r="J794" s="83" t="s">
        <v>272</v>
      </c>
      <c r="K794" s="83" t="s">
        <v>5379</v>
      </c>
      <c r="L794" s="743" t="s">
        <v>6634</v>
      </c>
    </row>
    <row r="795" ht="21.75" customHeight="1">
      <c r="A795" s="76" t="s">
        <v>83</v>
      </c>
      <c r="B795" s="76" t="s">
        <v>55</v>
      </c>
      <c r="C795" s="76" t="s">
        <v>285</v>
      </c>
      <c r="D795" s="83">
        <v>40.0</v>
      </c>
      <c r="E795" s="91" t="s">
        <v>6920</v>
      </c>
      <c r="F795" s="97" t="s">
        <v>634</v>
      </c>
      <c r="G795" s="193" t="s">
        <v>635</v>
      </c>
      <c r="H795" s="91" t="s">
        <v>6921</v>
      </c>
      <c r="I795" s="83" t="s">
        <v>5377</v>
      </c>
      <c r="J795" s="83" t="s">
        <v>272</v>
      </c>
      <c r="K795" s="83" t="s">
        <v>5379</v>
      </c>
      <c r="L795" s="743" t="s">
        <v>6634</v>
      </c>
    </row>
    <row r="796" ht="21.75" customHeight="1">
      <c r="A796" s="76" t="s">
        <v>83</v>
      </c>
      <c r="B796" s="76" t="s">
        <v>55</v>
      </c>
      <c r="C796" s="76" t="s">
        <v>285</v>
      </c>
      <c r="D796" s="83">
        <v>41.0</v>
      </c>
      <c r="E796" s="91" t="s">
        <v>6923</v>
      </c>
      <c r="F796" s="97" t="s">
        <v>6924</v>
      </c>
      <c r="G796" s="193" t="s">
        <v>6925</v>
      </c>
      <c r="H796" s="91" t="s">
        <v>6927</v>
      </c>
      <c r="I796" s="83" t="s">
        <v>5377</v>
      </c>
      <c r="J796" s="83" t="s">
        <v>272</v>
      </c>
      <c r="K796" s="83" t="s">
        <v>5379</v>
      </c>
      <c r="L796" s="743" t="s">
        <v>6634</v>
      </c>
    </row>
    <row r="797" ht="21.75" customHeight="1">
      <c r="A797" s="76" t="s">
        <v>83</v>
      </c>
      <c r="B797" s="76" t="s">
        <v>55</v>
      </c>
      <c r="C797" s="76" t="s">
        <v>285</v>
      </c>
      <c r="D797" s="83">
        <v>42.0</v>
      </c>
      <c r="E797" s="91" t="s">
        <v>6929</v>
      </c>
      <c r="F797" s="97" t="s">
        <v>6930</v>
      </c>
      <c r="G797" s="193" t="s">
        <v>6931</v>
      </c>
      <c r="H797" s="91" t="s">
        <v>6932</v>
      </c>
      <c r="I797" s="83" t="s">
        <v>5377</v>
      </c>
      <c r="J797" s="83" t="s">
        <v>272</v>
      </c>
      <c r="K797" s="83" t="s">
        <v>5379</v>
      </c>
      <c r="L797" s="743" t="s">
        <v>6634</v>
      </c>
    </row>
    <row r="798" ht="21.75" customHeight="1">
      <c r="A798" s="76" t="s">
        <v>83</v>
      </c>
      <c r="B798" s="76" t="s">
        <v>55</v>
      </c>
      <c r="C798" s="76" t="s">
        <v>285</v>
      </c>
      <c r="D798" s="83">
        <v>43.0</v>
      </c>
      <c r="E798" s="91" t="s">
        <v>6938</v>
      </c>
      <c r="F798" s="97" t="s">
        <v>6939</v>
      </c>
      <c r="G798" s="193" t="s">
        <v>6941</v>
      </c>
      <c r="H798" s="91" t="s">
        <v>6942</v>
      </c>
      <c r="I798" s="83" t="s">
        <v>5377</v>
      </c>
      <c r="J798" s="83" t="s">
        <v>272</v>
      </c>
      <c r="K798" s="83" t="s">
        <v>5379</v>
      </c>
      <c r="L798" s="743" t="s">
        <v>6634</v>
      </c>
    </row>
    <row r="799" ht="21.75" customHeight="1">
      <c r="A799" s="76" t="s">
        <v>83</v>
      </c>
      <c r="B799" s="76" t="s">
        <v>55</v>
      </c>
      <c r="C799" s="76" t="s">
        <v>285</v>
      </c>
      <c r="D799" s="83">
        <v>44.0</v>
      </c>
      <c r="E799" s="76" t="s">
        <v>1869</v>
      </c>
      <c r="F799" s="88" t="s">
        <v>7220</v>
      </c>
      <c r="G799" s="96" t="s">
        <v>7221</v>
      </c>
      <c r="H799" s="91">
        <f>6281804786923</f>
        <v>6281804786923</v>
      </c>
      <c r="I799" s="83" t="s">
        <v>70</v>
      </c>
      <c r="J799" s="83" t="s">
        <v>382</v>
      </c>
      <c r="K799" s="83" t="s">
        <v>396</v>
      </c>
      <c r="L799" s="743" t="s">
        <v>8098</v>
      </c>
    </row>
    <row r="800" ht="21.75" customHeight="1">
      <c r="A800" s="76" t="s">
        <v>83</v>
      </c>
      <c r="B800" s="76" t="s">
        <v>55</v>
      </c>
      <c r="C800" s="76" t="s">
        <v>285</v>
      </c>
      <c r="D800" s="83">
        <v>45.0</v>
      </c>
      <c r="E800" s="91" t="s">
        <v>2617</v>
      </c>
      <c r="F800" s="393" t="s">
        <v>2618</v>
      </c>
      <c r="G800" s="313" t="s">
        <v>2619</v>
      </c>
      <c r="H800" s="765" t="s">
        <v>2621</v>
      </c>
      <c r="I800" s="83" t="s">
        <v>70</v>
      </c>
      <c r="J800" s="83"/>
      <c r="K800" s="83" t="s">
        <v>396</v>
      </c>
      <c r="L800" s="743" t="s">
        <v>8312</v>
      </c>
    </row>
    <row r="801" ht="21.75" customHeight="1">
      <c r="A801" s="76" t="s">
        <v>83</v>
      </c>
      <c r="B801" s="76" t="s">
        <v>55</v>
      </c>
      <c r="C801" s="76" t="s">
        <v>241</v>
      </c>
      <c r="D801" s="83">
        <v>1.0</v>
      </c>
      <c r="E801" s="738" t="s">
        <v>2733</v>
      </c>
      <c r="F801" s="692" t="s">
        <v>2734</v>
      </c>
      <c r="G801" s="748" t="s">
        <v>2736</v>
      </c>
      <c r="H801" s="738" t="s">
        <v>2737</v>
      </c>
      <c r="I801" s="83" t="s">
        <v>70</v>
      </c>
      <c r="J801" s="83" t="s">
        <v>382</v>
      </c>
      <c r="K801" s="83" t="s">
        <v>396</v>
      </c>
      <c r="L801" s="743" t="s">
        <v>8316</v>
      </c>
    </row>
    <row r="802" ht="21.75" customHeight="1">
      <c r="A802" s="76" t="s">
        <v>83</v>
      </c>
      <c r="B802" s="76" t="s">
        <v>55</v>
      </c>
      <c r="C802" s="76" t="s">
        <v>241</v>
      </c>
      <c r="D802" s="83">
        <v>2.0</v>
      </c>
      <c r="E802" s="91" t="s">
        <v>7493</v>
      </c>
      <c r="F802" s="97" t="s">
        <v>7494</v>
      </c>
      <c r="G802" s="313" t="s">
        <v>7496</v>
      </c>
      <c r="H802" s="91" t="s">
        <v>7497</v>
      </c>
      <c r="I802" s="83" t="s">
        <v>5377</v>
      </c>
      <c r="J802" s="83" t="s">
        <v>272</v>
      </c>
      <c r="K802" s="83" t="s">
        <v>5379</v>
      </c>
      <c r="L802" s="743" t="s">
        <v>5792</v>
      </c>
    </row>
    <row r="803" ht="21.75" customHeight="1">
      <c r="A803" s="76" t="s">
        <v>83</v>
      </c>
      <c r="B803" s="76" t="s">
        <v>55</v>
      </c>
      <c r="C803" s="76" t="s">
        <v>241</v>
      </c>
      <c r="D803" s="83">
        <v>3.0</v>
      </c>
      <c r="E803" s="91" t="s">
        <v>6959</v>
      </c>
      <c r="F803" s="97" t="s">
        <v>6960</v>
      </c>
      <c r="G803" s="313" t="s">
        <v>6961</v>
      </c>
      <c r="H803" s="91" t="s">
        <v>6962</v>
      </c>
      <c r="I803" s="83" t="s">
        <v>5377</v>
      </c>
      <c r="J803" s="83" t="s">
        <v>272</v>
      </c>
      <c r="K803" s="83" t="s">
        <v>5379</v>
      </c>
      <c r="L803" s="743" t="s">
        <v>8321</v>
      </c>
    </row>
    <row r="804" ht="24.75" customHeight="1">
      <c r="A804" s="76" t="s">
        <v>83</v>
      </c>
      <c r="B804" s="76" t="s">
        <v>55</v>
      </c>
      <c r="C804" s="76" t="s">
        <v>241</v>
      </c>
      <c r="D804" s="83">
        <v>4.0</v>
      </c>
      <c r="E804" s="91" t="s">
        <v>8101</v>
      </c>
      <c r="F804" s="97" t="s">
        <v>8102</v>
      </c>
      <c r="G804" s="479" t="s">
        <v>8103</v>
      </c>
      <c r="H804" s="91" t="s">
        <v>8104</v>
      </c>
      <c r="I804" s="83" t="s">
        <v>71</v>
      </c>
      <c r="J804" s="83" t="s">
        <v>272</v>
      </c>
      <c r="K804" s="83" t="s">
        <v>396</v>
      </c>
      <c r="L804" s="743" t="s">
        <v>8325</v>
      </c>
    </row>
    <row r="805" ht="24.75" customHeight="1">
      <c r="A805" s="76" t="s">
        <v>83</v>
      </c>
      <c r="B805" s="76" t="s">
        <v>55</v>
      </c>
      <c r="C805" s="76" t="s">
        <v>241</v>
      </c>
      <c r="D805" s="83">
        <v>5.0</v>
      </c>
      <c r="E805" s="76" t="s">
        <v>450</v>
      </c>
      <c r="F805" s="88" t="s">
        <v>451</v>
      </c>
      <c r="G805" s="346" t="s">
        <v>452</v>
      </c>
      <c r="H805" s="76" t="s">
        <v>455</v>
      </c>
      <c r="I805" s="83" t="s">
        <v>71</v>
      </c>
      <c r="J805" s="83"/>
      <c r="K805" s="83" t="s">
        <v>396</v>
      </c>
      <c r="L805" s="743" t="s">
        <v>8330</v>
      </c>
    </row>
    <row r="806" ht="24.75" customHeight="1">
      <c r="A806" s="76" t="s">
        <v>83</v>
      </c>
      <c r="B806" s="76" t="s">
        <v>55</v>
      </c>
      <c r="C806" s="76" t="s">
        <v>241</v>
      </c>
      <c r="D806" s="83">
        <v>6.0</v>
      </c>
      <c r="E806" s="91" t="s">
        <v>8331</v>
      </c>
      <c r="F806" s="97" t="s">
        <v>8332</v>
      </c>
      <c r="G806" s="313" t="s">
        <v>8333</v>
      </c>
      <c r="H806" s="91" t="s">
        <v>8335</v>
      </c>
      <c r="I806" s="83" t="s">
        <v>71</v>
      </c>
      <c r="J806" s="83" t="s">
        <v>382</v>
      </c>
      <c r="K806" s="83" t="s">
        <v>5379</v>
      </c>
      <c r="L806" s="743" t="s">
        <v>5817</v>
      </c>
    </row>
    <row r="807" ht="24.75" customHeight="1">
      <c r="A807" s="76" t="s">
        <v>83</v>
      </c>
      <c r="B807" s="76" t="s">
        <v>55</v>
      </c>
      <c r="C807" s="76" t="s">
        <v>241</v>
      </c>
      <c r="D807" s="83">
        <v>7.0</v>
      </c>
      <c r="E807" s="91" t="s">
        <v>2812</v>
      </c>
      <c r="F807" s="97" t="s">
        <v>2813</v>
      </c>
      <c r="G807" s="313" t="s">
        <v>2814</v>
      </c>
      <c r="H807" s="91" t="s">
        <v>2815</v>
      </c>
      <c r="I807" s="83" t="s">
        <v>71</v>
      </c>
      <c r="J807" s="83" t="s">
        <v>382</v>
      </c>
      <c r="K807" s="83" t="s">
        <v>5379</v>
      </c>
      <c r="L807" s="743" t="s">
        <v>5817</v>
      </c>
    </row>
    <row r="808" ht="24.75" customHeight="1">
      <c r="A808" s="76" t="s">
        <v>83</v>
      </c>
      <c r="B808" s="76" t="s">
        <v>55</v>
      </c>
      <c r="C808" s="76" t="s">
        <v>241</v>
      </c>
      <c r="D808" s="83">
        <v>8.0</v>
      </c>
      <c r="E808" s="91" t="s">
        <v>8343</v>
      </c>
      <c r="F808" s="97" t="s">
        <v>8344</v>
      </c>
      <c r="G808" s="313" t="s">
        <v>4315</v>
      </c>
      <c r="H808" s="91" t="s">
        <v>8345</v>
      </c>
      <c r="I808" s="83" t="s">
        <v>71</v>
      </c>
      <c r="J808" s="83" t="s">
        <v>382</v>
      </c>
      <c r="K808" s="83" t="s">
        <v>5379</v>
      </c>
      <c r="L808" s="743" t="s">
        <v>5817</v>
      </c>
    </row>
    <row r="809" ht="24.75" customHeight="1">
      <c r="A809" s="76" t="s">
        <v>83</v>
      </c>
      <c r="B809" s="76" t="s">
        <v>55</v>
      </c>
      <c r="C809" s="76" t="s">
        <v>241</v>
      </c>
      <c r="D809" s="83">
        <v>9.0</v>
      </c>
      <c r="E809" s="91" t="s">
        <v>8346</v>
      </c>
      <c r="F809" s="97" t="s">
        <v>8347</v>
      </c>
      <c r="G809" s="313" t="s">
        <v>8348</v>
      </c>
      <c r="H809" s="91" t="s">
        <v>8349</v>
      </c>
      <c r="I809" s="83" t="s">
        <v>71</v>
      </c>
      <c r="J809" s="83" t="s">
        <v>382</v>
      </c>
      <c r="K809" s="83" t="s">
        <v>5379</v>
      </c>
      <c r="L809" s="743" t="s">
        <v>5817</v>
      </c>
    </row>
    <row r="810" ht="24.75" customHeight="1">
      <c r="A810" s="76" t="s">
        <v>83</v>
      </c>
      <c r="B810" s="76" t="s">
        <v>55</v>
      </c>
      <c r="C810" s="76" t="s">
        <v>241</v>
      </c>
      <c r="D810" s="83">
        <v>10.0</v>
      </c>
      <c r="E810" s="91" t="s">
        <v>8353</v>
      </c>
      <c r="F810" s="97" t="s">
        <v>8355</v>
      </c>
      <c r="G810" s="313" t="s">
        <v>8356</v>
      </c>
      <c r="H810" s="91" t="s">
        <v>8358</v>
      </c>
      <c r="I810" s="83" t="s">
        <v>71</v>
      </c>
      <c r="J810" s="83" t="s">
        <v>382</v>
      </c>
      <c r="K810" s="83" t="s">
        <v>5379</v>
      </c>
      <c r="L810" s="743" t="s">
        <v>5817</v>
      </c>
    </row>
    <row r="811" ht="24.75" customHeight="1">
      <c r="A811" s="76" t="s">
        <v>83</v>
      </c>
      <c r="B811" s="76" t="s">
        <v>55</v>
      </c>
      <c r="C811" s="76" t="s">
        <v>241</v>
      </c>
      <c r="D811" s="83">
        <v>11.0</v>
      </c>
      <c r="E811" s="91" t="s">
        <v>611</v>
      </c>
      <c r="F811" s="97" t="s">
        <v>612</v>
      </c>
      <c r="G811" s="313" t="s">
        <v>613</v>
      </c>
      <c r="H811" s="91" t="s">
        <v>615</v>
      </c>
      <c r="I811" s="83" t="s">
        <v>71</v>
      </c>
      <c r="J811" s="83" t="s">
        <v>382</v>
      </c>
      <c r="K811" s="83" t="s">
        <v>5379</v>
      </c>
      <c r="L811" s="743" t="s">
        <v>5817</v>
      </c>
    </row>
    <row r="812" ht="24.75" customHeight="1">
      <c r="A812" s="76" t="s">
        <v>83</v>
      </c>
      <c r="B812" s="76" t="s">
        <v>55</v>
      </c>
      <c r="C812" s="76" t="s">
        <v>241</v>
      </c>
      <c r="D812" s="83">
        <v>12.0</v>
      </c>
      <c r="E812" s="91" t="s">
        <v>8361</v>
      </c>
      <c r="F812" s="97" t="s">
        <v>8362</v>
      </c>
      <c r="G812" s="313" t="s">
        <v>8363</v>
      </c>
      <c r="H812" s="91" t="s">
        <v>8364</v>
      </c>
      <c r="I812" s="83" t="s">
        <v>5377</v>
      </c>
      <c r="J812" s="83" t="s">
        <v>382</v>
      </c>
      <c r="K812" s="83" t="s">
        <v>5379</v>
      </c>
      <c r="L812" s="743" t="s">
        <v>8365</v>
      </c>
    </row>
    <row r="813" ht="24.75" customHeight="1">
      <c r="A813" s="76" t="s">
        <v>83</v>
      </c>
      <c r="B813" s="76" t="s">
        <v>55</v>
      </c>
      <c r="C813" s="76" t="s">
        <v>241</v>
      </c>
      <c r="D813" s="83">
        <v>13.0</v>
      </c>
      <c r="E813" s="91" t="s">
        <v>2845</v>
      </c>
      <c r="F813" s="97" t="s">
        <v>2846</v>
      </c>
      <c r="G813" s="313" t="s">
        <v>2847</v>
      </c>
      <c r="H813" s="91" t="s">
        <v>2848</v>
      </c>
      <c r="I813" s="83" t="s">
        <v>5377</v>
      </c>
      <c r="J813" s="83" t="s">
        <v>382</v>
      </c>
      <c r="K813" s="83" t="s">
        <v>5379</v>
      </c>
      <c r="L813" s="743" t="s">
        <v>8365</v>
      </c>
    </row>
    <row r="814" ht="24.75" customHeight="1">
      <c r="A814" s="76" t="s">
        <v>83</v>
      </c>
      <c r="B814" s="76" t="s">
        <v>55</v>
      </c>
      <c r="C814" s="76" t="s">
        <v>241</v>
      </c>
      <c r="D814" s="83">
        <v>14.0</v>
      </c>
      <c r="E814" s="91" t="s">
        <v>8371</v>
      </c>
      <c r="F814" s="97" t="s">
        <v>8372</v>
      </c>
      <c r="G814" s="313" t="s">
        <v>8373</v>
      </c>
      <c r="H814" s="91" t="s">
        <v>8374</v>
      </c>
      <c r="I814" s="83" t="s">
        <v>70</v>
      </c>
      <c r="J814" s="83" t="s">
        <v>382</v>
      </c>
      <c r="K814" s="83" t="s">
        <v>396</v>
      </c>
      <c r="L814" s="743" t="s">
        <v>8375</v>
      </c>
    </row>
    <row r="815" ht="24.75" customHeight="1">
      <c r="A815" s="76" t="s">
        <v>83</v>
      </c>
      <c r="B815" s="76" t="s">
        <v>55</v>
      </c>
      <c r="C815" s="76" t="s">
        <v>241</v>
      </c>
      <c r="D815" s="83">
        <v>15.0</v>
      </c>
      <c r="E815" s="91" t="s">
        <v>8376</v>
      </c>
      <c r="F815" s="97" t="s">
        <v>8377</v>
      </c>
      <c r="G815" s="313" t="s">
        <v>8378</v>
      </c>
      <c r="H815" s="91" t="s">
        <v>8379</v>
      </c>
      <c r="I815" s="83" t="s">
        <v>70</v>
      </c>
      <c r="J815" s="83" t="s">
        <v>382</v>
      </c>
      <c r="K815" s="83" t="s">
        <v>396</v>
      </c>
      <c r="L815" s="743" t="s">
        <v>8382</v>
      </c>
    </row>
    <row r="816" ht="24.75" customHeight="1">
      <c r="A816" s="76" t="s">
        <v>83</v>
      </c>
      <c r="B816" s="76" t="s">
        <v>55</v>
      </c>
      <c r="C816" s="76" t="s">
        <v>241</v>
      </c>
      <c r="D816" s="83">
        <v>16.0</v>
      </c>
      <c r="E816" s="91" t="s">
        <v>8385</v>
      </c>
      <c r="F816" s="97" t="s">
        <v>8387</v>
      </c>
      <c r="G816" s="479" t="s">
        <v>8388</v>
      </c>
      <c r="H816" s="91" t="s">
        <v>8389</v>
      </c>
      <c r="I816" s="83" t="s">
        <v>70</v>
      </c>
      <c r="J816" s="83" t="s">
        <v>382</v>
      </c>
      <c r="K816" s="83" t="s">
        <v>396</v>
      </c>
      <c r="L816" s="743" t="s">
        <v>8390</v>
      </c>
    </row>
    <row r="817" ht="24.75" customHeight="1">
      <c r="A817" s="76" t="s">
        <v>83</v>
      </c>
      <c r="B817" s="76" t="s">
        <v>55</v>
      </c>
      <c r="C817" s="76" t="s">
        <v>241</v>
      </c>
      <c r="D817" s="83">
        <v>17.0</v>
      </c>
      <c r="E817" s="91" t="s">
        <v>7210</v>
      </c>
      <c r="F817" s="97" t="s">
        <v>7211</v>
      </c>
      <c r="G817" s="313" t="s">
        <v>7213</v>
      </c>
      <c r="H817" s="91" t="s">
        <v>7216</v>
      </c>
      <c r="I817" s="83" t="s">
        <v>5377</v>
      </c>
      <c r="J817" s="83" t="s">
        <v>382</v>
      </c>
      <c r="K817" s="83" t="s">
        <v>5379</v>
      </c>
      <c r="L817" s="743" t="s">
        <v>7365</v>
      </c>
    </row>
    <row r="818" ht="24.75" customHeight="1">
      <c r="A818" s="76" t="s">
        <v>83</v>
      </c>
      <c r="B818" s="76" t="s">
        <v>55</v>
      </c>
      <c r="C818" s="76" t="s">
        <v>241</v>
      </c>
      <c r="D818" s="83">
        <v>18.0</v>
      </c>
      <c r="E818" s="91" t="s">
        <v>5804</v>
      </c>
      <c r="F818" s="97" t="s">
        <v>5805</v>
      </c>
      <c r="G818" s="313" t="s">
        <v>5805</v>
      </c>
      <c r="H818" s="91" t="s">
        <v>5807</v>
      </c>
      <c r="I818" s="83" t="s">
        <v>70</v>
      </c>
      <c r="J818" s="83" t="s">
        <v>382</v>
      </c>
      <c r="K818" s="83" t="s">
        <v>396</v>
      </c>
      <c r="L818" s="743" t="s">
        <v>8391</v>
      </c>
    </row>
    <row r="819" ht="24.75" customHeight="1">
      <c r="A819" s="76" t="s">
        <v>83</v>
      </c>
      <c r="B819" s="76" t="s">
        <v>55</v>
      </c>
      <c r="C819" s="76" t="s">
        <v>241</v>
      </c>
      <c r="D819" s="83">
        <v>19.0</v>
      </c>
      <c r="E819" s="91" t="s">
        <v>8396</v>
      </c>
      <c r="F819" s="762" t="s">
        <v>8398</v>
      </c>
      <c r="G819" s="313" t="s">
        <v>253</v>
      </c>
      <c r="H819" s="91" t="s">
        <v>8400</v>
      </c>
      <c r="I819" s="83" t="s">
        <v>5377</v>
      </c>
      <c r="J819" s="83" t="s">
        <v>382</v>
      </c>
      <c r="K819" s="83" t="s">
        <v>5379</v>
      </c>
      <c r="L819" s="743" t="s">
        <v>7118</v>
      </c>
    </row>
    <row r="820" ht="24.75" customHeight="1">
      <c r="A820" s="76" t="s">
        <v>83</v>
      </c>
      <c r="B820" s="76" t="s">
        <v>55</v>
      </c>
      <c r="C820" s="76" t="s">
        <v>241</v>
      </c>
      <c r="D820" s="83">
        <v>20.0</v>
      </c>
      <c r="E820" s="91" t="s">
        <v>8114</v>
      </c>
      <c r="F820" s="97" t="s">
        <v>8115</v>
      </c>
      <c r="G820" s="313" t="s">
        <v>8116</v>
      </c>
      <c r="H820" s="91" t="s">
        <v>8117</v>
      </c>
      <c r="I820" s="83" t="s">
        <v>71</v>
      </c>
      <c r="J820" s="83" t="s">
        <v>382</v>
      </c>
      <c r="K820" s="83" t="s">
        <v>396</v>
      </c>
      <c r="L820" s="743" t="s">
        <v>8402</v>
      </c>
    </row>
    <row r="821" ht="24.75" customHeight="1">
      <c r="A821" s="76" t="s">
        <v>83</v>
      </c>
      <c r="B821" s="76" t="s">
        <v>55</v>
      </c>
      <c r="C821" s="76" t="s">
        <v>241</v>
      </c>
      <c r="D821" s="83">
        <v>21.0</v>
      </c>
      <c r="E821" s="91" t="s">
        <v>8403</v>
      </c>
      <c r="F821" s="97" t="s">
        <v>8404</v>
      </c>
      <c r="G821" s="313" t="s">
        <v>154</v>
      </c>
      <c r="H821" s="91" t="s">
        <v>8405</v>
      </c>
      <c r="I821" s="83" t="s">
        <v>5377</v>
      </c>
      <c r="J821" s="83" t="s">
        <v>382</v>
      </c>
      <c r="K821" s="83" t="s">
        <v>5379</v>
      </c>
      <c r="L821" s="743" t="s">
        <v>7118</v>
      </c>
    </row>
    <row r="822" ht="24.75" customHeight="1">
      <c r="A822" s="76" t="s">
        <v>83</v>
      </c>
      <c r="B822" s="76" t="s">
        <v>55</v>
      </c>
      <c r="C822" s="76" t="s">
        <v>241</v>
      </c>
      <c r="D822" s="83">
        <v>22.0</v>
      </c>
      <c r="E822" s="91" t="s">
        <v>2823</v>
      </c>
      <c r="F822" s="97" t="s">
        <v>2824</v>
      </c>
      <c r="G822" s="313" t="s">
        <v>8412</v>
      </c>
      <c r="H822" s="91" t="s">
        <v>2827</v>
      </c>
      <c r="I822" s="83" t="s">
        <v>70</v>
      </c>
      <c r="J822" s="83" t="s">
        <v>382</v>
      </c>
      <c r="K822" s="83" t="s">
        <v>396</v>
      </c>
      <c r="L822" s="743" t="s">
        <v>8416</v>
      </c>
    </row>
    <row r="823" ht="24.75" customHeight="1">
      <c r="A823" s="76" t="s">
        <v>83</v>
      </c>
      <c r="B823" s="76" t="s">
        <v>55</v>
      </c>
      <c r="C823" s="76" t="s">
        <v>241</v>
      </c>
      <c r="D823" s="83">
        <v>23.0</v>
      </c>
      <c r="E823" s="91" t="s">
        <v>8417</v>
      </c>
      <c r="F823" s="97" t="s">
        <v>8418</v>
      </c>
      <c r="G823" s="313" t="s">
        <v>8419</v>
      </c>
      <c r="H823" s="91" t="s">
        <v>8420</v>
      </c>
      <c r="I823" s="83" t="s">
        <v>5377</v>
      </c>
      <c r="J823" s="83" t="s">
        <v>382</v>
      </c>
      <c r="K823" s="83" t="s">
        <v>5379</v>
      </c>
      <c r="L823" s="743" t="s">
        <v>7097</v>
      </c>
    </row>
    <row r="824" ht="24.75" customHeight="1">
      <c r="A824" s="76" t="s">
        <v>83</v>
      </c>
      <c r="B824" s="76" t="s">
        <v>55</v>
      </c>
      <c r="C824" s="76" t="s">
        <v>241</v>
      </c>
      <c r="D824" s="83">
        <v>24.0</v>
      </c>
      <c r="E824" s="91" t="s">
        <v>1869</v>
      </c>
      <c r="F824" s="97" t="s">
        <v>1870</v>
      </c>
      <c r="G824" s="313" t="s">
        <v>1871</v>
      </c>
      <c r="H824" s="91" t="s">
        <v>8422</v>
      </c>
      <c r="I824" s="83" t="s">
        <v>70</v>
      </c>
      <c r="J824" s="83" t="s">
        <v>382</v>
      </c>
      <c r="K824" s="83" t="s">
        <v>396</v>
      </c>
      <c r="L824" s="743" t="s">
        <v>8427</v>
      </c>
    </row>
    <row r="825" ht="24.75" customHeight="1">
      <c r="A825" s="76" t="s">
        <v>83</v>
      </c>
      <c r="B825" s="76" t="s">
        <v>55</v>
      </c>
      <c r="C825" s="76" t="s">
        <v>241</v>
      </c>
      <c r="D825" s="83">
        <v>25.0</v>
      </c>
      <c r="E825" s="91" t="s">
        <v>8431</v>
      </c>
      <c r="F825" s="97" t="s">
        <v>8433</v>
      </c>
      <c r="G825" s="313" t="s">
        <v>8435</v>
      </c>
      <c r="H825" s="91" t="s">
        <v>8436</v>
      </c>
      <c r="I825" s="83" t="s">
        <v>5377</v>
      </c>
      <c r="J825" s="83" t="s">
        <v>382</v>
      </c>
      <c r="K825" s="83" t="s">
        <v>5379</v>
      </c>
      <c r="L825" s="743" t="s">
        <v>7243</v>
      </c>
    </row>
    <row r="826" ht="24.75" customHeight="1">
      <c r="A826" s="76" t="s">
        <v>83</v>
      </c>
      <c r="B826" s="76" t="s">
        <v>55</v>
      </c>
      <c r="C826" s="76" t="s">
        <v>241</v>
      </c>
      <c r="D826" s="83">
        <v>26.0</v>
      </c>
      <c r="E826" s="91" t="s">
        <v>2960</v>
      </c>
      <c r="F826" s="97" t="s">
        <v>2961</v>
      </c>
      <c r="G826" s="313" t="s">
        <v>2962</v>
      </c>
      <c r="H826" s="91" t="s">
        <v>2963</v>
      </c>
      <c r="I826" s="83" t="s">
        <v>5377</v>
      </c>
      <c r="J826" s="83" t="s">
        <v>382</v>
      </c>
      <c r="K826" s="83" t="s">
        <v>5379</v>
      </c>
      <c r="L826" s="743" t="s">
        <v>8365</v>
      </c>
    </row>
    <row r="827" ht="24.75" customHeight="1">
      <c r="A827" s="76" t="s">
        <v>83</v>
      </c>
      <c r="B827" s="76" t="s">
        <v>55</v>
      </c>
      <c r="C827" s="76" t="s">
        <v>241</v>
      </c>
      <c r="D827" s="83">
        <v>27.0</v>
      </c>
      <c r="E827" s="76" t="s">
        <v>2804</v>
      </c>
      <c r="F827" s="88" t="s">
        <v>2805</v>
      </c>
      <c r="G827" s="346" t="s">
        <v>2807</v>
      </c>
      <c r="H827" s="76" t="s">
        <v>1872</v>
      </c>
      <c r="I827" s="83" t="s">
        <v>5377</v>
      </c>
      <c r="J827" s="83" t="s">
        <v>382</v>
      </c>
      <c r="K827" s="83" t="s">
        <v>5379</v>
      </c>
      <c r="L827" s="743" t="s">
        <v>8443</v>
      </c>
    </row>
    <row r="828" ht="24.75" customHeight="1">
      <c r="A828" s="76" t="s">
        <v>83</v>
      </c>
      <c r="B828" s="76" t="s">
        <v>55</v>
      </c>
      <c r="C828" s="76" t="s">
        <v>241</v>
      </c>
      <c r="D828" s="83">
        <v>28.0</v>
      </c>
      <c r="E828" s="91">
        <v>10546.0</v>
      </c>
      <c r="F828" s="180" t="s">
        <v>3961</v>
      </c>
      <c r="G828" s="97" t="s">
        <v>3962</v>
      </c>
      <c r="H828" s="588">
        <v>8.2393333236E10</v>
      </c>
      <c r="I828" s="83" t="s">
        <v>71</v>
      </c>
      <c r="J828" s="83"/>
      <c r="K828" s="83" t="s">
        <v>396</v>
      </c>
      <c r="L828" s="743" t="s">
        <v>8445</v>
      </c>
    </row>
    <row r="829" ht="24.75" customHeight="1">
      <c r="A829" s="76" t="s">
        <v>83</v>
      </c>
      <c r="B829" s="76" t="s">
        <v>55</v>
      </c>
      <c r="C829" s="76" t="s">
        <v>241</v>
      </c>
      <c r="D829" s="83">
        <v>29.0</v>
      </c>
      <c r="E829" s="91" t="s">
        <v>8447</v>
      </c>
      <c r="F829" s="97" t="s">
        <v>8449</v>
      </c>
      <c r="G829" s="313" t="s">
        <v>8451</v>
      </c>
      <c r="H829" s="91" t="s">
        <v>8453</v>
      </c>
      <c r="I829" s="83" t="s">
        <v>70</v>
      </c>
      <c r="J829" s="83" t="s">
        <v>272</v>
      </c>
      <c r="K829" s="83" t="s">
        <v>396</v>
      </c>
      <c r="L829" s="743" t="s">
        <v>8456</v>
      </c>
    </row>
    <row r="830" ht="24.75" customHeight="1">
      <c r="A830" s="76" t="s">
        <v>83</v>
      </c>
      <c r="B830" s="76" t="s">
        <v>55</v>
      </c>
      <c r="C830" s="76" t="s">
        <v>241</v>
      </c>
      <c r="D830" s="83">
        <v>30.0</v>
      </c>
      <c r="E830" s="91">
        <v>6838.0</v>
      </c>
      <c r="F830" s="180" t="s">
        <v>8457</v>
      </c>
      <c r="G830" s="97" t="s">
        <v>8458</v>
      </c>
      <c r="H830" s="588">
        <v>8.5383848281E10</v>
      </c>
      <c r="I830" s="83" t="s">
        <v>71</v>
      </c>
      <c r="J830" s="83"/>
      <c r="K830" s="83" t="s">
        <v>396</v>
      </c>
      <c r="L830" s="743" t="s">
        <v>8459</v>
      </c>
    </row>
    <row r="831" ht="24.75" customHeight="1">
      <c r="A831" s="76" t="s">
        <v>83</v>
      </c>
      <c r="B831" s="76" t="s">
        <v>55</v>
      </c>
      <c r="C831" s="76" t="s">
        <v>241</v>
      </c>
      <c r="D831" s="83">
        <v>31.0</v>
      </c>
      <c r="E831" s="91">
        <v>9130.0</v>
      </c>
      <c r="F831" s="180" t="s">
        <v>4892</v>
      </c>
      <c r="G831" s="97" t="s">
        <v>8460</v>
      </c>
      <c r="H831" s="588" t="s">
        <v>8462</v>
      </c>
      <c r="I831" s="83" t="s">
        <v>70</v>
      </c>
      <c r="J831" s="83"/>
      <c r="K831" s="83" t="s">
        <v>396</v>
      </c>
      <c r="L831" s="743" t="s">
        <v>8467</v>
      </c>
    </row>
    <row r="832" ht="24.75" customHeight="1">
      <c r="A832" s="76" t="s">
        <v>83</v>
      </c>
      <c r="B832" s="76" t="s">
        <v>55</v>
      </c>
      <c r="C832" s="76" t="s">
        <v>241</v>
      </c>
      <c r="D832" s="83">
        <v>32.0</v>
      </c>
      <c r="E832" s="91">
        <v>15915.0</v>
      </c>
      <c r="F832" s="180" t="s">
        <v>3157</v>
      </c>
      <c r="G832" s="97" t="s">
        <v>7015</v>
      </c>
      <c r="H832" s="588">
        <v>8.2170365019E10</v>
      </c>
      <c r="I832" s="83" t="s">
        <v>71</v>
      </c>
      <c r="J832" s="83"/>
      <c r="K832" s="83" t="s">
        <v>396</v>
      </c>
      <c r="L832" s="743" t="s">
        <v>8471</v>
      </c>
    </row>
    <row r="833" ht="24.75" customHeight="1">
      <c r="A833" s="76" t="s">
        <v>83</v>
      </c>
      <c r="B833" s="76" t="s">
        <v>55</v>
      </c>
      <c r="C833" s="76" t="s">
        <v>222</v>
      </c>
      <c r="D833" s="83">
        <v>1.0</v>
      </c>
      <c r="E833" s="772"/>
      <c r="F833" s="97" t="s">
        <v>3196</v>
      </c>
      <c r="G833" s="313" t="s">
        <v>3197</v>
      </c>
      <c r="H833" s="738" t="s">
        <v>2621</v>
      </c>
      <c r="I833" s="83" t="s">
        <v>70</v>
      </c>
      <c r="J833" s="83" t="s">
        <v>382</v>
      </c>
      <c r="K833" s="83" t="s">
        <v>396</v>
      </c>
      <c r="L833" s="743" t="s">
        <v>8477</v>
      </c>
    </row>
    <row r="834" ht="24.75" customHeight="1">
      <c r="A834" s="76" t="s">
        <v>83</v>
      </c>
      <c r="B834" s="76" t="s">
        <v>55</v>
      </c>
      <c r="C834" s="76" t="s">
        <v>222</v>
      </c>
      <c r="D834" s="83">
        <v>2.0</v>
      </c>
      <c r="E834" s="738" t="s">
        <v>2733</v>
      </c>
      <c r="F834" s="692" t="s">
        <v>2734</v>
      </c>
      <c r="G834" s="748" t="s">
        <v>2736</v>
      </c>
      <c r="H834" s="738" t="s">
        <v>2737</v>
      </c>
      <c r="I834" s="83" t="s">
        <v>5377</v>
      </c>
      <c r="J834" s="83" t="s">
        <v>382</v>
      </c>
      <c r="K834" s="83" t="s">
        <v>5379</v>
      </c>
      <c r="L834" s="743" t="s">
        <v>8478</v>
      </c>
    </row>
    <row r="835" ht="24.75" customHeight="1">
      <c r="A835" s="76" t="s">
        <v>83</v>
      </c>
      <c r="B835" s="76" t="s">
        <v>55</v>
      </c>
      <c r="C835" s="76" t="s">
        <v>222</v>
      </c>
      <c r="D835" s="83">
        <v>3.0</v>
      </c>
      <c r="E835" s="91" t="s">
        <v>1916</v>
      </c>
      <c r="F835" s="97" t="s">
        <v>1917</v>
      </c>
      <c r="G835" s="479" t="s">
        <v>1918</v>
      </c>
      <c r="H835" s="91" t="s">
        <v>1920</v>
      </c>
      <c r="I835" s="83" t="s">
        <v>6152</v>
      </c>
      <c r="J835" s="83" t="s">
        <v>5951</v>
      </c>
      <c r="K835" s="83" t="s">
        <v>396</v>
      </c>
      <c r="L835" s="743" t="s">
        <v>8479</v>
      </c>
    </row>
    <row r="836" ht="24.75" customHeight="1">
      <c r="A836" s="76" t="s">
        <v>83</v>
      </c>
      <c r="B836" s="76" t="s">
        <v>55</v>
      </c>
      <c r="C836" s="76" t="s">
        <v>222</v>
      </c>
      <c r="D836" s="83">
        <v>4.0</v>
      </c>
      <c r="E836" s="76" t="s">
        <v>8481</v>
      </c>
      <c r="F836" s="88" t="s">
        <v>8482</v>
      </c>
      <c r="G836" s="96" t="s">
        <v>8484</v>
      </c>
      <c r="H836" s="76" t="s">
        <v>8486</v>
      </c>
      <c r="I836" s="83" t="s">
        <v>70</v>
      </c>
      <c r="J836" s="83"/>
      <c r="K836" s="83" t="s">
        <v>396</v>
      </c>
      <c r="L836" s="743" t="s">
        <v>8490</v>
      </c>
    </row>
    <row r="837" ht="24.75" customHeight="1">
      <c r="A837" s="76" t="s">
        <v>83</v>
      </c>
      <c r="B837" s="76" t="s">
        <v>55</v>
      </c>
      <c r="C837" s="76" t="s">
        <v>222</v>
      </c>
      <c r="D837" s="83">
        <v>5.0</v>
      </c>
      <c r="E837" s="76" t="s">
        <v>8492</v>
      </c>
      <c r="F837" s="88" t="s">
        <v>8493</v>
      </c>
      <c r="G837" s="96" t="s">
        <v>8494</v>
      </c>
      <c r="H837" s="76" t="s">
        <v>8495</v>
      </c>
      <c r="I837" s="83" t="s">
        <v>71</v>
      </c>
      <c r="J837" s="83" t="s">
        <v>382</v>
      </c>
      <c r="K837" s="83" t="s">
        <v>5379</v>
      </c>
      <c r="L837" s="743" t="s">
        <v>5817</v>
      </c>
    </row>
    <row r="838" ht="24.75" customHeight="1">
      <c r="A838" s="76" t="s">
        <v>83</v>
      </c>
      <c r="B838" s="76" t="s">
        <v>55</v>
      </c>
      <c r="C838" s="76" t="s">
        <v>222</v>
      </c>
      <c r="D838" s="83">
        <v>6.0</v>
      </c>
      <c r="E838" s="91" t="s">
        <v>2740</v>
      </c>
      <c r="F838" s="97" t="s">
        <v>2742</v>
      </c>
      <c r="G838" s="479" t="s">
        <v>2743</v>
      </c>
      <c r="H838" s="91" t="s">
        <v>2744</v>
      </c>
      <c r="I838" s="83" t="s">
        <v>71</v>
      </c>
      <c r="J838" s="83" t="s">
        <v>382</v>
      </c>
      <c r="K838" s="83" t="s">
        <v>5379</v>
      </c>
      <c r="L838" s="743" t="s">
        <v>5817</v>
      </c>
    </row>
    <row r="839" ht="24.75" customHeight="1">
      <c r="A839" s="76" t="s">
        <v>83</v>
      </c>
      <c r="B839" s="76" t="s">
        <v>55</v>
      </c>
      <c r="C839" s="76" t="s">
        <v>222</v>
      </c>
      <c r="D839" s="83">
        <v>7.0</v>
      </c>
      <c r="E839" s="76" t="s">
        <v>5551</v>
      </c>
      <c r="F839" s="740" t="s">
        <v>5552</v>
      </c>
      <c r="G839" s="96" t="s">
        <v>5553</v>
      </c>
      <c r="H839" s="76" t="s">
        <v>5554</v>
      </c>
      <c r="I839" s="83" t="s">
        <v>71</v>
      </c>
      <c r="J839" s="83"/>
      <c r="K839" s="83" t="s">
        <v>396</v>
      </c>
      <c r="L839" s="743" t="s">
        <v>8504</v>
      </c>
    </row>
    <row r="840" ht="24.75" customHeight="1">
      <c r="A840" s="76" t="s">
        <v>83</v>
      </c>
      <c r="B840" s="76" t="s">
        <v>55</v>
      </c>
      <c r="C840" s="76" t="s">
        <v>222</v>
      </c>
      <c r="D840" s="83">
        <v>8.0</v>
      </c>
      <c r="E840" s="76" t="s">
        <v>4855</v>
      </c>
      <c r="F840" s="88" t="s">
        <v>4856</v>
      </c>
      <c r="G840" s="96" t="s">
        <v>4857</v>
      </c>
      <c r="H840" s="76" t="s">
        <v>8505</v>
      </c>
      <c r="I840" s="83" t="s">
        <v>71</v>
      </c>
      <c r="J840" s="83"/>
      <c r="K840" s="83" t="s">
        <v>396</v>
      </c>
      <c r="L840" s="743" t="s">
        <v>8506</v>
      </c>
    </row>
    <row r="841" ht="24.75" customHeight="1">
      <c r="A841" s="76" t="s">
        <v>83</v>
      </c>
      <c r="B841" s="76" t="s">
        <v>55</v>
      </c>
      <c r="C841" s="76" t="s">
        <v>222</v>
      </c>
      <c r="D841" s="83">
        <v>9.0</v>
      </c>
      <c r="E841" s="91" t="s">
        <v>6387</v>
      </c>
      <c r="F841" s="97" t="s">
        <v>6388</v>
      </c>
      <c r="G841" s="479" t="s">
        <v>6389</v>
      </c>
      <c r="H841" s="91" t="s">
        <v>6391</v>
      </c>
      <c r="I841" s="83" t="s">
        <v>71</v>
      </c>
      <c r="J841" s="83"/>
      <c r="K841" s="83" t="s">
        <v>396</v>
      </c>
      <c r="L841" s="743" t="s">
        <v>8508</v>
      </c>
    </row>
    <row r="842" ht="24.75" customHeight="1">
      <c r="A842" s="76" t="s">
        <v>83</v>
      </c>
      <c r="B842" s="76" t="s">
        <v>55</v>
      </c>
      <c r="C842" s="76" t="s">
        <v>222</v>
      </c>
      <c r="D842" s="83">
        <v>10.0</v>
      </c>
      <c r="E842" s="91" t="s">
        <v>7466</v>
      </c>
      <c r="F842" s="97" t="s">
        <v>7467</v>
      </c>
      <c r="G842" s="479" t="s">
        <v>3269</v>
      </c>
      <c r="H842" s="91" t="s">
        <v>7468</v>
      </c>
      <c r="I842" s="83" t="s">
        <v>5377</v>
      </c>
      <c r="J842" s="83" t="s">
        <v>272</v>
      </c>
      <c r="K842" s="83" t="s">
        <v>5379</v>
      </c>
      <c r="L842" s="743" t="s">
        <v>8515</v>
      </c>
    </row>
    <row r="843" ht="24.75" customHeight="1">
      <c r="A843" s="76" t="s">
        <v>83</v>
      </c>
      <c r="B843" s="76" t="s">
        <v>55</v>
      </c>
      <c r="C843" s="76" t="s">
        <v>222</v>
      </c>
      <c r="D843" s="83">
        <v>11.0</v>
      </c>
      <c r="E843" s="91" t="s">
        <v>7470</v>
      </c>
      <c r="F843" s="97" t="s">
        <v>7471</v>
      </c>
      <c r="G843" s="479" t="s">
        <v>7472</v>
      </c>
      <c r="H843" s="91" t="s">
        <v>7473</v>
      </c>
      <c r="I843" s="83" t="s">
        <v>70</v>
      </c>
      <c r="J843" s="83" t="s">
        <v>272</v>
      </c>
      <c r="K843" s="83" t="s">
        <v>396</v>
      </c>
      <c r="L843" s="743" t="s">
        <v>8516</v>
      </c>
    </row>
    <row r="844" ht="24.75" customHeight="1">
      <c r="A844" s="76" t="s">
        <v>83</v>
      </c>
      <c r="B844" s="76" t="s">
        <v>55</v>
      </c>
      <c r="C844" s="76" t="s">
        <v>222</v>
      </c>
      <c r="D844" s="83">
        <v>12.0</v>
      </c>
      <c r="E844" s="91" t="s">
        <v>7685</v>
      </c>
      <c r="F844" s="97" t="s">
        <v>7686</v>
      </c>
      <c r="G844" s="479" t="s">
        <v>7687</v>
      </c>
      <c r="H844" s="91" t="s">
        <v>7688</v>
      </c>
      <c r="I844" s="83" t="s">
        <v>70</v>
      </c>
      <c r="J844" s="83" t="s">
        <v>272</v>
      </c>
      <c r="K844" s="83" t="s">
        <v>396</v>
      </c>
      <c r="L844" s="743" t="s">
        <v>8519</v>
      </c>
    </row>
    <row r="845" ht="24.75" customHeight="1">
      <c r="A845" s="76" t="s">
        <v>83</v>
      </c>
      <c r="B845" s="76" t="s">
        <v>55</v>
      </c>
      <c r="C845" s="76" t="s">
        <v>222</v>
      </c>
      <c r="D845" s="83">
        <v>13.0</v>
      </c>
      <c r="E845" s="91" t="s">
        <v>7479</v>
      </c>
      <c r="F845" s="97" t="s">
        <v>7480</v>
      </c>
      <c r="G845" s="479" t="s">
        <v>7481</v>
      </c>
      <c r="H845" s="91" t="s">
        <v>7482</v>
      </c>
      <c r="I845" s="83" t="s">
        <v>70</v>
      </c>
      <c r="J845" s="83" t="s">
        <v>272</v>
      </c>
      <c r="K845" s="83" t="s">
        <v>396</v>
      </c>
      <c r="L845" s="743" t="s">
        <v>8525</v>
      </c>
    </row>
    <row r="846" ht="24.75" customHeight="1">
      <c r="A846" s="76" t="s">
        <v>83</v>
      </c>
      <c r="B846" s="76" t="s">
        <v>55</v>
      </c>
      <c r="C846" s="76" t="s">
        <v>222</v>
      </c>
      <c r="D846" s="83">
        <v>14.0</v>
      </c>
      <c r="E846" s="91" t="s">
        <v>7484</v>
      </c>
      <c r="F846" s="97" t="s">
        <v>7485</v>
      </c>
      <c r="G846" s="479" t="s">
        <v>7486</v>
      </c>
      <c r="H846" s="91" t="s">
        <v>7487</v>
      </c>
      <c r="I846" s="83" t="s">
        <v>5377</v>
      </c>
      <c r="J846" s="83" t="s">
        <v>272</v>
      </c>
      <c r="K846" s="83" t="s">
        <v>5379</v>
      </c>
      <c r="L846" s="743" t="s">
        <v>8527</v>
      </c>
    </row>
    <row r="847" ht="24.75" customHeight="1">
      <c r="A847" s="76" t="s">
        <v>83</v>
      </c>
      <c r="B847" s="76" t="s">
        <v>55</v>
      </c>
      <c r="C847" s="76" t="s">
        <v>222</v>
      </c>
      <c r="D847" s="83">
        <v>15.0</v>
      </c>
      <c r="E847" s="91" t="s">
        <v>6526</v>
      </c>
      <c r="F847" s="97" t="s">
        <v>6527</v>
      </c>
      <c r="G847" s="479" t="s">
        <v>6527</v>
      </c>
      <c r="H847" s="91" t="s">
        <v>6528</v>
      </c>
      <c r="I847" s="83" t="s">
        <v>5377</v>
      </c>
      <c r="J847" s="83" t="s">
        <v>272</v>
      </c>
      <c r="K847" s="83" t="s">
        <v>5379</v>
      </c>
      <c r="L847" s="743" t="s">
        <v>7540</v>
      </c>
    </row>
    <row r="848" ht="24.75" customHeight="1">
      <c r="A848" s="76" t="s">
        <v>83</v>
      </c>
      <c r="B848" s="76" t="s">
        <v>55</v>
      </c>
      <c r="C848" s="76" t="s">
        <v>222</v>
      </c>
      <c r="D848" s="83">
        <v>16.0</v>
      </c>
      <c r="E848" s="91" t="s">
        <v>7421</v>
      </c>
      <c r="F848" s="97" t="s">
        <v>7422</v>
      </c>
      <c r="G848" s="479" t="s">
        <v>7423</v>
      </c>
      <c r="H848" s="91" t="s">
        <v>7424</v>
      </c>
      <c r="I848" s="83" t="s">
        <v>5377</v>
      </c>
      <c r="J848" s="83" t="s">
        <v>272</v>
      </c>
      <c r="K848" s="83" t="s">
        <v>5379</v>
      </c>
      <c r="L848" s="743" t="s">
        <v>8535</v>
      </c>
    </row>
    <row r="849" ht="24.75" customHeight="1">
      <c r="A849" s="76" t="s">
        <v>83</v>
      </c>
      <c r="B849" s="76" t="s">
        <v>55</v>
      </c>
      <c r="C849" s="76" t="s">
        <v>222</v>
      </c>
      <c r="D849" s="83">
        <v>17.0</v>
      </c>
      <c r="E849" s="91" t="s">
        <v>7405</v>
      </c>
      <c r="F849" s="97" t="s">
        <v>7406</v>
      </c>
      <c r="G849" s="479" t="s">
        <v>7407</v>
      </c>
      <c r="H849" s="91" t="s">
        <v>7409</v>
      </c>
      <c r="I849" s="83" t="s">
        <v>70</v>
      </c>
      <c r="J849" s="83" t="s">
        <v>272</v>
      </c>
      <c r="K849" s="83" t="s">
        <v>396</v>
      </c>
      <c r="L849" s="743" t="s">
        <v>8536</v>
      </c>
    </row>
    <row r="850" ht="24.75" customHeight="1">
      <c r="A850" s="76" t="s">
        <v>83</v>
      </c>
      <c r="B850" s="76" t="s">
        <v>55</v>
      </c>
      <c r="C850" s="76" t="s">
        <v>222</v>
      </c>
      <c r="D850" s="83">
        <v>18.0</v>
      </c>
      <c r="E850" s="91" t="s">
        <v>2703</v>
      </c>
      <c r="F850" s="97" t="s">
        <v>2704</v>
      </c>
      <c r="G850" s="479" t="s">
        <v>2705</v>
      </c>
      <c r="H850" s="91" t="s">
        <v>2706</v>
      </c>
      <c r="I850" s="83" t="s">
        <v>5377</v>
      </c>
      <c r="J850" s="83" t="s">
        <v>382</v>
      </c>
      <c r="K850" s="83" t="s">
        <v>5379</v>
      </c>
      <c r="L850" s="743" t="s">
        <v>8365</v>
      </c>
    </row>
    <row r="851" ht="24.75" customHeight="1">
      <c r="A851" s="76" t="s">
        <v>83</v>
      </c>
      <c r="B851" s="76" t="s">
        <v>55</v>
      </c>
      <c r="C851" s="76" t="s">
        <v>222</v>
      </c>
      <c r="D851" s="83">
        <v>19.0</v>
      </c>
      <c r="E851" s="91" t="s">
        <v>7431</v>
      </c>
      <c r="F851" s="97" t="s">
        <v>7432</v>
      </c>
      <c r="G851" s="479" t="s">
        <v>7434</v>
      </c>
      <c r="H851" s="91" t="s">
        <v>7435</v>
      </c>
      <c r="I851" s="83" t="s">
        <v>5377</v>
      </c>
      <c r="J851" s="83" t="s">
        <v>272</v>
      </c>
      <c r="K851" s="83" t="s">
        <v>5379</v>
      </c>
      <c r="L851" s="743" t="s">
        <v>8543</v>
      </c>
    </row>
    <row r="852" ht="24.75" customHeight="1">
      <c r="A852" s="76" t="s">
        <v>83</v>
      </c>
      <c r="B852" s="76" t="s">
        <v>55</v>
      </c>
      <c r="C852" s="76" t="s">
        <v>222</v>
      </c>
      <c r="D852" s="83">
        <v>20.0</v>
      </c>
      <c r="E852" s="91" t="s">
        <v>5990</v>
      </c>
      <c r="F852" s="97" t="s">
        <v>5991</v>
      </c>
      <c r="G852" s="479" t="s">
        <v>5992</v>
      </c>
      <c r="H852" s="91" t="s">
        <v>5993</v>
      </c>
      <c r="I852" s="83" t="s">
        <v>5377</v>
      </c>
      <c r="J852" s="83" t="s">
        <v>272</v>
      </c>
      <c r="K852" s="83" t="s">
        <v>5379</v>
      </c>
      <c r="L852" s="743" t="s">
        <v>8545</v>
      </c>
    </row>
    <row r="853" ht="24.75" customHeight="1">
      <c r="A853" s="76" t="s">
        <v>83</v>
      </c>
      <c r="B853" s="76" t="s">
        <v>55</v>
      </c>
      <c r="C853" s="76" t="s">
        <v>222</v>
      </c>
      <c r="D853" s="83">
        <v>21.0</v>
      </c>
      <c r="E853" s="91" t="s">
        <v>7437</v>
      </c>
      <c r="F853" s="97" t="s">
        <v>7439</v>
      </c>
      <c r="G853" s="479" t="s">
        <v>7441</v>
      </c>
      <c r="H853" s="91" t="s">
        <v>7443</v>
      </c>
      <c r="I853" s="83" t="s">
        <v>5377</v>
      </c>
      <c r="J853" s="83" t="s">
        <v>272</v>
      </c>
      <c r="K853" s="83" t="s">
        <v>5379</v>
      </c>
      <c r="L853" s="743" t="s">
        <v>8365</v>
      </c>
    </row>
    <row r="854" ht="24.75" customHeight="1">
      <c r="A854" s="76" t="s">
        <v>83</v>
      </c>
      <c r="B854" s="76" t="s">
        <v>55</v>
      </c>
      <c r="C854" s="76" t="s">
        <v>222</v>
      </c>
      <c r="D854" s="83">
        <v>22.0</v>
      </c>
      <c r="E854" s="91" t="s">
        <v>2449</v>
      </c>
      <c r="F854" s="97" t="s">
        <v>2450</v>
      </c>
      <c r="G854" s="479" t="s">
        <v>2450</v>
      </c>
      <c r="H854" s="91" t="s">
        <v>2451</v>
      </c>
      <c r="I854" s="83" t="s">
        <v>70</v>
      </c>
      <c r="J854" s="83" t="s">
        <v>272</v>
      </c>
      <c r="K854" s="83" t="s">
        <v>396</v>
      </c>
      <c r="L854" s="743" t="s">
        <v>8553</v>
      </c>
    </row>
    <row r="855" ht="24.75" customHeight="1">
      <c r="A855" s="76" t="s">
        <v>83</v>
      </c>
      <c r="B855" s="76" t="s">
        <v>55</v>
      </c>
      <c r="C855" s="76" t="s">
        <v>222</v>
      </c>
      <c r="D855" s="83">
        <v>23.0</v>
      </c>
      <c r="E855" s="91" t="s">
        <v>5432</v>
      </c>
      <c r="F855" s="97" t="s">
        <v>5433</v>
      </c>
      <c r="G855" s="479" t="s">
        <v>5435</v>
      </c>
      <c r="H855" s="91" t="s">
        <v>5436</v>
      </c>
      <c r="I855" s="83" t="s">
        <v>5377</v>
      </c>
      <c r="J855" s="83" t="s">
        <v>382</v>
      </c>
      <c r="K855" s="83" t="s">
        <v>5379</v>
      </c>
      <c r="L855" s="743" t="s">
        <v>7540</v>
      </c>
    </row>
    <row r="856" ht="24.75" customHeight="1">
      <c r="A856" s="76" t="s">
        <v>83</v>
      </c>
      <c r="B856" s="76" t="s">
        <v>55</v>
      </c>
      <c r="C856" s="76" t="s">
        <v>222</v>
      </c>
      <c r="D856" s="83">
        <v>24.0</v>
      </c>
      <c r="E856" s="91" t="s">
        <v>6514</v>
      </c>
      <c r="F856" s="97" t="s">
        <v>6515</v>
      </c>
      <c r="G856" s="479" t="s">
        <v>6516</v>
      </c>
      <c r="H856" s="91" t="s">
        <v>6518</v>
      </c>
      <c r="I856" s="83" t="s">
        <v>5377</v>
      </c>
      <c r="J856" s="83" t="s">
        <v>272</v>
      </c>
      <c r="K856" s="83" t="s">
        <v>5379</v>
      </c>
      <c r="L856" s="743" t="s">
        <v>8365</v>
      </c>
    </row>
    <row r="857" ht="24.75" customHeight="1">
      <c r="A857" s="76" t="s">
        <v>83</v>
      </c>
      <c r="B857" s="76" t="s">
        <v>55</v>
      </c>
      <c r="C857" s="76" t="s">
        <v>222</v>
      </c>
      <c r="D857" s="83">
        <v>25.0</v>
      </c>
      <c r="E857" s="91" t="s">
        <v>6508</v>
      </c>
      <c r="F857" s="97" t="s">
        <v>6509</v>
      </c>
      <c r="G857" s="479" t="s">
        <v>6510</v>
      </c>
      <c r="H857" s="91" t="s">
        <v>6511</v>
      </c>
      <c r="I857" s="83" t="s">
        <v>70</v>
      </c>
      <c r="J857" s="83" t="s">
        <v>272</v>
      </c>
      <c r="K857" s="83" t="s">
        <v>5379</v>
      </c>
      <c r="L857" s="743" t="s">
        <v>6899</v>
      </c>
    </row>
    <row r="858" ht="24.75" customHeight="1">
      <c r="A858" s="76" t="s">
        <v>83</v>
      </c>
      <c r="B858" s="76" t="s">
        <v>55</v>
      </c>
      <c r="C858" s="76" t="s">
        <v>222</v>
      </c>
      <c r="D858" s="83">
        <v>26.0</v>
      </c>
      <c r="E858" s="91" t="s">
        <v>8101</v>
      </c>
      <c r="F858" s="97" t="s">
        <v>8102</v>
      </c>
      <c r="G858" s="479" t="s">
        <v>8103</v>
      </c>
      <c r="H858" s="91" t="s">
        <v>8104</v>
      </c>
      <c r="I858" s="83" t="s">
        <v>5377</v>
      </c>
      <c r="J858" s="83" t="s">
        <v>272</v>
      </c>
      <c r="K858" s="83" t="s">
        <v>5379</v>
      </c>
      <c r="L858" s="743" t="s">
        <v>5801</v>
      </c>
    </row>
    <row r="859" ht="24.75" customHeight="1">
      <c r="A859" s="76" t="s">
        <v>83</v>
      </c>
      <c r="B859" s="76" t="s">
        <v>55</v>
      </c>
      <c r="C859" s="76" t="s">
        <v>222</v>
      </c>
      <c r="D859" s="83">
        <v>27.0</v>
      </c>
      <c r="E859" s="91" t="s">
        <v>7653</v>
      </c>
      <c r="F859" s="97" t="s">
        <v>7654</v>
      </c>
      <c r="G859" s="479" t="s">
        <v>7655</v>
      </c>
      <c r="H859" s="91" t="s">
        <v>7657</v>
      </c>
      <c r="I859" s="83" t="s">
        <v>5377</v>
      </c>
      <c r="J859" s="83" t="s">
        <v>272</v>
      </c>
      <c r="K859" s="83" t="s">
        <v>5379</v>
      </c>
      <c r="L859" s="743" t="s">
        <v>8562</v>
      </c>
    </row>
    <row r="860" ht="24.75" customHeight="1">
      <c r="A860" s="76" t="s">
        <v>83</v>
      </c>
      <c r="B860" s="76" t="s">
        <v>55</v>
      </c>
      <c r="C860" s="76" t="s">
        <v>202</v>
      </c>
      <c r="D860" s="83">
        <v>1.0</v>
      </c>
      <c r="E860" s="91" t="s">
        <v>7665</v>
      </c>
      <c r="F860" s="97" t="s">
        <v>7667</v>
      </c>
      <c r="G860" s="479" t="s">
        <v>7669</v>
      </c>
      <c r="H860" s="91" t="s">
        <v>7671</v>
      </c>
      <c r="I860" s="83" t="s">
        <v>70</v>
      </c>
      <c r="J860" s="83" t="s">
        <v>272</v>
      </c>
      <c r="K860" s="83" t="s">
        <v>396</v>
      </c>
      <c r="L860" s="743" t="s">
        <v>8569</v>
      </c>
    </row>
    <row r="861" ht="24.75" customHeight="1">
      <c r="A861" s="76" t="s">
        <v>83</v>
      </c>
      <c r="B861" s="76" t="s">
        <v>55</v>
      </c>
      <c r="C861" s="76" t="s">
        <v>202</v>
      </c>
      <c r="D861" s="83">
        <v>2.0</v>
      </c>
      <c r="E861" s="91" t="s">
        <v>7456</v>
      </c>
      <c r="F861" s="97" t="s">
        <v>7459</v>
      </c>
      <c r="G861" s="479" t="s">
        <v>7459</v>
      </c>
      <c r="H861" s="91" t="s">
        <v>7462</v>
      </c>
      <c r="I861" s="83" t="s">
        <v>70</v>
      </c>
      <c r="J861" s="83" t="s">
        <v>272</v>
      </c>
      <c r="K861" s="83" t="s">
        <v>396</v>
      </c>
      <c r="L861" s="743" t="s">
        <v>8570</v>
      </c>
    </row>
    <row r="862" ht="24.75" customHeight="1">
      <c r="A862" s="76" t="s">
        <v>83</v>
      </c>
      <c r="B862" s="76" t="s">
        <v>55</v>
      </c>
      <c r="C862" s="76" t="s">
        <v>202</v>
      </c>
      <c r="D862" s="83">
        <v>3.0</v>
      </c>
      <c r="E862" s="91" t="s">
        <v>2665</v>
      </c>
      <c r="F862" s="97" t="s">
        <v>2666</v>
      </c>
      <c r="G862" s="479" t="s">
        <v>2666</v>
      </c>
      <c r="H862" s="91" t="s">
        <v>2667</v>
      </c>
      <c r="I862" s="83" t="s">
        <v>70</v>
      </c>
      <c r="J862" s="83" t="s">
        <v>382</v>
      </c>
      <c r="K862" s="83" t="s">
        <v>396</v>
      </c>
      <c r="L862" s="743" t="s">
        <v>8571</v>
      </c>
    </row>
    <row r="863" ht="24.75" customHeight="1">
      <c r="A863" s="76" t="s">
        <v>83</v>
      </c>
      <c r="B863" s="76" t="s">
        <v>55</v>
      </c>
      <c r="C863" s="76" t="s">
        <v>202</v>
      </c>
      <c r="D863" s="83">
        <v>4.0</v>
      </c>
      <c r="E863" s="76" t="s">
        <v>8492</v>
      </c>
      <c r="F863" s="88" t="s">
        <v>8493</v>
      </c>
      <c r="G863" s="96" t="s">
        <v>8494</v>
      </c>
      <c r="H863" s="76" t="s">
        <v>8495</v>
      </c>
      <c r="I863" s="83" t="s">
        <v>5377</v>
      </c>
      <c r="J863" s="83" t="s">
        <v>382</v>
      </c>
      <c r="K863" s="83" t="s">
        <v>5379</v>
      </c>
      <c r="L863" s="743" t="s">
        <v>8576</v>
      </c>
    </row>
    <row r="864" ht="24.75" customHeight="1">
      <c r="A864" s="76" t="s">
        <v>83</v>
      </c>
      <c r="B864" s="76" t="s">
        <v>55</v>
      </c>
      <c r="C864" s="76" t="s">
        <v>202</v>
      </c>
      <c r="D864" s="83">
        <v>5.0</v>
      </c>
      <c r="E864" s="91" t="s">
        <v>2740</v>
      </c>
      <c r="F864" s="97" t="s">
        <v>2742</v>
      </c>
      <c r="G864" s="479" t="s">
        <v>2743</v>
      </c>
      <c r="H864" s="91" t="s">
        <v>2744</v>
      </c>
      <c r="I864" s="83" t="s">
        <v>71</v>
      </c>
      <c r="J864" s="83" t="s">
        <v>382</v>
      </c>
      <c r="K864" s="83" t="s">
        <v>396</v>
      </c>
      <c r="L864" s="743" t="s">
        <v>8580</v>
      </c>
    </row>
    <row r="865" ht="24.75" customHeight="1">
      <c r="A865" s="76" t="s">
        <v>83</v>
      </c>
      <c r="B865" s="76" t="s">
        <v>55</v>
      </c>
      <c r="C865" s="76" t="s">
        <v>202</v>
      </c>
      <c r="D865" s="83">
        <v>6.0</v>
      </c>
      <c r="E865" s="76" t="s">
        <v>5868</v>
      </c>
      <c r="F865" s="88" t="s">
        <v>5869</v>
      </c>
      <c r="G865" s="96" t="s">
        <v>5871</v>
      </c>
      <c r="H865" s="76" t="s">
        <v>5872</v>
      </c>
      <c r="I865" s="83" t="s">
        <v>71</v>
      </c>
      <c r="J865" s="83"/>
      <c r="K865" s="83" t="s">
        <v>396</v>
      </c>
      <c r="L865" s="743" t="s">
        <v>8581</v>
      </c>
    </row>
    <row r="866" ht="24.75" customHeight="1">
      <c r="A866" s="76" t="s">
        <v>83</v>
      </c>
      <c r="B866" s="76" t="s">
        <v>55</v>
      </c>
      <c r="C866" s="76" t="s">
        <v>202</v>
      </c>
      <c r="D866" s="83">
        <v>7.0</v>
      </c>
      <c r="E866" s="76" t="s">
        <v>8582</v>
      </c>
      <c r="F866" s="88" t="s">
        <v>1373</v>
      </c>
      <c r="G866" s="96" t="s">
        <v>4430</v>
      </c>
      <c r="H866" s="76" t="s">
        <v>8583</v>
      </c>
      <c r="I866" s="83" t="s">
        <v>70</v>
      </c>
      <c r="J866" s="83"/>
      <c r="K866" s="83" t="s">
        <v>396</v>
      </c>
      <c r="L866" s="743" t="s">
        <v>8587</v>
      </c>
    </row>
    <row r="867" ht="24.75" customHeight="1">
      <c r="A867" s="76" t="s">
        <v>83</v>
      </c>
      <c r="B867" s="76" t="s">
        <v>55</v>
      </c>
      <c r="C867" s="76" t="s">
        <v>202</v>
      </c>
      <c r="D867" s="83">
        <v>8.0</v>
      </c>
      <c r="E867" s="76" t="s">
        <v>4595</v>
      </c>
      <c r="F867" s="96" t="s">
        <v>2915</v>
      </c>
      <c r="G867" s="96" t="s">
        <v>2915</v>
      </c>
      <c r="H867" s="76" t="s">
        <v>7932</v>
      </c>
      <c r="I867" s="83" t="s">
        <v>6152</v>
      </c>
      <c r="J867" s="83"/>
      <c r="K867" s="83" t="s">
        <v>396</v>
      </c>
      <c r="L867" s="743" t="s">
        <v>8596</v>
      </c>
    </row>
    <row r="868" ht="24.75" customHeight="1">
      <c r="A868" s="76" t="s">
        <v>83</v>
      </c>
      <c r="B868" s="76" t="s">
        <v>55</v>
      </c>
      <c r="C868" s="76" t="s">
        <v>202</v>
      </c>
      <c r="D868" s="83">
        <v>9.0</v>
      </c>
      <c r="E868" s="91" t="s">
        <v>2733</v>
      </c>
      <c r="F868" s="97" t="s">
        <v>2734</v>
      </c>
      <c r="G868" s="193" t="s">
        <v>2736</v>
      </c>
      <c r="H868" s="91" t="s">
        <v>2737</v>
      </c>
      <c r="I868" s="83" t="s">
        <v>5377</v>
      </c>
      <c r="J868" s="83" t="s">
        <v>382</v>
      </c>
      <c r="K868" s="83" t="s">
        <v>5379</v>
      </c>
      <c r="L868" s="743" t="s">
        <v>8597</v>
      </c>
    </row>
    <row r="869" ht="24.75" customHeight="1">
      <c r="A869" s="76" t="s">
        <v>83</v>
      </c>
      <c r="B869" s="76" t="s">
        <v>55</v>
      </c>
      <c r="C869" s="76" t="s">
        <v>202</v>
      </c>
      <c r="D869" s="83">
        <v>10.0</v>
      </c>
      <c r="E869" s="91" t="s">
        <v>8207</v>
      </c>
      <c r="F869" s="97" t="s">
        <v>8208</v>
      </c>
      <c r="G869" s="193" t="s">
        <v>8208</v>
      </c>
      <c r="H869" s="91" t="s">
        <v>8209</v>
      </c>
      <c r="I869" s="83" t="s">
        <v>5377</v>
      </c>
      <c r="J869" s="83" t="s">
        <v>272</v>
      </c>
      <c r="K869" s="83" t="s">
        <v>5379</v>
      </c>
      <c r="L869" s="743" t="s">
        <v>8365</v>
      </c>
    </row>
    <row r="870" ht="24.75" customHeight="1">
      <c r="A870" s="76" t="s">
        <v>83</v>
      </c>
      <c r="B870" s="76" t="s">
        <v>55</v>
      </c>
      <c r="C870" s="76" t="s">
        <v>202</v>
      </c>
      <c r="D870" s="83">
        <v>11.0</v>
      </c>
      <c r="E870" s="91" t="s">
        <v>8215</v>
      </c>
      <c r="F870" s="97" t="s">
        <v>8217</v>
      </c>
      <c r="G870" s="193" t="s">
        <v>8218</v>
      </c>
      <c r="H870" s="91" t="s">
        <v>8219</v>
      </c>
      <c r="I870" s="83" t="s">
        <v>70</v>
      </c>
      <c r="J870" s="83" t="s">
        <v>272</v>
      </c>
      <c r="K870" s="83" t="s">
        <v>396</v>
      </c>
      <c r="L870" s="743" t="s">
        <v>8599</v>
      </c>
    </row>
    <row r="871" ht="24.75" customHeight="1">
      <c r="A871" s="76" t="s">
        <v>83</v>
      </c>
      <c r="B871" s="76" t="s">
        <v>55</v>
      </c>
      <c r="C871" s="76" t="s">
        <v>202</v>
      </c>
      <c r="D871" s="83">
        <v>13.0</v>
      </c>
      <c r="E871" s="91" t="s">
        <v>8222</v>
      </c>
      <c r="F871" s="97" t="s">
        <v>8223</v>
      </c>
      <c r="G871" s="193" t="s">
        <v>8224</v>
      </c>
      <c r="H871" s="91" t="s">
        <v>8225</v>
      </c>
      <c r="I871" s="83" t="s">
        <v>70</v>
      </c>
      <c r="J871" s="83" t="s">
        <v>272</v>
      </c>
      <c r="K871" s="83" t="s">
        <v>396</v>
      </c>
      <c r="L871" s="743" t="s">
        <v>8039</v>
      </c>
    </row>
    <row r="872" ht="24.75" customHeight="1">
      <c r="A872" s="76" t="s">
        <v>83</v>
      </c>
      <c r="B872" s="76" t="s">
        <v>55</v>
      </c>
      <c r="C872" s="76" t="s">
        <v>202</v>
      </c>
      <c r="D872" s="83">
        <v>15.0</v>
      </c>
      <c r="E872" s="91" t="s">
        <v>8228</v>
      </c>
      <c r="F872" s="97" t="s">
        <v>8230</v>
      </c>
      <c r="G872" s="193" t="s">
        <v>8232</v>
      </c>
      <c r="H872" s="91" t="s">
        <v>8234</v>
      </c>
      <c r="I872" s="83" t="s">
        <v>70</v>
      </c>
      <c r="J872" s="83" t="s">
        <v>272</v>
      </c>
      <c r="K872" s="83" t="s">
        <v>396</v>
      </c>
      <c r="L872" s="743" t="s">
        <v>8606</v>
      </c>
    </row>
    <row r="873" ht="24.75" customHeight="1">
      <c r="A873" s="76" t="s">
        <v>83</v>
      </c>
      <c r="B873" s="76" t="s">
        <v>55</v>
      </c>
      <c r="C873" s="76" t="s">
        <v>202</v>
      </c>
      <c r="D873" s="83">
        <v>17.0</v>
      </c>
      <c r="E873" s="76" t="s">
        <v>8238</v>
      </c>
      <c r="F873" s="88" t="s">
        <v>8239</v>
      </c>
      <c r="G873" s="96" t="s">
        <v>8240</v>
      </c>
      <c r="H873" s="76" t="s">
        <v>8241</v>
      </c>
      <c r="I873" s="83" t="s">
        <v>5377</v>
      </c>
      <c r="J873" s="83" t="s">
        <v>272</v>
      </c>
      <c r="K873" s="83" t="s">
        <v>5379</v>
      </c>
      <c r="L873" s="743" t="s">
        <v>8607</v>
      </c>
    </row>
    <row r="874" ht="24.75" customHeight="1">
      <c r="A874" s="76" t="s">
        <v>83</v>
      </c>
      <c r="B874" s="76" t="s">
        <v>55</v>
      </c>
      <c r="C874" s="76" t="s">
        <v>202</v>
      </c>
      <c r="D874" s="83">
        <v>19.0</v>
      </c>
      <c r="E874" s="76" t="s">
        <v>8608</v>
      </c>
      <c r="F874" s="88" t="s">
        <v>8609</v>
      </c>
      <c r="G874" s="96" t="s">
        <v>8610</v>
      </c>
      <c r="H874" s="76" t="s">
        <v>8612</v>
      </c>
      <c r="I874" s="83" t="s">
        <v>71</v>
      </c>
      <c r="J874" s="83" t="s">
        <v>272</v>
      </c>
      <c r="K874" s="83" t="s">
        <v>396</v>
      </c>
      <c r="L874" s="743" t="s">
        <v>8615</v>
      </c>
    </row>
    <row r="875" ht="24.75" customHeight="1">
      <c r="A875" s="76" t="s">
        <v>83</v>
      </c>
      <c r="B875" s="76" t="s">
        <v>55</v>
      </c>
      <c r="C875" s="76" t="s">
        <v>202</v>
      </c>
      <c r="D875" s="83">
        <v>21.0</v>
      </c>
      <c r="E875" s="76" t="s">
        <v>8243</v>
      </c>
      <c r="F875" s="88" t="s">
        <v>8244</v>
      </c>
      <c r="G875" s="96" t="s">
        <v>8245</v>
      </c>
      <c r="H875" s="76" t="s">
        <v>8246</v>
      </c>
      <c r="I875" s="83" t="s">
        <v>5377</v>
      </c>
      <c r="J875" s="83" t="s">
        <v>272</v>
      </c>
      <c r="K875" s="83" t="s">
        <v>5379</v>
      </c>
      <c r="L875" s="743" t="s">
        <v>8617</v>
      </c>
    </row>
    <row r="876" ht="24.75" customHeight="1">
      <c r="A876" s="76" t="s">
        <v>83</v>
      </c>
      <c r="B876" s="76" t="s">
        <v>55</v>
      </c>
      <c r="C876" s="76" t="s">
        <v>202</v>
      </c>
      <c r="D876" s="83">
        <v>23.0</v>
      </c>
      <c r="E876" s="76" t="s">
        <v>8253</v>
      </c>
      <c r="F876" s="88" t="s">
        <v>8254</v>
      </c>
      <c r="G876" s="96" t="s">
        <v>8254</v>
      </c>
      <c r="H876" s="76" t="s">
        <v>8255</v>
      </c>
      <c r="I876" s="83" t="s">
        <v>5377</v>
      </c>
      <c r="J876" s="83" t="s">
        <v>272</v>
      </c>
      <c r="K876" s="83" t="s">
        <v>5379</v>
      </c>
      <c r="L876" s="743" t="s">
        <v>8039</v>
      </c>
    </row>
    <row r="877" ht="24.75" customHeight="1">
      <c r="A877" s="76" t="s">
        <v>83</v>
      </c>
      <c r="B877" s="76" t="s">
        <v>55</v>
      </c>
      <c r="C877" s="76" t="s">
        <v>202</v>
      </c>
      <c r="D877" s="83">
        <v>25.0</v>
      </c>
      <c r="E877" s="76" t="s">
        <v>8257</v>
      </c>
      <c r="F877" s="88" t="s">
        <v>8258</v>
      </c>
      <c r="G877" s="96" t="s">
        <v>3715</v>
      </c>
      <c r="H877" s="76" t="s">
        <v>8259</v>
      </c>
      <c r="I877" s="83" t="s">
        <v>70</v>
      </c>
      <c r="J877" s="83" t="s">
        <v>272</v>
      </c>
      <c r="K877" s="83" t="s">
        <v>396</v>
      </c>
      <c r="L877" s="743" t="s">
        <v>8626</v>
      </c>
    </row>
    <row r="878" ht="24.75" customHeight="1">
      <c r="A878" s="76" t="s">
        <v>83</v>
      </c>
      <c r="B878" s="76" t="s">
        <v>55</v>
      </c>
      <c r="C878" s="76" t="s">
        <v>202</v>
      </c>
      <c r="D878" s="83">
        <v>27.0</v>
      </c>
      <c r="E878" s="76" t="s">
        <v>8261</v>
      </c>
      <c r="F878" s="88" t="s">
        <v>8262</v>
      </c>
      <c r="G878" s="96" t="s">
        <v>8263</v>
      </c>
      <c r="H878" s="76" t="s">
        <v>8264</v>
      </c>
      <c r="I878" s="83" t="s">
        <v>5377</v>
      </c>
      <c r="J878" s="83" t="s">
        <v>272</v>
      </c>
      <c r="K878" s="83" t="s">
        <v>5379</v>
      </c>
      <c r="L878" s="743" t="s">
        <v>8627</v>
      </c>
    </row>
    <row r="879" ht="24.75" customHeight="1">
      <c r="A879" s="76" t="s">
        <v>83</v>
      </c>
      <c r="B879" s="76" t="s">
        <v>55</v>
      </c>
      <c r="C879" s="76" t="s">
        <v>202</v>
      </c>
      <c r="D879" s="83">
        <v>29.0</v>
      </c>
      <c r="E879" s="76" t="s">
        <v>8269</v>
      </c>
      <c r="F879" s="88" t="s">
        <v>3269</v>
      </c>
      <c r="G879" s="96" t="s">
        <v>3269</v>
      </c>
      <c r="H879" s="76" t="s">
        <v>8272</v>
      </c>
      <c r="I879" s="83" t="s">
        <v>70</v>
      </c>
      <c r="J879" s="83" t="s">
        <v>272</v>
      </c>
      <c r="K879" s="83" t="s">
        <v>5379</v>
      </c>
      <c r="L879" s="743" t="s">
        <v>8631</v>
      </c>
    </row>
    <row r="880" ht="24.75" customHeight="1">
      <c r="A880" s="76" t="s">
        <v>83</v>
      </c>
      <c r="B880" s="76" t="s">
        <v>55</v>
      </c>
      <c r="C880" s="76" t="s">
        <v>202</v>
      </c>
      <c r="D880" s="83">
        <v>31.0</v>
      </c>
      <c r="E880" s="76" t="s">
        <v>3406</v>
      </c>
      <c r="F880" s="88" t="s">
        <v>3408</v>
      </c>
      <c r="G880" s="96" t="s">
        <v>3410</v>
      </c>
      <c r="H880" s="76" t="s">
        <v>3411</v>
      </c>
      <c r="I880" s="83" t="s">
        <v>71</v>
      </c>
      <c r="J880" s="83"/>
      <c r="K880" s="83" t="s">
        <v>396</v>
      </c>
      <c r="L880" s="743" t="s">
        <v>8640</v>
      </c>
    </row>
    <row r="881" ht="24.75" customHeight="1">
      <c r="A881" s="76" t="s">
        <v>83</v>
      </c>
      <c r="B881" s="76" t="s">
        <v>55</v>
      </c>
      <c r="C881" s="76" t="s">
        <v>202</v>
      </c>
      <c r="D881" s="83">
        <v>33.0</v>
      </c>
      <c r="E881" s="91" t="s">
        <v>8273</v>
      </c>
      <c r="F881" s="97" t="s">
        <v>8274</v>
      </c>
      <c r="G881" s="479" t="s">
        <v>6742</v>
      </c>
      <c r="H881" s="91" t="s">
        <v>8275</v>
      </c>
      <c r="I881" s="83" t="s">
        <v>5377</v>
      </c>
      <c r="J881" s="83" t="s">
        <v>272</v>
      </c>
      <c r="K881" s="83" t="s">
        <v>5379</v>
      </c>
      <c r="L881" s="743" t="s">
        <v>8641</v>
      </c>
    </row>
    <row r="882" ht="24.75" customHeight="1">
      <c r="A882" s="76" t="s">
        <v>83</v>
      </c>
      <c r="B882" s="76" t="s">
        <v>55</v>
      </c>
      <c r="C882" s="76" t="s">
        <v>202</v>
      </c>
      <c r="D882" s="83">
        <v>35.0</v>
      </c>
      <c r="E882" s="91" t="s">
        <v>8276</v>
      </c>
      <c r="F882" s="97" t="s">
        <v>8277</v>
      </c>
      <c r="G882" s="479" t="s">
        <v>8278</v>
      </c>
      <c r="H882" s="91" t="s">
        <v>8279</v>
      </c>
      <c r="I882" s="83" t="s">
        <v>5377</v>
      </c>
      <c r="J882" s="83" t="s">
        <v>272</v>
      </c>
      <c r="K882" s="83" t="s">
        <v>5379</v>
      </c>
      <c r="L882" s="743" t="s">
        <v>8645</v>
      </c>
    </row>
    <row r="883" ht="24.75" customHeight="1">
      <c r="A883" s="76" t="s">
        <v>83</v>
      </c>
      <c r="B883" s="76" t="s">
        <v>55</v>
      </c>
      <c r="C883" s="76" t="s">
        <v>202</v>
      </c>
      <c r="D883" s="83">
        <v>37.0</v>
      </c>
      <c r="E883" s="91" t="s">
        <v>8006</v>
      </c>
      <c r="F883" s="97" t="s">
        <v>8007</v>
      </c>
      <c r="G883" s="479" t="s">
        <v>8008</v>
      </c>
      <c r="H883" s="91" t="s">
        <v>8009</v>
      </c>
      <c r="I883" s="83" t="s">
        <v>5377</v>
      </c>
      <c r="J883" s="83" t="s">
        <v>272</v>
      </c>
      <c r="K883" s="83" t="s">
        <v>5379</v>
      </c>
      <c r="L883" s="743" t="s">
        <v>8649</v>
      </c>
    </row>
    <row r="884" ht="24.75" customHeight="1">
      <c r="A884" s="76" t="s">
        <v>83</v>
      </c>
      <c r="B884" s="76" t="s">
        <v>55</v>
      </c>
      <c r="C884" s="76" t="s">
        <v>202</v>
      </c>
      <c r="D884" s="83">
        <v>39.0</v>
      </c>
      <c r="E884" s="91" t="s">
        <v>8010</v>
      </c>
      <c r="F884" s="97" t="s">
        <v>8011</v>
      </c>
      <c r="G884" s="479" t="s">
        <v>8011</v>
      </c>
      <c r="H884" s="91" t="s">
        <v>8012</v>
      </c>
      <c r="I884" s="83" t="s">
        <v>70</v>
      </c>
      <c r="J884" s="83" t="s">
        <v>272</v>
      </c>
      <c r="K884" s="83" t="s">
        <v>396</v>
      </c>
      <c r="L884" s="743" t="s">
        <v>8650</v>
      </c>
    </row>
    <row r="885" ht="24.75" customHeight="1">
      <c r="A885" s="76" t="s">
        <v>83</v>
      </c>
      <c r="B885" s="76" t="s">
        <v>55</v>
      </c>
      <c r="C885" s="76" t="s">
        <v>202</v>
      </c>
      <c r="D885" s="83">
        <v>41.0</v>
      </c>
      <c r="E885" s="91" t="s">
        <v>8013</v>
      </c>
      <c r="F885" s="97" t="s">
        <v>8014</v>
      </c>
      <c r="G885" s="479" t="s">
        <v>8014</v>
      </c>
      <c r="H885" s="91" t="s">
        <v>8016</v>
      </c>
      <c r="I885" s="83" t="s">
        <v>5377</v>
      </c>
      <c r="J885" s="83" t="s">
        <v>272</v>
      </c>
      <c r="K885" s="83" t="s">
        <v>5379</v>
      </c>
      <c r="L885" s="743" t="s">
        <v>8365</v>
      </c>
    </row>
    <row r="886" ht="24.75" customHeight="1">
      <c r="A886" s="76" t="s">
        <v>83</v>
      </c>
      <c r="B886" s="76" t="s">
        <v>55</v>
      </c>
      <c r="C886" s="76" t="s">
        <v>202</v>
      </c>
      <c r="D886" s="83">
        <v>43.0</v>
      </c>
      <c r="E886" s="91" t="s">
        <v>8018</v>
      </c>
      <c r="F886" s="762" t="s">
        <v>8019</v>
      </c>
      <c r="G886" s="479" t="s">
        <v>8020</v>
      </c>
      <c r="H886" s="91" t="s">
        <v>8021</v>
      </c>
      <c r="I886" s="83" t="s">
        <v>5377</v>
      </c>
      <c r="J886" s="83" t="s">
        <v>272</v>
      </c>
      <c r="K886" s="83" t="s">
        <v>5379</v>
      </c>
      <c r="L886" s="743" t="s">
        <v>8035</v>
      </c>
    </row>
    <row r="887" ht="24.75" customHeight="1">
      <c r="A887" s="76" t="s">
        <v>83</v>
      </c>
      <c r="B887" s="76" t="s">
        <v>55</v>
      </c>
      <c r="C887" s="76" t="s">
        <v>202</v>
      </c>
      <c r="D887" s="83">
        <v>45.0</v>
      </c>
      <c r="E887" s="91" t="s">
        <v>2556</v>
      </c>
      <c r="F887" s="97" t="s">
        <v>2558</v>
      </c>
      <c r="G887" s="479" t="s">
        <v>2559</v>
      </c>
      <c r="H887" s="91" t="s">
        <v>2560</v>
      </c>
      <c r="I887" s="83" t="s">
        <v>71</v>
      </c>
      <c r="J887" s="83" t="s">
        <v>272</v>
      </c>
      <c r="K887" s="83" t="s">
        <v>396</v>
      </c>
      <c r="L887" s="743" t="s">
        <v>8662</v>
      </c>
    </row>
    <row r="888" ht="24.75" customHeight="1">
      <c r="A888" s="76" t="s">
        <v>83</v>
      </c>
      <c r="B888" s="76" t="s">
        <v>55</v>
      </c>
      <c r="C888" s="76" t="s">
        <v>202</v>
      </c>
      <c r="D888" s="83">
        <v>47.0</v>
      </c>
      <c r="E888" s="91" t="s">
        <v>8043</v>
      </c>
      <c r="F888" s="97" t="s">
        <v>8044</v>
      </c>
      <c r="G888" s="479" t="s">
        <v>8044</v>
      </c>
      <c r="H888" s="91" t="s">
        <v>8045</v>
      </c>
      <c r="I888" s="83" t="s">
        <v>5377</v>
      </c>
      <c r="J888" s="83" t="s">
        <v>272</v>
      </c>
      <c r="K888" s="83" t="s">
        <v>5379</v>
      </c>
      <c r="L888" s="743" t="s">
        <v>8035</v>
      </c>
    </row>
    <row r="889" ht="24.75" customHeight="1">
      <c r="A889" s="76" t="s">
        <v>83</v>
      </c>
      <c r="B889" s="76" t="s">
        <v>55</v>
      </c>
      <c r="C889" s="76" t="s">
        <v>202</v>
      </c>
      <c r="D889" s="83">
        <v>49.0</v>
      </c>
      <c r="E889" s="91" t="s">
        <v>8048</v>
      </c>
      <c r="F889" s="97" t="s">
        <v>8049</v>
      </c>
      <c r="G889" s="479" t="s">
        <v>8050</v>
      </c>
      <c r="H889" s="91" t="s">
        <v>8051</v>
      </c>
      <c r="I889" s="83" t="s">
        <v>5377</v>
      </c>
      <c r="J889" s="83" t="s">
        <v>272</v>
      </c>
      <c r="K889" s="83" t="s">
        <v>5379</v>
      </c>
      <c r="L889" s="743" t="s">
        <v>8035</v>
      </c>
    </row>
    <row r="890" ht="24.75" customHeight="1">
      <c r="A890" s="76" t="s">
        <v>83</v>
      </c>
      <c r="B890" s="76" t="s">
        <v>55</v>
      </c>
      <c r="C890" s="76" t="s">
        <v>202</v>
      </c>
      <c r="D890" s="83">
        <v>51.0</v>
      </c>
      <c r="E890" s="91" t="s">
        <v>8053</v>
      </c>
      <c r="F890" s="97" t="s">
        <v>8054</v>
      </c>
      <c r="G890" s="479" t="s">
        <v>8055</v>
      </c>
      <c r="H890" s="91" t="s">
        <v>8056</v>
      </c>
      <c r="I890" s="83" t="s">
        <v>71</v>
      </c>
      <c r="J890" s="83" t="s">
        <v>272</v>
      </c>
      <c r="K890" s="83" t="s">
        <v>396</v>
      </c>
      <c r="L890" s="743" t="s">
        <v>8668</v>
      </c>
    </row>
    <row r="891" ht="24.75" customHeight="1">
      <c r="A891" s="76" t="s">
        <v>83</v>
      </c>
      <c r="B891" s="76" t="s">
        <v>55</v>
      </c>
      <c r="C891" s="76" t="s">
        <v>202</v>
      </c>
      <c r="D891" s="83">
        <v>53.0</v>
      </c>
      <c r="E891" s="91" t="s">
        <v>8671</v>
      </c>
      <c r="F891" s="97" t="s">
        <v>8673</v>
      </c>
      <c r="G891" s="479" t="s">
        <v>8675</v>
      </c>
      <c r="H891" s="91" t="s">
        <v>8676</v>
      </c>
      <c r="I891" s="83" t="s">
        <v>70</v>
      </c>
      <c r="J891" s="83" t="s">
        <v>272</v>
      </c>
      <c r="K891" s="83" t="s">
        <v>396</v>
      </c>
      <c r="L891" s="743" t="s">
        <v>8677</v>
      </c>
    </row>
    <row r="892" ht="24.75" customHeight="1">
      <c r="A892" s="76" t="s">
        <v>83</v>
      </c>
      <c r="B892" s="76" t="s">
        <v>55</v>
      </c>
      <c r="C892" s="76" t="s">
        <v>202</v>
      </c>
      <c r="D892" s="83">
        <v>55.0</v>
      </c>
      <c r="E892" s="91" t="s">
        <v>8058</v>
      </c>
      <c r="F892" s="97" t="s">
        <v>8059</v>
      </c>
      <c r="G892" s="479" t="s">
        <v>8060</v>
      </c>
      <c r="H892" s="91" t="s">
        <v>8061</v>
      </c>
      <c r="I892" s="83" t="s">
        <v>5377</v>
      </c>
      <c r="J892" s="83" t="s">
        <v>272</v>
      </c>
      <c r="K892" s="83" t="s">
        <v>5379</v>
      </c>
      <c r="L892" s="743" t="s">
        <v>7372</v>
      </c>
    </row>
    <row r="893" ht="24.75" customHeight="1">
      <c r="A893" s="76" t="s">
        <v>83</v>
      </c>
      <c r="B893" s="76" t="s">
        <v>55</v>
      </c>
      <c r="C893" s="76" t="s">
        <v>202</v>
      </c>
      <c r="D893" s="83">
        <v>57.0</v>
      </c>
      <c r="E893" s="91" t="s">
        <v>8062</v>
      </c>
      <c r="F893" s="97" t="s">
        <v>8063</v>
      </c>
      <c r="G893" s="479" t="s">
        <v>8064</v>
      </c>
      <c r="H893" s="91" t="s">
        <v>8065</v>
      </c>
      <c r="I893" s="83" t="s">
        <v>5377</v>
      </c>
      <c r="J893" s="83" t="s">
        <v>272</v>
      </c>
      <c r="K893" s="83" t="s">
        <v>5379</v>
      </c>
      <c r="L893" s="743" t="s">
        <v>8678</v>
      </c>
    </row>
    <row r="894" ht="24.75" customHeight="1">
      <c r="A894" s="76" t="s">
        <v>83</v>
      </c>
      <c r="B894" s="76" t="s">
        <v>55</v>
      </c>
      <c r="C894" s="76" t="s">
        <v>202</v>
      </c>
      <c r="D894" s="83">
        <v>59.0</v>
      </c>
      <c r="E894" s="91" t="s">
        <v>8679</v>
      </c>
      <c r="F894" s="97" t="s">
        <v>8680</v>
      </c>
      <c r="G894" s="479" t="s">
        <v>5073</v>
      </c>
      <c r="H894" s="91" t="s">
        <v>8682</v>
      </c>
      <c r="I894" s="83" t="s">
        <v>71</v>
      </c>
      <c r="J894" s="83" t="s">
        <v>272</v>
      </c>
      <c r="K894" s="83" t="s">
        <v>5379</v>
      </c>
      <c r="L894" s="743" t="s">
        <v>8687</v>
      </c>
    </row>
    <row r="895" ht="24.75" customHeight="1">
      <c r="A895" s="76" t="s">
        <v>83</v>
      </c>
      <c r="B895" s="76" t="s">
        <v>55</v>
      </c>
      <c r="C895" s="76" t="s">
        <v>202</v>
      </c>
      <c r="D895" s="83">
        <v>61.0</v>
      </c>
      <c r="E895" s="91" t="s">
        <v>8067</v>
      </c>
      <c r="F895" s="97" t="s">
        <v>8068</v>
      </c>
      <c r="G895" s="479" t="s">
        <v>8069</v>
      </c>
      <c r="H895" s="91" t="s">
        <v>8070</v>
      </c>
      <c r="I895" s="83" t="s">
        <v>5377</v>
      </c>
      <c r="J895" s="83" t="s">
        <v>272</v>
      </c>
      <c r="K895" s="83" t="s">
        <v>5379</v>
      </c>
      <c r="L895" s="743" t="s">
        <v>8365</v>
      </c>
    </row>
    <row r="896" ht="24.75" customHeight="1">
      <c r="A896" s="76" t="s">
        <v>83</v>
      </c>
      <c r="B896" s="76" t="s">
        <v>55</v>
      </c>
      <c r="C896" s="76" t="s">
        <v>202</v>
      </c>
      <c r="D896" s="83">
        <v>63.0</v>
      </c>
      <c r="E896" s="91" t="s">
        <v>7935</v>
      </c>
      <c r="F896" s="97" t="s">
        <v>7936</v>
      </c>
      <c r="G896" s="479" t="s">
        <v>7937</v>
      </c>
      <c r="H896" s="91" t="s">
        <v>7938</v>
      </c>
      <c r="I896" s="83" t="s">
        <v>70</v>
      </c>
      <c r="J896" s="83" t="s">
        <v>272</v>
      </c>
      <c r="K896" s="83" t="s">
        <v>396</v>
      </c>
      <c r="L896" s="743" t="s">
        <v>8689</v>
      </c>
    </row>
    <row r="897" ht="24.75" customHeight="1">
      <c r="A897" s="76" t="s">
        <v>83</v>
      </c>
      <c r="B897" s="76" t="s">
        <v>55</v>
      </c>
      <c r="C897" s="76" t="s">
        <v>202</v>
      </c>
      <c r="D897" s="83">
        <v>65.0</v>
      </c>
      <c r="E897" s="91" t="s">
        <v>5979</v>
      </c>
      <c r="F897" s="97" t="s">
        <v>5980</v>
      </c>
      <c r="G897" s="479" t="s">
        <v>5981</v>
      </c>
      <c r="H897" s="91" t="s">
        <v>5982</v>
      </c>
      <c r="I897" s="83" t="s">
        <v>70</v>
      </c>
      <c r="J897" s="83" t="s">
        <v>5951</v>
      </c>
      <c r="K897" s="83" t="s">
        <v>396</v>
      </c>
      <c r="L897" s="96" t="s">
        <v>8696</v>
      </c>
    </row>
    <row r="898" ht="24.75" customHeight="1">
      <c r="A898" s="76" t="s">
        <v>83</v>
      </c>
      <c r="B898" s="76" t="s">
        <v>55</v>
      </c>
      <c r="C898" s="76" t="s">
        <v>202</v>
      </c>
      <c r="D898" s="83">
        <v>67.0</v>
      </c>
      <c r="E898" s="91" t="s">
        <v>8022</v>
      </c>
      <c r="F898" s="97" t="s">
        <v>8023</v>
      </c>
      <c r="G898" s="479" t="s">
        <v>4315</v>
      </c>
      <c r="H898" s="91" t="s">
        <v>8024</v>
      </c>
      <c r="I898" s="83" t="s">
        <v>5377</v>
      </c>
      <c r="J898" s="83" t="s">
        <v>272</v>
      </c>
      <c r="K898" s="83" t="s">
        <v>5379</v>
      </c>
      <c r="L898" s="743" t="s">
        <v>8365</v>
      </c>
    </row>
    <row r="899" ht="24.75" customHeight="1">
      <c r="A899" s="76" t="s">
        <v>83</v>
      </c>
      <c r="B899" s="76" t="s">
        <v>55</v>
      </c>
      <c r="C899" s="76" t="s">
        <v>202</v>
      </c>
      <c r="D899" s="83">
        <v>69.0</v>
      </c>
      <c r="E899" s="91" t="s">
        <v>8698</v>
      </c>
      <c r="F899" s="97" t="s">
        <v>8699</v>
      </c>
      <c r="G899" s="479" t="s">
        <v>253</v>
      </c>
      <c r="H899" s="76" t="s">
        <v>8700</v>
      </c>
      <c r="I899" s="83" t="s">
        <v>5377</v>
      </c>
      <c r="J899" s="83" t="s">
        <v>272</v>
      </c>
      <c r="K899" s="83" t="s">
        <v>5379</v>
      </c>
      <c r="L899" s="743" t="s">
        <v>8702</v>
      </c>
    </row>
    <row r="900" ht="24.75" customHeight="1">
      <c r="A900" s="76" t="s">
        <v>83</v>
      </c>
      <c r="B900" s="76" t="s">
        <v>55</v>
      </c>
      <c r="C900" s="76" t="s">
        <v>202</v>
      </c>
      <c r="D900" s="83">
        <v>71.0</v>
      </c>
      <c r="E900" s="91" t="s">
        <v>8026</v>
      </c>
      <c r="F900" s="97" t="s">
        <v>8027</v>
      </c>
      <c r="G900" s="479" t="s">
        <v>8028</v>
      </c>
      <c r="H900" s="91" t="s">
        <v>8029</v>
      </c>
      <c r="I900" s="83" t="s">
        <v>5377</v>
      </c>
      <c r="J900" s="83" t="s">
        <v>272</v>
      </c>
      <c r="K900" s="83" t="s">
        <v>5379</v>
      </c>
      <c r="L900" s="743" t="s">
        <v>7391</v>
      </c>
    </row>
    <row r="901" ht="24.75" customHeight="1">
      <c r="A901" s="76" t="s">
        <v>83</v>
      </c>
      <c r="B901" s="76" t="s">
        <v>55</v>
      </c>
      <c r="C901" s="76" t="s">
        <v>202</v>
      </c>
      <c r="D901" s="83">
        <v>73.0</v>
      </c>
      <c r="E901" s="91" t="s">
        <v>8031</v>
      </c>
      <c r="F901" s="97" t="s">
        <v>8032</v>
      </c>
      <c r="G901" s="479" t="s">
        <v>8033</v>
      </c>
      <c r="H901" s="91" t="s">
        <v>8034</v>
      </c>
      <c r="I901" s="83" t="s">
        <v>5377</v>
      </c>
      <c r="J901" s="83" t="s">
        <v>272</v>
      </c>
      <c r="K901" s="83" t="s">
        <v>5379</v>
      </c>
      <c r="L901" s="743" t="s">
        <v>8365</v>
      </c>
    </row>
    <row r="902" ht="24.75" customHeight="1">
      <c r="A902" s="76" t="s">
        <v>83</v>
      </c>
      <c r="B902" s="76" t="s">
        <v>55</v>
      </c>
      <c r="C902" s="76" t="s">
        <v>202</v>
      </c>
      <c r="D902" s="83">
        <v>75.0</v>
      </c>
      <c r="E902" s="91" t="s">
        <v>8036</v>
      </c>
      <c r="F902" s="97" t="s">
        <v>8037</v>
      </c>
      <c r="G902" s="479" t="s">
        <v>253</v>
      </c>
      <c r="H902" s="76" t="s">
        <v>8700</v>
      </c>
      <c r="I902" s="83" t="s">
        <v>5377</v>
      </c>
      <c r="J902" s="83" t="s">
        <v>272</v>
      </c>
      <c r="K902" s="83" t="s">
        <v>5379</v>
      </c>
      <c r="L902" s="743" t="s">
        <v>8702</v>
      </c>
    </row>
    <row r="903" ht="24.75" customHeight="1">
      <c r="A903" s="76" t="s">
        <v>83</v>
      </c>
      <c r="B903" s="76" t="s">
        <v>55</v>
      </c>
      <c r="C903" s="76" t="s">
        <v>202</v>
      </c>
      <c r="D903" s="83">
        <v>77.0</v>
      </c>
      <c r="E903" s="91" t="s">
        <v>1916</v>
      </c>
      <c r="F903" s="97" t="s">
        <v>1917</v>
      </c>
      <c r="G903" s="479" t="s">
        <v>1918</v>
      </c>
      <c r="H903" s="91" t="s">
        <v>1920</v>
      </c>
      <c r="I903" s="83" t="s">
        <v>70</v>
      </c>
      <c r="J903" s="83" t="s">
        <v>272</v>
      </c>
      <c r="K903" s="83" t="s">
        <v>396</v>
      </c>
      <c r="L903" s="743" t="s">
        <v>8717</v>
      </c>
    </row>
    <row r="904" ht="24.75" customHeight="1">
      <c r="A904" s="76" t="s">
        <v>83</v>
      </c>
      <c r="B904" s="76" t="s">
        <v>55</v>
      </c>
      <c r="C904" s="76" t="s">
        <v>202</v>
      </c>
      <c r="D904" s="83">
        <v>79.0</v>
      </c>
      <c r="E904" s="91" t="s">
        <v>8718</v>
      </c>
      <c r="F904" s="97" t="s">
        <v>8719</v>
      </c>
      <c r="G904" s="479" t="s">
        <v>8720</v>
      </c>
      <c r="H904" s="91" t="s">
        <v>8721</v>
      </c>
      <c r="I904" s="83" t="s">
        <v>71</v>
      </c>
      <c r="J904" s="83" t="s">
        <v>272</v>
      </c>
      <c r="K904" s="83" t="s">
        <v>5379</v>
      </c>
      <c r="L904" s="743" t="s">
        <v>5817</v>
      </c>
    </row>
    <row r="905" ht="24.75" customHeight="1">
      <c r="A905" s="76" t="s">
        <v>83</v>
      </c>
      <c r="B905" s="76" t="s">
        <v>55</v>
      </c>
      <c r="C905" s="76" t="s">
        <v>202</v>
      </c>
      <c r="D905" s="83">
        <v>81.0</v>
      </c>
      <c r="E905" s="91" t="s">
        <v>8040</v>
      </c>
      <c r="F905" s="97" t="s">
        <v>2512</v>
      </c>
      <c r="G905" s="479" t="s">
        <v>2512</v>
      </c>
      <c r="H905" s="91" t="s">
        <v>8041</v>
      </c>
      <c r="I905" s="83" t="s">
        <v>71</v>
      </c>
      <c r="J905" s="83" t="s">
        <v>272</v>
      </c>
      <c r="K905" s="83" t="s">
        <v>5379</v>
      </c>
      <c r="L905" s="743" t="s">
        <v>5817</v>
      </c>
    </row>
    <row r="906" ht="24.75" customHeight="1">
      <c r="A906" s="76" t="s">
        <v>83</v>
      </c>
      <c r="B906" s="76" t="s">
        <v>55</v>
      </c>
      <c r="C906" s="76" t="s">
        <v>202</v>
      </c>
      <c r="D906" s="83">
        <v>83.0</v>
      </c>
      <c r="E906" s="91" t="s">
        <v>8078</v>
      </c>
      <c r="F906" s="97" t="s">
        <v>8079</v>
      </c>
      <c r="G906" s="479" t="s">
        <v>8080</v>
      </c>
      <c r="H906" s="91" t="s">
        <v>8081</v>
      </c>
      <c r="I906" s="83" t="s">
        <v>71</v>
      </c>
      <c r="J906" s="83" t="s">
        <v>272</v>
      </c>
      <c r="K906" s="83" t="s">
        <v>5379</v>
      </c>
      <c r="L906" s="743" t="s">
        <v>5817</v>
      </c>
    </row>
    <row r="907" ht="24.75" customHeight="1">
      <c r="A907" s="76" t="s">
        <v>83</v>
      </c>
      <c r="B907" s="76" t="s">
        <v>55</v>
      </c>
      <c r="C907" s="76" t="s">
        <v>202</v>
      </c>
      <c r="D907" s="83">
        <v>85.0</v>
      </c>
      <c r="E907" s="91" t="s">
        <v>2637</v>
      </c>
      <c r="F907" s="97" t="s">
        <v>3312</v>
      </c>
      <c r="G907" s="479" t="s">
        <v>2639</v>
      </c>
      <c r="H907" s="91" t="s">
        <v>2641</v>
      </c>
      <c r="I907" s="83" t="s">
        <v>71</v>
      </c>
      <c r="J907" s="83" t="s">
        <v>272</v>
      </c>
      <c r="K907" s="83" t="s">
        <v>5379</v>
      </c>
      <c r="L907" s="743" t="s">
        <v>5817</v>
      </c>
    </row>
    <row r="908" ht="24.75" customHeight="1">
      <c r="A908" s="76" t="s">
        <v>83</v>
      </c>
      <c r="B908" s="76" t="s">
        <v>55</v>
      </c>
      <c r="C908" s="76" t="s">
        <v>202</v>
      </c>
      <c r="D908" s="83">
        <v>87.0</v>
      </c>
      <c r="E908" s="91" t="s">
        <v>8083</v>
      </c>
      <c r="F908" s="97" t="s">
        <v>8084</v>
      </c>
      <c r="G908" s="479" t="s">
        <v>8085</v>
      </c>
      <c r="H908" s="91" t="s">
        <v>8086</v>
      </c>
      <c r="I908" s="83" t="s">
        <v>71</v>
      </c>
      <c r="J908" s="83" t="s">
        <v>272</v>
      </c>
      <c r="K908" s="83" t="s">
        <v>5379</v>
      </c>
      <c r="L908" s="743" t="s">
        <v>5817</v>
      </c>
    </row>
    <row r="909" ht="24.75" customHeight="1">
      <c r="A909" s="76" t="s">
        <v>83</v>
      </c>
      <c r="B909" s="76" t="s">
        <v>55</v>
      </c>
      <c r="C909" s="76" t="s">
        <v>202</v>
      </c>
      <c r="D909" s="83">
        <v>89.0</v>
      </c>
      <c r="E909" s="91" t="s">
        <v>7405</v>
      </c>
      <c r="F909" s="97" t="s">
        <v>7406</v>
      </c>
      <c r="G909" s="479" t="s">
        <v>7407</v>
      </c>
      <c r="H909" s="91" t="s">
        <v>7409</v>
      </c>
      <c r="I909" s="83" t="s">
        <v>71</v>
      </c>
      <c r="J909" s="83" t="s">
        <v>272</v>
      </c>
      <c r="K909" s="83" t="s">
        <v>5379</v>
      </c>
      <c r="L909" s="743" t="s">
        <v>5817</v>
      </c>
    </row>
    <row r="910" ht="24.75" customHeight="1">
      <c r="A910" s="76" t="s">
        <v>83</v>
      </c>
      <c r="B910" s="76" t="s">
        <v>55</v>
      </c>
      <c r="C910" s="76" t="s">
        <v>202</v>
      </c>
      <c r="D910" s="83">
        <v>91.0</v>
      </c>
      <c r="E910" s="91" t="s">
        <v>6387</v>
      </c>
      <c r="F910" s="97" t="s">
        <v>6388</v>
      </c>
      <c r="G910" s="479" t="s">
        <v>6389</v>
      </c>
      <c r="H910" s="91" t="s">
        <v>6391</v>
      </c>
      <c r="I910" s="83" t="s">
        <v>71</v>
      </c>
      <c r="J910" s="83" t="s">
        <v>272</v>
      </c>
      <c r="K910" s="83" t="s">
        <v>5379</v>
      </c>
      <c r="L910" s="743" t="s">
        <v>5817</v>
      </c>
    </row>
    <row r="911" ht="24.75" customHeight="1">
      <c r="A911" s="76" t="s">
        <v>83</v>
      </c>
      <c r="B911" s="76" t="s">
        <v>55</v>
      </c>
      <c r="C911" s="76" t="s">
        <v>202</v>
      </c>
      <c r="D911" s="83">
        <v>93.0</v>
      </c>
      <c r="E911" s="91" t="s">
        <v>7421</v>
      </c>
      <c r="F911" s="97" t="s">
        <v>7422</v>
      </c>
      <c r="G911" s="479" t="s">
        <v>7423</v>
      </c>
      <c r="H911" s="91" t="s">
        <v>7424</v>
      </c>
      <c r="I911" s="83" t="s">
        <v>71</v>
      </c>
      <c r="J911" s="83" t="s">
        <v>272</v>
      </c>
      <c r="K911" s="83" t="s">
        <v>5379</v>
      </c>
      <c r="L911" s="743" t="s">
        <v>5817</v>
      </c>
    </row>
    <row r="912" ht="24.75" customHeight="1">
      <c r="A912" s="76" t="s">
        <v>83</v>
      </c>
      <c r="B912" s="76" t="s">
        <v>55</v>
      </c>
      <c r="C912" s="76" t="s">
        <v>186</v>
      </c>
      <c r="D912" s="83">
        <v>1.0</v>
      </c>
      <c r="E912" s="91" t="s">
        <v>7431</v>
      </c>
      <c r="F912" s="97" t="s">
        <v>7432</v>
      </c>
      <c r="G912" s="479" t="s">
        <v>7434</v>
      </c>
      <c r="H912" s="91" t="s">
        <v>7435</v>
      </c>
      <c r="I912" s="83" t="s">
        <v>5377</v>
      </c>
      <c r="J912" s="83" t="s">
        <v>272</v>
      </c>
      <c r="K912" s="83" t="s">
        <v>5379</v>
      </c>
      <c r="L912" s="743" t="s">
        <v>8724</v>
      </c>
    </row>
    <row r="913" ht="24.75" customHeight="1">
      <c r="A913" s="76" t="s">
        <v>83</v>
      </c>
      <c r="B913" s="76" t="s">
        <v>55</v>
      </c>
      <c r="C913" s="76" t="s">
        <v>186</v>
      </c>
      <c r="D913" s="83">
        <v>2.0</v>
      </c>
      <c r="E913" s="91" t="s">
        <v>5990</v>
      </c>
      <c r="F913" s="97" t="s">
        <v>5991</v>
      </c>
      <c r="G913" s="479" t="s">
        <v>5992</v>
      </c>
      <c r="H913" s="91" t="s">
        <v>5993</v>
      </c>
      <c r="I913" s="83" t="s">
        <v>71</v>
      </c>
      <c r="J913" s="83" t="s">
        <v>272</v>
      </c>
      <c r="K913" s="83" t="s">
        <v>396</v>
      </c>
      <c r="L913" s="743" t="s">
        <v>8725</v>
      </c>
    </row>
    <row r="914" ht="24.75" customHeight="1">
      <c r="A914" s="76" t="s">
        <v>83</v>
      </c>
      <c r="B914" s="76" t="s">
        <v>55</v>
      </c>
      <c r="C914" s="76" t="s">
        <v>186</v>
      </c>
      <c r="D914" s="83">
        <v>3.0</v>
      </c>
      <c r="E914" s="91" t="s">
        <v>7437</v>
      </c>
      <c r="F914" s="97" t="s">
        <v>7439</v>
      </c>
      <c r="G914" s="479" t="s">
        <v>7441</v>
      </c>
      <c r="H914" s="91" t="s">
        <v>7443</v>
      </c>
      <c r="I914" s="83" t="s">
        <v>5377</v>
      </c>
      <c r="J914" s="83" t="s">
        <v>272</v>
      </c>
      <c r="K914" s="83" t="s">
        <v>5379</v>
      </c>
      <c r="L914" s="743" t="s">
        <v>8724</v>
      </c>
    </row>
    <row r="915" ht="24.75" customHeight="1">
      <c r="A915" s="76" t="s">
        <v>83</v>
      </c>
      <c r="B915" s="76" t="s">
        <v>55</v>
      </c>
      <c r="C915" s="76" t="s">
        <v>186</v>
      </c>
      <c r="D915" s="83">
        <v>4.0</v>
      </c>
      <c r="E915" s="91" t="s">
        <v>2449</v>
      </c>
      <c r="F915" s="97" t="s">
        <v>2450</v>
      </c>
      <c r="G915" s="479" t="s">
        <v>2450</v>
      </c>
      <c r="H915" s="91" t="s">
        <v>2451</v>
      </c>
      <c r="I915" s="83" t="s">
        <v>5377</v>
      </c>
      <c r="J915" s="83" t="s">
        <v>272</v>
      </c>
      <c r="K915" s="83" t="s">
        <v>5379</v>
      </c>
      <c r="L915" s="743" t="s">
        <v>8724</v>
      </c>
    </row>
    <row r="916" ht="24.75" customHeight="1">
      <c r="A916" s="76" t="s">
        <v>83</v>
      </c>
      <c r="B916" s="76" t="s">
        <v>55</v>
      </c>
      <c r="C916" s="76" t="s">
        <v>186</v>
      </c>
      <c r="D916" s="83">
        <v>5.0</v>
      </c>
      <c r="E916" s="91" t="s">
        <v>5432</v>
      </c>
      <c r="F916" s="97" t="s">
        <v>5433</v>
      </c>
      <c r="G916" s="479" t="s">
        <v>5435</v>
      </c>
      <c r="H916" s="91" t="s">
        <v>5436</v>
      </c>
      <c r="I916" s="83" t="s">
        <v>71</v>
      </c>
      <c r="J916" s="83" t="s">
        <v>5951</v>
      </c>
      <c r="K916" s="83" t="s">
        <v>396</v>
      </c>
      <c r="L916" s="743" t="s">
        <v>8726</v>
      </c>
    </row>
    <row r="917" ht="24.75" customHeight="1">
      <c r="A917" s="76" t="s">
        <v>83</v>
      </c>
      <c r="B917" s="76" t="s">
        <v>55</v>
      </c>
      <c r="C917" s="76" t="s">
        <v>186</v>
      </c>
      <c r="D917" s="83">
        <v>6.0</v>
      </c>
      <c r="E917" s="91" t="s">
        <v>6514</v>
      </c>
      <c r="F917" s="97" t="s">
        <v>6515</v>
      </c>
      <c r="G917" s="479" t="s">
        <v>6516</v>
      </c>
      <c r="H917" s="91" t="s">
        <v>6518</v>
      </c>
      <c r="I917" s="83" t="s">
        <v>70</v>
      </c>
      <c r="J917" s="83" t="s">
        <v>272</v>
      </c>
      <c r="K917" s="83" t="s">
        <v>396</v>
      </c>
      <c r="L917" s="743" t="s">
        <v>8727</v>
      </c>
    </row>
    <row r="918" ht="24.75" customHeight="1">
      <c r="A918" s="76" t="s">
        <v>83</v>
      </c>
      <c r="B918" s="76" t="s">
        <v>55</v>
      </c>
      <c r="C918" s="76" t="s">
        <v>186</v>
      </c>
      <c r="D918" s="83">
        <v>7.0</v>
      </c>
      <c r="E918" s="91" t="s">
        <v>6508</v>
      </c>
      <c r="F918" s="97" t="s">
        <v>6509</v>
      </c>
      <c r="G918" s="479" t="s">
        <v>6510</v>
      </c>
      <c r="H918" s="91" t="s">
        <v>6511</v>
      </c>
      <c r="I918" s="83" t="s">
        <v>70</v>
      </c>
      <c r="J918" s="83" t="s">
        <v>272</v>
      </c>
      <c r="K918" s="83" t="s">
        <v>5379</v>
      </c>
      <c r="L918" s="743" t="s">
        <v>8733</v>
      </c>
    </row>
    <row r="919" ht="24.75" customHeight="1">
      <c r="A919" s="76" t="s">
        <v>83</v>
      </c>
      <c r="B919" s="76" t="s">
        <v>55</v>
      </c>
      <c r="C919" s="76" t="s">
        <v>186</v>
      </c>
      <c r="D919" s="83">
        <v>8.0</v>
      </c>
      <c r="E919" s="91" t="s">
        <v>8101</v>
      </c>
      <c r="F919" s="97" t="s">
        <v>8102</v>
      </c>
      <c r="G919" s="479" t="s">
        <v>8103</v>
      </c>
      <c r="H919" s="91" t="s">
        <v>8104</v>
      </c>
      <c r="I919" s="83" t="s">
        <v>5377</v>
      </c>
      <c r="J919" s="83" t="s">
        <v>272</v>
      </c>
      <c r="K919" s="83" t="s">
        <v>5379</v>
      </c>
      <c r="L919" s="743" t="s">
        <v>8365</v>
      </c>
    </row>
    <row r="920" ht="24.75" customHeight="1">
      <c r="A920" s="76" t="s">
        <v>83</v>
      </c>
      <c r="B920" s="76" t="s">
        <v>55</v>
      </c>
      <c r="C920" s="76" t="s">
        <v>186</v>
      </c>
      <c r="D920" s="83">
        <v>9.0</v>
      </c>
      <c r="E920" s="91" t="s">
        <v>7653</v>
      </c>
      <c r="F920" s="97" t="s">
        <v>7654</v>
      </c>
      <c r="G920" s="479" t="s">
        <v>7655</v>
      </c>
      <c r="H920" s="91" t="s">
        <v>7657</v>
      </c>
      <c r="I920" s="83" t="s">
        <v>70</v>
      </c>
      <c r="J920" s="83" t="s">
        <v>272</v>
      </c>
      <c r="K920" s="83" t="s">
        <v>396</v>
      </c>
      <c r="L920" s="743" t="s">
        <v>8735</v>
      </c>
    </row>
    <row r="921" ht="24.75" customHeight="1">
      <c r="A921" s="76" t="s">
        <v>83</v>
      </c>
      <c r="B921" s="76" t="s">
        <v>55</v>
      </c>
      <c r="C921" s="76" t="s">
        <v>186</v>
      </c>
      <c r="D921" s="83">
        <v>10.0</v>
      </c>
      <c r="E921" s="91" t="s">
        <v>2733</v>
      </c>
      <c r="F921" s="97" t="s">
        <v>2734</v>
      </c>
      <c r="G921" s="193" t="s">
        <v>2736</v>
      </c>
      <c r="H921" s="91" t="s">
        <v>2737</v>
      </c>
      <c r="I921" s="83" t="s">
        <v>70</v>
      </c>
      <c r="J921" s="83" t="s">
        <v>382</v>
      </c>
      <c r="K921" s="83" t="s">
        <v>396</v>
      </c>
      <c r="L921" s="743" t="s">
        <v>8736</v>
      </c>
    </row>
    <row r="922" ht="24.75" customHeight="1">
      <c r="A922" s="76" t="s">
        <v>83</v>
      </c>
      <c r="B922" s="76" t="s">
        <v>55</v>
      </c>
      <c r="C922" s="76" t="s">
        <v>186</v>
      </c>
      <c r="D922" s="83">
        <v>11.0</v>
      </c>
      <c r="E922" s="91" t="s">
        <v>2740</v>
      </c>
      <c r="F922" s="97" t="s">
        <v>2742</v>
      </c>
      <c r="G922" s="479" t="s">
        <v>2743</v>
      </c>
      <c r="H922" s="91" t="s">
        <v>2744</v>
      </c>
      <c r="I922" s="83" t="s">
        <v>5377</v>
      </c>
      <c r="J922" s="83" t="s">
        <v>382</v>
      </c>
      <c r="K922" s="83" t="s">
        <v>5379</v>
      </c>
      <c r="L922" s="743" t="s">
        <v>8724</v>
      </c>
    </row>
    <row r="923" ht="24.75" customHeight="1">
      <c r="A923" s="76" t="s">
        <v>83</v>
      </c>
      <c r="B923" s="76" t="s">
        <v>55</v>
      </c>
      <c r="C923" s="76" t="s">
        <v>186</v>
      </c>
      <c r="D923" s="83">
        <v>12.0</v>
      </c>
      <c r="E923" s="91" t="s">
        <v>2703</v>
      </c>
      <c r="F923" s="97" t="s">
        <v>2704</v>
      </c>
      <c r="G923" s="479" t="s">
        <v>2705</v>
      </c>
      <c r="H923" s="91" t="s">
        <v>2706</v>
      </c>
      <c r="I923" s="83" t="s">
        <v>5377</v>
      </c>
      <c r="J923" s="83" t="s">
        <v>382</v>
      </c>
      <c r="K923" s="83" t="s">
        <v>5379</v>
      </c>
      <c r="L923" s="743" t="s">
        <v>8724</v>
      </c>
    </row>
    <row r="924" ht="24.75" customHeight="1">
      <c r="A924" s="76" t="s">
        <v>83</v>
      </c>
      <c r="B924" s="76" t="s">
        <v>55</v>
      </c>
      <c r="C924" s="76" t="s">
        <v>186</v>
      </c>
      <c r="D924" s="83">
        <v>13.0</v>
      </c>
      <c r="E924" s="91">
        <v>11515.0</v>
      </c>
      <c r="F924" s="180" t="s">
        <v>8739</v>
      </c>
      <c r="G924" s="97" t="s">
        <v>8740</v>
      </c>
      <c r="H924" s="588">
        <v>8.138903761E10</v>
      </c>
      <c r="I924" s="83" t="s">
        <v>71</v>
      </c>
      <c r="J924" s="83"/>
      <c r="K924" s="83" t="s">
        <v>396</v>
      </c>
      <c r="L924" s="743" t="s">
        <v>8741</v>
      </c>
    </row>
    <row r="925" ht="24.75" customHeight="1">
      <c r="A925" s="76" t="s">
        <v>83</v>
      </c>
      <c r="B925" s="76" t="s">
        <v>55</v>
      </c>
      <c r="C925" s="76" t="s">
        <v>186</v>
      </c>
      <c r="D925" s="83">
        <v>14.0</v>
      </c>
      <c r="E925" s="76" t="s">
        <v>8742</v>
      </c>
      <c r="F925" s="89" t="s">
        <v>4580</v>
      </c>
      <c r="G925" s="88" t="s">
        <v>4581</v>
      </c>
      <c r="H925" s="566" t="s">
        <v>8744</v>
      </c>
      <c r="I925" s="83" t="s">
        <v>71</v>
      </c>
      <c r="J925" s="83"/>
      <c r="K925" s="83" t="s">
        <v>396</v>
      </c>
      <c r="L925" s="743" t="s">
        <v>8746</v>
      </c>
    </row>
    <row r="926" ht="24.75" customHeight="1">
      <c r="A926" s="76" t="s">
        <v>83</v>
      </c>
      <c r="B926" s="76" t="s">
        <v>55</v>
      </c>
      <c r="C926" s="76" t="s">
        <v>186</v>
      </c>
      <c r="D926" s="83">
        <v>15.0</v>
      </c>
      <c r="E926" s="91" t="s">
        <v>2648</v>
      </c>
      <c r="F926" s="97" t="s">
        <v>3328</v>
      </c>
      <c r="G926" s="479" t="s">
        <v>2650</v>
      </c>
      <c r="H926" s="91" t="s">
        <v>2651</v>
      </c>
      <c r="I926" s="83" t="s">
        <v>6152</v>
      </c>
      <c r="J926" s="83" t="s">
        <v>382</v>
      </c>
      <c r="K926" s="83" t="s">
        <v>396</v>
      </c>
      <c r="L926" s="743" t="s">
        <v>8747</v>
      </c>
    </row>
    <row r="927" ht="24.75" customHeight="1">
      <c r="A927" s="76" t="s">
        <v>83</v>
      </c>
      <c r="B927" s="76" t="s">
        <v>55</v>
      </c>
      <c r="C927" s="76" t="s">
        <v>186</v>
      </c>
      <c r="D927" s="83">
        <v>16.0</v>
      </c>
      <c r="E927" s="76" t="s">
        <v>5551</v>
      </c>
      <c r="F927" s="740" t="s">
        <v>5552</v>
      </c>
      <c r="G927" s="96" t="s">
        <v>5553</v>
      </c>
      <c r="H927" s="76" t="s">
        <v>5554</v>
      </c>
      <c r="I927" s="83" t="s">
        <v>6152</v>
      </c>
      <c r="J927" s="83"/>
      <c r="K927" s="83" t="s">
        <v>396</v>
      </c>
      <c r="L927" s="743" t="s">
        <v>8749</v>
      </c>
    </row>
    <row r="928" ht="24.75" customHeight="1">
      <c r="A928" s="76" t="s">
        <v>83</v>
      </c>
      <c r="B928" s="76" t="s">
        <v>55</v>
      </c>
      <c r="C928" s="76" t="s">
        <v>6187</v>
      </c>
      <c r="D928" s="83">
        <v>1.0</v>
      </c>
      <c r="E928" s="91" t="s">
        <v>8078</v>
      </c>
      <c r="F928" s="97" t="s">
        <v>8079</v>
      </c>
      <c r="G928" s="479" t="s">
        <v>8080</v>
      </c>
      <c r="H928" s="91" t="s">
        <v>8081</v>
      </c>
      <c r="I928" s="83" t="s">
        <v>5377</v>
      </c>
      <c r="J928" s="83" t="s">
        <v>272</v>
      </c>
      <c r="K928" s="83" t="s">
        <v>5379</v>
      </c>
      <c r="L928" s="743" t="s">
        <v>8752</v>
      </c>
    </row>
    <row r="929" ht="24.75" customHeight="1">
      <c r="A929" s="76" t="s">
        <v>83</v>
      </c>
      <c r="B929" s="76" t="s">
        <v>55</v>
      </c>
      <c r="C929" s="76" t="s">
        <v>6187</v>
      </c>
      <c r="D929" s="83">
        <v>2.0</v>
      </c>
      <c r="E929" s="91" t="s">
        <v>8753</v>
      </c>
      <c r="F929" s="97" t="s">
        <v>8754</v>
      </c>
      <c r="G929" s="479" t="s">
        <v>8755</v>
      </c>
      <c r="H929" s="91" t="s">
        <v>8756</v>
      </c>
      <c r="I929" s="83" t="s">
        <v>6152</v>
      </c>
      <c r="J929" s="83" t="s">
        <v>272</v>
      </c>
      <c r="K929" s="83" t="s">
        <v>396</v>
      </c>
      <c r="L929" s="743" t="s">
        <v>8757</v>
      </c>
    </row>
    <row r="930" ht="24.75" customHeight="1">
      <c r="A930" s="76" t="s">
        <v>83</v>
      </c>
      <c r="B930" s="76" t="s">
        <v>55</v>
      </c>
      <c r="C930" s="76" t="s">
        <v>6187</v>
      </c>
      <c r="D930" s="83">
        <v>3.0</v>
      </c>
      <c r="E930" s="91" t="s">
        <v>2637</v>
      </c>
      <c r="F930" s="97" t="s">
        <v>3312</v>
      </c>
      <c r="G930" s="479" t="s">
        <v>2639</v>
      </c>
      <c r="H930" s="91" t="s">
        <v>2641</v>
      </c>
      <c r="I930" s="83" t="s">
        <v>71</v>
      </c>
      <c r="J930" s="83" t="s">
        <v>272</v>
      </c>
      <c r="K930" s="83" t="s">
        <v>396</v>
      </c>
      <c r="L930" s="743" t="s">
        <v>8759</v>
      </c>
    </row>
    <row r="931" ht="24.75" customHeight="1">
      <c r="A931" s="76" t="s">
        <v>83</v>
      </c>
      <c r="B931" s="76" t="s">
        <v>55</v>
      </c>
      <c r="C931" s="76" t="s">
        <v>6187</v>
      </c>
      <c r="D931" s="83">
        <v>4.0</v>
      </c>
      <c r="E931" s="91" t="s">
        <v>8083</v>
      </c>
      <c r="F931" s="97" t="s">
        <v>8084</v>
      </c>
      <c r="G931" s="479" t="s">
        <v>8085</v>
      </c>
      <c r="H931" s="91" t="s">
        <v>8086</v>
      </c>
      <c r="I931" s="83" t="s">
        <v>5377</v>
      </c>
      <c r="J931" s="83" t="s">
        <v>272</v>
      </c>
      <c r="K931" s="83" t="s">
        <v>5379</v>
      </c>
      <c r="L931" s="743" t="s">
        <v>8365</v>
      </c>
    </row>
    <row r="932" ht="24.75" customHeight="1">
      <c r="A932" s="76" t="s">
        <v>83</v>
      </c>
      <c r="B932" s="76" t="s">
        <v>55</v>
      </c>
      <c r="C932" s="76" t="s">
        <v>6187</v>
      </c>
      <c r="D932" s="83">
        <v>5.0</v>
      </c>
      <c r="E932" s="91" t="s">
        <v>7405</v>
      </c>
      <c r="F932" s="97" t="s">
        <v>7406</v>
      </c>
      <c r="G932" s="479" t="s">
        <v>7407</v>
      </c>
      <c r="H932" s="91" t="s">
        <v>7409</v>
      </c>
      <c r="I932" s="83" t="s">
        <v>70</v>
      </c>
      <c r="J932" s="83" t="s">
        <v>272</v>
      </c>
      <c r="K932" s="83" t="s">
        <v>396</v>
      </c>
      <c r="L932" s="743" t="s">
        <v>8761</v>
      </c>
    </row>
    <row r="933" ht="24.75" customHeight="1">
      <c r="A933" s="76" t="s">
        <v>83</v>
      </c>
      <c r="B933" s="76" t="s">
        <v>55</v>
      </c>
      <c r="C933" s="76" t="s">
        <v>6187</v>
      </c>
      <c r="D933" s="83">
        <v>6.0</v>
      </c>
      <c r="E933" s="91" t="s">
        <v>6387</v>
      </c>
      <c r="F933" s="97" t="s">
        <v>6388</v>
      </c>
      <c r="G933" s="479" t="s">
        <v>6389</v>
      </c>
      <c r="H933" s="91" t="s">
        <v>6391</v>
      </c>
      <c r="I933" s="83" t="s">
        <v>5377</v>
      </c>
      <c r="J933" s="83" t="s">
        <v>272</v>
      </c>
      <c r="K933" s="83" t="s">
        <v>5379</v>
      </c>
      <c r="L933" s="743" t="s">
        <v>8365</v>
      </c>
    </row>
    <row r="934" ht="24.75" customHeight="1">
      <c r="A934" s="76" t="s">
        <v>83</v>
      </c>
      <c r="B934" s="76" t="s">
        <v>55</v>
      </c>
      <c r="C934" s="76" t="s">
        <v>6187</v>
      </c>
      <c r="D934" s="83">
        <v>7.0</v>
      </c>
      <c r="E934" s="91" t="s">
        <v>7421</v>
      </c>
      <c r="F934" s="97" t="s">
        <v>7422</v>
      </c>
      <c r="G934" s="479" t="s">
        <v>7423</v>
      </c>
      <c r="H934" s="91" t="s">
        <v>7424</v>
      </c>
      <c r="I934" s="83" t="s">
        <v>5377</v>
      </c>
      <c r="J934" s="83" t="s">
        <v>272</v>
      </c>
      <c r="K934" s="83" t="s">
        <v>5379</v>
      </c>
      <c r="L934" s="743" t="s">
        <v>8763</v>
      </c>
    </row>
    <row r="935" ht="24.75" customHeight="1">
      <c r="A935" s="76" t="s">
        <v>83</v>
      </c>
      <c r="B935" s="76" t="s">
        <v>55</v>
      </c>
      <c r="C935" s="76" t="s">
        <v>6187</v>
      </c>
      <c r="D935" s="83">
        <v>8.0</v>
      </c>
      <c r="E935" s="91" t="s">
        <v>5979</v>
      </c>
      <c r="F935" s="97" t="s">
        <v>5980</v>
      </c>
      <c r="G935" s="479" t="s">
        <v>5981</v>
      </c>
      <c r="H935" s="91" t="s">
        <v>5982</v>
      </c>
      <c r="I935" s="83" t="s">
        <v>5377</v>
      </c>
      <c r="J935" s="83" t="s">
        <v>272</v>
      </c>
      <c r="K935" s="83" t="s">
        <v>5379</v>
      </c>
      <c r="L935" s="743" t="s">
        <v>8765</v>
      </c>
    </row>
    <row r="936" ht="24.75" customHeight="1">
      <c r="A936" s="76" t="s">
        <v>83</v>
      </c>
      <c r="B936" s="76" t="s">
        <v>55</v>
      </c>
      <c r="C936" s="76" t="s">
        <v>6187</v>
      </c>
      <c r="D936" s="83">
        <v>9.0</v>
      </c>
      <c r="E936" s="91" t="s">
        <v>8022</v>
      </c>
      <c r="F936" s="97" t="s">
        <v>8023</v>
      </c>
      <c r="G936" s="479" t="s">
        <v>4315</v>
      </c>
      <c r="H936" s="91" t="s">
        <v>8024</v>
      </c>
      <c r="I936" s="83" t="s">
        <v>5377</v>
      </c>
      <c r="J936" s="83" t="s">
        <v>272</v>
      </c>
      <c r="K936" s="83" t="s">
        <v>5379</v>
      </c>
      <c r="L936" s="743" t="s">
        <v>8765</v>
      </c>
    </row>
    <row r="937" ht="24.75" customHeight="1">
      <c r="A937" s="76" t="s">
        <v>83</v>
      </c>
      <c r="B937" s="76" t="s">
        <v>55</v>
      </c>
      <c r="C937" s="76" t="s">
        <v>6187</v>
      </c>
      <c r="D937" s="83">
        <v>10.0</v>
      </c>
      <c r="E937" s="91" t="s">
        <v>8698</v>
      </c>
      <c r="F937" s="97" t="s">
        <v>8699</v>
      </c>
      <c r="G937" s="479" t="s">
        <v>253</v>
      </c>
      <c r="H937" s="182"/>
      <c r="I937" s="83" t="s">
        <v>5377</v>
      </c>
      <c r="J937" s="83" t="s">
        <v>272</v>
      </c>
      <c r="K937" s="83" t="s">
        <v>5379</v>
      </c>
      <c r="L937" s="743" t="s">
        <v>8765</v>
      </c>
    </row>
    <row r="938" ht="24.75" customHeight="1">
      <c r="A938" s="76" t="s">
        <v>83</v>
      </c>
      <c r="B938" s="76" t="s">
        <v>55</v>
      </c>
      <c r="C938" s="76" t="s">
        <v>6187</v>
      </c>
      <c r="D938" s="83">
        <v>11.0</v>
      </c>
      <c r="E938" s="91" t="s">
        <v>8026</v>
      </c>
      <c r="F938" s="97" t="s">
        <v>8027</v>
      </c>
      <c r="G938" s="479" t="s">
        <v>8028</v>
      </c>
      <c r="H938" s="91" t="s">
        <v>8029</v>
      </c>
      <c r="I938" s="83" t="s">
        <v>5377</v>
      </c>
      <c r="J938" s="83" t="s">
        <v>272</v>
      </c>
      <c r="K938" s="83" t="s">
        <v>5379</v>
      </c>
      <c r="L938" s="743" t="s">
        <v>8765</v>
      </c>
    </row>
    <row r="939" ht="24.75" customHeight="1">
      <c r="A939" s="76" t="s">
        <v>83</v>
      </c>
      <c r="B939" s="76" t="s">
        <v>55</v>
      </c>
      <c r="C939" s="76" t="s">
        <v>6187</v>
      </c>
      <c r="D939" s="83">
        <v>12.0</v>
      </c>
      <c r="E939" s="91" t="s">
        <v>8031</v>
      </c>
      <c r="F939" s="97" t="s">
        <v>8032</v>
      </c>
      <c r="G939" s="479" t="s">
        <v>8033</v>
      </c>
      <c r="H939" s="91" t="s">
        <v>8034</v>
      </c>
      <c r="I939" s="83" t="s">
        <v>5377</v>
      </c>
      <c r="J939" s="83" t="s">
        <v>272</v>
      </c>
      <c r="K939" s="83" t="s">
        <v>5379</v>
      </c>
      <c r="L939" s="743" t="s">
        <v>8765</v>
      </c>
    </row>
    <row r="940" ht="24.75" customHeight="1">
      <c r="A940" s="76" t="s">
        <v>83</v>
      </c>
      <c r="B940" s="76" t="s">
        <v>55</v>
      </c>
      <c r="C940" s="76" t="s">
        <v>6187</v>
      </c>
      <c r="D940" s="83">
        <v>13.0</v>
      </c>
      <c r="E940" s="91" t="s">
        <v>8036</v>
      </c>
      <c r="F940" s="97" t="s">
        <v>8037</v>
      </c>
      <c r="G940" s="479" t="s">
        <v>253</v>
      </c>
      <c r="H940" s="182"/>
      <c r="I940" s="83" t="s">
        <v>5377</v>
      </c>
      <c r="J940" s="83" t="s">
        <v>272</v>
      </c>
      <c r="K940" s="83" t="s">
        <v>5379</v>
      </c>
      <c r="L940" s="743" t="s">
        <v>8765</v>
      </c>
    </row>
    <row r="941" ht="24.75" customHeight="1">
      <c r="A941" s="76" t="s">
        <v>83</v>
      </c>
      <c r="B941" s="76" t="s">
        <v>55</v>
      </c>
      <c r="C941" s="76" t="s">
        <v>6187</v>
      </c>
      <c r="D941" s="83">
        <v>14.0</v>
      </c>
      <c r="E941" s="91" t="s">
        <v>1916</v>
      </c>
      <c r="F941" s="97" t="s">
        <v>1917</v>
      </c>
      <c r="G941" s="479" t="s">
        <v>1918</v>
      </c>
      <c r="H941" s="91" t="s">
        <v>1920</v>
      </c>
      <c r="I941" s="83" t="s">
        <v>5377</v>
      </c>
      <c r="J941" s="83" t="s">
        <v>272</v>
      </c>
      <c r="K941" s="83" t="s">
        <v>5379</v>
      </c>
      <c r="L941" s="743" t="s">
        <v>8765</v>
      </c>
    </row>
    <row r="942" ht="24.75" customHeight="1">
      <c r="A942" s="76" t="s">
        <v>83</v>
      </c>
      <c r="B942" s="76" t="s">
        <v>55</v>
      </c>
      <c r="C942" s="76" t="s">
        <v>6187</v>
      </c>
      <c r="D942" s="83">
        <v>15.0</v>
      </c>
      <c r="E942" s="91" t="s">
        <v>8718</v>
      </c>
      <c r="F942" s="97" t="s">
        <v>8719</v>
      </c>
      <c r="G942" s="479" t="s">
        <v>8720</v>
      </c>
      <c r="H942" s="91" t="s">
        <v>8721</v>
      </c>
      <c r="I942" s="83" t="s">
        <v>5377</v>
      </c>
      <c r="J942" s="83" t="s">
        <v>272</v>
      </c>
      <c r="K942" s="83" t="s">
        <v>5379</v>
      </c>
      <c r="L942" s="743" t="s">
        <v>8770</v>
      </c>
    </row>
    <row r="943" ht="24.75" customHeight="1">
      <c r="A943" s="76" t="s">
        <v>83</v>
      </c>
      <c r="B943" s="76" t="s">
        <v>55</v>
      </c>
      <c r="C943" s="76" t="s">
        <v>6187</v>
      </c>
      <c r="D943" s="83">
        <v>16.0</v>
      </c>
      <c r="E943" s="91" t="s">
        <v>8040</v>
      </c>
      <c r="F943" s="97" t="s">
        <v>2512</v>
      </c>
      <c r="G943" s="479" t="s">
        <v>2512</v>
      </c>
      <c r="H943" s="91" t="s">
        <v>8041</v>
      </c>
      <c r="I943" s="83" t="s">
        <v>5377</v>
      </c>
      <c r="J943" s="83" t="s">
        <v>272</v>
      </c>
      <c r="K943" s="83" t="s">
        <v>5379</v>
      </c>
      <c r="L943" s="743" t="s">
        <v>8771</v>
      </c>
    </row>
    <row r="944" ht="24.75" customHeight="1">
      <c r="A944" s="76" t="s">
        <v>83</v>
      </c>
      <c r="B944" s="76" t="s">
        <v>55</v>
      </c>
      <c r="C944" s="76" t="s">
        <v>6187</v>
      </c>
      <c r="D944" s="83">
        <v>17.0</v>
      </c>
      <c r="E944" s="91" t="s">
        <v>2648</v>
      </c>
      <c r="F944" s="97" t="s">
        <v>3328</v>
      </c>
      <c r="G944" s="479" t="s">
        <v>2650</v>
      </c>
      <c r="H944" s="91" t="s">
        <v>2651</v>
      </c>
      <c r="I944" s="83" t="s">
        <v>6152</v>
      </c>
      <c r="J944" s="83" t="s">
        <v>382</v>
      </c>
      <c r="K944" s="179" t="s">
        <v>396</v>
      </c>
      <c r="L944" s="743" t="s">
        <v>8778</v>
      </c>
    </row>
    <row r="945" ht="24.75" customHeight="1">
      <c r="A945" s="76" t="s">
        <v>83</v>
      </c>
      <c r="B945" s="76" t="s">
        <v>55</v>
      </c>
      <c r="C945" s="76" t="s">
        <v>8779</v>
      </c>
      <c r="D945" s="83">
        <v>1.0</v>
      </c>
      <c r="E945" s="91" t="s">
        <v>8780</v>
      </c>
      <c r="F945" s="97" t="s">
        <v>8781</v>
      </c>
      <c r="G945" s="479" t="s">
        <v>8782</v>
      </c>
      <c r="H945" s="91" t="s">
        <v>8783</v>
      </c>
      <c r="I945" s="83" t="s">
        <v>71</v>
      </c>
      <c r="J945" s="83" t="s">
        <v>272</v>
      </c>
      <c r="K945" s="83" t="s">
        <v>396</v>
      </c>
      <c r="L945" s="743" t="s">
        <v>8785</v>
      </c>
    </row>
    <row r="946" ht="24.75" customHeight="1">
      <c r="A946" s="76" t="s">
        <v>83</v>
      </c>
      <c r="B946" s="76" t="s">
        <v>55</v>
      </c>
      <c r="C946" s="76" t="s">
        <v>8779</v>
      </c>
      <c r="D946" s="83">
        <v>2.0</v>
      </c>
      <c r="E946" s="91" t="s">
        <v>8786</v>
      </c>
      <c r="F946" s="97" t="s">
        <v>3269</v>
      </c>
      <c r="G946" s="479" t="s">
        <v>8787</v>
      </c>
      <c r="H946" s="91" t="s">
        <v>8788</v>
      </c>
      <c r="I946" s="83" t="s">
        <v>70</v>
      </c>
      <c r="J946" s="83" t="s">
        <v>272</v>
      </c>
      <c r="K946" s="83" t="s">
        <v>396</v>
      </c>
      <c r="L946" s="743" t="s">
        <v>8791</v>
      </c>
    </row>
    <row r="947" ht="24.75" customHeight="1">
      <c r="A947" s="76" t="s">
        <v>83</v>
      </c>
      <c r="B947" s="76" t="s">
        <v>55</v>
      </c>
      <c r="C947" s="76" t="s">
        <v>8779</v>
      </c>
      <c r="D947" s="83">
        <v>3.0</v>
      </c>
      <c r="E947" s="91" t="s">
        <v>8794</v>
      </c>
      <c r="F947" s="97" t="s">
        <v>8795</v>
      </c>
      <c r="G947" s="479" t="s">
        <v>8796</v>
      </c>
      <c r="H947" s="91" t="s">
        <v>8797</v>
      </c>
      <c r="I947" s="83" t="s">
        <v>71</v>
      </c>
      <c r="J947" s="83" t="s">
        <v>272</v>
      </c>
      <c r="K947" s="83" t="s">
        <v>396</v>
      </c>
      <c r="L947" s="743" t="s">
        <v>8798</v>
      </c>
    </row>
    <row r="948" ht="24.75" customHeight="1">
      <c r="A948" s="76" t="s">
        <v>83</v>
      </c>
      <c r="B948" s="76" t="s">
        <v>55</v>
      </c>
      <c r="C948" s="76" t="s">
        <v>8779</v>
      </c>
      <c r="D948" s="83">
        <v>4.0</v>
      </c>
      <c r="E948" s="91" t="s">
        <v>8800</v>
      </c>
      <c r="F948" s="97" t="s">
        <v>8801</v>
      </c>
      <c r="G948" s="479" t="s">
        <v>8802</v>
      </c>
      <c r="H948" s="91" t="s">
        <v>8803</v>
      </c>
      <c r="I948" s="83" t="s">
        <v>70</v>
      </c>
      <c r="J948" s="83" t="s">
        <v>272</v>
      </c>
      <c r="K948" s="83" t="s">
        <v>396</v>
      </c>
      <c r="L948" s="743" t="s">
        <v>8804</v>
      </c>
    </row>
    <row r="949" ht="24.75" customHeight="1">
      <c r="A949" s="76" t="s">
        <v>83</v>
      </c>
      <c r="B949" s="76" t="s">
        <v>55</v>
      </c>
      <c r="C949" s="76" t="s">
        <v>8779</v>
      </c>
      <c r="D949" s="83">
        <v>5.0</v>
      </c>
      <c r="E949" s="91" t="s">
        <v>8805</v>
      </c>
      <c r="F949" s="97" t="s">
        <v>8806</v>
      </c>
      <c r="G949" s="479" t="s">
        <v>8807</v>
      </c>
      <c r="H949" s="91" t="s">
        <v>8809</v>
      </c>
      <c r="I949" s="83" t="s">
        <v>5377</v>
      </c>
      <c r="J949" s="83" t="s">
        <v>272</v>
      </c>
      <c r="K949" s="83" t="s">
        <v>5379</v>
      </c>
      <c r="L949" s="743" t="s">
        <v>8765</v>
      </c>
    </row>
    <row r="950" ht="24.75" customHeight="1">
      <c r="A950" s="76" t="s">
        <v>83</v>
      </c>
      <c r="B950" s="76" t="s">
        <v>55</v>
      </c>
      <c r="C950" s="76" t="s">
        <v>8779</v>
      </c>
      <c r="D950" s="83">
        <v>6.0</v>
      </c>
      <c r="E950" s="91" t="s">
        <v>8810</v>
      </c>
      <c r="F950" s="97" t="s">
        <v>8811</v>
      </c>
      <c r="G950" s="479" t="s">
        <v>8812</v>
      </c>
      <c r="H950" s="91" t="s">
        <v>8813</v>
      </c>
      <c r="I950" s="83" t="s">
        <v>5377</v>
      </c>
      <c r="J950" s="83" t="s">
        <v>272</v>
      </c>
      <c r="K950" s="83" t="s">
        <v>5379</v>
      </c>
      <c r="L950" s="743" t="s">
        <v>8765</v>
      </c>
    </row>
    <row r="951" ht="24.75" customHeight="1">
      <c r="A951" s="76" t="s">
        <v>83</v>
      </c>
      <c r="B951" s="76" t="s">
        <v>55</v>
      </c>
      <c r="C951" s="76" t="s">
        <v>8779</v>
      </c>
      <c r="D951" s="83">
        <v>7.0</v>
      </c>
      <c r="E951" s="91" t="s">
        <v>8815</v>
      </c>
      <c r="F951" s="97" t="s">
        <v>8816</v>
      </c>
      <c r="G951" s="479" t="s">
        <v>8817</v>
      </c>
      <c r="H951" s="91" t="s">
        <v>8818</v>
      </c>
      <c r="I951" s="83" t="s">
        <v>5377</v>
      </c>
      <c r="J951" s="83" t="s">
        <v>272</v>
      </c>
      <c r="K951" s="83" t="s">
        <v>5379</v>
      </c>
      <c r="L951" s="743" t="s">
        <v>8765</v>
      </c>
    </row>
    <row r="952" ht="24.75" customHeight="1">
      <c r="A952" s="76" t="s">
        <v>83</v>
      </c>
      <c r="B952" s="76" t="s">
        <v>55</v>
      </c>
      <c r="C952" s="76" t="s">
        <v>8779</v>
      </c>
      <c r="D952" s="83">
        <v>8.0</v>
      </c>
      <c r="E952" s="91" t="s">
        <v>8396</v>
      </c>
      <c r="F952" s="762" t="s">
        <v>8398</v>
      </c>
      <c r="G952" s="479" t="s">
        <v>253</v>
      </c>
      <c r="H952" s="91" t="s">
        <v>8400</v>
      </c>
      <c r="I952" s="83" t="s">
        <v>5377</v>
      </c>
      <c r="J952" s="83" t="s">
        <v>272</v>
      </c>
      <c r="K952" s="83" t="s">
        <v>5379</v>
      </c>
      <c r="L952" s="743" t="s">
        <v>8825</v>
      </c>
    </row>
    <row r="953" ht="24.75" customHeight="1">
      <c r="A953" s="76" t="s">
        <v>83</v>
      </c>
      <c r="B953" s="76" t="s">
        <v>55</v>
      </c>
      <c r="C953" s="76" t="s">
        <v>8779</v>
      </c>
      <c r="D953" s="83">
        <v>9.0</v>
      </c>
      <c r="E953" s="91" t="s">
        <v>8826</v>
      </c>
      <c r="F953" s="97" t="s">
        <v>8827</v>
      </c>
      <c r="G953" s="479" t="s">
        <v>8828</v>
      </c>
      <c r="H953" s="91" t="s">
        <v>8829</v>
      </c>
      <c r="I953" s="83" t="s">
        <v>5377</v>
      </c>
      <c r="J953" s="83" t="s">
        <v>272</v>
      </c>
      <c r="K953" s="83" t="s">
        <v>5379</v>
      </c>
      <c r="L953" s="743" t="s">
        <v>8830</v>
      </c>
    </row>
    <row r="954" ht="24.75" customHeight="1">
      <c r="A954" s="76" t="s">
        <v>83</v>
      </c>
      <c r="B954" s="76" t="s">
        <v>55</v>
      </c>
      <c r="C954" s="76" t="s">
        <v>8779</v>
      </c>
      <c r="D954" s="83">
        <v>10.0</v>
      </c>
      <c r="E954" s="91" t="s">
        <v>7636</v>
      </c>
      <c r="F954" s="97" t="s">
        <v>7637</v>
      </c>
      <c r="G954" s="479" t="s">
        <v>7638</v>
      </c>
      <c r="H954" s="91" t="s">
        <v>7639</v>
      </c>
      <c r="I954" s="83" t="s">
        <v>5377</v>
      </c>
      <c r="J954" s="83" t="s">
        <v>272</v>
      </c>
      <c r="K954" s="83" t="s">
        <v>5379</v>
      </c>
      <c r="L954" s="743" t="s">
        <v>8830</v>
      </c>
    </row>
    <row r="955" ht="24.75" customHeight="1">
      <c r="A955" s="76" t="s">
        <v>83</v>
      </c>
      <c r="B955" s="76" t="s">
        <v>55</v>
      </c>
      <c r="C955" s="76" t="s">
        <v>8779</v>
      </c>
      <c r="D955" s="83">
        <v>11.0</v>
      </c>
      <c r="E955" s="91" t="s">
        <v>8831</v>
      </c>
      <c r="F955" s="97" t="s">
        <v>8833</v>
      </c>
      <c r="G955" s="479" t="s">
        <v>8834</v>
      </c>
      <c r="H955" s="91" t="s">
        <v>8836</v>
      </c>
      <c r="I955" s="83" t="s">
        <v>5377</v>
      </c>
      <c r="J955" s="83" t="s">
        <v>272</v>
      </c>
      <c r="K955" s="83" t="s">
        <v>5379</v>
      </c>
      <c r="L955" s="743" t="s">
        <v>5896</v>
      </c>
    </row>
    <row r="956" ht="24.75" customHeight="1">
      <c r="A956" s="76" t="s">
        <v>83</v>
      </c>
      <c r="B956" s="76" t="s">
        <v>55</v>
      </c>
      <c r="C956" s="76" t="s">
        <v>8779</v>
      </c>
      <c r="D956" s="83">
        <v>12.0</v>
      </c>
      <c r="E956" s="91" t="s">
        <v>7622</v>
      </c>
      <c r="F956" s="97" t="s">
        <v>7623</v>
      </c>
      <c r="G956" s="479" t="s">
        <v>7624</v>
      </c>
      <c r="H956" s="91" t="s">
        <v>7627</v>
      </c>
      <c r="I956" s="83" t="s">
        <v>5377</v>
      </c>
      <c r="J956" s="83" t="s">
        <v>272</v>
      </c>
      <c r="K956" s="83" t="s">
        <v>5379</v>
      </c>
      <c r="L956" s="743" t="s">
        <v>5896</v>
      </c>
    </row>
    <row r="957" ht="24.75" customHeight="1">
      <c r="A957" s="76" t="s">
        <v>83</v>
      </c>
      <c r="B957" s="76" t="s">
        <v>55</v>
      </c>
      <c r="C957" s="76" t="s">
        <v>8779</v>
      </c>
      <c r="D957" s="83">
        <v>13.0</v>
      </c>
      <c r="E957" s="91" t="s">
        <v>8839</v>
      </c>
      <c r="F957" s="97" t="s">
        <v>8840</v>
      </c>
      <c r="G957" s="479" t="s">
        <v>8841</v>
      </c>
      <c r="H957" s="91" t="s">
        <v>8842</v>
      </c>
      <c r="I957" s="83" t="s">
        <v>5377</v>
      </c>
      <c r="J957" s="83" t="s">
        <v>272</v>
      </c>
      <c r="K957" s="83" t="s">
        <v>5379</v>
      </c>
      <c r="L957" s="743" t="s">
        <v>5896</v>
      </c>
    </row>
    <row r="958" ht="24.75" customHeight="1">
      <c r="A958" s="76" t="s">
        <v>83</v>
      </c>
      <c r="B958" s="76" t="s">
        <v>55</v>
      </c>
      <c r="C958" s="76" t="s">
        <v>8779</v>
      </c>
      <c r="D958" s="83">
        <v>14.0</v>
      </c>
      <c r="E958" s="91" t="s">
        <v>8844</v>
      </c>
      <c r="F958" s="97" t="s">
        <v>8845</v>
      </c>
      <c r="G958" s="479" t="s">
        <v>8847</v>
      </c>
      <c r="H958" s="91" t="s">
        <v>6737</v>
      </c>
      <c r="I958" s="83" t="s">
        <v>5377</v>
      </c>
      <c r="J958" s="83" t="s">
        <v>272</v>
      </c>
      <c r="K958" s="83" t="s">
        <v>5379</v>
      </c>
      <c r="L958" s="743" t="s">
        <v>5896</v>
      </c>
    </row>
    <row r="959" ht="24.75" customHeight="1">
      <c r="A959" s="76" t="s">
        <v>83</v>
      </c>
      <c r="B959" s="76" t="s">
        <v>55</v>
      </c>
      <c r="C959" s="76" t="s">
        <v>8779</v>
      </c>
      <c r="D959" s="83">
        <v>15.0</v>
      </c>
      <c r="E959" s="91" t="s">
        <v>8849</v>
      </c>
      <c r="F959" s="97" t="s">
        <v>8850</v>
      </c>
      <c r="G959" s="479" t="s">
        <v>8852</v>
      </c>
      <c r="H959" s="91" t="s">
        <v>8854</v>
      </c>
      <c r="I959" s="83" t="s">
        <v>5377</v>
      </c>
      <c r="J959" s="83" t="s">
        <v>272</v>
      </c>
      <c r="K959" s="83" t="s">
        <v>5379</v>
      </c>
      <c r="L959" s="743" t="s">
        <v>5896</v>
      </c>
    </row>
    <row r="960" ht="24.75" customHeight="1">
      <c r="A960" s="76" t="s">
        <v>83</v>
      </c>
      <c r="B960" s="76" t="s">
        <v>55</v>
      </c>
      <c r="C960" s="76" t="s">
        <v>8779</v>
      </c>
      <c r="D960" s="83">
        <v>16.0</v>
      </c>
      <c r="E960" s="91" t="s">
        <v>8858</v>
      </c>
      <c r="F960" s="97" t="s">
        <v>8859</v>
      </c>
      <c r="G960" s="479" t="s">
        <v>8859</v>
      </c>
      <c r="H960" s="91" t="s">
        <v>8860</v>
      </c>
      <c r="I960" s="83" t="s">
        <v>5377</v>
      </c>
      <c r="J960" s="83" t="s">
        <v>272</v>
      </c>
      <c r="K960" s="83" t="s">
        <v>5379</v>
      </c>
      <c r="L960" s="743" t="s">
        <v>5896</v>
      </c>
    </row>
    <row r="961" ht="24.75" customHeight="1">
      <c r="A961" s="76" t="s">
        <v>83</v>
      </c>
      <c r="B961" s="76" t="s">
        <v>55</v>
      </c>
      <c r="C961" s="76" t="s">
        <v>8779</v>
      </c>
      <c r="D961" s="83">
        <v>17.0</v>
      </c>
      <c r="E961" s="91" t="s">
        <v>8862</v>
      </c>
      <c r="F961" s="97" t="s">
        <v>8864</v>
      </c>
      <c r="G961" s="479" t="s">
        <v>3473</v>
      </c>
      <c r="H961" s="91" t="s">
        <v>8865</v>
      </c>
      <c r="I961" s="83" t="s">
        <v>5377</v>
      </c>
      <c r="J961" s="83" t="s">
        <v>272</v>
      </c>
      <c r="K961" s="83" t="s">
        <v>5379</v>
      </c>
      <c r="L961" s="743" t="s">
        <v>5896</v>
      </c>
    </row>
    <row r="962" ht="24.75" customHeight="1">
      <c r="A962" s="76" t="s">
        <v>83</v>
      </c>
      <c r="B962" s="76" t="s">
        <v>55</v>
      </c>
      <c r="C962" s="76" t="s">
        <v>8779</v>
      </c>
      <c r="D962" s="83">
        <v>18.0</v>
      </c>
      <c r="E962" s="91" t="s">
        <v>8867</v>
      </c>
      <c r="F962" s="97" t="s">
        <v>8868</v>
      </c>
      <c r="G962" s="479" t="s">
        <v>8869</v>
      </c>
      <c r="H962" s="91" t="s">
        <v>8870</v>
      </c>
      <c r="I962" s="83" t="s">
        <v>70</v>
      </c>
      <c r="J962" s="83" t="s">
        <v>272</v>
      </c>
      <c r="K962" s="83" t="s">
        <v>396</v>
      </c>
      <c r="L962" s="743" t="s">
        <v>8871</v>
      </c>
    </row>
    <row r="963" ht="24.75" customHeight="1">
      <c r="A963" s="76" t="s">
        <v>83</v>
      </c>
      <c r="B963" s="76" t="s">
        <v>55</v>
      </c>
      <c r="C963" s="76" t="s">
        <v>8779</v>
      </c>
      <c r="D963" s="83">
        <v>19.0</v>
      </c>
      <c r="E963" s="91" t="s">
        <v>8873</v>
      </c>
      <c r="F963" s="97" t="s">
        <v>8874</v>
      </c>
      <c r="G963" s="479" t="s">
        <v>8875</v>
      </c>
      <c r="H963" s="91" t="s">
        <v>8877</v>
      </c>
      <c r="I963" s="83" t="s">
        <v>70</v>
      </c>
      <c r="J963" s="83" t="s">
        <v>272</v>
      </c>
      <c r="K963" s="83" t="s">
        <v>396</v>
      </c>
      <c r="L963" s="743" t="s">
        <v>8881</v>
      </c>
    </row>
    <row r="964" ht="24.75" customHeight="1">
      <c r="A964" s="76" t="s">
        <v>83</v>
      </c>
      <c r="B964" s="76" t="s">
        <v>55</v>
      </c>
      <c r="C964" s="76" t="s">
        <v>8779</v>
      </c>
      <c r="D964" s="83">
        <v>20.0</v>
      </c>
      <c r="E964" s="91" t="s">
        <v>8887</v>
      </c>
      <c r="F964" s="97" t="s">
        <v>8889</v>
      </c>
      <c r="G964" s="479" t="s">
        <v>8890</v>
      </c>
      <c r="H964" s="91" t="s">
        <v>8891</v>
      </c>
      <c r="I964" s="83" t="s">
        <v>70</v>
      </c>
      <c r="J964" s="83" t="s">
        <v>272</v>
      </c>
      <c r="K964" s="83" t="s">
        <v>396</v>
      </c>
      <c r="L964" s="743" t="s">
        <v>8892</v>
      </c>
    </row>
    <row r="965" ht="24.75" customHeight="1">
      <c r="A965" s="76" t="s">
        <v>83</v>
      </c>
      <c r="B965" s="76" t="s">
        <v>55</v>
      </c>
      <c r="C965" s="76" t="s">
        <v>8779</v>
      </c>
      <c r="D965" s="83">
        <v>21.0</v>
      </c>
      <c r="E965" s="91" t="s">
        <v>8773</v>
      </c>
      <c r="F965" s="97" t="s">
        <v>8774</v>
      </c>
      <c r="G965" s="479" t="s">
        <v>8775</v>
      </c>
      <c r="H965" s="91" t="s">
        <v>8777</v>
      </c>
      <c r="I965" s="83" t="s">
        <v>5377</v>
      </c>
      <c r="J965" s="83" t="s">
        <v>272</v>
      </c>
      <c r="K965" s="83" t="s">
        <v>5379</v>
      </c>
      <c r="L965" s="743" t="s">
        <v>5896</v>
      </c>
    </row>
    <row r="966" ht="24.75" customHeight="1">
      <c r="A966" s="76" t="s">
        <v>83</v>
      </c>
      <c r="B966" s="76" t="s">
        <v>55</v>
      </c>
      <c r="C966" s="76" t="s">
        <v>8779</v>
      </c>
      <c r="D966" s="83">
        <v>22.0</v>
      </c>
      <c r="E966" s="91" t="s">
        <v>8790</v>
      </c>
      <c r="F966" s="97" t="s">
        <v>8893</v>
      </c>
      <c r="G966" s="479" t="s">
        <v>3664</v>
      </c>
      <c r="H966" s="91" t="s">
        <v>8793</v>
      </c>
      <c r="I966" s="83" t="s">
        <v>5377</v>
      </c>
      <c r="J966" s="83" t="s">
        <v>272</v>
      </c>
      <c r="K966" s="83" t="s">
        <v>5379</v>
      </c>
      <c r="L966" s="743" t="s">
        <v>5896</v>
      </c>
    </row>
    <row r="967" ht="24.75" customHeight="1">
      <c r="A967" s="76" t="s">
        <v>83</v>
      </c>
      <c r="B967" s="76" t="s">
        <v>55</v>
      </c>
      <c r="C967" s="76" t="s">
        <v>8779</v>
      </c>
      <c r="D967" s="83">
        <v>23.0</v>
      </c>
      <c r="E967" s="91" t="s">
        <v>2137</v>
      </c>
      <c r="F967" s="97" t="s">
        <v>8901</v>
      </c>
      <c r="G967" s="479" t="s">
        <v>2139</v>
      </c>
      <c r="H967" s="91" t="s">
        <v>2140</v>
      </c>
      <c r="I967" s="83" t="s">
        <v>5377</v>
      </c>
      <c r="J967" s="83" t="s">
        <v>272</v>
      </c>
      <c r="K967" s="83" t="s">
        <v>5379</v>
      </c>
      <c r="L967" s="743" t="s">
        <v>5896</v>
      </c>
    </row>
    <row r="968" ht="24.75" customHeight="1">
      <c r="A968" s="76" t="s">
        <v>83</v>
      </c>
      <c r="B968" s="76" t="s">
        <v>55</v>
      </c>
      <c r="C968" s="76" t="s">
        <v>8779</v>
      </c>
      <c r="D968" s="83">
        <v>24.0</v>
      </c>
      <c r="E968" s="91" t="s">
        <v>8820</v>
      </c>
      <c r="F968" s="97" t="s">
        <v>8903</v>
      </c>
      <c r="G968" s="479" t="s">
        <v>8823</v>
      </c>
      <c r="H968" s="91" t="s">
        <v>8824</v>
      </c>
      <c r="I968" s="83" t="s">
        <v>5377</v>
      </c>
      <c r="J968" s="83" t="s">
        <v>272</v>
      </c>
      <c r="K968" s="83" t="s">
        <v>5379</v>
      </c>
      <c r="L968" s="743" t="s">
        <v>5896</v>
      </c>
    </row>
    <row r="969" ht="24.75" customHeight="1">
      <c r="A969" s="76" t="s">
        <v>83</v>
      </c>
      <c r="B969" s="76" t="s">
        <v>55</v>
      </c>
      <c r="C969" s="76" t="s">
        <v>8908</v>
      </c>
      <c r="D969" s="83">
        <v>1.0</v>
      </c>
      <c r="E969" s="91" t="s">
        <v>8273</v>
      </c>
      <c r="F969" s="97" t="s">
        <v>8274</v>
      </c>
      <c r="G969" s="479" t="s">
        <v>6742</v>
      </c>
      <c r="H969" s="91" t="s">
        <v>8275</v>
      </c>
      <c r="I969" s="83" t="s">
        <v>5377</v>
      </c>
      <c r="J969" s="83" t="s">
        <v>272</v>
      </c>
      <c r="K969" s="83" t="s">
        <v>5379</v>
      </c>
      <c r="L969" s="743" t="s">
        <v>7563</v>
      </c>
    </row>
    <row r="970" ht="24.75" customHeight="1">
      <c r="A970" s="76" t="s">
        <v>83</v>
      </c>
      <c r="B970" s="76" t="s">
        <v>55</v>
      </c>
      <c r="C970" s="76" t="s">
        <v>8908</v>
      </c>
      <c r="D970" s="83">
        <v>2.0</v>
      </c>
      <c r="E970" s="91" t="s">
        <v>8276</v>
      </c>
      <c r="F970" s="97" t="s">
        <v>8277</v>
      </c>
      <c r="G970" s="479" t="s">
        <v>8278</v>
      </c>
      <c r="H970" s="91" t="s">
        <v>8279</v>
      </c>
      <c r="I970" s="83" t="s">
        <v>5377</v>
      </c>
      <c r="J970" s="83" t="s">
        <v>272</v>
      </c>
      <c r="K970" s="83" t="s">
        <v>5379</v>
      </c>
      <c r="L970" s="743" t="s">
        <v>8916</v>
      </c>
    </row>
    <row r="971" ht="24.75" customHeight="1">
      <c r="A971" s="76" t="s">
        <v>83</v>
      </c>
      <c r="B971" s="76" t="s">
        <v>55</v>
      </c>
      <c r="C971" s="76" t="s">
        <v>8908</v>
      </c>
      <c r="D971" s="83">
        <v>3.0</v>
      </c>
      <c r="E971" s="91" t="s">
        <v>2665</v>
      </c>
      <c r="F971" s="97" t="s">
        <v>2666</v>
      </c>
      <c r="G971" s="479" t="s">
        <v>2666</v>
      </c>
      <c r="H971" s="91" t="s">
        <v>2667</v>
      </c>
      <c r="I971" s="83" t="s">
        <v>5377</v>
      </c>
      <c r="J971" s="83" t="s">
        <v>382</v>
      </c>
      <c r="K971" s="83" t="s">
        <v>5379</v>
      </c>
      <c r="L971" s="743" t="s">
        <v>8916</v>
      </c>
    </row>
    <row r="972" ht="24.75" customHeight="1">
      <c r="A972" s="76" t="s">
        <v>83</v>
      </c>
      <c r="B972" s="76" t="s">
        <v>55</v>
      </c>
      <c r="C972" s="76" t="s">
        <v>8908</v>
      </c>
      <c r="D972" s="83">
        <v>4.0</v>
      </c>
      <c r="E972" s="91" t="s">
        <v>8006</v>
      </c>
      <c r="F972" s="97" t="s">
        <v>8007</v>
      </c>
      <c r="G972" s="193" t="s">
        <v>8008</v>
      </c>
      <c r="H972" s="91" t="s">
        <v>8009</v>
      </c>
      <c r="I972" s="83" t="s">
        <v>5377</v>
      </c>
      <c r="J972" s="83" t="s">
        <v>272</v>
      </c>
      <c r="K972" s="83" t="s">
        <v>5379</v>
      </c>
      <c r="L972" s="743" t="s">
        <v>8916</v>
      </c>
    </row>
    <row r="973" ht="24.75" customHeight="1">
      <c r="A973" s="76" t="s">
        <v>83</v>
      </c>
      <c r="B973" s="76" t="s">
        <v>55</v>
      </c>
      <c r="C973" s="76" t="s">
        <v>8908</v>
      </c>
      <c r="D973" s="83">
        <v>5.0</v>
      </c>
      <c r="E973" s="91" t="s">
        <v>8010</v>
      </c>
      <c r="F973" s="97" t="s">
        <v>8011</v>
      </c>
      <c r="G973" s="313" t="s">
        <v>8011</v>
      </c>
      <c r="H973" s="91" t="s">
        <v>8012</v>
      </c>
      <c r="I973" s="83" t="s">
        <v>70</v>
      </c>
      <c r="J973" s="83" t="s">
        <v>272</v>
      </c>
      <c r="K973" s="83" t="s">
        <v>396</v>
      </c>
      <c r="L973" s="743" t="s">
        <v>6102</v>
      </c>
    </row>
    <row r="974" ht="24.75" customHeight="1">
      <c r="A974" s="76" t="s">
        <v>83</v>
      </c>
      <c r="B974" s="76" t="s">
        <v>55</v>
      </c>
      <c r="C974" s="76" t="s">
        <v>8908</v>
      </c>
      <c r="D974" s="83">
        <v>6.0</v>
      </c>
      <c r="E974" s="91" t="s">
        <v>8013</v>
      </c>
      <c r="F974" s="97" t="s">
        <v>8014</v>
      </c>
      <c r="G974" s="193" t="s">
        <v>8014</v>
      </c>
      <c r="H974" s="91" t="s">
        <v>8016</v>
      </c>
      <c r="I974" s="83" t="s">
        <v>5377</v>
      </c>
      <c r="J974" s="83" t="s">
        <v>272</v>
      </c>
      <c r="K974" s="83" t="s">
        <v>5379</v>
      </c>
      <c r="L974" s="743" t="s">
        <v>8916</v>
      </c>
    </row>
    <row r="975" ht="24.75" customHeight="1">
      <c r="A975" s="76" t="s">
        <v>83</v>
      </c>
      <c r="B975" s="76" t="s">
        <v>55</v>
      </c>
      <c r="C975" s="76" t="s">
        <v>8908</v>
      </c>
      <c r="D975" s="83">
        <v>7.0</v>
      </c>
      <c r="E975" s="91" t="s">
        <v>8018</v>
      </c>
      <c r="F975" s="762" t="s">
        <v>8019</v>
      </c>
      <c r="G975" s="193" t="s">
        <v>8020</v>
      </c>
      <c r="H975" s="91" t="s">
        <v>8021</v>
      </c>
      <c r="I975" s="83" t="s">
        <v>5377</v>
      </c>
      <c r="J975" s="83" t="s">
        <v>272</v>
      </c>
      <c r="K975" s="83" t="s">
        <v>5379</v>
      </c>
      <c r="L975" s="743" t="s">
        <v>8932</v>
      </c>
    </row>
    <row r="976" ht="24.75" customHeight="1">
      <c r="A976" s="76" t="s">
        <v>83</v>
      </c>
      <c r="B976" s="76" t="s">
        <v>55</v>
      </c>
      <c r="C976" s="76" t="s">
        <v>8908</v>
      </c>
      <c r="D976" s="83">
        <v>8.0</v>
      </c>
      <c r="E976" s="76" t="s">
        <v>8936</v>
      </c>
      <c r="F976" s="740" t="s">
        <v>8938</v>
      </c>
      <c r="G976" s="96" t="s">
        <v>8939</v>
      </c>
      <c r="H976" s="76" t="s">
        <v>8940</v>
      </c>
      <c r="I976" s="83" t="s">
        <v>5377</v>
      </c>
      <c r="J976" s="83" t="s">
        <v>382</v>
      </c>
      <c r="K976" s="83" t="s">
        <v>5379</v>
      </c>
      <c r="L976" s="743" t="s">
        <v>8916</v>
      </c>
    </row>
    <row r="977" ht="24.75" customHeight="1">
      <c r="A977" s="76" t="s">
        <v>83</v>
      </c>
      <c r="B977" s="76" t="s">
        <v>55</v>
      </c>
      <c r="C977" s="76" t="s">
        <v>8908</v>
      </c>
      <c r="D977" s="83">
        <v>9.0</v>
      </c>
      <c r="E977" s="91" t="s">
        <v>2556</v>
      </c>
      <c r="F977" s="97" t="s">
        <v>2558</v>
      </c>
      <c r="G977" s="193" t="s">
        <v>2559</v>
      </c>
      <c r="H977" s="91" t="s">
        <v>2560</v>
      </c>
      <c r="I977" s="83" t="s">
        <v>71</v>
      </c>
      <c r="J977" s="83" t="s">
        <v>272</v>
      </c>
      <c r="K977" s="83" t="s">
        <v>396</v>
      </c>
      <c r="L977" s="743" t="s">
        <v>8946</v>
      </c>
    </row>
    <row r="978" ht="24.75" customHeight="1">
      <c r="A978" s="76" t="s">
        <v>83</v>
      </c>
      <c r="B978" s="76" t="s">
        <v>55</v>
      </c>
      <c r="C978" s="76" t="s">
        <v>8908</v>
      </c>
      <c r="D978" s="83">
        <v>10.0</v>
      </c>
      <c r="E978" s="91" t="s">
        <v>8043</v>
      </c>
      <c r="F978" s="97" t="s">
        <v>8044</v>
      </c>
      <c r="G978" s="193" t="s">
        <v>8044</v>
      </c>
      <c r="H978" s="91" t="s">
        <v>8045</v>
      </c>
      <c r="I978" s="83" t="s">
        <v>5377</v>
      </c>
      <c r="J978" s="83" t="s">
        <v>272</v>
      </c>
      <c r="K978" s="83" t="s">
        <v>5379</v>
      </c>
      <c r="L978" s="743" t="s">
        <v>8951</v>
      </c>
    </row>
    <row r="979" ht="24.75" customHeight="1">
      <c r="A979" s="76" t="s">
        <v>83</v>
      </c>
      <c r="B979" s="76" t="s">
        <v>55</v>
      </c>
      <c r="C979" s="76" t="s">
        <v>8908</v>
      </c>
      <c r="D979" s="83">
        <v>11.0</v>
      </c>
      <c r="E979" s="91" t="s">
        <v>8048</v>
      </c>
      <c r="F979" s="97" t="s">
        <v>8049</v>
      </c>
      <c r="G979" s="193" t="s">
        <v>8050</v>
      </c>
      <c r="H979" s="91" t="s">
        <v>8051</v>
      </c>
      <c r="I979" s="83" t="s">
        <v>5377</v>
      </c>
      <c r="J979" s="83" t="s">
        <v>272</v>
      </c>
      <c r="K979" s="83" t="s">
        <v>5379</v>
      </c>
      <c r="L979" s="743" t="s">
        <v>8953</v>
      </c>
    </row>
    <row r="980" ht="24.75" customHeight="1">
      <c r="A980" s="76" t="s">
        <v>83</v>
      </c>
      <c r="B980" s="76" t="s">
        <v>55</v>
      </c>
      <c r="C980" s="76" t="s">
        <v>8908</v>
      </c>
      <c r="D980" s="83">
        <v>12.0</v>
      </c>
      <c r="E980" s="91" t="s">
        <v>8053</v>
      </c>
      <c r="F980" s="97" t="s">
        <v>8054</v>
      </c>
      <c r="G980" s="193" t="s">
        <v>8055</v>
      </c>
      <c r="H980" s="91" t="s">
        <v>8056</v>
      </c>
      <c r="I980" s="83" t="s">
        <v>70</v>
      </c>
      <c r="J980" s="83" t="s">
        <v>272</v>
      </c>
      <c r="K980" s="83" t="s">
        <v>396</v>
      </c>
      <c r="L980" s="743" t="s">
        <v>8954</v>
      </c>
    </row>
    <row r="981" ht="24.75" customHeight="1">
      <c r="A981" s="76" t="s">
        <v>83</v>
      </c>
      <c r="B981" s="76" t="s">
        <v>55</v>
      </c>
      <c r="C981" s="76" t="s">
        <v>8908</v>
      </c>
      <c r="D981" s="83">
        <v>13.0</v>
      </c>
      <c r="E981" s="91" t="s">
        <v>8671</v>
      </c>
      <c r="F981" s="97" t="s">
        <v>8673</v>
      </c>
      <c r="G981" s="193" t="s">
        <v>8675</v>
      </c>
      <c r="H981" s="91" t="s">
        <v>8676</v>
      </c>
      <c r="I981" s="83" t="s">
        <v>70</v>
      </c>
      <c r="J981" s="83" t="s">
        <v>272</v>
      </c>
      <c r="K981" s="83" t="s">
        <v>396</v>
      </c>
      <c r="L981" s="743" t="s">
        <v>8958</v>
      </c>
    </row>
    <row r="982" ht="24.75" customHeight="1">
      <c r="A982" s="76" t="s">
        <v>83</v>
      </c>
      <c r="B982" s="76" t="s">
        <v>55</v>
      </c>
      <c r="C982" s="76" t="s">
        <v>8908</v>
      </c>
      <c r="D982" s="83">
        <v>14.0</v>
      </c>
      <c r="E982" s="91" t="s">
        <v>8058</v>
      </c>
      <c r="F982" s="97" t="s">
        <v>8059</v>
      </c>
      <c r="G982" s="193" t="s">
        <v>8060</v>
      </c>
      <c r="H982" s="91" t="s">
        <v>8061</v>
      </c>
      <c r="I982" s="83" t="s">
        <v>70</v>
      </c>
      <c r="J982" s="83" t="s">
        <v>272</v>
      </c>
      <c r="K982" s="83" t="s">
        <v>396</v>
      </c>
      <c r="L982" s="743" t="s">
        <v>8963</v>
      </c>
    </row>
    <row r="983" ht="24.75" customHeight="1">
      <c r="A983" s="76" t="s">
        <v>83</v>
      </c>
      <c r="B983" s="76" t="s">
        <v>55</v>
      </c>
      <c r="C983" s="76" t="s">
        <v>8908</v>
      </c>
      <c r="D983" s="83">
        <v>15.0</v>
      </c>
      <c r="E983" s="91" t="s">
        <v>8062</v>
      </c>
      <c r="F983" s="97" t="s">
        <v>8063</v>
      </c>
      <c r="G983" s="193" t="s">
        <v>8064</v>
      </c>
      <c r="H983" s="91" t="s">
        <v>8065</v>
      </c>
      <c r="I983" s="83" t="s">
        <v>5377</v>
      </c>
      <c r="J983" s="83" t="s">
        <v>272</v>
      </c>
      <c r="K983" s="83" t="s">
        <v>5379</v>
      </c>
      <c r="L983" s="743" t="s">
        <v>8951</v>
      </c>
    </row>
    <row r="984" ht="24.75" customHeight="1">
      <c r="A984" s="76" t="s">
        <v>83</v>
      </c>
      <c r="B984" s="76" t="s">
        <v>55</v>
      </c>
      <c r="C984" s="76" t="s">
        <v>8908</v>
      </c>
      <c r="D984" s="83">
        <v>16.0</v>
      </c>
      <c r="E984" s="91" t="s">
        <v>8679</v>
      </c>
      <c r="F984" s="97" t="s">
        <v>8680</v>
      </c>
      <c r="G984" s="193" t="s">
        <v>5073</v>
      </c>
      <c r="H984" s="91" t="s">
        <v>8682</v>
      </c>
      <c r="I984" s="83" t="s">
        <v>70</v>
      </c>
      <c r="J984" s="83" t="s">
        <v>272</v>
      </c>
      <c r="K984" s="83" t="s">
        <v>396</v>
      </c>
      <c r="L984" s="743" t="s">
        <v>8967</v>
      </c>
    </row>
    <row r="985" ht="24.75" customHeight="1">
      <c r="A985" s="76" t="s">
        <v>83</v>
      </c>
      <c r="B985" s="76" t="s">
        <v>55</v>
      </c>
      <c r="C985" s="76" t="s">
        <v>8908</v>
      </c>
      <c r="D985" s="83">
        <v>17.0</v>
      </c>
      <c r="E985" s="76" t="s">
        <v>5804</v>
      </c>
      <c r="F985" s="740" t="s">
        <v>8968</v>
      </c>
      <c r="G985" s="96" t="s">
        <v>5805</v>
      </c>
      <c r="H985" s="76" t="s">
        <v>5807</v>
      </c>
      <c r="I985" s="83" t="s">
        <v>5377</v>
      </c>
      <c r="J985" s="83" t="s">
        <v>382</v>
      </c>
      <c r="K985" s="83" t="s">
        <v>5379</v>
      </c>
      <c r="L985" s="743" t="s">
        <v>7365</v>
      </c>
    </row>
    <row r="986" ht="24.75" customHeight="1">
      <c r="A986" s="76" t="s">
        <v>83</v>
      </c>
      <c r="B986" s="76" t="s">
        <v>55</v>
      </c>
      <c r="C986" s="76" t="s">
        <v>8908</v>
      </c>
      <c r="D986" s="83">
        <v>18.0</v>
      </c>
      <c r="E986" s="91" t="s">
        <v>5979</v>
      </c>
      <c r="F986" s="97" t="s">
        <v>5980</v>
      </c>
      <c r="G986" s="193" t="s">
        <v>5981</v>
      </c>
      <c r="H986" s="91" t="s">
        <v>5982</v>
      </c>
      <c r="I986" s="83" t="s">
        <v>70</v>
      </c>
      <c r="J986" s="83" t="s">
        <v>272</v>
      </c>
      <c r="K986" s="83" t="s">
        <v>396</v>
      </c>
      <c r="L986" s="743" t="s">
        <v>8976</v>
      </c>
    </row>
    <row r="987" ht="24.75" customHeight="1">
      <c r="A987" s="76" t="s">
        <v>83</v>
      </c>
      <c r="B987" s="76" t="s">
        <v>55</v>
      </c>
      <c r="C987" s="76" t="s">
        <v>8908</v>
      </c>
      <c r="D987" s="83">
        <v>19.0</v>
      </c>
      <c r="E987" s="76" t="s">
        <v>8978</v>
      </c>
      <c r="F987" s="740" t="s">
        <v>8979</v>
      </c>
      <c r="G987" s="96" t="s">
        <v>8980</v>
      </c>
      <c r="H987" s="76" t="s">
        <v>8981</v>
      </c>
      <c r="I987" s="83" t="s">
        <v>5377</v>
      </c>
      <c r="J987" s="83"/>
      <c r="K987" s="83" t="s">
        <v>5379</v>
      </c>
      <c r="L987" s="743" t="s">
        <v>8984</v>
      </c>
    </row>
    <row r="988" ht="24.75" customHeight="1">
      <c r="A988" s="76" t="s">
        <v>83</v>
      </c>
      <c r="B988" s="76" t="s">
        <v>55</v>
      </c>
      <c r="C988" s="76" t="s">
        <v>8908</v>
      </c>
      <c r="D988" s="83">
        <v>20.0</v>
      </c>
      <c r="E988" s="76" t="s">
        <v>5551</v>
      </c>
      <c r="F988" s="740" t="s">
        <v>5552</v>
      </c>
      <c r="G988" s="96" t="s">
        <v>5553</v>
      </c>
      <c r="H988" s="76" t="s">
        <v>5554</v>
      </c>
      <c r="I988" s="83" t="s">
        <v>71</v>
      </c>
      <c r="J988" s="83"/>
      <c r="K988" s="83" t="s">
        <v>396</v>
      </c>
      <c r="L988" s="743" t="s">
        <v>8987</v>
      </c>
    </row>
    <row r="989" ht="24.75" customHeight="1">
      <c r="A989" s="76" t="s">
        <v>83</v>
      </c>
      <c r="B989" s="76" t="s">
        <v>55</v>
      </c>
      <c r="C989" s="76" t="s">
        <v>8908</v>
      </c>
      <c r="D989" s="83">
        <v>21.0</v>
      </c>
      <c r="E989" s="76" t="s">
        <v>8988</v>
      </c>
      <c r="F989" s="740" t="s">
        <v>8989</v>
      </c>
      <c r="G989" s="96" t="s">
        <v>8990</v>
      </c>
      <c r="H989" s="76" t="s">
        <v>8991</v>
      </c>
      <c r="I989" s="83" t="s">
        <v>70</v>
      </c>
      <c r="J989" s="83"/>
      <c r="K989" s="83" t="s">
        <v>396</v>
      </c>
      <c r="L989" s="743" t="s">
        <v>8993</v>
      </c>
    </row>
    <row r="990" ht="24.75" customHeight="1">
      <c r="A990" s="76" t="s">
        <v>83</v>
      </c>
      <c r="B990" s="76" t="s">
        <v>55</v>
      </c>
      <c r="C990" s="76" t="s">
        <v>8908</v>
      </c>
      <c r="D990" s="83">
        <v>22.0</v>
      </c>
      <c r="E990" s="91" t="s">
        <v>2648</v>
      </c>
      <c r="F990" s="97" t="s">
        <v>3328</v>
      </c>
      <c r="G990" s="479" t="s">
        <v>2650</v>
      </c>
      <c r="H990" s="91" t="s">
        <v>2651</v>
      </c>
      <c r="I990" s="83" t="s">
        <v>71</v>
      </c>
      <c r="J990" s="83" t="s">
        <v>5951</v>
      </c>
      <c r="K990" s="83" t="s">
        <v>396</v>
      </c>
      <c r="L990" s="743" t="s">
        <v>8997</v>
      </c>
    </row>
    <row r="991" ht="24.75" customHeight="1">
      <c r="A991" s="76" t="s">
        <v>83</v>
      </c>
      <c r="B991" s="76" t="s">
        <v>55</v>
      </c>
      <c r="C991" s="76" t="s">
        <v>8908</v>
      </c>
      <c r="D991" s="83">
        <v>23.0</v>
      </c>
      <c r="E991" s="76" t="s">
        <v>2116</v>
      </c>
      <c r="F991" s="96" t="s">
        <v>1217</v>
      </c>
      <c r="G991" s="96" t="s">
        <v>1217</v>
      </c>
      <c r="H991" s="76" t="s">
        <v>2116</v>
      </c>
      <c r="I991" s="83" t="s">
        <v>71</v>
      </c>
      <c r="J991" s="83" t="s">
        <v>299</v>
      </c>
      <c r="K991" s="83" t="s">
        <v>396</v>
      </c>
      <c r="L991" s="743" t="s">
        <v>9004</v>
      </c>
    </row>
    <row r="992" ht="24.75" customHeight="1">
      <c r="A992" s="76" t="s">
        <v>83</v>
      </c>
      <c r="B992" s="76" t="s">
        <v>55</v>
      </c>
      <c r="C992" s="76" t="s">
        <v>8908</v>
      </c>
      <c r="D992" s="83">
        <v>24.0</v>
      </c>
      <c r="E992" s="91" t="s">
        <v>8067</v>
      </c>
      <c r="F992" s="97" t="s">
        <v>8068</v>
      </c>
      <c r="G992" s="193" t="s">
        <v>8069</v>
      </c>
      <c r="H992" s="91" t="s">
        <v>8070</v>
      </c>
      <c r="I992" s="83" t="s">
        <v>5377</v>
      </c>
      <c r="J992" s="83" t="s">
        <v>272</v>
      </c>
      <c r="K992" s="83" t="s">
        <v>5379</v>
      </c>
      <c r="L992" s="743" t="s">
        <v>9005</v>
      </c>
    </row>
    <row r="993" ht="24.75" customHeight="1">
      <c r="A993" s="76" t="s">
        <v>83</v>
      </c>
      <c r="B993" s="76" t="s">
        <v>55</v>
      </c>
      <c r="C993" s="76" t="s">
        <v>8908</v>
      </c>
      <c r="D993" s="83">
        <v>25.0</v>
      </c>
      <c r="E993" s="91" t="s">
        <v>7935</v>
      </c>
      <c r="F993" s="97" t="s">
        <v>7936</v>
      </c>
      <c r="G993" s="193" t="s">
        <v>7937</v>
      </c>
      <c r="H993" s="91" t="s">
        <v>7938</v>
      </c>
      <c r="I993" s="83" t="s">
        <v>70</v>
      </c>
      <c r="J993" s="83" t="s">
        <v>272</v>
      </c>
      <c r="K993" s="83" t="s">
        <v>396</v>
      </c>
      <c r="L993" s="743" t="s">
        <v>9006</v>
      </c>
    </row>
    <row r="994" ht="24.75" customHeight="1">
      <c r="A994" s="76" t="s">
        <v>83</v>
      </c>
      <c r="B994" s="76" t="s">
        <v>55</v>
      </c>
      <c r="C994" s="76" t="s">
        <v>8908</v>
      </c>
      <c r="D994" s="83">
        <v>26.0</v>
      </c>
      <c r="E994" s="76" t="s">
        <v>8078</v>
      </c>
      <c r="F994" s="740" t="s">
        <v>8079</v>
      </c>
      <c r="G994" s="96" t="s">
        <v>8080</v>
      </c>
      <c r="H994" s="76" t="s">
        <v>8081</v>
      </c>
      <c r="I994" s="83" t="s">
        <v>70</v>
      </c>
      <c r="J994" s="83" t="s">
        <v>272</v>
      </c>
      <c r="K994" s="83" t="s">
        <v>396</v>
      </c>
      <c r="L994" s="743" t="s">
        <v>9010</v>
      </c>
    </row>
    <row r="995" ht="24.75" customHeight="1">
      <c r="A995" s="76" t="s">
        <v>83</v>
      </c>
      <c r="B995" s="76" t="s">
        <v>55</v>
      </c>
      <c r="C995" s="76" t="s">
        <v>8908</v>
      </c>
      <c r="D995" s="83">
        <v>27.0</v>
      </c>
      <c r="E995" s="367" t="s">
        <v>2637</v>
      </c>
      <c r="F995" s="763" t="s">
        <v>2638</v>
      </c>
      <c r="G995" s="495" t="s">
        <v>2639</v>
      </c>
      <c r="H995" s="367" t="s">
        <v>2641</v>
      </c>
      <c r="I995" s="83" t="s">
        <v>5950</v>
      </c>
      <c r="J995" s="83" t="s">
        <v>5951</v>
      </c>
      <c r="K995" s="83" t="s">
        <v>396</v>
      </c>
      <c r="L995" s="743" t="s">
        <v>9017</v>
      </c>
    </row>
    <row r="996" ht="24.75" customHeight="1">
      <c r="A996" s="76" t="s">
        <v>83</v>
      </c>
      <c r="B996" s="76" t="s">
        <v>55</v>
      </c>
      <c r="C996" s="76" t="s">
        <v>6210</v>
      </c>
      <c r="D996" s="83">
        <v>1.0</v>
      </c>
      <c r="E996" s="91" t="s">
        <v>8207</v>
      </c>
      <c r="F996" s="97" t="s">
        <v>8208</v>
      </c>
      <c r="G996" s="193" t="s">
        <v>8208</v>
      </c>
      <c r="H996" s="91" t="s">
        <v>8209</v>
      </c>
      <c r="I996" s="83" t="s">
        <v>70</v>
      </c>
      <c r="J996" s="83" t="s">
        <v>272</v>
      </c>
      <c r="K996" s="83" t="s">
        <v>396</v>
      </c>
      <c r="L996" s="743" t="s">
        <v>9018</v>
      </c>
    </row>
    <row r="997" ht="24.75" customHeight="1">
      <c r="A997" s="76" t="s">
        <v>83</v>
      </c>
      <c r="B997" s="76" t="s">
        <v>55</v>
      </c>
      <c r="C997" s="76" t="s">
        <v>6210</v>
      </c>
      <c r="D997" s="83">
        <v>2.0</v>
      </c>
      <c r="E997" s="91" t="s">
        <v>8215</v>
      </c>
      <c r="F997" s="97" t="s">
        <v>8217</v>
      </c>
      <c r="G997" s="193" t="s">
        <v>8218</v>
      </c>
      <c r="H997" s="91" t="s">
        <v>8219</v>
      </c>
      <c r="I997" s="83" t="s">
        <v>5377</v>
      </c>
      <c r="J997" s="83" t="s">
        <v>272</v>
      </c>
      <c r="K997" s="83" t="s">
        <v>5379</v>
      </c>
      <c r="L997" s="743" t="s">
        <v>9020</v>
      </c>
    </row>
    <row r="998" ht="24.75" customHeight="1">
      <c r="A998" s="76" t="s">
        <v>83</v>
      </c>
      <c r="B998" s="76" t="s">
        <v>55</v>
      </c>
      <c r="C998" s="76" t="s">
        <v>6210</v>
      </c>
      <c r="D998" s="83">
        <v>3.0</v>
      </c>
      <c r="E998" s="91" t="s">
        <v>2733</v>
      </c>
      <c r="F998" s="97" t="s">
        <v>2734</v>
      </c>
      <c r="G998" s="193" t="s">
        <v>2736</v>
      </c>
      <c r="H998" s="91" t="s">
        <v>2737</v>
      </c>
      <c r="I998" s="83" t="s">
        <v>70</v>
      </c>
      <c r="J998" s="83" t="s">
        <v>5951</v>
      </c>
      <c r="K998" s="83" t="s">
        <v>396</v>
      </c>
      <c r="L998" s="743" t="s">
        <v>9026</v>
      </c>
    </row>
    <row r="999" ht="24.75" customHeight="1">
      <c r="A999" s="76" t="s">
        <v>83</v>
      </c>
      <c r="B999" s="76" t="s">
        <v>55</v>
      </c>
      <c r="C999" s="76" t="s">
        <v>6210</v>
      </c>
      <c r="D999" s="83">
        <v>4.0</v>
      </c>
      <c r="E999" s="91" t="s">
        <v>8222</v>
      </c>
      <c r="F999" s="97" t="s">
        <v>8223</v>
      </c>
      <c r="G999" s="193" t="s">
        <v>8224</v>
      </c>
      <c r="H999" s="91" t="s">
        <v>8225</v>
      </c>
      <c r="I999" s="83" t="s">
        <v>5377</v>
      </c>
      <c r="J999" s="83" t="s">
        <v>272</v>
      </c>
      <c r="K999" s="83" t="s">
        <v>5379</v>
      </c>
      <c r="L999" s="743" t="s">
        <v>9029</v>
      </c>
    </row>
    <row r="1000" ht="24.75" customHeight="1">
      <c r="A1000" s="76" t="s">
        <v>83</v>
      </c>
      <c r="B1000" s="76" t="s">
        <v>55</v>
      </c>
      <c r="C1000" s="76" t="s">
        <v>6210</v>
      </c>
      <c r="D1000" s="83">
        <v>5.0</v>
      </c>
      <c r="E1000" s="91" t="s">
        <v>8228</v>
      </c>
      <c r="F1000" s="97" t="s">
        <v>8230</v>
      </c>
      <c r="G1000" s="193" t="s">
        <v>8232</v>
      </c>
      <c r="H1000" s="91" t="s">
        <v>8234</v>
      </c>
      <c r="I1000" s="83" t="s">
        <v>70</v>
      </c>
      <c r="J1000" s="83" t="s">
        <v>272</v>
      </c>
      <c r="K1000" s="83" t="s">
        <v>396</v>
      </c>
      <c r="L1000" s="743" t="s">
        <v>9031</v>
      </c>
    </row>
    <row r="1001" ht="24.75" customHeight="1">
      <c r="A1001" s="76" t="s">
        <v>83</v>
      </c>
      <c r="B1001" s="76" t="s">
        <v>55</v>
      </c>
      <c r="C1001" s="76" t="s">
        <v>6210</v>
      </c>
      <c r="D1001" s="83">
        <v>6.0</v>
      </c>
      <c r="E1001" s="91" t="s">
        <v>8238</v>
      </c>
      <c r="F1001" s="97" t="s">
        <v>8239</v>
      </c>
      <c r="G1001" s="193" t="s">
        <v>8240</v>
      </c>
      <c r="H1001" s="91" t="s">
        <v>8241</v>
      </c>
      <c r="I1001" s="83" t="s">
        <v>5377</v>
      </c>
      <c r="J1001" s="83" t="s">
        <v>272</v>
      </c>
      <c r="K1001" s="83" t="s">
        <v>5379</v>
      </c>
      <c r="L1001" s="743" t="s">
        <v>9033</v>
      </c>
    </row>
    <row r="1002" ht="24.75" customHeight="1">
      <c r="A1002" s="76" t="s">
        <v>83</v>
      </c>
      <c r="B1002" s="76" t="s">
        <v>55</v>
      </c>
      <c r="C1002" s="76" t="s">
        <v>6210</v>
      </c>
      <c r="D1002" s="83">
        <v>7.0</v>
      </c>
      <c r="E1002" s="91" t="s">
        <v>8608</v>
      </c>
      <c r="F1002" s="97" t="s">
        <v>8609</v>
      </c>
      <c r="G1002" s="193" t="s">
        <v>8610</v>
      </c>
      <c r="H1002" s="91" t="s">
        <v>8612</v>
      </c>
      <c r="I1002" s="83" t="s">
        <v>70</v>
      </c>
      <c r="J1002" s="83" t="s">
        <v>272</v>
      </c>
      <c r="K1002" s="83" t="s">
        <v>396</v>
      </c>
      <c r="L1002" s="743" t="s">
        <v>9041</v>
      </c>
    </row>
    <row r="1003" ht="24.75" customHeight="1">
      <c r="A1003" s="76" t="s">
        <v>83</v>
      </c>
      <c r="B1003" s="76" t="s">
        <v>55</v>
      </c>
      <c r="C1003" s="76" t="s">
        <v>6210</v>
      </c>
      <c r="D1003" s="83">
        <v>8.0</v>
      </c>
      <c r="E1003" s="91" t="s">
        <v>8243</v>
      </c>
      <c r="F1003" s="97" t="s">
        <v>8244</v>
      </c>
      <c r="G1003" s="193" t="s">
        <v>8245</v>
      </c>
      <c r="H1003" s="91" t="s">
        <v>8246</v>
      </c>
      <c r="I1003" s="83" t="s">
        <v>5377</v>
      </c>
      <c r="J1003" s="83" t="s">
        <v>272</v>
      </c>
      <c r="K1003" s="83" t="s">
        <v>5379</v>
      </c>
      <c r="L1003" s="743" t="s">
        <v>9043</v>
      </c>
    </row>
    <row r="1004" ht="24.75" customHeight="1">
      <c r="A1004" s="76" t="s">
        <v>83</v>
      </c>
      <c r="B1004" s="76" t="s">
        <v>55</v>
      </c>
      <c r="C1004" s="76" t="s">
        <v>6210</v>
      </c>
      <c r="D1004" s="83">
        <v>9.0</v>
      </c>
      <c r="E1004" s="91" t="s">
        <v>8253</v>
      </c>
      <c r="F1004" s="97" t="s">
        <v>8254</v>
      </c>
      <c r="G1004" s="193" t="s">
        <v>8254</v>
      </c>
      <c r="H1004" s="91" t="s">
        <v>8255</v>
      </c>
      <c r="I1004" s="83" t="s">
        <v>5377</v>
      </c>
      <c r="J1004" s="83" t="s">
        <v>272</v>
      </c>
      <c r="K1004" s="83" t="s">
        <v>5379</v>
      </c>
      <c r="L1004" s="743" t="s">
        <v>9046</v>
      </c>
    </row>
    <row r="1005" ht="24.75" customHeight="1">
      <c r="A1005" s="76" t="s">
        <v>83</v>
      </c>
      <c r="B1005" s="76" t="s">
        <v>55</v>
      </c>
      <c r="C1005" s="76" t="s">
        <v>6210</v>
      </c>
      <c r="D1005" s="83">
        <v>10.0</v>
      </c>
      <c r="E1005" s="91" t="s">
        <v>8257</v>
      </c>
      <c r="F1005" s="97" t="s">
        <v>8258</v>
      </c>
      <c r="G1005" s="479" t="s">
        <v>3715</v>
      </c>
      <c r="H1005" s="91" t="s">
        <v>8259</v>
      </c>
      <c r="I1005" s="83" t="s">
        <v>70</v>
      </c>
      <c r="J1005" s="83" t="s">
        <v>272</v>
      </c>
      <c r="K1005" s="83" t="s">
        <v>396</v>
      </c>
      <c r="L1005" s="743" t="s">
        <v>9047</v>
      </c>
    </row>
    <row r="1006" ht="24.75" customHeight="1">
      <c r="A1006" s="76" t="s">
        <v>83</v>
      </c>
      <c r="B1006" s="76" t="s">
        <v>55</v>
      </c>
      <c r="C1006" s="76" t="s">
        <v>6210</v>
      </c>
      <c r="D1006" s="83">
        <v>11.0</v>
      </c>
      <c r="E1006" s="91" t="s">
        <v>8261</v>
      </c>
      <c r="F1006" s="97" t="s">
        <v>8262</v>
      </c>
      <c r="G1006" s="479" t="s">
        <v>8263</v>
      </c>
      <c r="H1006" s="91" t="s">
        <v>8264</v>
      </c>
      <c r="I1006" s="83" t="s">
        <v>5377</v>
      </c>
      <c r="J1006" s="83" t="s">
        <v>272</v>
      </c>
      <c r="K1006" s="83" t="s">
        <v>5379</v>
      </c>
      <c r="L1006" s="743" t="s">
        <v>9043</v>
      </c>
    </row>
    <row r="1007" ht="24.75" customHeight="1">
      <c r="A1007" s="76" t="s">
        <v>83</v>
      </c>
      <c r="B1007" s="76" t="s">
        <v>55</v>
      </c>
      <c r="C1007" s="76" t="s">
        <v>6210</v>
      </c>
      <c r="D1007" s="83">
        <v>12.0</v>
      </c>
      <c r="E1007" s="91" t="s">
        <v>2648</v>
      </c>
      <c r="F1007" s="97" t="s">
        <v>3328</v>
      </c>
      <c r="G1007" s="479" t="s">
        <v>2650</v>
      </c>
      <c r="H1007" s="91" t="s">
        <v>2651</v>
      </c>
      <c r="I1007" s="83" t="s">
        <v>71</v>
      </c>
      <c r="J1007" s="83" t="s">
        <v>272</v>
      </c>
      <c r="K1007" s="83" t="s">
        <v>5379</v>
      </c>
      <c r="L1007" s="743" t="s">
        <v>9054</v>
      </c>
    </row>
    <row r="1008" ht="24.75" customHeight="1">
      <c r="A1008" s="76" t="s">
        <v>83</v>
      </c>
      <c r="B1008" s="76" t="s">
        <v>55</v>
      </c>
      <c r="C1008" s="76" t="s">
        <v>6210</v>
      </c>
      <c r="D1008" s="83">
        <v>13.0</v>
      </c>
      <c r="E1008" s="91" t="s">
        <v>8269</v>
      </c>
      <c r="F1008" s="97" t="s">
        <v>3269</v>
      </c>
      <c r="G1008" s="479" t="s">
        <v>3269</v>
      </c>
      <c r="H1008" s="91" t="s">
        <v>8272</v>
      </c>
      <c r="I1008" s="83" t="s">
        <v>70</v>
      </c>
      <c r="J1008" s="83" t="s">
        <v>272</v>
      </c>
      <c r="K1008" s="83" t="s">
        <v>396</v>
      </c>
      <c r="L1008" s="743" t="s">
        <v>9056</v>
      </c>
    </row>
    <row r="1009" ht="24.75" customHeight="1">
      <c r="A1009" s="76" t="s">
        <v>83</v>
      </c>
      <c r="B1009" s="76" t="s">
        <v>55</v>
      </c>
      <c r="C1009" s="76" t="s">
        <v>6210</v>
      </c>
      <c r="D1009" s="83">
        <v>14.0</v>
      </c>
      <c r="E1009" s="91" t="s">
        <v>3406</v>
      </c>
      <c r="F1009" s="97" t="s">
        <v>3408</v>
      </c>
      <c r="G1009" s="193" t="s">
        <v>3410</v>
      </c>
      <c r="H1009" s="91" t="s">
        <v>3411</v>
      </c>
      <c r="I1009" s="83" t="s">
        <v>5377</v>
      </c>
      <c r="J1009" s="83" t="s">
        <v>272</v>
      </c>
      <c r="K1009" s="83" t="s">
        <v>5379</v>
      </c>
      <c r="L1009" s="743" t="s">
        <v>9043</v>
      </c>
    </row>
    <row r="1010" ht="24.75" customHeight="1">
      <c r="A1010" s="76" t="s">
        <v>83</v>
      </c>
      <c r="B1010" s="76" t="s">
        <v>55</v>
      </c>
      <c r="C1010" s="76" t="s">
        <v>6210</v>
      </c>
      <c r="D1010" s="83">
        <v>15.0</v>
      </c>
      <c r="E1010" s="91" t="s">
        <v>2740</v>
      </c>
      <c r="F1010" s="97" t="s">
        <v>2742</v>
      </c>
      <c r="G1010" s="193" t="s">
        <v>2743</v>
      </c>
      <c r="H1010" s="91" t="s">
        <v>2744</v>
      </c>
      <c r="I1010" s="83" t="s">
        <v>5377</v>
      </c>
      <c r="J1010" s="83" t="s">
        <v>272</v>
      </c>
      <c r="K1010" s="83" t="s">
        <v>5379</v>
      </c>
      <c r="L1010" s="743" t="s">
        <v>9043</v>
      </c>
    </row>
    <row r="1011" ht="24.75" customHeight="1">
      <c r="A1011" s="76" t="s">
        <v>83</v>
      </c>
      <c r="B1011" s="76" t="s">
        <v>55</v>
      </c>
      <c r="C1011" s="76" t="s">
        <v>6210</v>
      </c>
      <c r="D1011" s="83">
        <v>16.0</v>
      </c>
      <c r="E1011" s="91" t="s">
        <v>2703</v>
      </c>
      <c r="F1011" s="97" t="s">
        <v>2704</v>
      </c>
      <c r="G1011" s="193" t="s">
        <v>2705</v>
      </c>
      <c r="H1011" s="91" t="s">
        <v>2706</v>
      </c>
      <c r="I1011" s="83" t="s">
        <v>70</v>
      </c>
      <c r="J1011" s="83" t="s">
        <v>272</v>
      </c>
      <c r="K1011" s="83" t="s">
        <v>396</v>
      </c>
      <c r="L1011" s="743" t="s">
        <v>9064</v>
      </c>
    </row>
  </sheetData>
  <customSheetViews>
    <customSheetView guid="{38EF2163-8F97-4027-B079-F0073FB7CA69}" filter="1" showAutoFilter="1">
      <autoFilter ref="$A$3:$L$1011"/>
    </customSheetView>
    <customSheetView guid="{1B9D0821-FF5D-47C6-BD8E-2BBA7D06D488}" filter="1" showAutoFilter="1">
      <autoFilter ref="$A$1:$L$1011"/>
    </customSheetView>
    <customSheetView guid="{26654DB3-0FF3-4C5F-BD25-90CB92173C67}" filter="1" showAutoFilter="1">
      <autoFilter ref="$A$3:$L$1011"/>
    </customSheetView>
    <customSheetView guid="{3EC51F52-E7CD-492A-BE72-927E4CB7891D}" filter="1" showAutoFilter="1">
      <autoFilter ref="$A$3:$L$1011">
        <filterColumn colId="4">
          <filters>
            <filter val="14574"/>
            <filter val="14450"/>
            <filter val="17165"/>
            <filter val="17045"/>
            <filter val="17280"/>
            <filter val="17729"/>
            <filter val="17608"/>
            <filter val="17609"/>
            <filter val="17725"/>
            <filter val="16997"/>
            <filter val="5138"/>
            <filter val="16995"/>
            <filter val="16874"/>
            <filter val="10774"/>
            <filter val="17600"/>
            <filter val="4723"/>
            <filter val="17844"/>
            <filter val="17724"/>
            <filter val="17603"/>
            <filter val="17175"/>
            <filter val="17292"/>
            <filter val="17293"/>
            <filter val="17173"/>
            <filter val="16083"/>
            <filter val="3401"/>
            <filter val="17732"/>
            <filter val="17734"/>
            <filter val="17735"/>
            <filter val="9520"/>
            <filter val="17266"/>
            <filter val="17146"/>
            <filter val="17025"/>
            <filter val="17026"/>
            <filter val="17147"/>
            <filter val="17384"/>
            <filter val="17386"/>
            <filter val="17144"/>
            <filter val="17265"/>
            <filter val="17260"/>
            <filter val="17261"/>
            <filter val="17382"/>
            <filter val="17709"/>
            <filter val="17706"/>
            <filter val="12931"/>
            <filter val="12017"/>
            <filter val="17149"/>
            <filter val="17822"/>
            <filter val="17701"/>
            <filter val="17823"/>
            <filter val="17398"/>
            <filter val="16186"/>
            <filter val="15894"/>
            <filter val="17394"/>
            <filter val="3672"/>
            <filter val="3793"/>
            <filter val="17154"/>
            <filter val="17397"/>
            <filter val="17390"/>
            <filter val="17391"/>
            <filter val="10406"/>
            <filter val="17718"/>
            <filter val="16743"/>
            <filter val="17838"/>
            <filter val="17831"/>
            <filter val="17710"/>
            <filter val="16988"/>
            <filter val="17486"/>
            <filter val="16274"/>
            <filter val="17366"/>
            <filter val="17488"/>
            <filter val="17367"/>
            <filter val="16393"/>
            <filter val="15740"/>
            <filter val="17362"/>
            <filter val="14098"/>
            <filter val="17363"/>
            <filter val="17001"/>
            <filter val="17807"/>
            <filter val="17809"/>
            <filter val="16953"/>
            <filter val="16952"/>
            <filter val="16958"/>
            <filter val="17006"/>
            <filter val="16957"/>
            <filter val="17008"/>
            <filter val="17498"/>
            <filter val="17016"/>
            <filter val="17494"/>
            <filter val="17011"/>
            <filter val="17496"/>
            <filter val="17012"/>
            <filter val="17133"/>
            <filter val="12919"/>
            <filter val="17370"/>
            <filter val="17817"/>
            <filter val="17818"/>
            <filter val="16964"/>
            <filter val="15510"/>
            <filter val="15517"/>
            <filter val="17138"/>
            <filter val="16846"/>
            <filter val="17812"/>
            <filter val="15514"/>
            <filter val="17585"/>
            <filter val="15042"/>
            <filter val="9444"/>
            <filter val="17586"/>
            <filter val="17587"/>
            <filter val="17588"/>
            <filter val="17104"/>
            <filter val="17225"/>
            <filter val="17582"/>
            <filter val="17220"/>
            <filter val="17584"/>
            <filter val="17463"/>
            <filter val="17580"/>
            <filter val="14638"/>
            <filter val="17901"/>
            <filter val="14753"/>
            <filter val="14754"/>
            <filter val="17903"/>
            <filter val="17904"/>
            <filter val="14752"/>
            <filter val="17468"/>
            <filter val="17105"/>
            <filter val="17226"/>
            <filter val="17469"/>
            <filter val="17348"/>
            <filter val="17227"/>
            <filter val="14876"/>
            <filter val="17349"/>
            <filter val="17228"/>
            <filter val="14514"/>
            <filter val="17235"/>
            <filter val="17478"/>
            <filter val="17115"/>
            <filter val="17357"/>
            <filter val="17236"/>
            <filter val="17230"/>
            <filter val="17473"/>
            <filter val="17595"/>
            <filter val="17474"/>
            <filter val="17591"/>
            <filter val="17470"/>
            <filter val="15292"/>
            <filter val="12903"/>
            <filter val="14529"/>
            <filter val="15612"/>
            <filter val="16942"/>
            <filter val="17915"/>
            <filter val="17479"/>
            <filter val="1969"/>
            <filter val="17358"/>
            <filter val="17237"/>
            <filter val="No Name"/>
            <filter val="15977"/>
            <filter val="17442"/>
            <filter val="17684"/>
            <filter val="17685"/>
            <filter val="17201"/>
            <filter val="17324"/>
            <filter val="16477"/>
            <filter val="17561"/>
            <filter val="9346"/>
            <filter val="16595"/>
            <filter val="17320"/>
            <filter val="7163"/>
            <filter val="16916"/>
            <filter val="17329"/>
            <filter val="16914"/>
            <filter val="17204"/>
            <filter val="17568"/>
            <filter val="17207"/>
            <filter val="17574"/>
            <filter val="17211"/>
            <filter val="17575"/>
            <filter val="9477"/>
            <filter val="17333"/>
            <filter val="17697"/>
            <filter val="17576"/>
            <filter val="17577"/>
            <filter val="17698"/>
            <filter val="17335"/>
            <filter val="17570"/>
            <filter val="17571"/>
            <filter val="17450"/>
            <filter val="17572"/>
            <filter val="17451"/>
            <filter val="17330"/>
            <filter val="12329"/>
            <filter val="16805"/>
            <filter val="17578"/>
            <filter val="15715"/>
            <filter val="17457"/>
            <filter val="17579"/>
            <filter val="17662"/>
            <filter val="17420"/>
            <filter val="17663"/>
            <filter val="17542"/>
            <filter val="17421"/>
            <filter val="17785"/>
            <filter val="17422"/>
            <filter val="7067"/>
            <filter val="17665"/>
            <filter val="17544"/>
            <filter val="17781"/>
            <filter val="17540"/>
            <filter val="16694"/>
            <filter val="891"/>
            <filter val="15925"/>
            <filter val="14837"/>
            <filter val="17549"/>
            <filter val="17428"/>
            <filter val="17429"/>
            <filter val="17308"/>
            <filter val="17309"/>
            <filter val="17547"/>
            <filter val="17789"/>
            <filter val="17548"/>
            <filter val="17674"/>
            <filter val="17432"/>
            <filter val="17434"/>
            <filter val="9130"/>
            <filter val="17677"/>
            <filter val="17556"/>
            <filter val="17435"/>
            <filter val="12788"/>
            <filter val="17799"/>
            <filter val="14492"/>
            <filter val="17522"/>
            <filter val="17401"/>
            <filter val="17881"/>
            <filter val="17089"/>
            <filter val="17085"/>
            <filter val="Test Bug dengan Eca mengenai biaya Upgrade dan Downgrade Paket"/>
            <filter val="17648"/>
            <filter val="17527"/>
            <filter val="17406"/>
            <filter val="17529"/>
            <filter val="17408"/>
            <filter val="17409"/>
            <filter val="17886"/>
            <filter val="17523"/>
            <filter val="13966"/>
            <filter val="14813"/>
            <filter val="17403"/>
            <filter val="17646"/>
            <filter val="17767"/>
            <filter val="13963"/>
            <filter val="17647"/>
            <filter val="17405"/>
            <filter val="17526"/>
            <filter val="17893"/>
            <filter val="17530"/>
            <filter val="17531"/>
            <filter val="17410"/>
            <filter val="17774"/>
            <filter val="17532"/>
            <filter val="17411"/>
            <filter val="17775"/>
            <filter val="17654"/>
            <filter val="17412"/>
            <filter val="16565"/>
            <filter val="17094"/>
            <filter val="15915"/>
            <filter val="10901"/>
            <filter val="17659"/>
            <filter val="13730"/>
            <filter val="17418"/>
            <filter val="17539"/>
            <filter val="7406"/>
            <filter val="17534"/>
            <filter val="17535"/>
            <filter val="17415"/>
            <filter val="17500"/>
            <filter val="17621"/>
            <filter val="14232"/>
            <filter val="16410"/>
            <filter val="17186"/>
            <filter val="17187"/>
            <filter val="17184"/>
            <filter val="4949"/>
            <filter val="16899"/>
            <filter val="17505"/>
            <filter val="17869"/>
            <filter val="17748"/>
            <filter val="17506"/>
            <filter val="17749"/>
            <filter val="17628"/>
            <filter val="17629"/>
            <filter val="17743"/>
            <filter val="13944"/>
            <filter val="17623"/>
            <filter val="17745"/>
            <filter val="17871"/>
            <filter val="17750"/>
            <filter val="17630"/>
            <filter val="17631"/>
            <filter val="17510"/>
            <filter val="17874"/>
            <filter val="17632"/>
            <filter val="17196"/>
            <filter val="17870"/>
            <filter val="17199"/>
            <filter val="17074"/>
            <filter val="17516"/>
            <filter val="17637"/>
            <filter val="17759"/>
            <filter val="17517"/>
            <filter val="14366"/>
            <filter val="17518"/>
            <filter val="17512"/>
            <filter val="17633"/>
            <filter val="17513"/>
            <filter val="17634"/>
            <filter val="17877"/>
            <filter val="17514"/>
            <filter val="17636"/>
          </filters>
        </filterColumn>
      </autoFilter>
    </customSheetView>
    <customSheetView guid="{63F44E02-F64C-4A8D-8A23-13677997D565}" filter="1" showAutoFilter="1">
      <autoFilter ref="$A$3:$L$1011">
        <filterColumn colId="2">
          <filters blank="1">
            <filter val="05"/>
            <filter val="10"/>
          </filters>
        </filterColumn>
      </autoFilter>
    </customSheetView>
    <customSheetView guid="{6C88D62D-6B0D-4755-BDB5-AF5190EDEAB8}" filter="1" showAutoFilter="1">
      <autoFilter ref="$A$1:$L$1011"/>
    </customSheetView>
    <customSheetView guid="{23CB7878-868B-4E76-8109-0DF22C1D89BC}" filter="1" showAutoFilter="1">
      <autoFilter ref="$A$3:$L$1011">
        <filterColumn colId="2">
          <filters/>
        </filterColumn>
      </autoFilter>
    </customSheetView>
    <customSheetView guid="{6ED23348-5BCD-48CC-83AB-95E02E0C3F9C}" filter="1" showAutoFilter="1">
      <autoFilter ref="$A$3:$L$1011">
        <filterColumn colId="2">
          <filters blank="1">
            <filter val="05"/>
            <filter val="10"/>
          </filters>
        </filterColumn>
      </autoFilter>
    </customSheetView>
    <customSheetView guid="{83F949F5-7FC3-45DD-B67F-7FAE47132FFB}" filter="1" showAutoFilter="1">
      <autoFilter ref="$A$3:$L$1011"/>
    </customSheetView>
  </customSheetViews>
  <mergeCells count="2">
    <mergeCell ref="A1:K1"/>
    <mergeCell ref="A2:K2"/>
  </mergeCells>
  <dataValidations>
    <dataValidation type="list" allowBlank="1" showErrorMessage="1" sqref="K4:K1011">
      <formula1>"Respon,No Respon"</formula1>
    </dataValidation>
    <dataValidation type="list" allowBlank="1" showErrorMessage="1" sqref="I4:I1011">
      <formula1>"Call,Chat,Video Call,Online Meeting,Visit ke Laundry"</formula1>
    </dataValidation>
    <dataValidation type="list" allowBlank="1" showErrorMessage="1" sqref="J4:J1011">
      <formula1>"Nasabah Baru,Nasabah Potensi,Nasabah Mitra,Nasabah Potensi (New)"</formula1>
    </dataValidation>
  </dataValidations>
  <hyperlinks>
    <hyperlink r:id="rId2" ref="L74"/>
    <hyperlink r:id="rId3" ref="L339"/>
    <hyperlink r:id="rId4" ref="L340"/>
    <hyperlink r:id="rId5" ref="G341"/>
    <hyperlink r:id="rId6" ref="G755"/>
  </hyperlinks>
  <drawing r:id="rId7"/>
  <legacyDrawing r:id="rId8"/>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8.88"/>
    <col customWidth="1" min="2" max="2" width="9.75"/>
    <col customWidth="1" min="3" max="3" width="7.25"/>
    <col customWidth="1" min="4" max="5" width="7.63"/>
    <col customWidth="1" min="6" max="6" width="6.0"/>
    <col customWidth="1" min="7" max="7" width="11.25"/>
    <col customWidth="1" min="8" max="8" width="7.63"/>
    <col customWidth="1" min="9" max="9" width="8.75"/>
    <col customWidth="1" min="10" max="10" width="19.5"/>
    <col customWidth="1" min="11" max="11" width="22.13"/>
    <col customWidth="1" min="12" max="12" width="20.25"/>
    <col customWidth="1" min="13" max="13" width="13.5"/>
    <col customWidth="1" min="14" max="14" width="12.88"/>
    <col customWidth="1" min="15" max="15" width="10.0"/>
    <col customWidth="1" min="16" max="16" width="8.75"/>
    <col customWidth="1" min="17" max="17" width="7.38"/>
    <col customWidth="1" min="18" max="18" width="10.5"/>
    <col customWidth="1" min="19" max="19" width="10.38"/>
    <col customWidth="1" min="20" max="20" width="6.5"/>
    <col customWidth="1" min="21" max="26" width="13.5"/>
    <col customWidth="1" min="27" max="27" width="17.63"/>
    <col customWidth="1" min="28" max="31" width="16.0"/>
    <col customWidth="1" hidden="1" min="32" max="32" width="12.75"/>
  </cols>
  <sheetData>
    <row r="1">
      <c r="A1" s="18" t="s">
        <v>16</v>
      </c>
      <c r="B1" s="18"/>
      <c r="C1" s="18"/>
      <c r="D1" s="18"/>
      <c r="E1" s="18"/>
      <c r="F1" s="18"/>
      <c r="G1" s="18"/>
      <c r="H1" s="18"/>
      <c r="I1" s="18"/>
      <c r="J1" s="18"/>
      <c r="K1" s="18"/>
      <c r="L1" s="18"/>
      <c r="M1" s="18"/>
      <c r="N1" s="18"/>
      <c r="O1" s="18"/>
      <c r="P1" s="775"/>
      <c r="Q1" s="18"/>
      <c r="R1" s="18"/>
      <c r="S1" s="18"/>
      <c r="T1" s="18"/>
      <c r="U1" s="18"/>
      <c r="V1" s="18"/>
      <c r="W1" s="18"/>
      <c r="X1" s="18"/>
      <c r="Y1" s="18"/>
      <c r="Z1" s="18"/>
      <c r="AA1" s="18"/>
      <c r="AB1" s="18"/>
      <c r="AC1" s="18"/>
      <c r="AD1" s="18"/>
      <c r="AE1" s="18"/>
      <c r="AF1" s="18"/>
    </row>
    <row r="2" ht="21.0" customHeight="1">
      <c r="A2" s="20" t="s">
        <v>18</v>
      </c>
      <c r="B2" s="20"/>
      <c r="C2" s="20"/>
      <c r="D2" s="20"/>
      <c r="E2" s="20"/>
      <c r="F2" s="20"/>
      <c r="G2" s="20"/>
      <c r="H2" s="20"/>
      <c r="I2" s="20"/>
      <c r="J2" s="20"/>
      <c r="K2" s="20"/>
      <c r="L2" s="20"/>
      <c r="M2" s="20"/>
      <c r="N2" s="20"/>
      <c r="O2" s="20"/>
      <c r="P2" s="776"/>
      <c r="Q2" s="20"/>
      <c r="R2" s="20"/>
      <c r="S2" s="20"/>
      <c r="T2" s="20"/>
      <c r="U2" s="20"/>
      <c r="V2" s="20"/>
      <c r="W2" s="20"/>
      <c r="X2" s="20"/>
      <c r="Y2" s="20"/>
      <c r="Z2" s="20"/>
      <c r="AA2" s="20"/>
      <c r="AB2" s="20"/>
      <c r="AC2" s="20"/>
      <c r="AD2" s="20"/>
      <c r="AE2" s="20"/>
      <c r="AF2" s="20"/>
    </row>
    <row r="3" ht="21.0" customHeight="1">
      <c r="A3" s="37" t="s">
        <v>25</v>
      </c>
      <c r="B3" s="37"/>
      <c r="C3" s="37"/>
      <c r="D3" s="37"/>
      <c r="E3" s="37"/>
      <c r="F3" s="37"/>
      <c r="G3" s="37"/>
      <c r="H3" s="37"/>
      <c r="I3" s="37"/>
      <c r="J3" s="37"/>
      <c r="K3" s="37"/>
      <c r="L3" s="37"/>
      <c r="M3" s="37"/>
      <c r="N3" s="37"/>
      <c r="O3" s="37"/>
      <c r="P3" s="777"/>
      <c r="Q3" s="37"/>
      <c r="R3" s="37"/>
      <c r="S3" s="37"/>
      <c r="T3" s="37"/>
      <c r="U3" s="37"/>
      <c r="V3" s="37"/>
      <c r="W3" s="37"/>
      <c r="X3" s="37"/>
      <c r="Y3" s="37"/>
      <c r="Z3" s="37"/>
      <c r="AA3" s="37"/>
      <c r="AB3" s="37"/>
      <c r="AC3" s="37"/>
      <c r="AD3" s="37"/>
      <c r="AE3" s="37"/>
      <c r="AF3" s="37"/>
    </row>
    <row r="4" ht="39.0" customHeight="1">
      <c r="A4" s="778" t="s">
        <v>9186</v>
      </c>
      <c r="B4" s="168" t="s">
        <v>227</v>
      </c>
      <c r="C4" s="778" t="s">
        <v>9187</v>
      </c>
      <c r="D4" s="778" t="s">
        <v>46</v>
      </c>
      <c r="E4" s="779" t="s">
        <v>48</v>
      </c>
      <c r="F4" s="778" t="s">
        <v>50</v>
      </c>
      <c r="G4" s="778" t="s">
        <v>53</v>
      </c>
      <c r="H4" s="780" t="s">
        <v>57</v>
      </c>
      <c r="I4" s="780" t="s">
        <v>58</v>
      </c>
      <c r="J4" s="781" t="s">
        <v>59</v>
      </c>
      <c r="K4" s="781" t="s">
        <v>60</v>
      </c>
      <c r="L4" s="781" t="s">
        <v>61</v>
      </c>
      <c r="M4" s="781" t="s">
        <v>62</v>
      </c>
      <c r="N4" s="781" t="s">
        <v>63</v>
      </c>
      <c r="O4" s="782" t="s">
        <v>65</v>
      </c>
      <c r="P4" s="783" t="s">
        <v>66</v>
      </c>
      <c r="Q4" s="784" t="s">
        <v>67</v>
      </c>
      <c r="R4" s="785" t="s">
        <v>9201</v>
      </c>
      <c r="S4" s="785" t="s">
        <v>262</v>
      </c>
      <c r="T4" s="62" t="s">
        <v>69</v>
      </c>
      <c r="U4" s="62" t="s">
        <v>70</v>
      </c>
      <c r="V4" s="62" t="s">
        <v>71</v>
      </c>
      <c r="W4" s="62" t="s">
        <v>9202</v>
      </c>
      <c r="X4" s="62" t="s">
        <v>72</v>
      </c>
      <c r="Y4" s="62" t="s">
        <v>9203</v>
      </c>
      <c r="Z4" s="62" t="s">
        <v>9204</v>
      </c>
      <c r="AA4" s="64" t="s">
        <v>73</v>
      </c>
      <c r="AB4" s="62" t="s">
        <v>74</v>
      </c>
      <c r="AC4" s="62" t="s">
        <v>75</v>
      </c>
      <c r="AD4" s="62" t="s">
        <v>76</v>
      </c>
      <c r="AE4" s="62" t="s">
        <v>78</v>
      </c>
      <c r="AF4" s="778" t="s">
        <v>79</v>
      </c>
    </row>
    <row r="5" ht="22.5" customHeight="1">
      <c r="A5" s="76" t="s">
        <v>9211</v>
      </c>
      <c r="B5" s="78">
        <v>46077.0</v>
      </c>
      <c r="C5" s="76" t="s">
        <v>9213</v>
      </c>
      <c r="D5" s="91" t="s">
        <v>83</v>
      </c>
      <c r="E5" s="76" t="s">
        <v>104</v>
      </c>
      <c r="F5" s="76">
        <f t="array" ref="F5:F604">SEQUENCE(600,1)</f>
        <v>1</v>
      </c>
      <c r="G5" s="178">
        <v>46056.0</v>
      </c>
      <c r="H5" s="76" t="s">
        <v>362</v>
      </c>
      <c r="I5" s="76" t="s">
        <v>2490</v>
      </c>
      <c r="J5" s="88" t="s">
        <v>2492</v>
      </c>
      <c r="K5" s="96" t="s">
        <v>2496</v>
      </c>
      <c r="L5" s="96" t="s">
        <v>2496</v>
      </c>
      <c r="M5" s="76" t="s">
        <v>2497</v>
      </c>
      <c r="N5" s="76" t="s">
        <v>2497</v>
      </c>
      <c r="O5" s="92">
        <v>46055.0</v>
      </c>
      <c r="P5" s="786">
        <v>46069.0</v>
      </c>
      <c r="Q5" s="76" t="s">
        <v>3424</v>
      </c>
      <c r="R5" s="83" t="s">
        <v>107</v>
      </c>
      <c r="S5" s="83" t="s">
        <v>509</v>
      </c>
      <c r="T5" s="96">
        <v>3.0</v>
      </c>
      <c r="U5" s="83" t="s">
        <v>99</v>
      </c>
      <c r="V5" s="83" t="s">
        <v>145</v>
      </c>
      <c r="X5" s="83" t="s">
        <v>101</v>
      </c>
      <c r="Y5" s="74"/>
      <c r="Z5" s="787"/>
      <c r="AA5" s="83" t="s">
        <v>105</v>
      </c>
      <c r="AB5" s="788" t="s">
        <v>509</v>
      </c>
      <c r="AC5" s="83" t="s">
        <v>107</v>
      </c>
      <c r="AD5" s="789">
        <v>858000.0</v>
      </c>
      <c r="AE5" s="293"/>
      <c r="AF5" s="88"/>
    </row>
    <row r="6" ht="22.5" customHeight="1">
      <c r="A6" s="76" t="s">
        <v>9211</v>
      </c>
      <c r="B6" s="78">
        <v>46077.0</v>
      </c>
      <c r="C6" s="76" t="s">
        <v>9213</v>
      </c>
      <c r="D6" s="91" t="s">
        <v>83</v>
      </c>
      <c r="E6" s="91" t="s">
        <v>104</v>
      </c>
      <c r="F6" s="76">
        <v>2.0</v>
      </c>
      <c r="G6" s="178">
        <v>46056.0</v>
      </c>
      <c r="H6" s="91" t="s">
        <v>3426</v>
      </c>
      <c r="I6" s="91" t="s">
        <v>2500</v>
      </c>
      <c r="J6" s="97" t="s">
        <v>2501</v>
      </c>
      <c r="K6" s="193" t="s">
        <v>2503</v>
      </c>
      <c r="L6" s="313" t="s">
        <v>2503</v>
      </c>
      <c r="M6" s="91" t="s">
        <v>2506</v>
      </c>
      <c r="N6" s="91" t="s">
        <v>2506</v>
      </c>
      <c r="O6" s="183">
        <v>46055.0</v>
      </c>
      <c r="P6" s="786">
        <v>46069.0</v>
      </c>
      <c r="Q6" s="76" t="s">
        <v>696</v>
      </c>
      <c r="R6" s="83" t="s">
        <v>107</v>
      </c>
      <c r="S6" s="83" t="s">
        <v>509</v>
      </c>
      <c r="T6" s="96">
        <v>3.0</v>
      </c>
      <c r="U6" s="83" t="s">
        <v>99</v>
      </c>
      <c r="V6" s="83" t="s">
        <v>145</v>
      </c>
      <c r="X6" s="83" t="s">
        <v>101</v>
      </c>
      <c r="Y6" s="74"/>
      <c r="Z6" s="790"/>
      <c r="AA6" s="83" t="s">
        <v>105</v>
      </c>
      <c r="AB6" s="788" t="s">
        <v>509</v>
      </c>
      <c r="AC6" s="83" t="s">
        <v>107</v>
      </c>
      <c r="AD6" s="789">
        <v>858000.0</v>
      </c>
      <c r="AE6" s="293"/>
      <c r="AF6" s="791"/>
    </row>
    <row r="7" ht="22.5" customHeight="1">
      <c r="A7" s="76" t="s">
        <v>9211</v>
      </c>
      <c r="B7" s="78">
        <v>46077.0</v>
      </c>
      <c r="C7" s="76" t="s">
        <v>9213</v>
      </c>
      <c r="D7" s="91" t="s">
        <v>83</v>
      </c>
      <c r="E7" s="91" t="s">
        <v>104</v>
      </c>
      <c r="F7" s="76">
        <v>3.0</v>
      </c>
      <c r="G7" s="178">
        <v>46057.0</v>
      </c>
      <c r="H7" s="76" t="s">
        <v>1748</v>
      </c>
      <c r="I7" s="76" t="s">
        <v>1749</v>
      </c>
      <c r="J7" s="88" t="s">
        <v>1750</v>
      </c>
      <c r="K7" s="96" t="s">
        <v>1751</v>
      </c>
      <c r="L7" s="96" t="s">
        <v>1751</v>
      </c>
      <c r="M7" s="76" t="s">
        <v>1752</v>
      </c>
      <c r="N7" s="76" t="s">
        <v>1752</v>
      </c>
      <c r="O7" s="92">
        <v>46056.0</v>
      </c>
      <c r="P7" s="786">
        <v>46070.0</v>
      </c>
      <c r="Q7" s="76" t="s">
        <v>213</v>
      </c>
      <c r="R7" s="83" t="s">
        <v>9247</v>
      </c>
      <c r="S7" s="83" t="s">
        <v>9248</v>
      </c>
      <c r="T7" s="83">
        <v>2.0</v>
      </c>
      <c r="U7" s="83" t="s">
        <v>99</v>
      </c>
      <c r="V7" s="83" t="s">
        <v>145</v>
      </c>
      <c r="X7" s="83" t="s">
        <v>101</v>
      </c>
      <c r="Y7" s="74"/>
      <c r="Z7" s="792"/>
      <c r="AA7" s="83" t="s">
        <v>1050</v>
      </c>
      <c r="AB7" s="788" t="s">
        <v>509</v>
      </c>
      <c r="AC7" s="83" t="s">
        <v>1035</v>
      </c>
      <c r="AD7" s="83"/>
      <c r="AE7" s="83"/>
      <c r="AF7" s="97"/>
    </row>
    <row r="8" ht="22.5" customHeight="1">
      <c r="A8" s="76" t="s">
        <v>9211</v>
      </c>
      <c r="B8" s="78">
        <v>46077.0</v>
      </c>
      <c r="C8" s="76" t="s">
        <v>9213</v>
      </c>
      <c r="D8" s="91" t="s">
        <v>83</v>
      </c>
      <c r="E8" s="91" t="s">
        <v>104</v>
      </c>
      <c r="F8" s="76">
        <v>4.0</v>
      </c>
      <c r="G8" s="178">
        <v>46057.0</v>
      </c>
      <c r="H8" s="76" t="s">
        <v>3685</v>
      </c>
      <c r="I8" s="76" t="s">
        <v>5510</v>
      </c>
      <c r="J8" s="88" t="s">
        <v>5512</v>
      </c>
      <c r="K8" s="96" t="s">
        <v>5514</v>
      </c>
      <c r="L8" s="96" t="s">
        <v>5514</v>
      </c>
      <c r="M8" s="76" t="s">
        <v>5516</v>
      </c>
      <c r="N8" s="76" t="s">
        <v>5516</v>
      </c>
      <c r="O8" s="92">
        <v>46057.0</v>
      </c>
      <c r="P8" s="786">
        <v>46071.0</v>
      </c>
      <c r="Q8" s="76" t="s">
        <v>124</v>
      </c>
      <c r="R8" s="83" t="s">
        <v>9247</v>
      </c>
      <c r="S8" s="83" t="s">
        <v>9248</v>
      </c>
      <c r="T8" s="83">
        <v>0.0</v>
      </c>
      <c r="U8" s="83" t="s">
        <v>292</v>
      </c>
      <c r="V8" s="83" t="s">
        <v>145</v>
      </c>
      <c r="X8" s="83" t="s">
        <v>101</v>
      </c>
      <c r="Y8" s="74"/>
      <c r="Z8" s="792"/>
      <c r="AA8" s="83" t="s">
        <v>664</v>
      </c>
      <c r="AB8" s="788" t="s">
        <v>694</v>
      </c>
      <c r="AC8" s="83" t="s">
        <v>1035</v>
      </c>
      <c r="AD8" s="83"/>
      <c r="AE8" s="83"/>
      <c r="AF8" s="97"/>
    </row>
    <row r="9" ht="22.5" customHeight="1">
      <c r="A9" s="76" t="s">
        <v>9211</v>
      </c>
      <c r="B9" s="78">
        <v>46084.0</v>
      </c>
      <c r="C9" s="76" t="s">
        <v>9213</v>
      </c>
      <c r="D9" s="91" t="s">
        <v>83</v>
      </c>
      <c r="E9" s="91" t="s">
        <v>104</v>
      </c>
      <c r="F9" s="76">
        <v>5.0</v>
      </c>
      <c r="G9" s="178">
        <v>46058.0</v>
      </c>
      <c r="H9" s="76" t="s">
        <v>9254</v>
      </c>
      <c r="I9" s="76" t="s">
        <v>5492</v>
      </c>
      <c r="J9" s="88" t="s">
        <v>5493</v>
      </c>
      <c r="K9" s="96" t="s">
        <v>5494</v>
      </c>
      <c r="L9" s="96" t="s">
        <v>5494</v>
      </c>
      <c r="M9" s="76" t="s">
        <v>5495</v>
      </c>
      <c r="N9" s="76" t="s">
        <v>9259</v>
      </c>
      <c r="O9" s="92">
        <v>46058.0</v>
      </c>
      <c r="P9" s="786">
        <v>46072.0</v>
      </c>
      <c r="Q9" s="76" t="s">
        <v>222</v>
      </c>
      <c r="R9" s="83" t="s">
        <v>9247</v>
      </c>
      <c r="S9" s="83" t="s">
        <v>9248</v>
      </c>
      <c r="T9" s="83">
        <v>0.0</v>
      </c>
      <c r="U9" s="83" t="s">
        <v>99</v>
      </c>
      <c r="V9" s="83" t="s">
        <v>145</v>
      </c>
      <c r="X9" s="83" t="s">
        <v>101</v>
      </c>
      <c r="Y9" s="74"/>
      <c r="Z9" s="792"/>
      <c r="AA9" s="83" t="s">
        <v>3435</v>
      </c>
      <c r="AB9" s="83"/>
      <c r="AC9" s="83" t="s">
        <v>1035</v>
      </c>
      <c r="AD9" s="83"/>
      <c r="AE9" s="83"/>
      <c r="AF9" s="97"/>
    </row>
    <row r="10" ht="22.5" customHeight="1">
      <c r="A10" s="76" t="s">
        <v>9211</v>
      </c>
      <c r="B10" s="74">
        <v>46077.0</v>
      </c>
      <c r="C10" s="76" t="s">
        <v>9213</v>
      </c>
      <c r="D10" s="91" t="s">
        <v>83</v>
      </c>
      <c r="E10" s="91" t="s">
        <v>104</v>
      </c>
      <c r="F10" s="76">
        <v>6.0</v>
      </c>
      <c r="G10" s="178">
        <v>46061.0</v>
      </c>
      <c r="H10" s="76" t="s">
        <v>1661</v>
      </c>
      <c r="I10" s="76" t="s">
        <v>1662</v>
      </c>
      <c r="J10" s="88" t="s">
        <v>1663</v>
      </c>
      <c r="K10" s="96" t="s">
        <v>1664</v>
      </c>
      <c r="L10" s="96" t="s">
        <v>1665</v>
      </c>
      <c r="M10" s="76" t="s">
        <v>1667</v>
      </c>
      <c r="N10" s="91"/>
      <c r="O10" s="92">
        <v>46061.0</v>
      </c>
      <c r="P10" s="786">
        <v>46075.0</v>
      </c>
      <c r="Q10" s="76" t="s">
        <v>472</v>
      </c>
      <c r="R10" s="83" t="s">
        <v>9247</v>
      </c>
      <c r="S10" s="83" t="s">
        <v>9248</v>
      </c>
      <c r="T10" s="83">
        <v>2.0</v>
      </c>
      <c r="U10" s="83" t="s">
        <v>251</v>
      </c>
      <c r="V10" s="83" t="s">
        <v>145</v>
      </c>
      <c r="X10" s="83" t="s">
        <v>101</v>
      </c>
      <c r="Y10" s="74"/>
      <c r="Z10" s="792"/>
      <c r="AA10" s="83" t="s">
        <v>131</v>
      </c>
      <c r="AB10" s="83"/>
      <c r="AC10" s="83" t="s">
        <v>1035</v>
      </c>
      <c r="AD10" s="83"/>
      <c r="AE10" s="83"/>
      <c r="AF10" s="97"/>
    </row>
    <row r="11" ht="22.5" customHeight="1">
      <c r="A11" s="76" t="s">
        <v>9211</v>
      </c>
      <c r="B11" s="176">
        <v>46077.0</v>
      </c>
      <c r="C11" s="76" t="s">
        <v>9213</v>
      </c>
      <c r="D11" s="91" t="s">
        <v>83</v>
      </c>
      <c r="E11" s="91" t="s">
        <v>104</v>
      </c>
      <c r="F11" s="76">
        <v>7.0</v>
      </c>
      <c r="G11" s="178">
        <v>46062.0</v>
      </c>
      <c r="H11" s="76" t="s">
        <v>1038</v>
      </c>
      <c r="I11" s="76" t="s">
        <v>1039</v>
      </c>
      <c r="J11" s="88" t="s">
        <v>1040</v>
      </c>
      <c r="K11" s="96" t="s">
        <v>1041</v>
      </c>
      <c r="L11" s="96" t="s">
        <v>1041</v>
      </c>
      <c r="M11" s="76" t="s">
        <v>1042</v>
      </c>
      <c r="N11" s="76" t="s">
        <v>1042</v>
      </c>
      <c r="O11" s="92">
        <v>46061.0</v>
      </c>
      <c r="P11" s="786">
        <v>46075.0</v>
      </c>
      <c r="Q11" s="76" t="s">
        <v>124</v>
      </c>
      <c r="R11" s="83" t="s">
        <v>9247</v>
      </c>
      <c r="S11" s="83" t="s">
        <v>9248</v>
      </c>
      <c r="T11" s="83">
        <v>1.0</v>
      </c>
      <c r="U11" s="83" t="s">
        <v>126</v>
      </c>
      <c r="V11" s="83" t="s">
        <v>145</v>
      </c>
      <c r="X11" s="83" t="s">
        <v>101</v>
      </c>
      <c r="Y11" s="74"/>
      <c r="Z11" s="792"/>
      <c r="AA11" s="83" t="s">
        <v>1043</v>
      </c>
      <c r="AB11" s="788" t="s">
        <v>694</v>
      </c>
      <c r="AC11" s="83" t="s">
        <v>1035</v>
      </c>
      <c r="AD11" s="83"/>
      <c r="AE11" s="83"/>
      <c r="AF11" s="97"/>
    </row>
    <row r="12" ht="22.5" customHeight="1">
      <c r="A12" s="76" t="s">
        <v>9211</v>
      </c>
      <c r="B12" s="78">
        <v>46077.0</v>
      </c>
      <c r="C12" s="76" t="s">
        <v>9213</v>
      </c>
      <c r="D12" s="91" t="s">
        <v>83</v>
      </c>
      <c r="E12" s="91" t="s">
        <v>104</v>
      </c>
      <c r="F12" s="76">
        <v>8.0</v>
      </c>
      <c r="G12" s="178">
        <v>46062.0</v>
      </c>
      <c r="H12" s="76" t="s">
        <v>9271</v>
      </c>
      <c r="I12" s="76" t="s">
        <v>5652</v>
      </c>
      <c r="J12" s="88" t="s">
        <v>5653</v>
      </c>
      <c r="K12" s="96" t="s">
        <v>5654</v>
      </c>
      <c r="L12" s="96" t="s">
        <v>5654</v>
      </c>
      <c r="M12" s="91" t="s">
        <v>5655</v>
      </c>
      <c r="N12" s="91" t="s">
        <v>5655</v>
      </c>
      <c r="O12" s="183">
        <v>46062.0</v>
      </c>
      <c r="P12" s="786">
        <v>46076.0</v>
      </c>
      <c r="Q12" s="76" t="s">
        <v>124</v>
      </c>
      <c r="R12" s="83" t="s">
        <v>9247</v>
      </c>
      <c r="S12" s="83" t="s">
        <v>9248</v>
      </c>
      <c r="T12" s="83">
        <v>1.0</v>
      </c>
      <c r="U12" s="83" t="s">
        <v>126</v>
      </c>
      <c r="V12" s="83" t="s">
        <v>195</v>
      </c>
      <c r="X12" s="83" t="s">
        <v>128</v>
      </c>
      <c r="Y12" s="74"/>
      <c r="Z12" s="792"/>
      <c r="AA12" s="83" t="s">
        <v>131</v>
      </c>
      <c r="AB12" s="83"/>
      <c r="AC12" s="83" t="s">
        <v>1035</v>
      </c>
      <c r="AD12" s="83"/>
      <c r="AE12" s="83"/>
      <c r="AF12" s="97"/>
    </row>
    <row r="13" ht="22.5" customHeight="1">
      <c r="A13" s="76" t="s">
        <v>9211</v>
      </c>
      <c r="B13" s="78">
        <v>46077.0</v>
      </c>
      <c r="C13" s="76" t="s">
        <v>9213</v>
      </c>
      <c r="D13" s="91" t="s">
        <v>83</v>
      </c>
      <c r="E13" s="91" t="s">
        <v>104</v>
      </c>
      <c r="F13" s="76">
        <v>9.0</v>
      </c>
      <c r="G13" s="178">
        <v>46062.0</v>
      </c>
      <c r="H13" s="76" t="s">
        <v>3388</v>
      </c>
      <c r="I13" s="76" t="s">
        <v>2375</v>
      </c>
      <c r="J13" s="88" t="s">
        <v>2376</v>
      </c>
      <c r="K13" s="96" t="s">
        <v>2378</v>
      </c>
      <c r="L13" s="96" t="s">
        <v>2378</v>
      </c>
      <c r="M13" s="76" t="s">
        <v>3390</v>
      </c>
      <c r="N13" s="76" t="s">
        <v>3390</v>
      </c>
      <c r="O13" s="92">
        <v>46062.0</v>
      </c>
      <c r="P13" s="786">
        <v>46076.0</v>
      </c>
      <c r="Q13" s="76" t="s">
        <v>124</v>
      </c>
      <c r="R13" s="83" t="s">
        <v>9247</v>
      </c>
      <c r="S13" s="83" t="s">
        <v>9248</v>
      </c>
      <c r="T13" s="83">
        <v>1.0</v>
      </c>
      <c r="U13" s="83" t="s">
        <v>251</v>
      </c>
      <c r="V13" s="83" t="s">
        <v>145</v>
      </c>
      <c r="X13" s="83" t="s">
        <v>101</v>
      </c>
      <c r="Y13" s="74"/>
      <c r="Z13" s="792"/>
      <c r="AA13" s="83" t="s">
        <v>1043</v>
      </c>
      <c r="AB13" s="788" t="s">
        <v>509</v>
      </c>
      <c r="AC13" s="83" t="s">
        <v>1035</v>
      </c>
      <c r="AD13" s="83"/>
      <c r="AE13" s="83"/>
      <c r="AF13" s="97"/>
    </row>
    <row r="14" ht="22.5" customHeight="1">
      <c r="A14" s="76" t="s">
        <v>9211</v>
      </c>
      <c r="B14" s="78">
        <v>46084.0</v>
      </c>
      <c r="C14" s="76" t="s">
        <v>9213</v>
      </c>
      <c r="D14" s="91" t="s">
        <v>83</v>
      </c>
      <c r="E14" s="91" t="s">
        <v>104</v>
      </c>
      <c r="F14" s="76">
        <v>10.0</v>
      </c>
      <c r="G14" s="178">
        <v>46062.0</v>
      </c>
      <c r="H14" s="76" t="s">
        <v>9283</v>
      </c>
      <c r="I14" s="76" t="s">
        <v>5660</v>
      </c>
      <c r="J14" s="88" t="s">
        <v>5661</v>
      </c>
      <c r="K14" s="96" t="s">
        <v>5663</v>
      </c>
      <c r="L14" s="96" t="s">
        <v>5663</v>
      </c>
      <c r="M14" s="76" t="s">
        <v>5664</v>
      </c>
      <c r="N14" s="76" t="s">
        <v>5664</v>
      </c>
      <c r="O14" s="92">
        <v>46062.0</v>
      </c>
      <c r="P14" s="786">
        <v>46076.0</v>
      </c>
      <c r="Q14" s="76" t="s">
        <v>143</v>
      </c>
      <c r="R14" s="83" t="s">
        <v>9247</v>
      </c>
      <c r="S14" s="83" t="s">
        <v>9248</v>
      </c>
      <c r="T14" s="83">
        <v>0.0</v>
      </c>
      <c r="U14" s="83" t="s">
        <v>99</v>
      </c>
      <c r="V14" s="83" t="s">
        <v>145</v>
      </c>
      <c r="X14" s="83" t="s">
        <v>101</v>
      </c>
      <c r="Y14" s="74"/>
      <c r="Z14" s="792"/>
      <c r="AA14" s="83" t="s">
        <v>873</v>
      </c>
      <c r="AB14" s="788" t="s">
        <v>694</v>
      </c>
      <c r="AC14" s="83" t="s">
        <v>1035</v>
      </c>
      <c r="AD14" s="83"/>
      <c r="AE14" s="83"/>
      <c r="AF14" s="97"/>
    </row>
    <row r="15" ht="22.5" customHeight="1">
      <c r="A15" s="76" t="s">
        <v>9211</v>
      </c>
      <c r="B15" s="78">
        <v>46077.0</v>
      </c>
      <c r="C15" s="76" t="s">
        <v>9213</v>
      </c>
      <c r="D15" s="91" t="s">
        <v>83</v>
      </c>
      <c r="E15" s="91" t="s">
        <v>104</v>
      </c>
      <c r="F15" s="76">
        <v>11.0</v>
      </c>
      <c r="G15" s="178">
        <v>46063.0</v>
      </c>
      <c r="H15" s="91">
        <v>10540.0</v>
      </c>
      <c r="I15" s="91" t="s">
        <v>5669</v>
      </c>
      <c r="J15" s="97" t="s">
        <v>5670</v>
      </c>
      <c r="K15" s="96" t="s">
        <v>5671</v>
      </c>
      <c r="L15" s="96" t="s">
        <v>5671</v>
      </c>
      <c r="M15" s="76" t="s">
        <v>5672</v>
      </c>
      <c r="N15" s="76" t="s">
        <v>9290</v>
      </c>
      <c r="O15" s="92">
        <v>46046.0</v>
      </c>
      <c r="P15" s="786">
        <v>46060.0</v>
      </c>
      <c r="Q15" s="76" t="s">
        <v>124</v>
      </c>
      <c r="R15" s="83" t="s">
        <v>9247</v>
      </c>
      <c r="S15" s="83" t="s">
        <v>9248</v>
      </c>
      <c r="T15" s="83">
        <v>1.0</v>
      </c>
      <c r="U15" s="83" t="s">
        <v>126</v>
      </c>
      <c r="V15" s="83" t="s">
        <v>145</v>
      </c>
      <c r="X15" s="83" t="s">
        <v>101</v>
      </c>
      <c r="Y15" s="74"/>
      <c r="Z15" s="792"/>
      <c r="AA15" s="83" t="s">
        <v>131</v>
      </c>
      <c r="AB15" s="83"/>
      <c r="AC15" s="83" t="s">
        <v>1035</v>
      </c>
      <c r="AD15" s="83"/>
      <c r="AE15" s="83"/>
      <c r="AF15" s="88" t="s">
        <v>9295</v>
      </c>
    </row>
    <row r="16" ht="22.5" customHeight="1">
      <c r="A16" s="76" t="s">
        <v>9211</v>
      </c>
      <c r="B16" s="78">
        <v>46084.0</v>
      </c>
      <c r="C16" s="76" t="s">
        <v>9213</v>
      </c>
      <c r="D16" s="91" t="s">
        <v>83</v>
      </c>
      <c r="E16" s="91" t="s">
        <v>104</v>
      </c>
      <c r="F16" s="76">
        <v>12.0</v>
      </c>
      <c r="G16" s="178">
        <v>46063.0</v>
      </c>
      <c r="H16" s="91">
        <v>10541.0</v>
      </c>
      <c r="I16" s="91" t="s">
        <v>5830</v>
      </c>
      <c r="J16" s="97" t="s">
        <v>5831</v>
      </c>
      <c r="K16" s="96" t="s">
        <v>5832</v>
      </c>
      <c r="L16" s="96" t="s">
        <v>5832</v>
      </c>
      <c r="M16" s="76" t="s">
        <v>5833</v>
      </c>
      <c r="N16" s="76" t="s">
        <v>9299</v>
      </c>
      <c r="O16" s="92">
        <v>46046.0</v>
      </c>
      <c r="P16" s="786">
        <v>46060.0</v>
      </c>
      <c r="Q16" s="76" t="s">
        <v>124</v>
      </c>
      <c r="R16" s="83" t="s">
        <v>9247</v>
      </c>
      <c r="S16" s="83" t="s">
        <v>9248</v>
      </c>
      <c r="T16" s="83">
        <v>0.0</v>
      </c>
      <c r="U16" s="83" t="s">
        <v>99</v>
      </c>
      <c r="V16" s="83" t="s">
        <v>195</v>
      </c>
      <c r="X16" s="83" t="s">
        <v>128</v>
      </c>
      <c r="Y16" s="74"/>
      <c r="Z16" s="792"/>
      <c r="AA16" s="83" t="s">
        <v>283</v>
      </c>
      <c r="AB16" s="788" t="s">
        <v>392</v>
      </c>
      <c r="AC16" s="83" t="s">
        <v>1035</v>
      </c>
      <c r="AD16" s="83"/>
      <c r="AE16" s="83"/>
      <c r="AF16" s="88" t="s">
        <v>9295</v>
      </c>
    </row>
    <row r="17" ht="22.5" customHeight="1">
      <c r="A17" s="76" t="s">
        <v>9211</v>
      </c>
      <c r="B17" s="78">
        <v>46084.0</v>
      </c>
      <c r="C17" s="76" t="s">
        <v>9213</v>
      </c>
      <c r="D17" s="91" t="s">
        <v>83</v>
      </c>
      <c r="E17" s="91" t="s">
        <v>104</v>
      </c>
      <c r="F17" s="76">
        <v>13.0</v>
      </c>
      <c r="G17" s="178">
        <v>46063.0</v>
      </c>
      <c r="H17" s="91">
        <v>10542.0</v>
      </c>
      <c r="I17" s="91" t="s">
        <v>6092</v>
      </c>
      <c r="J17" s="97" t="s">
        <v>6094</v>
      </c>
      <c r="K17" s="96" t="s">
        <v>6096</v>
      </c>
      <c r="L17" s="96" t="s">
        <v>6096</v>
      </c>
      <c r="M17" s="76" t="s">
        <v>6097</v>
      </c>
      <c r="N17" s="76" t="s">
        <v>6097</v>
      </c>
      <c r="O17" s="92">
        <v>46046.0</v>
      </c>
      <c r="P17" s="786">
        <v>46060.0</v>
      </c>
      <c r="Q17" s="91"/>
      <c r="R17" s="83" t="s">
        <v>9247</v>
      </c>
      <c r="S17" s="83" t="s">
        <v>9248</v>
      </c>
      <c r="T17" s="83">
        <v>0.0</v>
      </c>
      <c r="U17" s="83" t="s">
        <v>99</v>
      </c>
      <c r="V17" s="83" t="s">
        <v>195</v>
      </c>
      <c r="X17" s="83" t="s">
        <v>128</v>
      </c>
      <c r="Y17" s="74"/>
      <c r="Z17" s="792"/>
      <c r="AA17" s="83" t="s">
        <v>664</v>
      </c>
      <c r="AB17" s="83"/>
      <c r="AC17" s="83" t="s">
        <v>1035</v>
      </c>
      <c r="AD17" s="83"/>
      <c r="AE17" s="83"/>
      <c r="AF17" s="88" t="s">
        <v>9295</v>
      </c>
    </row>
    <row r="18" ht="22.5" customHeight="1">
      <c r="A18" s="76" t="s">
        <v>9211</v>
      </c>
      <c r="B18" s="78">
        <v>46077.0</v>
      </c>
      <c r="C18" s="76" t="s">
        <v>9213</v>
      </c>
      <c r="D18" s="91" t="s">
        <v>83</v>
      </c>
      <c r="E18" s="91" t="s">
        <v>104</v>
      </c>
      <c r="F18" s="76">
        <v>14.0</v>
      </c>
      <c r="G18" s="178">
        <v>46063.0</v>
      </c>
      <c r="H18" s="91">
        <v>10546.0</v>
      </c>
      <c r="I18" s="91" t="s">
        <v>5674</v>
      </c>
      <c r="J18" s="97" t="s">
        <v>5675</v>
      </c>
      <c r="K18" s="96" t="s">
        <v>5676</v>
      </c>
      <c r="L18" s="96" t="s">
        <v>5676</v>
      </c>
      <c r="M18" s="76" t="s">
        <v>5677</v>
      </c>
      <c r="N18" s="76" t="s">
        <v>5677</v>
      </c>
      <c r="O18" s="92">
        <v>46047.0</v>
      </c>
      <c r="P18" s="786">
        <v>46061.0</v>
      </c>
      <c r="Q18" s="76" t="s">
        <v>213</v>
      </c>
      <c r="R18" s="83" t="s">
        <v>9247</v>
      </c>
      <c r="S18" s="83" t="s">
        <v>9248</v>
      </c>
      <c r="T18" s="83">
        <v>1.0</v>
      </c>
      <c r="U18" s="83" t="s">
        <v>350</v>
      </c>
      <c r="V18" s="83" t="s">
        <v>145</v>
      </c>
      <c r="X18" s="83" t="s">
        <v>101</v>
      </c>
      <c r="Y18" s="83"/>
      <c r="Z18" s="792"/>
      <c r="AA18" s="83" t="s">
        <v>283</v>
      </c>
      <c r="AB18" s="83"/>
      <c r="AC18" s="83" t="s">
        <v>1035</v>
      </c>
      <c r="AD18" s="83"/>
      <c r="AE18" s="83"/>
      <c r="AF18" s="88" t="s">
        <v>9295</v>
      </c>
    </row>
    <row r="19" ht="22.5" customHeight="1">
      <c r="A19" s="76" t="s">
        <v>9211</v>
      </c>
      <c r="B19" s="78">
        <v>46078.0</v>
      </c>
      <c r="C19" s="76" t="s">
        <v>9213</v>
      </c>
      <c r="D19" s="91" t="s">
        <v>83</v>
      </c>
      <c r="E19" s="91" t="s">
        <v>104</v>
      </c>
      <c r="F19" s="76">
        <v>15.0</v>
      </c>
      <c r="G19" s="178">
        <v>46063.0</v>
      </c>
      <c r="H19" s="91">
        <v>10551.0</v>
      </c>
      <c r="I19" s="91" t="s">
        <v>5679</v>
      </c>
      <c r="J19" s="97" t="s">
        <v>5680</v>
      </c>
      <c r="K19" s="96" t="s">
        <v>3938</v>
      </c>
      <c r="L19" s="96" t="s">
        <v>3938</v>
      </c>
      <c r="M19" s="76" t="s">
        <v>5681</v>
      </c>
      <c r="N19" s="76" t="s">
        <v>5681</v>
      </c>
      <c r="O19" s="92">
        <v>46048.0</v>
      </c>
      <c r="P19" s="786">
        <v>46062.0</v>
      </c>
      <c r="Q19" s="76" t="s">
        <v>124</v>
      </c>
      <c r="R19" s="83" t="s">
        <v>9247</v>
      </c>
      <c r="S19" s="83" t="s">
        <v>9248</v>
      </c>
      <c r="T19" s="83">
        <v>1.0</v>
      </c>
      <c r="U19" s="83" t="s">
        <v>251</v>
      </c>
      <c r="V19" s="83" t="s">
        <v>145</v>
      </c>
      <c r="X19" s="83" t="s">
        <v>101</v>
      </c>
      <c r="Y19" s="74"/>
      <c r="Z19" s="792"/>
      <c r="AA19" s="83" t="s">
        <v>131</v>
      </c>
      <c r="AB19" s="83"/>
      <c r="AC19" s="83" t="s">
        <v>1035</v>
      </c>
      <c r="AD19" s="83"/>
      <c r="AE19" s="83"/>
      <c r="AF19" s="88" t="s">
        <v>9295</v>
      </c>
    </row>
    <row r="20" ht="22.5" customHeight="1">
      <c r="A20" s="76" t="s">
        <v>9211</v>
      </c>
      <c r="B20" s="78">
        <v>46078.0</v>
      </c>
      <c r="C20" s="76" t="s">
        <v>9213</v>
      </c>
      <c r="D20" s="91" t="s">
        <v>83</v>
      </c>
      <c r="E20" s="91" t="s">
        <v>104</v>
      </c>
      <c r="F20" s="76">
        <v>16.0</v>
      </c>
      <c r="G20" s="178">
        <v>46063.0</v>
      </c>
      <c r="H20" s="76" t="s">
        <v>9318</v>
      </c>
      <c r="I20" s="76" t="s">
        <v>5685</v>
      </c>
      <c r="J20" s="88" t="s">
        <v>5686</v>
      </c>
      <c r="K20" s="96" t="s">
        <v>5686</v>
      </c>
      <c r="L20" s="96" t="s">
        <v>5686</v>
      </c>
      <c r="M20" s="76" t="s">
        <v>5687</v>
      </c>
      <c r="N20" s="76" t="s">
        <v>5687</v>
      </c>
      <c r="O20" s="92">
        <v>44540.0</v>
      </c>
      <c r="P20" s="786">
        <v>44554.0</v>
      </c>
      <c r="Q20" s="76" t="s">
        <v>9319</v>
      </c>
      <c r="R20" s="83" t="s">
        <v>9247</v>
      </c>
      <c r="S20" s="83" t="s">
        <v>9248</v>
      </c>
      <c r="T20" s="83">
        <v>1.0</v>
      </c>
      <c r="U20" s="83" t="s">
        <v>251</v>
      </c>
      <c r="V20" s="83" t="s">
        <v>145</v>
      </c>
      <c r="X20" s="83" t="s">
        <v>101</v>
      </c>
      <c r="Y20" s="74"/>
      <c r="Z20" s="792"/>
      <c r="AA20" s="83" t="s">
        <v>131</v>
      </c>
      <c r="AB20" s="83"/>
      <c r="AC20" s="83" t="s">
        <v>1035</v>
      </c>
      <c r="AD20" s="83"/>
      <c r="AE20" s="83"/>
      <c r="AF20" s="88"/>
    </row>
    <row r="21" ht="22.5" customHeight="1">
      <c r="A21" s="76" t="s">
        <v>9211</v>
      </c>
      <c r="B21" s="78">
        <v>46078.0</v>
      </c>
      <c r="C21" s="76" t="s">
        <v>9213</v>
      </c>
      <c r="D21" s="91" t="s">
        <v>83</v>
      </c>
      <c r="E21" s="91" t="s">
        <v>104</v>
      </c>
      <c r="F21" s="76">
        <v>17.0</v>
      </c>
      <c r="G21" s="178">
        <v>46063.0</v>
      </c>
      <c r="H21" s="76" t="s">
        <v>9331</v>
      </c>
      <c r="I21" s="76" t="s">
        <v>5578</v>
      </c>
      <c r="J21" s="88" t="s">
        <v>5579</v>
      </c>
      <c r="K21" s="96" t="s">
        <v>5580</v>
      </c>
      <c r="L21" s="96" t="s">
        <v>5580</v>
      </c>
      <c r="M21" s="76" t="s">
        <v>5581</v>
      </c>
      <c r="N21" s="91"/>
      <c r="O21" s="92">
        <v>46063.0</v>
      </c>
      <c r="P21" s="786">
        <v>46077.0</v>
      </c>
      <c r="Q21" s="76" t="s">
        <v>95</v>
      </c>
      <c r="R21" s="83" t="s">
        <v>9247</v>
      </c>
      <c r="S21" s="83" t="s">
        <v>9248</v>
      </c>
      <c r="T21" s="83">
        <v>1.0</v>
      </c>
      <c r="U21" s="83" t="s">
        <v>251</v>
      </c>
      <c r="V21" s="83" t="s">
        <v>145</v>
      </c>
      <c r="X21" s="83" t="s">
        <v>101</v>
      </c>
      <c r="Y21" s="74"/>
      <c r="Z21" s="792"/>
      <c r="AA21" s="83" t="s">
        <v>131</v>
      </c>
      <c r="AB21" s="83"/>
      <c r="AC21" s="83" t="s">
        <v>1035</v>
      </c>
      <c r="AD21" s="83"/>
      <c r="AE21" s="83"/>
      <c r="AF21" s="97"/>
    </row>
    <row r="22" ht="22.5" customHeight="1">
      <c r="A22" s="76" t="s">
        <v>9211</v>
      </c>
      <c r="B22" s="78">
        <v>46078.0</v>
      </c>
      <c r="C22" s="76" t="s">
        <v>9213</v>
      </c>
      <c r="D22" s="91" t="s">
        <v>83</v>
      </c>
      <c r="E22" s="91" t="s">
        <v>104</v>
      </c>
      <c r="F22" s="76">
        <v>18.0</v>
      </c>
      <c r="G22" s="178">
        <v>46064.0</v>
      </c>
      <c r="H22" s="91">
        <v>10500.0</v>
      </c>
      <c r="I22" s="91" t="s">
        <v>5583</v>
      </c>
      <c r="J22" s="97" t="s">
        <v>5584</v>
      </c>
      <c r="K22" s="193" t="s">
        <v>5585</v>
      </c>
      <c r="L22" s="193" t="s">
        <v>5585</v>
      </c>
      <c r="M22" s="91" t="s">
        <v>5586</v>
      </c>
      <c r="N22" s="91" t="s">
        <v>5586</v>
      </c>
      <c r="O22" s="183">
        <v>46039.0</v>
      </c>
      <c r="P22" s="786">
        <v>46054.0</v>
      </c>
      <c r="Q22" s="76" t="s">
        <v>124</v>
      </c>
      <c r="R22" s="83" t="s">
        <v>9247</v>
      </c>
      <c r="S22" s="83" t="s">
        <v>9248</v>
      </c>
      <c r="T22" s="83">
        <v>1.0</v>
      </c>
      <c r="U22" s="83" t="s">
        <v>251</v>
      </c>
      <c r="V22" s="83" t="s">
        <v>195</v>
      </c>
      <c r="X22" s="83" t="s">
        <v>128</v>
      </c>
      <c r="Y22" s="74"/>
      <c r="Z22" s="792"/>
      <c r="AA22" s="83" t="s">
        <v>302</v>
      </c>
      <c r="AB22" s="83"/>
      <c r="AC22" s="83" t="s">
        <v>1035</v>
      </c>
      <c r="AD22" s="83"/>
      <c r="AE22" s="83"/>
      <c r="AF22" s="88" t="s">
        <v>9295</v>
      </c>
    </row>
    <row r="23" ht="22.5" customHeight="1">
      <c r="A23" s="76" t="s">
        <v>9211</v>
      </c>
      <c r="B23" s="78">
        <v>46078.0</v>
      </c>
      <c r="C23" s="76" t="s">
        <v>9213</v>
      </c>
      <c r="D23" s="91" t="s">
        <v>83</v>
      </c>
      <c r="E23" s="91" t="s">
        <v>104</v>
      </c>
      <c r="F23" s="76">
        <v>19.0</v>
      </c>
      <c r="G23" s="178">
        <v>46064.0</v>
      </c>
      <c r="H23" s="91">
        <v>10506.0</v>
      </c>
      <c r="I23" s="91" t="s">
        <v>5588</v>
      </c>
      <c r="J23" s="97" t="s">
        <v>5589</v>
      </c>
      <c r="K23" s="193" t="s">
        <v>5590</v>
      </c>
      <c r="L23" s="193" t="s">
        <v>5590</v>
      </c>
      <c r="M23" s="91" t="s">
        <v>5591</v>
      </c>
      <c r="N23" s="91" t="s">
        <v>5591</v>
      </c>
      <c r="O23" s="183">
        <v>46040.0</v>
      </c>
      <c r="P23" s="786">
        <v>46054.0</v>
      </c>
      <c r="Q23" s="76" t="s">
        <v>95</v>
      </c>
      <c r="R23" s="83" t="s">
        <v>9247</v>
      </c>
      <c r="S23" s="83" t="s">
        <v>9248</v>
      </c>
      <c r="T23" s="83">
        <v>0.0</v>
      </c>
      <c r="U23" s="83" t="s">
        <v>126</v>
      </c>
      <c r="V23" s="83" t="s">
        <v>195</v>
      </c>
      <c r="X23" s="83" t="s">
        <v>128</v>
      </c>
      <c r="Y23" s="74"/>
      <c r="Z23" s="792"/>
      <c r="AA23" s="83" t="s">
        <v>302</v>
      </c>
      <c r="AB23" s="83"/>
      <c r="AC23" s="83" t="s">
        <v>1035</v>
      </c>
      <c r="AD23" s="83"/>
      <c r="AE23" s="83"/>
      <c r="AF23" s="88" t="s">
        <v>9295</v>
      </c>
    </row>
    <row r="24" ht="22.5" customHeight="1">
      <c r="A24" s="76" t="s">
        <v>9211</v>
      </c>
      <c r="B24" s="78">
        <v>46078.0</v>
      </c>
      <c r="C24" s="76" t="s">
        <v>9213</v>
      </c>
      <c r="D24" s="91" t="s">
        <v>83</v>
      </c>
      <c r="E24" s="91" t="s">
        <v>104</v>
      </c>
      <c r="F24" s="76">
        <v>20.0</v>
      </c>
      <c r="G24" s="178">
        <v>46064.0</v>
      </c>
      <c r="H24" s="91">
        <v>10508.0</v>
      </c>
      <c r="I24" s="91" t="s">
        <v>5593</v>
      </c>
      <c r="J24" s="97" t="s">
        <v>5594</v>
      </c>
      <c r="K24" s="193" t="s">
        <v>5595</v>
      </c>
      <c r="L24" s="193" t="s">
        <v>5595</v>
      </c>
      <c r="M24" s="91" t="s">
        <v>5596</v>
      </c>
      <c r="N24" s="91" t="s">
        <v>5596</v>
      </c>
      <c r="O24" s="183">
        <v>46040.0</v>
      </c>
      <c r="P24" s="786">
        <v>46054.0</v>
      </c>
      <c r="Q24" s="76" t="s">
        <v>124</v>
      </c>
      <c r="R24" s="83" t="s">
        <v>9247</v>
      </c>
      <c r="S24" s="83" t="s">
        <v>9248</v>
      </c>
      <c r="T24" s="83">
        <v>1.0</v>
      </c>
      <c r="U24" s="83" t="s">
        <v>251</v>
      </c>
      <c r="V24" s="83" t="s">
        <v>195</v>
      </c>
      <c r="X24" s="83" t="s">
        <v>128</v>
      </c>
      <c r="Y24" s="74"/>
      <c r="Z24" s="792"/>
      <c r="AA24" s="83" t="s">
        <v>302</v>
      </c>
      <c r="AB24" s="83"/>
      <c r="AC24" s="83" t="s">
        <v>1035</v>
      </c>
      <c r="AD24" s="83"/>
      <c r="AE24" s="83"/>
      <c r="AF24" s="88" t="s">
        <v>9295</v>
      </c>
    </row>
    <row r="25" ht="22.5" customHeight="1">
      <c r="A25" s="76" t="s">
        <v>9211</v>
      </c>
      <c r="B25" s="78">
        <v>46078.0</v>
      </c>
      <c r="C25" s="76" t="s">
        <v>9213</v>
      </c>
      <c r="D25" s="91" t="s">
        <v>83</v>
      </c>
      <c r="E25" s="91" t="s">
        <v>104</v>
      </c>
      <c r="F25" s="76">
        <v>21.0</v>
      </c>
      <c r="G25" s="178">
        <v>46064.0</v>
      </c>
      <c r="H25" s="91">
        <v>10509.0</v>
      </c>
      <c r="I25" s="91" t="s">
        <v>5599</v>
      </c>
      <c r="J25" s="97" t="s">
        <v>5600</v>
      </c>
      <c r="K25" s="193" t="s">
        <v>5600</v>
      </c>
      <c r="L25" s="193" t="s">
        <v>5600</v>
      </c>
      <c r="M25" s="91" t="s">
        <v>5601</v>
      </c>
      <c r="N25" s="91" t="s">
        <v>5601</v>
      </c>
      <c r="O25" s="183">
        <v>46040.0</v>
      </c>
      <c r="P25" s="786">
        <v>46054.0</v>
      </c>
      <c r="Q25" s="76" t="s">
        <v>222</v>
      </c>
      <c r="R25" s="83" t="s">
        <v>9247</v>
      </c>
      <c r="S25" s="83" t="s">
        <v>9248</v>
      </c>
      <c r="T25" s="83">
        <v>1.0</v>
      </c>
      <c r="U25" s="83" t="s">
        <v>251</v>
      </c>
      <c r="V25" s="83" t="s">
        <v>195</v>
      </c>
      <c r="X25" s="83" t="s">
        <v>128</v>
      </c>
      <c r="Y25" s="74"/>
      <c r="Z25" s="792"/>
      <c r="AA25" s="83" t="s">
        <v>302</v>
      </c>
      <c r="AB25" s="83"/>
      <c r="AC25" s="83" t="s">
        <v>1035</v>
      </c>
      <c r="AD25" s="83"/>
      <c r="AE25" s="83"/>
      <c r="AF25" s="88" t="s">
        <v>9295</v>
      </c>
    </row>
    <row r="26" ht="22.5" customHeight="1">
      <c r="A26" s="76" t="s">
        <v>9211</v>
      </c>
      <c r="B26" s="78">
        <v>46078.0</v>
      </c>
      <c r="C26" s="76" t="s">
        <v>9213</v>
      </c>
      <c r="D26" s="91" t="s">
        <v>83</v>
      </c>
      <c r="E26" s="91" t="s">
        <v>104</v>
      </c>
      <c r="F26" s="76">
        <v>22.0</v>
      </c>
      <c r="G26" s="178">
        <v>46064.0</v>
      </c>
      <c r="H26" s="91">
        <v>10510.0</v>
      </c>
      <c r="I26" s="91" t="s">
        <v>5606</v>
      </c>
      <c r="J26" s="97" t="s">
        <v>5608</v>
      </c>
      <c r="K26" s="193" t="s">
        <v>5609</v>
      </c>
      <c r="L26" s="193" t="s">
        <v>5609</v>
      </c>
      <c r="M26" s="91" t="s">
        <v>5611</v>
      </c>
      <c r="N26" s="91" t="s">
        <v>9363</v>
      </c>
      <c r="O26" s="183">
        <v>46040.0</v>
      </c>
      <c r="P26" s="786">
        <v>46054.0</v>
      </c>
      <c r="Q26" s="76" t="s">
        <v>124</v>
      </c>
      <c r="R26" s="83" t="s">
        <v>9247</v>
      </c>
      <c r="S26" s="83" t="s">
        <v>9248</v>
      </c>
      <c r="T26" s="83">
        <v>1.0</v>
      </c>
      <c r="U26" s="83" t="s">
        <v>251</v>
      </c>
      <c r="V26" s="83" t="s">
        <v>145</v>
      </c>
      <c r="X26" s="83" t="s">
        <v>101</v>
      </c>
      <c r="Y26" s="74"/>
      <c r="Z26" s="792"/>
      <c r="AA26" s="83" t="s">
        <v>131</v>
      </c>
      <c r="AB26" s="83"/>
      <c r="AC26" s="83" t="s">
        <v>1035</v>
      </c>
      <c r="AD26" s="83"/>
      <c r="AE26" s="83"/>
      <c r="AF26" s="88" t="s">
        <v>9295</v>
      </c>
    </row>
    <row r="27" ht="22.5" customHeight="1">
      <c r="A27" s="76" t="s">
        <v>9211</v>
      </c>
      <c r="B27" s="78">
        <v>46078.0</v>
      </c>
      <c r="C27" s="76" t="s">
        <v>9213</v>
      </c>
      <c r="D27" s="91" t="s">
        <v>83</v>
      </c>
      <c r="E27" s="91" t="s">
        <v>104</v>
      </c>
      <c r="F27" s="76">
        <v>23.0</v>
      </c>
      <c r="G27" s="178">
        <v>46064.0</v>
      </c>
      <c r="H27" s="76" t="s">
        <v>9374</v>
      </c>
      <c r="I27" s="76" t="s">
        <v>5613</v>
      </c>
      <c r="J27" s="88" t="s">
        <v>5614</v>
      </c>
      <c r="K27" s="96" t="s">
        <v>5615</v>
      </c>
      <c r="L27" s="96" t="s">
        <v>5615</v>
      </c>
      <c r="M27" s="76" t="s">
        <v>5616</v>
      </c>
      <c r="N27" s="76" t="s">
        <v>5616</v>
      </c>
      <c r="O27" s="92">
        <v>46064.0</v>
      </c>
      <c r="P27" s="786">
        <v>46078.0</v>
      </c>
      <c r="Q27" s="76" t="s">
        <v>143</v>
      </c>
      <c r="R27" s="83" t="s">
        <v>9247</v>
      </c>
      <c r="S27" s="83" t="s">
        <v>9248</v>
      </c>
      <c r="T27" s="83">
        <v>1.0</v>
      </c>
      <c r="U27" s="83" t="s">
        <v>126</v>
      </c>
      <c r="V27" s="83" t="s">
        <v>145</v>
      </c>
      <c r="X27" s="83" t="s">
        <v>101</v>
      </c>
      <c r="Y27" s="74"/>
      <c r="Z27" s="792"/>
      <c r="AA27" s="83" t="s">
        <v>131</v>
      </c>
      <c r="AB27" s="83"/>
      <c r="AC27" s="83" t="s">
        <v>1035</v>
      </c>
      <c r="AD27" s="83"/>
      <c r="AE27" s="83"/>
      <c r="AF27" s="88"/>
    </row>
    <row r="28" ht="22.5" customHeight="1">
      <c r="A28" s="76" t="s">
        <v>9211</v>
      </c>
      <c r="B28" s="78">
        <v>46078.0</v>
      </c>
      <c r="C28" s="76" t="s">
        <v>9213</v>
      </c>
      <c r="D28" s="91" t="s">
        <v>83</v>
      </c>
      <c r="E28" s="91" t="s">
        <v>104</v>
      </c>
      <c r="F28" s="76">
        <v>24.0</v>
      </c>
      <c r="G28" s="178">
        <v>46065.0</v>
      </c>
      <c r="H28" s="76" t="s">
        <v>9385</v>
      </c>
      <c r="I28" s="76" t="s">
        <v>5618</v>
      </c>
      <c r="J28" s="88" t="s">
        <v>5619</v>
      </c>
      <c r="K28" s="96" t="s">
        <v>5620</v>
      </c>
      <c r="L28" s="96" t="s">
        <v>5620</v>
      </c>
      <c r="M28" s="76" t="s">
        <v>5621</v>
      </c>
      <c r="N28" s="76" t="s">
        <v>5621</v>
      </c>
      <c r="O28" s="92">
        <v>46064.0</v>
      </c>
      <c r="P28" s="786">
        <v>46078.0</v>
      </c>
      <c r="Q28" s="76" t="s">
        <v>124</v>
      </c>
      <c r="R28" s="83" t="s">
        <v>9247</v>
      </c>
      <c r="S28" s="83" t="s">
        <v>9248</v>
      </c>
      <c r="T28" s="83">
        <v>1.0</v>
      </c>
      <c r="U28" s="83" t="s">
        <v>251</v>
      </c>
      <c r="V28" s="83" t="s">
        <v>145</v>
      </c>
      <c r="X28" s="83" t="s">
        <v>101</v>
      </c>
      <c r="Y28" s="74"/>
      <c r="Z28" s="792"/>
      <c r="AA28" s="83" t="s">
        <v>131</v>
      </c>
      <c r="AB28" s="83"/>
      <c r="AC28" s="83" t="s">
        <v>1035</v>
      </c>
      <c r="AD28" s="83"/>
      <c r="AE28" s="83"/>
      <c r="AF28" s="88"/>
    </row>
    <row r="29" ht="22.5" customHeight="1">
      <c r="A29" s="76" t="s">
        <v>9211</v>
      </c>
      <c r="B29" s="78">
        <v>46078.0</v>
      </c>
      <c r="C29" s="76" t="s">
        <v>9213</v>
      </c>
      <c r="D29" s="91" t="s">
        <v>83</v>
      </c>
      <c r="E29" s="91" t="s">
        <v>104</v>
      </c>
      <c r="F29" s="76">
        <v>25.0</v>
      </c>
      <c r="G29" s="178">
        <v>46065.0</v>
      </c>
      <c r="H29" s="76" t="s">
        <v>9394</v>
      </c>
      <c r="I29" s="76" t="s">
        <v>5623</v>
      </c>
      <c r="J29" s="88" t="s">
        <v>5624</v>
      </c>
      <c r="K29" s="96" t="s">
        <v>5626</v>
      </c>
      <c r="L29" s="96" t="s">
        <v>5626</v>
      </c>
      <c r="M29" s="76" t="s">
        <v>5628</v>
      </c>
      <c r="N29" s="76" t="s">
        <v>9396</v>
      </c>
      <c r="O29" s="92">
        <v>46065.0</v>
      </c>
      <c r="P29" s="786">
        <v>46078.0</v>
      </c>
      <c r="Q29" s="76" t="s">
        <v>461</v>
      </c>
      <c r="R29" s="83" t="s">
        <v>9247</v>
      </c>
      <c r="S29" s="83" t="s">
        <v>9248</v>
      </c>
      <c r="T29" s="83">
        <v>1.0</v>
      </c>
      <c r="U29" s="83" t="s">
        <v>126</v>
      </c>
      <c r="V29" s="83" t="s">
        <v>145</v>
      </c>
      <c r="X29" s="83" t="s">
        <v>101</v>
      </c>
      <c r="Y29" s="74"/>
      <c r="Z29" s="792"/>
      <c r="AA29" s="83" t="s">
        <v>131</v>
      </c>
      <c r="AB29" s="83"/>
      <c r="AC29" s="83" t="s">
        <v>1035</v>
      </c>
      <c r="AD29" s="83"/>
      <c r="AE29" s="83"/>
      <c r="AF29" s="88"/>
    </row>
    <row r="30" ht="22.5" customHeight="1">
      <c r="A30" s="76" t="s">
        <v>9211</v>
      </c>
      <c r="B30" s="78">
        <v>46078.0</v>
      </c>
      <c r="C30" s="76" t="s">
        <v>9213</v>
      </c>
      <c r="D30" s="91" t="s">
        <v>83</v>
      </c>
      <c r="E30" s="91" t="s">
        <v>104</v>
      </c>
      <c r="F30" s="76">
        <v>26.0</v>
      </c>
      <c r="G30" s="178">
        <v>46065.0</v>
      </c>
      <c r="H30" s="76" t="s">
        <v>9405</v>
      </c>
      <c r="I30" s="76" t="s">
        <v>5634</v>
      </c>
      <c r="J30" s="88" t="s">
        <v>5635</v>
      </c>
      <c r="K30" s="96" t="s">
        <v>5635</v>
      </c>
      <c r="L30" s="96" t="s">
        <v>5635</v>
      </c>
      <c r="M30" s="76" t="s">
        <v>5636</v>
      </c>
      <c r="N30" s="76" t="s">
        <v>5636</v>
      </c>
      <c r="O30" s="92">
        <v>46065.0</v>
      </c>
      <c r="P30" s="786">
        <v>46078.0</v>
      </c>
      <c r="Q30" s="76" t="s">
        <v>340</v>
      </c>
      <c r="R30" s="83" t="s">
        <v>9247</v>
      </c>
      <c r="S30" s="83" t="s">
        <v>9248</v>
      </c>
      <c r="T30" s="83">
        <v>1.0</v>
      </c>
      <c r="U30" s="83" t="s">
        <v>251</v>
      </c>
      <c r="V30" s="83" t="s">
        <v>145</v>
      </c>
      <c r="X30" s="83" t="s">
        <v>101</v>
      </c>
      <c r="Y30" s="74"/>
      <c r="Z30" s="792"/>
      <c r="AA30" s="83" t="s">
        <v>131</v>
      </c>
      <c r="AB30" s="788" t="s">
        <v>392</v>
      </c>
      <c r="AC30" s="83" t="s">
        <v>1035</v>
      </c>
      <c r="AD30" s="83"/>
      <c r="AE30" s="83"/>
      <c r="AF30" s="97"/>
    </row>
    <row r="31" ht="22.5" customHeight="1">
      <c r="A31" s="76" t="s">
        <v>9211</v>
      </c>
      <c r="B31" s="78">
        <v>46077.0</v>
      </c>
      <c r="C31" s="76" t="s">
        <v>9213</v>
      </c>
      <c r="D31" s="91" t="s">
        <v>83</v>
      </c>
      <c r="E31" s="91" t="s">
        <v>104</v>
      </c>
      <c r="F31" s="76">
        <v>27.0</v>
      </c>
      <c r="G31" s="178">
        <v>46065.0</v>
      </c>
      <c r="H31" s="76" t="s">
        <v>3149</v>
      </c>
      <c r="I31" s="76" t="s">
        <v>2538</v>
      </c>
      <c r="J31" s="88" t="s">
        <v>2539</v>
      </c>
      <c r="K31" s="96" t="s">
        <v>2539</v>
      </c>
      <c r="L31" s="96" t="s">
        <v>2539</v>
      </c>
      <c r="M31" s="76" t="s">
        <v>2540</v>
      </c>
      <c r="N31" s="76" t="s">
        <v>3151</v>
      </c>
      <c r="O31" s="92">
        <v>46065.0</v>
      </c>
      <c r="P31" s="786">
        <v>46078.0</v>
      </c>
      <c r="Q31" s="76" t="s">
        <v>461</v>
      </c>
      <c r="R31" s="83" t="s">
        <v>512</v>
      </c>
      <c r="S31" s="83" t="s">
        <v>509</v>
      </c>
      <c r="T31" s="83">
        <v>3.0</v>
      </c>
      <c r="U31" s="83" t="s">
        <v>99</v>
      </c>
      <c r="V31" s="83" t="s">
        <v>145</v>
      </c>
      <c r="X31" s="83" t="s">
        <v>101</v>
      </c>
      <c r="Y31" s="74"/>
      <c r="Z31" s="792"/>
      <c r="AA31" s="83" t="s">
        <v>105</v>
      </c>
      <c r="AB31" s="83"/>
      <c r="AC31" s="83" t="s">
        <v>512</v>
      </c>
      <c r="AD31" s="789">
        <v>708000.0</v>
      </c>
      <c r="AE31" s="293"/>
      <c r="AF31" s="97"/>
    </row>
    <row r="32" ht="22.5" customHeight="1">
      <c r="A32" s="76" t="s">
        <v>9211</v>
      </c>
      <c r="B32" s="78">
        <v>46078.0</v>
      </c>
      <c r="C32" s="76" t="s">
        <v>9213</v>
      </c>
      <c r="D32" s="91" t="s">
        <v>83</v>
      </c>
      <c r="E32" s="91" t="s">
        <v>104</v>
      </c>
      <c r="F32" s="76">
        <v>28.0</v>
      </c>
      <c r="G32" s="178">
        <v>46065.0</v>
      </c>
      <c r="H32" s="76" t="s">
        <v>9426</v>
      </c>
      <c r="I32" s="76" t="s">
        <v>5637</v>
      </c>
      <c r="J32" s="88" t="s">
        <v>5638</v>
      </c>
      <c r="K32" s="96" t="s">
        <v>154</v>
      </c>
      <c r="L32" s="96" t="s">
        <v>154</v>
      </c>
      <c r="M32" s="76" t="s">
        <v>5639</v>
      </c>
      <c r="N32" s="76" t="s">
        <v>5639</v>
      </c>
      <c r="O32" s="92">
        <v>46065.0</v>
      </c>
      <c r="P32" s="786">
        <v>46078.0</v>
      </c>
      <c r="Q32" s="76" t="s">
        <v>124</v>
      </c>
      <c r="R32" s="83" t="s">
        <v>9247</v>
      </c>
      <c r="S32" s="83" t="s">
        <v>9248</v>
      </c>
      <c r="T32" s="83">
        <v>1.0</v>
      </c>
      <c r="U32" s="83" t="s">
        <v>126</v>
      </c>
      <c r="V32" s="83" t="s">
        <v>195</v>
      </c>
      <c r="X32" s="83" t="s">
        <v>128</v>
      </c>
      <c r="Y32" s="74"/>
      <c r="Z32" s="792"/>
      <c r="AA32" s="83" t="s">
        <v>131</v>
      </c>
      <c r="AB32" s="83"/>
      <c r="AC32" s="83" t="s">
        <v>1035</v>
      </c>
      <c r="AD32" s="83"/>
      <c r="AE32" s="83"/>
      <c r="AF32" s="97"/>
    </row>
    <row r="33" ht="22.5" customHeight="1">
      <c r="A33" s="76" t="s">
        <v>9211</v>
      </c>
      <c r="B33" s="78">
        <v>46077.0</v>
      </c>
      <c r="C33" s="76" t="s">
        <v>9213</v>
      </c>
      <c r="D33" s="91" t="s">
        <v>83</v>
      </c>
      <c r="E33" s="91" t="s">
        <v>104</v>
      </c>
      <c r="F33" s="76">
        <v>29.0</v>
      </c>
      <c r="G33" s="178">
        <v>46065.0</v>
      </c>
      <c r="H33" s="76" t="s">
        <v>3419</v>
      </c>
      <c r="I33" s="76" t="s">
        <v>2462</v>
      </c>
      <c r="J33" s="88" t="s">
        <v>2464</v>
      </c>
      <c r="K33" s="96" t="s">
        <v>2465</v>
      </c>
      <c r="L33" s="96" t="s">
        <v>2465</v>
      </c>
      <c r="M33" s="76" t="s">
        <v>2466</v>
      </c>
      <c r="N33" s="76" t="s">
        <v>2466</v>
      </c>
      <c r="O33" s="92">
        <v>46065.0</v>
      </c>
      <c r="P33" s="786">
        <v>46078.0</v>
      </c>
      <c r="Q33" s="76" t="s">
        <v>582</v>
      </c>
      <c r="R33" s="83" t="s">
        <v>959</v>
      </c>
      <c r="S33" s="83" t="s">
        <v>509</v>
      </c>
      <c r="T33" s="83">
        <v>3.0</v>
      </c>
      <c r="U33" s="83" t="s">
        <v>99</v>
      </c>
      <c r="V33" s="83" t="s">
        <v>145</v>
      </c>
      <c r="X33" s="83" t="s">
        <v>101</v>
      </c>
      <c r="Y33" s="74"/>
      <c r="Z33" s="792"/>
      <c r="AA33" s="83" t="s">
        <v>105</v>
      </c>
      <c r="AB33" s="83"/>
      <c r="AC33" s="83" t="s">
        <v>959</v>
      </c>
      <c r="AD33" s="789">
        <v>1683053.0</v>
      </c>
      <c r="AE33" s="293"/>
      <c r="AF33" s="97"/>
    </row>
    <row r="34" ht="22.5" customHeight="1">
      <c r="A34" s="76" t="s">
        <v>9211</v>
      </c>
      <c r="B34" s="78">
        <v>46078.0</v>
      </c>
      <c r="C34" s="76" t="s">
        <v>9213</v>
      </c>
      <c r="D34" s="91" t="s">
        <v>83</v>
      </c>
      <c r="E34" s="91" t="s">
        <v>104</v>
      </c>
      <c r="F34" s="76">
        <v>30.0</v>
      </c>
      <c r="G34" s="178">
        <v>46066.0</v>
      </c>
      <c r="H34" s="76" t="s">
        <v>9447</v>
      </c>
      <c r="I34" s="76" t="s">
        <v>5641</v>
      </c>
      <c r="J34" s="88" t="s">
        <v>5642</v>
      </c>
      <c r="K34" s="96" t="s">
        <v>5643</v>
      </c>
      <c r="L34" s="96" t="s">
        <v>5643</v>
      </c>
      <c r="M34" s="76" t="s">
        <v>5644</v>
      </c>
      <c r="N34" s="76" t="s">
        <v>5644</v>
      </c>
      <c r="O34" s="92">
        <v>46066.0</v>
      </c>
      <c r="P34" s="786">
        <v>46079.0</v>
      </c>
      <c r="Q34" s="76" t="s">
        <v>124</v>
      </c>
      <c r="R34" s="83" t="s">
        <v>9247</v>
      </c>
      <c r="S34" s="83" t="s">
        <v>9248</v>
      </c>
      <c r="T34" s="83">
        <v>1.0</v>
      </c>
      <c r="U34" s="83" t="s">
        <v>350</v>
      </c>
      <c r="V34" s="83" t="s">
        <v>145</v>
      </c>
      <c r="X34" s="83" t="s">
        <v>101</v>
      </c>
      <c r="Y34" s="74"/>
      <c r="Z34" s="792"/>
      <c r="AA34" s="83" t="s">
        <v>283</v>
      </c>
      <c r="AB34" s="83"/>
      <c r="AC34" s="83" t="s">
        <v>1035</v>
      </c>
      <c r="AD34" s="83"/>
      <c r="AE34" s="83"/>
      <c r="AF34" s="97"/>
    </row>
    <row r="35" ht="22.5" customHeight="1">
      <c r="A35" s="76" t="s">
        <v>9211</v>
      </c>
      <c r="B35" s="176">
        <v>46077.0</v>
      </c>
      <c r="C35" s="76" t="s">
        <v>9213</v>
      </c>
      <c r="D35" s="91" t="s">
        <v>83</v>
      </c>
      <c r="E35" s="91" t="s">
        <v>104</v>
      </c>
      <c r="F35" s="76">
        <v>31.0</v>
      </c>
      <c r="G35" s="178">
        <v>46067.0</v>
      </c>
      <c r="H35" s="76" t="s">
        <v>3282</v>
      </c>
      <c r="I35" s="76" t="s">
        <v>2248</v>
      </c>
      <c r="J35" s="88" t="s">
        <v>2249</v>
      </c>
      <c r="K35" s="96" t="s">
        <v>2249</v>
      </c>
      <c r="L35" s="96" t="s">
        <v>2249</v>
      </c>
      <c r="M35" s="76" t="s">
        <v>2254</v>
      </c>
      <c r="N35" s="76" t="s">
        <v>2254</v>
      </c>
      <c r="O35" s="92">
        <v>46067.0</v>
      </c>
      <c r="P35" s="786">
        <v>46080.0</v>
      </c>
      <c r="Q35" s="76" t="s">
        <v>424</v>
      </c>
      <c r="R35" s="83" t="s">
        <v>9247</v>
      </c>
      <c r="S35" s="83" t="s">
        <v>9248</v>
      </c>
      <c r="T35" s="83">
        <v>1.0</v>
      </c>
      <c r="U35" s="83" t="s">
        <v>350</v>
      </c>
      <c r="V35" s="83" t="s">
        <v>145</v>
      </c>
      <c r="X35" s="83" t="s">
        <v>101</v>
      </c>
      <c r="Y35" s="83" t="s">
        <v>9464</v>
      </c>
      <c r="Z35" s="792"/>
      <c r="AA35" s="83" t="s">
        <v>5143</v>
      </c>
      <c r="AB35" s="83"/>
      <c r="AC35" s="83" t="s">
        <v>1035</v>
      </c>
      <c r="AD35" s="83"/>
      <c r="AE35" s="83"/>
      <c r="AF35" s="97"/>
    </row>
    <row r="36" ht="22.5" customHeight="1">
      <c r="A36" s="76" t="s">
        <v>9211</v>
      </c>
      <c r="B36" s="78">
        <v>46078.0</v>
      </c>
      <c r="C36" s="76" t="s">
        <v>9213</v>
      </c>
      <c r="D36" s="91" t="s">
        <v>83</v>
      </c>
      <c r="E36" s="91" t="s">
        <v>104</v>
      </c>
      <c r="F36" s="76">
        <v>32.0</v>
      </c>
      <c r="G36" s="178">
        <v>46068.0</v>
      </c>
      <c r="H36" s="76" t="s">
        <v>9465</v>
      </c>
      <c r="I36" s="761" t="s">
        <v>5521</v>
      </c>
      <c r="J36" s="88" t="s">
        <v>5522</v>
      </c>
      <c r="K36" s="96" t="s">
        <v>5523</v>
      </c>
      <c r="L36" s="96" t="s">
        <v>5523</v>
      </c>
      <c r="M36" s="76" t="s">
        <v>5524</v>
      </c>
      <c r="N36" s="76" t="s">
        <v>5524</v>
      </c>
      <c r="O36" s="92">
        <v>46067.0</v>
      </c>
      <c r="P36" s="786">
        <v>46080.0</v>
      </c>
      <c r="Q36" s="76" t="s">
        <v>124</v>
      </c>
      <c r="R36" s="83" t="s">
        <v>9247</v>
      </c>
      <c r="S36" s="83" t="s">
        <v>9248</v>
      </c>
      <c r="T36" s="83">
        <v>1.0</v>
      </c>
      <c r="U36" s="83" t="s">
        <v>251</v>
      </c>
      <c r="V36" s="83" t="s">
        <v>145</v>
      </c>
      <c r="X36" s="83" t="s">
        <v>101</v>
      </c>
      <c r="Y36" s="74"/>
      <c r="Z36" s="792"/>
      <c r="AA36" s="83" t="s">
        <v>131</v>
      </c>
      <c r="AB36" s="83"/>
      <c r="AC36" s="83" t="s">
        <v>1035</v>
      </c>
      <c r="AD36" s="83"/>
      <c r="AE36" s="83"/>
      <c r="AF36" s="97"/>
    </row>
    <row r="37" ht="22.5" customHeight="1">
      <c r="A37" s="76" t="s">
        <v>9211</v>
      </c>
      <c r="B37" s="76" t="s">
        <v>1008</v>
      </c>
      <c r="C37" s="76" t="s">
        <v>9213</v>
      </c>
      <c r="D37" s="91" t="s">
        <v>83</v>
      </c>
      <c r="E37" s="91" t="s">
        <v>104</v>
      </c>
      <c r="F37" s="76">
        <v>33.0</v>
      </c>
      <c r="G37" s="178">
        <v>46069.0</v>
      </c>
      <c r="H37" s="76" t="s">
        <v>1958</v>
      </c>
      <c r="I37" s="76" t="s">
        <v>1959</v>
      </c>
      <c r="J37" s="88" t="s">
        <v>1960</v>
      </c>
      <c r="K37" s="96" t="s">
        <v>1962</v>
      </c>
      <c r="L37" s="96" t="s">
        <v>1962</v>
      </c>
      <c r="M37" s="76" t="s">
        <v>1964</v>
      </c>
      <c r="N37" s="91"/>
      <c r="O37" s="92">
        <v>46069.0</v>
      </c>
      <c r="P37" s="786">
        <v>46083.0</v>
      </c>
      <c r="Q37" s="76" t="s">
        <v>95</v>
      </c>
      <c r="R37" s="83" t="s">
        <v>9247</v>
      </c>
      <c r="S37" s="83" t="s">
        <v>9248</v>
      </c>
      <c r="T37" s="83">
        <v>3.0</v>
      </c>
      <c r="U37" s="83" t="s">
        <v>381</v>
      </c>
      <c r="V37" s="83" t="s">
        <v>381</v>
      </c>
      <c r="X37" s="83" t="s">
        <v>101</v>
      </c>
      <c r="Y37" s="83" t="s">
        <v>9464</v>
      </c>
      <c r="Z37" s="792">
        <v>46077.0</v>
      </c>
      <c r="AA37" s="83" t="s">
        <v>105</v>
      </c>
      <c r="AB37" s="788" t="s">
        <v>509</v>
      </c>
      <c r="AC37" s="83" t="s">
        <v>959</v>
      </c>
      <c r="AD37" s="293">
        <v>1688000.0</v>
      </c>
      <c r="AE37" s="293"/>
      <c r="AF37" s="97"/>
    </row>
    <row r="38" ht="22.5" customHeight="1">
      <c r="A38" s="76" t="s">
        <v>9211</v>
      </c>
      <c r="B38" s="78">
        <v>46078.0</v>
      </c>
      <c r="C38" s="76" t="s">
        <v>9213</v>
      </c>
      <c r="D38" s="91" t="s">
        <v>83</v>
      </c>
      <c r="E38" s="91" t="s">
        <v>104</v>
      </c>
      <c r="F38" s="76">
        <v>34.0</v>
      </c>
      <c r="G38" s="178">
        <v>46069.0</v>
      </c>
      <c r="H38" s="76" t="s">
        <v>9485</v>
      </c>
      <c r="I38" s="76" t="s">
        <v>5526</v>
      </c>
      <c r="J38" s="88" t="s">
        <v>5527</v>
      </c>
      <c r="K38" s="96" t="s">
        <v>5528</v>
      </c>
      <c r="L38" s="96" t="s">
        <v>5528</v>
      </c>
      <c r="M38" s="76" t="s">
        <v>5529</v>
      </c>
      <c r="N38" s="76" t="s">
        <v>9486</v>
      </c>
      <c r="O38" s="92">
        <v>46069.0</v>
      </c>
      <c r="P38" s="786">
        <v>46083.0</v>
      </c>
      <c r="Q38" s="76" t="s">
        <v>143</v>
      </c>
      <c r="R38" s="83" t="s">
        <v>9247</v>
      </c>
      <c r="S38" s="83" t="s">
        <v>9248</v>
      </c>
      <c r="T38" s="83">
        <v>1.0</v>
      </c>
      <c r="U38" s="83" t="s">
        <v>99</v>
      </c>
      <c r="V38" s="83" t="s">
        <v>145</v>
      </c>
      <c r="X38" s="83" t="s">
        <v>101</v>
      </c>
      <c r="Y38" s="74"/>
      <c r="Z38" s="792"/>
      <c r="AA38" s="83" t="s">
        <v>664</v>
      </c>
      <c r="AB38" s="788" t="s">
        <v>392</v>
      </c>
      <c r="AC38" s="83" t="s">
        <v>1035</v>
      </c>
      <c r="AD38" s="83"/>
      <c r="AE38" s="83"/>
      <c r="AF38" s="97"/>
    </row>
    <row r="39" ht="22.5" customHeight="1">
      <c r="A39" s="76" t="s">
        <v>9211</v>
      </c>
      <c r="B39" s="176">
        <v>46077.0</v>
      </c>
      <c r="C39" s="76" t="s">
        <v>9213</v>
      </c>
      <c r="D39" s="91" t="s">
        <v>83</v>
      </c>
      <c r="E39" s="91" t="s">
        <v>104</v>
      </c>
      <c r="F39" s="76">
        <v>35.0</v>
      </c>
      <c r="G39" s="178">
        <v>46069.0</v>
      </c>
      <c r="H39" s="76" t="s">
        <v>9492</v>
      </c>
      <c r="I39" s="76" t="s">
        <v>5422</v>
      </c>
      <c r="J39" s="88" t="s">
        <v>2783</v>
      </c>
      <c r="K39" s="96" t="s">
        <v>5423</v>
      </c>
      <c r="L39" s="96" t="s">
        <v>5423</v>
      </c>
      <c r="M39" s="76" t="s">
        <v>5424</v>
      </c>
      <c r="N39" s="91"/>
      <c r="O39" s="92">
        <v>46069.0</v>
      </c>
      <c r="P39" s="786">
        <v>46083.0</v>
      </c>
      <c r="Q39" s="76" t="s">
        <v>143</v>
      </c>
      <c r="R39" s="83" t="s">
        <v>9247</v>
      </c>
      <c r="S39" s="83" t="s">
        <v>9248</v>
      </c>
      <c r="T39" s="83">
        <v>2.0</v>
      </c>
      <c r="U39" s="83" t="s">
        <v>251</v>
      </c>
      <c r="V39" s="83" t="s">
        <v>145</v>
      </c>
      <c r="X39" s="83" t="s">
        <v>101</v>
      </c>
      <c r="Y39" s="74"/>
      <c r="Z39" s="792"/>
      <c r="AA39" s="83" t="s">
        <v>1043</v>
      </c>
      <c r="AB39" s="788" t="s">
        <v>509</v>
      </c>
      <c r="AC39" s="83" t="s">
        <v>1035</v>
      </c>
      <c r="AD39" s="83"/>
      <c r="AE39" s="83"/>
      <c r="AF39" s="97"/>
    </row>
    <row r="40" ht="22.5" customHeight="1">
      <c r="A40" s="76" t="s">
        <v>9211</v>
      </c>
      <c r="B40" s="176">
        <v>46077.0</v>
      </c>
      <c r="C40" s="76" t="s">
        <v>9213</v>
      </c>
      <c r="D40" s="91" t="s">
        <v>83</v>
      </c>
      <c r="E40" s="91" t="s">
        <v>104</v>
      </c>
      <c r="F40" s="76">
        <v>36.0</v>
      </c>
      <c r="G40" s="178">
        <v>46069.0</v>
      </c>
      <c r="H40" s="76" t="s">
        <v>1890</v>
      </c>
      <c r="I40" s="76" t="s">
        <v>1891</v>
      </c>
      <c r="J40" s="88" t="s">
        <v>1892</v>
      </c>
      <c r="K40" s="96" t="s">
        <v>1893</v>
      </c>
      <c r="L40" s="96" t="s">
        <v>1893</v>
      </c>
      <c r="M40" s="76" t="s">
        <v>1894</v>
      </c>
      <c r="N40" s="76" t="s">
        <v>1895</v>
      </c>
      <c r="O40" s="92">
        <v>46069.0</v>
      </c>
      <c r="P40" s="786">
        <v>46083.0</v>
      </c>
      <c r="Q40" s="76" t="s">
        <v>124</v>
      </c>
      <c r="R40" s="83" t="s">
        <v>9247</v>
      </c>
      <c r="S40" s="83" t="s">
        <v>9248</v>
      </c>
      <c r="T40" s="83">
        <v>2.0</v>
      </c>
      <c r="U40" s="83" t="s">
        <v>292</v>
      </c>
      <c r="V40" s="83" t="s">
        <v>145</v>
      </c>
      <c r="X40" s="83" t="s">
        <v>101</v>
      </c>
      <c r="Y40" s="74"/>
      <c r="Z40" s="792"/>
      <c r="AA40" s="83" t="s">
        <v>283</v>
      </c>
      <c r="AB40" s="788" t="s">
        <v>509</v>
      </c>
      <c r="AC40" s="83" t="s">
        <v>1035</v>
      </c>
      <c r="AD40" s="83"/>
      <c r="AE40" s="83"/>
      <c r="AF40" s="97"/>
    </row>
    <row r="41" ht="22.5" customHeight="1">
      <c r="A41" s="76" t="s">
        <v>9211</v>
      </c>
      <c r="B41" s="78">
        <v>46078.0</v>
      </c>
      <c r="C41" s="76" t="s">
        <v>9213</v>
      </c>
      <c r="D41" s="91" t="s">
        <v>83</v>
      </c>
      <c r="E41" s="91" t="s">
        <v>104</v>
      </c>
      <c r="F41" s="76">
        <v>37.0</v>
      </c>
      <c r="G41" s="178">
        <v>46070.0</v>
      </c>
      <c r="H41" s="76" t="s">
        <v>9508</v>
      </c>
      <c r="I41" s="76" t="s">
        <v>5532</v>
      </c>
      <c r="J41" s="88" t="s">
        <v>5533</v>
      </c>
      <c r="K41" s="96" t="s">
        <v>5534</v>
      </c>
      <c r="L41" s="96" t="s">
        <v>5534</v>
      </c>
      <c r="M41" s="76" t="s">
        <v>5535</v>
      </c>
      <c r="N41" s="76" t="s">
        <v>5535</v>
      </c>
      <c r="O41" s="92">
        <v>46070.0</v>
      </c>
      <c r="P41" s="786">
        <v>46084.0</v>
      </c>
      <c r="Q41" s="76" t="s">
        <v>124</v>
      </c>
      <c r="R41" s="83" t="s">
        <v>9247</v>
      </c>
      <c r="S41" s="83" t="s">
        <v>9248</v>
      </c>
      <c r="T41" s="83">
        <v>1.0</v>
      </c>
      <c r="U41" s="83" t="s">
        <v>251</v>
      </c>
      <c r="V41" s="83" t="s">
        <v>145</v>
      </c>
      <c r="X41" s="83" t="s">
        <v>101</v>
      </c>
      <c r="Y41" s="74"/>
      <c r="Z41" s="792"/>
      <c r="AA41" s="83" t="s">
        <v>283</v>
      </c>
      <c r="AB41" s="83"/>
      <c r="AC41" s="83" t="s">
        <v>1035</v>
      </c>
      <c r="AD41" s="83"/>
      <c r="AE41" s="83"/>
      <c r="AF41" s="97"/>
    </row>
    <row r="42" ht="22.5" customHeight="1">
      <c r="A42" s="76" t="s">
        <v>9211</v>
      </c>
      <c r="B42" s="78">
        <v>46078.0</v>
      </c>
      <c r="C42" s="76" t="s">
        <v>9213</v>
      </c>
      <c r="D42" s="91" t="s">
        <v>83</v>
      </c>
      <c r="E42" s="91" t="s">
        <v>104</v>
      </c>
      <c r="F42" s="76">
        <v>38.0</v>
      </c>
      <c r="G42" s="178">
        <v>46071.0</v>
      </c>
      <c r="H42" s="76" t="s">
        <v>9511</v>
      </c>
      <c r="I42" s="76" t="s">
        <v>5537</v>
      </c>
      <c r="J42" s="88" t="s">
        <v>5538</v>
      </c>
      <c r="K42" s="96" t="s">
        <v>5538</v>
      </c>
      <c r="L42" s="96" t="s">
        <v>5538</v>
      </c>
      <c r="M42" s="76" t="s">
        <v>5539</v>
      </c>
      <c r="N42" s="76" t="s">
        <v>5539</v>
      </c>
      <c r="O42" s="92">
        <v>46070.0</v>
      </c>
      <c r="P42" s="786">
        <v>46084.0</v>
      </c>
      <c r="Q42" s="76" t="s">
        <v>213</v>
      </c>
      <c r="R42" s="83" t="s">
        <v>9247</v>
      </c>
      <c r="S42" s="83" t="s">
        <v>9248</v>
      </c>
      <c r="T42" s="83">
        <v>1.0</v>
      </c>
      <c r="U42" s="83" t="s">
        <v>99</v>
      </c>
      <c r="V42" s="83" t="s">
        <v>195</v>
      </c>
      <c r="X42" s="83" t="s">
        <v>128</v>
      </c>
      <c r="Y42" s="74"/>
      <c r="Z42" s="792"/>
      <c r="AA42" s="83" t="s">
        <v>3435</v>
      </c>
      <c r="AB42" s="83"/>
      <c r="AC42" s="83" t="s">
        <v>1035</v>
      </c>
      <c r="AD42" s="83"/>
      <c r="AE42" s="83"/>
      <c r="AF42" s="97"/>
    </row>
    <row r="43" ht="22.5" customHeight="1">
      <c r="A43" s="76" t="s">
        <v>9211</v>
      </c>
      <c r="B43" s="78">
        <v>46078.0</v>
      </c>
      <c r="C43" s="76" t="s">
        <v>9213</v>
      </c>
      <c r="D43" s="91" t="s">
        <v>83</v>
      </c>
      <c r="E43" s="91" t="s">
        <v>104</v>
      </c>
      <c r="F43" s="76">
        <v>39.0</v>
      </c>
      <c r="G43" s="178">
        <v>46071.0</v>
      </c>
      <c r="H43" s="76" t="s">
        <v>9516</v>
      </c>
      <c r="I43" s="76" t="s">
        <v>5541</v>
      </c>
      <c r="J43" s="88" t="s">
        <v>5542</v>
      </c>
      <c r="K43" s="96" t="s">
        <v>5543</v>
      </c>
      <c r="L43" s="96" t="s">
        <v>5543</v>
      </c>
      <c r="M43" s="76" t="s">
        <v>5544</v>
      </c>
      <c r="N43" s="76" t="s">
        <v>9520</v>
      </c>
      <c r="O43" s="92">
        <v>46071.0</v>
      </c>
      <c r="P43" s="786">
        <v>46085.0</v>
      </c>
      <c r="Q43" s="76" t="s">
        <v>213</v>
      </c>
      <c r="R43" s="83" t="s">
        <v>9247</v>
      </c>
      <c r="S43" s="83" t="s">
        <v>9248</v>
      </c>
      <c r="T43" s="83">
        <v>1.0</v>
      </c>
      <c r="U43" s="83" t="s">
        <v>251</v>
      </c>
      <c r="V43" s="74"/>
      <c r="X43" s="83" t="s">
        <v>128</v>
      </c>
      <c r="Y43" s="74"/>
      <c r="Z43" s="792"/>
      <c r="AA43" s="83" t="s">
        <v>873</v>
      </c>
      <c r="AB43" s="83"/>
      <c r="AC43" s="83" t="s">
        <v>1035</v>
      </c>
      <c r="AD43" s="83"/>
      <c r="AE43" s="83"/>
      <c r="AF43" s="97"/>
    </row>
    <row r="44" ht="22.5" customHeight="1">
      <c r="A44" s="76" t="s">
        <v>9211</v>
      </c>
      <c r="B44" s="78">
        <v>46078.0</v>
      </c>
      <c r="C44" s="76" t="s">
        <v>9213</v>
      </c>
      <c r="D44" s="91" t="s">
        <v>83</v>
      </c>
      <c r="E44" s="91" t="s">
        <v>104</v>
      </c>
      <c r="F44" s="76">
        <v>40.0</v>
      </c>
      <c r="G44" s="178">
        <v>46071.0</v>
      </c>
      <c r="H44" s="76" t="s">
        <v>9522</v>
      </c>
      <c r="I44" s="76" t="s">
        <v>5546</v>
      </c>
      <c r="J44" s="88" t="s">
        <v>5547</v>
      </c>
      <c r="K44" s="96" t="s">
        <v>5548</v>
      </c>
      <c r="L44" s="96" t="s">
        <v>5548</v>
      </c>
      <c r="M44" s="76" t="s">
        <v>5549</v>
      </c>
      <c r="N44" s="76" t="s">
        <v>9523</v>
      </c>
      <c r="O44" s="92">
        <v>46071.0</v>
      </c>
      <c r="P44" s="786">
        <v>46084.0</v>
      </c>
      <c r="Q44" s="76" t="s">
        <v>124</v>
      </c>
      <c r="R44" s="83" t="s">
        <v>9247</v>
      </c>
      <c r="S44" s="83" t="s">
        <v>9248</v>
      </c>
      <c r="T44" s="83">
        <v>1.0</v>
      </c>
      <c r="U44" s="83" t="s">
        <v>126</v>
      </c>
      <c r="V44" s="83" t="s">
        <v>145</v>
      </c>
      <c r="X44" s="83" t="s">
        <v>101</v>
      </c>
      <c r="Y44" s="74"/>
      <c r="Z44" s="792"/>
      <c r="AA44" s="83" t="s">
        <v>283</v>
      </c>
      <c r="AB44" s="788" t="s">
        <v>392</v>
      </c>
      <c r="AC44" s="83" t="s">
        <v>1035</v>
      </c>
      <c r="AD44" s="83"/>
      <c r="AE44" s="83"/>
      <c r="AF44" s="97"/>
    </row>
    <row r="45" ht="22.5" customHeight="1">
      <c r="A45" s="76" t="s">
        <v>9211</v>
      </c>
      <c r="B45" s="78">
        <v>46078.0</v>
      </c>
      <c r="C45" s="76" t="s">
        <v>9213</v>
      </c>
      <c r="D45" s="91" t="s">
        <v>83</v>
      </c>
      <c r="E45" s="91" t="s">
        <v>104</v>
      </c>
      <c r="F45" s="76">
        <v>41.0</v>
      </c>
      <c r="G45" s="178">
        <v>46072.0</v>
      </c>
      <c r="H45" s="76" t="s">
        <v>3437</v>
      </c>
      <c r="I45" s="76" t="s">
        <v>3438</v>
      </c>
      <c r="J45" s="88" t="s">
        <v>3439</v>
      </c>
      <c r="K45" s="96" t="s">
        <v>3440</v>
      </c>
      <c r="L45" s="96" t="s">
        <v>3440</v>
      </c>
      <c r="M45" s="76" t="s">
        <v>3441</v>
      </c>
      <c r="N45" s="76" t="s">
        <v>3441</v>
      </c>
      <c r="O45" s="92">
        <v>46072.0</v>
      </c>
      <c r="P45" s="786">
        <v>46085.0</v>
      </c>
      <c r="Q45" s="76" t="s">
        <v>124</v>
      </c>
      <c r="R45" s="83" t="s">
        <v>9247</v>
      </c>
      <c r="S45" s="83" t="s">
        <v>9248</v>
      </c>
      <c r="T45" s="83">
        <v>1.0</v>
      </c>
      <c r="U45" s="83" t="s">
        <v>350</v>
      </c>
      <c r="V45" s="83" t="s">
        <v>145</v>
      </c>
      <c r="X45" s="83" t="s">
        <v>101</v>
      </c>
      <c r="Y45" s="74"/>
      <c r="Z45" s="792"/>
      <c r="AA45" s="83" t="s">
        <v>1050</v>
      </c>
      <c r="AB45" s="788" t="s">
        <v>694</v>
      </c>
      <c r="AC45" s="83" t="s">
        <v>1035</v>
      </c>
      <c r="AD45" s="83"/>
      <c r="AE45" s="83"/>
      <c r="AF45" s="97"/>
    </row>
    <row r="46" ht="22.5" customHeight="1">
      <c r="A46" s="76" t="s">
        <v>9211</v>
      </c>
      <c r="B46" s="74">
        <v>46077.0</v>
      </c>
      <c r="C46" s="76" t="s">
        <v>9213</v>
      </c>
      <c r="D46" s="91" t="s">
        <v>83</v>
      </c>
      <c r="E46" s="91" t="s">
        <v>104</v>
      </c>
      <c r="F46" s="76">
        <v>42.0</v>
      </c>
      <c r="G46" s="178">
        <v>46072.0</v>
      </c>
      <c r="H46" s="91">
        <v>10471.0</v>
      </c>
      <c r="I46" s="91" t="s">
        <v>2283</v>
      </c>
      <c r="J46" s="97" t="s">
        <v>2284</v>
      </c>
      <c r="K46" s="193" t="s">
        <v>2285</v>
      </c>
      <c r="L46" s="193" t="s">
        <v>2285</v>
      </c>
      <c r="M46" s="91" t="s">
        <v>2287</v>
      </c>
      <c r="N46" s="91" t="s">
        <v>2287</v>
      </c>
      <c r="O46" s="183">
        <v>46034.0</v>
      </c>
      <c r="P46" s="786">
        <v>46048.0</v>
      </c>
      <c r="Q46" s="76" t="s">
        <v>98</v>
      </c>
      <c r="R46" s="83" t="s">
        <v>9247</v>
      </c>
      <c r="S46" s="83" t="s">
        <v>9248</v>
      </c>
      <c r="T46" s="83">
        <v>1.0</v>
      </c>
      <c r="U46" s="83" t="s">
        <v>251</v>
      </c>
      <c r="V46" s="83" t="s">
        <v>145</v>
      </c>
      <c r="X46" s="83" t="s">
        <v>101</v>
      </c>
      <c r="Y46" s="74"/>
      <c r="Z46" s="792"/>
      <c r="AA46" s="83" t="s">
        <v>131</v>
      </c>
      <c r="AB46" s="83"/>
      <c r="AC46" s="83" t="s">
        <v>1035</v>
      </c>
      <c r="AD46" s="83"/>
      <c r="AE46" s="83"/>
      <c r="AF46" s="88" t="s">
        <v>9295</v>
      </c>
    </row>
    <row r="47" ht="22.5" customHeight="1">
      <c r="A47" s="76" t="s">
        <v>9211</v>
      </c>
      <c r="B47" s="78">
        <v>46078.0</v>
      </c>
      <c r="C47" s="76" t="s">
        <v>9213</v>
      </c>
      <c r="D47" s="91" t="s">
        <v>83</v>
      </c>
      <c r="E47" s="91" t="s">
        <v>104</v>
      </c>
      <c r="F47" s="76">
        <v>43.0</v>
      </c>
      <c r="G47" s="178">
        <v>46072.0</v>
      </c>
      <c r="H47" s="91">
        <v>10475.0</v>
      </c>
      <c r="I47" s="91" t="s">
        <v>5458</v>
      </c>
      <c r="J47" s="97" t="s">
        <v>5459</v>
      </c>
      <c r="K47" s="193" t="s">
        <v>5460</v>
      </c>
      <c r="L47" s="193" t="s">
        <v>5460</v>
      </c>
      <c r="M47" s="91" t="s">
        <v>5461</v>
      </c>
      <c r="N47" s="91" t="s">
        <v>5461</v>
      </c>
      <c r="O47" s="183">
        <v>46034.0</v>
      </c>
      <c r="P47" s="786">
        <v>46048.0</v>
      </c>
      <c r="Q47" s="76" t="s">
        <v>554</v>
      </c>
      <c r="R47" s="83" t="s">
        <v>9247</v>
      </c>
      <c r="S47" s="83" t="s">
        <v>9248</v>
      </c>
      <c r="T47" s="83">
        <v>1.0</v>
      </c>
      <c r="U47" s="83" t="s">
        <v>99</v>
      </c>
      <c r="V47" s="83" t="s">
        <v>145</v>
      </c>
      <c r="X47" s="83" t="s">
        <v>101</v>
      </c>
      <c r="Y47" s="74"/>
      <c r="Z47" s="792"/>
      <c r="AA47" s="83" t="s">
        <v>3435</v>
      </c>
      <c r="AB47" s="788" t="s">
        <v>509</v>
      </c>
      <c r="AC47" s="83" t="s">
        <v>1035</v>
      </c>
      <c r="AD47" s="83"/>
      <c r="AE47" s="83"/>
      <c r="AF47" s="88" t="s">
        <v>9295</v>
      </c>
    </row>
    <row r="48" ht="22.5" customHeight="1">
      <c r="A48" s="76" t="s">
        <v>9211</v>
      </c>
      <c r="B48" s="78">
        <v>46078.0</v>
      </c>
      <c r="C48" s="76" t="s">
        <v>9213</v>
      </c>
      <c r="D48" s="91" t="s">
        <v>83</v>
      </c>
      <c r="E48" s="91" t="s">
        <v>104</v>
      </c>
      <c r="F48" s="76">
        <v>44.0</v>
      </c>
      <c r="G48" s="178">
        <v>46072.0</v>
      </c>
      <c r="H48" s="91">
        <v>10484.0</v>
      </c>
      <c r="I48" s="91" t="s">
        <v>5463</v>
      </c>
      <c r="J48" s="97" t="s">
        <v>5464</v>
      </c>
      <c r="K48" s="193" t="s">
        <v>5465</v>
      </c>
      <c r="L48" s="193" t="s">
        <v>5465</v>
      </c>
      <c r="M48" s="91" t="s">
        <v>5466</v>
      </c>
      <c r="N48" s="91" t="s">
        <v>5466</v>
      </c>
      <c r="O48" s="183">
        <v>46036.0</v>
      </c>
      <c r="P48" s="786">
        <v>46050.0</v>
      </c>
      <c r="Q48" s="76" t="s">
        <v>213</v>
      </c>
      <c r="R48" s="83" t="s">
        <v>9247</v>
      </c>
      <c r="S48" s="83" t="s">
        <v>9248</v>
      </c>
      <c r="T48" s="83">
        <v>1.0</v>
      </c>
      <c r="U48" s="83" t="s">
        <v>251</v>
      </c>
      <c r="V48" s="83" t="s">
        <v>145</v>
      </c>
      <c r="X48" s="83" t="s">
        <v>101</v>
      </c>
      <c r="Y48" s="74"/>
      <c r="Z48" s="792"/>
      <c r="AA48" s="83" t="s">
        <v>131</v>
      </c>
      <c r="AB48" s="83"/>
      <c r="AC48" s="83" t="s">
        <v>1035</v>
      </c>
      <c r="AD48" s="83"/>
      <c r="AE48" s="83"/>
      <c r="AF48" s="88" t="s">
        <v>9295</v>
      </c>
    </row>
    <row r="49" ht="22.5" customHeight="1">
      <c r="A49" s="76" t="s">
        <v>9211</v>
      </c>
      <c r="B49" s="78">
        <v>46078.0</v>
      </c>
      <c r="C49" s="76" t="s">
        <v>9213</v>
      </c>
      <c r="D49" s="91" t="s">
        <v>83</v>
      </c>
      <c r="E49" s="91" t="s">
        <v>104</v>
      </c>
      <c r="F49" s="76">
        <v>45.0</v>
      </c>
      <c r="G49" s="178">
        <v>46072.0</v>
      </c>
      <c r="H49" s="91">
        <v>10489.0</v>
      </c>
      <c r="I49" s="91" t="s">
        <v>5469</v>
      </c>
      <c r="J49" s="97" t="s">
        <v>5471</v>
      </c>
      <c r="K49" s="193" t="s">
        <v>5472</v>
      </c>
      <c r="L49" s="193" t="s">
        <v>5472</v>
      </c>
      <c r="M49" s="91" t="s">
        <v>5475</v>
      </c>
      <c r="N49" s="91" t="s">
        <v>9562</v>
      </c>
      <c r="O49" s="183">
        <v>46037.0</v>
      </c>
      <c r="P49" s="786">
        <v>46051.0</v>
      </c>
      <c r="Q49" s="76" t="s">
        <v>143</v>
      </c>
      <c r="R49" s="83" t="s">
        <v>9247</v>
      </c>
      <c r="S49" s="83" t="s">
        <v>9248</v>
      </c>
      <c r="T49" s="83">
        <v>1.0</v>
      </c>
      <c r="U49" s="83" t="s">
        <v>251</v>
      </c>
      <c r="V49" s="83" t="s">
        <v>145</v>
      </c>
      <c r="X49" s="83" t="s">
        <v>101</v>
      </c>
      <c r="Y49" s="74"/>
      <c r="Z49" s="792"/>
      <c r="AA49" s="83" t="s">
        <v>131</v>
      </c>
      <c r="AB49" s="83"/>
      <c r="AC49" s="83" t="s">
        <v>1035</v>
      </c>
      <c r="AD49" s="83"/>
      <c r="AE49" s="83"/>
      <c r="AF49" s="88" t="s">
        <v>9295</v>
      </c>
    </row>
    <row r="50" ht="22.5" customHeight="1">
      <c r="A50" s="76" t="s">
        <v>9211</v>
      </c>
      <c r="B50" s="78">
        <v>46078.0</v>
      </c>
      <c r="C50" s="76" t="s">
        <v>9213</v>
      </c>
      <c r="D50" s="91" t="s">
        <v>83</v>
      </c>
      <c r="E50" s="91" t="s">
        <v>104</v>
      </c>
      <c r="F50" s="76">
        <v>46.0</v>
      </c>
      <c r="G50" s="178">
        <v>46072.0</v>
      </c>
      <c r="H50" s="91">
        <v>10490.0</v>
      </c>
      <c r="I50" s="91" t="s">
        <v>5480</v>
      </c>
      <c r="J50" s="97" t="s">
        <v>5481</v>
      </c>
      <c r="K50" s="193" t="s">
        <v>5482</v>
      </c>
      <c r="L50" s="193" t="s">
        <v>5482</v>
      </c>
      <c r="M50" s="91" t="s">
        <v>5483</v>
      </c>
      <c r="N50" s="91" t="s">
        <v>5483</v>
      </c>
      <c r="O50" s="183">
        <v>46037.0</v>
      </c>
      <c r="P50" s="786">
        <v>46051.0</v>
      </c>
      <c r="Q50" s="76" t="s">
        <v>124</v>
      </c>
      <c r="R50" s="83" t="s">
        <v>9247</v>
      </c>
      <c r="S50" s="83" t="s">
        <v>9248</v>
      </c>
      <c r="T50" s="83">
        <v>1.0</v>
      </c>
      <c r="U50" s="83" t="s">
        <v>126</v>
      </c>
      <c r="V50" s="83" t="s">
        <v>145</v>
      </c>
      <c r="X50" s="83" t="s">
        <v>101</v>
      </c>
      <c r="Y50" s="74"/>
      <c r="Z50" s="792"/>
      <c r="AA50" s="83" t="s">
        <v>664</v>
      </c>
      <c r="AB50" s="83"/>
      <c r="AC50" s="83" t="s">
        <v>1035</v>
      </c>
      <c r="AD50" s="83"/>
      <c r="AE50" s="83"/>
      <c r="AF50" s="88" t="s">
        <v>9295</v>
      </c>
    </row>
    <row r="51" ht="22.5" customHeight="1">
      <c r="A51" s="76" t="s">
        <v>9211</v>
      </c>
      <c r="B51" s="78">
        <v>46078.0</v>
      </c>
      <c r="C51" s="76" t="s">
        <v>9213</v>
      </c>
      <c r="D51" s="91" t="s">
        <v>83</v>
      </c>
      <c r="E51" s="91" t="s">
        <v>104</v>
      </c>
      <c r="F51" s="76">
        <v>47.0</v>
      </c>
      <c r="G51" s="178">
        <v>46072.0</v>
      </c>
      <c r="H51" s="76" t="s">
        <v>9581</v>
      </c>
      <c r="I51" s="76" t="s">
        <v>5557</v>
      </c>
      <c r="J51" s="88" t="s">
        <v>5558</v>
      </c>
      <c r="K51" s="96" t="s">
        <v>2085</v>
      </c>
      <c r="L51" s="96" t="s">
        <v>2085</v>
      </c>
      <c r="M51" s="76" t="s">
        <v>5559</v>
      </c>
      <c r="N51" s="76" t="s">
        <v>5559</v>
      </c>
      <c r="O51" s="92">
        <v>46072.0</v>
      </c>
      <c r="P51" s="786">
        <v>46086.0</v>
      </c>
      <c r="Q51" s="76" t="s">
        <v>124</v>
      </c>
      <c r="R51" s="83" t="s">
        <v>9247</v>
      </c>
      <c r="S51" s="83" t="s">
        <v>9248</v>
      </c>
      <c r="T51" s="83">
        <v>1.0</v>
      </c>
      <c r="U51" s="83" t="s">
        <v>126</v>
      </c>
      <c r="V51" s="83" t="s">
        <v>195</v>
      </c>
      <c r="X51" s="83" t="s">
        <v>128</v>
      </c>
      <c r="Y51" s="74"/>
      <c r="Z51" s="792"/>
      <c r="AA51" s="83" t="s">
        <v>131</v>
      </c>
      <c r="AB51" s="83"/>
      <c r="AC51" s="83" t="s">
        <v>1035</v>
      </c>
      <c r="AD51" s="83"/>
      <c r="AE51" s="83"/>
      <c r="AF51" s="97"/>
    </row>
    <row r="52" ht="22.5" customHeight="1">
      <c r="A52" s="76" t="s">
        <v>9211</v>
      </c>
      <c r="B52" s="78">
        <v>46078.0</v>
      </c>
      <c r="C52" s="76" t="s">
        <v>9213</v>
      </c>
      <c r="D52" s="91" t="s">
        <v>83</v>
      </c>
      <c r="E52" s="91" t="s">
        <v>104</v>
      </c>
      <c r="F52" s="76">
        <v>48.0</v>
      </c>
      <c r="G52" s="178">
        <v>46072.0</v>
      </c>
      <c r="H52" s="76" t="s">
        <v>9587</v>
      </c>
      <c r="I52" s="76" t="s">
        <v>5566</v>
      </c>
      <c r="J52" s="88" t="s">
        <v>5567</v>
      </c>
      <c r="K52" s="96" t="s">
        <v>5568</v>
      </c>
      <c r="L52" s="96" t="s">
        <v>5568</v>
      </c>
      <c r="M52" s="76" t="s">
        <v>5569</v>
      </c>
      <c r="N52" s="76" t="s">
        <v>5569</v>
      </c>
      <c r="O52" s="92">
        <v>46072.0</v>
      </c>
      <c r="P52" s="786">
        <v>46086.0</v>
      </c>
      <c r="Q52" s="76" t="s">
        <v>124</v>
      </c>
      <c r="R52" s="83" t="s">
        <v>9247</v>
      </c>
      <c r="S52" s="83" t="s">
        <v>9248</v>
      </c>
      <c r="T52" s="83">
        <v>1.0</v>
      </c>
      <c r="U52" s="83" t="s">
        <v>251</v>
      </c>
      <c r="V52" s="83" t="s">
        <v>145</v>
      </c>
      <c r="X52" s="83" t="s">
        <v>101</v>
      </c>
      <c r="Y52" s="74"/>
      <c r="Z52" s="792"/>
      <c r="AA52" s="83" t="s">
        <v>131</v>
      </c>
      <c r="AB52" s="83"/>
      <c r="AC52" s="83" t="s">
        <v>1035</v>
      </c>
      <c r="AD52" s="83"/>
      <c r="AE52" s="83"/>
      <c r="AF52" s="97"/>
    </row>
    <row r="53" ht="22.5" customHeight="1">
      <c r="A53" s="76" t="s">
        <v>9211</v>
      </c>
      <c r="B53" s="176">
        <v>46077.0</v>
      </c>
      <c r="C53" s="76" t="s">
        <v>9213</v>
      </c>
      <c r="D53" s="91" t="s">
        <v>83</v>
      </c>
      <c r="E53" s="91" t="s">
        <v>104</v>
      </c>
      <c r="F53" s="76">
        <v>49.0</v>
      </c>
      <c r="G53" s="78">
        <v>46073.0</v>
      </c>
      <c r="H53" s="76" t="s">
        <v>1029</v>
      </c>
      <c r="I53" s="76" t="s">
        <v>1030</v>
      </c>
      <c r="J53" s="88" t="s">
        <v>1031</v>
      </c>
      <c r="K53" s="96" t="s">
        <v>1032</v>
      </c>
      <c r="L53" s="96" t="s">
        <v>1032</v>
      </c>
      <c r="M53" s="76" t="s">
        <v>1033</v>
      </c>
      <c r="N53" s="76" t="s">
        <v>1033</v>
      </c>
      <c r="O53" s="92">
        <v>46073.0</v>
      </c>
      <c r="P53" s="786">
        <v>46087.0</v>
      </c>
      <c r="Q53" s="76" t="s">
        <v>143</v>
      </c>
      <c r="R53" s="83" t="s">
        <v>9247</v>
      </c>
      <c r="S53" s="83" t="s">
        <v>9248</v>
      </c>
      <c r="T53" s="83">
        <v>1.0</v>
      </c>
      <c r="U53" s="83" t="s">
        <v>381</v>
      </c>
      <c r="V53" s="83" t="s">
        <v>145</v>
      </c>
      <c r="X53" s="83" t="s">
        <v>101</v>
      </c>
      <c r="Y53" s="74"/>
      <c r="Z53" s="792"/>
      <c r="AA53" s="83" t="s">
        <v>1043</v>
      </c>
      <c r="AB53" s="788" t="s">
        <v>342</v>
      </c>
      <c r="AC53" s="83" t="s">
        <v>1035</v>
      </c>
      <c r="AD53" s="83"/>
      <c r="AE53" s="83"/>
      <c r="AF53" s="97"/>
    </row>
    <row r="54" ht="22.5" customHeight="1">
      <c r="A54" s="76" t="s">
        <v>9211</v>
      </c>
      <c r="B54" s="176">
        <v>46077.0</v>
      </c>
      <c r="C54" s="76" t="s">
        <v>9213</v>
      </c>
      <c r="D54" s="91" t="s">
        <v>83</v>
      </c>
      <c r="E54" s="91" t="s">
        <v>104</v>
      </c>
      <c r="F54" s="76">
        <v>50.0</v>
      </c>
      <c r="G54" s="176">
        <v>46073.0</v>
      </c>
      <c r="H54" s="76" t="s">
        <v>9609</v>
      </c>
      <c r="I54" s="76" t="s">
        <v>9610</v>
      </c>
      <c r="J54" s="88" t="s">
        <v>9611</v>
      </c>
      <c r="K54" s="96" t="s">
        <v>9612</v>
      </c>
      <c r="L54" s="96" t="s">
        <v>9612</v>
      </c>
      <c r="M54" s="76" t="s">
        <v>9613</v>
      </c>
      <c r="N54" s="76" t="s">
        <v>9613</v>
      </c>
      <c r="O54" s="92">
        <v>46073.0</v>
      </c>
      <c r="P54" s="786">
        <v>46087.0</v>
      </c>
      <c r="Q54" s="76" t="s">
        <v>124</v>
      </c>
      <c r="R54" s="83" t="s">
        <v>9247</v>
      </c>
      <c r="S54" s="83" t="s">
        <v>9248</v>
      </c>
      <c r="T54" s="83">
        <v>1.0</v>
      </c>
      <c r="U54" s="83" t="s">
        <v>251</v>
      </c>
      <c r="V54" s="83" t="s">
        <v>145</v>
      </c>
      <c r="X54" s="83" t="s">
        <v>101</v>
      </c>
      <c r="Y54" s="74"/>
      <c r="Z54" s="792"/>
      <c r="AA54" s="83" t="s">
        <v>131</v>
      </c>
      <c r="AB54" s="83"/>
      <c r="AC54" s="83" t="s">
        <v>1035</v>
      </c>
      <c r="AD54" s="83"/>
      <c r="AE54" s="83"/>
      <c r="AF54" s="97"/>
    </row>
    <row r="55" ht="22.5" customHeight="1">
      <c r="A55" s="76" t="s">
        <v>9211</v>
      </c>
      <c r="B55" s="176">
        <v>46077.0</v>
      </c>
      <c r="C55" s="76" t="s">
        <v>9213</v>
      </c>
      <c r="D55" s="91" t="s">
        <v>83</v>
      </c>
      <c r="E55" s="91" t="s">
        <v>104</v>
      </c>
      <c r="F55" s="76">
        <v>51.0</v>
      </c>
      <c r="G55" s="176">
        <v>46075.0</v>
      </c>
      <c r="H55" s="76" t="s">
        <v>9620</v>
      </c>
      <c r="I55" s="76" t="s">
        <v>9621</v>
      </c>
      <c r="J55" s="88" t="s">
        <v>9622</v>
      </c>
      <c r="K55" s="96" t="s">
        <v>9622</v>
      </c>
      <c r="L55" s="96" t="s">
        <v>9622</v>
      </c>
      <c r="M55" s="76" t="s">
        <v>9623</v>
      </c>
      <c r="N55" s="76" t="s">
        <v>9623</v>
      </c>
      <c r="O55" s="92">
        <v>46074.0</v>
      </c>
      <c r="P55" s="786">
        <v>46088.0</v>
      </c>
      <c r="Q55" s="76" t="s">
        <v>124</v>
      </c>
      <c r="R55" s="83" t="s">
        <v>9247</v>
      </c>
      <c r="S55" s="83" t="s">
        <v>9248</v>
      </c>
      <c r="T55" s="83">
        <v>1.0</v>
      </c>
      <c r="U55" s="83" t="s">
        <v>381</v>
      </c>
      <c r="V55" s="83" t="s">
        <v>195</v>
      </c>
      <c r="X55" s="83" t="s">
        <v>101</v>
      </c>
      <c r="Y55" s="74"/>
      <c r="Z55" s="792"/>
      <c r="AA55" s="83" t="s">
        <v>283</v>
      </c>
      <c r="AB55" s="83"/>
      <c r="AC55" s="83" t="s">
        <v>1035</v>
      </c>
      <c r="AD55" s="83"/>
      <c r="AE55" s="83"/>
      <c r="AF55" s="97"/>
    </row>
    <row r="56" ht="22.5" customHeight="1">
      <c r="A56" s="76" t="s">
        <v>9211</v>
      </c>
      <c r="B56" s="176">
        <v>46077.0</v>
      </c>
      <c r="C56" s="76" t="s">
        <v>9213</v>
      </c>
      <c r="D56" s="91" t="s">
        <v>83</v>
      </c>
      <c r="E56" s="91" t="s">
        <v>104</v>
      </c>
      <c r="F56" s="76">
        <v>52.0</v>
      </c>
      <c r="G56" s="176">
        <v>46075.0</v>
      </c>
      <c r="H56" s="76" t="s">
        <v>9629</v>
      </c>
      <c r="I56" s="76" t="s">
        <v>9630</v>
      </c>
      <c r="J56" s="88" t="s">
        <v>9631</v>
      </c>
      <c r="K56" s="96" t="s">
        <v>9632</v>
      </c>
      <c r="L56" s="96" t="s">
        <v>9632</v>
      </c>
      <c r="M56" s="76" t="s">
        <v>9633</v>
      </c>
      <c r="N56" s="76"/>
      <c r="O56" s="92">
        <v>46075.0</v>
      </c>
      <c r="P56" s="786">
        <v>46089.0</v>
      </c>
      <c r="Q56" s="76" t="s">
        <v>124</v>
      </c>
      <c r="R56" s="83" t="s">
        <v>9247</v>
      </c>
      <c r="S56" s="83" t="s">
        <v>9248</v>
      </c>
      <c r="T56" s="83">
        <v>0.0</v>
      </c>
      <c r="U56" s="83" t="s">
        <v>126</v>
      </c>
      <c r="V56" s="83" t="s">
        <v>127</v>
      </c>
      <c r="X56" s="83" t="s">
        <v>128</v>
      </c>
      <c r="Y56" s="74"/>
      <c r="Z56" s="792"/>
      <c r="AA56" s="83" t="s">
        <v>131</v>
      </c>
      <c r="AB56" s="83"/>
      <c r="AC56" s="83" t="s">
        <v>1035</v>
      </c>
      <c r="AD56" s="83"/>
      <c r="AE56" s="83"/>
      <c r="AF56" s="97"/>
    </row>
    <row r="57" ht="22.5" customHeight="1">
      <c r="A57" s="76" t="s">
        <v>9211</v>
      </c>
      <c r="B57" s="176">
        <v>46077.0</v>
      </c>
      <c r="C57" s="76" t="s">
        <v>9213</v>
      </c>
      <c r="D57" s="91" t="s">
        <v>83</v>
      </c>
      <c r="E57" s="91" t="s">
        <v>104</v>
      </c>
      <c r="F57" s="76">
        <v>53.0</v>
      </c>
      <c r="G57" s="176">
        <v>46075.0</v>
      </c>
      <c r="H57" s="76" t="s">
        <v>9638</v>
      </c>
      <c r="I57" s="76" t="s">
        <v>9640</v>
      </c>
      <c r="J57" s="88" t="s">
        <v>9641</v>
      </c>
      <c r="K57" s="96" t="s">
        <v>9642</v>
      </c>
      <c r="L57" s="96" t="s">
        <v>9642</v>
      </c>
      <c r="M57" s="76" t="s">
        <v>9643</v>
      </c>
      <c r="N57" s="76" t="s">
        <v>9643</v>
      </c>
      <c r="O57" s="92">
        <v>46075.0</v>
      </c>
      <c r="P57" s="786">
        <v>46089.0</v>
      </c>
      <c r="Q57" s="76" t="s">
        <v>124</v>
      </c>
      <c r="R57" s="83" t="s">
        <v>9247</v>
      </c>
      <c r="S57" s="83" t="s">
        <v>9248</v>
      </c>
      <c r="T57" s="83">
        <v>1.0</v>
      </c>
      <c r="U57" s="83" t="s">
        <v>251</v>
      </c>
      <c r="V57" s="83" t="s">
        <v>145</v>
      </c>
      <c r="X57" s="83" t="s">
        <v>101</v>
      </c>
      <c r="Y57" s="74"/>
      <c r="Z57" s="792"/>
      <c r="AA57" s="83" t="s">
        <v>131</v>
      </c>
      <c r="AB57" s="83"/>
      <c r="AC57" s="83" t="s">
        <v>1035</v>
      </c>
      <c r="AD57" s="83"/>
      <c r="AE57" s="83"/>
      <c r="AF57" s="97"/>
    </row>
    <row r="58" ht="22.5" customHeight="1">
      <c r="A58" s="76" t="s">
        <v>9211</v>
      </c>
      <c r="B58" s="176">
        <v>46077.0</v>
      </c>
      <c r="C58" s="76" t="s">
        <v>9213</v>
      </c>
      <c r="D58" s="91" t="s">
        <v>83</v>
      </c>
      <c r="E58" s="91" t="s">
        <v>104</v>
      </c>
      <c r="F58" s="76">
        <v>54.0</v>
      </c>
      <c r="G58" s="176">
        <v>46075.0</v>
      </c>
      <c r="H58" s="76" t="s">
        <v>1878</v>
      </c>
      <c r="I58" s="76" t="s">
        <v>1879</v>
      </c>
      <c r="J58" s="88" t="s">
        <v>1880</v>
      </c>
      <c r="K58" s="96" t="s">
        <v>1881</v>
      </c>
      <c r="L58" s="96" t="s">
        <v>1881</v>
      </c>
      <c r="M58" s="76" t="s">
        <v>1882</v>
      </c>
      <c r="N58" s="76" t="s">
        <v>1882</v>
      </c>
      <c r="O58" s="92">
        <v>46075.0</v>
      </c>
      <c r="P58" s="786">
        <v>46089.0</v>
      </c>
      <c r="Q58" s="76" t="s">
        <v>98</v>
      </c>
      <c r="R58" s="83" t="s">
        <v>9247</v>
      </c>
      <c r="S58" s="83" t="s">
        <v>509</v>
      </c>
      <c r="T58" s="83">
        <v>2.0</v>
      </c>
      <c r="U58" s="83" t="s">
        <v>100</v>
      </c>
      <c r="V58" s="83" t="s">
        <v>100</v>
      </c>
      <c r="X58" s="83" t="s">
        <v>101</v>
      </c>
      <c r="Y58" s="74"/>
      <c r="Z58" s="792"/>
      <c r="AA58" s="83" t="s">
        <v>1050</v>
      </c>
      <c r="AB58" s="788" t="s">
        <v>509</v>
      </c>
      <c r="AC58" s="83" t="s">
        <v>1035</v>
      </c>
      <c r="AD58" s="83"/>
      <c r="AE58" s="83"/>
      <c r="AF58" s="97"/>
    </row>
    <row r="59" ht="22.5" customHeight="1">
      <c r="A59" s="76" t="s">
        <v>9211</v>
      </c>
      <c r="B59" s="176">
        <v>46077.0</v>
      </c>
      <c r="C59" s="76" t="s">
        <v>9213</v>
      </c>
      <c r="D59" s="91" t="s">
        <v>83</v>
      </c>
      <c r="E59" s="91" t="s">
        <v>104</v>
      </c>
      <c r="F59" s="76">
        <v>55.0</v>
      </c>
      <c r="G59" s="176">
        <v>46076.0</v>
      </c>
      <c r="H59" s="76" t="s">
        <v>9654</v>
      </c>
      <c r="I59" s="76" t="s">
        <v>9655</v>
      </c>
      <c r="J59" s="88" t="s">
        <v>9657</v>
      </c>
      <c r="K59" s="96" t="s">
        <v>9659</v>
      </c>
      <c r="L59" s="96" t="s">
        <v>9659</v>
      </c>
      <c r="M59" s="76" t="s">
        <v>9660</v>
      </c>
      <c r="N59" s="76" t="s">
        <v>9660</v>
      </c>
      <c r="O59" s="92">
        <v>46076.0</v>
      </c>
      <c r="P59" s="786">
        <v>46090.0</v>
      </c>
      <c r="Q59" s="76" t="s">
        <v>98</v>
      </c>
      <c r="R59" s="83" t="s">
        <v>9247</v>
      </c>
      <c r="S59" s="83" t="s">
        <v>9248</v>
      </c>
      <c r="T59" s="83">
        <v>1.0</v>
      </c>
      <c r="U59" s="83" t="s">
        <v>251</v>
      </c>
      <c r="V59" s="83" t="s">
        <v>145</v>
      </c>
      <c r="X59" s="83" t="s">
        <v>101</v>
      </c>
      <c r="Y59" s="74"/>
      <c r="Z59" s="792"/>
      <c r="AA59" s="83" t="s">
        <v>131</v>
      </c>
      <c r="AB59" s="83"/>
      <c r="AC59" s="83"/>
      <c r="AD59" s="83"/>
      <c r="AE59" s="83"/>
      <c r="AF59" s="97"/>
    </row>
    <row r="60" ht="22.5" customHeight="1">
      <c r="A60" s="76" t="s">
        <v>9211</v>
      </c>
      <c r="B60" s="176">
        <v>46077.0</v>
      </c>
      <c r="C60" s="76" t="s">
        <v>9213</v>
      </c>
      <c r="D60" s="91" t="s">
        <v>83</v>
      </c>
      <c r="E60" s="91" t="s">
        <v>104</v>
      </c>
      <c r="F60" s="76">
        <v>56.0</v>
      </c>
      <c r="G60" s="176">
        <v>46077.0</v>
      </c>
      <c r="H60" s="76" t="s">
        <v>9663</v>
      </c>
      <c r="I60" s="76" t="s">
        <v>2337</v>
      </c>
      <c r="J60" s="88" t="s">
        <v>2339</v>
      </c>
      <c r="K60" s="96" t="s">
        <v>2342</v>
      </c>
      <c r="L60" s="96" t="s">
        <v>2342</v>
      </c>
      <c r="M60" s="76" t="s">
        <v>2343</v>
      </c>
      <c r="N60" s="76" t="s">
        <v>2343</v>
      </c>
      <c r="O60" s="92">
        <v>46076.0</v>
      </c>
      <c r="P60" s="786">
        <v>46090.0</v>
      </c>
      <c r="Q60" s="76" t="s">
        <v>124</v>
      </c>
      <c r="R60" s="83" t="s">
        <v>9247</v>
      </c>
      <c r="S60" s="83" t="s">
        <v>9248</v>
      </c>
      <c r="T60" s="83">
        <v>2.0</v>
      </c>
      <c r="U60" s="83" t="s">
        <v>381</v>
      </c>
      <c r="V60" s="83" t="s">
        <v>145</v>
      </c>
      <c r="X60" s="83" t="s">
        <v>101</v>
      </c>
      <c r="Y60" s="74"/>
      <c r="Z60" s="792"/>
      <c r="AA60" s="83" t="s">
        <v>283</v>
      </c>
      <c r="AB60" s="788" t="s">
        <v>509</v>
      </c>
      <c r="AC60" s="83" t="s">
        <v>1035</v>
      </c>
      <c r="AD60" s="83"/>
      <c r="AE60" s="83"/>
      <c r="AF60" s="97"/>
    </row>
    <row r="61" ht="22.5" customHeight="1">
      <c r="A61" s="76" t="s">
        <v>9211</v>
      </c>
      <c r="B61" s="74">
        <v>46077.0</v>
      </c>
      <c r="C61" s="76" t="s">
        <v>9213</v>
      </c>
      <c r="D61" s="91" t="s">
        <v>83</v>
      </c>
      <c r="E61" s="91" t="s">
        <v>104</v>
      </c>
      <c r="F61" s="76">
        <v>57.0</v>
      </c>
      <c r="G61" s="176">
        <v>46077.0</v>
      </c>
      <c r="H61" s="76" t="s">
        <v>3283</v>
      </c>
      <c r="I61" s="76" t="s">
        <v>2567</v>
      </c>
      <c r="J61" s="88" t="s">
        <v>2568</v>
      </c>
      <c r="K61" s="96" t="s">
        <v>2569</v>
      </c>
      <c r="L61" s="96" t="s">
        <v>2569</v>
      </c>
      <c r="M61" s="76" t="s">
        <v>2571</v>
      </c>
      <c r="N61" s="76" t="s">
        <v>3284</v>
      </c>
      <c r="O61" s="92">
        <v>46077.0</v>
      </c>
      <c r="P61" s="786">
        <v>46091.0</v>
      </c>
      <c r="Q61" s="76" t="s">
        <v>124</v>
      </c>
      <c r="R61" s="83" t="s">
        <v>512</v>
      </c>
      <c r="S61" s="83" t="s">
        <v>509</v>
      </c>
      <c r="T61" s="83">
        <v>2.0</v>
      </c>
      <c r="U61" s="83" t="s">
        <v>100</v>
      </c>
      <c r="V61" s="83" t="s">
        <v>100</v>
      </c>
      <c r="X61" s="83" t="s">
        <v>101</v>
      </c>
      <c r="Y61" s="74"/>
      <c r="Z61" s="792"/>
      <c r="AA61" s="83" t="s">
        <v>341</v>
      </c>
      <c r="AB61" s="788" t="s">
        <v>509</v>
      </c>
      <c r="AC61" s="83" t="s">
        <v>512</v>
      </c>
      <c r="AD61" s="491" t="s">
        <v>9675</v>
      </c>
      <c r="AE61" s="491"/>
      <c r="AF61" s="97"/>
    </row>
    <row r="62" ht="22.5" customHeight="1">
      <c r="A62" s="76" t="s">
        <v>9211</v>
      </c>
      <c r="B62" s="74">
        <v>46079.0</v>
      </c>
      <c r="C62" s="76" t="s">
        <v>9213</v>
      </c>
      <c r="D62" s="91" t="s">
        <v>83</v>
      </c>
      <c r="E62" s="91" t="s">
        <v>104</v>
      </c>
      <c r="F62" s="76">
        <v>58.0</v>
      </c>
      <c r="G62" s="176">
        <v>46078.0</v>
      </c>
      <c r="H62" s="76" t="s">
        <v>1673</v>
      </c>
      <c r="I62" s="76" t="s">
        <v>1674</v>
      </c>
      <c r="J62" s="88" t="s">
        <v>1675</v>
      </c>
      <c r="K62" s="96" t="s">
        <v>1676</v>
      </c>
      <c r="L62" s="96" t="s">
        <v>1676</v>
      </c>
      <c r="M62" s="76" t="s">
        <v>1677</v>
      </c>
      <c r="N62" s="76" t="s">
        <v>1678</v>
      </c>
      <c r="O62" s="92">
        <v>46078.0</v>
      </c>
      <c r="P62" s="794">
        <v>46092.0</v>
      </c>
      <c r="Q62" s="76" t="s">
        <v>86</v>
      </c>
      <c r="R62" s="83" t="s">
        <v>9247</v>
      </c>
      <c r="S62" s="83" t="s">
        <v>9248</v>
      </c>
      <c r="T62" s="83">
        <v>1.0</v>
      </c>
      <c r="U62" s="83" t="s">
        <v>251</v>
      </c>
      <c r="V62" s="83" t="s">
        <v>145</v>
      </c>
      <c r="X62" s="83" t="s">
        <v>101</v>
      </c>
      <c r="Y62" s="74"/>
      <c r="Z62" s="792"/>
      <c r="AA62" s="83" t="s">
        <v>131</v>
      </c>
      <c r="AB62" s="83"/>
      <c r="AC62" s="83"/>
      <c r="AD62" s="491"/>
      <c r="AE62" s="491"/>
      <c r="AF62" s="97"/>
    </row>
    <row r="63" ht="22.5" customHeight="1">
      <c r="A63" s="76" t="s">
        <v>9211</v>
      </c>
      <c r="B63" s="74">
        <v>46080.0</v>
      </c>
      <c r="C63" s="76" t="s">
        <v>9213</v>
      </c>
      <c r="D63" s="91" t="s">
        <v>83</v>
      </c>
      <c r="E63" s="91" t="s">
        <v>104</v>
      </c>
      <c r="F63" s="76">
        <v>59.0</v>
      </c>
      <c r="G63" s="74">
        <v>46080.0</v>
      </c>
      <c r="H63" s="76" t="s">
        <v>9686</v>
      </c>
      <c r="I63" s="76" t="s">
        <v>9687</v>
      </c>
      <c r="J63" s="88" t="s">
        <v>9688</v>
      </c>
      <c r="K63" s="96" t="s">
        <v>9689</v>
      </c>
      <c r="L63" s="96" t="s">
        <v>9689</v>
      </c>
      <c r="M63" s="76" t="s">
        <v>9690</v>
      </c>
      <c r="N63" s="76" t="s">
        <v>9690</v>
      </c>
      <c r="O63" s="92">
        <v>46079.0</v>
      </c>
      <c r="P63" s="794">
        <v>46093.0</v>
      </c>
      <c r="Q63" s="76" t="s">
        <v>143</v>
      </c>
      <c r="R63" s="83" t="s">
        <v>9247</v>
      </c>
      <c r="S63" s="83" t="s">
        <v>9248</v>
      </c>
      <c r="T63" s="83">
        <v>1.0</v>
      </c>
      <c r="U63" s="83" t="s">
        <v>251</v>
      </c>
      <c r="V63" s="83" t="s">
        <v>145</v>
      </c>
      <c r="X63" s="83" t="s">
        <v>101</v>
      </c>
      <c r="Y63" s="74"/>
      <c r="Z63" s="792"/>
      <c r="AA63" s="83" t="s">
        <v>131</v>
      </c>
      <c r="AB63" s="83"/>
      <c r="AC63" s="83"/>
      <c r="AD63" s="491"/>
      <c r="AE63" s="491"/>
      <c r="AF63" s="97"/>
    </row>
    <row r="64" ht="22.5" customHeight="1">
      <c r="A64" s="76" t="s">
        <v>9211</v>
      </c>
      <c r="B64" s="78">
        <v>46077.0</v>
      </c>
      <c r="C64" s="76" t="s">
        <v>9213</v>
      </c>
      <c r="D64" s="91" t="s">
        <v>83</v>
      </c>
      <c r="E64" s="91" t="s">
        <v>55</v>
      </c>
      <c r="F64" s="76">
        <v>60.0</v>
      </c>
      <c r="G64" s="178">
        <v>46024.0</v>
      </c>
      <c r="H64" s="91" t="s">
        <v>3354</v>
      </c>
      <c r="I64" s="91" t="s">
        <v>2733</v>
      </c>
      <c r="J64" s="97" t="s">
        <v>2734</v>
      </c>
      <c r="K64" s="193" t="s">
        <v>2736</v>
      </c>
      <c r="L64" s="193" t="s">
        <v>2736</v>
      </c>
      <c r="M64" s="91" t="s">
        <v>2737</v>
      </c>
      <c r="N64" s="91"/>
      <c r="O64" s="183">
        <v>46023.0</v>
      </c>
      <c r="P64" s="786">
        <v>46037.0</v>
      </c>
      <c r="Q64" s="76" t="s">
        <v>3359</v>
      </c>
      <c r="R64" s="83" t="s">
        <v>107</v>
      </c>
      <c r="S64" s="83" t="s">
        <v>9248</v>
      </c>
      <c r="T64" s="83">
        <v>3.0</v>
      </c>
      <c r="U64" s="83" t="s">
        <v>99</v>
      </c>
      <c r="V64" s="83" t="s">
        <v>145</v>
      </c>
      <c r="X64" s="83" t="s">
        <v>101</v>
      </c>
      <c r="Y64" s="74"/>
      <c r="Z64" s="792"/>
      <c r="AA64" s="83" t="s">
        <v>105</v>
      </c>
      <c r="AB64" s="788" t="s">
        <v>509</v>
      </c>
      <c r="AC64" s="83" t="s">
        <v>107</v>
      </c>
      <c r="AD64" s="795"/>
      <c r="AE64" s="491"/>
      <c r="AF64" s="97"/>
    </row>
    <row r="65" ht="22.5" customHeight="1">
      <c r="A65" s="76" t="s">
        <v>9211</v>
      </c>
      <c r="B65" s="78">
        <v>46077.0</v>
      </c>
      <c r="C65" s="76" t="s">
        <v>9213</v>
      </c>
      <c r="D65" s="91" t="s">
        <v>83</v>
      </c>
      <c r="E65" s="91" t="s">
        <v>55</v>
      </c>
      <c r="F65" s="76">
        <v>61.0</v>
      </c>
      <c r="G65" s="78">
        <v>46026.0</v>
      </c>
      <c r="H65" s="76" t="s">
        <v>3327</v>
      </c>
      <c r="I65" s="76" t="s">
        <v>2648</v>
      </c>
      <c r="J65" s="88" t="s">
        <v>3328</v>
      </c>
      <c r="K65" s="96" t="s">
        <v>2650</v>
      </c>
      <c r="L65" s="96" t="s">
        <v>2650</v>
      </c>
      <c r="M65" s="76" t="s">
        <v>2651</v>
      </c>
      <c r="N65" s="76" t="s">
        <v>2651</v>
      </c>
      <c r="O65" s="92">
        <v>46025.0</v>
      </c>
      <c r="P65" s="786">
        <v>46039.0</v>
      </c>
      <c r="Q65" s="75" t="s">
        <v>3330</v>
      </c>
      <c r="R65" s="83" t="s">
        <v>959</v>
      </c>
      <c r="S65" s="83" t="s">
        <v>9248</v>
      </c>
      <c r="T65" s="166">
        <v>3.0</v>
      </c>
      <c r="U65" s="83" t="s">
        <v>99</v>
      </c>
      <c r="V65" s="83" t="s">
        <v>145</v>
      </c>
      <c r="X65" s="83" t="s">
        <v>101</v>
      </c>
      <c r="Y65" s="74"/>
      <c r="Z65" s="796"/>
      <c r="AA65" s="166" t="s">
        <v>105</v>
      </c>
      <c r="AB65" s="166"/>
      <c r="AC65" s="83" t="s">
        <v>959</v>
      </c>
      <c r="AD65" s="797"/>
      <c r="AE65" s="293"/>
      <c r="AF65" s="88"/>
    </row>
    <row r="66" ht="22.5" customHeight="1">
      <c r="A66" s="76" t="s">
        <v>9211</v>
      </c>
      <c r="B66" s="78">
        <v>46077.0</v>
      </c>
      <c r="C66" s="76" t="s">
        <v>9213</v>
      </c>
      <c r="D66" s="91" t="s">
        <v>83</v>
      </c>
      <c r="E66" s="91" t="s">
        <v>55</v>
      </c>
      <c r="F66" s="76">
        <v>62.0</v>
      </c>
      <c r="G66" s="78">
        <v>46026.0</v>
      </c>
      <c r="H66" s="76" t="s">
        <v>3336</v>
      </c>
      <c r="I66" s="76" t="s">
        <v>2740</v>
      </c>
      <c r="J66" s="88" t="s">
        <v>2742</v>
      </c>
      <c r="K66" s="96" t="s">
        <v>2743</v>
      </c>
      <c r="L66" s="96" t="s">
        <v>2743</v>
      </c>
      <c r="M66" s="76" t="s">
        <v>2744</v>
      </c>
      <c r="N66" s="76" t="s">
        <v>2744</v>
      </c>
      <c r="O66" s="92">
        <v>46025.0</v>
      </c>
      <c r="P66" s="786">
        <v>46039.0</v>
      </c>
      <c r="Q66" s="75" t="s">
        <v>554</v>
      </c>
      <c r="R66" s="83" t="s">
        <v>107</v>
      </c>
      <c r="S66" s="83" t="s">
        <v>9248</v>
      </c>
      <c r="T66" s="166">
        <v>3.0</v>
      </c>
      <c r="U66" s="83" t="s">
        <v>99</v>
      </c>
      <c r="V66" s="83" t="s">
        <v>145</v>
      </c>
      <c r="X66" s="83" t="s">
        <v>101</v>
      </c>
      <c r="Y66" s="74"/>
      <c r="Z66" s="796"/>
      <c r="AA66" s="166" t="s">
        <v>105</v>
      </c>
      <c r="AB66" s="166"/>
      <c r="AC66" s="83" t="s">
        <v>107</v>
      </c>
      <c r="AD66" s="789"/>
      <c r="AE66" s="293"/>
      <c r="AF66" s="88"/>
    </row>
    <row r="67" ht="22.5" customHeight="1">
      <c r="A67" s="76" t="s">
        <v>9211</v>
      </c>
      <c r="B67" s="78">
        <v>46077.0</v>
      </c>
      <c r="C67" s="76" t="s">
        <v>9213</v>
      </c>
      <c r="D67" s="91" t="s">
        <v>83</v>
      </c>
      <c r="E67" s="91" t="s">
        <v>55</v>
      </c>
      <c r="F67" s="76">
        <v>63.0</v>
      </c>
      <c r="G67" s="78">
        <v>46026.0</v>
      </c>
      <c r="H67" s="76" t="s">
        <v>3346</v>
      </c>
      <c r="I67" s="76" t="s">
        <v>2703</v>
      </c>
      <c r="J67" s="88" t="s">
        <v>2704</v>
      </c>
      <c r="K67" s="96" t="s">
        <v>2705</v>
      </c>
      <c r="L67" s="96" t="s">
        <v>2705</v>
      </c>
      <c r="M67" s="76" t="s">
        <v>2706</v>
      </c>
      <c r="N67" s="76" t="s">
        <v>2706</v>
      </c>
      <c r="O67" s="92">
        <v>46025.0</v>
      </c>
      <c r="P67" s="786">
        <v>46039.0</v>
      </c>
      <c r="Q67" s="75" t="s">
        <v>499</v>
      </c>
      <c r="R67" s="83" t="s">
        <v>512</v>
      </c>
      <c r="S67" s="83" t="s">
        <v>9248</v>
      </c>
      <c r="T67" s="166">
        <v>3.0</v>
      </c>
      <c r="U67" s="83" t="s">
        <v>99</v>
      </c>
      <c r="V67" s="83" t="s">
        <v>145</v>
      </c>
      <c r="X67" s="83" t="s">
        <v>101</v>
      </c>
      <c r="Y67" s="74"/>
      <c r="Z67" s="796"/>
      <c r="AA67" s="166" t="s">
        <v>105</v>
      </c>
      <c r="AB67" s="166"/>
      <c r="AC67" s="83" t="s">
        <v>512</v>
      </c>
      <c r="AD67" s="795"/>
      <c r="AE67" s="491"/>
      <c r="AF67" s="88"/>
    </row>
    <row r="68" ht="22.5" customHeight="1">
      <c r="A68" s="76" t="s">
        <v>9211</v>
      </c>
      <c r="B68" s="78">
        <v>46077.0</v>
      </c>
      <c r="C68" s="76" t="s">
        <v>9213</v>
      </c>
      <c r="D68" s="91" t="s">
        <v>83</v>
      </c>
      <c r="E68" s="91" t="s">
        <v>55</v>
      </c>
      <c r="F68" s="76">
        <v>64.0</v>
      </c>
      <c r="G68" s="78">
        <v>46026.0</v>
      </c>
      <c r="H68" s="76" t="s">
        <v>3280</v>
      </c>
      <c r="I68" s="76" t="s">
        <v>2665</v>
      </c>
      <c r="J68" s="88" t="s">
        <v>2666</v>
      </c>
      <c r="K68" s="96" t="s">
        <v>2666</v>
      </c>
      <c r="L68" s="96" t="s">
        <v>2666</v>
      </c>
      <c r="M68" s="76" t="s">
        <v>2667</v>
      </c>
      <c r="N68" s="76" t="s">
        <v>2667</v>
      </c>
      <c r="O68" s="92">
        <v>46025.0</v>
      </c>
      <c r="P68" s="798">
        <v>46039.0</v>
      </c>
      <c r="Q68" s="75" t="s">
        <v>3281</v>
      </c>
      <c r="R68" s="83" t="s">
        <v>959</v>
      </c>
      <c r="S68" s="83" t="s">
        <v>509</v>
      </c>
      <c r="T68" s="166">
        <v>3.0</v>
      </c>
      <c r="U68" s="83" t="s">
        <v>99</v>
      </c>
      <c r="V68" s="83" t="s">
        <v>145</v>
      </c>
      <c r="X68" s="83" t="s">
        <v>101</v>
      </c>
      <c r="Y68" s="74"/>
      <c r="Z68" s="796"/>
      <c r="AA68" s="166" t="s">
        <v>105</v>
      </c>
      <c r="AB68" s="799" t="s">
        <v>509</v>
      </c>
      <c r="AC68" s="83" t="s">
        <v>959</v>
      </c>
      <c r="AD68" s="795"/>
      <c r="AE68" s="491"/>
      <c r="AF68" s="88"/>
    </row>
    <row r="69" ht="22.5" customHeight="1">
      <c r="A69" s="76" t="s">
        <v>9211</v>
      </c>
      <c r="B69" s="78">
        <v>46084.0</v>
      </c>
      <c r="C69" s="76" t="s">
        <v>9213</v>
      </c>
      <c r="D69" s="91" t="s">
        <v>83</v>
      </c>
      <c r="E69" s="91" t="s">
        <v>55</v>
      </c>
      <c r="F69" s="76">
        <v>65.0</v>
      </c>
      <c r="G69" s="78">
        <v>46027.0</v>
      </c>
      <c r="H69" s="91">
        <v>10422.0</v>
      </c>
      <c r="I69" s="91" t="s">
        <v>5979</v>
      </c>
      <c r="J69" s="97" t="s">
        <v>5980</v>
      </c>
      <c r="K69" s="193" t="s">
        <v>5981</v>
      </c>
      <c r="L69" s="193" t="s">
        <v>5981</v>
      </c>
      <c r="M69" s="91" t="s">
        <v>5982</v>
      </c>
      <c r="N69" s="91" t="s">
        <v>5982</v>
      </c>
      <c r="O69" s="183">
        <v>46026.0</v>
      </c>
      <c r="P69" s="798">
        <v>46040.0</v>
      </c>
      <c r="Q69" s="94"/>
      <c r="R69" s="83" t="s">
        <v>9247</v>
      </c>
      <c r="S69" s="83" t="s">
        <v>9248</v>
      </c>
      <c r="T69" s="166">
        <v>0.0</v>
      </c>
      <c r="U69" s="83" t="s">
        <v>99</v>
      </c>
      <c r="V69" s="83" t="s">
        <v>195</v>
      </c>
      <c r="X69" s="83" t="s">
        <v>128</v>
      </c>
      <c r="Y69" s="74"/>
      <c r="Z69" s="796"/>
      <c r="AA69" s="166" t="s">
        <v>1050</v>
      </c>
      <c r="AB69" s="799" t="s">
        <v>342</v>
      </c>
      <c r="AC69" s="83" t="s">
        <v>1035</v>
      </c>
      <c r="AD69" s="166"/>
      <c r="AE69" s="166"/>
      <c r="AF69" s="88"/>
    </row>
    <row r="70" ht="22.5" customHeight="1">
      <c r="A70" s="76" t="s">
        <v>9211</v>
      </c>
      <c r="B70" s="176">
        <v>46077.0</v>
      </c>
      <c r="C70" s="76" t="s">
        <v>9213</v>
      </c>
      <c r="D70" s="91" t="s">
        <v>83</v>
      </c>
      <c r="E70" s="91" t="s">
        <v>55</v>
      </c>
      <c r="F70" s="76">
        <v>66.0</v>
      </c>
      <c r="G70" s="78">
        <v>46027.0</v>
      </c>
      <c r="H70" s="76" t="s">
        <v>1915</v>
      </c>
      <c r="I70" s="76" t="s">
        <v>1916</v>
      </c>
      <c r="J70" s="88" t="s">
        <v>1917</v>
      </c>
      <c r="K70" s="96" t="s">
        <v>1918</v>
      </c>
      <c r="L70" s="96" t="s">
        <v>1918</v>
      </c>
      <c r="M70" s="76" t="s">
        <v>1920</v>
      </c>
      <c r="N70" s="76" t="s">
        <v>1920</v>
      </c>
      <c r="O70" s="92">
        <v>46026.0</v>
      </c>
      <c r="P70" s="798">
        <v>46040.0</v>
      </c>
      <c r="Q70" s="75" t="s">
        <v>213</v>
      </c>
      <c r="R70" s="83" t="s">
        <v>9247</v>
      </c>
      <c r="S70" s="83" t="s">
        <v>9248</v>
      </c>
      <c r="T70" s="166">
        <v>2.0</v>
      </c>
      <c r="U70" s="83" t="s">
        <v>251</v>
      </c>
      <c r="V70" s="83" t="s">
        <v>195</v>
      </c>
      <c r="X70" s="83" t="s">
        <v>128</v>
      </c>
      <c r="Y70" s="74"/>
      <c r="Z70" s="796"/>
      <c r="AA70" s="166" t="s">
        <v>131</v>
      </c>
      <c r="AB70" s="799" t="s">
        <v>342</v>
      </c>
      <c r="AC70" s="83" t="s">
        <v>1035</v>
      </c>
      <c r="AD70" s="166"/>
      <c r="AE70" s="166"/>
      <c r="AF70" s="88"/>
    </row>
    <row r="71" ht="22.5" customHeight="1">
      <c r="A71" s="76" t="s">
        <v>9211</v>
      </c>
      <c r="B71" s="176">
        <v>46077.0</v>
      </c>
      <c r="C71" s="76" t="s">
        <v>9213</v>
      </c>
      <c r="D71" s="91" t="s">
        <v>83</v>
      </c>
      <c r="E71" s="91" t="s">
        <v>55</v>
      </c>
      <c r="F71" s="76">
        <v>67.0</v>
      </c>
      <c r="G71" s="78">
        <v>46048.0</v>
      </c>
      <c r="H71" s="91">
        <v>10432.0</v>
      </c>
      <c r="I71" s="91" t="s">
        <v>2556</v>
      </c>
      <c r="J71" s="97" t="s">
        <v>2558</v>
      </c>
      <c r="K71" s="96" t="s">
        <v>2559</v>
      </c>
      <c r="L71" s="96" t="s">
        <v>2559</v>
      </c>
      <c r="M71" s="76" t="s">
        <v>2560</v>
      </c>
      <c r="N71" s="76" t="s">
        <v>3120</v>
      </c>
      <c r="O71" s="92">
        <v>46027.0</v>
      </c>
      <c r="P71" s="786">
        <v>46041.0</v>
      </c>
      <c r="Q71" s="75" t="s">
        <v>143</v>
      </c>
      <c r="R71" s="83" t="s">
        <v>959</v>
      </c>
      <c r="S71" s="83" t="s">
        <v>9248</v>
      </c>
      <c r="T71" s="166">
        <v>2.0</v>
      </c>
      <c r="U71" s="83" t="s">
        <v>251</v>
      </c>
      <c r="V71" s="83" t="s">
        <v>145</v>
      </c>
      <c r="X71" s="83" t="s">
        <v>101</v>
      </c>
      <c r="Y71" s="74"/>
      <c r="Z71" s="796"/>
      <c r="AA71" s="166" t="s">
        <v>131</v>
      </c>
      <c r="AB71" s="166"/>
      <c r="AC71" s="83" t="s">
        <v>959</v>
      </c>
      <c r="AD71" s="166" t="s">
        <v>9756</v>
      </c>
      <c r="AE71" s="166"/>
      <c r="AF71" s="88"/>
    </row>
    <row r="72" ht="22.5" customHeight="1">
      <c r="A72" s="76" t="s">
        <v>9211</v>
      </c>
      <c r="B72" s="78">
        <v>46077.0</v>
      </c>
      <c r="C72" s="76" t="s">
        <v>9213</v>
      </c>
      <c r="D72" s="91" t="s">
        <v>83</v>
      </c>
      <c r="E72" s="91" t="s">
        <v>55</v>
      </c>
      <c r="F72" s="76">
        <v>68.0</v>
      </c>
      <c r="G72" s="78">
        <v>46028.0</v>
      </c>
      <c r="H72" s="76" t="s">
        <v>3318</v>
      </c>
      <c r="I72" s="76" t="s">
        <v>2675</v>
      </c>
      <c r="J72" s="88" t="s">
        <v>2676</v>
      </c>
      <c r="K72" s="193" t="s">
        <v>2677</v>
      </c>
      <c r="L72" s="193" t="s">
        <v>2677</v>
      </c>
      <c r="M72" s="91" t="s">
        <v>2678</v>
      </c>
      <c r="N72" s="91" t="s">
        <v>2678</v>
      </c>
      <c r="O72" s="183">
        <v>45837.0</v>
      </c>
      <c r="P72" s="798">
        <v>46444.0</v>
      </c>
      <c r="Q72" s="75" t="s">
        <v>3320</v>
      </c>
      <c r="R72" s="83" t="s">
        <v>512</v>
      </c>
      <c r="S72" s="83" t="s">
        <v>9248</v>
      </c>
      <c r="T72" s="166">
        <v>3.0</v>
      </c>
      <c r="U72" s="83" t="s">
        <v>99</v>
      </c>
      <c r="V72" s="83" t="s">
        <v>145</v>
      </c>
      <c r="X72" s="83" t="s">
        <v>101</v>
      </c>
      <c r="Y72" s="74"/>
      <c r="Z72" s="796"/>
      <c r="AA72" s="166" t="s">
        <v>105</v>
      </c>
      <c r="AB72" s="799" t="s">
        <v>342</v>
      </c>
      <c r="AC72" s="83" t="s">
        <v>512</v>
      </c>
      <c r="AD72" s="800"/>
      <c r="AE72" s="292"/>
      <c r="AF72" s="88"/>
    </row>
    <row r="73" ht="22.5" customHeight="1">
      <c r="A73" s="76" t="s">
        <v>9211</v>
      </c>
      <c r="B73" s="78">
        <v>46077.0</v>
      </c>
      <c r="C73" s="76" t="s">
        <v>9213</v>
      </c>
      <c r="D73" s="91" t="s">
        <v>83</v>
      </c>
      <c r="E73" s="91" t="s">
        <v>55</v>
      </c>
      <c r="F73" s="76">
        <v>69.0</v>
      </c>
      <c r="G73" s="178">
        <v>46029.0</v>
      </c>
      <c r="H73" s="91">
        <v>10443.0</v>
      </c>
      <c r="I73" s="91" t="s">
        <v>2637</v>
      </c>
      <c r="J73" s="97" t="s">
        <v>3312</v>
      </c>
      <c r="K73" s="193" t="s">
        <v>2639</v>
      </c>
      <c r="L73" s="193" t="s">
        <v>2639</v>
      </c>
      <c r="M73" s="91" t="s">
        <v>2641</v>
      </c>
      <c r="N73" s="91" t="s">
        <v>2641</v>
      </c>
      <c r="O73" s="183">
        <v>46029.0</v>
      </c>
      <c r="P73" s="798">
        <v>46043.0</v>
      </c>
      <c r="Q73" s="76" t="s">
        <v>3313</v>
      </c>
      <c r="R73" s="83" t="s">
        <v>959</v>
      </c>
      <c r="S73" s="83" t="s">
        <v>509</v>
      </c>
      <c r="T73" s="83">
        <v>3.0</v>
      </c>
      <c r="U73" s="83" t="s">
        <v>99</v>
      </c>
      <c r="V73" s="83" t="s">
        <v>145</v>
      </c>
      <c r="X73" s="83" t="s">
        <v>101</v>
      </c>
      <c r="Y73" s="74"/>
      <c r="Z73" s="792"/>
      <c r="AA73" s="83" t="s">
        <v>105</v>
      </c>
      <c r="AB73" s="788" t="s">
        <v>509</v>
      </c>
      <c r="AC73" s="83" t="s">
        <v>959</v>
      </c>
      <c r="AD73" s="797"/>
      <c r="AE73" s="293"/>
      <c r="AF73" s="791"/>
    </row>
    <row r="74" ht="22.5" customHeight="1">
      <c r="A74" s="76" t="s">
        <v>9211</v>
      </c>
      <c r="B74" s="78">
        <v>46084.0</v>
      </c>
      <c r="C74" s="76" t="s">
        <v>9213</v>
      </c>
      <c r="D74" s="91" t="s">
        <v>83</v>
      </c>
      <c r="E74" s="91" t="s">
        <v>55</v>
      </c>
      <c r="F74" s="76">
        <v>70.0</v>
      </c>
      <c r="G74" s="78">
        <v>46032.0</v>
      </c>
      <c r="H74" s="76" t="s">
        <v>9768</v>
      </c>
      <c r="I74" s="76" t="s">
        <v>5990</v>
      </c>
      <c r="J74" s="88" t="s">
        <v>5991</v>
      </c>
      <c r="K74" s="96" t="s">
        <v>5992</v>
      </c>
      <c r="L74" s="96" t="s">
        <v>5992</v>
      </c>
      <c r="M74" s="76" t="s">
        <v>5993</v>
      </c>
      <c r="N74" s="76" t="s">
        <v>9772</v>
      </c>
      <c r="O74" s="92">
        <v>46032.0</v>
      </c>
      <c r="P74" s="798">
        <v>46046.0</v>
      </c>
      <c r="Q74" s="76"/>
      <c r="R74" s="83" t="s">
        <v>9247</v>
      </c>
      <c r="S74" s="83" t="s">
        <v>9248</v>
      </c>
      <c r="T74" s="83">
        <v>0.0</v>
      </c>
      <c r="U74" s="83" t="s">
        <v>99</v>
      </c>
      <c r="V74" s="83" t="s">
        <v>145</v>
      </c>
      <c r="X74" s="83" t="s">
        <v>101</v>
      </c>
      <c r="Y74" s="74"/>
      <c r="Z74" s="792"/>
      <c r="AA74" s="83" t="s">
        <v>283</v>
      </c>
      <c r="AB74" s="179"/>
      <c r="AC74" s="83" t="s">
        <v>1035</v>
      </c>
      <c r="AD74" s="179"/>
      <c r="AE74" s="179"/>
      <c r="AF74" s="791"/>
    </row>
    <row r="75" ht="22.5" customHeight="1">
      <c r="A75" s="76" t="s">
        <v>9211</v>
      </c>
      <c r="B75" s="78">
        <v>46077.0</v>
      </c>
      <c r="C75" s="76" t="s">
        <v>9213</v>
      </c>
      <c r="D75" s="91" t="s">
        <v>83</v>
      </c>
      <c r="E75" s="91" t="s">
        <v>55</v>
      </c>
      <c r="F75" s="76">
        <v>71.0</v>
      </c>
      <c r="G75" s="78">
        <v>46032.0</v>
      </c>
      <c r="H75" s="76" t="s">
        <v>3140</v>
      </c>
      <c r="I75" s="76" t="s">
        <v>2449</v>
      </c>
      <c r="J75" s="88" t="s">
        <v>2450</v>
      </c>
      <c r="K75" s="96" t="s">
        <v>2450</v>
      </c>
      <c r="L75" s="96" t="s">
        <v>2450</v>
      </c>
      <c r="M75" s="76" t="s">
        <v>2451</v>
      </c>
      <c r="N75" s="76" t="s">
        <v>2451</v>
      </c>
      <c r="O75" s="92">
        <v>46032.0</v>
      </c>
      <c r="P75" s="798">
        <v>46046.0</v>
      </c>
      <c r="Q75" s="76" t="s">
        <v>149</v>
      </c>
      <c r="R75" s="83" t="s">
        <v>959</v>
      </c>
      <c r="S75" s="83" t="s">
        <v>9248</v>
      </c>
      <c r="T75" s="83">
        <v>3.0</v>
      </c>
      <c r="U75" s="83" t="s">
        <v>99</v>
      </c>
      <c r="V75" s="83" t="s">
        <v>145</v>
      </c>
      <c r="X75" s="83" t="s">
        <v>101</v>
      </c>
      <c r="Y75" s="74"/>
      <c r="Z75" s="792"/>
      <c r="AA75" s="83" t="s">
        <v>105</v>
      </c>
      <c r="AB75" s="788" t="s">
        <v>1445</v>
      </c>
      <c r="AC75" s="83" t="s">
        <v>959</v>
      </c>
      <c r="AD75" s="789">
        <v>2078000.0</v>
      </c>
      <c r="AE75" s="293"/>
      <c r="AF75" s="791"/>
    </row>
    <row r="76" ht="22.5" customHeight="1">
      <c r="A76" s="76" t="s">
        <v>9211</v>
      </c>
      <c r="B76" s="176">
        <v>46077.0</v>
      </c>
      <c r="C76" s="76" t="s">
        <v>9213</v>
      </c>
      <c r="D76" s="91" t="s">
        <v>83</v>
      </c>
      <c r="E76" s="91" t="s">
        <v>55</v>
      </c>
      <c r="F76" s="76">
        <v>72.0</v>
      </c>
      <c r="G76" s="78">
        <v>46032.0</v>
      </c>
      <c r="H76" s="76" t="s">
        <v>9781</v>
      </c>
      <c r="I76" s="76" t="s">
        <v>5432</v>
      </c>
      <c r="J76" s="88" t="s">
        <v>5433</v>
      </c>
      <c r="K76" s="96" t="s">
        <v>5435</v>
      </c>
      <c r="L76" s="96" t="s">
        <v>5435</v>
      </c>
      <c r="M76" s="76" t="s">
        <v>5436</v>
      </c>
      <c r="N76" s="76" t="s">
        <v>9782</v>
      </c>
      <c r="O76" s="92">
        <v>46032.0</v>
      </c>
      <c r="P76" s="798">
        <v>46046.0</v>
      </c>
      <c r="Q76" s="76" t="s">
        <v>124</v>
      </c>
      <c r="R76" s="83" t="s">
        <v>9247</v>
      </c>
      <c r="S76" s="83" t="s">
        <v>9248</v>
      </c>
      <c r="T76" s="83">
        <v>2.0</v>
      </c>
      <c r="U76" s="83" t="s">
        <v>251</v>
      </c>
      <c r="V76" s="83" t="s">
        <v>145</v>
      </c>
      <c r="X76" s="83" t="s">
        <v>101</v>
      </c>
      <c r="Y76" s="74"/>
      <c r="Z76" s="792"/>
      <c r="AA76" s="166" t="s">
        <v>131</v>
      </c>
      <c r="AB76" s="788" t="s">
        <v>509</v>
      </c>
      <c r="AC76" s="83" t="s">
        <v>1035</v>
      </c>
      <c r="AD76" s="83"/>
      <c r="AE76" s="83"/>
      <c r="AF76" s="791"/>
    </row>
    <row r="77" ht="22.5" customHeight="1">
      <c r="A77" s="76" t="s">
        <v>9211</v>
      </c>
      <c r="B77" s="78">
        <v>46077.0</v>
      </c>
      <c r="C77" s="76" t="s">
        <v>9213</v>
      </c>
      <c r="D77" s="91" t="s">
        <v>83</v>
      </c>
      <c r="E77" s="91" t="s">
        <v>55</v>
      </c>
      <c r="F77" s="76">
        <v>73.0</v>
      </c>
      <c r="G77" s="78">
        <v>46037.0</v>
      </c>
      <c r="H77" s="76" t="s">
        <v>3293</v>
      </c>
      <c r="I77" s="76" t="s">
        <v>2712</v>
      </c>
      <c r="J77" s="88" t="s">
        <v>2713</v>
      </c>
      <c r="K77" s="96" t="s">
        <v>2714</v>
      </c>
      <c r="L77" s="96" t="s">
        <v>2714</v>
      </c>
      <c r="M77" s="76" t="s">
        <v>2715</v>
      </c>
      <c r="N77" s="76" t="s">
        <v>3294</v>
      </c>
      <c r="O77" s="92">
        <v>46020.0</v>
      </c>
      <c r="P77" s="798">
        <v>46214.0</v>
      </c>
      <c r="Q77" s="76" t="s">
        <v>493</v>
      </c>
      <c r="R77" s="83" t="s">
        <v>512</v>
      </c>
      <c r="S77" s="83" t="s">
        <v>509</v>
      </c>
      <c r="T77" s="83">
        <v>3.0</v>
      </c>
      <c r="U77" s="83" t="s">
        <v>99</v>
      </c>
      <c r="V77" s="83" t="s">
        <v>381</v>
      </c>
      <c r="X77" s="83" t="s">
        <v>101</v>
      </c>
      <c r="Y77" s="74"/>
      <c r="Z77" s="792"/>
      <c r="AA77" s="83" t="s">
        <v>105</v>
      </c>
      <c r="AB77" s="788" t="s">
        <v>509</v>
      </c>
      <c r="AC77" s="83" t="s">
        <v>512</v>
      </c>
      <c r="AD77" s="800"/>
      <c r="AE77" s="292"/>
      <c r="AF77" s="791"/>
    </row>
    <row r="78" ht="22.5" customHeight="1">
      <c r="A78" s="76" t="s">
        <v>9211</v>
      </c>
      <c r="B78" s="78">
        <v>46077.0</v>
      </c>
      <c r="C78" s="76" t="s">
        <v>9213</v>
      </c>
      <c r="D78" s="91" t="s">
        <v>83</v>
      </c>
      <c r="E78" s="91" t="s">
        <v>55</v>
      </c>
      <c r="F78" s="76">
        <v>74.0</v>
      </c>
      <c r="G78" s="78">
        <v>46037.0</v>
      </c>
      <c r="H78" s="76" t="s">
        <v>3302</v>
      </c>
      <c r="I78" s="76" t="s">
        <v>2722</v>
      </c>
      <c r="J78" s="88" t="s">
        <v>2723</v>
      </c>
      <c r="K78" s="96" t="s">
        <v>3303</v>
      </c>
      <c r="L78" s="96" t="s">
        <v>3304</v>
      </c>
      <c r="M78" s="76" t="s">
        <v>2726</v>
      </c>
      <c r="N78" s="76" t="s">
        <v>3305</v>
      </c>
      <c r="O78" s="92">
        <v>45653.0</v>
      </c>
      <c r="P78" s="798">
        <v>46418.0</v>
      </c>
      <c r="Q78" s="76" t="s">
        <v>278</v>
      </c>
      <c r="R78" s="83" t="s">
        <v>107</v>
      </c>
      <c r="S78" s="83" t="s">
        <v>9248</v>
      </c>
      <c r="T78" s="83">
        <v>3.0</v>
      </c>
      <c r="U78" s="83" t="s">
        <v>99</v>
      </c>
      <c r="V78" s="83" t="s">
        <v>145</v>
      </c>
      <c r="X78" s="83" t="s">
        <v>101</v>
      </c>
      <c r="Y78" s="74"/>
      <c r="Z78" s="792"/>
      <c r="AA78" s="83" t="s">
        <v>105</v>
      </c>
      <c r="AB78" s="788" t="s">
        <v>342</v>
      </c>
      <c r="AC78" s="83" t="s">
        <v>107</v>
      </c>
      <c r="AD78" s="800"/>
      <c r="AE78" s="292"/>
      <c r="AF78" s="791"/>
    </row>
    <row r="79" ht="22.5" customHeight="1">
      <c r="A79" s="76" t="s">
        <v>9211</v>
      </c>
      <c r="B79" s="78">
        <v>46077.0</v>
      </c>
      <c r="C79" s="76" t="s">
        <v>9213</v>
      </c>
      <c r="D79" s="91" t="s">
        <v>83</v>
      </c>
      <c r="E79" s="91" t="s">
        <v>55</v>
      </c>
      <c r="F79" s="76">
        <v>75.0</v>
      </c>
      <c r="G79" s="78">
        <v>46048.0</v>
      </c>
      <c r="H79" s="76" t="s">
        <v>3286</v>
      </c>
      <c r="I79" s="76" t="s">
        <v>2469</v>
      </c>
      <c r="J79" s="88" t="s">
        <v>2471</v>
      </c>
      <c r="K79" s="96" t="s">
        <v>2474</v>
      </c>
      <c r="L79" s="96" t="s">
        <v>2474</v>
      </c>
      <c r="M79" s="76" t="s">
        <v>2476</v>
      </c>
      <c r="N79" s="76" t="s">
        <v>3287</v>
      </c>
      <c r="O79" s="92">
        <v>46040.0</v>
      </c>
      <c r="P79" s="786">
        <v>46054.0</v>
      </c>
      <c r="Q79" s="76" t="s">
        <v>616</v>
      </c>
      <c r="R79" s="83" t="s">
        <v>512</v>
      </c>
      <c r="S79" s="83" t="s">
        <v>9248</v>
      </c>
      <c r="T79" s="83">
        <v>3.0</v>
      </c>
      <c r="U79" s="83" t="s">
        <v>99</v>
      </c>
      <c r="V79" s="83" t="s">
        <v>145</v>
      </c>
      <c r="X79" s="83" t="s">
        <v>101</v>
      </c>
      <c r="Y79" s="74"/>
      <c r="Z79" s="792"/>
      <c r="AA79" s="83" t="s">
        <v>105</v>
      </c>
      <c r="AB79" s="788" t="s">
        <v>509</v>
      </c>
      <c r="AC79" s="83" t="s">
        <v>512</v>
      </c>
      <c r="AD79" s="800">
        <v>858063.0</v>
      </c>
      <c r="AE79" s="292"/>
      <c r="AF79" s="791"/>
    </row>
    <row r="80" ht="22.5" customHeight="1">
      <c r="A80" s="76" t="s">
        <v>9211</v>
      </c>
      <c r="B80" s="78">
        <v>46084.0</v>
      </c>
      <c r="C80" s="76" t="s">
        <v>9213</v>
      </c>
      <c r="D80" s="91" t="s">
        <v>83</v>
      </c>
      <c r="E80" s="91" t="s">
        <v>55</v>
      </c>
      <c r="F80" s="76">
        <v>76.0</v>
      </c>
      <c r="G80" s="78">
        <v>46041.0</v>
      </c>
      <c r="H80" s="76" t="s">
        <v>9809</v>
      </c>
      <c r="I80" s="76" t="s">
        <v>6000</v>
      </c>
      <c r="J80" s="88" t="s">
        <v>6002</v>
      </c>
      <c r="K80" s="96" t="s">
        <v>6004</v>
      </c>
      <c r="L80" s="346" t="s">
        <v>6004</v>
      </c>
      <c r="M80" s="76" t="s">
        <v>6005</v>
      </c>
      <c r="N80" s="91"/>
      <c r="O80" s="92">
        <v>46041.0</v>
      </c>
      <c r="P80" s="786">
        <v>46055.0</v>
      </c>
      <c r="Q80" s="76" t="s">
        <v>124</v>
      </c>
      <c r="R80" s="83" t="s">
        <v>9247</v>
      </c>
      <c r="S80" s="83" t="s">
        <v>9248</v>
      </c>
      <c r="T80" s="83">
        <v>0.0</v>
      </c>
      <c r="U80" s="83" t="s">
        <v>99</v>
      </c>
      <c r="V80" s="83" t="s">
        <v>145</v>
      </c>
      <c r="X80" s="83" t="s">
        <v>101</v>
      </c>
      <c r="Y80" s="74"/>
      <c r="Z80" s="792"/>
      <c r="AA80" s="83" t="s">
        <v>283</v>
      </c>
      <c r="AB80" s="91"/>
      <c r="AC80" s="83" t="s">
        <v>1035</v>
      </c>
      <c r="AD80" s="91"/>
      <c r="AE80" s="91"/>
      <c r="AF80" s="791"/>
    </row>
    <row r="81" ht="22.5" customHeight="1">
      <c r="A81" s="76" t="s">
        <v>9211</v>
      </c>
      <c r="B81" s="78">
        <v>46077.0</v>
      </c>
      <c r="C81" s="76" t="s">
        <v>9213</v>
      </c>
      <c r="D81" s="91" t="s">
        <v>83</v>
      </c>
      <c r="E81" s="91" t="s">
        <v>55</v>
      </c>
      <c r="F81" s="76">
        <v>77.0</v>
      </c>
      <c r="G81" s="178">
        <v>46048.0</v>
      </c>
      <c r="H81" s="76" t="s">
        <v>3289</v>
      </c>
      <c r="I81" s="76" t="s">
        <v>2617</v>
      </c>
      <c r="J81" s="88" t="s">
        <v>2618</v>
      </c>
      <c r="K81" s="96" t="s">
        <v>2619</v>
      </c>
      <c r="L81" s="346" t="s">
        <v>2619</v>
      </c>
      <c r="M81" s="76" t="s">
        <v>2621</v>
      </c>
      <c r="N81" s="76" t="s">
        <v>2621</v>
      </c>
      <c r="O81" s="92">
        <v>45929.0</v>
      </c>
      <c r="P81" s="786">
        <v>46431.0</v>
      </c>
      <c r="Q81" s="76" t="s">
        <v>3290</v>
      </c>
      <c r="R81" s="83" t="s">
        <v>512</v>
      </c>
      <c r="S81" s="83" t="s">
        <v>9248</v>
      </c>
      <c r="T81" s="83">
        <v>3.0</v>
      </c>
      <c r="U81" s="83" t="s">
        <v>99</v>
      </c>
      <c r="V81" s="83" t="s">
        <v>145</v>
      </c>
      <c r="X81" s="83" t="s">
        <v>101</v>
      </c>
      <c r="Y81" s="74"/>
      <c r="Z81" s="792"/>
      <c r="AA81" s="83" t="s">
        <v>105</v>
      </c>
      <c r="AB81" s="801" t="s">
        <v>509</v>
      </c>
      <c r="AC81" s="83" t="s">
        <v>512</v>
      </c>
      <c r="AD81" s="789"/>
      <c r="AE81" s="293"/>
      <c r="AF81" s="88"/>
    </row>
    <row r="82" ht="22.5" customHeight="1">
      <c r="A82" s="76" t="s">
        <v>9211</v>
      </c>
      <c r="B82" s="176">
        <v>46077.0</v>
      </c>
      <c r="C82" s="76" t="s">
        <v>9213</v>
      </c>
      <c r="D82" s="91" t="s">
        <v>83</v>
      </c>
      <c r="E82" s="91" t="s">
        <v>55</v>
      </c>
      <c r="F82" s="76">
        <v>78.0</v>
      </c>
      <c r="G82" s="178">
        <v>46050.0</v>
      </c>
      <c r="H82" s="76" t="s">
        <v>1904</v>
      </c>
      <c r="I82" s="76" t="s">
        <v>1905</v>
      </c>
      <c r="J82" s="88" t="s">
        <v>1906</v>
      </c>
      <c r="K82" s="96" t="s">
        <v>1907</v>
      </c>
      <c r="L82" s="346" t="s">
        <v>1907</v>
      </c>
      <c r="M82" s="76" t="s">
        <v>1908</v>
      </c>
      <c r="N82" s="76" t="s">
        <v>1908</v>
      </c>
      <c r="O82" s="92">
        <v>46050.0</v>
      </c>
      <c r="P82" s="786">
        <v>46064.0</v>
      </c>
      <c r="Q82" s="76" t="s">
        <v>124</v>
      </c>
      <c r="R82" s="83" t="s">
        <v>9247</v>
      </c>
      <c r="S82" s="83" t="s">
        <v>9248</v>
      </c>
      <c r="T82" s="83">
        <v>2.0</v>
      </c>
      <c r="U82" s="83" t="s">
        <v>251</v>
      </c>
      <c r="V82" s="83" t="s">
        <v>195</v>
      </c>
      <c r="X82" s="83" t="s">
        <v>128</v>
      </c>
      <c r="Y82" s="74"/>
      <c r="Z82" s="792"/>
      <c r="AA82" s="166" t="s">
        <v>131</v>
      </c>
      <c r="AB82" s="76"/>
      <c r="AC82" s="83" t="s">
        <v>1035</v>
      </c>
      <c r="AD82" s="76"/>
      <c r="AE82" s="76"/>
      <c r="AF82" s="88"/>
    </row>
    <row r="83" ht="22.5" customHeight="1">
      <c r="A83" s="76" t="s">
        <v>9837</v>
      </c>
      <c r="B83" s="176">
        <v>46078.0</v>
      </c>
      <c r="C83" s="76" t="s">
        <v>9213</v>
      </c>
      <c r="D83" s="91" t="s">
        <v>83</v>
      </c>
      <c r="E83" s="76" t="s">
        <v>104</v>
      </c>
      <c r="F83" s="76">
        <v>79.0</v>
      </c>
      <c r="G83" s="78">
        <v>46078.0</v>
      </c>
      <c r="H83" s="76"/>
      <c r="I83" s="76" t="s">
        <v>2116</v>
      </c>
      <c r="J83" s="96" t="s">
        <v>2576</v>
      </c>
      <c r="K83" s="760" t="s">
        <v>2116</v>
      </c>
      <c r="L83" s="760" t="s">
        <v>2116</v>
      </c>
      <c r="M83" s="76" t="s">
        <v>2116</v>
      </c>
      <c r="N83" s="76" t="s">
        <v>2116</v>
      </c>
      <c r="O83" s="347" t="s">
        <v>2116</v>
      </c>
      <c r="P83" s="802" t="s">
        <v>2116</v>
      </c>
      <c r="Q83" s="76" t="s">
        <v>124</v>
      </c>
      <c r="R83" s="83" t="s">
        <v>9247</v>
      </c>
      <c r="S83" s="83" t="s">
        <v>9248</v>
      </c>
      <c r="T83" s="83">
        <v>2.0</v>
      </c>
      <c r="U83" s="83" t="s">
        <v>100</v>
      </c>
      <c r="V83" s="83" t="s">
        <v>100</v>
      </c>
      <c r="X83" s="83" t="s">
        <v>101</v>
      </c>
      <c r="Y83" s="83" t="s">
        <v>9464</v>
      </c>
      <c r="Z83" s="78">
        <v>46080.0</v>
      </c>
      <c r="AA83" s="166" t="s">
        <v>341</v>
      </c>
      <c r="AB83" s="76"/>
      <c r="AC83" s="83"/>
      <c r="AD83" s="76"/>
      <c r="AE83" s="76"/>
      <c r="AF83" s="88"/>
    </row>
    <row r="84" ht="22.5" customHeight="1">
      <c r="A84" s="76" t="s">
        <v>9837</v>
      </c>
      <c r="B84" s="176">
        <v>46078.0</v>
      </c>
      <c r="C84" s="76" t="s">
        <v>9213</v>
      </c>
      <c r="D84" s="91" t="s">
        <v>83</v>
      </c>
      <c r="E84" s="76" t="s">
        <v>104</v>
      </c>
      <c r="F84" s="76">
        <v>80.0</v>
      </c>
      <c r="G84" s="78">
        <v>46078.0</v>
      </c>
      <c r="H84" s="76"/>
      <c r="I84" s="76" t="s">
        <v>2116</v>
      </c>
      <c r="J84" s="96" t="s">
        <v>3150</v>
      </c>
      <c r="K84" s="760" t="s">
        <v>2116</v>
      </c>
      <c r="L84" s="760" t="s">
        <v>2116</v>
      </c>
      <c r="M84" s="76" t="s">
        <v>2116</v>
      </c>
      <c r="N84" s="76" t="s">
        <v>2116</v>
      </c>
      <c r="O84" s="347" t="s">
        <v>2116</v>
      </c>
      <c r="P84" s="802" t="s">
        <v>2116</v>
      </c>
      <c r="Q84" s="76" t="s">
        <v>124</v>
      </c>
      <c r="R84" s="83" t="s">
        <v>9247</v>
      </c>
      <c r="S84" s="83" t="s">
        <v>9248</v>
      </c>
      <c r="T84" s="83">
        <v>2.0</v>
      </c>
      <c r="U84" s="83" t="s">
        <v>251</v>
      </c>
      <c r="V84" s="83" t="s">
        <v>145</v>
      </c>
      <c r="X84" s="83" t="s">
        <v>101</v>
      </c>
      <c r="Y84" s="74"/>
      <c r="Z84" s="792"/>
      <c r="AA84" s="166" t="s">
        <v>131</v>
      </c>
      <c r="AB84" s="76"/>
      <c r="AC84" s="83"/>
      <c r="AD84" s="76"/>
      <c r="AE84" s="76"/>
      <c r="AF84" s="88"/>
    </row>
    <row r="85" ht="22.5" customHeight="1">
      <c r="A85" s="76" t="s">
        <v>9837</v>
      </c>
      <c r="B85" s="176">
        <v>46078.0</v>
      </c>
      <c r="C85" s="76" t="s">
        <v>9213</v>
      </c>
      <c r="D85" s="91" t="s">
        <v>83</v>
      </c>
      <c r="E85" s="76" t="s">
        <v>104</v>
      </c>
      <c r="F85" s="76">
        <v>81.0</v>
      </c>
      <c r="G85" s="78">
        <v>46078.0</v>
      </c>
      <c r="H85" s="76"/>
      <c r="I85" s="76" t="s">
        <v>2116</v>
      </c>
      <c r="J85" s="96" t="s">
        <v>3155</v>
      </c>
      <c r="K85" s="760" t="s">
        <v>2116</v>
      </c>
      <c r="L85" s="760" t="s">
        <v>2116</v>
      </c>
      <c r="M85" s="76" t="s">
        <v>2116</v>
      </c>
      <c r="N85" s="76" t="s">
        <v>2116</v>
      </c>
      <c r="O85" s="347" t="s">
        <v>2116</v>
      </c>
      <c r="P85" s="802" t="s">
        <v>2116</v>
      </c>
      <c r="Q85" s="76" t="s">
        <v>124</v>
      </c>
      <c r="R85" s="83" t="s">
        <v>9247</v>
      </c>
      <c r="S85" s="83" t="s">
        <v>9248</v>
      </c>
      <c r="T85" s="83">
        <v>2.0</v>
      </c>
      <c r="U85" s="83" t="s">
        <v>251</v>
      </c>
      <c r="V85" s="83" t="s">
        <v>145</v>
      </c>
      <c r="X85" s="83" t="s">
        <v>101</v>
      </c>
      <c r="Y85" s="74"/>
      <c r="Z85" s="792"/>
      <c r="AA85" s="166" t="s">
        <v>131</v>
      </c>
      <c r="AB85" s="76"/>
      <c r="AC85" s="83"/>
      <c r="AD85" s="76"/>
      <c r="AE85" s="76"/>
      <c r="AF85" s="88"/>
    </row>
    <row r="86" ht="22.5" customHeight="1">
      <c r="A86" s="76" t="s">
        <v>9837</v>
      </c>
      <c r="B86" s="176">
        <v>46078.0</v>
      </c>
      <c r="C86" s="76" t="s">
        <v>9213</v>
      </c>
      <c r="D86" s="91" t="s">
        <v>83</v>
      </c>
      <c r="E86" s="76" t="s">
        <v>104</v>
      </c>
      <c r="F86" s="76">
        <v>82.0</v>
      </c>
      <c r="G86" s="78">
        <v>46078.0</v>
      </c>
      <c r="H86" s="803" t="s">
        <v>1867</v>
      </c>
      <c r="I86" s="76" t="s">
        <v>2804</v>
      </c>
      <c r="J86" s="96" t="s">
        <v>9863</v>
      </c>
      <c r="K86" s="96" t="s">
        <v>2807</v>
      </c>
      <c r="L86" s="96" t="s">
        <v>2807</v>
      </c>
      <c r="M86" s="76" t="s">
        <v>1872</v>
      </c>
      <c r="N86" s="76" t="s">
        <v>1872</v>
      </c>
      <c r="O86" s="92">
        <v>45722.0</v>
      </c>
      <c r="P86" s="786">
        <v>45834.0</v>
      </c>
      <c r="Q86" s="76" t="s">
        <v>124</v>
      </c>
      <c r="R86" s="83" t="s">
        <v>9247</v>
      </c>
      <c r="S86" s="83" t="s">
        <v>9248</v>
      </c>
      <c r="T86" s="83">
        <v>2.0</v>
      </c>
      <c r="U86" s="83" t="s">
        <v>251</v>
      </c>
      <c r="V86" s="83" t="s">
        <v>145</v>
      </c>
      <c r="X86" s="83" t="s">
        <v>101</v>
      </c>
      <c r="Y86" s="74"/>
      <c r="Z86" s="792"/>
      <c r="AA86" s="166" t="s">
        <v>131</v>
      </c>
      <c r="AB86" s="76"/>
      <c r="AC86" s="83"/>
      <c r="AD86" s="76"/>
      <c r="AE86" s="76"/>
      <c r="AF86" s="88"/>
    </row>
    <row r="87" ht="22.5" customHeight="1">
      <c r="A87" s="76" t="s">
        <v>9837</v>
      </c>
      <c r="B87" s="176">
        <v>46078.0</v>
      </c>
      <c r="C87" s="76" t="s">
        <v>9213</v>
      </c>
      <c r="D87" s="91" t="s">
        <v>83</v>
      </c>
      <c r="E87" s="76" t="s">
        <v>104</v>
      </c>
      <c r="F87" s="76">
        <v>83.0</v>
      </c>
      <c r="G87" s="78">
        <v>46078.0</v>
      </c>
      <c r="H87" s="803" t="s">
        <v>1867</v>
      </c>
      <c r="I87" s="76" t="s">
        <v>1869</v>
      </c>
      <c r="J87" s="96" t="s">
        <v>1870</v>
      </c>
      <c r="K87" s="96" t="s">
        <v>1871</v>
      </c>
      <c r="L87" s="96" t="s">
        <v>1871</v>
      </c>
      <c r="M87" s="76">
        <f>6281804786923</f>
        <v>6281804786923</v>
      </c>
      <c r="N87" s="76" t="s">
        <v>1872</v>
      </c>
      <c r="O87" s="92">
        <v>45979.0</v>
      </c>
      <c r="P87" s="786">
        <v>45993.0</v>
      </c>
      <c r="Q87" s="76" t="s">
        <v>657</v>
      </c>
      <c r="R87" s="83" t="s">
        <v>9247</v>
      </c>
      <c r="S87" s="83" t="s">
        <v>9248</v>
      </c>
      <c r="T87" s="83">
        <v>2.0</v>
      </c>
      <c r="U87" s="83" t="s">
        <v>251</v>
      </c>
      <c r="V87" s="83" t="s">
        <v>145</v>
      </c>
      <c r="X87" s="83" t="s">
        <v>101</v>
      </c>
      <c r="Y87" s="74"/>
      <c r="Z87" s="792"/>
      <c r="AA87" s="166" t="s">
        <v>131</v>
      </c>
      <c r="AB87" s="76"/>
      <c r="AC87" s="83"/>
      <c r="AD87" s="76"/>
      <c r="AE87" s="76"/>
      <c r="AF87" s="88"/>
    </row>
    <row r="88" ht="22.5" customHeight="1">
      <c r="A88" s="76" t="s">
        <v>9837</v>
      </c>
      <c r="B88" s="176">
        <v>46078.0</v>
      </c>
      <c r="C88" s="76" t="s">
        <v>9213</v>
      </c>
      <c r="D88" s="91" t="s">
        <v>83</v>
      </c>
      <c r="E88" s="91" t="s">
        <v>55</v>
      </c>
      <c r="F88" s="76">
        <v>84.0</v>
      </c>
      <c r="G88" s="78">
        <v>46048.0</v>
      </c>
      <c r="H88" s="91">
        <v>10432.0</v>
      </c>
      <c r="I88" s="91" t="s">
        <v>2556</v>
      </c>
      <c r="J88" s="97" t="s">
        <v>2558</v>
      </c>
      <c r="K88" s="96" t="s">
        <v>2559</v>
      </c>
      <c r="L88" s="96" t="s">
        <v>2559</v>
      </c>
      <c r="M88" s="76" t="s">
        <v>2560</v>
      </c>
      <c r="N88" s="76" t="s">
        <v>3120</v>
      </c>
      <c r="O88" s="92">
        <v>46027.0</v>
      </c>
      <c r="P88" s="786">
        <v>46041.0</v>
      </c>
      <c r="Q88" s="75" t="s">
        <v>657</v>
      </c>
      <c r="R88" s="83" t="s">
        <v>9247</v>
      </c>
      <c r="S88" s="83" t="s">
        <v>9248</v>
      </c>
      <c r="T88" s="83">
        <v>2.0</v>
      </c>
      <c r="U88" s="83" t="s">
        <v>251</v>
      </c>
      <c r="V88" s="83" t="s">
        <v>100</v>
      </c>
      <c r="X88" s="83" t="s">
        <v>101</v>
      </c>
      <c r="Y88" s="83" t="s">
        <v>9464</v>
      </c>
      <c r="Z88" s="78">
        <v>46081.0</v>
      </c>
      <c r="AA88" s="166" t="s">
        <v>341</v>
      </c>
      <c r="AB88" s="76"/>
      <c r="AC88" s="83"/>
      <c r="AD88" s="76"/>
      <c r="AE88" s="76"/>
      <c r="AF88" s="88"/>
    </row>
    <row r="89" ht="22.5" customHeight="1">
      <c r="A89" s="76" t="s">
        <v>9837</v>
      </c>
      <c r="B89" s="176">
        <v>46078.0</v>
      </c>
      <c r="C89" s="76" t="s">
        <v>9213</v>
      </c>
      <c r="D89" s="91" t="s">
        <v>83</v>
      </c>
      <c r="E89" s="76" t="s">
        <v>104</v>
      </c>
      <c r="F89" s="76">
        <v>85.0</v>
      </c>
      <c r="G89" s="78">
        <v>46078.0</v>
      </c>
      <c r="H89" s="76"/>
      <c r="I89" s="741" t="s">
        <v>2116</v>
      </c>
      <c r="J89" s="668" t="s">
        <v>2582</v>
      </c>
      <c r="K89" s="760" t="s">
        <v>2116</v>
      </c>
      <c r="L89" s="760" t="s">
        <v>2116</v>
      </c>
      <c r="M89" s="76" t="s">
        <v>2116</v>
      </c>
      <c r="N89" s="76" t="s">
        <v>2116</v>
      </c>
      <c r="O89" s="347" t="s">
        <v>2116</v>
      </c>
      <c r="P89" s="802" t="s">
        <v>2116</v>
      </c>
      <c r="Q89" s="76" t="s">
        <v>124</v>
      </c>
      <c r="R89" s="83" t="s">
        <v>9247</v>
      </c>
      <c r="S89" s="83" t="s">
        <v>9248</v>
      </c>
      <c r="T89" s="83">
        <v>2.0</v>
      </c>
      <c r="U89" s="83" t="s">
        <v>251</v>
      </c>
      <c r="V89" s="83" t="s">
        <v>145</v>
      </c>
      <c r="X89" s="83" t="s">
        <v>101</v>
      </c>
      <c r="Y89" s="74"/>
      <c r="Z89" s="792"/>
      <c r="AA89" s="166" t="s">
        <v>131</v>
      </c>
      <c r="AB89" s="76"/>
      <c r="AC89" s="83"/>
      <c r="AD89" s="76"/>
      <c r="AE89" s="76"/>
      <c r="AF89" s="88"/>
    </row>
    <row r="90" ht="22.5" customHeight="1">
      <c r="A90" s="76" t="s">
        <v>9837</v>
      </c>
      <c r="B90" s="176">
        <v>46078.0</v>
      </c>
      <c r="C90" s="76" t="s">
        <v>9213</v>
      </c>
      <c r="D90" s="91" t="s">
        <v>83</v>
      </c>
      <c r="E90" s="91" t="s">
        <v>55</v>
      </c>
      <c r="F90" s="76">
        <v>86.0</v>
      </c>
      <c r="G90" s="78">
        <v>46027.0</v>
      </c>
      <c r="H90" s="76" t="s">
        <v>1915</v>
      </c>
      <c r="I90" s="76" t="s">
        <v>1916</v>
      </c>
      <c r="J90" s="88" t="s">
        <v>1917</v>
      </c>
      <c r="K90" s="96" t="s">
        <v>1918</v>
      </c>
      <c r="L90" s="96" t="s">
        <v>1918</v>
      </c>
      <c r="M90" s="76" t="s">
        <v>1920</v>
      </c>
      <c r="N90" s="76" t="s">
        <v>1920</v>
      </c>
      <c r="O90" s="92">
        <v>46026.0</v>
      </c>
      <c r="P90" s="798">
        <v>46040.0</v>
      </c>
      <c r="Q90" s="75" t="s">
        <v>213</v>
      </c>
      <c r="R90" s="83" t="s">
        <v>9247</v>
      </c>
      <c r="S90" s="83" t="s">
        <v>9248</v>
      </c>
      <c r="T90" s="83">
        <v>2.0</v>
      </c>
      <c r="U90" s="83" t="s">
        <v>126</v>
      </c>
      <c r="V90" s="83" t="s">
        <v>145</v>
      </c>
      <c r="X90" s="83" t="s">
        <v>101</v>
      </c>
      <c r="Y90" s="74"/>
      <c r="Z90" s="792"/>
      <c r="AA90" s="166" t="s">
        <v>131</v>
      </c>
      <c r="AB90" s="76"/>
      <c r="AC90" s="83"/>
      <c r="AD90" s="76"/>
      <c r="AE90" s="76"/>
      <c r="AF90" s="88"/>
    </row>
    <row r="91" ht="22.5" customHeight="1">
      <c r="A91" s="76" t="s">
        <v>9837</v>
      </c>
      <c r="B91" s="176">
        <v>46078.0</v>
      </c>
      <c r="C91" s="76" t="s">
        <v>9213</v>
      </c>
      <c r="D91" s="91" t="s">
        <v>83</v>
      </c>
      <c r="E91" s="76" t="s">
        <v>104</v>
      </c>
      <c r="F91" s="76">
        <v>87.0</v>
      </c>
      <c r="G91" s="78">
        <v>46078.0</v>
      </c>
      <c r="H91" s="76"/>
      <c r="I91" s="76" t="s">
        <v>2116</v>
      </c>
      <c r="J91" s="96" t="s">
        <v>3141</v>
      </c>
      <c r="K91" s="760" t="s">
        <v>2116</v>
      </c>
      <c r="L91" s="760" t="s">
        <v>2116</v>
      </c>
      <c r="M91" s="76" t="s">
        <v>2116</v>
      </c>
      <c r="N91" s="76" t="s">
        <v>2116</v>
      </c>
      <c r="O91" s="347" t="s">
        <v>2116</v>
      </c>
      <c r="P91" s="802" t="s">
        <v>2116</v>
      </c>
      <c r="Q91" s="76" t="s">
        <v>124</v>
      </c>
      <c r="R91" s="83" t="s">
        <v>9247</v>
      </c>
      <c r="S91" s="83" t="s">
        <v>9248</v>
      </c>
      <c r="T91" s="83">
        <v>2.0</v>
      </c>
      <c r="U91" s="83" t="s">
        <v>99</v>
      </c>
      <c r="V91" s="83" t="s">
        <v>145</v>
      </c>
      <c r="X91" s="83" t="s">
        <v>101</v>
      </c>
      <c r="Y91" s="74"/>
      <c r="Z91" s="792"/>
      <c r="AA91" s="166" t="s">
        <v>131</v>
      </c>
      <c r="AB91" s="76"/>
      <c r="AC91" s="83"/>
      <c r="AD91" s="76"/>
      <c r="AE91" s="76"/>
      <c r="AF91" s="88"/>
    </row>
    <row r="92" ht="22.5" customHeight="1">
      <c r="A92" s="76" t="s">
        <v>9837</v>
      </c>
      <c r="B92" s="176">
        <v>46078.0</v>
      </c>
      <c r="C92" s="91" t="s">
        <v>9213</v>
      </c>
      <c r="D92" s="91" t="s">
        <v>83</v>
      </c>
      <c r="E92" s="91" t="s">
        <v>104</v>
      </c>
      <c r="F92" s="76">
        <v>88.0</v>
      </c>
      <c r="G92" s="178">
        <v>46061.0</v>
      </c>
      <c r="H92" s="91" t="s">
        <v>1661</v>
      </c>
      <c r="I92" s="91" t="s">
        <v>1662</v>
      </c>
      <c r="J92" s="97" t="s">
        <v>1663</v>
      </c>
      <c r="K92" s="193" t="s">
        <v>1664</v>
      </c>
      <c r="L92" s="313" t="s">
        <v>1664</v>
      </c>
      <c r="M92" s="91" t="s">
        <v>1667</v>
      </c>
      <c r="N92" s="182"/>
      <c r="O92" s="183">
        <v>46061.0</v>
      </c>
      <c r="P92" s="804">
        <v>46075.0</v>
      </c>
      <c r="Q92" s="91" t="s">
        <v>472</v>
      </c>
      <c r="R92" s="83" t="s">
        <v>9247</v>
      </c>
      <c r="S92" s="83" t="s">
        <v>9248</v>
      </c>
      <c r="T92" s="179">
        <v>2.0</v>
      </c>
      <c r="U92" s="179" t="s">
        <v>251</v>
      </c>
      <c r="V92" s="179" t="s">
        <v>145</v>
      </c>
      <c r="X92" s="179" t="s">
        <v>101</v>
      </c>
      <c r="Y92" s="336"/>
      <c r="Z92" s="805"/>
      <c r="AA92" s="179" t="s">
        <v>131</v>
      </c>
      <c r="AB92" s="182"/>
      <c r="AC92" s="179" t="s">
        <v>1035</v>
      </c>
      <c r="AD92" s="182"/>
      <c r="AE92" s="182"/>
      <c r="AF92" s="182"/>
    </row>
    <row r="93" ht="22.5" customHeight="1">
      <c r="A93" s="76" t="s">
        <v>9837</v>
      </c>
      <c r="B93" s="176">
        <v>46078.0</v>
      </c>
      <c r="C93" s="91" t="s">
        <v>9213</v>
      </c>
      <c r="D93" s="91" t="s">
        <v>83</v>
      </c>
      <c r="E93" s="91" t="s">
        <v>104</v>
      </c>
      <c r="F93" s="76">
        <v>89.0</v>
      </c>
      <c r="G93" s="178">
        <v>46072.0</v>
      </c>
      <c r="H93" s="91">
        <v>10471.0</v>
      </c>
      <c r="I93" s="91" t="s">
        <v>2283</v>
      </c>
      <c r="J93" s="97" t="s">
        <v>2284</v>
      </c>
      <c r="K93" s="193" t="s">
        <v>2285</v>
      </c>
      <c r="L93" s="313" t="s">
        <v>2285</v>
      </c>
      <c r="M93" s="91" t="s">
        <v>2287</v>
      </c>
      <c r="N93" s="91" t="s">
        <v>2287</v>
      </c>
      <c r="O93" s="183">
        <v>46034.0</v>
      </c>
      <c r="P93" s="804">
        <v>46048.0</v>
      </c>
      <c r="Q93" s="91" t="s">
        <v>98</v>
      </c>
      <c r="R93" s="83" t="s">
        <v>9247</v>
      </c>
      <c r="S93" s="83" t="s">
        <v>9248</v>
      </c>
      <c r="T93" s="179">
        <v>1.0</v>
      </c>
      <c r="U93" s="179" t="s">
        <v>251</v>
      </c>
      <c r="V93" s="179" t="s">
        <v>145</v>
      </c>
      <c r="X93" s="179" t="s">
        <v>101</v>
      </c>
      <c r="Y93" s="336"/>
      <c r="Z93" s="805"/>
      <c r="AA93" s="179" t="s">
        <v>131</v>
      </c>
      <c r="AB93" s="182"/>
      <c r="AC93" s="179" t="s">
        <v>1035</v>
      </c>
      <c r="AD93" s="182"/>
      <c r="AE93" s="182"/>
      <c r="AF93" s="97" t="s">
        <v>9295</v>
      </c>
    </row>
    <row r="94" ht="22.5" customHeight="1">
      <c r="A94" s="76" t="s">
        <v>9837</v>
      </c>
      <c r="B94" s="176">
        <v>46078.0</v>
      </c>
      <c r="C94" s="91" t="s">
        <v>9213</v>
      </c>
      <c r="D94" s="91" t="s">
        <v>83</v>
      </c>
      <c r="E94" s="91" t="s">
        <v>104</v>
      </c>
      <c r="F94" s="76">
        <v>90.0</v>
      </c>
      <c r="G94" s="178">
        <v>46072.0</v>
      </c>
      <c r="H94" s="91">
        <v>10475.0</v>
      </c>
      <c r="I94" s="91" t="s">
        <v>5458</v>
      </c>
      <c r="J94" s="97" t="s">
        <v>5459</v>
      </c>
      <c r="K94" s="193" t="s">
        <v>5460</v>
      </c>
      <c r="L94" s="193" t="s">
        <v>5460</v>
      </c>
      <c r="M94" s="91" t="s">
        <v>5461</v>
      </c>
      <c r="N94" s="91" t="s">
        <v>5461</v>
      </c>
      <c r="O94" s="183">
        <v>46034.0</v>
      </c>
      <c r="P94" s="786">
        <v>46048.0</v>
      </c>
      <c r="Q94" s="76" t="s">
        <v>554</v>
      </c>
      <c r="R94" s="83" t="s">
        <v>9247</v>
      </c>
      <c r="S94" s="83" t="s">
        <v>9248</v>
      </c>
      <c r="T94" s="83">
        <v>1.0</v>
      </c>
      <c r="U94" s="83" t="s">
        <v>99</v>
      </c>
      <c r="V94" s="83" t="s">
        <v>145</v>
      </c>
      <c r="X94" s="83" t="s">
        <v>101</v>
      </c>
      <c r="Y94" s="74"/>
      <c r="Z94" s="792"/>
      <c r="AA94" s="166" t="s">
        <v>131</v>
      </c>
      <c r="AB94" s="76"/>
      <c r="AC94" s="83"/>
      <c r="AD94" s="76"/>
      <c r="AE94" s="76"/>
      <c r="AF94" s="88"/>
    </row>
    <row r="95" ht="22.5" customHeight="1">
      <c r="A95" s="76" t="s">
        <v>9837</v>
      </c>
      <c r="B95" s="176">
        <v>46078.0</v>
      </c>
      <c r="C95" s="91" t="s">
        <v>9213</v>
      </c>
      <c r="D95" s="91" t="s">
        <v>83</v>
      </c>
      <c r="E95" s="91" t="s">
        <v>104</v>
      </c>
      <c r="F95" s="76">
        <v>91.0</v>
      </c>
      <c r="G95" s="176">
        <v>46077.0</v>
      </c>
      <c r="H95" s="76" t="s">
        <v>9663</v>
      </c>
      <c r="I95" s="76" t="s">
        <v>2337</v>
      </c>
      <c r="J95" s="88" t="s">
        <v>2339</v>
      </c>
      <c r="K95" s="96" t="s">
        <v>2342</v>
      </c>
      <c r="L95" s="96" t="s">
        <v>2342</v>
      </c>
      <c r="M95" s="76" t="s">
        <v>2343</v>
      </c>
      <c r="N95" s="76" t="s">
        <v>2343</v>
      </c>
      <c r="O95" s="92">
        <v>46076.0</v>
      </c>
      <c r="P95" s="786">
        <v>46090.0</v>
      </c>
      <c r="Q95" s="76" t="s">
        <v>521</v>
      </c>
      <c r="R95" s="83" t="s">
        <v>9247</v>
      </c>
      <c r="S95" s="83" t="s">
        <v>9248</v>
      </c>
      <c r="T95" s="83">
        <v>2.0</v>
      </c>
      <c r="U95" s="83" t="s">
        <v>99</v>
      </c>
      <c r="V95" s="83" t="s">
        <v>145</v>
      </c>
      <c r="X95" s="83" t="s">
        <v>101</v>
      </c>
      <c r="Y95" s="74"/>
      <c r="Z95" s="792"/>
      <c r="AA95" s="166" t="s">
        <v>131</v>
      </c>
      <c r="AB95" s="76"/>
      <c r="AC95" s="83"/>
      <c r="AD95" s="76"/>
      <c r="AE95" s="76"/>
      <c r="AF95" s="88"/>
    </row>
    <row r="96" ht="22.5" customHeight="1">
      <c r="A96" s="76" t="s">
        <v>9837</v>
      </c>
      <c r="B96" s="176">
        <v>46078.0</v>
      </c>
      <c r="C96" s="91" t="s">
        <v>9213</v>
      </c>
      <c r="D96" s="91" t="s">
        <v>83</v>
      </c>
      <c r="E96" s="76" t="s">
        <v>104</v>
      </c>
      <c r="F96" s="76">
        <v>92.0</v>
      </c>
      <c r="G96" s="78">
        <v>46078.0</v>
      </c>
      <c r="H96" s="76"/>
      <c r="I96" s="76" t="s">
        <v>6526</v>
      </c>
      <c r="J96" s="96" t="s">
        <v>9926</v>
      </c>
      <c r="K96" s="96" t="s">
        <v>6527</v>
      </c>
      <c r="L96" s="96" t="s">
        <v>6527</v>
      </c>
      <c r="M96" s="76" t="s">
        <v>6528</v>
      </c>
      <c r="N96" s="76" t="s">
        <v>6528</v>
      </c>
      <c r="O96" s="92">
        <v>46036.0</v>
      </c>
      <c r="P96" s="786">
        <v>46050.0</v>
      </c>
      <c r="Q96" s="76" t="s">
        <v>472</v>
      </c>
      <c r="R96" s="83" t="s">
        <v>9247</v>
      </c>
      <c r="S96" s="83" t="s">
        <v>9248</v>
      </c>
      <c r="T96" s="83">
        <v>1.0</v>
      </c>
      <c r="U96" s="83" t="s">
        <v>251</v>
      </c>
      <c r="V96" s="83" t="s">
        <v>145</v>
      </c>
      <c r="X96" s="83" t="s">
        <v>101</v>
      </c>
      <c r="Y96" s="74"/>
      <c r="Z96" s="792"/>
      <c r="AA96" s="166" t="s">
        <v>131</v>
      </c>
      <c r="AB96" s="76"/>
      <c r="AC96" s="83"/>
      <c r="AD96" s="76"/>
      <c r="AE96" s="76"/>
      <c r="AF96" s="88"/>
    </row>
    <row r="97" ht="22.5" customHeight="1">
      <c r="A97" s="76" t="s">
        <v>9837</v>
      </c>
      <c r="B97" s="176">
        <v>46078.0</v>
      </c>
      <c r="C97" s="91" t="s">
        <v>9213</v>
      </c>
      <c r="D97" s="91" t="s">
        <v>83</v>
      </c>
      <c r="E97" s="76" t="s">
        <v>104</v>
      </c>
      <c r="F97" s="76">
        <v>93.0</v>
      </c>
      <c r="G97" s="78">
        <v>46078.0</v>
      </c>
      <c r="H97" s="76"/>
      <c r="I97" s="76" t="s">
        <v>5813</v>
      </c>
      <c r="J97" s="96" t="s">
        <v>9927</v>
      </c>
      <c r="K97" s="96" t="s">
        <v>5815</v>
      </c>
      <c r="L97" s="346" t="s">
        <v>5815</v>
      </c>
      <c r="M97" s="76" t="s">
        <v>5816</v>
      </c>
      <c r="N97" s="76"/>
      <c r="O97" s="92">
        <v>46060.0</v>
      </c>
      <c r="P97" s="786">
        <v>46074.0</v>
      </c>
      <c r="Q97" s="76" t="s">
        <v>616</v>
      </c>
      <c r="R97" s="83" t="s">
        <v>9247</v>
      </c>
      <c r="S97" s="83" t="s">
        <v>9248</v>
      </c>
      <c r="T97" s="83">
        <v>1.0</v>
      </c>
      <c r="U97" s="83" t="s">
        <v>251</v>
      </c>
      <c r="V97" s="83" t="s">
        <v>145</v>
      </c>
      <c r="X97" s="83" t="s">
        <v>101</v>
      </c>
      <c r="Y97" s="74"/>
      <c r="Z97" s="792"/>
      <c r="AA97" s="166" t="s">
        <v>131</v>
      </c>
      <c r="AB97" s="76"/>
      <c r="AC97" s="83"/>
      <c r="AD97" s="76"/>
      <c r="AE97" s="76"/>
      <c r="AF97" s="88"/>
    </row>
    <row r="98" ht="22.5" customHeight="1">
      <c r="A98" s="76" t="s">
        <v>9837</v>
      </c>
      <c r="B98" s="176">
        <v>46078.0</v>
      </c>
      <c r="C98" s="91" t="s">
        <v>9213</v>
      </c>
      <c r="D98" s="91" t="s">
        <v>83</v>
      </c>
      <c r="E98" s="91" t="s">
        <v>104</v>
      </c>
      <c r="F98" s="76">
        <v>94.0</v>
      </c>
      <c r="G98" s="178">
        <v>46067.0</v>
      </c>
      <c r="H98" s="76" t="s">
        <v>3282</v>
      </c>
      <c r="I98" s="76" t="s">
        <v>2248</v>
      </c>
      <c r="J98" s="88" t="s">
        <v>2249</v>
      </c>
      <c r="K98" s="96" t="s">
        <v>2249</v>
      </c>
      <c r="L98" s="96" t="s">
        <v>2249</v>
      </c>
      <c r="M98" s="76" t="s">
        <v>2254</v>
      </c>
      <c r="N98" s="76" t="s">
        <v>2254</v>
      </c>
      <c r="O98" s="92">
        <v>46067.0</v>
      </c>
      <c r="P98" s="786">
        <v>46080.0</v>
      </c>
      <c r="Q98" s="76" t="s">
        <v>499</v>
      </c>
      <c r="R98" s="83" t="s">
        <v>9247</v>
      </c>
      <c r="S98" s="83" t="s">
        <v>9248</v>
      </c>
      <c r="T98" s="83">
        <v>2.0</v>
      </c>
      <c r="U98" s="83" t="s">
        <v>251</v>
      </c>
      <c r="V98" s="83" t="s">
        <v>145</v>
      </c>
      <c r="X98" s="83" t="s">
        <v>101</v>
      </c>
      <c r="Y98" s="74"/>
      <c r="Z98" s="792"/>
      <c r="AA98" s="166" t="s">
        <v>131</v>
      </c>
      <c r="AB98" s="76"/>
      <c r="AC98" s="83"/>
      <c r="AD98" s="76"/>
      <c r="AE98" s="76"/>
      <c r="AF98" s="88"/>
    </row>
    <row r="99" ht="22.5" customHeight="1">
      <c r="A99" s="76" t="s">
        <v>9837</v>
      </c>
      <c r="B99" s="74">
        <v>46078.0</v>
      </c>
      <c r="C99" s="76" t="s">
        <v>9213</v>
      </c>
      <c r="D99" s="91" t="s">
        <v>83</v>
      </c>
      <c r="E99" s="91" t="s">
        <v>104</v>
      </c>
      <c r="F99" s="76">
        <v>95.0</v>
      </c>
      <c r="G99" s="176">
        <v>46077.0</v>
      </c>
      <c r="H99" s="76" t="s">
        <v>3283</v>
      </c>
      <c r="I99" s="76" t="s">
        <v>2567</v>
      </c>
      <c r="J99" s="88" t="s">
        <v>2568</v>
      </c>
      <c r="K99" s="96" t="s">
        <v>2569</v>
      </c>
      <c r="L99" s="96" t="s">
        <v>2569</v>
      </c>
      <c r="M99" s="76" t="s">
        <v>2571</v>
      </c>
      <c r="N99" s="76" t="s">
        <v>3284</v>
      </c>
      <c r="O99" s="92">
        <v>46077.0</v>
      </c>
      <c r="P99" s="786">
        <v>46091.0</v>
      </c>
      <c r="Q99" s="76" t="s">
        <v>124</v>
      </c>
      <c r="R99" s="83" t="s">
        <v>9247</v>
      </c>
      <c r="S99" s="83" t="s">
        <v>9248</v>
      </c>
      <c r="T99" s="83">
        <v>2.0</v>
      </c>
      <c r="U99" s="83" t="s">
        <v>251</v>
      </c>
      <c r="V99" s="83" t="s">
        <v>100</v>
      </c>
      <c r="X99" s="83" t="s">
        <v>101</v>
      </c>
      <c r="Y99" s="83" t="s">
        <v>9464</v>
      </c>
      <c r="Z99" s="78">
        <v>46078.0</v>
      </c>
      <c r="AA99" s="166" t="s">
        <v>341</v>
      </c>
      <c r="AB99" s="801" t="s">
        <v>509</v>
      </c>
      <c r="AC99" s="83"/>
      <c r="AD99" s="76"/>
      <c r="AE99" s="76"/>
      <c r="AF99" s="88"/>
    </row>
    <row r="100" ht="22.5" customHeight="1">
      <c r="A100" s="76" t="s">
        <v>9941</v>
      </c>
      <c r="B100" s="74">
        <v>46079.0</v>
      </c>
      <c r="C100" s="76" t="s">
        <v>9213</v>
      </c>
      <c r="D100" s="76" t="s">
        <v>83</v>
      </c>
      <c r="E100" s="76" t="s">
        <v>104</v>
      </c>
      <c r="F100" s="76">
        <v>96.0</v>
      </c>
      <c r="G100" s="78">
        <v>46078.0</v>
      </c>
      <c r="H100" s="806">
        <v>8906.0</v>
      </c>
      <c r="I100" s="806" t="s">
        <v>9546</v>
      </c>
      <c r="J100" s="807" t="s">
        <v>9947</v>
      </c>
      <c r="K100" s="808" t="s">
        <v>9548</v>
      </c>
      <c r="L100" s="809" t="s">
        <v>9548</v>
      </c>
      <c r="M100" s="806" t="s">
        <v>9551</v>
      </c>
      <c r="N100" s="810" t="s">
        <v>9551</v>
      </c>
      <c r="O100" s="811">
        <v>45658.0</v>
      </c>
      <c r="P100" s="794">
        <v>45834.0</v>
      </c>
      <c r="Q100" s="76" t="s">
        <v>124</v>
      </c>
      <c r="R100" s="83" t="s">
        <v>9247</v>
      </c>
      <c r="S100" s="83" t="s">
        <v>9248</v>
      </c>
      <c r="T100" s="83">
        <v>1.0</v>
      </c>
      <c r="U100" s="83" t="s">
        <v>126</v>
      </c>
      <c r="V100" s="83" t="s">
        <v>195</v>
      </c>
      <c r="X100" s="83" t="s">
        <v>128</v>
      </c>
      <c r="Y100" s="74"/>
      <c r="Z100" s="792"/>
      <c r="AA100" s="166" t="s">
        <v>131</v>
      </c>
      <c r="AB100" s="76"/>
      <c r="AC100" s="83"/>
      <c r="AD100" s="76"/>
      <c r="AE100" s="76"/>
      <c r="AF100" s="88"/>
    </row>
    <row r="101" ht="22.5" customHeight="1">
      <c r="A101" s="76" t="s">
        <v>9941</v>
      </c>
      <c r="B101" s="74">
        <v>46079.0</v>
      </c>
      <c r="C101" s="76" t="s">
        <v>9213</v>
      </c>
      <c r="D101" s="76" t="s">
        <v>83</v>
      </c>
      <c r="E101" s="76" t="s">
        <v>104</v>
      </c>
      <c r="F101" s="76">
        <v>97.0</v>
      </c>
      <c r="G101" s="78">
        <v>46078.0</v>
      </c>
      <c r="H101" s="806">
        <v>8907.0</v>
      </c>
      <c r="I101" s="806" t="s">
        <v>9556</v>
      </c>
      <c r="J101" s="807" t="s">
        <v>9557</v>
      </c>
      <c r="K101" s="808" t="s">
        <v>9558</v>
      </c>
      <c r="L101" s="809" t="s">
        <v>9558</v>
      </c>
      <c r="M101" s="806" t="s">
        <v>9559</v>
      </c>
      <c r="N101" s="810" t="s">
        <v>9559</v>
      </c>
      <c r="O101" s="811">
        <v>45658.0</v>
      </c>
      <c r="P101" s="794">
        <v>45834.0</v>
      </c>
      <c r="Q101" s="76" t="s">
        <v>124</v>
      </c>
      <c r="R101" s="83" t="s">
        <v>9247</v>
      </c>
      <c r="S101" s="83" t="s">
        <v>9248</v>
      </c>
      <c r="T101" s="83">
        <v>1.0</v>
      </c>
      <c r="U101" s="83" t="s">
        <v>251</v>
      </c>
      <c r="V101" s="83" t="s">
        <v>145</v>
      </c>
      <c r="X101" s="83" t="s">
        <v>101</v>
      </c>
      <c r="Y101" s="74"/>
      <c r="Z101" s="792"/>
      <c r="AA101" s="166" t="s">
        <v>131</v>
      </c>
      <c r="AB101" s="76"/>
      <c r="AC101" s="83"/>
      <c r="AD101" s="76"/>
      <c r="AE101" s="76"/>
      <c r="AF101" s="88"/>
    </row>
    <row r="102" ht="22.5" customHeight="1">
      <c r="A102" s="76" t="s">
        <v>9941</v>
      </c>
      <c r="B102" s="74">
        <v>46079.0</v>
      </c>
      <c r="C102" s="76" t="s">
        <v>9213</v>
      </c>
      <c r="D102" s="76" t="s">
        <v>83</v>
      </c>
      <c r="E102" s="76" t="s">
        <v>104</v>
      </c>
      <c r="F102" s="76">
        <v>98.0</v>
      </c>
      <c r="G102" s="78">
        <v>46078.0</v>
      </c>
      <c r="H102" s="806">
        <v>8909.0</v>
      </c>
      <c r="I102" s="806" t="s">
        <v>9566</v>
      </c>
      <c r="J102" s="807" t="s">
        <v>9567</v>
      </c>
      <c r="K102" s="808" t="s">
        <v>9568</v>
      </c>
      <c r="L102" s="809" t="s">
        <v>9568</v>
      </c>
      <c r="M102" s="806" t="s">
        <v>9569</v>
      </c>
      <c r="N102" s="810" t="s">
        <v>9570</v>
      </c>
      <c r="O102" s="811">
        <v>45658.0</v>
      </c>
      <c r="P102" s="794">
        <v>45834.0</v>
      </c>
      <c r="Q102" s="76" t="s">
        <v>124</v>
      </c>
      <c r="R102" s="83" t="s">
        <v>9247</v>
      </c>
      <c r="S102" s="83" t="s">
        <v>9248</v>
      </c>
      <c r="T102" s="83">
        <v>1.0</v>
      </c>
      <c r="U102" s="83" t="s">
        <v>126</v>
      </c>
      <c r="V102" s="83" t="s">
        <v>127</v>
      </c>
      <c r="X102" s="83" t="s">
        <v>128</v>
      </c>
      <c r="Y102" s="74"/>
      <c r="Z102" s="792"/>
      <c r="AA102" s="166" t="s">
        <v>131</v>
      </c>
      <c r="AB102" s="76"/>
      <c r="AC102" s="83"/>
      <c r="AD102" s="76"/>
      <c r="AE102" s="76"/>
      <c r="AF102" s="88"/>
    </row>
    <row r="103" ht="22.5" customHeight="1">
      <c r="A103" s="76" t="s">
        <v>9941</v>
      </c>
      <c r="B103" s="74">
        <v>46079.0</v>
      </c>
      <c r="C103" s="76" t="s">
        <v>9213</v>
      </c>
      <c r="D103" s="76" t="s">
        <v>83</v>
      </c>
      <c r="E103" s="76" t="s">
        <v>104</v>
      </c>
      <c r="F103" s="76">
        <v>99.0</v>
      </c>
      <c r="G103" s="78">
        <v>46078.0</v>
      </c>
      <c r="H103" s="806">
        <v>8910.0</v>
      </c>
      <c r="I103" s="806" t="s">
        <v>9966</v>
      </c>
      <c r="J103" s="807" t="s">
        <v>9967</v>
      </c>
      <c r="K103" s="808" t="s">
        <v>9968</v>
      </c>
      <c r="L103" s="809" t="s">
        <v>9968</v>
      </c>
      <c r="M103" s="806" t="s">
        <v>9969</v>
      </c>
      <c r="N103" s="810" t="s">
        <v>9969</v>
      </c>
      <c r="O103" s="811">
        <v>45658.0</v>
      </c>
      <c r="P103" s="794">
        <v>45834.0</v>
      </c>
      <c r="Q103" s="76" t="s">
        <v>124</v>
      </c>
      <c r="R103" s="83" t="s">
        <v>9247</v>
      </c>
      <c r="S103" s="83" t="s">
        <v>9248</v>
      </c>
      <c r="T103" s="83">
        <v>1.0</v>
      </c>
      <c r="U103" s="83" t="s">
        <v>251</v>
      </c>
      <c r="V103" s="83" t="s">
        <v>145</v>
      </c>
      <c r="X103" s="83" t="s">
        <v>101</v>
      </c>
      <c r="Y103" s="74"/>
      <c r="Z103" s="792"/>
      <c r="AA103" s="166" t="s">
        <v>131</v>
      </c>
      <c r="AB103" s="76"/>
      <c r="AC103" s="83"/>
      <c r="AD103" s="76"/>
      <c r="AE103" s="76"/>
      <c r="AF103" s="88"/>
    </row>
    <row r="104" ht="22.5" customHeight="1">
      <c r="A104" s="76" t="s">
        <v>9941</v>
      </c>
      <c r="B104" s="74">
        <v>46079.0</v>
      </c>
      <c r="C104" s="76" t="s">
        <v>9213</v>
      </c>
      <c r="D104" s="76" t="s">
        <v>83</v>
      </c>
      <c r="E104" s="76" t="s">
        <v>104</v>
      </c>
      <c r="F104" s="76">
        <v>100.0</v>
      </c>
      <c r="G104" s="78">
        <v>46078.0</v>
      </c>
      <c r="H104" s="806">
        <v>8923.0</v>
      </c>
      <c r="I104" s="806" t="s">
        <v>9976</v>
      </c>
      <c r="J104" s="807" t="s">
        <v>9977</v>
      </c>
      <c r="K104" s="808" t="s">
        <v>9978</v>
      </c>
      <c r="L104" s="809" t="s">
        <v>9978</v>
      </c>
      <c r="M104" s="813"/>
      <c r="N104" s="810" t="s">
        <v>9980</v>
      </c>
      <c r="O104" s="811">
        <v>45660.0</v>
      </c>
      <c r="P104" s="794">
        <v>45834.0</v>
      </c>
      <c r="Q104" s="76" t="s">
        <v>124</v>
      </c>
      <c r="R104" s="83" t="s">
        <v>9247</v>
      </c>
      <c r="S104" s="83" t="s">
        <v>9248</v>
      </c>
      <c r="T104" s="83">
        <v>0.0</v>
      </c>
      <c r="U104" s="83" t="s">
        <v>292</v>
      </c>
      <c r="V104" s="83" t="s">
        <v>127</v>
      </c>
      <c r="X104" s="83" t="s">
        <v>128</v>
      </c>
      <c r="Y104" s="74"/>
      <c r="Z104" s="792"/>
      <c r="AA104" s="166" t="s">
        <v>664</v>
      </c>
      <c r="AB104" s="76"/>
      <c r="AC104" s="83"/>
      <c r="AD104" s="76"/>
      <c r="AE104" s="76"/>
      <c r="AF104" s="88"/>
    </row>
    <row r="105" ht="22.5" customHeight="1">
      <c r="A105" s="76" t="s">
        <v>9941</v>
      </c>
      <c r="B105" s="74">
        <v>46079.0</v>
      </c>
      <c r="C105" s="76" t="s">
        <v>9213</v>
      </c>
      <c r="D105" s="76" t="s">
        <v>83</v>
      </c>
      <c r="E105" s="76" t="s">
        <v>104</v>
      </c>
      <c r="F105" s="76">
        <v>101.0</v>
      </c>
      <c r="G105" s="78">
        <v>46078.0</v>
      </c>
      <c r="H105" s="806">
        <v>8930.0</v>
      </c>
      <c r="I105" s="806" t="s">
        <v>9222</v>
      </c>
      <c r="J105" s="807" t="s">
        <v>9988</v>
      </c>
      <c r="K105" s="808" t="s">
        <v>9224</v>
      </c>
      <c r="L105" s="809" t="s">
        <v>9224</v>
      </c>
      <c r="M105" s="806" t="s">
        <v>9225</v>
      </c>
      <c r="N105" s="810" t="s">
        <v>9225</v>
      </c>
      <c r="O105" s="811">
        <v>45661.0</v>
      </c>
      <c r="P105" s="794">
        <v>45834.0</v>
      </c>
      <c r="Q105" s="76" t="s">
        <v>124</v>
      </c>
      <c r="R105" s="83" t="s">
        <v>9247</v>
      </c>
      <c r="S105" s="83" t="s">
        <v>9248</v>
      </c>
      <c r="T105" s="83">
        <v>1.0</v>
      </c>
      <c r="U105" s="83" t="s">
        <v>251</v>
      </c>
      <c r="V105" s="83" t="s">
        <v>145</v>
      </c>
      <c r="X105" s="83" t="s">
        <v>101</v>
      </c>
      <c r="Y105" s="74"/>
      <c r="Z105" s="792"/>
      <c r="AA105" s="166" t="s">
        <v>131</v>
      </c>
      <c r="AB105" s="76"/>
      <c r="AC105" s="83"/>
      <c r="AD105" s="76"/>
      <c r="AE105" s="76"/>
      <c r="AF105" s="88"/>
    </row>
    <row r="106" ht="22.5" customHeight="1">
      <c r="A106" s="76" t="s">
        <v>9941</v>
      </c>
      <c r="B106" s="74">
        <v>46079.0</v>
      </c>
      <c r="C106" s="76" t="s">
        <v>9213</v>
      </c>
      <c r="D106" s="76" t="s">
        <v>83</v>
      </c>
      <c r="E106" s="76" t="s">
        <v>104</v>
      </c>
      <c r="F106" s="76">
        <v>102.0</v>
      </c>
      <c r="G106" s="78">
        <v>46078.0</v>
      </c>
      <c r="H106" s="806">
        <v>8931.0</v>
      </c>
      <c r="I106" s="806" t="s">
        <v>9993</v>
      </c>
      <c r="J106" s="807" t="s">
        <v>3988</v>
      </c>
      <c r="K106" s="808" t="s">
        <v>3989</v>
      </c>
      <c r="L106" s="809" t="s">
        <v>3989</v>
      </c>
      <c r="M106" s="806" t="s">
        <v>3990</v>
      </c>
      <c r="N106" s="810" t="s">
        <v>3990</v>
      </c>
      <c r="O106" s="811">
        <v>45661.0</v>
      </c>
      <c r="P106" s="794">
        <v>45834.0</v>
      </c>
      <c r="Q106" s="76" t="s">
        <v>8139</v>
      </c>
      <c r="R106" s="83" t="s">
        <v>9247</v>
      </c>
      <c r="S106" s="83" t="s">
        <v>9248</v>
      </c>
      <c r="T106" s="83">
        <v>1.0</v>
      </c>
      <c r="U106" s="83" t="s">
        <v>251</v>
      </c>
      <c r="V106" s="83" t="s">
        <v>145</v>
      </c>
      <c r="X106" s="83" t="s">
        <v>101</v>
      </c>
      <c r="Y106" s="74"/>
      <c r="Z106" s="792"/>
      <c r="AA106" s="166" t="s">
        <v>131</v>
      </c>
      <c r="AB106" s="76"/>
      <c r="AC106" s="83"/>
      <c r="AD106" s="76"/>
      <c r="AE106" s="76"/>
      <c r="AF106" s="88"/>
    </row>
    <row r="107" ht="22.5" customHeight="1">
      <c r="A107" s="76" t="s">
        <v>9941</v>
      </c>
      <c r="B107" s="74">
        <v>46079.0</v>
      </c>
      <c r="C107" s="76" t="s">
        <v>9213</v>
      </c>
      <c r="D107" s="76" t="s">
        <v>83</v>
      </c>
      <c r="E107" s="76" t="s">
        <v>104</v>
      </c>
      <c r="F107" s="76">
        <v>103.0</v>
      </c>
      <c r="G107" s="78">
        <v>46078.0</v>
      </c>
      <c r="H107" s="806">
        <v>8944.0</v>
      </c>
      <c r="I107" s="806" t="s">
        <v>9232</v>
      </c>
      <c r="J107" s="807" t="s">
        <v>10000</v>
      </c>
      <c r="K107" s="808" t="s">
        <v>9234</v>
      </c>
      <c r="L107" s="809" t="s">
        <v>9234</v>
      </c>
      <c r="M107" s="813"/>
      <c r="N107" s="810" t="s">
        <v>9235</v>
      </c>
      <c r="O107" s="811">
        <v>45664.0</v>
      </c>
      <c r="P107" s="794">
        <v>45834.0</v>
      </c>
      <c r="Q107" s="76" t="s">
        <v>124</v>
      </c>
      <c r="R107" s="83" t="s">
        <v>9247</v>
      </c>
      <c r="S107" s="83" t="s">
        <v>9248</v>
      </c>
      <c r="T107" s="83">
        <v>1.0</v>
      </c>
      <c r="U107" s="83" t="s">
        <v>251</v>
      </c>
      <c r="V107" s="83" t="s">
        <v>145</v>
      </c>
      <c r="X107" s="83" t="s">
        <v>101</v>
      </c>
      <c r="Y107" s="74"/>
      <c r="Z107" s="792"/>
      <c r="AA107" s="166" t="s">
        <v>131</v>
      </c>
      <c r="AB107" s="76"/>
      <c r="AC107" s="83"/>
      <c r="AD107" s="76"/>
      <c r="AE107" s="76"/>
      <c r="AF107" s="88"/>
    </row>
    <row r="108" ht="22.5" customHeight="1">
      <c r="A108" s="76" t="s">
        <v>9941</v>
      </c>
      <c r="B108" s="74">
        <v>46079.0</v>
      </c>
      <c r="C108" s="76" t="s">
        <v>9213</v>
      </c>
      <c r="D108" s="76" t="s">
        <v>83</v>
      </c>
      <c r="E108" s="76" t="s">
        <v>104</v>
      </c>
      <c r="F108" s="76">
        <v>104.0</v>
      </c>
      <c r="G108" s="78">
        <v>46078.0</v>
      </c>
      <c r="H108" s="806">
        <v>8946.0</v>
      </c>
      <c r="I108" s="806" t="s">
        <v>10002</v>
      </c>
      <c r="J108" s="807" t="s">
        <v>3943</v>
      </c>
      <c r="K108" s="808" t="s">
        <v>154</v>
      </c>
      <c r="L108" s="809" t="s">
        <v>154</v>
      </c>
      <c r="M108" s="806" t="s">
        <v>10003</v>
      </c>
      <c r="N108" s="810" t="s">
        <v>3944</v>
      </c>
      <c r="O108" s="811">
        <v>45664.0</v>
      </c>
      <c r="P108" s="794">
        <v>45834.0</v>
      </c>
      <c r="Q108" s="76" t="s">
        <v>175</v>
      </c>
      <c r="R108" s="83" t="s">
        <v>9247</v>
      </c>
      <c r="S108" s="83" t="s">
        <v>9248</v>
      </c>
      <c r="T108" s="83">
        <v>1.0</v>
      </c>
      <c r="U108" s="83" t="s">
        <v>251</v>
      </c>
      <c r="V108" s="83" t="s">
        <v>145</v>
      </c>
      <c r="X108" s="83" t="s">
        <v>101</v>
      </c>
      <c r="Y108" s="74"/>
      <c r="Z108" s="792"/>
      <c r="AA108" s="166" t="s">
        <v>131</v>
      </c>
      <c r="AB108" s="76"/>
      <c r="AC108" s="83"/>
      <c r="AD108" s="76"/>
      <c r="AE108" s="76"/>
      <c r="AF108" s="88"/>
    </row>
    <row r="109" ht="22.5" customHeight="1">
      <c r="A109" s="76" t="s">
        <v>9941</v>
      </c>
      <c r="B109" s="74">
        <v>46079.0</v>
      </c>
      <c r="C109" s="76" t="s">
        <v>9213</v>
      </c>
      <c r="D109" s="76" t="s">
        <v>83</v>
      </c>
      <c r="E109" s="76" t="s">
        <v>104</v>
      </c>
      <c r="F109" s="76">
        <v>105.0</v>
      </c>
      <c r="G109" s="78">
        <v>46078.0</v>
      </c>
      <c r="H109" s="806">
        <v>8947.0</v>
      </c>
      <c r="I109" s="806" t="s">
        <v>9237</v>
      </c>
      <c r="J109" s="807" t="s">
        <v>10010</v>
      </c>
      <c r="K109" s="808" t="s">
        <v>9239</v>
      </c>
      <c r="L109" s="809" t="s">
        <v>9239</v>
      </c>
      <c r="M109" s="806" t="s">
        <v>9240</v>
      </c>
      <c r="N109" s="810" t="s">
        <v>9240</v>
      </c>
      <c r="O109" s="811">
        <v>45664.0</v>
      </c>
      <c r="P109" s="794">
        <v>45834.0</v>
      </c>
      <c r="Q109" s="76" t="s">
        <v>175</v>
      </c>
      <c r="R109" s="83" t="s">
        <v>9247</v>
      </c>
      <c r="S109" s="83" t="s">
        <v>9248</v>
      </c>
      <c r="T109" s="83">
        <v>1.0</v>
      </c>
      <c r="U109" s="83" t="s">
        <v>126</v>
      </c>
      <c r="V109" s="83" t="s">
        <v>127</v>
      </c>
      <c r="X109" s="83" t="s">
        <v>128</v>
      </c>
      <c r="Y109" s="74"/>
      <c r="Z109" s="792"/>
      <c r="AA109" s="166" t="s">
        <v>131</v>
      </c>
      <c r="AB109" s="76"/>
      <c r="AC109" s="83"/>
      <c r="AD109" s="76"/>
      <c r="AE109" s="76"/>
      <c r="AF109" s="88"/>
    </row>
    <row r="110" ht="22.5" customHeight="1">
      <c r="A110" s="76" t="s">
        <v>9941</v>
      </c>
      <c r="B110" s="74">
        <v>46079.0</v>
      </c>
      <c r="C110" s="76" t="s">
        <v>9213</v>
      </c>
      <c r="D110" s="76" t="s">
        <v>83</v>
      </c>
      <c r="E110" s="76" t="s">
        <v>104</v>
      </c>
      <c r="F110" s="76">
        <v>106.0</v>
      </c>
      <c r="G110" s="78">
        <v>46078.0</v>
      </c>
      <c r="H110" s="806">
        <v>8948.0</v>
      </c>
      <c r="I110" s="806" t="s">
        <v>9243</v>
      </c>
      <c r="J110" s="807" t="s">
        <v>10016</v>
      </c>
      <c r="K110" s="808" t="s">
        <v>9245</v>
      </c>
      <c r="L110" s="809" t="s">
        <v>9245</v>
      </c>
      <c r="M110" s="806" t="s">
        <v>9246</v>
      </c>
      <c r="N110" s="810" t="s">
        <v>9246</v>
      </c>
      <c r="O110" s="811">
        <v>45664.0</v>
      </c>
      <c r="P110" s="794">
        <v>45834.0</v>
      </c>
      <c r="Q110" s="76" t="s">
        <v>124</v>
      </c>
      <c r="R110" s="83" t="s">
        <v>9247</v>
      </c>
      <c r="S110" s="83" t="s">
        <v>9248</v>
      </c>
      <c r="T110" s="83">
        <v>1.0</v>
      </c>
      <c r="U110" s="83" t="s">
        <v>251</v>
      </c>
      <c r="V110" s="83" t="s">
        <v>145</v>
      </c>
      <c r="X110" s="83" t="s">
        <v>101</v>
      </c>
      <c r="Y110" s="74"/>
      <c r="Z110" s="792"/>
      <c r="AA110" s="166" t="s">
        <v>131</v>
      </c>
      <c r="AB110" s="76"/>
      <c r="AC110" s="83"/>
      <c r="AD110" s="76"/>
      <c r="AE110" s="76"/>
      <c r="AF110" s="88"/>
    </row>
    <row r="111" ht="22.5" customHeight="1">
      <c r="A111" s="76" t="s">
        <v>9941</v>
      </c>
      <c r="B111" s="74">
        <v>46079.0</v>
      </c>
      <c r="C111" s="76" t="s">
        <v>9213</v>
      </c>
      <c r="D111" s="76" t="s">
        <v>83</v>
      </c>
      <c r="E111" s="76" t="s">
        <v>104</v>
      </c>
      <c r="F111" s="76">
        <v>107.0</v>
      </c>
      <c r="G111" s="78">
        <v>46078.0</v>
      </c>
      <c r="H111" s="806">
        <v>8968.0</v>
      </c>
      <c r="I111" s="806" t="s">
        <v>9250</v>
      </c>
      <c r="J111" s="807" t="s">
        <v>10023</v>
      </c>
      <c r="K111" s="808" t="s">
        <v>9252</v>
      </c>
      <c r="L111" s="809" t="s">
        <v>9252</v>
      </c>
      <c r="M111" s="806" t="s">
        <v>9253</v>
      </c>
      <c r="N111" s="810" t="s">
        <v>9253</v>
      </c>
      <c r="O111" s="811">
        <v>45668.0</v>
      </c>
      <c r="P111" s="794">
        <v>45834.0</v>
      </c>
      <c r="Q111" s="76" t="s">
        <v>143</v>
      </c>
      <c r="R111" s="83" t="s">
        <v>9247</v>
      </c>
      <c r="S111" s="83" t="s">
        <v>9248</v>
      </c>
      <c r="T111" s="83">
        <v>1.0</v>
      </c>
      <c r="U111" s="83" t="s">
        <v>251</v>
      </c>
      <c r="V111" s="83" t="s">
        <v>145</v>
      </c>
      <c r="X111" s="83" t="s">
        <v>101</v>
      </c>
      <c r="Y111" s="74"/>
      <c r="Z111" s="792"/>
      <c r="AA111" s="166" t="s">
        <v>131</v>
      </c>
      <c r="AB111" s="76"/>
      <c r="AC111" s="83"/>
      <c r="AD111" s="76"/>
      <c r="AE111" s="76"/>
      <c r="AF111" s="88"/>
    </row>
    <row r="112" ht="22.5" customHeight="1">
      <c r="A112" s="76" t="s">
        <v>9941</v>
      </c>
      <c r="B112" s="74">
        <v>46079.0</v>
      </c>
      <c r="C112" s="76" t="s">
        <v>9213</v>
      </c>
      <c r="D112" s="76" t="s">
        <v>83</v>
      </c>
      <c r="E112" s="76" t="s">
        <v>104</v>
      </c>
      <c r="F112" s="76">
        <v>108.0</v>
      </c>
      <c r="G112" s="78">
        <v>46078.0</v>
      </c>
      <c r="H112" s="806">
        <v>8969.0</v>
      </c>
      <c r="I112" s="806" t="s">
        <v>9256</v>
      </c>
      <c r="J112" s="807" t="s">
        <v>10031</v>
      </c>
      <c r="K112" s="808" t="s">
        <v>9258</v>
      </c>
      <c r="L112" s="809" t="s">
        <v>9258</v>
      </c>
      <c r="M112" s="806" t="s">
        <v>9260</v>
      </c>
      <c r="N112" s="810" t="s">
        <v>9260</v>
      </c>
      <c r="O112" s="811">
        <v>45668.0</v>
      </c>
      <c r="P112" s="794">
        <v>45834.0</v>
      </c>
      <c r="Q112" s="76" t="s">
        <v>124</v>
      </c>
      <c r="R112" s="83" t="s">
        <v>9247</v>
      </c>
      <c r="S112" s="83" t="s">
        <v>9248</v>
      </c>
      <c r="T112" s="83">
        <v>1.0</v>
      </c>
      <c r="U112" s="83" t="s">
        <v>350</v>
      </c>
      <c r="V112" s="83" t="s">
        <v>145</v>
      </c>
      <c r="X112" s="83" t="s">
        <v>101</v>
      </c>
      <c r="Y112" s="74"/>
      <c r="Z112" s="792"/>
      <c r="AA112" s="166" t="s">
        <v>1043</v>
      </c>
      <c r="AB112" s="76" t="s">
        <v>694</v>
      </c>
      <c r="AC112" s="83"/>
      <c r="AD112" s="76"/>
      <c r="AE112" s="76"/>
      <c r="AF112" s="88"/>
    </row>
    <row r="113" ht="22.5" customHeight="1">
      <c r="A113" s="76" t="s">
        <v>9941</v>
      </c>
      <c r="B113" s="74">
        <v>46079.0</v>
      </c>
      <c r="C113" s="76" t="s">
        <v>9213</v>
      </c>
      <c r="D113" s="76" t="s">
        <v>83</v>
      </c>
      <c r="E113" s="76" t="s">
        <v>104</v>
      </c>
      <c r="F113" s="76">
        <v>109.0</v>
      </c>
      <c r="G113" s="78">
        <v>46078.0</v>
      </c>
      <c r="H113" s="806">
        <v>8984.0</v>
      </c>
      <c r="I113" s="806" t="s">
        <v>9279</v>
      </c>
      <c r="J113" s="807" t="s">
        <v>10038</v>
      </c>
      <c r="K113" s="808" t="s">
        <v>9281</v>
      </c>
      <c r="L113" s="809" t="s">
        <v>9281</v>
      </c>
      <c r="M113" s="806" t="s">
        <v>9282</v>
      </c>
      <c r="N113" s="810" t="s">
        <v>9282</v>
      </c>
      <c r="O113" s="811">
        <v>45671.0</v>
      </c>
      <c r="P113" s="794">
        <v>45834.0</v>
      </c>
      <c r="Q113" s="76" t="s">
        <v>410</v>
      </c>
      <c r="R113" s="83" t="s">
        <v>9247</v>
      </c>
      <c r="S113" s="83" t="s">
        <v>9248</v>
      </c>
      <c r="T113" s="83">
        <v>1.0</v>
      </c>
      <c r="U113" s="83" t="s">
        <v>126</v>
      </c>
      <c r="V113" s="83" t="s">
        <v>127</v>
      </c>
      <c r="X113" s="83" t="s">
        <v>128</v>
      </c>
      <c r="Y113" s="74"/>
      <c r="Z113" s="792"/>
      <c r="AA113" s="166" t="s">
        <v>131</v>
      </c>
      <c r="AB113" s="76"/>
      <c r="AC113" s="83"/>
      <c r="AD113" s="76"/>
      <c r="AE113" s="76"/>
      <c r="AF113" s="88"/>
    </row>
    <row r="114" ht="22.5" customHeight="1">
      <c r="A114" s="76" t="s">
        <v>9941</v>
      </c>
      <c r="B114" s="74">
        <v>46079.0</v>
      </c>
      <c r="C114" s="76" t="s">
        <v>9213</v>
      </c>
      <c r="D114" s="76" t="s">
        <v>83</v>
      </c>
      <c r="E114" s="76" t="s">
        <v>104</v>
      </c>
      <c r="F114" s="76">
        <v>110.0</v>
      </c>
      <c r="G114" s="78">
        <v>46078.0</v>
      </c>
      <c r="H114" s="806">
        <v>8985.0</v>
      </c>
      <c r="I114" s="806" t="s">
        <v>9285</v>
      </c>
      <c r="J114" s="807" t="s">
        <v>10046</v>
      </c>
      <c r="K114" s="808" t="s">
        <v>9287</v>
      </c>
      <c r="L114" s="809" t="s">
        <v>9287</v>
      </c>
      <c r="M114" s="813"/>
      <c r="N114" s="810" t="s">
        <v>9288</v>
      </c>
      <c r="O114" s="811">
        <v>45671.0</v>
      </c>
      <c r="P114" s="794">
        <v>45834.0</v>
      </c>
      <c r="Q114" s="76" t="s">
        <v>124</v>
      </c>
      <c r="R114" s="83" t="s">
        <v>9247</v>
      </c>
      <c r="S114" s="83" t="s">
        <v>9248</v>
      </c>
      <c r="T114" s="83">
        <v>1.0</v>
      </c>
      <c r="U114" s="83" t="s">
        <v>251</v>
      </c>
      <c r="V114" s="83" t="s">
        <v>145</v>
      </c>
      <c r="X114" s="83" t="s">
        <v>101</v>
      </c>
      <c r="Y114" s="74"/>
      <c r="Z114" s="792"/>
      <c r="AA114" s="166" t="s">
        <v>131</v>
      </c>
      <c r="AB114" s="76"/>
      <c r="AC114" s="83"/>
      <c r="AD114" s="76"/>
      <c r="AE114" s="76"/>
      <c r="AF114" s="88"/>
    </row>
    <row r="115" ht="22.5" customHeight="1">
      <c r="A115" s="76" t="s">
        <v>9941</v>
      </c>
      <c r="B115" s="74">
        <v>46079.0</v>
      </c>
      <c r="C115" s="76" t="s">
        <v>9213</v>
      </c>
      <c r="D115" s="76" t="s">
        <v>83</v>
      </c>
      <c r="E115" s="76" t="s">
        <v>104</v>
      </c>
      <c r="F115" s="76">
        <v>111.0</v>
      </c>
      <c r="G115" s="78">
        <v>46078.0</v>
      </c>
      <c r="H115" s="806">
        <v>8987.0</v>
      </c>
      <c r="I115" s="806" t="s">
        <v>9291</v>
      </c>
      <c r="J115" s="807" t="s">
        <v>9292</v>
      </c>
      <c r="K115" s="808" t="s">
        <v>9293</v>
      </c>
      <c r="L115" s="809" t="s">
        <v>9293</v>
      </c>
      <c r="M115" s="806" t="s">
        <v>9294</v>
      </c>
      <c r="N115" s="810" t="s">
        <v>9294</v>
      </c>
      <c r="O115" s="811">
        <v>45671.0</v>
      </c>
      <c r="P115" s="794">
        <v>45834.0</v>
      </c>
      <c r="Q115" s="76" t="s">
        <v>143</v>
      </c>
      <c r="R115" s="83" t="s">
        <v>9247</v>
      </c>
      <c r="S115" s="83" t="s">
        <v>9248</v>
      </c>
      <c r="T115" s="83">
        <v>1.0</v>
      </c>
      <c r="U115" s="83" t="s">
        <v>126</v>
      </c>
      <c r="V115" s="83" t="s">
        <v>145</v>
      </c>
      <c r="X115" s="83" t="s">
        <v>101</v>
      </c>
      <c r="Y115" s="74"/>
      <c r="Z115" s="792"/>
      <c r="AA115" s="166" t="s">
        <v>131</v>
      </c>
      <c r="AB115" s="76"/>
      <c r="AC115" s="83"/>
      <c r="AD115" s="76"/>
      <c r="AE115" s="76"/>
      <c r="AF115" s="88"/>
    </row>
    <row r="116" ht="22.5" customHeight="1">
      <c r="A116" s="76" t="s">
        <v>9941</v>
      </c>
      <c r="B116" s="74">
        <v>46079.0</v>
      </c>
      <c r="C116" s="76" t="s">
        <v>9213</v>
      </c>
      <c r="D116" s="76" t="s">
        <v>83</v>
      </c>
      <c r="E116" s="76" t="s">
        <v>104</v>
      </c>
      <c r="F116" s="76">
        <v>112.0</v>
      </c>
      <c r="G116" s="78">
        <v>46078.0</v>
      </c>
      <c r="H116" s="806">
        <v>8995.0</v>
      </c>
      <c r="I116" s="806" t="s">
        <v>9297</v>
      </c>
      <c r="J116" s="807" t="s">
        <v>10058</v>
      </c>
      <c r="K116" s="808" t="s">
        <v>9300</v>
      </c>
      <c r="L116" s="809" t="s">
        <v>9300</v>
      </c>
      <c r="M116" s="806" t="s">
        <v>9301</v>
      </c>
      <c r="N116" s="810" t="s">
        <v>9302</v>
      </c>
      <c r="O116" s="811">
        <v>45674.0</v>
      </c>
      <c r="P116" s="794">
        <v>45834.0</v>
      </c>
      <c r="Q116" s="76" t="s">
        <v>213</v>
      </c>
      <c r="R116" s="83" t="s">
        <v>9247</v>
      </c>
      <c r="S116" s="83" t="s">
        <v>9248</v>
      </c>
      <c r="T116" s="83">
        <v>1.0</v>
      </c>
      <c r="U116" s="83" t="s">
        <v>350</v>
      </c>
      <c r="V116" s="83" t="s">
        <v>145</v>
      </c>
      <c r="X116" s="83" t="s">
        <v>101</v>
      </c>
      <c r="Y116" s="74"/>
      <c r="Z116" s="792"/>
      <c r="AA116" s="166" t="s">
        <v>283</v>
      </c>
      <c r="AB116" s="76"/>
      <c r="AC116" s="83"/>
      <c r="AD116" s="76"/>
      <c r="AE116" s="76"/>
      <c r="AF116" s="88"/>
    </row>
    <row r="117" ht="22.5" customHeight="1">
      <c r="A117" s="76" t="s">
        <v>9941</v>
      </c>
      <c r="B117" s="74">
        <v>46079.0</v>
      </c>
      <c r="C117" s="76" t="s">
        <v>9213</v>
      </c>
      <c r="D117" s="76" t="s">
        <v>83</v>
      </c>
      <c r="E117" s="76" t="s">
        <v>104</v>
      </c>
      <c r="F117" s="76">
        <v>113.0</v>
      </c>
      <c r="G117" s="78">
        <v>46078.0</v>
      </c>
      <c r="H117" s="806">
        <v>8998.0</v>
      </c>
      <c r="I117" s="806" t="s">
        <v>9304</v>
      </c>
      <c r="J117" s="807" t="s">
        <v>10062</v>
      </c>
      <c r="K117" s="808" t="s">
        <v>9306</v>
      </c>
      <c r="L117" s="809" t="s">
        <v>9306</v>
      </c>
      <c r="M117" s="806" t="s">
        <v>9307</v>
      </c>
      <c r="N117" s="810" t="s">
        <v>9307</v>
      </c>
      <c r="O117" s="811">
        <v>45674.0</v>
      </c>
      <c r="P117" s="794">
        <v>45834.0</v>
      </c>
      <c r="Q117" s="76" t="s">
        <v>124</v>
      </c>
      <c r="R117" s="83" t="s">
        <v>9247</v>
      </c>
      <c r="S117" s="83" t="s">
        <v>9248</v>
      </c>
      <c r="T117" s="83">
        <v>1.0</v>
      </c>
      <c r="U117" s="83" t="s">
        <v>251</v>
      </c>
      <c r="V117" s="83" t="s">
        <v>145</v>
      </c>
      <c r="X117" s="83" t="s">
        <v>101</v>
      </c>
      <c r="Y117" s="74"/>
      <c r="Z117" s="792"/>
      <c r="AA117" s="166" t="s">
        <v>131</v>
      </c>
      <c r="AB117" s="76"/>
      <c r="AC117" s="83"/>
      <c r="AD117" s="76"/>
      <c r="AE117" s="76"/>
      <c r="AF117" s="88"/>
    </row>
    <row r="118" ht="22.5" customHeight="1">
      <c r="A118" s="76" t="s">
        <v>9941</v>
      </c>
      <c r="B118" s="74">
        <v>46079.0</v>
      </c>
      <c r="C118" s="76" t="s">
        <v>9213</v>
      </c>
      <c r="D118" s="76" t="s">
        <v>83</v>
      </c>
      <c r="E118" s="76" t="s">
        <v>104</v>
      </c>
      <c r="F118" s="76">
        <v>114.0</v>
      </c>
      <c r="G118" s="78">
        <v>46078.0</v>
      </c>
      <c r="H118" s="806">
        <v>9000.0</v>
      </c>
      <c r="I118" s="806" t="s">
        <v>10065</v>
      </c>
      <c r="J118" s="807" t="s">
        <v>3937</v>
      </c>
      <c r="K118" s="808" t="s">
        <v>3938</v>
      </c>
      <c r="L118" s="809" t="s">
        <v>3938</v>
      </c>
      <c r="M118" s="806" t="s">
        <v>3939</v>
      </c>
      <c r="N118" s="810" t="s">
        <v>3939</v>
      </c>
      <c r="O118" s="811">
        <v>45674.0</v>
      </c>
      <c r="P118" s="794">
        <v>45834.0</v>
      </c>
      <c r="Q118" s="76" t="s">
        <v>432</v>
      </c>
      <c r="R118" s="83" t="s">
        <v>9247</v>
      </c>
      <c r="S118" s="83" t="s">
        <v>9248</v>
      </c>
      <c r="T118" s="83">
        <v>1.0</v>
      </c>
      <c r="U118" s="83" t="s">
        <v>251</v>
      </c>
      <c r="V118" s="83" t="s">
        <v>145</v>
      </c>
      <c r="X118" s="83" t="s">
        <v>101</v>
      </c>
      <c r="Y118" s="74"/>
      <c r="Z118" s="792"/>
      <c r="AA118" s="166" t="s">
        <v>131</v>
      </c>
      <c r="AB118" s="76"/>
      <c r="AC118" s="83"/>
      <c r="AD118" s="76"/>
      <c r="AE118" s="76"/>
      <c r="AF118" s="88"/>
    </row>
    <row r="119" ht="22.5" customHeight="1">
      <c r="A119" s="76" t="s">
        <v>9941</v>
      </c>
      <c r="B119" s="74">
        <v>46079.0</v>
      </c>
      <c r="C119" s="76" t="s">
        <v>9213</v>
      </c>
      <c r="D119" s="76" t="s">
        <v>83</v>
      </c>
      <c r="E119" s="76" t="s">
        <v>104</v>
      </c>
      <c r="F119" s="76">
        <v>115.0</v>
      </c>
      <c r="G119" s="78">
        <v>46078.0</v>
      </c>
      <c r="H119" s="806">
        <v>9002.0</v>
      </c>
      <c r="I119" s="806" t="s">
        <v>9309</v>
      </c>
      <c r="J119" s="807" t="s">
        <v>9310</v>
      </c>
      <c r="K119" s="808" t="s">
        <v>9311</v>
      </c>
      <c r="L119" s="809" t="s">
        <v>9311</v>
      </c>
      <c r="M119" s="806" t="s">
        <v>9312</v>
      </c>
      <c r="N119" s="806" t="s">
        <v>9312</v>
      </c>
      <c r="O119" s="811">
        <v>45675.0</v>
      </c>
      <c r="P119" s="794">
        <v>45834.0</v>
      </c>
      <c r="Q119" s="76" t="s">
        <v>124</v>
      </c>
      <c r="R119" s="83" t="s">
        <v>9247</v>
      </c>
      <c r="S119" s="83" t="s">
        <v>9248</v>
      </c>
      <c r="T119" s="83">
        <v>1.0</v>
      </c>
      <c r="U119" s="83" t="s">
        <v>126</v>
      </c>
      <c r="V119" s="83" t="s">
        <v>195</v>
      </c>
      <c r="X119" s="83" t="s">
        <v>128</v>
      </c>
      <c r="Y119" s="74"/>
      <c r="Z119" s="792"/>
      <c r="AA119" s="166" t="s">
        <v>131</v>
      </c>
      <c r="AB119" s="76"/>
      <c r="AC119" s="83"/>
      <c r="AD119" s="76"/>
      <c r="AE119" s="76"/>
      <c r="AF119" s="88"/>
    </row>
    <row r="120" ht="22.5" customHeight="1">
      <c r="A120" s="76" t="s">
        <v>9941</v>
      </c>
      <c r="B120" s="74">
        <v>46079.0</v>
      </c>
      <c r="C120" s="76" t="s">
        <v>9213</v>
      </c>
      <c r="D120" s="76" t="s">
        <v>83</v>
      </c>
      <c r="E120" s="76" t="s">
        <v>104</v>
      </c>
      <c r="F120" s="76">
        <v>116.0</v>
      </c>
      <c r="G120" s="78">
        <v>46078.0</v>
      </c>
      <c r="H120" s="806">
        <v>9014.0</v>
      </c>
      <c r="I120" s="806" t="s">
        <v>9321</v>
      </c>
      <c r="J120" s="807" t="s">
        <v>9322</v>
      </c>
      <c r="K120" s="808" t="s">
        <v>9323</v>
      </c>
      <c r="L120" s="809" t="s">
        <v>9323</v>
      </c>
      <c r="M120" s="813"/>
      <c r="N120" s="806" t="s">
        <v>9324</v>
      </c>
      <c r="O120" s="811">
        <v>45677.0</v>
      </c>
      <c r="P120" s="794">
        <v>45834.0</v>
      </c>
      <c r="Q120" s="76" t="s">
        <v>143</v>
      </c>
      <c r="R120" s="83" t="s">
        <v>9247</v>
      </c>
      <c r="S120" s="83" t="s">
        <v>9248</v>
      </c>
      <c r="T120" s="83">
        <v>0.0</v>
      </c>
      <c r="U120" s="83" t="s">
        <v>292</v>
      </c>
      <c r="V120" s="83" t="s">
        <v>127</v>
      </c>
      <c r="X120" s="83" t="s">
        <v>101</v>
      </c>
      <c r="Y120" s="74"/>
      <c r="Z120" s="792"/>
      <c r="AA120" s="166" t="s">
        <v>873</v>
      </c>
      <c r="AB120" s="76"/>
      <c r="AC120" s="83"/>
      <c r="AD120" s="76"/>
      <c r="AE120" s="76"/>
      <c r="AF120" s="88"/>
    </row>
    <row r="121" ht="22.5" customHeight="1">
      <c r="A121" s="76" t="s">
        <v>9941</v>
      </c>
      <c r="B121" s="78">
        <v>46079.0</v>
      </c>
      <c r="C121" s="76" t="s">
        <v>9213</v>
      </c>
      <c r="D121" s="76" t="s">
        <v>83</v>
      </c>
      <c r="E121" s="76" t="s">
        <v>104</v>
      </c>
      <c r="F121" s="76">
        <v>117.0</v>
      </c>
      <c r="G121" s="78">
        <v>46078.0</v>
      </c>
      <c r="H121" s="806">
        <v>9015.0</v>
      </c>
      <c r="I121" s="806" t="s">
        <v>9333</v>
      </c>
      <c r="J121" s="807" t="s">
        <v>9334</v>
      </c>
      <c r="K121" s="808" t="s">
        <v>9335</v>
      </c>
      <c r="L121" s="809" t="s">
        <v>9335</v>
      </c>
      <c r="M121" s="806" t="s">
        <v>9336</v>
      </c>
      <c r="N121" s="806" t="s">
        <v>9336</v>
      </c>
      <c r="O121" s="811">
        <v>45677.0</v>
      </c>
      <c r="P121" s="794">
        <v>45834.0</v>
      </c>
      <c r="Q121" s="76" t="s">
        <v>670</v>
      </c>
      <c r="R121" s="83" t="s">
        <v>9247</v>
      </c>
      <c r="S121" s="83" t="s">
        <v>9248</v>
      </c>
      <c r="T121" s="83">
        <v>1.0</v>
      </c>
      <c r="U121" s="83" t="s">
        <v>251</v>
      </c>
      <c r="V121" s="83" t="s">
        <v>145</v>
      </c>
      <c r="X121" s="83" t="s">
        <v>101</v>
      </c>
      <c r="Y121" s="74"/>
      <c r="Z121" s="792"/>
      <c r="AA121" s="166" t="s">
        <v>131</v>
      </c>
      <c r="AB121" s="76"/>
      <c r="AC121" s="83"/>
      <c r="AD121" s="76"/>
      <c r="AE121" s="76"/>
      <c r="AF121" s="88"/>
    </row>
    <row r="122" ht="22.5" customHeight="1">
      <c r="A122" s="76" t="s">
        <v>9941</v>
      </c>
      <c r="B122" s="78">
        <v>46079.0</v>
      </c>
      <c r="C122" s="76" t="s">
        <v>9213</v>
      </c>
      <c r="D122" s="76" t="s">
        <v>83</v>
      </c>
      <c r="E122" s="76" t="s">
        <v>104</v>
      </c>
      <c r="F122" s="76">
        <v>118.0</v>
      </c>
      <c r="G122" s="78">
        <v>46078.0</v>
      </c>
      <c r="H122" s="806">
        <v>9018.0</v>
      </c>
      <c r="I122" s="806" t="s">
        <v>5662</v>
      </c>
      <c r="J122" s="807" t="s">
        <v>5665</v>
      </c>
      <c r="K122" s="808" t="s">
        <v>5666</v>
      </c>
      <c r="L122" s="809" t="s">
        <v>5666</v>
      </c>
      <c r="M122" s="813"/>
      <c r="N122" s="806" t="s">
        <v>5668</v>
      </c>
      <c r="O122" s="811">
        <v>45679.0</v>
      </c>
      <c r="P122" s="794">
        <v>45834.0</v>
      </c>
      <c r="Q122" s="76" t="s">
        <v>124</v>
      </c>
      <c r="R122" s="83" t="s">
        <v>9247</v>
      </c>
      <c r="S122" s="83" t="s">
        <v>9248</v>
      </c>
      <c r="T122" s="83">
        <v>1.0</v>
      </c>
      <c r="U122" s="83" t="s">
        <v>251</v>
      </c>
      <c r="V122" s="83" t="s">
        <v>145</v>
      </c>
      <c r="X122" s="83" t="s">
        <v>101</v>
      </c>
      <c r="Y122" s="74"/>
      <c r="Z122" s="792"/>
      <c r="AA122" s="166" t="s">
        <v>131</v>
      </c>
      <c r="AB122" s="76"/>
      <c r="AC122" s="83"/>
      <c r="AD122" s="76"/>
      <c r="AE122" s="76"/>
      <c r="AF122" s="88"/>
    </row>
    <row r="123" ht="22.5" customHeight="1">
      <c r="A123" s="76" t="s">
        <v>9941</v>
      </c>
      <c r="B123" s="78">
        <v>46079.0</v>
      </c>
      <c r="C123" s="76" t="s">
        <v>9213</v>
      </c>
      <c r="D123" s="76" t="s">
        <v>83</v>
      </c>
      <c r="E123" s="76" t="s">
        <v>104</v>
      </c>
      <c r="F123" s="76">
        <v>119.0</v>
      </c>
      <c r="G123" s="78">
        <v>46078.0</v>
      </c>
      <c r="H123" s="806">
        <v>9020.0</v>
      </c>
      <c r="I123" s="806" t="s">
        <v>9345</v>
      </c>
      <c r="J123" s="807" t="s">
        <v>9346</v>
      </c>
      <c r="K123" s="808" t="s">
        <v>9348</v>
      </c>
      <c r="L123" s="809" t="s">
        <v>9348</v>
      </c>
      <c r="M123" s="806" t="s">
        <v>9349</v>
      </c>
      <c r="N123" s="806" t="s">
        <v>9349</v>
      </c>
      <c r="O123" s="811">
        <v>45679.0</v>
      </c>
      <c r="P123" s="794">
        <v>45834.0</v>
      </c>
      <c r="Q123" s="76" t="s">
        <v>143</v>
      </c>
      <c r="R123" s="83" t="s">
        <v>9247</v>
      </c>
      <c r="S123" s="83" t="s">
        <v>9248</v>
      </c>
      <c r="T123" s="83">
        <v>1.0</v>
      </c>
      <c r="U123" s="83" t="s">
        <v>251</v>
      </c>
      <c r="V123" s="83" t="s">
        <v>145</v>
      </c>
      <c r="X123" s="83" t="s">
        <v>101</v>
      </c>
      <c r="Y123" s="74"/>
      <c r="Z123" s="792"/>
      <c r="AA123" s="166" t="s">
        <v>131</v>
      </c>
      <c r="AB123" s="76"/>
      <c r="AC123" s="83"/>
      <c r="AD123" s="76"/>
      <c r="AE123" s="76"/>
      <c r="AF123" s="88"/>
    </row>
    <row r="124" ht="22.5" customHeight="1">
      <c r="A124" s="76" t="s">
        <v>9941</v>
      </c>
      <c r="B124" s="78">
        <v>46079.0</v>
      </c>
      <c r="C124" s="76" t="s">
        <v>9213</v>
      </c>
      <c r="D124" s="76" t="s">
        <v>83</v>
      </c>
      <c r="E124" s="76" t="s">
        <v>104</v>
      </c>
      <c r="F124" s="76">
        <v>120.0</v>
      </c>
      <c r="G124" s="78">
        <v>46078.0</v>
      </c>
      <c r="H124" s="806">
        <v>9043.0</v>
      </c>
      <c r="I124" s="806" t="s">
        <v>10076</v>
      </c>
      <c r="J124" s="807" t="s">
        <v>3472</v>
      </c>
      <c r="K124" s="808" t="s">
        <v>3473</v>
      </c>
      <c r="L124" s="809" t="s">
        <v>3473</v>
      </c>
      <c r="M124" s="806" t="s">
        <v>3474</v>
      </c>
      <c r="N124" s="810" t="s">
        <v>3474</v>
      </c>
      <c r="O124" s="811">
        <v>45685.0</v>
      </c>
      <c r="P124" s="794">
        <v>45834.0</v>
      </c>
      <c r="Q124" s="76" t="s">
        <v>124</v>
      </c>
      <c r="R124" s="83" t="s">
        <v>9247</v>
      </c>
      <c r="S124" s="83" t="s">
        <v>9248</v>
      </c>
      <c r="T124" s="83">
        <v>1.0</v>
      </c>
      <c r="U124" s="83" t="s">
        <v>251</v>
      </c>
      <c r="V124" s="83" t="s">
        <v>145</v>
      </c>
      <c r="X124" s="83" t="s">
        <v>101</v>
      </c>
      <c r="Y124" s="74"/>
      <c r="Z124" s="792"/>
      <c r="AA124" s="166" t="s">
        <v>131</v>
      </c>
      <c r="AB124" s="76"/>
      <c r="AC124" s="83"/>
      <c r="AD124" s="76"/>
      <c r="AE124" s="76"/>
      <c r="AF124" s="88"/>
    </row>
    <row r="125" ht="22.5" customHeight="1">
      <c r="A125" s="76" t="s">
        <v>9941</v>
      </c>
      <c r="B125" s="78">
        <v>46079.0</v>
      </c>
      <c r="C125" s="76" t="s">
        <v>9213</v>
      </c>
      <c r="D125" s="76" t="s">
        <v>83</v>
      </c>
      <c r="E125" s="76" t="s">
        <v>104</v>
      </c>
      <c r="F125" s="76">
        <v>121.0</v>
      </c>
      <c r="G125" s="78">
        <v>46078.0</v>
      </c>
      <c r="H125" s="806">
        <v>9050.0</v>
      </c>
      <c r="I125" s="806" t="s">
        <v>10078</v>
      </c>
      <c r="J125" s="807" t="s">
        <v>3872</v>
      </c>
      <c r="K125" s="808" t="s">
        <v>3873</v>
      </c>
      <c r="L125" s="809" t="s">
        <v>3873</v>
      </c>
      <c r="M125" s="813"/>
      <c r="N125" s="810" t="s">
        <v>3874</v>
      </c>
      <c r="O125" s="811">
        <v>45687.0</v>
      </c>
      <c r="P125" s="794">
        <v>45834.0</v>
      </c>
      <c r="Q125" s="76" t="s">
        <v>776</v>
      </c>
      <c r="R125" s="83" t="s">
        <v>9247</v>
      </c>
      <c r="S125" s="83" t="s">
        <v>9248</v>
      </c>
      <c r="T125" s="83">
        <v>1.0</v>
      </c>
      <c r="U125" s="83" t="s">
        <v>126</v>
      </c>
      <c r="V125" s="83" t="s">
        <v>195</v>
      </c>
      <c r="X125" s="83" t="s">
        <v>128</v>
      </c>
      <c r="Y125" s="74"/>
      <c r="Z125" s="792"/>
      <c r="AA125" s="166" t="s">
        <v>302</v>
      </c>
      <c r="AB125" s="76"/>
      <c r="AC125" s="83"/>
      <c r="AD125" s="76"/>
      <c r="AE125" s="76"/>
      <c r="AF125" s="88"/>
    </row>
    <row r="126" ht="22.5" customHeight="1">
      <c r="A126" s="76" t="s">
        <v>9941</v>
      </c>
      <c r="B126" s="78">
        <v>46079.0</v>
      </c>
      <c r="C126" s="76" t="s">
        <v>9213</v>
      </c>
      <c r="D126" s="76" t="s">
        <v>83</v>
      </c>
      <c r="E126" s="76" t="s">
        <v>104</v>
      </c>
      <c r="F126" s="76">
        <v>122.0</v>
      </c>
      <c r="G126" s="78">
        <v>46078.0</v>
      </c>
      <c r="H126" s="806">
        <v>9071.0</v>
      </c>
      <c r="I126" s="806" t="s">
        <v>3933</v>
      </c>
      <c r="J126" s="807" t="s">
        <v>10083</v>
      </c>
      <c r="K126" s="808" t="s">
        <v>3935</v>
      </c>
      <c r="L126" s="809" t="s">
        <v>10084</v>
      </c>
      <c r="M126" s="806" t="s">
        <v>10085</v>
      </c>
      <c r="N126" s="806" t="s">
        <v>3936</v>
      </c>
      <c r="O126" s="811">
        <v>45693.0</v>
      </c>
      <c r="P126" s="794">
        <v>45834.0</v>
      </c>
      <c r="Q126" s="76" t="s">
        <v>124</v>
      </c>
      <c r="R126" s="83" t="s">
        <v>9247</v>
      </c>
      <c r="S126" s="83" t="s">
        <v>9248</v>
      </c>
      <c r="T126" s="83">
        <v>0.0</v>
      </c>
      <c r="U126" s="83" t="s">
        <v>292</v>
      </c>
      <c r="V126" s="83" t="s">
        <v>292</v>
      </c>
      <c r="X126" s="83"/>
      <c r="Y126" s="74"/>
      <c r="Z126" s="792"/>
      <c r="AA126" s="166" t="s">
        <v>664</v>
      </c>
      <c r="AB126" s="76"/>
      <c r="AC126" s="83"/>
      <c r="AD126" s="76"/>
      <c r="AE126" s="76"/>
      <c r="AF126" s="88"/>
    </row>
    <row r="127" ht="22.5" customHeight="1">
      <c r="A127" s="76" t="s">
        <v>9941</v>
      </c>
      <c r="B127" s="78">
        <v>46079.0</v>
      </c>
      <c r="C127" s="76" t="s">
        <v>9213</v>
      </c>
      <c r="D127" s="76" t="s">
        <v>83</v>
      </c>
      <c r="E127" s="76" t="s">
        <v>104</v>
      </c>
      <c r="F127" s="76">
        <v>123.0</v>
      </c>
      <c r="G127" s="78">
        <v>46078.0</v>
      </c>
      <c r="H127" s="806">
        <v>9075.0</v>
      </c>
      <c r="I127" s="806" t="s">
        <v>3842</v>
      </c>
      <c r="J127" s="807" t="s">
        <v>10087</v>
      </c>
      <c r="K127" s="808" t="s">
        <v>3844</v>
      </c>
      <c r="L127" s="809" t="s">
        <v>3844</v>
      </c>
      <c r="M127" s="806" t="s">
        <v>3845</v>
      </c>
      <c r="N127" s="806" t="s">
        <v>3845</v>
      </c>
      <c r="O127" s="811">
        <v>45694.0</v>
      </c>
      <c r="P127" s="794">
        <v>45834.0</v>
      </c>
      <c r="Q127" s="76" t="s">
        <v>361</v>
      </c>
      <c r="R127" s="83" t="s">
        <v>9247</v>
      </c>
      <c r="S127" s="83" t="s">
        <v>9248</v>
      </c>
      <c r="T127" s="83">
        <v>1.0</v>
      </c>
      <c r="U127" s="83" t="s">
        <v>251</v>
      </c>
      <c r="V127" s="83" t="s">
        <v>145</v>
      </c>
      <c r="X127" s="83" t="s">
        <v>101</v>
      </c>
      <c r="Y127" s="74"/>
      <c r="Z127" s="792"/>
      <c r="AA127" s="166" t="s">
        <v>131</v>
      </c>
      <c r="AB127" s="76"/>
      <c r="AC127" s="83"/>
      <c r="AD127" s="76"/>
      <c r="AE127" s="76"/>
      <c r="AF127" s="88"/>
    </row>
    <row r="128" ht="22.5" customHeight="1">
      <c r="A128" s="76" t="s">
        <v>9941</v>
      </c>
      <c r="B128" s="78">
        <v>46079.0</v>
      </c>
      <c r="C128" s="76" t="s">
        <v>9213</v>
      </c>
      <c r="D128" s="76" t="s">
        <v>83</v>
      </c>
      <c r="E128" s="76" t="s">
        <v>104</v>
      </c>
      <c r="F128" s="76">
        <v>124.0</v>
      </c>
      <c r="G128" s="78">
        <v>46078.0</v>
      </c>
      <c r="H128" s="806">
        <v>9100.0</v>
      </c>
      <c r="I128" s="806" t="s">
        <v>10090</v>
      </c>
      <c r="J128" s="807" t="s">
        <v>3941</v>
      </c>
      <c r="K128" s="808" t="s">
        <v>3941</v>
      </c>
      <c r="L128" s="809" t="s">
        <v>3941</v>
      </c>
      <c r="M128" s="806" t="s">
        <v>10091</v>
      </c>
      <c r="N128" s="806" t="s">
        <v>10091</v>
      </c>
      <c r="O128" s="811">
        <v>45699.0</v>
      </c>
      <c r="P128" s="794">
        <v>45834.0</v>
      </c>
      <c r="Q128" s="76" t="s">
        <v>124</v>
      </c>
      <c r="R128" s="83" t="s">
        <v>9247</v>
      </c>
      <c r="S128" s="83" t="s">
        <v>9248</v>
      </c>
      <c r="T128" s="83">
        <v>0.0</v>
      </c>
      <c r="U128" s="83" t="s">
        <v>126</v>
      </c>
      <c r="V128" s="83" t="s">
        <v>127</v>
      </c>
      <c r="X128" s="83" t="s">
        <v>128</v>
      </c>
      <c r="Y128" s="74"/>
      <c r="Z128" s="792"/>
      <c r="AA128" s="166" t="s">
        <v>131</v>
      </c>
      <c r="AB128" s="76"/>
      <c r="AC128" s="83"/>
      <c r="AD128" s="76"/>
      <c r="AE128" s="76"/>
      <c r="AF128" s="88"/>
    </row>
    <row r="129" ht="22.5" customHeight="1">
      <c r="A129" s="76" t="s">
        <v>9941</v>
      </c>
      <c r="B129" s="78">
        <v>46079.0</v>
      </c>
      <c r="C129" s="76" t="s">
        <v>9213</v>
      </c>
      <c r="D129" s="76" t="s">
        <v>83</v>
      </c>
      <c r="E129" s="76" t="s">
        <v>104</v>
      </c>
      <c r="F129" s="76">
        <v>125.0</v>
      </c>
      <c r="G129" s="78">
        <v>46078.0</v>
      </c>
      <c r="H129" s="806">
        <v>9106.0</v>
      </c>
      <c r="I129" s="806" t="s">
        <v>10095</v>
      </c>
      <c r="J129" s="807" t="s">
        <v>3875</v>
      </c>
      <c r="K129" s="808" t="s">
        <v>2496</v>
      </c>
      <c r="L129" s="809" t="s">
        <v>2496</v>
      </c>
      <c r="M129" s="806" t="s">
        <v>10096</v>
      </c>
      <c r="N129" s="806" t="s">
        <v>3876</v>
      </c>
      <c r="O129" s="811">
        <v>45700.0</v>
      </c>
      <c r="P129" s="794">
        <v>45834.0</v>
      </c>
      <c r="Q129" s="76" t="s">
        <v>124</v>
      </c>
      <c r="R129" s="83" t="s">
        <v>9247</v>
      </c>
      <c r="S129" s="83" t="s">
        <v>9248</v>
      </c>
      <c r="T129" s="83">
        <v>0.0</v>
      </c>
      <c r="U129" s="83" t="s">
        <v>126</v>
      </c>
      <c r="V129" s="83" t="s">
        <v>195</v>
      </c>
      <c r="X129" s="83" t="s">
        <v>128</v>
      </c>
      <c r="Y129" s="74"/>
      <c r="Z129" s="792"/>
      <c r="AA129" s="166" t="s">
        <v>131</v>
      </c>
      <c r="AB129" s="76"/>
      <c r="AC129" s="83"/>
      <c r="AD129" s="76"/>
      <c r="AE129" s="76"/>
      <c r="AF129" s="88"/>
    </row>
    <row r="130" ht="22.5" customHeight="1">
      <c r="A130" s="76" t="s">
        <v>9941</v>
      </c>
      <c r="B130" s="78">
        <v>46079.0</v>
      </c>
      <c r="C130" s="76" t="s">
        <v>9213</v>
      </c>
      <c r="D130" s="76" t="s">
        <v>83</v>
      </c>
      <c r="E130" s="76" t="s">
        <v>104</v>
      </c>
      <c r="F130" s="76">
        <v>126.0</v>
      </c>
      <c r="G130" s="78">
        <v>46078.0</v>
      </c>
      <c r="H130" s="806">
        <v>9109.0</v>
      </c>
      <c r="I130" s="806" t="s">
        <v>10102</v>
      </c>
      <c r="J130" s="807" t="s">
        <v>10104</v>
      </c>
      <c r="K130" s="808" t="s">
        <v>10105</v>
      </c>
      <c r="L130" s="809" t="s">
        <v>10105</v>
      </c>
      <c r="M130" s="806" t="s">
        <v>10106</v>
      </c>
      <c r="N130" s="806" t="s">
        <v>10106</v>
      </c>
      <c r="O130" s="811">
        <v>45700.0</v>
      </c>
      <c r="P130" s="794">
        <v>45834.0</v>
      </c>
      <c r="Q130" s="76" t="s">
        <v>124</v>
      </c>
      <c r="R130" s="83" t="s">
        <v>9247</v>
      </c>
      <c r="S130" s="83" t="s">
        <v>9248</v>
      </c>
      <c r="T130" s="83">
        <v>0.0</v>
      </c>
      <c r="U130" s="83" t="s">
        <v>126</v>
      </c>
      <c r="V130" s="83" t="s">
        <v>195</v>
      </c>
      <c r="X130" s="83" t="s">
        <v>128</v>
      </c>
      <c r="Y130" s="74"/>
      <c r="Z130" s="792"/>
      <c r="AA130" s="166" t="s">
        <v>131</v>
      </c>
      <c r="AB130" s="76"/>
      <c r="AC130" s="83"/>
      <c r="AD130" s="76"/>
      <c r="AE130" s="76"/>
      <c r="AF130" s="88"/>
    </row>
    <row r="131" ht="22.5" customHeight="1">
      <c r="A131" s="76" t="s">
        <v>9941</v>
      </c>
      <c r="B131" s="78">
        <v>46079.0</v>
      </c>
      <c r="C131" s="76" t="s">
        <v>9213</v>
      </c>
      <c r="D131" s="76" t="s">
        <v>83</v>
      </c>
      <c r="E131" s="76" t="s">
        <v>104</v>
      </c>
      <c r="F131" s="76">
        <v>127.0</v>
      </c>
      <c r="G131" s="78">
        <v>46078.0</v>
      </c>
      <c r="H131" s="806">
        <v>9110.0</v>
      </c>
      <c r="I131" s="806" t="s">
        <v>10109</v>
      </c>
      <c r="J131" s="807" t="s">
        <v>3940</v>
      </c>
      <c r="K131" s="808" t="s">
        <v>3941</v>
      </c>
      <c r="L131" s="809" t="s">
        <v>3941</v>
      </c>
      <c r="M131" s="806" t="s">
        <v>3942</v>
      </c>
      <c r="N131" s="806" t="s">
        <v>3942</v>
      </c>
      <c r="O131" s="811">
        <v>45700.0</v>
      </c>
      <c r="P131" s="794">
        <v>45834.0</v>
      </c>
      <c r="Q131" s="76" t="s">
        <v>124</v>
      </c>
      <c r="R131" s="83" t="s">
        <v>9247</v>
      </c>
      <c r="S131" s="83" t="s">
        <v>9248</v>
      </c>
      <c r="T131" s="83">
        <v>0.0</v>
      </c>
      <c r="U131" s="83" t="s">
        <v>126</v>
      </c>
      <c r="V131" s="83" t="s">
        <v>195</v>
      </c>
      <c r="X131" s="83" t="s">
        <v>128</v>
      </c>
      <c r="Y131" s="74"/>
      <c r="Z131" s="792"/>
      <c r="AA131" s="166" t="s">
        <v>131</v>
      </c>
      <c r="AB131" s="76"/>
      <c r="AC131" s="83"/>
      <c r="AD131" s="76"/>
      <c r="AE131" s="76"/>
      <c r="AF131" s="88"/>
    </row>
    <row r="132" ht="22.5" customHeight="1">
      <c r="A132" s="76" t="s">
        <v>9941</v>
      </c>
      <c r="B132" s="78">
        <v>46079.0</v>
      </c>
      <c r="C132" s="76" t="s">
        <v>9213</v>
      </c>
      <c r="D132" s="76" t="s">
        <v>83</v>
      </c>
      <c r="E132" s="76" t="s">
        <v>104</v>
      </c>
      <c r="F132" s="76">
        <v>128.0</v>
      </c>
      <c r="G132" s="78">
        <v>46078.0</v>
      </c>
      <c r="H132" s="806">
        <v>9136.0</v>
      </c>
      <c r="I132" s="806" t="s">
        <v>10112</v>
      </c>
      <c r="J132" s="807" t="s">
        <v>10113</v>
      </c>
      <c r="K132" s="808" t="s">
        <v>10114</v>
      </c>
      <c r="L132" s="809" t="s">
        <v>10114</v>
      </c>
      <c r="M132" s="806" t="s">
        <v>10115</v>
      </c>
      <c r="N132" s="806" t="s">
        <v>10116</v>
      </c>
      <c r="O132" s="811">
        <v>45705.0</v>
      </c>
      <c r="P132" s="794">
        <v>45834.0</v>
      </c>
      <c r="Q132" s="76" t="s">
        <v>143</v>
      </c>
      <c r="R132" s="83" t="s">
        <v>9247</v>
      </c>
      <c r="S132" s="83" t="s">
        <v>9248</v>
      </c>
      <c r="T132" s="83">
        <v>1.0</v>
      </c>
      <c r="U132" s="83" t="s">
        <v>350</v>
      </c>
      <c r="V132" s="83" t="s">
        <v>145</v>
      </c>
      <c r="X132" s="83" t="s">
        <v>101</v>
      </c>
      <c r="Y132" s="74"/>
      <c r="Z132" s="792"/>
      <c r="AA132" s="166" t="s">
        <v>131</v>
      </c>
      <c r="AB132" s="76"/>
      <c r="AC132" s="83"/>
      <c r="AD132" s="76"/>
      <c r="AE132" s="76"/>
      <c r="AF132" s="88"/>
    </row>
    <row r="133" ht="22.5" customHeight="1">
      <c r="A133" s="76" t="s">
        <v>9941</v>
      </c>
      <c r="B133" s="78">
        <v>46079.0</v>
      </c>
      <c r="C133" s="76" t="s">
        <v>9213</v>
      </c>
      <c r="D133" s="76" t="s">
        <v>83</v>
      </c>
      <c r="E133" s="76" t="s">
        <v>104</v>
      </c>
      <c r="F133" s="76">
        <v>129.0</v>
      </c>
      <c r="G133" s="78">
        <v>46078.0</v>
      </c>
      <c r="H133" s="806">
        <v>9161.0</v>
      </c>
      <c r="I133" s="806" t="s">
        <v>10121</v>
      </c>
      <c r="J133" s="807" t="s">
        <v>3677</v>
      </c>
      <c r="K133" s="808" t="s">
        <v>3678</v>
      </c>
      <c r="L133" s="809" t="s">
        <v>3678</v>
      </c>
      <c r="M133" s="806" t="s">
        <v>3679</v>
      </c>
      <c r="N133" s="806" t="s">
        <v>3679</v>
      </c>
      <c r="O133" s="811">
        <v>45709.0</v>
      </c>
      <c r="P133" s="794">
        <v>45834.0</v>
      </c>
      <c r="Q133" s="76" t="s">
        <v>222</v>
      </c>
      <c r="R133" s="83" t="s">
        <v>9247</v>
      </c>
      <c r="S133" s="83" t="s">
        <v>9248</v>
      </c>
      <c r="T133" s="83">
        <v>1.0</v>
      </c>
      <c r="U133" s="83" t="s">
        <v>126</v>
      </c>
      <c r="V133" s="83" t="s">
        <v>145</v>
      </c>
      <c r="X133" s="83" t="s">
        <v>101</v>
      </c>
      <c r="Y133" s="74"/>
      <c r="Z133" s="792"/>
      <c r="AA133" s="166" t="s">
        <v>873</v>
      </c>
      <c r="AB133" s="76"/>
      <c r="AC133" s="83"/>
      <c r="AD133" s="76"/>
      <c r="AE133" s="76"/>
      <c r="AF133" s="88"/>
    </row>
    <row r="134" ht="22.5" customHeight="1">
      <c r="A134" s="76" t="s">
        <v>9941</v>
      </c>
      <c r="B134" s="78">
        <v>46079.0</v>
      </c>
      <c r="C134" s="76" t="s">
        <v>9213</v>
      </c>
      <c r="D134" s="76" t="s">
        <v>83</v>
      </c>
      <c r="E134" s="76" t="s">
        <v>104</v>
      </c>
      <c r="F134" s="76">
        <v>130.0</v>
      </c>
      <c r="G134" s="78">
        <v>46078.0</v>
      </c>
      <c r="H134" s="806">
        <v>9205.0</v>
      </c>
      <c r="I134" s="806" t="s">
        <v>2804</v>
      </c>
      <c r="J134" s="807" t="s">
        <v>2805</v>
      </c>
      <c r="K134" s="808" t="s">
        <v>2807</v>
      </c>
      <c r="L134" s="809" t="s">
        <v>2807</v>
      </c>
      <c r="M134" s="806" t="s">
        <v>1872</v>
      </c>
      <c r="N134" s="806" t="s">
        <v>1872</v>
      </c>
      <c r="O134" s="811">
        <v>45722.0</v>
      </c>
      <c r="P134" s="794">
        <v>45834.0</v>
      </c>
      <c r="Q134" s="76" t="s">
        <v>222</v>
      </c>
      <c r="R134" s="83" t="s">
        <v>9247</v>
      </c>
      <c r="S134" s="83" t="s">
        <v>9248</v>
      </c>
      <c r="T134" s="83">
        <v>1.0</v>
      </c>
      <c r="U134" s="83" t="s">
        <v>251</v>
      </c>
      <c r="V134" s="83" t="s">
        <v>145</v>
      </c>
      <c r="X134" s="83" t="s">
        <v>101</v>
      </c>
      <c r="Y134" s="74"/>
      <c r="Z134" s="792"/>
      <c r="AA134" s="166" t="s">
        <v>131</v>
      </c>
      <c r="AB134" s="76"/>
      <c r="AC134" s="83"/>
      <c r="AD134" s="76"/>
      <c r="AE134" s="76"/>
      <c r="AF134" s="88"/>
    </row>
    <row r="135" ht="22.5" customHeight="1">
      <c r="A135" s="76" t="s">
        <v>9941</v>
      </c>
      <c r="B135" s="78">
        <v>46079.0</v>
      </c>
      <c r="C135" s="76" t="s">
        <v>9213</v>
      </c>
      <c r="D135" s="76" t="s">
        <v>83</v>
      </c>
      <c r="E135" s="76" t="s">
        <v>104</v>
      </c>
      <c r="F135" s="76">
        <v>131.0</v>
      </c>
      <c r="G135" s="78">
        <v>46078.0</v>
      </c>
      <c r="H135" s="806">
        <v>9212.0</v>
      </c>
      <c r="I135" s="806" t="s">
        <v>10134</v>
      </c>
      <c r="J135" s="807" t="s">
        <v>3819</v>
      </c>
      <c r="K135" s="808" t="s">
        <v>3820</v>
      </c>
      <c r="L135" s="809" t="s">
        <v>3820</v>
      </c>
      <c r="M135" s="806" t="s">
        <v>3821</v>
      </c>
      <c r="N135" s="806" t="s">
        <v>3821</v>
      </c>
      <c r="O135" s="811">
        <v>45723.0</v>
      </c>
      <c r="P135" s="794">
        <v>45834.0</v>
      </c>
      <c r="Q135" s="76" t="s">
        <v>285</v>
      </c>
      <c r="R135" s="83" t="s">
        <v>9247</v>
      </c>
      <c r="S135" s="83" t="s">
        <v>9248</v>
      </c>
      <c r="T135" s="83">
        <v>1.0</v>
      </c>
      <c r="U135" s="83" t="s">
        <v>251</v>
      </c>
      <c r="V135" s="83" t="s">
        <v>145</v>
      </c>
      <c r="X135" s="83" t="s">
        <v>101</v>
      </c>
      <c r="Y135" s="74"/>
      <c r="Z135" s="792"/>
      <c r="AA135" s="166" t="s">
        <v>131</v>
      </c>
      <c r="AB135" s="76"/>
      <c r="AC135" s="83"/>
      <c r="AD135" s="76"/>
      <c r="AE135" s="76"/>
      <c r="AF135" s="88"/>
    </row>
    <row r="136" ht="22.5" customHeight="1">
      <c r="A136" s="76" t="s">
        <v>9941</v>
      </c>
      <c r="B136" s="78">
        <v>46079.0</v>
      </c>
      <c r="C136" s="76" t="s">
        <v>9213</v>
      </c>
      <c r="D136" s="76" t="s">
        <v>83</v>
      </c>
      <c r="E136" s="76" t="s">
        <v>104</v>
      </c>
      <c r="F136" s="76">
        <v>132.0</v>
      </c>
      <c r="G136" s="78">
        <v>46078.0</v>
      </c>
      <c r="H136" s="806">
        <v>9229.0</v>
      </c>
      <c r="I136" s="806" t="s">
        <v>3832</v>
      </c>
      <c r="J136" s="807" t="s">
        <v>3833</v>
      </c>
      <c r="K136" s="808" t="s">
        <v>3834</v>
      </c>
      <c r="L136" s="809" t="s">
        <v>3834</v>
      </c>
      <c r="M136" s="806" t="s">
        <v>10137</v>
      </c>
      <c r="N136" s="806" t="s">
        <v>3835</v>
      </c>
      <c r="O136" s="811">
        <v>45730.0</v>
      </c>
      <c r="P136" s="794">
        <v>45834.0</v>
      </c>
      <c r="Q136" s="76" t="s">
        <v>213</v>
      </c>
      <c r="R136" s="83" t="s">
        <v>9247</v>
      </c>
      <c r="S136" s="83" t="s">
        <v>9248</v>
      </c>
      <c r="T136" s="83">
        <v>1.0</v>
      </c>
      <c r="U136" s="83" t="s">
        <v>251</v>
      </c>
      <c r="V136" s="83" t="s">
        <v>145</v>
      </c>
      <c r="X136" s="83" t="s">
        <v>101</v>
      </c>
      <c r="Y136" s="74"/>
      <c r="Z136" s="792"/>
      <c r="AA136" s="166" t="s">
        <v>131</v>
      </c>
      <c r="AB136" s="76"/>
      <c r="AC136" s="83"/>
      <c r="AD136" s="76"/>
      <c r="AE136" s="76"/>
      <c r="AF136" s="88"/>
    </row>
    <row r="137" ht="22.5" customHeight="1">
      <c r="A137" s="76" t="s">
        <v>9941</v>
      </c>
      <c r="B137" s="78">
        <v>46079.0</v>
      </c>
      <c r="C137" s="76" t="s">
        <v>9213</v>
      </c>
      <c r="D137" s="76" t="s">
        <v>83</v>
      </c>
      <c r="E137" s="76" t="s">
        <v>104</v>
      </c>
      <c r="F137" s="76">
        <v>133.0</v>
      </c>
      <c r="G137" s="78">
        <v>46078.0</v>
      </c>
      <c r="H137" s="806">
        <v>9254.0</v>
      </c>
      <c r="I137" s="806" t="s">
        <v>10138</v>
      </c>
      <c r="J137" s="807" t="s">
        <v>10139</v>
      </c>
      <c r="K137" s="808" t="s">
        <v>10140</v>
      </c>
      <c r="L137" s="809" t="s">
        <v>10140</v>
      </c>
      <c r="M137" s="813"/>
      <c r="N137" s="806" t="s">
        <v>10141</v>
      </c>
      <c r="O137" s="811">
        <v>45737.0</v>
      </c>
      <c r="P137" s="794">
        <v>45834.0</v>
      </c>
      <c r="Q137" s="76" t="s">
        <v>143</v>
      </c>
      <c r="R137" s="83" t="s">
        <v>9247</v>
      </c>
      <c r="S137" s="83" t="s">
        <v>9248</v>
      </c>
      <c r="T137" s="83">
        <v>1.0</v>
      </c>
      <c r="U137" s="83" t="s">
        <v>126</v>
      </c>
      <c r="V137" s="83" t="s">
        <v>195</v>
      </c>
      <c r="X137" s="83" t="s">
        <v>128</v>
      </c>
      <c r="Y137" s="74"/>
      <c r="Z137" s="792"/>
      <c r="AA137" s="166" t="s">
        <v>302</v>
      </c>
      <c r="AB137" s="76"/>
      <c r="AC137" s="83"/>
      <c r="AD137" s="76"/>
      <c r="AE137" s="76"/>
      <c r="AF137" s="88"/>
    </row>
    <row r="138" ht="22.5" customHeight="1">
      <c r="A138" s="76" t="s">
        <v>9941</v>
      </c>
      <c r="B138" s="78">
        <v>46079.0</v>
      </c>
      <c r="C138" s="76" t="s">
        <v>9213</v>
      </c>
      <c r="D138" s="76" t="s">
        <v>83</v>
      </c>
      <c r="E138" s="76" t="s">
        <v>104</v>
      </c>
      <c r="F138" s="76">
        <v>134.0</v>
      </c>
      <c r="G138" s="78">
        <v>46078.0</v>
      </c>
      <c r="H138" s="806">
        <v>9267.0</v>
      </c>
      <c r="I138" s="806" t="s">
        <v>3815</v>
      </c>
      <c r="J138" s="807" t="s">
        <v>3816</v>
      </c>
      <c r="K138" s="808" t="s">
        <v>3817</v>
      </c>
      <c r="L138" s="809" t="s">
        <v>3817</v>
      </c>
      <c r="M138" s="806" t="s">
        <v>10145</v>
      </c>
      <c r="N138" s="806" t="s">
        <v>3818</v>
      </c>
      <c r="O138" s="811">
        <v>45739.0</v>
      </c>
      <c r="P138" s="794">
        <v>45834.0</v>
      </c>
      <c r="Q138" s="76" t="s">
        <v>124</v>
      </c>
      <c r="R138" s="83" t="s">
        <v>9247</v>
      </c>
      <c r="S138" s="83" t="s">
        <v>9248</v>
      </c>
      <c r="T138" s="83">
        <v>1.0</v>
      </c>
      <c r="U138" s="83" t="s">
        <v>251</v>
      </c>
      <c r="V138" s="83" t="s">
        <v>145</v>
      </c>
      <c r="X138" s="83" t="s">
        <v>101</v>
      </c>
      <c r="Y138" s="74"/>
      <c r="Z138" s="792"/>
      <c r="AA138" s="166" t="s">
        <v>131</v>
      </c>
      <c r="AB138" s="76"/>
      <c r="AC138" s="83"/>
      <c r="AD138" s="76"/>
      <c r="AE138" s="76"/>
      <c r="AF138" s="88"/>
    </row>
    <row r="139" ht="22.5" customHeight="1">
      <c r="A139" s="76" t="s">
        <v>9837</v>
      </c>
      <c r="B139" s="74">
        <v>46079.0</v>
      </c>
      <c r="C139" s="76" t="s">
        <v>9213</v>
      </c>
      <c r="D139" s="91" t="s">
        <v>83</v>
      </c>
      <c r="E139" s="91" t="s">
        <v>104</v>
      </c>
      <c r="F139" s="76">
        <v>135.0</v>
      </c>
      <c r="G139" s="176">
        <v>46075.0</v>
      </c>
      <c r="H139" s="76" t="s">
        <v>1878</v>
      </c>
      <c r="I139" s="76" t="s">
        <v>1879</v>
      </c>
      <c r="J139" s="88" t="s">
        <v>1880</v>
      </c>
      <c r="K139" s="96" t="s">
        <v>1881</v>
      </c>
      <c r="L139" s="96" t="s">
        <v>1881</v>
      </c>
      <c r="M139" s="76" t="s">
        <v>1882</v>
      </c>
      <c r="N139" s="76" t="s">
        <v>1882</v>
      </c>
      <c r="O139" s="92">
        <v>46075.0</v>
      </c>
      <c r="P139" s="786">
        <v>46089.0</v>
      </c>
      <c r="Q139" s="76" t="s">
        <v>98</v>
      </c>
      <c r="R139" s="83" t="s">
        <v>9247</v>
      </c>
      <c r="S139" s="83" t="s">
        <v>509</v>
      </c>
      <c r="T139" s="83">
        <v>2.0</v>
      </c>
      <c r="U139" s="83" t="s">
        <v>100</v>
      </c>
      <c r="V139" s="83" t="s">
        <v>100</v>
      </c>
      <c r="X139" s="83" t="s">
        <v>101</v>
      </c>
      <c r="Y139" s="74"/>
      <c r="Z139" s="792"/>
      <c r="AA139" s="83" t="s">
        <v>1050</v>
      </c>
      <c r="AB139" s="788" t="s">
        <v>509</v>
      </c>
      <c r="AC139" s="83" t="s">
        <v>1035</v>
      </c>
      <c r="AD139" s="83"/>
      <c r="AE139" s="83"/>
      <c r="AF139" s="97"/>
    </row>
    <row r="140" ht="22.5" customHeight="1">
      <c r="A140" s="76" t="s">
        <v>9837</v>
      </c>
      <c r="B140" s="74">
        <v>46079.0</v>
      </c>
      <c r="C140" s="76" t="s">
        <v>9213</v>
      </c>
      <c r="D140" s="91" t="s">
        <v>83</v>
      </c>
      <c r="E140" s="91" t="s">
        <v>104</v>
      </c>
      <c r="F140" s="76">
        <v>136.0</v>
      </c>
      <c r="G140" s="176">
        <v>46076.0</v>
      </c>
      <c r="H140" s="76" t="s">
        <v>9654</v>
      </c>
      <c r="I140" s="76" t="s">
        <v>9655</v>
      </c>
      <c r="J140" s="88" t="s">
        <v>9657</v>
      </c>
      <c r="K140" s="96" t="s">
        <v>9659</v>
      </c>
      <c r="L140" s="96" t="s">
        <v>9659</v>
      </c>
      <c r="M140" s="76" t="s">
        <v>9660</v>
      </c>
      <c r="N140" s="76" t="s">
        <v>9660</v>
      </c>
      <c r="O140" s="92">
        <v>46076.0</v>
      </c>
      <c r="P140" s="786">
        <v>46090.0</v>
      </c>
      <c r="Q140" s="76" t="s">
        <v>135</v>
      </c>
      <c r="R140" s="83" t="s">
        <v>9247</v>
      </c>
      <c r="S140" s="83" t="s">
        <v>9248</v>
      </c>
      <c r="T140" s="83">
        <v>1.0</v>
      </c>
      <c r="U140" s="83" t="s">
        <v>251</v>
      </c>
      <c r="V140" s="83" t="s">
        <v>145</v>
      </c>
      <c r="X140" s="83" t="s">
        <v>101</v>
      </c>
      <c r="Y140" s="74"/>
      <c r="Z140" s="792"/>
      <c r="AA140" s="83" t="s">
        <v>131</v>
      </c>
      <c r="AB140" s="83"/>
      <c r="AC140" s="83"/>
      <c r="AD140" s="83"/>
      <c r="AE140" s="83"/>
      <c r="AF140" s="97"/>
    </row>
    <row r="141" ht="22.5" customHeight="1">
      <c r="A141" s="76" t="s">
        <v>9837</v>
      </c>
      <c r="B141" s="74">
        <v>46079.0</v>
      </c>
      <c r="C141" s="76" t="s">
        <v>9213</v>
      </c>
      <c r="D141" s="91" t="s">
        <v>83</v>
      </c>
      <c r="E141" s="91" t="s">
        <v>104</v>
      </c>
      <c r="F141" s="76">
        <v>137.0</v>
      </c>
      <c r="G141" s="176">
        <v>46077.0</v>
      </c>
      <c r="H141" s="76" t="s">
        <v>9663</v>
      </c>
      <c r="I141" s="76" t="s">
        <v>2337</v>
      </c>
      <c r="J141" s="88" t="s">
        <v>2339</v>
      </c>
      <c r="K141" s="96" t="s">
        <v>2342</v>
      </c>
      <c r="L141" s="96" t="s">
        <v>2342</v>
      </c>
      <c r="M141" s="76" t="s">
        <v>2343</v>
      </c>
      <c r="N141" s="76" t="s">
        <v>2343</v>
      </c>
      <c r="O141" s="92">
        <v>46076.0</v>
      </c>
      <c r="P141" s="786">
        <v>46090.0</v>
      </c>
      <c r="Q141" s="76" t="s">
        <v>124</v>
      </c>
      <c r="R141" s="83" t="s">
        <v>9247</v>
      </c>
      <c r="S141" s="83" t="s">
        <v>9248</v>
      </c>
      <c r="T141" s="83">
        <v>2.0</v>
      </c>
      <c r="U141" s="83" t="s">
        <v>381</v>
      </c>
      <c r="V141" s="83" t="s">
        <v>145</v>
      </c>
      <c r="X141" s="83" t="s">
        <v>101</v>
      </c>
      <c r="Y141" s="74"/>
      <c r="Z141" s="792"/>
      <c r="AA141" s="83" t="s">
        <v>283</v>
      </c>
      <c r="AB141" s="788" t="s">
        <v>509</v>
      </c>
      <c r="AC141" s="83" t="s">
        <v>1035</v>
      </c>
      <c r="AD141" s="83"/>
      <c r="AE141" s="83"/>
      <c r="AF141" s="97"/>
    </row>
    <row r="142" ht="22.5" customHeight="1">
      <c r="A142" s="76" t="s">
        <v>9837</v>
      </c>
      <c r="B142" s="74">
        <v>46079.0</v>
      </c>
      <c r="C142" s="76" t="s">
        <v>9213</v>
      </c>
      <c r="D142" s="91" t="s">
        <v>83</v>
      </c>
      <c r="E142" s="91" t="s">
        <v>104</v>
      </c>
      <c r="F142" s="76">
        <v>138.0</v>
      </c>
      <c r="G142" s="176">
        <v>46077.0</v>
      </c>
      <c r="H142" s="76" t="s">
        <v>3283</v>
      </c>
      <c r="I142" s="76" t="s">
        <v>2567</v>
      </c>
      <c r="J142" s="88" t="s">
        <v>2568</v>
      </c>
      <c r="K142" s="96" t="s">
        <v>2569</v>
      </c>
      <c r="L142" s="96" t="s">
        <v>2569</v>
      </c>
      <c r="M142" s="76" t="s">
        <v>2571</v>
      </c>
      <c r="N142" s="76" t="s">
        <v>3284</v>
      </c>
      <c r="O142" s="92">
        <v>46077.0</v>
      </c>
      <c r="P142" s="786">
        <v>46091.0</v>
      </c>
      <c r="Q142" s="76" t="s">
        <v>124</v>
      </c>
      <c r="R142" s="83" t="s">
        <v>9247</v>
      </c>
      <c r="S142" s="83" t="s">
        <v>509</v>
      </c>
      <c r="T142" s="83">
        <v>2.0</v>
      </c>
      <c r="U142" s="83" t="s">
        <v>251</v>
      </c>
      <c r="V142" s="83" t="s">
        <v>100</v>
      </c>
      <c r="X142" s="83" t="s">
        <v>101</v>
      </c>
      <c r="Y142" s="74"/>
      <c r="Z142" s="792"/>
      <c r="AA142" s="83" t="s">
        <v>341</v>
      </c>
      <c r="AB142" s="788" t="s">
        <v>509</v>
      </c>
      <c r="AC142" s="83" t="s">
        <v>9247</v>
      </c>
      <c r="AD142" s="491"/>
      <c r="AE142" s="491"/>
      <c r="AF142" s="97"/>
    </row>
    <row r="143" ht="22.5" customHeight="1">
      <c r="A143" s="76" t="s">
        <v>9837</v>
      </c>
      <c r="B143" s="74">
        <v>46079.0</v>
      </c>
      <c r="C143" s="91" t="s">
        <v>9213</v>
      </c>
      <c r="D143" s="91" t="s">
        <v>83</v>
      </c>
      <c r="E143" s="91" t="s">
        <v>104</v>
      </c>
      <c r="F143" s="76">
        <v>139.0</v>
      </c>
      <c r="G143" s="178">
        <v>46067.0</v>
      </c>
      <c r="H143" s="76" t="s">
        <v>3282</v>
      </c>
      <c r="I143" s="76" t="s">
        <v>2248</v>
      </c>
      <c r="J143" s="88" t="s">
        <v>2249</v>
      </c>
      <c r="K143" s="96" t="s">
        <v>2249</v>
      </c>
      <c r="L143" s="96" t="s">
        <v>2249</v>
      </c>
      <c r="M143" s="76" t="s">
        <v>2254</v>
      </c>
      <c r="N143" s="76" t="s">
        <v>2254</v>
      </c>
      <c r="O143" s="92">
        <v>46067.0</v>
      </c>
      <c r="P143" s="786">
        <v>46080.0</v>
      </c>
      <c r="Q143" s="76" t="s">
        <v>631</v>
      </c>
      <c r="R143" s="83" t="s">
        <v>9247</v>
      </c>
      <c r="S143" s="83" t="s">
        <v>9248</v>
      </c>
      <c r="T143" s="83">
        <v>2.0</v>
      </c>
      <c r="U143" s="83" t="s">
        <v>126</v>
      </c>
      <c r="V143" s="83" t="s">
        <v>145</v>
      </c>
      <c r="X143" s="83" t="s">
        <v>101</v>
      </c>
      <c r="Y143" s="74"/>
      <c r="Z143" s="792"/>
      <c r="AA143" s="166" t="s">
        <v>131</v>
      </c>
      <c r="AB143" s="76"/>
      <c r="AC143" s="83"/>
      <c r="AD143" s="76"/>
      <c r="AE143" s="76"/>
      <c r="AF143" s="88"/>
    </row>
    <row r="144" ht="22.5" customHeight="1">
      <c r="A144" s="76" t="s">
        <v>9837</v>
      </c>
      <c r="B144" s="74">
        <v>46080.0</v>
      </c>
      <c r="C144" s="76" t="s">
        <v>9213</v>
      </c>
      <c r="D144" s="91" t="s">
        <v>83</v>
      </c>
      <c r="E144" s="91" t="s">
        <v>104</v>
      </c>
      <c r="F144" s="76">
        <v>140.0</v>
      </c>
      <c r="G144" s="178">
        <v>46061.0</v>
      </c>
      <c r="H144" s="76" t="s">
        <v>1661</v>
      </c>
      <c r="I144" s="76" t="s">
        <v>1662</v>
      </c>
      <c r="J144" s="88" t="s">
        <v>1663</v>
      </c>
      <c r="K144" s="96" t="s">
        <v>1664</v>
      </c>
      <c r="L144" s="96" t="s">
        <v>1664</v>
      </c>
      <c r="M144" s="76" t="s">
        <v>1667</v>
      </c>
      <c r="N144" s="91"/>
      <c r="O144" s="92">
        <v>46061.0</v>
      </c>
      <c r="P144" s="786">
        <v>46075.0</v>
      </c>
      <c r="Q144" s="76" t="s">
        <v>485</v>
      </c>
      <c r="R144" s="83" t="s">
        <v>9247</v>
      </c>
      <c r="S144" s="83" t="s">
        <v>9248</v>
      </c>
      <c r="T144" s="83">
        <v>2.0</v>
      </c>
      <c r="U144" s="83" t="s">
        <v>251</v>
      </c>
      <c r="V144" s="83" t="s">
        <v>145</v>
      </c>
      <c r="X144" s="83" t="s">
        <v>101</v>
      </c>
      <c r="Y144" s="74"/>
      <c r="Z144" s="792"/>
      <c r="AA144" s="83" t="s">
        <v>131</v>
      </c>
      <c r="AB144" s="83"/>
      <c r="AC144" s="83" t="s">
        <v>1035</v>
      </c>
      <c r="AD144" s="83"/>
      <c r="AE144" s="83"/>
      <c r="AF144" s="97"/>
    </row>
    <row r="145" ht="22.5" customHeight="1">
      <c r="A145" s="76" t="s">
        <v>9837</v>
      </c>
      <c r="B145" s="74">
        <v>46080.0</v>
      </c>
      <c r="C145" s="76" t="s">
        <v>9213</v>
      </c>
      <c r="D145" s="91" t="s">
        <v>83</v>
      </c>
      <c r="E145" s="91" t="s">
        <v>104</v>
      </c>
      <c r="F145" s="76">
        <v>141.0</v>
      </c>
      <c r="G145" s="176">
        <v>46077.0</v>
      </c>
      <c r="H145" s="76" t="s">
        <v>3283</v>
      </c>
      <c r="I145" s="76" t="s">
        <v>2567</v>
      </c>
      <c r="J145" s="88" t="s">
        <v>2568</v>
      </c>
      <c r="K145" s="96" t="s">
        <v>2569</v>
      </c>
      <c r="L145" s="96" t="s">
        <v>2569</v>
      </c>
      <c r="M145" s="76" t="s">
        <v>2571</v>
      </c>
      <c r="N145" s="76" t="s">
        <v>3284</v>
      </c>
      <c r="O145" s="92">
        <v>46077.0</v>
      </c>
      <c r="P145" s="786">
        <v>46091.0</v>
      </c>
      <c r="Q145" s="76" t="s">
        <v>124</v>
      </c>
      <c r="R145" s="83" t="s">
        <v>9247</v>
      </c>
      <c r="S145" s="83" t="s">
        <v>509</v>
      </c>
      <c r="T145" s="83">
        <v>2.0</v>
      </c>
      <c r="U145" s="83" t="s">
        <v>251</v>
      </c>
      <c r="V145" s="83" t="s">
        <v>145</v>
      </c>
      <c r="X145" s="83" t="s">
        <v>101</v>
      </c>
      <c r="Y145" s="74"/>
      <c r="Z145" s="792"/>
      <c r="AA145" s="83" t="s">
        <v>131</v>
      </c>
      <c r="AB145" s="788" t="s">
        <v>509</v>
      </c>
      <c r="AC145" s="83" t="s">
        <v>9247</v>
      </c>
      <c r="AD145" s="491"/>
      <c r="AE145" s="491"/>
      <c r="AF145" s="97"/>
    </row>
    <row r="146" ht="22.5" customHeight="1">
      <c r="A146" s="76" t="s">
        <v>9837</v>
      </c>
      <c r="B146" s="74">
        <v>46080.0</v>
      </c>
      <c r="C146" s="76" t="s">
        <v>9213</v>
      </c>
      <c r="D146" s="91" t="s">
        <v>83</v>
      </c>
      <c r="E146" s="91" t="s">
        <v>55</v>
      </c>
      <c r="F146" s="76">
        <v>142.0</v>
      </c>
      <c r="G146" s="78">
        <v>46048.0</v>
      </c>
      <c r="H146" s="91">
        <v>10432.0</v>
      </c>
      <c r="I146" s="91" t="s">
        <v>2556</v>
      </c>
      <c r="J146" s="97" t="s">
        <v>2558</v>
      </c>
      <c r="K146" s="96" t="s">
        <v>2559</v>
      </c>
      <c r="L146" s="96" t="s">
        <v>2559</v>
      </c>
      <c r="M146" s="76" t="s">
        <v>2560</v>
      </c>
      <c r="N146" s="76" t="s">
        <v>3120</v>
      </c>
      <c r="O146" s="92">
        <v>46027.0</v>
      </c>
      <c r="P146" s="786">
        <v>46041.0</v>
      </c>
      <c r="Q146" s="75" t="s">
        <v>143</v>
      </c>
      <c r="R146" s="83" t="s">
        <v>9247</v>
      </c>
      <c r="S146" s="83" t="s">
        <v>9248</v>
      </c>
      <c r="T146" s="166">
        <v>2.0</v>
      </c>
      <c r="U146" s="83" t="s">
        <v>99</v>
      </c>
      <c r="V146" s="83" t="s">
        <v>100</v>
      </c>
      <c r="X146" s="83" t="s">
        <v>101</v>
      </c>
      <c r="Y146" s="74"/>
      <c r="Z146" s="796"/>
      <c r="AA146" s="166" t="s">
        <v>341</v>
      </c>
      <c r="AB146" s="166"/>
      <c r="AC146" s="83" t="s">
        <v>1035</v>
      </c>
      <c r="AD146" s="166"/>
      <c r="AE146" s="166"/>
      <c r="AF146" s="88"/>
    </row>
    <row r="147" ht="22.5" customHeight="1">
      <c r="A147" s="76" t="s">
        <v>9837</v>
      </c>
      <c r="B147" s="74">
        <v>46080.0</v>
      </c>
      <c r="C147" s="76" t="s">
        <v>9213</v>
      </c>
      <c r="D147" s="91" t="s">
        <v>83</v>
      </c>
      <c r="E147" s="76" t="s">
        <v>104</v>
      </c>
      <c r="F147" s="76">
        <v>143.0</v>
      </c>
      <c r="G147" s="78">
        <v>46078.0</v>
      </c>
      <c r="H147" s="76"/>
      <c r="I147" s="76" t="s">
        <v>2116</v>
      </c>
      <c r="J147" s="96" t="s">
        <v>2576</v>
      </c>
      <c r="K147" s="760" t="s">
        <v>2116</v>
      </c>
      <c r="L147" s="760" t="s">
        <v>2116</v>
      </c>
      <c r="M147" s="76" t="s">
        <v>2116</v>
      </c>
      <c r="N147" s="76" t="s">
        <v>2116</v>
      </c>
      <c r="O147" s="347" t="s">
        <v>2116</v>
      </c>
      <c r="P147" s="802" t="s">
        <v>2116</v>
      </c>
      <c r="Q147" s="76" t="s">
        <v>124</v>
      </c>
      <c r="R147" s="83" t="s">
        <v>9247</v>
      </c>
      <c r="S147" s="83" t="s">
        <v>9248</v>
      </c>
      <c r="T147" s="83">
        <v>2.0</v>
      </c>
      <c r="U147" s="83" t="s">
        <v>99</v>
      </c>
      <c r="V147" s="83" t="s">
        <v>145</v>
      </c>
      <c r="X147" s="83" t="s">
        <v>101</v>
      </c>
      <c r="Y147" s="74"/>
      <c r="Z147" s="796"/>
      <c r="AA147" s="166" t="s">
        <v>131</v>
      </c>
      <c r="AB147" s="76"/>
      <c r="AC147" s="83"/>
      <c r="AD147" s="76"/>
      <c r="AE147" s="76"/>
      <c r="AF147" s="88"/>
    </row>
    <row r="148" ht="22.5" customHeight="1">
      <c r="A148" s="76" t="s">
        <v>9837</v>
      </c>
      <c r="B148" s="74">
        <v>46080.0</v>
      </c>
      <c r="C148" s="91" t="s">
        <v>9213</v>
      </c>
      <c r="D148" s="91" t="s">
        <v>83</v>
      </c>
      <c r="E148" s="91" t="s">
        <v>104</v>
      </c>
      <c r="F148" s="76">
        <v>144.0</v>
      </c>
      <c r="G148" s="178">
        <v>46067.0</v>
      </c>
      <c r="H148" s="76" t="s">
        <v>3282</v>
      </c>
      <c r="I148" s="76" t="s">
        <v>2248</v>
      </c>
      <c r="J148" s="88" t="s">
        <v>2249</v>
      </c>
      <c r="K148" s="96" t="s">
        <v>2249</v>
      </c>
      <c r="L148" s="96" t="s">
        <v>2249</v>
      </c>
      <c r="M148" s="76" t="s">
        <v>2254</v>
      </c>
      <c r="N148" s="76" t="s">
        <v>2254</v>
      </c>
      <c r="O148" s="92">
        <v>46067.0</v>
      </c>
      <c r="P148" s="786">
        <v>46080.0</v>
      </c>
      <c r="Q148" s="76" t="s">
        <v>499</v>
      </c>
      <c r="R148" s="83" t="s">
        <v>9247</v>
      </c>
      <c r="S148" s="83" t="s">
        <v>9248</v>
      </c>
      <c r="T148" s="83">
        <v>2.0</v>
      </c>
      <c r="U148" s="83" t="s">
        <v>350</v>
      </c>
      <c r="V148" s="83" t="s">
        <v>381</v>
      </c>
      <c r="X148" s="83" t="s">
        <v>101</v>
      </c>
      <c r="Y148" s="74"/>
      <c r="Z148" s="792"/>
      <c r="AA148" s="166" t="s">
        <v>283</v>
      </c>
      <c r="AB148" s="76"/>
      <c r="AC148" s="83"/>
      <c r="AD148" s="76"/>
      <c r="AE148" s="76"/>
      <c r="AF148" s="88"/>
    </row>
    <row r="149" ht="22.5" customHeight="1">
      <c r="A149" s="76" t="s">
        <v>9837</v>
      </c>
      <c r="B149" s="74">
        <v>46080.0</v>
      </c>
      <c r="C149" s="76" t="s">
        <v>9213</v>
      </c>
      <c r="D149" s="91" t="s">
        <v>83</v>
      </c>
      <c r="E149" s="91" t="s">
        <v>104</v>
      </c>
      <c r="F149" s="76">
        <v>145.0</v>
      </c>
      <c r="G149" s="176">
        <v>46076.0</v>
      </c>
      <c r="H149" s="76" t="s">
        <v>9654</v>
      </c>
      <c r="I149" s="76" t="s">
        <v>9655</v>
      </c>
      <c r="J149" s="88" t="s">
        <v>9657</v>
      </c>
      <c r="K149" s="96" t="s">
        <v>9659</v>
      </c>
      <c r="L149" s="96" t="s">
        <v>9659</v>
      </c>
      <c r="M149" s="76" t="s">
        <v>9660</v>
      </c>
      <c r="N149" s="76" t="s">
        <v>9660</v>
      </c>
      <c r="O149" s="92">
        <v>46076.0</v>
      </c>
      <c r="P149" s="786">
        <v>46090.0</v>
      </c>
      <c r="Q149" s="76" t="s">
        <v>135</v>
      </c>
      <c r="R149" s="83" t="s">
        <v>9247</v>
      </c>
      <c r="S149" s="83" t="s">
        <v>9248</v>
      </c>
      <c r="T149" s="83">
        <v>1.0</v>
      </c>
      <c r="U149" s="83" t="s">
        <v>251</v>
      </c>
      <c r="V149" s="83" t="s">
        <v>145</v>
      </c>
      <c r="X149" s="83" t="s">
        <v>101</v>
      </c>
      <c r="Y149" s="74"/>
      <c r="Z149" s="792"/>
      <c r="AA149" s="83" t="s">
        <v>131</v>
      </c>
      <c r="AB149" s="83"/>
      <c r="AC149" s="83"/>
      <c r="AD149" s="83"/>
      <c r="AE149" s="83"/>
      <c r="AF149" s="97"/>
    </row>
    <row r="150" ht="22.5" customHeight="1">
      <c r="A150" s="76" t="s">
        <v>9837</v>
      </c>
      <c r="B150" s="74">
        <v>46080.0</v>
      </c>
      <c r="C150" s="76" t="s">
        <v>9213</v>
      </c>
      <c r="D150" s="91" t="s">
        <v>83</v>
      </c>
      <c r="E150" s="91" t="s">
        <v>104</v>
      </c>
      <c r="F150" s="76">
        <v>146.0</v>
      </c>
      <c r="G150" s="176">
        <v>46077.0</v>
      </c>
      <c r="H150" s="76" t="s">
        <v>9663</v>
      </c>
      <c r="I150" s="76" t="s">
        <v>2337</v>
      </c>
      <c r="J150" s="88" t="s">
        <v>2339</v>
      </c>
      <c r="K150" s="96" t="s">
        <v>2342</v>
      </c>
      <c r="L150" s="96" t="s">
        <v>2342</v>
      </c>
      <c r="M150" s="76" t="s">
        <v>2343</v>
      </c>
      <c r="N150" s="76" t="s">
        <v>2343</v>
      </c>
      <c r="O150" s="92">
        <v>46076.0</v>
      </c>
      <c r="P150" s="786">
        <v>46090.0</v>
      </c>
      <c r="Q150" s="76" t="s">
        <v>479</v>
      </c>
      <c r="R150" s="83" t="s">
        <v>9247</v>
      </c>
      <c r="S150" s="83" t="s">
        <v>9248</v>
      </c>
      <c r="T150" s="83">
        <v>2.0</v>
      </c>
      <c r="U150" s="83" t="s">
        <v>99</v>
      </c>
      <c r="V150" s="83" t="s">
        <v>145</v>
      </c>
      <c r="X150" s="83" t="s">
        <v>101</v>
      </c>
      <c r="Y150" s="74"/>
      <c r="Z150" s="792"/>
      <c r="AA150" s="83" t="s">
        <v>131</v>
      </c>
      <c r="AB150" s="788" t="s">
        <v>509</v>
      </c>
      <c r="AC150" s="83" t="s">
        <v>1035</v>
      </c>
      <c r="AD150" s="83"/>
      <c r="AE150" s="83"/>
      <c r="AF150" s="97"/>
    </row>
    <row r="151" ht="22.5" customHeight="1">
      <c r="A151" s="76" t="s">
        <v>9837</v>
      </c>
      <c r="B151" s="74">
        <v>46080.0</v>
      </c>
      <c r="C151" s="76" t="s">
        <v>9213</v>
      </c>
      <c r="D151" s="91" t="s">
        <v>83</v>
      </c>
      <c r="E151" s="91" t="s">
        <v>104</v>
      </c>
      <c r="F151" s="76">
        <v>147.0</v>
      </c>
      <c r="G151" s="176">
        <v>46078.0</v>
      </c>
      <c r="H151" s="76" t="s">
        <v>1673</v>
      </c>
      <c r="I151" s="76" t="s">
        <v>1674</v>
      </c>
      <c r="J151" s="88" t="s">
        <v>1675</v>
      </c>
      <c r="K151" s="96" t="s">
        <v>1676</v>
      </c>
      <c r="L151" s="96" t="s">
        <v>1676</v>
      </c>
      <c r="M151" s="76" t="s">
        <v>1677</v>
      </c>
      <c r="N151" s="76" t="s">
        <v>1678</v>
      </c>
      <c r="O151" s="92">
        <v>46078.0</v>
      </c>
      <c r="P151" s="794">
        <v>46092.0</v>
      </c>
      <c r="Q151" s="76" t="s">
        <v>86</v>
      </c>
      <c r="R151" s="83" t="s">
        <v>9247</v>
      </c>
      <c r="S151" s="83" t="s">
        <v>9248</v>
      </c>
      <c r="T151" s="83">
        <v>1.0</v>
      </c>
      <c r="U151" s="83" t="s">
        <v>381</v>
      </c>
      <c r="V151" s="83" t="s">
        <v>145</v>
      </c>
      <c r="X151" s="83" t="s">
        <v>101</v>
      </c>
      <c r="Y151" s="74"/>
      <c r="Z151" s="792"/>
      <c r="AA151" s="83" t="s">
        <v>1043</v>
      </c>
      <c r="AB151" s="788" t="s">
        <v>509</v>
      </c>
      <c r="AC151" s="83"/>
      <c r="AD151" s="491"/>
      <c r="AE151" s="491"/>
      <c r="AF151" s="97"/>
    </row>
    <row r="152" ht="22.5" customHeight="1">
      <c r="A152" s="76" t="s">
        <v>9837</v>
      </c>
      <c r="B152" s="74">
        <v>46080.0</v>
      </c>
      <c r="C152" s="76" t="s">
        <v>9213</v>
      </c>
      <c r="D152" s="91" t="s">
        <v>83</v>
      </c>
      <c r="E152" s="91" t="s">
        <v>104</v>
      </c>
      <c r="F152" s="76">
        <v>148.0</v>
      </c>
      <c r="G152" s="178">
        <v>46062.0</v>
      </c>
      <c r="H152" s="76" t="s">
        <v>1038</v>
      </c>
      <c r="I152" s="76" t="s">
        <v>1039</v>
      </c>
      <c r="J152" s="88" t="s">
        <v>1040</v>
      </c>
      <c r="K152" s="96" t="s">
        <v>1041</v>
      </c>
      <c r="L152" s="96" t="s">
        <v>1041</v>
      </c>
      <c r="M152" s="76" t="s">
        <v>1042</v>
      </c>
      <c r="N152" s="76" t="s">
        <v>1042</v>
      </c>
      <c r="O152" s="92">
        <v>46061.0</v>
      </c>
      <c r="P152" s="786">
        <v>46075.0</v>
      </c>
      <c r="Q152" s="76" t="s">
        <v>124</v>
      </c>
      <c r="R152" s="83" t="s">
        <v>9247</v>
      </c>
      <c r="S152" s="83" t="s">
        <v>9248</v>
      </c>
      <c r="T152" s="83">
        <v>1.0</v>
      </c>
      <c r="U152" s="83" t="s">
        <v>99</v>
      </c>
      <c r="V152" s="83" t="s">
        <v>145</v>
      </c>
      <c r="X152" s="83" t="s">
        <v>101</v>
      </c>
      <c r="Y152" s="74"/>
      <c r="Z152" s="792"/>
      <c r="AA152" s="83" t="s">
        <v>1043</v>
      </c>
      <c r="AB152" s="788" t="s">
        <v>694</v>
      </c>
      <c r="AC152" s="83" t="s">
        <v>1035</v>
      </c>
      <c r="AD152" s="83"/>
      <c r="AE152" s="83"/>
      <c r="AF152" s="97"/>
    </row>
    <row r="153" ht="22.5" customHeight="1">
      <c r="A153" s="76" t="s">
        <v>9837</v>
      </c>
      <c r="B153" s="74">
        <v>46080.0</v>
      </c>
      <c r="C153" s="76" t="s">
        <v>9213</v>
      </c>
      <c r="D153" s="91" t="s">
        <v>83</v>
      </c>
      <c r="E153" s="91" t="s">
        <v>104</v>
      </c>
      <c r="F153" s="76">
        <v>149.0</v>
      </c>
      <c r="G153" s="178">
        <v>46062.0</v>
      </c>
      <c r="H153" s="76" t="s">
        <v>9271</v>
      </c>
      <c r="I153" s="76" t="s">
        <v>5652</v>
      </c>
      <c r="J153" s="88" t="s">
        <v>5653</v>
      </c>
      <c r="K153" s="96" t="s">
        <v>5654</v>
      </c>
      <c r="L153" s="96" t="s">
        <v>5654</v>
      </c>
      <c r="M153" s="91" t="s">
        <v>5655</v>
      </c>
      <c r="N153" s="91" t="s">
        <v>5655</v>
      </c>
      <c r="O153" s="183">
        <v>46062.0</v>
      </c>
      <c r="P153" s="786">
        <v>46076.0</v>
      </c>
      <c r="Q153" s="76" t="s">
        <v>124</v>
      </c>
      <c r="R153" s="83" t="s">
        <v>9247</v>
      </c>
      <c r="S153" s="83" t="s">
        <v>9248</v>
      </c>
      <c r="T153" s="83">
        <v>1.0</v>
      </c>
      <c r="U153" s="83" t="s">
        <v>251</v>
      </c>
      <c r="V153" s="83" t="s">
        <v>145</v>
      </c>
      <c r="X153" s="83" t="s">
        <v>101</v>
      </c>
      <c r="Y153" s="74"/>
      <c r="Z153" s="792"/>
      <c r="AA153" s="83" t="s">
        <v>131</v>
      </c>
      <c r="AB153" s="83"/>
      <c r="AC153" s="83" t="s">
        <v>1035</v>
      </c>
      <c r="AD153" s="83"/>
      <c r="AE153" s="83"/>
      <c r="AF153" s="97"/>
    </row>
    <row r="154" ht="22.5" customHeight="1">
      <c r="A154" s="76" t="s">
        <v>9837</v>
      </c>
      <c r="B154" s="74">
        <v>46080.0</v>
      </c>
      <c r="C154" s="76" t="s">
        <v>9213</v>
      </c>
      <c r="D154" s="91" t="s">
        <v>83</v>
      </c>
      <c r="E154" s="91" t="s">
        <v>104</v>
      </c>
      <c r="F154" s="76">
        <v>150.0</v>
      </c>
      <c r="G154" s="178">
        <v>46062.0</v>
      </c>
      <c r="H154" s="76" t="s">
        <v>3388</v>
      </c>
      <c r="I154" s="76" t="s">
        <v>2375</v>
      </c>
      <c r="J154" s="88" t="s">
        <v>2376</v>
      </c>
      <c r="K154" s="96" t="s">
        <v>2378</v>
      </c>
      <c r="L154" s="96" t="s">
        <v>2378</v>
      </c>
      <c r="M154" s="76" t="s">
        <v>3390</v>
      </c>
      <c r="N154" s="76" t="s">
        <v>3390</v>
      </c>
      <c r="O154" s="92">
        <v>46062.0</v>
      </c>
      <c r="P154" s="786">
        <v>46076.0</v>
      </c>
      <c r="Q154" s="76" t="s">
        <v>124</v>
      </c>
      <c r="R154" s="83" t="s">
        <v>9247</v>
      </c>
      <c r="S154" s="83" t="s">
        <v>9248</v>
      </c>
      <c r="T154" s="83">
        <v>1.0</v>
      </c>
      <c r="U154" s="83" t="s">
        <v>99</v>
      </c>
      <c r="V154" s="83" t="s">
        <v>145</v>
      </c>
      <c r="X154" s="83" t="s">
        <v>101</v>
      </c>
      <c r="Y154" s="74"/>
      <c r="Z154" s="792"/>
      <c r="AA154" s="83" t="s">
        <v>1043</v>
      </c>
      <c r="AB154" s="788" t="s">
        <v>509</v>
      </c>
      <c r="AC154" s="83" t="s">
        <v>1035</v>
      </c>
      <c r="AD154" s="83"/>
      <c r="AE154" s="83"/>
      <c r="AF154" s="97"/>
    </row>
    <row r="155" ht="22.5" customHeight="1">
      <c r="A155" s="76" t="s">
        <v>9837</v>
      </c>
      <c r="B155" s="74">
        <v>46080.0</v>
      </c>
      <c r="C155" s="76" t="s">
        <v>9213</v>
      </c>
      <c r="D155" s="91" t="s">
        <v>83</v>
      </c>
      <c r="E155" s="91" t="s">
        <v>104</v>
      </c>
      <c r="F155" s="76">
        <v>151.0</v>
      </c>
      <c r="G155" s="178">
        <v>46063.0</v>
      </c>
      <c r="H155" s="91">
        <v>10540.0</v>
      </c>
      <c r="I155" s="91" t="s">
        <v>5669</v>
      </c>
      <c r="J155" s="97" t="s">
        <v>5670</v>
      </c>
      <c r="K155" s="96" t="s">
        <v>5671</v>
      </c>
      <c r="L155" s="96" t="s">
        <v>5671</v>
      </c>
      <c r="M155" s="76" t="s">
        <v>5672</v>
      </c>
      <c r="N155" s="76" t="s">
        <v>9290</v>
      </c>
      <c r="O155" s="92">
        <v>46046.0</v>
      </c>
      <c r="P155" s="786">
        <v>46060.0</v>
      </c>
      <c r="Q155" s="76" t="s">
        <v>124</v>
      </c>
      <c r="R155" s="83" t="s">
        <v>9247</v>
      </c>
      <c r="S155" s="83" t="s">
        <v>9248</v>
      </c>
      <c r="T155" s="83">
        <v>1.0</v>
      </c>
      <c r="U155" s="83" t="s">
        <v>126</v>
      </c>
      <c r="V155" s="83" t="s">
        <v>145</v>
      </c>
      <c r="X155" s="83" t="s">
        <v>101</v>
      </c>
      <c r="Y155" s="74"/>
      <c r="Z155" s="792"/>
      <c r="AA155" s="83" t="s">
        <v>131</v>
      </c>
      <c r="AB155" s="83"/>
      <c r="AC155" s="83" t="s">
        <v>1035</v>
      </c>
      <c r="AD155" s="83"/>
      <c r="AE155" s="83"/>
      <c r="AF155" s="88" t="s">
        <v>9295</v>
      </c>
    </row>
    <row r="156" ht="22.5" customHeight="1">
      <c r="A156" s="76" t="s">
        <v>9837</v>
      </c>
      <c r="B156" s="74">
        <v>46080.0</v>
      </c>
      <c r="C156" s="76" t="s">
        <v>9213</v>
      </c>
      <c r="D156" s="91" t="s">
        <v>83</v>
      </c>
      <c r="E156" s="91" t="s">
        <v>104</v>
      </c>
      <c r="F156" s="76">
        <v>152.0</v>
      </c>
      <c r="G156" s="178">
        <v>46063.0</v>
      </c>
      <c r="H156" s="91">
        <v>10546.0</v>
      </c>
      <c r="I156" s="91" t="s">
        <v>5674</v>
      </c>
      <c r="J156" s="97" t="s">
        <v>5675</v>
      </c>
      <c r="K156" s="96" t="s">
        <v>5676</v>
      </c>
      <c r="L156" s="96" t="s">
        <v>5676</v>
      </c>
      <c r="M156" s="76" t="s">
        <v>5677</v>
      </c>
      <c r="N156" s="76" t="s">
        <v>5677</v>
      </c>
      <c r="O156" s="92">
        <v>46047.0</v>
      </c>
      <c r="P156" s="786">
        <v>46061.0</v>
      </c>
      <c r="Q156" s="76" t="s">
        <v>213</v>
      </c>
      <c r="R156" s="83" t="s">
        <v>9247</v>
      </c>
      <c r="S156" s="83" t="s">
        <v>9248</v>
      </c>
      <c r="T156" s="83">
        <v>1.0</v>
      </c>
      <c r="U156" s="83" t="s">
        <v>251</v>
      </c>
      <c r="V156" s="83" t="s">
        <v>145</v>
      </c>
      <c r="X156" s="83" t="s">
        <v>101</v>
      </c>
      <c r="Y156" s="83"/>
      <c r="Z156" s="792"/>
      <c r="AA156" s="83" t="s">
        <v>131</v>
      </c>
      <c r="AB156" s="83"/>
      <c r="AC156" s="83" t="s">
        <v>1035</v>
      </c>
      <c r="AD156" s="83"/>
      <c r="AE156" s="83"/>
      <c r="AF156" s="88" t="s">
        <v>9295</v>
      </c>
    </row>
    <row r="157" ht="22.5" customHeight="1">
      <c r="A157" s="76" t="s">
        <v>9837</v>
      </c>
      <c r="B157" s="74">
        <v>46080.0</v>
      </c>
      <c r="C157" s="76" t="s">
        <v>9213</v>
      </c>
      <c r="D157" s="91" t="s">
        <v>83</v>
      </c>
      <c r="E157" s="91" t="s">
        <v>104</v>
      </c>
      <c r="F157" s="76">
        <v>153.0</v>
      </c>
      <c r="G157" s="178">
        <v>46063.0</v>
      </c>
      <c r="H157" s="91">
        <v>10551.0</v>
      </c>
      <c r="I157" s="91" t="s">
        <v>5679</v>
      </c>
      <c r="J157" s="97" t="s">
        <v>5680</v>
      </c>
      <c r="K157" s="96" t="s">
        <v>3938</v>
      </c>
      <c r="L157" s="96" t="s">
        <v>3938</v>
      </c>
      <c r="M157" s="76" t="s">
        <v>5681</v>
      </c>
      <c r="N157" s="76" t="s">
        <v>5681</v>
      </c>
      <c r="O157" s="92">
        <v>46048.0</v>
      </c>
      <c r="P157" s="786">
        <v>46062.0</v>
      </c>
      <c r="Q157" s="76" t="s">
        <v>124</v>
      </c>
      <c r="R157" s="83" t="s">
        <v>9247</v>
      </c>
      <c r="S157" s="83" t="s">
        <v>9248</v>
      </c>
      <c r="T157" s="83">
        <v>1.0</v>
      </c>
      <c r="U157" s="83" t="s">
        <v>251</v>
      </c>
      <c r="V157" s="83" t="s">
        <v>145</v>
      </c>
      <c r="X157" s="83" t="s">
        <v>101</v>
      </c>
      <c r="Y157" s="74"/>
      <c r="Z157" s="792"/>
      <c r="AA157" s="83" t="s">
        <v>131</v>
      </c>
      <c r="AB157" s="83"/>
      <c r="AC157" s="83" t="s">
        <v>1035</v>
      </c>
      <c r="AD157" s="83"/>
      <c r="AE157" s="83"/>
      <c r="AF157" s="88" t="s">
        <v>9295</v>
      </c>
    </row>
    <row r="158" ht="22.5" customHeight="1">
      <c r="A158" s="76" t="s">
        <v>9837</v>
      </c>
      <c r="B158" s="74">
        <v>46080.0</v>
      </c>
      <c r="C158" s="76" t="s">
        <v>9213</v>
      </c>
      <c r="D158" s="91" t="s">
        <v>83</v>
      </c>
      <c r="E158" s="91" t="s">
        <v>104</v>
      </c>
      <c r="F158" s="76">
        <v>154.0</v>
      </c>
      <c r="G158" s="178">
        <v>46063.0</v>
      </c>
      <c r="H158" s="76" t="s">
        <v>9318</v>
      </c>
      <c r="I158" s="76" t="s">
        <v>5685</v>
      </c>
      <c r="J158" s="88" t="s">
        <v>5686</v>
      </c>
      <c r="K158" s="96" t="s">
        <v>5686</v>
      </c>
      <c r="L158" s="96" t="s">
        <v>5686</v>
      </c>
      <c r="M158" s="76" t="s">
        <v>5687</v>
      </c>
      <c r="N158" s="76" t="s">
        <v>5687</v>
      </c>
      <c r="O158" s="92">
        <v>44540.0</v>
      </c>
      <c r="P158" s="786">
        <v>44554.0</v>
      </c>
      <c r="Q158" s="76" t="s">
        <v>9319</v>
      </c>
      <c r="R158" s="83" t="s">
        <v>9247</v>
      </c>
      <c r="S158" s="83" t="s">
        <v>9248</v>
      </c>
      <c r="T158" s="83">
        <v>1.0</v>
      </c>
      <c r="U158" s="83" t="s">
        <v>251</v>
      </c>
      <c r="V158" s="83" t="s">
        <v>145</v>
      </c>
      <c r="X158" s="83" t="s">
        <v>101</v>
      </c>
      <c r="Y158" s="74"/>
      <c r="Z158" s="792"/>
      <c r="AA158" s="83" t="s">
        <v>131</v>
      </c>
      <c r="AB158" s="83"/>
      <c r="AC158" s="83" t="s">
        <v>1035</v>
      </c>
      <c r="AD158" s="83"/>
      <c r="AE158" s="83"/>
      <c r="AF158" s="88"/>
    </row>
    <row r="159" ht="22.5" customHeight="1">
      <c r="A159" s="76" t="s">
        <v>9837</v>
      </c>
      <c r="B159" s="74">
        <v>46080.0</v>
      </c>
      <c r="C159" s="76" t="s">
        <v>9213</v>
      </c>
      <c r="D159" s="91" t="s">
        <v>83</v>
      </c>
      <c r="E159" s="91" t="s">
        <v>104</v>
      </c>
      <c r="F159" s="76">
        <v>155.0</v>
      </c>
      <c r="G159" s="178">
        <v>46063.0</v>
      </c>
      <c r="H159" s="76" t="s">
        <v>9331</v>
      </c>
      <c r="I159" s="76" t="s">
        <v>5578</v>
      </c>
      <c r="J159" s="88" t="s">
        <v>5579</v>
      </c>
      <c r="K159" s="96" t="s">
        <v>5580</v>
      </c>
      <c r="L159" s="96" t="s">
        <v>5580</v>
      </c>
      <c r="M159" s="76" t="s">
        <v>5581</v>
      </c>
      <c r="N159" s="91"/>
      <c r="O159" s="92">
        <v>46063.0</v>
      </c>
      <c r="P159" s="786">
        <v>46077.0</v>
      </c>
      <c r="Q159" s="76" t="s">
        <v>95</v>
      </c>
      <c r="R159" s="83" t="s">
        <v>9247</v>
      </c>
      <c r="S159" s="83" t="s">
        <v>9248</v>
      </c>
      <c r="T159" s="83">
        <v>1.0</v>
      </c>
      <c r="U159" s="83" t="s">
        <v>251</v>
      </c>
      <c r="V159" s="83" t="s">
        <v>145</v>
      </c>
      <c r="X159" s="83" t="s">
        <v>101</v>
      </c>
      <c r="Y159" s="74"/>
      <c r="Z159" s="792"/>
      <c r="AA159" s="83" t="s">
        <v>131</v>
      </c>
      <c r="AB159" s="83"/>
      <c r="AC159" s="83" t="s">
        <v>1035</v>
      </c>
      <c r="AD159" s="83"/>
      <c r="AE159" s="83"/>
      <c r="AF159" s="97"/>
    </row>
    <row r="160" ht="22.5" customHeight="1">
      <c r="A160" s="76" t="s">
        <v>9837</v>
      </c>
      <c r="B160" s="74">
        <v>46080.0</v>
      </c>
      <c r="C160" s="76" t="s">
        <v>9213</v>
      </c>
      <c r="D160" s="91" t="s">
        <v>83</v>
      </c>
      <c r="E160" s="91" t="s">
        <v>104</v>
      </c>
      <c r="F160" s="76">
        <v>156.0</v>
      </c>
      <c r="G160" s="178">
        <v>46064.0</v>
      </c>
      <c r="H160" s="91">
        <v>10500.0</v>
      </c>
      <c r="I160" s="91" t="s">
        <v>5583</v>
      </c>
      <c r="J160" s="97" t="s">
        <v>5584</v>
      </c>
      <c r="K160" s="193" t="s">
        <v>5585</v>
      </c>
      <c r="L160" s="193" t="s">
        <v>5585</v>
      </c>
      <c r="M160" s="91" t="s">
        <v>5586</v>
      </c>
      <c r="N160" s="91" t="s">
        <v>5586</v>
      </c>
      <c r="O160" s="183">
        <v>46039.0</v>
      </c>
      <c r="P160" s="786">
        <v>46054.0</v>
      </c>
      <c r="Q160" s="76" t="s">
        <v>124</v>
      </c>
      <c r="R160" s="83" t="s">
        <v>9247</v>
      </c>
      <c r="S160" s="83" t="s">
        <v>9248</v>
      </c>
      <c r="T160" s="83">
        <v>1.0</v>
      </c>
      <c r="U160" s="83" t="s">
        <v>251</v>
      </c>
      <c r="V160" s="83" t="s">
        <v>195</v>
      </c>
      <c r="X160" s="83" t="s">
        <v>128</v>
      </c>
      <c r="Y160" s="74"/>
      <c r="Z160" s="792"/>
      <c r="AA160" s="83" t="s">
        <v>302</v>
      </c>
      <c r="AB160" s="83"/>
      <c r="AC160" s="83" t="s">
        <v>1035</v>
      </c>
      <c r="AD160" s="83"/>
      <c r="AE160" s="83"/>
      <c r="AF160" s="88" t="s">
        <v>9295</v>
      </c>
    </row>
    <row r="161" ht="22.5" customHeight="1">
      <c r="A161" s="76" t="s">
        <v>9837</v>
      </c>
      <c r="B161" s="74">
        <v>46080.0</v>
      </c>
      <c r="C161" s="76" t="s">
        <v>9213</v>
      </c>
      <c r="D161" s="91" t="s">
        <v>83</v>
      </c>
      <c r="E161" s="91" t="s">
        <v>104</v>
      </c>
      <c r="F161" s="76">
        <v>157.0</v>
      </c>
      <c r="G161" s="178">
        <v>46064.0</v>
      </c>
      <c r="H161" s="91">
        <v>10508.0</v>
      </c>
      <c r="I161" s="91" t="s">
        <v>5593</v>
      </c>
      <c r="J161" s="97" t="s">
        <v>5594</v>
      </c>
      <c r="K161" s="193" t="s">
        <v>5595</v>
      </c>
      <c r="L161" s="193" t="s">
        <v>5595</v>
      </c>
      <c r="M161" s="91" t="s">
        <v>5596</v>
      </c>
      <c r="N161" s="91" t="s">
        <v>5596</v>
      </c>
      <c r="O161" s="183">
        <v>46040.0</v>
      </c>
      <c r="P161" s="786">
        <v>46054.0</v>
      </c>
      <c r="Q161" s="76" t="s">
        <v>124</v>
      </c>
      <c r="R161" s="83" t="s">
        <v>9247</v>
      </c>
      <c r="S161" s="83" t="s">
        <v>9248</v>
      </c>
      <c r="T161" s="83">
        <v>1.0</v>
      </c>
      <c r="U161" s="83" t="s">
        <v>251</v>
      </c>
      <c r="V161" s="83" t="s">
        <v>195</v>
      </c>
      <c r="X161" s="83" t="s">
        <v>128</v>
      </c>
      <c r="Y161" s="74"/>
      <c r="Z161" s="792"/>
      <c r="AA161" s="83" t="s">
        <v>302</v>
      </c>
      <c r="AB161" s="83"/>
      <c r="AC161" s="83" t="s">
        <v>1035</v>
      </c>
      <c r="AD161" s="83"/>
      <c r="AE161" s="83"/>
      <c r="AF161" s="88" t="s">
        <v>9295</v>
      </c>
    </row>
    <row r="162" ht="22.5" customHeight="1">
      <c r="A162" s="76" t="s">
        <v>9837</v>
      </c>
      <c r="B162" s="74">
        <v>46080.0</v>
      </c>
      <c r="C162" s="76" t="s">
        <v>9213</v>
      </c>
      <c r="D162" s="91" t="s">
        <v>83</v>
      </c>
      <c r="E162" s="91" t="s">
        <v>104</v>
      </c>
      <c r="F162" s="76">
        <v>158.0</v>
      </c>
      <c r="G162" s="178">
        <v>46064.0</v>
      </c>
      <c r="H162" s="91">
        <v>10509.0</v>
      </c>
      <c r="I162" s="91" t="s">
        <v>5599</v>
      </c>
      <c r="J162" s="97" t="s">
        <v>5600</v>
      </c>
      <c r="K162" s="193" t="s">
        <v>5600</v>
      </c>
      <c r="L162" s="193" t="s">
        <v>5600</v>
      </c>
      <c r="M162" s="91" t="s">
        <v>5601</v>
      </c>
      <c r="N162" s="91" t="s">
        <v>5601</v>
      </c>
      <c r="O162" s="183">
        <v>46040.0</v>
      </c>
      <c r="P162" s="786">
        <v>46054.0</v>
      </c>
      <c r="Q162" s="76" t="s">
        <v>222</v>
      </c>
      <c r="R162" s="83" t="s">
        <v>9247</v>
      </c>
      <c r="S162" s="83" t="s">
        <v>9248</v>
      </c>
      <c r="T162" s="83">
        <v>1.0</v>
      </c>
      <c r="U162" s="83" t="s">
        <v>251</v>
      </c>
      <c r="V162" s="83" t="s">
        <v>195</v>
      </c>
      <c r="X162" s="83" t="s">
        <v>128</v>
      </c>
      <c r="Y162" s="74"/>
      <c r="Z162" s="792"/>
      <c r="AA162" s="83" t="s">
        <v>302</v>
      </c>
      <c r="AB162" s="83"/>
      <c r="AC162" s="83" t="s">
        <v>1035</v>
      </c>
      <c r="AD162" s="83"/>
      <c r="AE162" s="83"/>
      <c r="AF162" s="88" t="s">
        <v>9295</v>
      </c>
    </row>
    <row r="163" ht="22.5" customHeight="1">
      <c r="A163" s="76" t="s">
        <v>9837</v>
      </c>
      <c r="B163" s="74">
        <v>46080.0</v>
      </c>
      <c r="C163" s="76" t="s">
        <v>9213</v>
      </c>
      <c r="D163" s="91" t="s">
        <v>83</v>
      </c>
      <c r="E163" s="91" t="s">
        <v>104</v>
      </c>
      <c r="F163" s="76">
        <v>159.0</v>
      </c>
      <c r="G163" s="178">
        <v>46064.0</v>
      </c>
      <c r="H163" s="91">
        <v>10510.0</v>
      </c>
      <c r="I163" s="91" t="s">
        <v>5606</v>
      </c>
      <c r="J163" s="97" t="s">
        <v>5608</v>
      </c>
      <c r="K163" s="193" t="s">
        <v>5609</v>
      </c>
      <c r="L163" s="193" t="s">
        <v>5609</v>
      </c>
      <c r="M163" s="91" t="s">
        <v>5611</v>
      </c>
      <c r="N163" s="91" t="s">
        <v>9363</v>
      </c>
      <c r="O163" s="183">
        <v>46040.0</v>
      </c>
      <c r="P163" s="786">
        <v>46054.0</v>
      </c>
      <c r="Q163" s="76" t="s">
        <v>124</v>
      </c>
      <c r="R163" s="83" t="s">
        <v>9247</v>
      </c>
      <c r="S163" s="83" t="s">
        <v>9248</v>
      </c>
      <c r="T163" s="83">
        <v>1.0</v>
      </c>
      <c r="U163" s="83" t="s">
        <v>251</v>
      </c>
      <c r="V163" s="83" t="s">
        <v>145</v>
      </c>
      <c r="X163" s="83" t="s">
        <v>101</v>
      </c>
      <c r="Y163" s="74"/>
      <c r="Z163" s="792"/>
      <c r="AA163" s="83" t="s">
        <v>131</v>
      </c>
      <c r="AB163" s="83"/>
      <c r="AC163" s="83" t="s">
        <v>1035</v>
      </c>
      <c r="AD163" s="83"/>
      <c r="AE163" s="83"/>
      <c r="AF163" s="88" t="s">
        <v>9295</v>
      </c>
    </row>
    <row r="164" ht="22.5" customHeight="1">
      <c r="A164" s="76" t="s">
        <v>9837</v>
      </c>
      <c r="B164" s="74">
        <v>46080.0</v>
      </c>
      <c r="C164" s="76" t="s">
        <v>9213</v>
      </c>
      <c r="D164" s="91" t="s">
        <v>83</v>
      </c>
      <c r="E164" s="91" t="s">
        <v>104</v>
      </c>
      <c r="F164" s="76">
        <v>160.0</v>
      </c>
      <c r="G164" s="178">
        <v>46064.0</v>
      </c>
      <c r="H164" s="76" t="s">
        <v>9374</v>
      </c>
      <c r="I164" s="76" t="s">
        <v>5613</v>
      </c>
      <c r="J164" s="88" t="s">
        <v>5614</v>
      </c>
      <c r="K164" s="96" t="s">
        <v>5615</v>
      </c>
      <c r="L164" s="96" t="s">
        <v>5615</v>
      </c>
      <c r="M164" s="76" t="s">
        <v>5616</v>
      </c>
      <c r="N164" s="76" t="s">
        <v>5616</v>
      </c>
      <c r="O164" s="92">
        <v>46064.0</v>
      </c>
      <c r="P164" s="786">
        <v>46078.0</v>
      </c>
      <c r="Q164" s="76" t="s">
        <v>143</v>
      </c>
      <c r="R164" s="83" t="s">
        <v>9247</v>
      </c>
      <c r="S164" s="83" t="s">
        <v>9248</v>
      </c>
      <c r="T164" s="83">
        <v>1.0</v>
      </c>
      <c r="U164" s="83" t="s">
        <v>126</v>
      </c>
      <c r="V164" s="83" t="s">
        <v>145</v>
      </c>
      <c r="X164" s="83" t="s">
        <v>101</v>
      </c>
      <c r="Y164" s="74"/>
      <c r="Z164" s="792"/>
      <c r="AA164" s="83" t="s">
        <v>131</v>
      </c>
      <c r="AB164" s="83"/>
      <c r="AC164" s="83" t="s">
        <v>1035</v>
      </c>
      <c r="AD164" s="83"/>
      <c r="AE164" s="83"/>
      <c r="AF164" s="88"/>
    </row>
    <row r="165" ht="22.5" customHeight="1">
      <c r="A165" s="76" t="s">
        <v>9837</v>
      </c>
      <c r="B165" s="74">
        <v>46080.0</v>
      </c>
      <c r="C165" s="76" t="s">
        <v>9213</v>
      </c>
      <c r="D165" s="91" t="s">
        <v>83</v>
      </c>
      <c r="E165" s="91" t="s">
        <v>104</v>
      </c>
      <c r="F165" s="76">
        <v>161.0</v>
      </c>
      <c r="G165" s="178">
        <v>46065.0</v>
      </c>
      <c r="H165" s="76" t="s">
        <v>9385</v>
      </c>
      <c r="I165" s="76" t="s">
        <v>5618</v>
      </c>
      <c r="J165" s="88" t="s">
        <v>5619</v>
      </c>
      <c r="K165" s="96" t="s">
        <v>5620</v>
      </c>
      <c r="L165" s="96" t="s">
        <v>5620</v>
      </c>
      <c r="M165" s="76" t="s">
        <v>5621</v>
      </c>
      <c r="N165" s="76" t="s">
        <v>5621</v>
      </c>
      <c r="O165" s="92">
        <v>46064.0</v>
      </c>
      <c r="P165" s="786">
        <v>46078.0</v>
      </c>
      <c r="Q165" s="76" t="s">
        <v>124</v>
      </c>
      <c r="R165" s="83" t="s">
        <v>9247</v>
      </c>
      <c r="S165" s="83" t="s">
        <v>9248</v>
      </c>
      <c r="T165" s="83">
        <v>1.0</v>
      </c>
      <c r="U165" s="83" t="s">
        <v>381</v>
      </c>
      <c r="V165" s="83" t="s">
        <v>292</v>
      </c>
      <c r="X165" s="83" t="s">
        <v>101</v>
      </c>
      <c r="Y165" s="74"/>
      <c r="Z165" s="792"/>
      <c r="AA165" s="83" t="s">
        <v>283</v>
      </c>
      <c r="AB165" s="83"/>
      <c r="AC165" s="83" t="s">
        <v>1035</v>
      </c>
      <c r="AD165" s="83"/>
      <c r="AE165" s="83"/>
      <c r="AF165" s="88"/>
    </row>
    <row r="166" ht="22.5" customHeight="1">
      <c r="A166" s="76" t="s">
        <v>9837</v>
      </c>
      <c r="B166" s="74">
        <v>46080.0</v>
      </c>
      <c r="C166" s="76" t="s">
        <v>9213</v>
      </c>
      <c r="D166" s="91" t="s">
        <v>83</v>
      </c>
      <c r="E166" s="91" t="s">
        <v>104</v>
      </c>
      <c r="F166" s="76">
        <v>162.0</v>
      </c>
      <c r="G166" s="178">
        <v>46065.0</v>
      </c>
      <c r="H166" s="76" t="s">
        <v>9394</v>
      </c>
      <c r="I166" s="76" t="s">
        <v>5623</v>
      </c>
      <c r="J166" s="88" t="s">
        <v>5624</v>
      </c>
      <c r="K166" s="96" t="s">
        <v>5626</v>
      </c>
      <c r="L166" s="96" t="s">
        <v>5626</v>
      </c>
      <c r="M166" s="76" t="s">
        <v>5628</v>
      </c>
      <c r="N166" s="76" t="s">
        <v>9396</v>
      </c>
      <c r="O166" s="92">
        <v>46065.0</v>
      </c>
      <c r="P166" s="786">
        <v>46078.0</v>
      </c>
      <c r="Q166" s="76" t="s">
        <v>461</v>
      </c>
      <c r="R166" s="83" t="s">
        <v>9247</v>
      </c>
      <c r="S166" s="83" t="s">
        <v>9248</v>
      </c>
      <c r="T166" s="83">
        <v>1.0</v>
      </c>
      <c r="U166" s="83" t="s">
        <v>126</v>
      </c>
      <c r="V166" s="83" t="s">
        <v>195</v>
      </c>
      <c r="X166" s="83" t="s">
        <v>128</v>
      </c>
      <c r="Y166" s="74"/>
      <c r="Z166" s="792"/>
      <c r="AA166" s="83" t="s">
        <v>131</v>
      </c>
      <c r="AB166" s="83"/>
      <c r="AC166" s="83" t="s">
        <v>1035</v>
      </c>
      <c r="AD166" s="83"/>
      <c r="AE166" s="83"/>
      <c r="AF166" s="88"/>
    </row>
    <row r="167" ht="22.5" customHeight="1">
      <c r="A167" s="76" t="s">
        <v>9837</v>
      </c>
      <c r="B167" s="74">
        <v>46080.0</v>
      </c>
      <c r="C167" s="76" t="s">
        <v>9213</v>
      </c>
      <c r="D167" s="91" t="s">
        <v>83</v>
      </c>
      <c r="E167" s="91" t="s">
        <v>104</v>
      </c>
      <c r="F167" s="76">
        <v>163.0</v>
      </c>
      <c r="G167" s="178">
        <v>46065.0</v>
      </c>
      <c r="H167" s="76" t="s">
        <v>9405</v>
      </c>
      <c r="I167" s="76" t="s">
        <v>5634</v>
      </c>
      <c r="J167" s="88" t="s">
        <v>5635</v>
      </c>
      <c r="K167" s="96" t="s">
        <v>5635</v>
      </c>
      <c r="L167" s="96" t="s">
        <v>5635</v>
      </c>
      <c r="M167" s="76" t="s">
        <v>5636</v>
      </c>
      <c r="N167" s="76" t="s">
        <v>5636</v>
      </c>
      <c r="O167" s="92">
        <v>46065.0</v>
      </c>
      <c r="P167" s="786">
        <v>46078.0</v>
      </c>
      <c r="Q167" s="76" t="s">
        <v>340</v>
      </c>
      <c r="R167" s="83" t="s">
        <v>9247</v>
      </c>
      <c r="S167" s="83" t="s">
        <v>9248</v>
      </c>
      <c r="T167" s="83">
        <v>1.0</v>
      </c>
      <c r="U167" s="83" t="s">
        <v>350</v>
      </c>
      <c r="V167" s="83" t="s">
        <v>145</v>
      </c>
      <c r="X167" s="83" t="s">
        <v>101</v>
      </c>
      <c r="Y167" s="74"/>
      <c r="Z167" s="792"/>
      <c r="AA167" s="83" t="s">
        <v>131</v>
      </c>
      <c r="AB167" s="788" t="s">
        <v>392</v>
      </c>
      <c r="AC167" s="83" t="s">
        <v>1035</v>
      </c>
      <c r="AD167" s="83"/>
      <c r="AE167" s="83"/>
      <c r="AF167" s="97"/>
    </row>
    <row r="168" ht="22.5" customHeight="1">
      <c r="A168" s="76" t="s">
        <v>9837</v>
      </c>
      <c r="B168" s="74">
        <v>46080.0</v>
      </c>
      <c r="C168" s="76" t="s">
        <v>9213</v>
      </c>
      <c r="D168" s="91" t="s">
        <v>83</v>
      </c>
      <c r="E168" s="91" t="s">
        <v>104</v>
      </c>
      <c r="F168" s="76">
        <v>164.0</v>
      </c>
      <c r="G168" s="178">
        <v>46065.0</v>
      </c>
      <c r="H168" s="76" t="s">
        <v>9426</v>
      </c>
      <c r="I168" s="76" t="s">
        <v>5637</v>
      </c>
      <c r="J168" s="88" t="s">
        <v>5638</v>
      </c>
      <c r="K168" s="96" t="s">
        <v>154</v>
      </c>
      <c r="L168" s="96" t="s">
        <v>154</v>
      </c>
      <c r="M168" s="76" t="s">
        <v>5639</v>
      </c>
      <c r="N168" s="76" t="s">
        <v>5639</v>
      </c>
      <c r="O168" s="92">
        <v>46065.0</v>
      </c>
      <c r="P168" s="786">
        <v>46078.0</v>
      </c>
      <c r="Q168" s="76" t="s">
        <v>124</v>
      </c>
      <c r="R168" s="83" t="s">
        <v>9247</v>
      </c>
      <c r="S168" s="83" t="s">
        <v>9248</v>
      </c>
      <c r="T168" s="83">
        <v>1.0</v>
      </c>
      <c r="U168" s="83" t="s">
        <v>126</v>
      </c>
      <c r="V168" s="83" t="s">
        <v>195</v>
      </c>
      <c r="X168" s="83" t="s">
        <v>128</v>
      </c>
      <c r="Y168" s="74"/>
      <c r="Z168" s="792"/>
      <c r="AA168" s="83" t="s">
        <v>131</v>
      </c>
      <c r="AB168" s="83"/>
      <c r="AC168" s="83" t="s">
        <v>1035</v>
      </c>
      <c r="AD168" s="83"/>
      <c r="AE168" s="83"/>
      <c r="AF168" s="97"/>
    </row>
    <row r="169" ht="22.5" customHeight="1">
      <c r="A169" s="76" t="s">
        <v>9837</v>
      </c>
      <c r="B169" s="74">
        <v>46080.0</v>
      </c>
      <c r="C169" s="76" t="s">
        <v>9213</v>
      </c>
      <c r="D169" s="91" t="s">
        <v>83</v>
      </c>
      <c r="E169" s="91" t="s">
        <v>104</v>
      </c>
      <c r="F169" s="76">
        <v>165.0</v>
      </c>
      <c r="G169" s="178">
        <v>46066.0</v>
      </c>
      <c r="H169" s="76" t="s">
        <v>9447</v>
      </c>
      <c r="I169" s="76" t="s">
        <v>5641</v>
      </c>
      <c r="J169" s="88" t="s">
        <v>5642</v>
      </c>
      <c r="K169" s="96" t="s">
        <v>5643</v>
      </c>
      <c r="L169" s="96" t="s">
        <v>5643</v>
      </c>
      <c r="M169" s="76" t="s">
        <v>5644</v>
      </c>
      <c r="N169" s="76" t="s">
        <v>5644</v>
      </c>
      <c r="O169" s="92">
        <v>46066.0</v>
      </c>
      <c r="P169" s="786">
        <v>46079.0</v>
      </c>
      <c r="Q169" s="76" t="s">
        <v>124</v>
      </c>
      <c r="R169" s="83" t="s">
        <v>9247</v>
      </c>
      <c r="S169" s="83" t="s">
        <v>9248</v>
      </c>
      <c r="T169" s="83">
        <v>1.0</v>
      </c>
      <c r="U169" s="83" t="s">
        <v>350</v>
      </c>
      <c r="V169" s="83" t="s">
        <v>145</v>
      </c>
      <c r="X169" s="83" t="s">
        <v>101</v>
      </c>
      <c r="Y169" s="74"/>
      <c r="Z169" s="792"/>
      <c r="AA169" s="83" t="s">
        <v>283</v>
      </c>
      <c r="AB169" s="83"/>
      <c r="AC169" s="83" t="s">
        <v>1035</v>
      </c>
      <c r="AD169" s="83"/>
      <c r="AE169" s="83"/>
      <c r="AF169" s="97"/>
    </row>
    <row r="170" ht="22.5" customHeight="1">
      <c r="A170" s="76" t="s">
        <v>9941</v>
      </c>
      <c r="B170" s="74">
        <v>46084.0</v>
      </c>
      <c r="C170" s="76" t="s">
        <v>9213</v>
      </c>
      <c r="D170" s="76" t="s">
        <v>83</v>
      </c>
      <c r="E170" s="76" t="s">
        <v>104</v>
      </c>
      <c r="F170" s="76">
        <v>166.0</v>
      </c>
      <c r="G170" s="78">
        <v>46078.0</v>
      </c>
      <c r="H170" s="806">
        <v>9276.0</v>
      </c>
      <c r="I170" s="806" t="s">
        <v>10229</v>
      </c>
      <c r="J170" s="807" t="s">
        <v>10230</v>
      </c>
      <c r="K170" s="808" t="s">
        <v>10231</v>
      </c>
      <c r="L170" s="809" t="s">
        <v>10231</v>
      </c>
      <c r="M170" s="806" t="s">
        <v>10232</v>
      </c>
      <c r="N170" s="806" t="s">
        <v>3212</v>
      </c>
      <c r="O170" s="811">
        <v>45742.0</v>
      </c>
      <c r="P170" s="786">
        <v>45834.0</v>
      </c>
      <c r="Q170" s="76"/>
      <c r="R170" s="83" t="s">
        <v>9247</v>
      </c>
      <c r="S170" s="83" t="s">
        <v>9248</v>
      </c>
      <c r="T170" s="83">
        <v>1.0</v>
      </c>
      <c r="U170" s="83" t="s">
        <v>99</v>
      </c>
      <c r="V170" s="83" t="s">
        <v>145</v>
      </c>
      <c r="X170" s="83" t="s">
        <v>101</v>
      </c>
      <c r="Y170" s="74"/>
      <c r="Z170" s="792"/>
      <c r="AA170" s="166" t="s">
        <v>131</v>
      </c>
      <c r="AB170" s="76"/>
      <c r="AC170" s="83"/>
      <c r="AD170" s="76"/>
      <c r="AE170" s="76"/>
      <c r="AF170" s="88"/>
    </row>
    <row r="171" ht="22.5" customHeight="1">
      <c r="A171" s="76" t="s">
        <v>9941</v>
      </c>
      <c r="B171" s="74">
        <v>46084.0</v>
      </c>
      <c r="C171" s="76" t="s">
        <v>9213</v>
      </c>
      <c r="D171" s="76" t="s">
        <v>83</v>
      </c>
      <c r="E171" s="76" t="s">
        <v>104</v>
      </c>
      <c r="F171" s="76">
        <v>167.0</v>
      </c>
      <c r="G171" s="78">
        <v>46078.0</v>
      </c>
      <c r="H171" s="806">
        <v>9277.0</v>
      </c>
      <c r="I171" s="806" t="s">
        <v>3642</v>
      </c>
      <c r="J171" s="807" t="s">
        <v>3643</v>
      </c>
      <c r="K171" s="808" t="s">
        <v>3644</v>
      </c>
      <c r="L171" s="809" t="s">
        <v>3644</v>
      </c>
      <c r="M171" s="806" t="s">
        <v>3645</v>
      </c>
      <c r="N171" s="806" t="s">
        <v>3645</v>
      </c>
      <c r="O171" s="811">
        <v>45742.0</v>
      </c>
      <c r="P171" s="786">
        <v>45834.0</v>
      </c>
      <c r="Q171" s="76"/>
      <c r="R171" s="83" t="s">
        <v>9247</v>
      </c>
      <c r="S171" s="83" t="s">
        <v>9248</v>
      </c>
      <c r="T171" s="83">
        <v>1.0</v>
      </c>
      <c r="U171" s="83" t="s">
        <v>99</v>
      </c>
      <c r="V171" s="83" t="s">
        <v>195</v>
      </c>
      <c r="X171" s="83" t="s">
        <v>128</v>
      </c>
      <c r="Y171" s="74"/>
      <c r="Z171" s="792"/>
      <c r="AA171" s="166" t="s">
        <v>131</v>
      </c>
      <c r="AB171" s="76"/>
      <c r="AC171" s="83"/>
      <c r="AD171" s="76"/>
      <c r="AE171" s="76"/>
      <c r="AF171" s="88"/>
    </row>
    <row r="172" ht="22.5" customHeight="1">
      <c r="A172" s="76" t="s">
        <v>9941</v>
      </c>
      <c r="B172" s="74">
        <v>46084.0</v>
      </c>
      <c r="C172" s="76" t="s">
        <v>9213</v>
      </c>
      <c r="D172" s="76" t="s">
        <v>83</v>
      </c>
      <c r="E172" s="76" t="s">
        <v>104</v>
      </c>
      <c r="F172" s="76">
        <v>168.0</v>
      </c>
      <c r="G172" s="78">
        <v>46078.0</v>
      </c>
      <c r="H172" s="806">
        <v>9320.0</v>
      </c>
      <c r="I172" s="806" t="s">
        <v>10239</v>
      </c>
      <c r="J172" s="807" t="s">
        <v>3817</v>
      </c>
      <c r="K172" s="808" t="s">
        <v>3817</v>
      </c>
      <c r="L172" s="809" t="s">
        <v>3817</v>
      </c>
      <c r="M172" s="806" t="s">
        <v>10145</v>
      </c>
      <c r="N172" s="806" t="s">
        <v>10145</v>
      </c>
      <c r="O172" s="811">
        <v>45755.0</v>
      </c>
      <c r="P172" s="786">
        <v>45834.0</v>
      </c>
      <c r="Q172" s="76"/>
      <c r="R172" s="83" t="s">
        <v>9247</v>
      </c>
      <c r="S172" s="83" t="s">
        <v>9248</v>
      </c>
      <c r="T172" s="83">
        <v>1.0</v>
      </c>
      <c r="U172" s="83" t="s">
        <v>99</v>
      </c>
      <c r="V172" s="83" t="s">
        <v>145</v>
      </c>
      <c r="X172" s="83" t="s">
        <v>101</v>
      </c>
      <c r="Y172" s="74"/>
      <c r="Z172" s="792"/>
      <c r="AA172" s="166" t="s">
        <v>131</v>
      </c>
      <c r="AB172" s="76"/>
      <c r="AC172" s="83"/>
      <c r="AD172" s="76"/>
      <c r="AE172" s="76"/>
      <c r="AF172" s="88"/>
    </row>
    <row r="173" ht="22.5" customHeight="1">
      <c r="A173" s="76" t="s">
        <v>9941</v>
      </c>
      <c r="B173" s="74">
        <v>46084.0</v>
      </c>
      <c r="C173" s="76" t="s">
        <v>9213</v>
      </c>
      <c r="D173" s="76" t="s">
        <v>83</v>
      </c>
      <c r="E173" s="76" t="s">
        <v>104</v>
      </c>
      <c r="F173" s="76">
        <v>169.0</v>
      </c>
      <c r="G173" s="78">
        <v>46078.0</v>
      </c>
      <c r="H173" s="806">
        <v>9354.0</v>
      </c>
      <c r="I173" s="806" t="s">
        <v>3667</v>
      </c>
      <c r="J173" s="807" t="s">
        <v>10247</v>
      </c>
      <c r="K173" s="808" t="s">
        <v>3670</v>
      </c>
      <c r="L173" s="809" t="s">
        <v>3670</v>
      </c>
      <c r="M173" s="806" t="s">
        <v>3671</v>
      </c>
      <c r="N173" s="806" t="s">
        <v>3671</v>
      </c>
      <c r="O173" s="811">
        <v>45764.0</v>
      </c>
      <c r="P173" s="786">
        <v>45834.0</v>
      </c>
      <c r="Q173" s="76"/>
      <c r="R173" s="83" t="s">
        <v>9247</v>
      </c>
      <c r="S173" s="83" t="s">
        <v>9248</v>
      </c>
      <c r="T173" s="83">
        <v>1.0</v>
      </c>
      <c r="U173" s="83" t="s">
        <v>99</v>
      </c>
      <c r="V173" s="83" t="s">
        <v>145</v>
      </c>
      <c r="X173" s="83" t="s">
        <v>101</v>
      </c>
      <c r="Y173" s="74"/>
      <c r="Z173" s="792"/>
      <c r="AA173" s="166" t="s">
        <v>131</v>
      </c>
      <c r="AB173" s="76"/>
      <c r="AC173" s="83"/>
      <c r="AD173" s="76"/>
      <c r="AE173" s="76"/>
      <c r="AF173" s="88"/>
    </row>
    <row r="174" ht="22.5" customHeight="1">
      <c r="A174" s="76" t="s">
        <v>9941</v>
      </c>
      <c r="B174" s="74">
        <v>46084.0</v>
      </c>
      <c r="C174" s="76" t="s">
        <v>9213</v>
      </c>
      <c r="D174" s="76" t="s">
        <v>83</v>
      </c>
      <c r="E174" s="76" t="s">
        <v>104</v>
      </c>
      <c r="F174" s="76">
        <v>170.0</v>
      </c>
      <c r="G174" s="78">
        <v>46078.0</v>
      </c>
      <c r="H174" s="806">
        <v>9361.0</v>
      </c>
      <c r="I174" s="806" t="s">
        <v>10253</v>
      </c>
      <c r="J174" s="807" t="s">
        <v>10254</v>
      </c>
      <c r="K174" s="808" t="s">
        <v>154</v>
      </c>
      <c r="L174" s="809" t="s">
        <v>154</v>
      </c>
      <c r="M174" s="813"/>
      <c r="N174" s="806" t="s">
        <v>10256</v>
      </c>
      <c r="O174" s="811">
        <v>45766.0</v>
      </c>
      <c r="P174" s="786">
        <v>45834.0</v>
      </c>
      <c r="Q174" s="76"/>
      <c r="R174" s="83" t="s">
        <v>9247</v>
      </c>
      <c r="S174" s="83" t="s">
        <v>9248</v>
      </c>
      <c r="T174" s="83">
        <v>1.0</v>
      </c>
      <c r="U174" s="83" t="s">
        <v>99</v>
      </c>
      <c r="V174" s="83" t="s">
        <v>145</v>
      </c>
      <c r="X174" s="83" t="s">
        <v>101</v>
      </c>
      <c r="Y174" s="74"/>
      <c r="Z174" s="792"/>
      <c r="AA174" s="166" t="s">
        <v>131</v>
      </c>
      <c r="AB174" s="76"/>
      <c r="AC174" s="83"/>
      <c r="AD174" s="76"/>
      <c r="AE174" s="76"/>
      <c r="AF174" s="88"/>
    </row>
    <row r="175" ht="22.5" customHeight="1">
      <c r="A175" s="76" t="s">
        <v>9941</v>
      </c>
      <c r="B175" s="74">
        <v>46084.0</v>
      </c>
      <c r="C175" s="76" t="s">
        <v>9213</v>
      </c>
      <c r="D175" s="76" t="s">
        <v>83</v>
      </c>
      <c r="E175" s="76" t="s">
        <v>104</v>
      </c>
      <c r="F175" s="76">
        <v>171.0</v>
      </c>
      <c r="G175" s="78">
        <v>46078.0</v>
      </c>
      <c r="H175" s="806">
        <v>9378.0</v>
      </c>
      <c r="I175" s="806" t="s">
        <v>10263</v>
      </c>
      <c r="J175" s="807" t="s">
        <v>10264</v>
      </c>
      <c r="K175" s="808" t="s">
        <v>10265</v>
      </c>
      <c r="L175" s="809" t="s">
        <v>10265</v>
      </c>
      <c r="M175" s="806" t="s">
        <v>10266</v>
      </c>
      <c r="N175" s="806" t="s">
        <v>10266</v>
      </c>
      <c r="O175" s="811">
        <v>45769.0</v>
      </c>
      <c r="P175" s="786">
        <v>45834.0</v>
      </c>
      <c r="Q175" s="76"/>
      <c r="R175" s="83" t="s">
        <v>9247</v>
      </c>
      <c r="S175" s="83" t="s">
        <v>9248</v>
      </c>
      <c r="T175" s="83">
        <v>1.0</v>
      </c>
      <c r="U175" s="83" t="s">
        <v>99</v>
      </c>
      <c r="V175" s="83" t="s">
        <v>145</v>
      </c>
      <c r="X175" s="83" t="s">
        <v>101</v>
      </c>
      <c r="Y175" s="74"/>
      <c r="Z175" s="792"/>
      <c r="AA175" s="166" t="s">
        <v>131</v>
      </c>
      <c r="AB175" s="76"/>
      <c r="AC175" s="83"/>
      <c r="AD175" s="76"/>
      <c r="AE175" s="76"/>
      <c r="AF175" s="88"/>
    </row>
    <row r="176" ht="22.5" customHeight="1">
      <c r="A176" s="76" t="s">
        <v>9941</v>
      </c>
      <c r="B176" s="74">
        <v>46084.0</v>
      </c>
      <c r="C176" s="76" t="s">
        <v>9213</v>
      </c>
      <c r="D176" s="76" t="s">
        <v>83</v>
      </c>
      <c r="E176" s="76" t="s">
        <v>104</v>
      </c>
      <c r="F176" s="76">
        <v>172.0</v>
      </c>
      <c r="G176" s="78">
        <v>46078.0</v>
      </c>
      <c r="H176" s="806">
        <v>9465.0</v>
      </c>
      <c r="I176" s="806" t="s">
        <v>3662</v>
      </c>
      <c r="J176" s="807" t="s">
        <v>3663</v>
      </c>
      <c r="K176" s="808" t="s">
        <v>3664</v>
      </c>
      <c r="L176" s="809" t="s">
        <v>10272</v>
      </c>
      <c r="M176" s="806" t="s">
        <v>10273</v>
      </c>
      <c r="N176" s="806" t="s">
        <v>3665</v>
      </c>
      <c r="O176" s="811">
        <v>45788.0</v>
      </c>
      <c r="P176" s="786">
        <v>45834.0</v>
      </c>
      <c r="Q176" s="76"/>
      <c r="R176" s="83" t="s">
        <v>9247</v>
      </c>
      <c r="S176" s="83" t="s">
        <v>9248</v>
      </c>
      <c r="T176" s="83">
        <v>1.0</v>
      </c>
      <c r="U176" s="83" t="s">
        <v>99</v>
      </c>
      <c r="V176" s="83" t="s">
        <v>195</v>
      </c>
      <c r="X176" s="83" t="s">
        <v>128</v>
      </c>
      <c r="Y176" s="74"/>
      <c r="Z176" s="792"/>
      <c r="AA176" s="166" t="s">
        <v>131</v>
      </c>
      <c r="AB176" s="76"/>
      <c r="AC176" s="83"/>
      <c r="AD176" s="76"/>
      <c r="AE176" s="76"/>
      <c r="AF176" s="88"/>
    </row>
    <row r="177" ht="22.5" customHeight="1">
      <c r="A177" s="76" t="s">
        <v>9941</v>
      </c>
      <c r="B177" s="74">
        <v>46084.0</v>
      </c>
      <c r="C177" s="76" t="s">
        <v>9213</v>
      </c>
      <c r="D177" s="76" t="s">
        <v>83</v>
      </c>
      <c r="E177" s="76" t="s">
        <v>104</v>
      </c>
      <c r="F177" s="76">
        <v>173.0</v>
      </c>
      <c r="G177" s="78">
        <v>46078.0</v>
      </c>
      <c r="H177" s="806">
        <v>9492.0</v>
      </c>
      <c r="I177" s="806" t="s">
        <v>10277</v>
      </c>
      <c r="J177" s="807" t="s">
        <v>10278</v>
      </c>
      <c r="K177" s="808" t="s">
        <v>7388</v>
      </c>
      <c r="L177" s="809" t="s">
        <v>10279</v>
      </c>
      <c r="M177" s="806" t="s">
        <v>10280</v>
      </c>
      <c r="N177" s="806" t="s">
        <v>10280</v>
      </c>
      <c r="O177" s="811">
        <v>45794.0</v>
      </c>
      <c r="P177" s="786"/>
      <c r="Q177" s="76"/>
      <c r="R177" s="83" t="s">
        <v>9247</v>
      </c>
      <c r="S177" s="83" t="s">
        <v>9248</v>
      </c>
      <c r="T177" s="83">
        <v>1.0</v>
      </c>
      <c r="U177" s="83" t="s">
        <v>99</v>
      </c>
      <c r="V177" s="83" t="s">
        <v>145</v>
      </c>
      <c r="X177" s="83" t="s">
        <v>101</v>
      </c>
      <c r="Y177" s="74"/>
      <c r="Z177" s="792"/>
      <c r="AA177" s="166" t="s">
        <v>131</v>
      </c>
      <c r="AB177" s="76"/>
      <c r="AC177" s="83"/>
      <c r="AD177" s="76"/>
      <c r="AE177" s="76"/>
      <c r="AF177" s="88"/>
    </row>
    <row r="178" ht="22.5" customHeight="1">
      <c r="A178" s="76" t="s">
        <v>9941</v>
      </c>
      <c r="B178" s="74">
        <v>46084.0</v>
      </c>
      <c r="C178" s="76" t="s">
        <v>9213</v>
      </c>
      <c r="D178" s="76" t="s">
        <v>83</v>
      </c>
      <c r="E178" s="76" t="s">
        <v>104</v>
      </c>
      <c r="F178" s="76">
        <v>174.0</v>
      </c>
      <c r="G178" s="78">
        <v>46078.0</v>
      </c>
      <c r="H178" s="806">
        <v>9493.0</v>
      </c>
      <c r="I178" s="806" t="s">
        <v>10285</v>
      </c>
      <c r="J178" s="807" t="s">
        <v>10286</v>
      </c>
      <c r="K178" s="808" t="s">
        <v>10288</v>
      </c>
      <c r="L178" s="809" t="s">
        <v>10288</v>
      </c>
      <c r="M178" s="806" t="s">
        <v>10289</v>
      </c>
      <c r="N178" s="806" t="s">
        <v>10289</v>
      </c>
      <c r="O178" s="811">
        <v>45794.0</v>
      </c>
      <c r="P178" s="786"/>
      <c r="Q178" s="76"/>
      <c r="R178" s="83" t="s">
        <v>9247</v>
      </c>
      <c r="S178" s="83" t="s">
        <v>9248</v>
      </c>
      <c r="T178" s="83">
        <v>1.0</v>
      </c>
      <c r="U178" s="83" t="s">
        <v>99</v>
      </c>
      <c r="V178" s="83" t="s">
        <v>145</v>
      </c>
      <c r="X178" s="83" t="s">
        <v>101</v>
      </c>
      <c r="Y178" s="74"/>
      <c r="Z178" s="792"/>
      <c r="AA178" s="166" t="s">
        <v>131</v>
      </c>
      <c r="AB178" s="76"/>
      <c r="AC178" s="83"/>
      <c r="AD178" s="76"/>
      <c r="AE178" s="76"/>
      <c r="AF178" s="88"/>
    </row>
    <row r="179" ht="22.5" customHeight="1">
      <c r="A179" s="76" t="s">
        <v>9211</v>
      </c>
      <c r="B179" s="74">
        <v>46083.0</v>
      </c>
      <c r="C179" s="76" t="s">
        <v>9213</v>
      </c>
      <c r="D179" s="76" t="s">
        <v>83</v>
      </c>
      <c r="E179" s="76" t="s">
        <v>104</v>
      </c>
      <c r="F179" s="76">
        <v>175.0</v>
      </c>
      <c r="G179" s="78">
        <v>46081.0</v>
      </c>
      <c r="H179" s="822" t="s">
        <v>10296</v>
      </c>
      <c r="I179" s="822" t="s">
        <v>2352</v>
      </c>
      <c r="J179" s="823" t="s">
        <v>2353</v>
      </c>
      <c r="K179" s="824" t="s">
        <v>2354</v>
      </c>
      <c r="L179" s="618" t="s">
        <v>2354</v>
      </c>
      <c r="M179" s="822" t="s">
        <v>2355</v>
      </c>
      <c r="N179" s="822" t="s">
        <v>2355</v>
      </c>
      <c r="O179" s="825">
        <v>46081.0</v>
      </c>
      <c r="P179" s="786">
        <v>46095.0</v>
      </c>
      <c r="Q179" s="76" t="s">
        <v>124</v>
      </c>
      <c r="R179" s="83" t="s">
        <v>9247</v>
      </c>
      <c r="S179" s="83" t="s">
        <v>9248</v>
      </c>
      <c r="T179" s="83">
        <v>2.0</v>
      </c>
      <c r="U179" s="83" t="s">
        <v>100</v>
      </c>
      <c r="V179" s="83" t="s">
        <v>145</v>
      </c>
      <c r="X179" s="83" t="s">
        <v>101</v>
      </c>
      <c r="Y179" s="74"/>
      <c r="Z179" s="792"/>
      <c r="AA179" s="166" t="s">
        <v>341</v>
      </c>
      <c r="AB179" s="801" t="s">
        <v>509</v>
      </c>
      <c r="AC179" s="83"/>
      <c r="AD179" s="76"/>
      <c r="AE179" s="76"/>
      <c r="AF179" s="88"/>
    </row>
    <row r="180" ht="22.5" customHeight="1">
      <c r="A180" s="76" t="s">
        <v>9211</v>
      </c>
      <c r="B180" s="74">
        <v>46083.0</v>
      </c>
      <c r="C180" s="76" t="s">
        <v>9213</v>
      </c>
      <c r="D180" s="76" t="s">
        <v>83</v>
      </c>
      <c r="E180" s="76" t="s">
        <v>104</v>
      </c>
      <c r="F180" s="76">
        <v>176.0</v>
      </c>
      <c r="G180" s="78">
        <v>46081.0</v>
      </c>
      <c r="H180" s="822" t="s">
        <v>2738</v>
      </c>
      <c r="I180" s="822" t="s">
        <v>10304</v>
      </c>
      <c r="J180" s="823" t="s">
        <v>1943</v>
      </c>
      <c r="K180" s="824" t="s">
        <v>1944</v>
      </c>
      <c r="L180" s="618" t="s">
        <v>1944</v>
      </c>
      <c r="M180" s="822" t="s">
        <v>1945</v>
      </c>
      <c r="N180" s="822" t="s">
        <v>1945</v>
      </c>
      <c r="O180" s="825">
        <v>46081.0</v>
      </c>
      <c r="P180" s="786">
        <v>46095.0</v>
      </c>
      <c r="Q180" s="76" t="s">
        <v>143</v>
      </c>
      <c r="R180" s="83" t="s">
        <v>9247</v>
      </c>
      <c r="S180" s="83" t="s">
        <v>9248</v>
      </c>
      <c r="T180" s="83">
        <v>1.0</v>
      </c>
      <c r="U180" s="83" t="s">
        <v>126</v>
      </c>
      <c r="V180" s="83" t="s">
        <v>145</v>
      </c>
      <c r="X180" s="83" t="s">
        <v>101</v>
      </c>
      <c r="Y180" s="74"/>
      <c r="Z180" s="792"/>
      <c r="AA180" s="166" t="s">
        <v>131</v>
      </c>
      <c r="AB180" s="76"/>
      <c r="AC180" s="83"/>
      <c r="AD180" s="76"/>
      <c r="AE180" s="76"/>
      <c r="AF180" s="88"/>
    </row>
    <row r="181" ht="22.5" customHeight="1">
      <c r="A181" s="76" t="s">
        <v>9211</v>
      </c>
      <c r="B181" s="74">
        <v>46083.0</v>
      </c>
      <c r="C181" s="76" t="s">
        <v>9213</v>
      </c>
      <c r="D181" s="76" t="s">
        <v>83</v>
      </c>
      <c r="E181" s="76" t="s">
        <v>125</v>
      </c>
      <c r="F181" s="76">
        <v>177.0</v>
      </c>
      <c r="G181" s="78">
        <v>46082.0</v>
      </c>
      <c r="H181" s="822" t="s">
        <v>10311</v>
      </c>
      <c r="I181" s="822" t="s">
        <v>10312</v>
      </c>
      <c r="J181" s="823" t="s">
        <v>10313</v>
      </c>
      <c r="K181" s="824" t="s">
        <v>10314</v>
      </c>
      <c r="L181" s="618" t="s">
        <v>10314</v>
      </c>
      <c r="M181" s="822" t="s">
        <v>10315</v>
      </c>
      <c r="N181" s="806"/>
      <c r="O181" s="825">
        <v>46081.0</v>
      </c>
      <c r="P181" s="786">
        <v>46095.0</v>
      </c>
      <c r="Q181" s="76" t="s">
        <v>143</v>
      </c>
      <c r="R181" s="83" t="s">
        <v>9247</v>
      </c>
      <c r="S181" s="83" t="s">
        <v>9248</v>
      </c>
      <c r="T181" s="83">
        <v>1.0</v>
      </c>
      <c r="U181" s="83" t="s">
        <v>126</v>
      </c>
      <c r="V181" s="83" t="s">
        <v>145</v>
      </c>
      <c r="X181" s="83" t="s">
        <v>101</v>
      </c>
      <c r="Y181" s="74"/>
      <c r="Z181" s="792"/>
      <c r="AA181" s="166" t="s">
        <v>131</v>
      </c>
      <c r="AB181" s="76"/>
      <c r="AC181" s="83"/>
      <c r="AD181" s="76"/>
      <c r="AE181" s="76"/>
      <c r="AF181" s="88"/>
    </row>
    <row r="182" ht="22.5" customHeight="1">
      <c r="A182" s="76" t="s">
        <v>9941</v>
      </c>
      <c r="B182" s="74">
        <v>46094.0</v>
      </c>
      <c r="C182" s="76" t="s">
        <v>9213</v>
      </c>
      <c r="D182" s="76" t="s">
        <v>83</v>
      </c>
      <c r="E182" s="76" t="s">
        <v>125</v>
      </c>
      <c r="F182" s="76">
        <v>178.0</v>
      </c>
      <c r="G182" s="78">
        <v>46083.0</v>
      </c>
      <c r="H182" s="806">
        <v>9527.0</v>
      </c>
      <c r="I182" s="806" t="s">
        <v>10320</v>
      </c>
      <c r="J182" s="807" t="s">
        <v>10321</v>
      </c>
      <c r="K182" s="808" t="s">
        <v>10322</v>
      </c>
      <c r="L182" s="809" t="s">
        <v>10322</v>
      </c>
      <c r="M182" s="813"/>
      <c r="N182" s="806" t="s">
        <v>10325</v>
      </c>
      <c r="O182" s="811">
        <v>45804.0</v>
      </c>
      <c r="P182" s="786">
        <v>45818.0</v>
      </c>
      <c r="Q182" s="76" t="s">
        <v>124</v>
      </c>
      <c r="R182" s="83" t="s">
        <v>9247</v>
      </c>
      <c r="S182" s="83" t="s">
        <v>9248</v>
      </c>
      <c r="T182" s="83">
        <v>0.0</v>
      </c>
      <c r="U182" s="83" t="s">
        <v>292</v>
      </c>
      <c r="V182" s="83" t="s">
        <v>127</v>
      </c>
      <c r="X182" s="83" t="s">
        <v>101</v>
      </c>
      <c r="Y182" s="74"/>
      <c r="Z182" s="792"/>
      <c r="AA182" s="166" t="s">
        <v>873</v>
      </c>
      <c r="AB182" s="76"/>
      <c r="AC182" s="83"/>
      <c r="AD182" s="76"/>
      <c r="AE182" s="760" t="s">
        <v>10331</v>
      </c>
      <c r="AF182" s="88"/>
    </row>
    <row r="183" ht="22.5" customHeight="1">
      <c r="A183" s="76" t="s">
        <v>9941</v>
      </c>
      <c r="B183" s="74">
        <v>46094.0</v>
      </c>
      <c r="C183" s="76" t="s">
        <v>9213</v>
      </c>
      <c r="D183" s="76" t="s">
        <v>83</v>
      </c>
      <c r="E183" s="76" t="s">
        <v>125</v>
      </c>
      <c r="F183" s="76">
        <v>179.0</v>
      </c>
      <c r="G183" s="78">
        <v>46083.0</v>
      </c>
      <c r="H183" s="806">
        <v>9529.0</v>
      </c>
      <c r="I183" s="806" t="s">
        <v>10332</v>
      </c>
      <c r="J183" s="807" t="s">
        <v>10333</v>
      </c>
      <c r="K183" s="808" t="s">
        <v>10334</v>
      </c>
      <c r="L183" s="809" t="s">
        <v>10334</v>
      </c>
      <c r="M183" s="806" t="s">
        <v>10335</v>
      </c>
      <c r="N183" s="806" t="s">
        <v>10335</v>
      </c>
      <c r="O183" s="811">
        <v>45805.0</v>
      </c>
      <c r="P183" s="786">
        <v>45819.0</v>
      </c>
      <c r="Q183" s="76" t="s">
        <v>124</v>
      </c>
      <c r="R183" s="83" t="s">
        <v>9247</v>
      </c>
      <c r="S183" s="83" t="s">
        <v>9248</v>
      </c>
      <c r="T183" s="83">
        <v>1.0</v>
      </c>
      <c r="U183" s="83" t="s">
        <v>126</v>
      </c>
      <c r="V183" s="83" t="s">
        <v>145</v>
      </c>
      <c r="X183" s="83" t="s">
        <v>101</v>
      </c>
      <c r="Y183" s="74"/>
      <c r="Z183" s="792"/>
      <c r="AA183" s="166" t="s">
        <v>131</v>
      </c>
      <c r="AB183" s="76"/>
      <c r="AC183" s="83"/>
      <c r="AD183" s="76"/>
      <c r="AE183" s="76"/>
      <c r="AF183" s="88"/>
    </row>
    <row r="184" ht="22.5" customHeight="1">
      <c r="A184" s="76" t="s">
        <v>9941</v>
      </c>
      <c r="B184" s="74">
        <v>46094.0</v>
      </c>
      <c r="C184" s="76" t="s">
        <v>9213</v>
      </c>
      <c r="D184" s="76" t="s">
        <v>83</v>
      </c>
      <c r="E184" s="76" t="s">
        <v>125</v>
      </c>
      <c r="F184" s="76">
        <v>180.0</v>
      </c>
      <c r="G184" s="78">
        <v>46083.0</v>
      </c>
      <c r="H184" s="806">
        <v>9531.0</v>
      </c>
      <c r="I184" s="806" t="s">
        <v>10340</v>
      </c>
      <c r="J184" s="807" t="s">
        <v>10341</v>
      </c>
      <c r="K184" s="808" t="s">
        <v>10342</v>
      </c>
      <c r="L184" s="809" t="s">
        <v>10342</v>
      </c>
      <c r="M184" s="806" t="s">
        <v>10343</v>
      </c>
      <c r="N184" s="806" t="s">
        <v>10343</v>
      </c>
      <c r="O184" s="811">
        <v>45805.0</v>
      </c>
      <c r="P184" s="786">
        <v>45819.0</v>
      </c>
      <c r="Q184" s="76" t="s">
        <v>124</v>
      </c>
      <c r="R184" s="83" t="s">
        <v>9247</v>
      </c>
      <c r="S184" s="83" t="s">
        <v>9248</v>
      </c>
      <c r="T184" s="83">
        <v>0.0</v>
      </c>
      <c r="U184" s="83" t="s">
        <v>350</v>
      </c>
      <c r="V184" s="83" t="s">
        <v>145</v>
      </c>
      <c r="X184" s="83" t="s">
        <v>101</v>
      </c>
      <c r="Y184" s="74"/>
      <c r="Z184" s="792"/>
      <c r="AA184" s="166" t="s">
        <v>283</v>
      </c>
      <c r="AB184" s="76"/>
      <c r="AC184" s="83"/>
      <c r="AD184" s="76"/>
      <c r="AE184" s="760" t="s">
        <v>10345</v>
      </c>
      <c r="AF184" s="88"/>
    </row>
    <row r="185" ht="22.5" customHeight="1">
      <c r="A185" s="76" t="s">
        <v>9941</v>
      </c>
      <c r="B185" s="74">
        <v>46094.0</v>
      </c>
      <c r="C185" s="76" t="s">
        <v>9213</v>
      </c>
      <c r="D185" s="76" t="s">
        <v>83</v>
      </c>
      <c r="E185" s="76" t="s">
        <v>125</v>
      </c>
      <c r="F185" s="76">
        <v>181.0</v>
      </c>
      <c r="G185" s="78">
        <v>46083.0</v>
      </c>
      <c r="H185" s="806">
        <v>9537.0</v>
      </c>
      <c r="I185" s="806" t="s">
        <v>10350</v>
      </c>
      <c r="J185" s="807" t="s">
        <v>10351</v>
      </c>
      <c r="K185" s="808" t="s">
        <v>10352</v>
      </c>
      <c r="L185" s="809" t="s">
        <v>10352</v>
      </c>
      <c r="M185" s="806" t="s">
        <v>10353</v>
      </c>
      <c r="N185" s="806" t="s">
        <v>10354</v>
      </c>
      <c r="O185" s="811">
        <v>45807.0</v>
      </c>
      <c r="P185" s="786">
        <v>45821.0</v>
      </c>
      <c r="Q185" s="76" t="s">
        <v>124</v>
      </c>
      <c r="R185" s="83" t="s">
        <v>9247</v>
      </c>
      <c r="S185" s="83" t="s">
        <v>9248</v>
      </c>
      <c r="T185" s="83">
        <v>1.0</v>
      </c>
      <c r="U185" s="83" t="s">
        <v>251</v>
      </c>
      <c r="V185" s="83" t="s">
        <v>195</v>
      </c>
      <c r="X185" s="83" t="s">
        <v>128</v>
      </c>
      <c r="Y185" s="74"/>
      <c r="Z185" s="792"/>
      <c r="AA185" s="166" t="s">
        <v>131</v>
      </c>
      <c r="AB185" s="76"/>
      <c r="AC185" s="83"/>
      <c r="AD185" s="76"/>
      <c r="AE185" s="76"/>
      <c r="AF185" s="88"/>
    </row>
    <row r="186" ht="22.5" customHeight="1">
      <c r="A186" s="76" t="s">
        <v>9941</v>
      </c>
      <c r="B186" s="74">
        <v>46094.0</v>
      </c>
      <c r="C186" s="76" t="s">
        <v>9213</v>
      </c>
      <c r="D186" s="76" t="s">
        <v>83</v>
      </c>
      <c r="E186" s="76" t="s">
        <v>125</v>
      </c>
      <c r="F186" s="76">
        <v>182.0</v>
      </c>
      <c r="G186" s="78">
        <v>46083.0</v>
      </c>
      <c r="H186" s="806">
        <v>9505.0</v>
      </c>
      <c r="I186" s="806" t="s">
        <v>10358</v>
      </c>
      <c r="J186" s="807" t="s">
        <v>10359</v>
      </c>
      <c r="K186" s="808" t="s">
        <v>10361</v>
      </c>
      <c r="L186" s="809" t="s">
        <v>10363</v>
      </c>
      <c r="M186" s="806" t="s">
        <v>10364</v>
      </c>
      <c r="N186" s="806" t="s">
        <v>10364</v>
      </c>
      <c r="O186" s="811">
        <v>45821.0</v>
      </c>
      <c r="P186" s="786">
        <v>45835.0</v>
      </c>
      <c r="Q186" s="76" t="s">
        <v>124</v>
      </c>
      <c r="R186" s="83" t="s">
        <v>9247</v>
      </c>
      <c r="S186" s="83" t="s">
        <v>9248</v>
      </c>
      <c r="T186" s="83">
        <v>1.0</v>
      </c>
      <c r="U186" s="83" t="s">
        <v>292</v>
      </c>
      <c r="V186" s="83" t="s">
        <v>145</v>
      </c>
      <c r="X186" s="83" t="s">
        <v>101</v>
      </c>
      <c r="Y186" s="74"/>
      <c r="Z186" s="792"/>
      <c r="AA186" s="166" t="s">
        <v>6465</v>
      </c>
      <c r="AB186" s="76"/>
      <c r="AC186" s="83"/>
      <c r="AD186" s="76"/>
      <c r="AE186" s="760" t="s">
        <v>10371</v>
      </c>
      <c r="AF186" s="88"/>
    </row>
    <row r="187" ht="22.5" customHeight="1">
      <c r="A187" s="76" t="s">
        <v>9941</v>
      </c>
      <c r="B187" s="74">
        <v>46094.0</v>
      </c>
      <c r="C187" s="76" t="s">
        <v>9213</v>
      </c>
      <c r="D187" s="76" t="s">
        <v>83</v>
      </c>
      <c r="E187" s="76" t="s">
        <v>125</v>
      </c>
      <c r="F187" s="76">
        <v>183.0</v>
      </c>
      <c r="G187" s="78">
        <v>46083.0</v>
      </c>
      <c r="H187" s="806">
        <v>9512.0</v>
      </c>
      <c r="I187" s="806" t="s">
        <v>10372</v>
      </c>
      <c r="J187" s="807" t="s">
        <v>10373</v>
      </c>
      <c r="K187" s="808" t="s">
        <v>10374</v>
      </c>
      <c r="L187" s="809" t="s">
        <v>10374</v>
      </c>
      <c r="M187" s="806" t="s">
        <v>10375</v>
      </c>
      <c r="N187" s="806" t="s">
        <v>10375</v>
      </c>
      <c r="O187" s="811">
        <v>45821.0</v>
      </c>
      <c r="P187" s="786">
        <v>45835.0</v>
      </c>
      <c r="Q187" s="76" t="s">
        <v>270</v>
      </c>
      <c r="R187" s="83" t="s">
        <v>9247</v>
      </c>
      <c r="S187" s="83" t="s">
        <v>9248</v>
      </c>
      <c r="T187" s="83">
        <v>1.0</v>
      </c>
      <c r="U187" s="83" t="s">
        <v>126</v>
      </c>
      <c r="V187" s="83" t="s">
        <v>145</v>
      </c>
      <c r="X187" s="83"/>
      <c r="Y187" s="74"/>
      <c r="Z187" s="792"/>
      <c r="AA187" s="166" t="s">
        <v>131</v>
      </c>
      <c r="AB187" s="76"/>
      <c r="AC187" s="83"/>
      <c r="AD187" s="76"/>
      <c r="AE187" s="76"/>
      <c r="AF187" s="88"/>
    </row>
    <row r="188" ht="22.5" customHeight="1">
      <c r="A188" s="76" t="s">
        <v>9941</v>
      </c>
      <c r="B188" s="74">
        <v>46094.0</v>
      </c>
      <c r="C188" s="76" t="s">
        <v>9213</v>
      </c>
      <c r="D188" s="76" t="s">
        <v>83</v>
      </c>
      <c r="E188" s="76" t="s">
        <v>125</v>
      </c>
      <c r="F188" s="76">
        <v>184.0</v>
      </c>
      <c r="G188" s="78">
        <v>46083.0</v>
      </c>
      <c r="H188" s="806">
        <v>9535.0</v>
      </c>
      <c r="I188" s="806" t="s">
        <v>3454</v>
      </c>
      <c r="J188" s="807" t="s">
        <v>10381</v>
      </c>
      <c r="K188" s="808" t="s">
        <v>4468</v>
      </c>
      <c r="L188" s="809" t="s">
        <v>4468</v>
      </c>
      <c r="M188" s="813"/>
      <c r="N188" s="806" t="s">
        <v>10382</v>
      </c>
      <c r="O188" s="811">
        <v>45826.0</v>
      </c>
      <c r="P188" s="786">
        <v>45840.0</v>
      </c>
      <c r="Q188" s="76" t="s">
        <v>124</v>
      </c>
      <c r="R188" s="83" t="s">
        <v>9247</v>
      </c>
      <c r="S188" s="83" t="s">
        <v>9248</v>
      </c>
      <c r="T188" s="83">
        <v>1.0</v>
      </c>
      <c r="U188" s="83" t="s">
        <v>350</v>
      </c>
      <c r="V188" s="83" t="s">
        <v>145</v>
      </c>
      <c r="X188" s="83"/>
      <c r="Y188" s="74"/>
      <c r="Z188" s="792"/>
      <c r="AA188" s="166" t="s">
        <v>131</v>
      </c>
      <c r="AB188" s="76"/>
      <c r="AC188" s="83"/>
      <c r="AD188" s="76"/>
      <c r="AE188" s="760" t="s">
        <v>10386</v>
      </c>
      <c r="AF188" s="88"/>
    </row>
    <row r="189" ht="22.5" customHeight="1">
      <c r="A189" s="76" t="s">
        <v>9941</v>
      </c>
      <c r="B189" s="74">
        <v>46094.0</v>
      </c>
      <c r="C189" s="76" t="s">
        <v>9213</v>
      </c>
      <c r="D189" s="76" t="s">
        <v>83</v>
      </c>
      <c r="E189" s="76" t="s">
        <v>125</v>
      </c>
      <c r="F189" s="76">
        <v>185.0</v>
      </c>
      <c r="G189" s="78">
        <v>46083.0</v>
      </c>
      <c r="H189" s="806">
        <v>9536.0</v>
      </c>
      <c r="I189" s="806" t="s">
        <v>10391</v>
      </c>
      <c r="J189" s="807" t="s">
        <v>10341</v>
      </c>
      <c r="K189" s="808" t="s">
        <v>10342</v>
      </c>
      <c r="L189" s="809" t="s">
        <v>10342</v>
      </c>
      <c r="M189" s="806" t="s">
        <v>10392</v>
      </c>
      <c r="N189" s="806" t="s">
        <v>10392</v>
      </c>
      <c r="O189" s="811">
        <v>45827.0</v>
      </c>
      <c r="P189" s="786">
        <v>45841.0</v>
      </c>
      <c r="Q189" s="76" t="s">
        <v>270</v>
      </c>
      <c r="R189" s="83" t="s">
        <v>9247</v>
      </c>
      <c r="S189" s="83" t="s">
        <v>9248</v>
      </c>
      <c r="T189" s="83">
        <v>0.0</v>
      </c>
      <c r="U189" s="83" t="s">
        <v>350</v>
      </c>
      <c r="V189" s="83" t="s">
        <v>145</v>
      </c>
      <c r="X189" s="83" t="s">
        <v>101</v>
      </c>
      <c r="Y189" s="74"/>
      <c r="Z189" s="792"/>
      <c r="AA189" s="166" t="s">
        <v>283</v>
      </c>
      <c r="AB189" s="76"/>
      <c r="AC189" s="83"/>
      <c r="AD189" s="76"/>
      <c r="AE189" s="760" t="s">
        <v>10345</v>
      </c>
      <c r="AF189" s="88"/>
    </row>
    <row r="190" ht="22.5" customHeight="1">
      <c r="A190" s="76" t="s">
        <v>9941</v>
      </c>
      <c r="B190" s="74">
        <v>46094.0</v>
      </c>
      <c r="C190" s="76" t="s">
        <v>9213</v>
      </c>
      <c r="D190" s="76" t="s">
        <v>83</v>
      </c>
      <c r="E190" s="76" t="s">
        <v>125</v>
      </c>
      <c r="F190" s="76">
        <v>186.0</v>
      </c>
      <c r="G190" s="78">
        <v>46083.0</v>
      </c>
      <c r="H190" s="828">
        <v>9541.0</v>
      </c>
      <c r="I190" s="828" t="s">
        <v>9390</v>
      </c>
      <c r="J190" s="829" t="s">
        <v>10398</v>
      </c>
      <c r="K190" s="830" t="s">
        <v>10399</v>
      </c>
      <c r="L190" s="831" t="s">
        <v>10399</v>
      </c>
      <c r="M190" s="828" t="s">
        <v>10400</v>
      </c>
      <c r="N190" s="828" t="s">
        <v>10400</v>
      </c>
      <c r="O190" s="832">
        <v>45827.0</v>
      </c>
      <c r="P190" s="786">
        <v>45841.0</v>
      </c>
      <c r="Q190" s="76" t="s">
        <v>124</v>
      </c>
      <c r="R190" s="83" t="s">
        <v>9247</v>
      </c>
      <c r="S190" s="83" t="s">
        <v>9248</v>
      </c>
      <c r="T190" s="83">
        <v>0.0</v>
      </c>
      <c r="U190" s="83" t="s">
        <v>350</v>
      </c>
      <c r="V190" s="83" t="s">
        <v>145</v>
      </c>
      <c r="X190" s="83" t="s">
        <v>101</v>
      </c>
      <c r="Y190" s="74"/>
      <c r="Z190" s="792"/>
      <c r="AA190" s="166" t="s">
        <v>283</v>
      </c>
      <c r="AB190" s="76"/>
      <c r="AC190" s="83"/>
      <c r="AD190" s="76"/>
      <c r="AE190" s="760" t="s">
        <v>10406</v>
      </c>
      <c r="AF190" s="88"/>
    </row>
    <row r="191" ht="22.5" customHeight="1">
      <c r="A191" s="76" t="s">
        <v>9941</v>
      </c>
      <c r="B191" s="74">
        <v>46094.0</v>
      </c>
      <c r="C191" s="76" t="s">
        <v>9213</v>
      </c>
      <c r="D191" s="76" t="s">
        <v>83</v>
      </c>
      <c r="E191" s="76" t="s">
        <v>125</v>
      </c>
      <c r="F191" s="76">
        <v>187.0</v>
      </c>
      <c r="G191" s="78">
        <v>46083.0</v>
      </c>
      <c r="H191" s="806">
        <v>9543.0</v>
      </c>
      <c r="I191" s="806" t="s">
        <v>10408</v>
      </c>
      <c r="J191" s="807" t="s">
        <v>10409</v>
      </c>
      <c r="K191" s="808" t="s">
        <v>10410</v>
      </c>
      <c r="L191" s="809" t="s">
        <v>10410</v>
      </c>
      <c r="M191" s="806" t="s">
        <v>10411</v>
      </c>
      <c r="N191" s="806" t="s">
        <v>10411</v>
      </c>
      <c r="O191" s="811">
        <v>45829.0</v>
      </c>
      <c r="P191" s="786">
        <v>45843.0</v>
      </c>
      <c r="Q191" s="76" t="s">
        <v>124</v>
      </c>
      <c r="R191" s="83" t="s">
        <v>9247</v>
      </c>
      <c r="S191" s="83" t="s">
        <v>9248</v>
      </c>
      <c r="T191" s="83">
        <v>0.0</v>
      </c>
      <c r="U191" s="83" t="s">
        <v>292</v>
      </c>
      <c r="V191" s="83" t="s">
        <v>145</v>
      </c>
      <c r="X191" s="83" t="s">
        <v>101</v>
      </c>
      <c r="Y191" s="74"/>
      <c r="Z191" s="792"/>
      <c r="AA191" s="166" t="s">
        <v>873</v>
      </c>
      <c r="AB191" s="76"/>
      <c r="AC191" s="83"/>
      <c r="AD191" s="76"/>
      <c r="AE191" s="76"/>
      <c r="AF191" s="88"/>
    </row>
    <row r="192" ht="22.5" customHeight="1">
      <c r="A192" s="76" t="s">
        <v>9941</v>
      </c>
      <c r="B192" s="74"/>
      <c r="C192" s="76" t="s">
        <v>9213</v>
      </c>
      <c r="D192" s="76" t="s">
        <v>83</v>
      </c>
      <c r="E192" s="76" t="s">
        <v>125</v>
      </c>
      <c r="F192" s="76">
        <v>188.0</v>
      </c>
      <c r="G192" s="78">
        <v>46083.0</v>
      </c>
      <c r="H192" s="806">
        <v>9581.0</v>
      </c>
      <c r="I192" s="806" t="s">
        <v>10419</v>
      </c>
      <c r="J192" s="807" t="s">
        <v>10420</v>
      </c>
      <c r="K192" s="808" t="s">
        <v>9399</v>
      </c>
      <c r="L192" s="809" t="s">
        <v>10421</v>
      </c>
      <c r="M192" s="806" t="s">
        <v>10422</v>
      </c>
      <c r="N192" s="806" t="s">
        <v>10422</v>
      </c>
      <c r="O192" s="811">
        <v>45837.0</v>
      </c>
      <c r="P192" s="786">
        <v>45851.0</v>
      </c>
      <c r="Q192" s="76" t="s">
        <v>98</v>
      </c>
      <c r="R192" s="83"/>
      <c r="S192" s="83"/>
      <c r="T192" s="83"/>
      <c r="U192" s="83"/>
      <c r="V192" s="83"/>
      <c r="X192" s="83"/>
      <c r="Y192" s="74"/>
      <c r="Z192" s="792"/>
      <c r="AA192" s="166"/>
      <c r="AB192" s="76"/>
      <c r="AC192" s="83"/>
      <c r="AD192" s="76"/>
      <c r="AE192" s="76"/>
      <c r="AF192" s="88"/>
    </row>
    <row r="193" ht="22.5" customHeight="1">
      <c r="A193" s="76" t="s">
        <v>9941</v>
      </c>
      <c r="B193" s="74"/>
      <c r="C193" s="76" t="s">
        <v>9213</v>
      </c>
      <c r="D193" s="76" t="s">
        <v>83</v>
      </c>
      <c r="E193" s="76" t="s">
        <v>125</v>
      </c>
      <c r="F193" s="76">
        <v>189.0</v>
      </c>
      <c r="G193" s="78">
        <v>46083.0</v>
      </c>
      <c r="H193" s="806">
        <v>9584.0</v>
      </c>
      <c r="I193" s="806" t="s">
        <v>10429</v>
      </c>
      <c r="J193" s="807" t="s">
        <v>10430</v>
      </c>
      <c r="K193" s="808" t="s">
        <v>10432</v>
      </c>
      <c r="L193" s="809" t="s">
        <v>10432</v>
      </c>
      <c r="M193" s="806" t="s">
        <v>10434</v>
      </c>
      <c r="N193" s="806" t="s">
        <v>10434</v>
      </c>
      <c r="O193" s="811">
        <v>45837.0</v>
      </c>
      <c r="P193" s="786">
        <v>45851.0</v>
      </c>
      <c r="Q193" s="76" t="s">
        <v>149</v>
      </c>
      <c r="R193" s="83"/>
      <c r="S193" s="83"/>
      <c r="T193" s="83"/>
      <c r="U193" s="83"/>
      <c r="V193" s="83"/>
      <c r="X193" s="83"/>
      <c r="Y193" s="74"/>
      <c r="Z193" s="792"/>
      <c r="AA193" s="166"/>
      <c r="AB193" s="76"/>
      <c r="AC193" s="83"/>
      <c r="AD193" s="76"/>
      <c r="AE193" s="76"/>
      <c r="AF193" s="88"/>
    </row>
    <row r="194" ht="22.5" customHeight="1">
      <c r="A194" s="76" t="s">
        <v>9941</v>
      </c>
      <c r="B194" s="74"/>
      <c r="C194" s="76" t="s">
        <v>9213</v>
      </c>
      <c r="D194" s="76" t="s">
        <v>83</v>
      </c>
      <c r="E194" s="76" t="s">
        <v>125</v>
      </c>
      <c r="F194" s="76">
        <v>190.0</v>
      </c>
      <c r="G194" s="78">
        <v>46083.0</v>
      </c>
      <c r="H194" s="806">
        <v>9585.0</v>
      </c>
      <c r="I194" s="806" t="s">
        <v>10438</v>
      </c>
      <c r="J194" s="807" t="s">
        <v>10440</v>
      </c>
      <c r="K194" s="808" t="s">
        <v>10441</v>
      </c>
      <c r="L194" s="809" t="s">
        <v>10442</v>
      </c>
      <c r="M194" s="806" t="s">
        <v>10443</v>
      </c>
      <c r="N194" s="806" t="s">
        <v>10443</v>
      </c>
      <c r="O194" s="811">
        <v>45837.0</v>
      </c>
      <c r="P194" s="786">
        <v>45851.0</v>
      </c>
      <c r="Q194" s="76" t="s">
        <v>124</v>
      </c>
      <c r="R194" s="83"/>
      <c r="S194" s="83"/>
      <c r="T194" s="83"/>
      <c r="U194" s="83"/>
      <c r="V194" s="83"/>
      <c r="X194" s="83"/>
      <c r="Y194" s="74"/>
      <c r="Z194" s="792"/>
      <c r="AA194" s="166"/>
      <c r="AB194" s="76"/>
      <c r="AC194" s="83"/>
      <c r="AD194" s="76"/>
      <c r="AE194" s="76"/>
      <c r="AF194" s="88"/>
    </row>
    <row r="195" ht="22.5" customHeight="1">
      <c r="A195" s="76" t="s">
        <v>9941</v>
      </c>
      <c r="B195" s="74"/>
      <c r="C195" s="76" t="s">
        <v>9213</v>
      </c>
      <c r="D195" s="76" t="s">
        <v>83</v>
      </c>
      <c r="E195" s="76" t="s">
        <v>125</v>
      </c>
      <c r="F195" s="76">
        <v>191.0</v>
      </c>
      <c r="G195" s="78">
        <v>46083.0</v>
      </c>
      <c r="H195" s="806">
        <v>9587.0</v>
      </c>
      <c r="I195" s="806" t="s">
        <v>10449</v>
      </c>
      <c r="J195" s="807" t="s">
        <v>10450</v>
      </c>
      <c r="K195" s="808" t="s">
        <v>5180</v>
      </c>
      <c r="L195" s="809" t="s">
        <v>5180</v>
      </c>
      <c r="M195" s="806" t="s">
        <v>10451</v>
      </c>
      <c r="N195" s="806" t="s">
        <v>10452</v>
      </c>
      <c r="O195" s="811">
        <v>45838.0</v>
      </c>
      <c r="P195" s="786">
        <v>45852.0</v>
      </c>
      <c r="Q195" s="76" t="s">
        <v>8461</v>
      </c>
      <c r="R195" s="83"/>
      <c r="S195" s="83"/>
      <c r="T195" s="83"/>
      <c r="U195" s="83"/>
      <c r="V195" s="83"/>
      <c r="X195" s="83"/>
      <c r="Y195" s="74"/>
      <c r="Z195" s="792"/>
      <c r="AA195" s="166"/>
      <c r="AB195" s="76"/>
      <c r="AC195" s="83"/>
      <c r="AD195" s="76"/>
      <c r="AE195" s="76"/>
      <c r="AF195" s="88"/>
    </row>
    <row r="196" ht="22.5" customHeight="1">
      <c r="A196" s="76" t="s">
        <v>9941</v>
      </c>
      <c r="B196" s="74"/>
      <c r="C196" s="76" t="s">
        <v>9213</v>
      </c>
      <c r="D196" s="76" t="s">
        <v>83</v>
      </c>
      <c r="E196" s="76" t="s">
        <v>125</v>
      </c>
      <c r="F196" s="76">
        <v>192.0</v>
      </c>
      <c r="G196" s="78">
        <v>46083.0</v>
      </c>
      <c r="H196" s="806">
        <v>9629.0</v>
      </c>
      <c r="I196" s="806" t="s">
        <v>10459</v>
      </c>
      <c r="J196" s="807" t="s">
        <v>10460</v>
      </c>
      <c r="K196" s="808" t="s">
        <v>10461</v>
      </c>
      <c r="L196" s="809" t="s">
        <v>10461</v>
      </c>
      <c r="M196" s="806" t="s">
        <v>10462</v>
      </c>
      <c r="N196" s="806" t="s">
        <v>10462</v>
      </c>
      <c r="O196" s="811">
        <v>45851.0</v>
      </c>
      <c r="P196" s="786">
        <v>45865.0</v>
      </c>
      <c r="Q196" s="76" t="s">
        <v>95</v>
      </c>
      <c r="R196" s="83"/>
      <c r="S196" s="83"/>
      <c r="T196" s="83"/>
      <c r="U196" s="83"/>
      <c r="V196" s="83"/>
      <c r="X196" s="83"/>
      <c r="Y196" s="74"/>
      <c r="Z196" s="792"/>
      <c r="AA196" s="166"/>
      <c r="AB196" s="76"/>
      <c r="AC196" s="83"/>
      <c r="AD196" s="76"/>
      <c r="AE196" s="76"/>
      <c r="AF196" s="88"/>
    </row>
    <row r="197" ht="22.5" customHeight="1">
      <c r="A197" s="76" t="s">
        <v>9941</v>
      </c>
      <c r="B197" s="74"/>
      <c r="C197" s="76" t="s">
        <v>9213</v>
      </c>
      <c r="D197" s="76" t="s">
        <v>83</v>
      </c>
      <c r="E197" s="76" t="s">
        <v>125</v>
      </c>
      <c r="F197" s="76">
        <v>193.0</v>
      </c>
      <c r="G197" s="78">
        <v>46083.0</v>
      </c>
      <c r="H197" s="806">
        <v>9631.0</v>
      </c>
      <c r="I197" s="806" t="s">
        <v>10469</v>
      </c>
      <c r="J197" s="807" t="s">
        <v>10471</v>
      </c>
      <c r="K197" s="808" t="s">
        <v>10473</v>
      </c>
      <c r="L197" s="809" t="s">
        <v>10473</v>
      </c>
      <c r="M197" s="806" t="s">
        <v>10474</v>
      </c>
      <c r="N197" s="806" t="s">
        <v>10474</v>
      </c>
      <c r="O197" s="811">
        <v>45852.0</v>
      </c>
      <c r="P197" s="786">
        <v>45866.0</v>
      </c>
      <c r="Q197" s="76" t="s">
        <v>98</v>
      </c>
      <c r="R197" s="83"/>
      <c r="S197" s="83"/>
      <c r="T197" s="83"/>
      <c r="U197" s="83"/>
      <c r="V197" s="83"/>
      <c r="X197" s="83"/>
      <c r="Y197" s="74"/>
      <c r="Z197" s="792"/>
      <c r="AA197" s="166"/>
      <c r="AB197" s="76"/>
      <c r="AC197" s="83"/>
      <c r="AD197" s="76"/>
      <c r="AE197" s="76"/>
      <c r="AF197" s="88"/>
    </row>
    <row r="198" ht="22.5" customHeight="1">
      <c r="A198" s="76" t="s">
        <v>9941</v>
      </c>
      <c r="B198" s="74"/>
      <c r="C198" s="76" t="s">
        <v>9213</v>
      </c>
      <c r="D198" s="76" t="s">
        <v>83</v>
      </c>
      <c r="E198" s="76" t="s">
        <v>125</v>
      </c>
      <c r="F198" s="76">
        <v>194.0</v>
      </c>
      <c r="G198" s="78">
        <v>46083.0</v>
      </c>
      <c r="H198" s="806">
        <v>9642.0</v>
      </c>
      <c r="I198" s="806" t="s">
        <v>10480</v>
      </c>
      <c r="J198" s="807" t="s">
        <v>10482</v>
      </c>
      <c r="K198" s="808" t="s">
        <v>10484</v>
      </c>
      <c r="L198" s="809" t="s">
        <v>10485</v>
      </c>
      <c r="M198" s="806" t="s">
        <v>10487</v>
      </c>
      <c r="N198" s="806" t="s">
        <v>10488</v>
      </c>
      <c r="O198" s="811">
        <v>45854.0</v>
      </c>
      <c r="P198" s="786">
        <v>45868.0</v>
      </c>
      <c r="Q198" s="76" t="s">
        <v>95</v>
      </c>
      <c r="R198" s="83"/>
      <c r="S198" s="83"/>
      <c r="T198" s="83"/>
      <c r="U198" s="83"/>
      <c r="V198" s="83"/>
      <c r="X198" s="83"/>
      <c r="Y198" s="74"/>
      <c r="Z198" s="792"/>
      <c r="AA198" s="166"/>
      <c r="AB198" s="76"/>
      <c r="AC198" s="83"/>
      <c r="AD198" s="76"/>
      <c r="AE198" s="76"/>
      <c r="AF198" s="88"/>
    </row>
    <row r="199" ht="22.5" customHeight="1">
      <c r="A199" s="76" t="s">
        <v>9941</v>
      </c>
      <c r="B199" s="74"/>
      <c r="C199" s="76" t="s">
        <v>9213</v>
      </c>
      <c r="D199" s="76" t="s">
        <v>83</v>
      </c>
      <c r="E199" s="76" t="s">
        <v>125</v>
      </c>
      <c r="F199" s="76">
        <v>195.0</v>
      </c>
      <c r="G199" s="78">
        <v>46083.0</v>
      </c>
      <c r="H199" s="806">
        <v>9665.0</v>
      </c>
      <c r="I199" s="806" t="s">
        <v>10493</v>
      </c>
      <c r="J199" s="807" t="s">
        <v>10177</v>
      </c>
      <c r="K199" s="808" t="s">
        <v>10178</v>
      </c>
      <c r="L199" s="809" t="s">
        <v>10496</v>
      </c>
      <c r="M199" s="806" t="s">
        <v>10497</v>
      </c>
      <c r="N199" s="806" t="s">
        <v>10498</v>
      </c>
      <c r="O199" s="811">
        <v>45861.0</v>
      </c>
      <c r="P199" s="786">
        <v>45875.0</v>
      </c>
      <c r="Q199" s="76" t="s">
        <v>98</v>
      </c>
      <c r="R199" s="83"/>
      <c r="S199" s="83"/>
      <c r="T199" s="83"/>
      <c r="U199" s="83"/>
      <c r="V199" s="83"/>
      <c r="X199" s="83"/>
      <c r="Y199" s="74"/>
      <c r="Z199" s="792"/>
      <c r="AA199" s="166"/>
      <c r="AB199" s="76"/>
      <c r="AC199" s="83"/>
      <c r="AD199" s="76"/>
      <c r="AE199" s="76"/>
      <c r="AF199" s="88"/>
    </row>
    <row r="200" ht="22.5" customHeight="1">
      <c r="A200" s="76" t="s">
        <v>9941</v>
      </c>
      <c r="B200" s="74"/>
      <c r="C200" s="76" t="s">
        <v>9213</v>
      </c>
      <c r="D200" s="76" t="s">
        <v>83</v>
      </c>
      <c r="E200" s="76" t="s">
        <v>125</v>
      </c>
      <c r="F200" s="76">
        <v>196.0</v>
      </c>
      <c r="G200" s="78">
        <v>46083.0</v>
      </c>
      <c r="H200" s="806">
        <v>9682.0</v>
      </c>
      <c r="I200" s="806" t="s">
        <v>10502</v>
      </c>
      <c r="J200" s="807" t="s">
        <v>10504</v>
      </c>
      <c r="K200" s="808" t="s">
        <v>10506</v>
      </c>
      <c r="L200" s="809" t="s">
        <v>10507</v>
      </c>
      <c r="M200" s="806" t="s">
        <v>10509</v>
      </c>
      <c r="N200" s="806" t="s">
        <v>10509</v>
      </c>
      <c r="O200" s="811">
        <v>45863.0</v>
      </c>
      <c r="P200" s="786">
        <v>45877.0</v>
      </c>
      <c r="Q200" s="76" t="s">
        <v>95</v>
      </c>
      <c r="R200" s="83"/>
      <c r="S200" s="83"/>
      <c r="T200" s="83"/>
      <c r="U200" s="83"/>
      <c r="V200" s="83"/>
      <c r="X200" s="83"/>
      <c r="Y200" s="74"/>
      <c r="Z200" s="792"/>
      <c r="AA200" s="166"/>
      <c r="AB200" s="76"/>
      <c r="AC200" s="83"/>
      <c r="AD200" s="76"/>
      <c r="AE200" s="76"/>
      <c r="AF200" s="88"/>
    </row>
    <row r="201" ht="22.5" customHeight="1">
      <c r="A201" s="76" t="s">
        <v>9941</v>
      </c>
      <c r="B201" s="74"/>
      <c r="C201" s="76" t="s">
        <v>9213</v>
      </c>
      <c r="D201" s="76" t="s">
        <v>83</v>
      </c>
      <c r="E201" s="76" t="s">
        <v>125</v>
      </c>
      <c r="F201" s="76">
        <v>197.0</v>
      </c>
      <c r="G201" s="78">
        <v>46083.0</v>
      </c>
      <c r="H201" s="806">
        <v>9694.0</v>
      </c>
      <c r="I201" s="806" t="s">
        <v>10511</v>
      </c>
      <c r="J201" s="807" t="s">
        <v>10512</v>
      </c>
      <c r="K201" s="808" t="s">
        <v>10513</v>
      </c>
      <c r="L201" s="809" t="s">
        <v>10514</v>
      </c>
      <c r="M201" s="806" t="s">
        <v>10516</v>
      </c>
      <c r="N201" s="806" t="s">
        <v>10516</v>
      </c>
      <c r="O201" s="811">
        <v>45867.0</v>
      </c>
      <c r="P201" s="786">
        <v>45912.0</v>
      </c>
      <c r="Q201" s="76" t="s">
        <v>124</v>
      </c>
      <c r="R201" s="83"/>
      <c r="S201" s="83"/>
      <c r="T201" s="83"/>
      <c r="U201" s="83"/>
      <c r="V201" s="83"/>
      <c r="X201" s="83"/>
      <c r="Y201" s="74"/>
      <c r="Z201" s="792"/>
      <c r="AA201" s="166"/>
      <c r="AB201" s="76"/>
      <c r="AC201" s="83"/>
      <c r="AD201" s="76"/>
      <c r="AE201" s="76"/>
      <c r="AF201" s="88"/>
    </row>
    <row r="202" ht="22.5" customHeight="1">
      <c r="A202" s="76" t="s">
        <v>9941</v>
      </c>
      <c r="B202" s="74"/>
      <c r="C202" s="76" t="s">
        <v>9213</v>
      </c>
      <c r="D202" s="76" t="s">
        <v>83</v>
      </c>
      <c r="E202" s="76" t="s">
        <v>125</v>
      </c>
      <c r="F202" s="76">
        <v>198.0</v>
      </c>
      <c r="G202" s="78">
        <v>46083.0</v>
      </c>
      <c r="H202" s="806">
        <v>9724.0</v>
      </c>
      <c r="I202" s="806" t="s">
        <v>10523</v>
      </c>
      <c r="J202" s="807" t="s">
        <v>10524</v>
      </c>
      <c r="K202" s="808" t="s">
        <v>10525</v>
      </c>
      <c r="L202" s="809" t="s">
        <v>10526</v>
      </c>
      <c r="M202" s="806" t="s">
        <v>10527</v>
      </c>
      <c r="N202" s="806" t="s">
        <v>10528</v>
      </c>
      <c r="O202" s="811">
        <v>45875.0</v>
      </c>
      <c r="P202" s="786">
        <v>45889.0</v>
      </c>
      <c r="Q202" s="76" t="s">
        <v>124</v>
      </c>
      <c r="R202" s="83"/>
      <c r="S202" s="83"/>
      <c r="T202" s="83"/>
      <c r="U202" s="83"/>
      <c r="V202" s="83"/>
      <c r="X202" s="83"/>
      <c r="Y202" s="74"/>
      <c r="Z202" s="792"/>
      <c r="AA202" s="166"/>
      <c r="AB202" s="76"/>
      <c r="AC202" s="83"/>
      <c r="AD202" s="76"/>
      <c r="AE202" s="76"/>
      <c r="AF202" s="88"/>
    </row>
    <row r="203" ht="22.5" customHeight="1">
      <c r="A203" s="76" t="s">
        <v>9941</v>
      </c>
      <c r="B203" s="74"/>
      <c r="C203" s="76" t="s">
        <v>9213</v>
      </c>
      <c r="D203" s="76" t="s">
        <v>83</v>
      </c>
      <c r="E203" s="76" t="s">
        <v>125</v>
      </c>
      <c r="F203" s="76">
        <v>199.0</v>
      </c>
      <c r="G203" s="78">
        <v>46083.0</v>
      </c>
      <c r="H203" s="806">
        <v>9742.0</v>
      </c>
      <c r="I203" s="806" t="s">
        <v>10535</v>
      </c>
      <c r="J203" s="807" t="s">
        <v>10536</v>
      </c>
      <c r="K203" s="808" t="s">
        <v>10537</v>
      </c>
      <c r="L203" s="809" t="s">
        <v>10537</v>
      </c>
      <c r="M203" s="806" t="s">
        <v>10538</v>
      </c>
      <c r="N203" s="806" t="s">
        <v>10539</v>
      </c>
      <c r="O203" s="811">
        <v>45881.0</v>
      </c>
      <c r="P203" s="786">
        <v>45895.0</v>
      </c>
      <c r="Q203" s="76" t="s">
        <v>143</v>
      </c>
      <c r="R203" s="83"/>
      <c r="S203" s="83"/>
      <c r="T203" s="83"/>
      <c r="U203" s="83"/>
      <c r="V203" s="83"/>
      <c r="X203" s="83"/>
      <c r="Y203" s="74"/>
      <c r="Z203" s="792"/>
      <c r="AA203" s="166"/>
      <c r="AB203" s="76"/>
      <c r="AC203" s="83"/>
      <c r="AD203" s="76"/>
      <c r="AE203" s="76"/>
      <c r="AF203" s="88"/>
    </row>
    <row r="204" ht="22.5" customHeight="1">
      <c r="A204" s="76" t="s">
        <v>9941</v>
      </c>
      <c r="B204" s="74"/>
      <c r="C204" s="76" t="s">
        <v>9213</v>
      </c>
      <c r="D204" s="76" t="s">
        <v>83</v>
      </c>
      <c r="E204" s="76" t="s">
        <v>125</v>
      </c>
      <c r="F204" s="76">
        <v>200.0</v>
      </c>
      <c r="G204" s="78">
        <v>46083.0</v>
      </c>
      <c r="H204" s="806">
        <v>9757.0</v>
      </c>
      <c r="I204" s="806" t="s">
        <v>10546</v>
      </c>
      <c r="J204" s="807" t="s">
        <v>10547</v>
      </c>
      <c r="K204" s="808" t="s">
        <v>10548</v>
      </c>
      <c r="L204" s="809" t="s">
        <v>10548</v>
      </c>
      <c r="M204" s="806" t="s">
        <v>8370</v>
      </c>
      <c r="N204" s="806" t="s">
        <v>10549</v>
      </c>
      <c r="O204" s="811">
        <v>45888.0</v>
      </c>
      <c r="P204" s="786">
        <v>45902.0</v>
      </c>
      <c r="Q204" s="76" t="s">
        <v>95</v>
      </c>
      <c r="R204" s="83"/>
      <c r="S204" s="83"/>
      <c r="T204" s="83"/>
      <c r="U204" s="83"/>
      <c r="V204" s="83"/>
      <c r="X204" s="83"/>
      <c r="Y204" s="74"/>
      <c r="Z204" s="792"/>
      <c r="AA204" s="166"/>
      <c r="AB204" s="76"/>
      <c r="AC204" s="83"/>
      <c r="AD204" s="76"/>
      <c r="AE204" s="76"/>
      <c r="AF204" s="88"/>
    </row>
    <row r="205" ht="22.5" customHeight="1">
      <c r="A205" s="76" t="s">
        <v>9941</v>
      </c>
      <c r="B205" s="74"/>
      <c r="C205" s="76" t="s">
        <v>9213</v>
      </c>
      <c r="D205" s="76" t="s">
        <v>83</v>
      </c>
      <c r="E205" s="76" t="s">
        <v>125</v>
      </c>
      <c r="F205" s="76">
        <v>201.0</v>
      </c>
      <c r="G205" s="78">
        <v>46083.0</v>
      </c>
      <c r="H205" s="806">
        <v>9760.0</v>
      </c>
      <c r="I205" s="822" t="s">
        <v>10555</v>
      </c>
      <c r="J205" s="807" t="s">
        <v>10556</v>
      </c>
      <c r="K205" s="808" t="s">
        <v>10557</v>
      </c>
      <c r="L205" s="809" t="s">
        <v>10557</v>
      </c>
      <c r="M205" s="806" t="s">
        <v>10558</v>
      </c>
      <c r="N205" s="806" t="s">
        <v>10558</v>
      </c>
      <c r="O205" s="811">
        <v>45889.0</v>
      </c>
      <c r="P205" s="786">
        <v>45903.0</v>
      </c>
      <c r="Q205" s="76" t="s">
        <v>124</v>
      </c>
      <c r="R205" s="83"/>
      <c r="S205" s="83"/>
      <c r="T205" s="83"/>
      <c r="U205" s="83"/>
      <c r="V205" s="83"/>
      <c r="X205" s="83"/>
      <c r="Y205" s="74"/>
      <c r="Z205" s="792"/>
      <c r="AA205" s="166"/>
      <c r="AB205" s="76"/>
      <c r="AC205" s="83"/>
      <c r="AD205" s="76"/>
      <c r="AE205" s="76"/>
      <c r="AF205" s="88"/>
    </row>
    <row r="206" ht="22.5" customHeight="1">
      <c r="A206" s="76" t="s">
        <v>9941</v>
      </c>
      <c r="B206" s="74"/>
      <c r="C206" s="76" t="s">
        <v>9213</v>
      </c>
      <c r="D206" s="76" t="s">
        <v>83</v>
      </c>
      <c r="E206" s="76" t="s">
        <v>125</v>
      </c>
      <c r="F206" s="76">
        <v>202.0</v>
      </c>
      <c r="G206" s="78">
        <v>46083.0</v>
      </c>
      <c r="H206" s="806">
        <v>9814.0</v>
      </c>
      <c r="I206" s="806" t="s">
        <v>10567</v>
      </c>
      <c r="J206" s="807" t="s">
        <v>10568</v>
      </c>
      <c r="K206" s="808" t="s">
        <v>10569</v>
      </c>
      <c r="L206" s="809" t="s">
        <v>10569</v>
      </c>
      <c r="M206" s="806" t="s">
        <v>10570</v>
      </c>
      <c r="N206" s="806" t="s">
        <v>10571</v>
      </c>
      <c r="O206" s="811">
        <v>45902.0</v>
      </c>
      <c r="P206" s="786">
        <v>45916.0</v>
      </c>
      <c r="Q206" s="76" t="s">
        <v>86</v>
      </c>
      <c r="R206" s="83"/>
      <c r="S206" s="83"/>
      <c r="T206" s="83"/>
      <c r="U206" s="83"/>
      <c r="V206" s="83"/>
      <c r="X206" s="83"/>
      <c r="Y206" s="74"/>
      <c r="Z206" s="792"/>
      <c r="AA206" s="166"/>
      <c r="AB206" s="76"/>
      <c r="AC206" s="83"/>
      <c r="AD206" s="76"/>
      <c r="AE206" s="76"/>
      <c r="AF206" s="88"/>
    </row>
    <row r="207" ht="22.5" customHeight="1">
      <c r="A207" s="76" t="s">
        <v>9941</v>
      </c>
      <c r="B207" s="74"/>
      <c r="C207" s="76" t="s">
        <v>9213</v>
      </c>
      <c r="D207" s="76" t="s">
        <v>83</v>
      </c>
      <c r="E207" s="76" t="s">
        <v>125</v>
      </c>
      <c r="F207" s="76">
        <v>203.0</v>
      </c>
      <c r="G207" s="78">
        <v>46083.0</v>
      </c>
      <c r="H207" s="806">
        <v>9820.0</v>
      </c>
      <c r="I207" s="806" t="s">
        <v>10581</v>
      </c>
      <c r="J207" s="807" t="s">
        <v>10582</v>
      </c>
      <c r="K207" s="808" t="s">
        <v>10583</v>
      </c>
      <c r="L207" s="809" t="s">
        <v>10583</v>
      </c>
      <c r="M207" s="806" t="s">
        <v>10584</v>
      </c>
      <c r="N207" s="806" t="s">
        <v>10585</v>
      </c>
      <c r="O207" s="811">
        <v>45904.0</v>
      </c>
      <c r="P207" s="786">
        <v>45979.0</v>
      </c>
      <c r="Q207" s="76" t="s">
        <v>143</v>
      </c>
      <c r="R207" s="83"/>
      <c r="S207" s="83"/>
      <c r="T207" s="83"/>
      <c r="U207" s="83"/>
      <c r="V207" s="83"/>
      <c r="X207" s="83"/>
      <c r="Y207" s="74"/>
      <c r="Z207" s="792"/>
      <c r="AA207" s="166"/>
      <c r="AB207" s="76"/>
      <c r="AC207" s="83"/>
      <c r="AD207" s="76"/>
      <c r="AE207" s="76"/>
      <c r="AF207" s="88"/>
    </row>
    <row r="208" ht="22.5" customHeight="1">
      <c r="A208" s="76" t="s">
        <v>9941</v>
      </c>
      <c r="B208" s="74"/>
      <c r="C208" s="76" t="s">
        <v>9213</v>
      </c>
      <c r="D208" s="76" t="s">
        <v>83</v>
      </c>
      <c r="E208" s="76" t="s">
        <v>125</v>
      </c>
      <c r="F208" s="76">
        <v>204.0</v>
      </c>
      <c r="G208" s="78">
        <v>46083.0</v>
      </c>
      <c r="H208" s="806">
        <v>9832.0</v>
      </c>
      <c r="I208" s="806" t="s">
        <v>10593</v>
      </c>
      <c r="J208" s="807" t="s">
        <v>10595</v>
      </c>
      <c r="K208" s="808" t="s">
        <v>10596</v>
      </c>
      <c r="L208" s="809" t="s">
        <v>10596</v>
      </c>
      <c r="M208" s="806" t="s">
        <v>10597</v>
      </c>
      <c r="N208" s="806" t="s">
        <v>10597</v>
      </c>
      <c r="O208" s="811">
        <v>45907.0</v>
      </c>
      <c r="P208" s="786">
        <v>45921.0</v>
      </c>
      <c r="Q208" s="76" t="s">
        <v>900</v>
      </c>
      <c r="R208" s="83"/>
      <c r="S208" s="83"/>
      <c r="T208" s="83"/>
      <c r="U208" s="83"/>
      <c r="V208" s="83"/>
      <c r="X208" s="83"/>
      <c r="Y208" s="74"/>
      <c r="Z208" s="792"/>
      <c r="AA208" s="166"/>
      <c r="AB208" s="76"/>
      <c r="AC208" s="83"/>
      <c r="AD208" s="76"/>
      <c r="AE208" s="76"/>
      <c r="AF208" s="88"/>
    </row>
    <row r="209" ht="22.5" customHeight="1">
      <c r="A209" s="76" t="s">
        <v>9941</v>
      </c>
      <c r="B209" s="74"/>
      <c r="C209" s="76" t="s">
        <v>9213</v>
      </c>
      <c r="D209" s="76" t="s">
        <v>83</v>
      </c>
      <c r="E209" s="76" t="s">
        <v>125</v>
      </c>
      <c r="F209" s="76">
        <v>205.0</v>
      </c>
      <c r="G209" s="78">
        <v>46083.0</v>
      </c>
      <c r="H209" s="806">
        <v>9833.0</v>
      </c>
      <c r="I209" s="806" t="s">
        <v>10599</v>
      </c>
      <c r="J209" s="807" t="s">
        <v>10601</v>
      </c>
      <c r="K209" s="808" t="s">
        <v>10602</v>
      </c>
      <c r="L209" s="809" t="s">
        <v>10602</v>
      </c>
      <c r="M209" s="806" t="s">
        <v>10603</v>
      </c>
      <c r="N209" s="806" t="s">
        <v>10603</v>
      </c>
      <c r="O209" s="811">
        <v>45907.0</v>
      </c>
      <c r="P209" s="786">
        <v>45921.0</v>
      </c>
      <c r="Q209" s="76" t="s">
        <v>304</v>
      </c>
      <c r="R209" s="83"/>
      <c r="S209" s="83"/>
      <c r="T209" s="83"/>
      <c r="U209" s="83"/>
      <c r="V209" s="83"/>
      <c r="X209" s="83"/>
      <c r="Y209" s="74"/>
      <c r="Z209" s="792"/>
      <c r="AA209" s="166"/>
      <c r="AB209" s="76"/>
      <c r="AC209" s="83"/>
      <c r="AD209" s="76"/>
      <c r="AE209" s="76"/>
      <c r="AF209" s="88"/>
    </row>
    <row r="210" ht="22.5" customHeight="1">
      <c r="A210" s="76" t="s">
        <v>9941</v>
      </c>
      <c r="B210" s="74"/>
      <c r="C210" s="76" t="s">
        <v>9213</v>
      </c>
      <c r="D210" s="76" t="s">
        <v>83</v>
      </c>
      <c r="E210" s="76" t="s">
        <v>125</v>
      </c>
      <c r="F210" s="76">
        <v>206.0</v>
      </c>
      <c r="G210" s="78">
        <v>46083.0</v>
      </c>
      <c r="H210" s="806">
        <v>9840.0</v>
      </c>
      <c r="I210" s="806" t="s">
        <v>10604</v>
      </c>
      <c r="J210" s="807" t="s">
        <v>10605</v>
      </c>
      <c r="K210" s="808" t="s">
        <v>10606</v>
      </c>
      <c r="L210" s="809" t="s">
        <v>10606</v>
      </c>
      <c r="M210" s="806" t="s">
        <v>10607</v>
      </c>
      <c r="N210" s="806" t="s">
        <v>10607</v>
      </c>
      <c r="O210" s="811">
        <v>45908.0</v>
      </c>
      <c r="P210" s="786">
        <v>45922.0</v>
      </c>
      <c r="Q210" s="76" t="s">
        <v>8153</v>
      </c>
      <c r="R210" s="83"/>
      <c r="S210" s="83"/>
      <c r="T210" s="83"/>
      <c r="U210" s="83"/>
      <c r="V210" s="83"/>
      <c r="X210" s="83"/>
      <c r="Y210" s="74"/>
      <c r="Z210" s="792"/>
      <c r="AA210" s="166"/>
      <c r="AB210" s="76"/>
      <c r="AC210" s="83"/>
      <c r="AD210" s="76"/>
      <c r="AE210" s="76"/>
      <c r="AF210" s="88"/>
    </row>
    <row r="211" ht="22.5" customHeight="1">
      <c r="A211" s="76" t="s">
        <v>9941</v>
      </c>
      <c r="B211" s="74"/>
      <c r="C211" s="76" t="s">
        <v>9213</v>
      </c>
      <c r="D211" s="76" t="s">
        <v>83</v>
      </c>
      <c r="E211" s="76" t="s">
        <v>125</v>
      </c>
      <c r="F211" s="76">
        <v>207.0</v>
      </c>
      <c r="G211" s="78">
        <v>46083.0</v>
      </c>
      <c r="H211" s="806">
        <v>9853.0</v>
      </c>
      <c r="I211" s="806" t="s">
        <v>10609</v>
      </c>
      <c r="J211" s="807" t="s">
        <v>10610</v>
      </c>
      <c r="K211" s="808" t="s">
        <v>10611</v>
      </c>
      <c r="L211" s="809" t="s">
        <v>10611</v>
      </c>
      <c r="M211" s="806" t="s">
        <v>10612</v>
      </c>
      <c r="N211" s="806" t="s">
        <v>10613</v>
      </c>
      <c r="O211" s="811">
        <v>45913.0</v>
      </c>
      <c r="P211" s="786">
        <v>45927.0</v>
      </c>
      <c r="Q211" s="76" t="s">
        <v>7866</v>
      </c>
      <c r="R211" s="83"/>
      <c r="S211" s="83"/>
      <c r="T211" s="83"/>
      <c r="U211" s="83"/>
      <c r="V211" s="83"/>
      <c r="X211" s="83"/>
      <c r="Y211" s="74"/>
      <c r="Z211" s="792"/>
      <c r="AA211" s="166"/>
      <c r="AB211" s="76"/>
      <c r="AC211" s="83"/>
      <c r="AD211" s="76"/>
      <c r="AE211" s="76"/>
      <c r="AF211" s="88"/>
    </row>
    <row r="212" ht="22.5" customHeight="1">
      <c r="A212" s="76" t="s">
        <v>9941</v>
      </c>
      <c r="B212" s="74"/>
      <c r="C212" s="76" t="s">
        <v>9213</v>
      </c>
      <c r="D212" s="76" t="s">
        <v>83</v>
      </c>
      <c r="E212" s="76" t="s">
        <v>125</v>
      </c>
      <c r="F212" s="76">
        <v>208.0</v>
      </c>
      <c r="G212" s="78">
        <v>46083.0</v>
      </c>
      <c r="H212" s="806">
        <v>9929.0</v>
      </c>
      <c r="I212" s="806" t="s">
        <v>10616</v>
      </c>
      <c r="J212" s="807" t="s">
        <v>10617</v>
      </c>
      <c r="K212" s="808" t="s">
        <v>10618</v>
      </c>
      <c r="L212" s="809" t="s">
        <v>10618</v>
      </c>
      <c r="M212" s="806" t="s">
        <v>10619</v>
      </c>
      <c r="N212" s="806" t="s">
        <v>10619</v>
      </c>
      <c r="O212" s="811">
        <v>45933.0</v>
      </c>
      <c r="P212" s="786">
        <v>45947.0</v>
      </c>
      <c r="Q212" s="76" t="s">
        <v>124</v>
      </c>
      <c r="R212" s="83"/>
      <c r="S212" s="83"/>
      <c r="T212" s="83"/>
      <c r="U212" s="83"/>
      <c r="V212" s="83"/>
      <c r="X212" s="83"/>
      <c r="Y212" s="74"/>
      <c r="Z212" s="792"/>
      <c r="AA212" s="166"/>
      <c r="AB212" s="76"/>
      <c r="AC212" s="83"/>
      <c r="AD212" s="76"/>
      <c r="AE212" s="76"/>
      <c r="AF212" s="88"/>
    </row>
    <row r="213" ht="22.5" customHeight="1">
      <c r="A213" s="76" t="s">
        <v>9941</v>
      </c>
      <c r="B213" s="74"/>
      <c r="C213" s="76" t="s">
        <v>9213</v>
      </c>
      <c r="D213" s="76" t="s">
        <v>83</v>
      </c>
      <c r="E213" s="76" t="s">
        <v>125</v>
      </c>
      <c r="F213" s="76">
        <v>209.0</v>
      </c>
      <c r="G213" s="78">
        <v>46083.0</v>
      </c>
      <c r="H213" s="806">
        <v>9957.0</v>
      </c>
      <c r="I213" s="806" t="s">
        <v>10622</v>
      </c>
      <c r="J213" s="807" t="s">
        <v>10623</v>
      </c>
      <c r="K213" s="808" t="s">
        <v>10624</v>
      </c>
      <c r="L213" s="809" t="s">
        <v>10624</v>
      </c>
      <c r="M213" s="813"/>
      <c r="N213" s="806" t="s">
        <v>10625</v>
      </c>
      <c r="O213" s="811">
        <v>45942.0</v>
      </c>
      <c r="P213" s="786">
        <v>45956.0</v>
      </c>
      <c r="Q213" s="76" t="s">
        <v>124</v>
      </c>
      <c r="R213" s="83"/>
      <c r="S213" s="83"/>
      <c r="T213" s="83"/>
      <c r="U213" s="83"/>
      <c r="V213" s="83"/>
      <c r="X213" s="83"/>
      <c r="Y213" s="74"/>
      <c r="Z213" s="792"/>
      <c r="AA213" s="166"/>
      <c r="AB213" s="76"/>
      <c r="AC213" s="83"/>
      <c r="AD213" s="76"/>
      <c r="AE213" s="76"/>
      <c r="AF213" s="88"/>
    </row>
    <row r="214" ht="22.5" customHeight="1">
      <c r="A214" s="76" t="s">
        <v>9941</v>
      </c>
      <c r="B214" s="74"/>
      <c r="C214" s="76" t="s">
        <v>9213</v>
      </c>
      <c r="D214" s="76" t="s">
        <v>83</v>
      </c>
      <c r="E214" s="76" t="s">
        <v>125</v>
      </c>
      <c r="F214" s="76">
        <v>210.0</v>
      </c>
      <c r="G214" s="78">
        <v>46083.0</v>
      </c>
      <c r="H214" s="806">
        <v>9976.0</v>
      </c>
      <c r="I214" s="806" t="s">
        <v>10629</v>
      </c>
      <c r="J214" s="807" t="s">
        <v>10631</v>
      </c>
      <c r="K214" s="808" t="s">
        <v>10632</v>
      </c>
      <c r="L214" s="809" t="s">
        <v>10632</v>
      </c>
      <c r="M214" s="806" t="s">
        <v>10289</v>
      </c>
      <c r="N214" s="806" t="s">
        <v>10289</v>
      </c>
      <c r="O214" s="811">
        <v>45947.0</v>
      </c>
      <c r="P214" s="786">
        <v>45961.0</v>
      </c>
      <c r="Q214" s="76" t="s">
        <v>479</v>
      </c>
      <c r="R214" s="83"/>
      <c r="S214" s="83"/>
      <c r="T214" s="83"/>
      <c r="U214" s="83"/>
      <c r="V214" s="83"/>
      <c r="X214" s="83"/>
      <c r="Y214" s="74"/>
      <c r="Z214" s="792"/>
      <c r="AA214" s="166"/>
      <c r="AB214" s="76"/>
      <c r="AC214" s="83"/>
      <c r="AD214" s="76"/>
      <c r="AE214" s="76"/>
      <c r="AF214" s="88"/>
    </row>
    <row r="215" ht="22.5" customHeight="1">
      <c r="A215" s="76" t="s">
        <v>9941</v>
      </c>
      <c r="B215" s="74"/>
      <c r="C215" s="76" t="s">
        <v>9213</v>
      </c>
      <c r="D215" s="76" t="s">
        <v>83</v>
      </c>
      <c r="E215" s="76" t="s">
        <v>125</v>
      </c>
      <c r="F215" s="76">
        <v>211.0</v>
      </c>
      <c r="G215" s="78">
        <v>46083.0</v>
      </c>
      <c r="H215" s="806">
        <v>9994.0</v>
      </c>
      <c r="I215" s="806" t="s">
        <v>10634</v>
      </c>
      <c r="J215" s="807" t="s">
        <v>10635</v>
      </c>
      <c r="K215" s="808" t="s">
        <v>10636</v>
      </c>
      <c r="L215" s="809" t="s">
        <v>10636</v>
      </c>
      <c r="M215" s="806" t="s">
        <v>10637</v>
      </c>
      <c r="N215" s="806" t="s">
        <v>10638</v>
      </c>
      <c r="O215" s="811">
        <v>45951.0</v>
      </c>
      <c r="P215" s="786">
        <v>45965.0</v>
      </c>
      <c r="Q215" s="76" t="s">
        <v>124</v>
      </c>
      <c r="R215" s="83"/>
      <c r="S215" s="83"/>
      <c r="T215" s="83"/>
      <c r="U215" s="83"/>
      <c r="V215" s="83"/>
      <c r="X215" s="83"/>
      <c r="Y215" s="74"/>
      <c r="Z215" s="792"/>
      <c r="AA215" s="166"/>
      <c r="AB215" s="76"/>
      <c r="AC215" s="83"/>
      <c r="AD215" s="76"/>
      <c r="AE215" s="76"/>
      <c r="AF215" s="88"/>
    </row>
    <row r="216" ht="22.5" customHeight="1">
      <c r="A216" s="76" t="s">
        <v>9941</v>
      </c>
      <c r="B216" s="74"/>
      <c r="C216" s="76" t="s">
        <v>9213</v>
      </c>
      <c r="D216" s="76" t="s">
        <v>83</v>
      </c>
      <c r="E216" s="76" t="s">
        <v>125</v>
      </c>
      <c r="F216" s="76">
        <v>212.0</v>
      </c>
      <c r="G216" s="78">
        <v>46083.0</v>
      </c>
      <c r="H216" s="806">
        <v>10004.0</v>
      </c>
      <c r="I216" s="806" t="s">
        <v>10639</v>
      </c>
      <c r="J216" s="807" t="s">
        <v>10170</v>
      </c>
      <c r="K216" s="808" t="s">
        <v>10171</v>
      </c>
      <c r="L216" s="809" t="s">
        <v>10171</v>
      </c>
      <c r="M216" s="806" t="s">
        <v>10640</v>
      </c>
      <c r="N216" s="806" t="s">
        <v>10640</v>
      </c>
      <c r="O216" s="811">
        <v>45953.0</v>
      </c>
      <c r="P216" s="786">
        <v>45967.0</v>
      </c>
      <c r="Q216" s="76" t="s">
        <v>829</v>
      </c>
      <c r="R216" s="83"/>
      <c r="S216" s="83"/>
      <c r="T216" s="83"/>
      <c r="U216" s="83"/>
      <c r="V216" s="83"/>
      <c r="X216" s="83"/>
      <c r="Y216" s="74"/>
      <c r="Z216" s="792"/>
      <c r="AA216" s="166"/>
      <c r="AB216" s="76"/>
      <c r="AC216" s="83"/>
      <c r="AD216" s="76"/>
      <c r="AE216" s="76"/>
      <c r="AF216" s="88"/>
    </row>
    <row r="217" ht="22.5" customHeight="1">
      <c r="A217" s="76" t="s">
        <v>9941</v>
      </c>
      <c r="B217" s="74"/>
      <c r="C217" s="76" t="s">
        <v>9213</v>
      </c>
      <c r="D217" s="76" t="s">
        <v>83</v>
      </c>
      <c r="E217" s="76" t="s">
        <v>125</v>
      </c>
      <c r="F217" s="76">
        <v>213.0</v>
      </c>
      <c r="G217" s="78">
        <v>46083.0</v>
      </c>
      <c r="H217" s="806">
        <v>10016.0</v>
      </c>
      <c r="I217" s="806" t="s">
        <v>10644</v>
      </c>
      <c r="J217" s="807" t="s">
        <v>10060</v>
      </c>
      <c r="K217" s="808" t="s">
        <v>10061</v>
      </c>
      <c r="L217" s="809" t="s">
        <v>10060</v>
      </c>
      <c r="M217" s="806" t="s">
        <v>10645</v>
      </c>
      <c r="N217" s="806" t="s">
        <v>10646</v>
      </c>
      <c r="O217" s="811">
        <v>45955.0</v>
      </c>
      <c r="P217" s="786">
        <v>45969.0</v>
      </c>
      <c r="Q217" s="76" t="s">
        <v>8292</v>
      </c>
      <c r="R217" s="83"/>
      <c r="S217" s="83"/>
      <c r="T217" s="83"/>
      <c r="U217" s="83"/>
      <c r="V217" s="83"/>
      <c r="X217" s="83"/>
      <c r="Y217" s="74"/>
      <c r="Z217" s="792"/>
      <c r="AA217" s="166"/>
      <c r="AB217" s="76"/>
      <c r="AC217" s="83"/>
      <c r="AD217" s="76"/>
      <c r="AE217" s="76"/>
      <c r="AF217" s="88"/>
    </row>
    <row r="218" ht="22.5" customHeight="1">
      <c r="A218" s="76" t="s">
        <v>9941</v>
      </c>
      <c r="B218" s="74"/>
      <c r="C218" s="76" t="s">
        <v>9213</v>
      </c>
      <c r="D218" s="76" t="s">
        <v>83</v>
      </c>
      <c r="E218" s="76" t="s">
        <v>125</v>
      </c>
      <c r="F218" s="76">
        <v>214.0</v>
      </c>
      <c r="G218" s="78">
        <v>46083.0</v>
      </c>
      <c r="H218" s="806">
        <v>10043.0</v>
      </c>
      <c r="I218" s="806" t="s">
        <v>10647</v>
      </c>
      <c r="J218" s="807" t="s">
        <v>10648</v>
      </c>
      <c r="K218" s="808" t="s">
        <v>10649</v>
      </c>
      <c r="L218" s="809" t="s">
        <v>10649</v>
      </c>
      <c r="M218" s="806" t="s">
        <v>10650</v>
      </c>
      <c r="N218" s="813"/>
      <c r="O218" s="811">
        <v>45959.0</v>
      </c>
      <c r="P218" s="786">
        <v>45973.0</v>
      </c>
      <c r="Q218" s="76" t="s">
        <v>124</v>
      </c>
      <c r="R218" s="83"/>
      <c r="S218" s="83"/>
      <c r="T218" s="83"/>
      <c r="U218" s="83"/>
      <c r="V218" s="83"/>
      <c r="X218" s="83"/>
      <c r="Y218" s="74"/>
      <c r="Z218" s="792"/>
      <c r="AA218" s="166"/>
      <c r="AB218" s="76"/>
      <c r="AC218" s="83"/>
      <c r="AD218" s="76"/>
      <c r="AE218" s="76"/>
      <c r="AF218" s="88"/>
    </row>
    <row r="219" ht="22.5" customHeight="1">
      <c r="A219" s="76" t="s">
        <v>9941</v>
      </c>
      <c r="B219" s="74"/>
      <c r="C219" s="76" t="s">
        <v>9213</v>
      </c>
      <c r="D219" s="76" t="s">
        <v>83</v>
      </c>
      <c r="E219" s="76" t="s">
        <v>125</v>
      </c>
      <c r="F219" s="76">
        <v>215.0</v>
      </c>
      <c r="G219" s="78">
        <v>46083.0</v>
      </c>
      <c r="H219" s="806">
        <v>10069.0</v>
      </c>
      <c r="I219" s="806" t="s">
        <v>10654</v>
      </c>
      <c r="J219" s="807" t="s">
        <v>10131</v>
      </c>
      <c r="K219" s="808" t="s">
        <v>10132</v>
      </c>
      <c r="L219" s="809" t="s">
        <v>10655</v>
      </c>
      <c r="M219" s="806" t="s">
        <v>10656</v>
      </c>
      <c r="N219" s="806" t="s">
        <v>10657</v>
      </c>
      <c r="O219" s="811">
        <v>45964.0</v>
      </c>
      <c r="P219" s="786">
        <v>45978.0</v>
      </c>
      <c r="Q219" s="76" t="s">
        <v>124</v>
      </c>
      <c r="R219" s="83"/>
      <c r="S219" s="83"/>
      <c r="T219" s="83"/>
      <c r="U219" s="83"/>
      <c r="V219" s="83"/>
      <c r="X219" s="83"/>
      <c r="Y219" s="74"/>
      <c r="Z219" s="792"/>
      <c r="AA219" s="166"/>
      <c r="AB219" s="76"/>
      <c r="AC219" s="83"/>
      <c r="AD219" s="76"/>
      <c r="AE219" s="76"/>
      <c r="AF219" s="88"/>
    </row>
    <row r="220" ht="22.5" customHeight="1">
      <c r="A220" s="76" t="s">
        <v>9941</v>
      </c>
      <c r="B220" s="74"/>
      <c r="C220" s="76" t="s">
        <v>9213</v>
      </c>
      <c r="D220" s="76" t="s">
        <v>83</v>
      </c>
      <c r="E220" s="76" t="s">
        <v>125</v>
      </c>
      <c r="F220" s="76">
        <v>216.0</v>
      </c>
      <c r="G220" s="78">
        <v>46083.0</v>
      </c>
      <c r="H220" s="806">
        <v>10092.0</v>
      </c>
      <c r="I220" s="806" t="s">
        <v>10660</v>
      </c>
      <c r="J220" s="807" t="s">
        <v>10661</v>
      </c>
      <c r="K220" s="808" t="s">
        <v>10662</v>
      </c>
      <c r="L220" s="809" t="s">
        <v>10663</v>
      </c>
      <c r="M220" s="806" t="s">
        <v>10664</v>
      </c>
      <c r="N220" s="806" t="s">
        <v>10664</v>
      </c>
      <c r="O220" s="811">
        <v>45971.0</v>
      </c>
      <c r="P220" s="786">
        <v>45985.0</v>
      </c>
      <c r="Q220" s="76" t="s">
        <v>143</v>
      </c>
      <c r="R220" s="83"/>
      <c r="S220" s="83"/>
      <c r="T220" s="83"/>
      <c r="U220" s="83"/>
      <c r="V220" s="83"/>
      <c r="X220" s="83"/>
      <c r="Y220" s="74"/>
      <c r="Z220" s="792"/>
      <c r="AA220" s="166"/>
      <c r="AB220" s="76"/>
      <c r="AC220" s="83"/>
      <c r="AD220" s="76"/>
      <c r="AE220" s="76"/>
      <c r="AF220" s="88"/>
    </row>
    <row r="221" ht="22.5" customHeight="1">
      <c r="A221" s="76" t="s">
        <v>9941</v>
      </c>
      <c r="B221" s="74"/>
      <c r="C221" s="76" t="s">
        <v>9213</v>
      </c>
      <c r="D221" s="76" t="s">
        <v>83</v>
      </c>
      <c r="E221" s="76" t="s">
        <v>125</v>
      </c>
      <c r="F221" s="76">
        <v>217.0</v>
      </c>
      <c r="G221" s="78">
        <v>46083.0</v>
      </c>
      <c r="H221" s="806">
        <v>10108.0</v>
      </c>
      <c r="I221" s="806" t="s">
        <v>10668</v>
      </c>
      <c r="J221" s="807" t="s">
        <v>10669</v>
      </c>
      <c r="K221" s="808" t="s">
        <v>10670</v>
      </c>
      <c r="L221" s="809" t="s">
        <v>10670</v>
      </c>
      <c r="M221" s="806" t="s">
        <v>10671</v>
      </c>
      <c r="N221" s="806" t="s">
        <v>10671</v>
      </c>
      <c r="O221" s="811">
        <v>45974.0</v>
      </c>
      <c r="P221" s="786">
        <v>45988.0</v>
      </c>
      <c r="Q221" s="76" t="s">
        <v>143</v>
      </c>
      <c r="R221" s="83"/>
      <c r="S221" s="83"/>
      <c r="T221" s="83"/>
      <c r="U221" s="83"/>
      <c r="V221" s="83"/>
      <c r="X221" s="83"/>
      <c r="Y221" s="74"/>
      <c r="Z221" s="792"/>
      <c r="AA221" s="166"/>
      <c r="AB221" s="76"/>
      <c r="AC221" s="83"/>
      <c r="AD221" s="76"/>
      <c r="AE221" s="76"/>
      <c r="AF221" s="88"/>
    </row>
    <row r="222" ht="22.5" customHeight="1">
      <c r="A222" s="76" t="s">
        <v>9941</v>
      </c>
      <c r="B222" s="74"/>
      <c r="C222" s="76" t="s">
        <v>9213</v>
      </c>
      <c r="D222" s="76" t="s">
        <v>83</v>
      </c>
      <c r="E222" s="76" t="s">
        <v>125</v>
      </c>
      <c r="F222" s="76">
        <v>218.0</v>
      </c>
      <c r="G222" s="78">
        <v>46083.0</v>
      </c>
      <c r="H222" s="806">
        <v>10119.0</v>
      </c>
      <c r="I222" s="806" t="s">
        <v>10676</v>
      </c>
      <c r="J222" s="807" t="s">
        <v>10677</v>
      </c>
      <c r="K222" s="808" t="s">
        <v>10677</v>
      </c>
      <c r="L222" s="809" t="s">
        <v>10677</v>
      </c>
      <c r="M222" s="806" t="s">
        <v>10678</v>
      </c>
      <c r="N222" s="806" t="s">
        <v>10678</v>
      </c>
      <c r="O222" s="811">
        <v>45977.0</v>
      </c>
      <c r="P222" s="786">
        <v>45991.0</v>
      </c>
      <c r="Q222" s="76" t="s">
        <v>461</v>
      </c>
      <c r="R222" s="83"/>
      <c r="S222" s="83"/>
      <c r="T222" s="83"/>
      <c r="U222" s="83"/>
      <c r="V222" s="83"/>
      <c r="X222" s="83"/>
      <c r="Y222" s="74"/>
      <c r="Z222" s="792"/>
      <c r="AA222" s="166"/>
      <c r="AB222" s="76"/>
      <c r="AC222" s="83"/>
      <c r="AD222" s="76"/>
      <c r="AE222" s="76"/>
      <c r="AF222" s="88"/>
    </row>
    <row r="223" ht="22.5" customHeight="1">
      <c r="A223" s="76" t="s">
        <v>9941</v>
      </c>
      <c r="B223" s="74"/>
      <c r="C223" s="76" t="s">
        <v>9213</v>
      </c>
      <c r="D223" s="76" t="s">
        <v>83</v>
      </c>
      <c r="E223" s="76" t="s">
        <v>125</v>
      </c>
      <c r="F223" s="76">
        <v>219.0</v>
      </c>
      <c r="G223" s="78">
        <v>46083.0</v>
      </c>
      <c r="H223" s="806">
        <v>10126.0</v>
      </c>
      <c r="I223" s="806" t="s">
        <v>10680</v>
      </c>
      <c r="J223" s="807" t="s">
        <v>10681</v>
      </c>
      <c r="K223" s="808" t="s">
        <v>10682</v>
      </c>
      <c r="L223" s="809" t="s">
        <v>10682</v>
      </c>
      <c r="M223" s="806" t="s">
        <v>10684</v>
      </c>
      <c r="N223" s="806" t="s">
        <v>10684</v>
      </c>
      <c r="O223" s="811">
        <v>45978.0</v>
      </c>
      <c r="P223" s="786">
        <v>45992.0</v>
      </c>
      <c r="Q223" s="76" t="s">
        <v>86</v>
      </c>
      <c r="R223" s="83"/>
      <c r="S223" s="83"/>
      <c r="T223" s="83"/>
      <c r="U223" s="83"/>
      <c r="V223" s="83"/>
      <c r="X223" s="83"/>
      <c r="Y223" s="74"/>
      <c r="Z223" s="792"/>
      <c r="AA223" s="166"/>
      <c r="AB223" s="76"/>
      <c r="AC223" s="83"/>
      <c r="AD223" s="76"/>
      <c r="AE223" s="76"/>
      <c r="AF223" s="88"/>
    </row>
    <row r="224" ht="22.5" customHeight="1">
      <c r="A224" s="76" t="s">
        <v>9941</v>
      </c>
      <c r="B224" s="74"/>
      <c r="C224" s="76" t="s">
        <v>9213</v>
      </c>
      <c r="D224" s="76" t="s">
        <v>83</v>
      </c>
      <c r="E224" s="76" t="s">
        <v>125</v>
      </c>
      <c r="F224" s="76">
        <v>220.0</v>
      </c>
      <c r="G224" s="78">
        <v>46083.0</v>
      </c>
      <c r="H224" s="806">
        <v>10129.0</v>
      </c>
      <c r="I224" s="806" t="s">
        <v>10687</v>
      </c>
      <c r="J224" s="807" t="s">
        <v>10614</v>
      </c>
      <c r="K224" s="808" t="s">
        <v>10614</v>
      </c>
      <c r="L224" s="809" t="s">
        <v>10614</v>
      </c>
      <c r="M224" s="806" t="s">
        <v>10689</v>
      </c>
      <c r="N224" s="806" t="s">
        <v>10691</v>
      </c>
      <c r="O224" s="811">
        <v>45979.0</v>
      </c>
      <c r="P224" s="786">
        <v>45993.0</v>
      </c>
      <c r="Q224" s="76" t="s">
        <v>98</v>
      </c>
      <c r="R224" s="83"/>
      <c r="S224" s="83"/>
      <c r="T224" s="83"/>
      <c r="U224" s="83"/>
      <c r="V224" s="83"/>
      <c r="X224" s="83"/>
      <c r="Y224" s="74"/>
      <c r="Z224" s="792"/>
      <c r="AA224" s="166"/>
      <c r="AB224" s="76"/>
      <c r="AC224" s="83"/>
      <c r="AD224" s="76"/>
      <c r="AE224" s="76"/>
      <c r="AF224" s="88"/>
    </row>
    <row r="225" ht="22.5" customHeight="1">
      <c r="A225" s="76" t="s">
        <v>9941</v>
      </c>
      <c r="B225" s="74"/>
      <c r="C225" s="76" t="s">
        <v>9213</v>
      </c>
      <c r="D225" s="76" t="s">
        <v>83</v>
      </c>
      <c r="E225" s="76" t="s">
        <v>125</v>
      </c>
      <c r="F225" s="76">
        <v>221.0</v>
      </c>
      <c r="G225" s="78">
        <v>46083.0</v>
      </c>
      <c r="H225" s="806">
        <v>10151.0</v>
      </c>
      <c r="I225" s="806" t="s">
        <v>10692</v>
      </c>
      <c r="J225" s="807" t="s">
        <v>10695</v>
      </c>
      <c r="K225" s="808" t="s">
        <v>3269</v>
      </c>
      <c r="L225" s="809" t="s">
        <v>3269</v>
      </c>
      <c r="M225" s="813"/>
      <c r="N225" s="806" t="s">
        <v>10696</v>
      </c>
      <c r="O225" s="811">
        <v>45984.0</v>
      </c>
      <c r="P225" s="786">
        <v>46018.0</v>
      </c>
      <c r="Q225" s="76" t="s">
        <v>7209</v>
      </c>
      <c r="R225" s="83"/>
      <c r="S225" s="83"/>
      <c r="T225" s="83"/>
      <c r="U225" s="83"/>
      <c r="V225" s="83"/>
      <c r="X225" s="83"/>
      <c r="Y225" s="74"/>
      <c r="Z225" s="792"/>
      <c r="AA225" s="166"/>
      <c r="AB225" s="76"/>
      <c r="AC225" s="83"/>
      <c r="AD225" s="76"/>
      <c r="AE225" s="76"/>
      <c r="AF225" s="88"/>
    </row>
    <row r="226" ht="22.5" customHeight="1">
      <c r="A226" s="76" t="s">
        <v>9941</v>
      </c>
      <c r="B226" s="74"/>
      <c r="C226" s="76" t="s">
        <v>9213</v>
      </c>
      <c r="D226" s="76" t="s">
        <v>83</v>
      </c>
      <c r="E226" s="76" t="s">
        <v>125</v>
      </c>
      <c r="F226" s="76">
        <v>222.0</v>
      </c>
      <c r="G226" s="78">
        <v>46083.0</v>
      </c>
      <c r="H226" s="806">
        <v>10152.0</v>
      </c>
      <c r="I226" s="806" t="s">
        <v>10698</v>
      </c>
      <c r="J226" s="807" t="s">
        <v>10699</v>
      </c>
      <c r="K226" s="808" t="s">
        <v>9382</v>
      </c>
      <c r="L226" s="809" t="s">
        <v>3269</v>
      </c>
      <c r="M226" s="813"/>
      <c r="N226" s="806" t="s">
        <v>10700</v>
      </c>
      <c r="O226" s="811">
        <v>45984.0</v>
      </c>
      <c r="P226" s="786">
        <v>45998.0</v>
      </c>
      <c r="Q226" s="76" t="s">
        <v>562</v>
      </c>
      <c r="R226" s="83"/>
      <c r="S226" s="83"/>
      <c r="T226" s="83"/>
      <c r="U226" s="83"/>
      <c r="V226" s="83"/>
      <c r="X226" s="83"/>
      <c r="Y226" s="74"/>
      <c r="Z226" s="792"/>
      <c r="AA226" s="166"/>
      <c r="AB226" s="76"/>
      <c r="AC226" s="83"/>
      <c r="AD226" s="76"/>
      <c r="AE226" s="76"/>
      <c r="AF226" s="88"/>
    </row>
    <row r="227" ht="22.5" customHeight="1">
      <c r="A227" s="76" t="s">
        <v>9941</v>
      </c>
      <c r="B227" s="74"/>
      <c r="C227" s="76" t="s">
        <v>9213</v>
      </c>
      <c r="D227" s="76" t="s">
        <v>83</v>
      </c>
      <c r="E227" s="76" t="s">
        <v>125</v>
      </c>
      <c r="F227" s="76">
        <v>223.0</v>
      </c>
      <c r="G227" s="78">
        <v>46083.0</v>
      </c>
      <c r="H227" s="806">
        <v>10293.0</v>
      </c>
      <c r="I227" s="806" t="s">
        <v>10701</v>
      </c>
      <c r="J227" s="807" t="s">
        <v>10702</v>
      </c>
      <c r="K227" s="808" t="s">
        <v>10703</v>
      </c>
      <c r="L227" s="809" t="s">
        <v>10703</v>
      </c>
      <c r="M227" s="806" t="s">
        <v>10704</v>
      </c>
      <c r="N227" s="806" t="s">
        <v>10704</v>
      </c>
      <c r="O227" s="811">
        <v>46001.0</v>
      </c>
      <c r="P227" s="786">
        <v>46015.0</v>
      </c>
      <c r="Q227" s="76" t="s">
        <v>213</v>
      </c>
      <c r="R227" s="83"/>
      <c r="S227" s="83"/>
      <c r="T227" s="83"/>
      <c r="U227" s="83"/>
      <c r="V227" s="83"/>
      <c r="X227" s="83"/>
      <c r="Y227" s="74"/>
      <c r="Z227" s="792"/>
      <c r="AA227" s="166"/>
      <c r="AB227" s="76"/>
      <c r="AC227" s="83"/>
      <c r="AD227" s="76"/>
      <c r="AE227" s="76"/>
      <c r="AF227" s="88"/>
    </row>
    <row r="228" ht="22.5" customHeight="1">
      <c r="A228" s="76" t="s">
        <v>9941</v>
      </c>
      <c r="B228" s="74"/>
      <c r="C228" s="76" t="s">
        <v>9213</v>
      </c>
      <c r="D228" s="76" t="s">
        <v>83</v>
      </c>
      <c r="E228" s="76" t="s">
        <v>125</v>
      </c>
      <c r="F228" s="76">
        <v>224.0</v>
      </c>
      <c r="G228" s="78">
        <v>46083.0</v>
      </c>
      <c r="H228" s="806">
        <v>10308.0</v>
      </c>
      <c r="I228" s="806" t="s">
        <v>10705</v>
      </c>
      <c r="J228" s="807" t="s">
        <v>10706</v>
      </c>
      <c r="K228" s="808" t="s">
        <v>10707</v>
      </c>
      <c r="L228" s="809" t="s">
        <v>10707</v>
      </c>
      <c r="M228" s="806" t="s">
        <v>10708</v>
      </c>
      <c r="N228" s="806" t="s">
        <v>10708</v>
      </c>
      <c r="O228" s="811">
        <v>46004.0</v>
      </c>
      <c r="P228" s="786">
        <v>46018.0</v>
      </c>
      <c r="Q228" s="76" t="s">
        <v>124</v>
      </c>
      <c r="R228" s="83"/>
      <c r="S228" s="83"/>
      <c r="T228" s="83"/>
      <c r="U228" s="83"/>
      <c r="V228" s="83"/>
      <c r="X228" s="83"/>
      <c r="Y228" s="74"/>
      <c r="Z228" s="792"/>
      <c r="AA228" s="166"/>
      <c r="AB228" s="76"/>
      <c r="AC228" s="83"/>
      <c r="AD228" s="76"/>
      <c r="AE228" s="76"/>
      <c r="AF228" s="88"/>
    </row>
    <row r="229" ht="22.5" customHeight="1">
      <c r="A229" s="76" t="s">
        <v>9837</v>
      </c>
      <c r="B229" s="74">
        <v>46083.0</v>
      </c>
      <c r="C229" s="76" t="s">
        <v>9213</v>
      </c>
      <c r="D229" s="76" t="s">
        <v>83</v>
      </c>
      <c r="E229" s="76" t="s">
        <v>125</v>
      </c>
      <c r="F229" s="76">
        <v>225.0</v>
      </c>
      <c r="G229" s="78">
        <v>46083.0</v>
      </c>
      <c r="H229" s="806"/>
      <c r="I229" s="822" t="s">
        <v>1686</v>
      </c>
      <c r="J229" s="823" t="s">
        <v>1687</v>
      </c>
      <c r="K229" s="824" t="s">
        <v>1688</v>
      </c>
      <c r="L229" s="809"/>
      <c r="M229" s="806"/>
      <c r="N229" s="806"/>
      <c r="O229" s="825">
        <v>45315.0</v>
      </c>
      <c r="P229" s="794">
        <v>45834.0</v>
      </c>
      <c r="Q229" s="76" t="s">
        <v>124</v>
      </c>
      <c r="R229" s="83" t="s">
        <v>9247</v>
      </c>
      <c r="S229" s="83" t="s">
        <v>509</v>
      </c>
      <c r="T229" s="83">
        <v>2.0</v>
      </c>
      <c r="U229" s="83"/>
      <c r="V229" s="83"/>
      <c r="X229" s="83"/>
      <c r="Y229" s="74"/>
      <c r="Z229" s="792"/>
      <c r="AA229" s="166"/>
      <c r="AB229" s="76"/>
      <c r="AC229" s="83"/>
      <c r="AD229" s="76"/>
      <c r="AE229" s="76"/>
      <c r="AF229" s="88"/>
    </row>
    <row r="230" ht="22.5" customHeight="1">
      <c r="A230" s="76" t="s">
        <v>9837</v>
      </c>
      <c r="B230" s="74">
        <v>46083.0</v>
      </c>
      <c r="C230" s="76" t="s">
        <v>9213</v>
      </c>
      <c r="D230" s="76" t="s">
        <v>83</v>
      </c>
      <c r="E230" s="76" t="s">
        <v>125</v>
      </c>
      <c r="F230" s="76">
        <v>226.0</v>
      </c>
      <c r="G230" s="78">
        <v>46083.0</v>
      </c>
      <c r="H230" s="76"/>
      <c r="I230" s="76" t="s">
        <v>2116</v>
      </c>
      <c r="J230" s="96" t="s">
        <v>3141</v>
      </c>
      <c r="K230" s="96" t="s">
        <v>3141</v>
      </c>
      <c r="L230" s="760" t="s">
        <v>2116</v>
      </c>
      <c r="M230" s="76" t="s">
        <v>2116</v>
      </c>
      <c r="N230" s="76" t="s">
        <v>2116</v>
      </c>
      <c r="O230" s="347" t="s">
        <v>2116</v>
      </c>
      <c r="P230" s="802" t="s">
        <v>2116</v>
      </c>
      <c r="Q230" s="76" t="s">
        <v>124</v>
      </c>
      <c r="R230" s="83" t="s">
        <v>9247</v>
      </c>
      <c r="S230" s="83" t="s">
        <v>9248</v>
      </c>
      <c r="T230" s="83">
        <v>2.0</v>
      </c>
      <c r="U230" s="83" t="s">
        <v>100</v>
      </c>
      <c r="V230" s="83" t="s">
        <v>145</v>
      </c>
      <c r="X230" s="83" t="s">
        <v>101</v>
      </c>
      <c r="Y230" s="74"/>
      <c r="Z230" s="792"/>
      <c r="AA230" s="166" t="s">
        <v>341</v>
      </c>
      <c r="AB230" s="801" t="s">
        <v>509</v>
      </c>
      <c r="AC230" s="83"/>
      <c r="AD230" s="76"/>
      <c r="AE230" s="76"/>
      <c r="AF230" s="88"/>
    </row>
    <row r="231" ht="22.5" customHeight="1">
      <c r="A231" s="76" t="s">
        <v>9837</v>
      </c>
      <c r="B231" s="74">
        <v>46083.0</v>
      </c>
      <c r="C231" s="76" t="s">
        <v>9213</v>
      </c>
      <c r="D231" s="76" t="s">
        <v>83</v>
      </c>
      <c r="E231" s="76" t="s">
        <v>125</v>
      </c>
      <c r="F231" s="76">
        <v>227.0</v>
      </c>
      <c r="G231" s="78">
        <v>46083.0</v>
      </c>
      <c r="H231" s="806"/>
      <c r="I231" s="91">
        <v>16201.0</v>
      </c>
      <c r="J231" s="180" t="s">
        <v>3106</v>
      </c>
      <c r="K231" s="88" t="s">
        <v>3107</v>
      </c>
      <c r="L231" s="494" t="s">
        <v>3107</v>
      </c>
      <c r="M231" s="215">
        <v>8.2176537176E10</v>
      </c>
      <c r="N231" s="806"/>
      <c r="O231" s="811"/>
      <c r="P231" s="794">
        <v>46085.0</v>
      </c>
      <c r="Q231" s="76" t="s">
        <v>98</v>
      </c>
      <c r="R231" s="83" t="s">
        <v>107</v>
      </c>
      <c r="S231" s="83" t="s">
        <v>10717</v>
      </c>
      <c r="T231" s="83">
        <v>3.0</v>
      </c>
      <c r="U231" s="83" t="s">
        <v>126</v>
      </c>
      <c r="V231" s="83" t="s">
        <v>145</v>
      </c>
      <c r="X231" s="83" t="s">
        <v>101</v>
      </c>
      <c r="Y231" s="83" t="s">
        <v>9464</v>
      </c>
      <c r="Z231" s="74">
        <v>46084.0</v>
      </c>
      <c r="AA231" s="166" t="s">
        <v>105</v>
      </c>
      <c r="AB231" s="76"/>
      <c r="AC231" s="83"/>
      <c r="AD231" s="76"/>
      <c r="AE231" s="76"/>
      <c r="AF231" s="88"/>
    </row>
    <row r="232" ht="22.5" customHeight="1">
      <c r="A232" s="76" t="s">
        <v>9837</v>
      </c>
      <c r="B232" s="74">
        <v>46083.0</v>
      </c>
      <c r="C232" s="76" t="s">
        <v>9213</v>
      </c>
      <c r="D232" s="76" t="s">
        <v>83</v>
      </c>
      <c r="E232" s="76" t="s">
        <v>125</v>
      </c>
      <c r="F232" s="76">
        <v>228.0</v>
      </c>
      <c r="G232" s="78">
        <v>46083.0</v>
      </c>
      <c r="H232" s="806"/>
      <c r="I232" s="76" t="s">
        <v>2271</v>
      </c>
      <c r="J232" s="89" t="s">
        <v>10725</v>
      </c>
      <c r="K232" s="88" t="s">
        <v>1355</v>
      </c>
      <c r="L232" s="836" t="s">
        <v>3246</v>
      </c>
      <c r="M232" s="215"/>
      <c r="N232" s="806"/>
      <c r="O232" s="811"/>
      <c r="P232" s="794">
        <v>46085.0</v>
      </c>
      <c r="Q232" s="803" t="s">
        <v>10726</v>
      </c>
      <c r="R232" s="83" t="s">
        <v>959</v>
      </c>
      <c r="S232" s="83" t="s">
        <v>10717</v>
      </c>
      <c r="T232" s="83">
        <v>3.0</v>
      </c>
      <c r="U232" s="83" t="s">
        <v>100</v>
      </c>
      <c r="V232" s="83" t="s">
        <v>100</v>
      </c>
      <c r="X232" s="83" t="s">
        <v>101</v>
      </c>
      <c r="Y232" s="83"/>
      <c r="Z232" s="74"/>
      <c r="AA232" s="166" t="s">
        <v>105</v>
      </c>
      <c r="AB232" s="76"/>
      <c r="AC232" s="83"/>
      <c r="AD232" s="76"/>
      <c r="AE232" s="76"/>
      <c r="AF232" s="88"/>
    </row>
    <row r="233" ht="22.5" customHeight="1">
      <c r="A233" s="76" t="s">
        <v>9837</v>
      </c>
      <c r="B233" s="74">
        <v>46083.0</v>
      </c>
      <c r="C233" s="76" t="s">
        <v>9213</v>
      </c>
      <c r="D233" s="76" t="s">
        <v>83</v>
      </c>
      <c r="E233" s="76" t="s">
        <v>125</v>
      </c>
      <c r="F233" s="76">
        <v>229.0</v>
      </c>
      <c r="G233" s="78">
        <v>46083.0</v>
      </c>
      <c r="H233" s="76" t="s">
        <v>3140</v>
      </c>
      <c r="I233" s="76" t="s">
        <v>2449</v>
      </c>
      <c r="J233" s="88" t="s">
        <v>2450</v>
      </c>
      <c r="K233" s="824" t="s">
        <v>2450</v>
      </c>
      <c r="L233" s="824" t="s">
        <v>2450</v>
      </c>
      <c r="M233" s="76" t="s">
        <v>2451</v>
      </c>
      <c r="N233" s="76" t="s">
        <v>2451</v>
      </c>
      <c r="O233" s="92">
        <v>46032.0</v>
      </c>
      <c r="P233" s="798">
        <v>46046.0</v>
      </c>
      <c r="Q233" s="76" t="s">
        <v>149</v>
      </c>
      <c r="R233" s="83" t="s">
        <v>959</v>
      </c>
      <c r="S233" s="83" t="s">
        <v>9248</v>
      </c>
      <c r="T233" s="83">
        <v>3.0</v>
      </c>
      <c r="U233" s="83" t="s">
        <v>126</v>
      </c>
      <c r="V233" s="83" t="s">
        <v>381</v>
      </c>
      <c r="X233" s="83" t="s">
        <v>101</v>
      </c>
      <c r="Y233" s="74"/>
      <c r="Z233" s="792"/>
      <c r="AA233" s="83" t="s">
        <v>105</v>
      </c>
      <c r="AB233" s="788" t="s">
        <v>1445</v>
      </c>
      <c r="AC233" s="83" t="s">
        <v>959</v>
      </c>
      <c r="AD233" s="789">
        <v>2078000.0</v>
      </c>
      <c r="AE233" s="293"/>
      <c r="AF233" s="791"/>
    </row>
    <row r="234" ht="22.5" customHeight="1">
      <c r="A234" s="76" t="s">
        <v>9837</v>
      </c>
      <c r="B234" s="74">
        <v>46083.0</v>
      </c>
      <c r="C234" s="76" t="s">
        <v>9213</v>
      </c>
      <c r="D234" s="76" t="s">
        <v>83</v>
      </c>
      <c r="E234" s="76" t="s">
        <v>125</v>
      </c>
      <c r="F234" s="76">
        <v>230.0</v>
      </c>
      <c r="G234" s="78">
        <v>46083.0</v>
      </c>
      <c r="H234" s="76" t="s">
        <v>3280</v>
      </c>
      <c r="I234" s="76" t="s">
        <v>2665</v>
      </c>
      <c r="J234" s="88" t="s">
        <v>2666</v>
      </c>
      <c r="K234" s="824" t="s">
        <v>2666</v>
      </c>
      <c r="L234" s="824" t="s">
        <v>2666</v>
      </c>
      <c r="M234" s="76" t="s">
        <v>2667</v>
      </c>
      <c r="N234" s="76" t="s">
        <v>2667</v>
      </c>
      <c r="O234" s="92">
        <v>46025.0</v>
      </c>
      <c r="P234" s="798">
        <v>46039.0</v>
      </c>
      <c r="Q234" s="75" t="s">
        <v>3281</v>
      </c>
      <c r="R234" s="83" t="s">
        <v>959</v>
      </c>
      <c r="S234" s="83" t="s">
        <v>509</v>
      </c>
      <c r="T234" s="166">
        <v>3.0</v>
      </c>
      <c r="U234" s="83" t="s">
        <v>99</v>
      </c>
      <c r="V234" s="83" t="s">
        <v>381</v>
      </c>
      <c r="X234" s="83" t="s">
        <v>101</v>
      </c>
      <c r="Y234" s="74"/>
      <c r="Z234" s="796"/>
      <c r="AA234" s="166" t="s">
        <v>105</v>
      </c>
      <c r="AB234" s="799" t="s">
        <v>509</v>
      </c>
      <c r="AC234" s="83" t="s">
        <v>959</v>
      </c>
      <c r="AD234" s="795"/>
      <c r="AE234" s="491"/>
      <c r="AF234" s="88"/>
    </row>
    <row r="235" ht="22.5" customHeight="1">
      <c r="A235" s="76" t="s">
        <v>9837</v>
      </c>
      <c r="B235" s="74">
        <v>46083.0</v>
      </c>
      <c r="C235" s="76" t="s">
        <v>9213</v>
      </c>
      <c r="D235" s="76" t="s">
        <v>83</v>
      </c>
      <c r="E235" s="76" t="s">
        <v>125</v>
      </c>
      <c r="F235" s="76">
        <v>231.0</v>
      </c>
      <c r="G235" s="78">
        <v>46083.0</v>
      </c>
      <c r="H235" s="76" t="s">
        <v>3282</v>
      </c>
      <c r="I235" s="76" t="s">
        <v>2248</v>
      </c>
      <c r="J235" s="88" t="s">
        <v>2249</v>
      </c>
      <c r="K235" s="824" t="s">
        <v>2249</v>
      </c>
      <c r="L235" s="824" t="s">
        <v>2249</v>
      </c>
      <c r="M235" s="76" t="s">
        <v>2254</v>
      </c>
      <c r="N235" s="76" t="s">
        <v>2254</v>
      </c>
      <c r="O235" s="92">
        <v>46067.0</v>
      </c>
      <c r="P235" s="786">
        <v>46080.0</v>
      </c>
      <c r="Q235" s="76" t="s">
        <v>424</v>
      </c>
      <c r="R235" s="83" t="s">
        <v>512</v>
      </c>
      <c r="S235" s="83" t="s">
        <v>9248</v>
      </c>
      <c r="T235" s="83">
        <v>3.0</v>
      </c>
      <c r="U235" s="83" t="s">
        <v>100</v>
      </c>
      <c r="V235" s="83" t="s">
        <v>145</v>
      </c>
      <c r="X235" s="83" t="s">
        <v>101</v>
      </c>
      <c r="Y235" s="74"/>
      <c r="Z235" s="792"/>
      <c r="AA235" s="83" t="s">
        <v>105</v>
      </c>
      <c r="AB235" s="83"/>
      <c r="AC235" s="83" t="s">
        <v>512</v>
      </c>
      <c r="AD235" s="83">
        <v>1298052.0</v>
      </c>
      <c r="AE235" s="83"/>
      <c r="AF235" s="97"/>
    </row>
    <row r="236" ht="22.5" customHeight="1">
      <c r="A236" s="76" t="s">
        <v>9837</v>
      </c>
      <c r="B236" s="74">
        <v>46083.0</v>
      </c>
      <c r="C236" s="76" t="s">
        <v>9213</v>
      </c>
      <c r="D236" s="76" t="s">
        <v>83</v>
      </c>
      <c r="E236" s="76" t="s">
        <v>125</v>
      </c>
      <c r="F236" s="76">
        <v>232.0</v>
      </c>
      <c r="G236" s="78">
        <v>46083.0</v>
      </c>
      <c r="H236" s="76" t="s">
        <v>3283</v>
      </c>
      <c r="I236" s="76" t="s">
        <v>2567</v>
      </c>
      <c r="J236" s="88" t="s">
        <v>2568</v>
      </c>
      <c r="K236" s="824" t="s">
        <v>2569</v>
      </c>
      <c r="L236" s="824" t="s">
        <v>2569</v>
      </c>
      <c r="M236" s="76" t="s">
        <v>2571</v>
      </c>
      <c r="N236" s="76" t="s">
        <v>3284</v>
      </c>
      <c r="O236" s="92">
        <v>46077.0</v>
      </c>
      <c r="P236" s="786">
        <v>46091.0</v>
      </c>
      <c r="Q236" s="76" t="s">
        <v>124</v>
      </c>
      <c r="R236" s="83" t="s">
        <v>512</v>
      </c>
      <c r="S236" s="83" t="s">
        <v>509</v>
      </c>
      <c r="T236" s="83">
        <v>3.0</v>
      </c>
      <c r="U236" s="83" t="s">
        <v>100</v>
      </c>
      <c r="V236" s="83" t="s">
        <v>100</v>
      </c>
      <c r="X236" s="83" t="s">
        <v>101</v>
      </c>
      <c r="Y236" s="74"/>
      <c r="Z236" s="792"/>
      <c r="AA236" s="83" t="s">
        <v>105</v>
      </c>
      <c r="AB236" s="788" t="s">
        <v>509</v>
      </c>
      <c r="AC236" s="83" t="s">
        <v>512</v>
      </c>
      <c r="AD236" s="491" t="s">
        <v>9675</v>
      </c>
      <c r="AE236" s="491"/>
      <c r="AF236" s="97"/>
    </row>
    <row r="237" ht="22.5" customHeight="1">
      <c r="A237" s="76" t="s">
        <v>9837</v>
      </c>
      <c r="B237" s="74">
        <v>46083.0</v>
      </c>
      <c r="C237" s="76" t="s">
        <v>9213</v>
      </c>
      <c r="D237" s="76" t="s">
        <v>83</v>
      </c>
      <c r="E237" s="76" t="s">
        <v>125</v>
      </c>
      <c r="F237" s="76">
        <v>233.0</v>
      </c>
      <c r="G237" s="78">
        <v>46083.0</v>
      </c>
      <c r="H237" s="91">
        <v>10432.0</v>
      </c>
      <c r="I237" s="91" t="s">
        <v>2556</v>
      </c>
      <c r="J237" s="97" t="s">
        <v>2558</v>
      </c>
      <c r="K237" s="96" t="s">
        <v>2559</v>
      </c>
      <c r="L237" s="96" t="s">
        <v>2559</v>
      </c>
      <c r="M237" s="76" t="s">
        <v>2560</v>
      </c>
      <c r="N237" s="76" t="s">
        <v>3120</v>
      </c>
      <c r="O237" s="92">
        <v>46027.0</v>
      </c>
      <c r="P237" s="786">
        <v>46041.0</v>
      </c>
      <c r="Q237" s="75" t="s">
        <v>143</v>
      </c>
      <c r="R237" s="83" t="s">
        <v>959</v>
      </c>
      <c r="S237" s="83" t="s">
        <v>9248</v>
      </c>
      <c r="T237" s="166">
        <v>3.0</v>
      </c>
      <c r="U237" s="83" t="s">
        <v>99</v>
      </c>
      <c r="V237" s="83" t="s">
        <v>381</v>
      </c>
      <c r="X237" s="83" t="s">
        <v>101</v>
      </c>
      <c r="Y237" s="74"/>
      <c r="Z237" s="796"/>
      <c r="AA237" s="166" t="s">
        <v>105</v>
      </c>
      <c r="AB237" s="166"/>
      <c r="AC237" s="83" t="s">
        <v>959</v>
      </c>
      <c r="AD237" s="166" t="s">
        <v>9756</v>
      </c>
      <c r="AE237" s="166"/>
      <c r="AF237" s="88"/>
    </row>
    <row r="238" ht="22.5" customHeight="1">
      <c r="A238" s="76" t="s">
        <v>9941</v>
      </c>
      <c r="B238" s="74">
        <v>46093.0</v>
      </c>
      <c r="C238" s="76" t="s">
        <v>9213</v>
      </c>
      <c r="D238" s="76" t="s">
        <v>83</v>
      </c>
      <c r="E238" s="76" t="s">
        <v>125</v>
      </c>
      <c r="F238" s="76">
        <v>234.0</v>
      </c>
      <c r="G238" s="78">
        <v>46084.0</v>
      </c>
      <c r="H238" s="806">
        <v>10611.0</v>
      </c>
      <c r="I238" s="806" t="s">
        <v>3673</v>
      </c>
      <c r="J238" s="807" t="s">
        <v>3674</v>
      </c>
      <c r="K238" s="807" t="s">
        <v>3675</v>
      </c>
      <c r="L238" s="809" t="s">
        <v>3675</v>
      </c>
      <c r="M238" s="813"/>
      <c r="N238" s="806" t="s">
        <v>3676</v>
      </c>
      <c r="O238" s="811">
        <v>46057.0</v>
      </c>
      <c r="P238" s="837">
        <v>46071.0</v>
      </c>
      <c r="Q238" s="76" t="s">
        <v>124</v>
      </c>
      <c r="R238" s="179" t="s">
        <v>9247</v>
      </c>
      <c r="S238" s="179" t="s">
        <v>9248</v>
      </c>
      <c r="T238" s="179">
        <v>1.0</v>
      </c>
      <c r="U238" s="83" t="s">
        <v>251</v>
      </c>
      <c r="V238" s="83" t="s">
        <v>145</v>
      </c>
      <c r="X238" s="83" t="s">
        <v>101</v>
      </c>
      <c r="Y238" s="83"/>
      <c r="Z238" s="74"/>
      <c r="AA238" s="166" t="s">
        <v>131</v>
      </c>
      <c r="AB238" s="76"/>
      <c r="AC238" s="83"/>
      <c r="AD238" s="76"/>
      <c r="AE238" s="760"/>
      <c r="AF238" s="88"/>
    </row>
    <row r="239" ht="22.5" customHeight="1">
      <c r="A239" s="76" t="s">
        <v>9941</v>
      </c>
      <c r="B239" s="74">
        <v>46093.0</v>
      </c>
      <c r="C239" s="76" t="s">
        <v>9213</v>
      </c>
      <c r="D239" s="76" t="s">
        <v>83</v>
      </c>
      <c r="E239" s="76" t="s">
        <v>125</v>
      </c>
      <c r="F239" s="76">
        <v>235.0</v>
      </c>
      <c r="G239" s="78">
        <v>46084.0</v>
      </c>
      <c r="H239" s="806">
        <v>10614.0</v>
      </c>
      <c r="I239" s="806" t="s">
        <v>3686</v>
      </c>
      <c r="J239" s="807" t="s">
        <v>3687</v>
      </c>
      <c r="K239" s="807" t="s">
        <v>3688</v>
      </c>
      <c r="L239" s="809" t="s">
        <v>3688</v>
      </c>
      <c r="M239" s="806" t="s">
        <v>3689</v>
      </c>
      <c r="N239" s="806" t="s">
        <v>3690</v>
      </c>
      <c r="O239" s="811">
        <v>46057.0</v>
      </c>
      <c r="P239" s="837">
        <v>46071.0</v>
      </c>
      <c r="Q239" s="76" t="s">
        <v>124</v>
      </c>
      <c r="R239" s="179" t="s">
        <v>9247</v>
      </c>
      <c r="S239" s="179" t="s">
        <v>9248</v>
      </c>
      <c r="T239" s="179">
        <v>1.0</v>
      </c>
      <c r="U239" s="83" t="s">
        <v>251</v>
      </c>
      <c r="V239" s="83" t="s">
        <v>195</v>
      </c>
      <c r="X239" s="83" t="s">
        <v>128</v>
      </c>
      <c r="Y239" s="83"/>
      <c r="Z239" s="74"/>
      <c r="AA239" s="166" t="s">
        <v>131</v>
      </c>
      <c r="AB239" s="76"/>
      <c r="AC239" s="83"/>
      <c r="AD239" s="76"/>
      <c r="AE239" s="760"/>
      <c r="AF239" s="88"/>
    </row>
    <row r="240" ht="22.5" customHeight="1">
      <c r="A240" s="76" t="s">
        <v>9941</v>
      </c>
      <c r="B240" s="74">
        <v>46093.0</v>
      </c>
      <c r="C240" s="76" t="s">
        <v>9213</v>
      </c>
      <c r="D240" s="76" t="s">
        <v>83</v>
      </c>
      <c r="E240" s="76" t="s">
        <v>125</v>
      </c>
      <c r="F240" s="76">
        <v>236.0</v>
      </c>
      <c r="G240" s="78">
        <v>46084.0</v>
      </c>
      <c r="H240" s="806">
        <v>10616.0</v>
      </c>
      <c r="I240" s="806" t="s">
        <v>3695</v>
      </c>
      <c r="J240" s="807" t="s">
        <v>10793</v>
      </c>
      <c r="K240" s="807" t="s">
        <v>3697</v>
      </c>
      <c r="L240" s="809" t="s">
        <v>3697</v>
      </c>
      <c r="M240" s="806" t="s">
        <v>3698</v>
      </c>
      <c r="N240" s="806" t="s">
        <v>3698</v>
      </c>
      <c r="O240" s="811">
        <v>46058.0</v>
      </c>
      <c r="P240" s="837">
        <v>46072.0</v>
      </c>
      <c r="Q240" s="76" t="s">
        <v>124</v>
      </c>
      <c r="R240" s="179" t="s">
        <v>9247</v>
      </c>
      <c r="S240" s="179" t="s">
        <v>9248</v>
      </c>
      <c r="T240" s="179">
        <v>1.0</v>
      </c>
      <c r="U240" s="83" t="s">
        <v>126</v>
      </c>
      <c r="V240" s="83" t="s">
        <v>145</v>
      </c>
      <c r="X240" s="83" t="s">
        <v>101</v>
      </c>
      <c r="Y240" s="83"/>
      <c r="Z240" s="74"/>
      <c r="AA240" s="166" t="s">
        <v>131</v>
      </c>
      <c r="AB240" s="76"/>
      <c r="AC240" s="83"/>
      <c r="AD240" s="76"/>
      <c r="AE240" s="760"/>
      <c r="AF240" s="88"/>
    </row>
    <row r="241" ht="22.5" customHeight="1">
      <c r="A241" s="76" t="s">
        <v>9941</v>
      </c>
      <c r="B241" s="74">
        <v>46093.0</v>
      </c>
      <c r="C241" s="76" t="s">
        <v>9213</v>
      </c>
      <c r="D241" s="76" t="s">
        <v>83</v>
      </c>
      <c r="E241" s="76" t="s">
        <v>125</v>
      </c>
      <c r="F241" s="76">
        <v>237.0</v>
      </c>
      <c r="G241" s="78">
        <v>46084.0</v>
      </c>
      <c r="H241" s="806">
        <v>10622.0</v>
      </c>
      <c r="I241" s="806" t="s">
        <v>3702</v>
      </c>
      <c r="J241" s="807" t="s">
        <v>3703</v>
      </c>
      <c r="K241" s="807" t="s">
        <v>3703</v>
      </c>
      <c r="L241" s="809" t="s">
        <v>3703</v>
      </c>
      <c r="M241" s="806" t="s">
        <v>3704</v>
      </c>
      <c r="N241" s="806" t="s">
        <v>3705</v>
      </c>
      <c r="O241" s="811">
        <v>46058.0</v>
      </c>
      <c r="P241" s="837">
        <v>46072.0</v>
      </c>
      <c r="Q241" s="76" t="s">
        <v>124</v>
      </c>
      <c r="R241" s="179" t="s">
        <v>9247</v>
      </c>
      <c r="S241" s="179" t="s">
        <v>9248</v>
      </c>
      <c r="T241" s="179">
        <v>1.0</v>
      </c>
      <c r="U241" s="83" t="s">
        <v>251</v>
      </c>
      <c r="V241" s="83" t="s">
        <v>145</v>
      </c>
      <c r="X241" s="83" t="s">
        <v>101</v>
      </c>
      <c r="Y241" s="83"/>
      <c r="Z241" s="74"/>
      <c r="AA241" s="166" t="s">
        <v>131</v>
      </c>
      <c r="AB241" s="76"/>
      <c r="AC241" s="83"/>
      <c r="AD241" s="76"/>
      <c r="AE241" s="760"/>
      <c r="AF241" s="88"/>
    </row>
    <row r="242" ht="22.5" customHeight="1">
      <c r="A242" s="76" t="s">
        <v>9941</v>
      </c>
      <c r="B242" s="74">
        <v>46093.0</v>
      </c>
      <c r="C242" s="76" t="s">
        <v>9213</v>
      </c>
      <c r="D242" s="76" t="s">
        <v>83</v>
      </c>
      <c r="E242" s="76" t="s">
        <v>125</v>
      </c>
      <c r="F242" s="76">
        <v>238.0</v>
      </c>
      <c r="G242" s="78">
        <v>46084.0</v>
      </c>
      <c r="H242" s="806">
        <v>10623.0</v>
      </c>
      <c r="I242" s="806" t="s">
        <v>3710</v>
      </c>
      <c r="J242" s="807" t="s">
        <v>3711</v>
      </c>
      <c r="K242" s="807" t="s">
        <v>3711</v>
      </c>
      <c r="L242" s="809" t="s">
        <v>3711</v>
      </c>
      <c r="M242" s="806" t="s">
        <v>3712</v>
      </c>
      <c r="N242" s="806" t="s">
        <v>3712</v>
      </c>
      <c r="O242" s="811">
        <v>46059.0</v>
      </c>
      <c r="P242" s="837">
        <v>46073.0</v>
      </c>
      <c r="Q242" s="76" t="s">
        <v>143</v>
      </c>
      <c r="R242" s="179" t="s">
        <v>9247</v>
      </c>
      <c r="S242" s="179" t="s">
        <v>9248</v>
      </c>
      <c r="T242" s="179">
        <v>1.0</v>
      </c>
      <c r="U242" s="83" t="s">
        <v>126</v>
      </c>
      <c r="V242" s="83" t="s">
        <v>145</v>
      </c>
      <c r="X242" s="83" t="s">
        <v>101</v>
      </c>
      <c r="Y242" s="83"/>
      <c r="Z242" s="74"/>
      <c r="AA242" s="166" t="s">
        <v>131</v>
      </c>
      <c r="AB242" s="76"/>
      <c r="AC242" s="83"/>
      <c r="AD242" s="76"/>
      <c r="AE242" s="760"/>
      <c r="AF242" s="88"/>
    </row>
    <row r="243" ht="22.5" customHeight="1">
      <c r="A243" s="76" t="s">
        <v>9941</v>
      </c>
      <c r="B243" s="74">
        <v>46093.0</v>
      </c>
      <c r="C243" s="76" t="s">
        <v>9213</v>
      </c>
      <c r="D243" s="76" t="s">
        <v>83</v>
      </c>
      <c r="E243" s="76" t="s">
        <v>125</v>
      </c>
      <c r="F243" s="76">
        <v>239.0</v>
      </c>
      <c r="G243" s="78">
        <v>46084.0</v>
      </c>
      <c r="H243" s="806">
        <v>10625.0</v>
      </c>
      <c r="I243" s="806" t="s">
        <v>3720</v>
      </c>
      <c r="J243" s="807" t="s">
        <v>10816</v>
      </c>
      <c r="K243" s="807" t="s">
        <v>3722</v>
      </c>
      <c r="L243" s="809" t="s">
        <v>3722</v>
      </c>
      <c r="M243" s="806" t="s">
        <v>3723</v>
      </c>
      <c r="N243" s="806" t="s">
        <v>3724</v>
      </c>
      <c r="O243" s="811">
        <v>46059.0</v>
      </c>
      <c r="P243" s="837">
        <v>46073.0</v>
      </c>
      <c r="Q243" s="76" t="s">
        <v>202</v>
      </c>
      <c r="R243" s="179" t="s">
        <v>9247</v>
      </c>
      <c r="S243" s="179" t="s">
        <v>9248</v>
      </c>
      <c r="T243" s="179">
        <v>1.0</v>
      </c>
      <c r="U243" s="83" t="s">
        <v>251</v>
      </c>
      <c r="V243" s="83" t="s">
        <v>145</v>
      </c>
      <c r="X243" s="83" t="s">
        <v>101</v>
      </c>
      <c r="Y243" s="83"/>
      <c r="Z243" s="74"/>
      <c r="AA243" s="166" t="s">
        <v>131</v>
      </c>
      <c r="AB243" s="76"/>
      <c r="AC243" s="83"/>
      <c r="AD243" s="76"/>
      <c r="AE243" s="760"/>
      <c r="AF243" s="88"/>
    </row>
    <row r="244" ht="22.5" customHeight="1">
      <c r="A244" s="76" t="s">
        <v>9941</v>
      </c>
      <c r="B244" s="74">
        <v>46093.0</v>
      </c>
      <c r="C244" s="76" t="s">
        <v>9213</v>
      </c>
      <c r="D244" s="76" t="s">
        <v>83</v>
      </c>
      <c r="E244" s="76" t="s">
        <v>125</v>
      </c>
      <c r="F244" s="76">
        <v>240.0</v>
      </c>
      <c r="G244" s="78">
        <v>46084.0</v>
      </c>
      <c r="H244" s="806">
        <v>10627.0</v>
      </c>
      <c r="I244" s="806" t="s">
        <v>2405</v>
      </c>
      <c r="J244" s="807" t="s">
        <v>2407</v>
      </c>
      <c r="K244" s="807" t="s">
        <v>10817</v>
      </c>
      <c r="L244" s="809" t="s">
        <v>10817</v>
      </c>
      <c r="M244" s="806" t="s">
        <v>2409</v>
      </c>
      <c r="N244" s="806" t="s">
        <v>2409</v>
      </c>
      <c r="O244" s="811">
        <v>46059.0</v>
      </c>
      <c r="P244" s="837">
        <v>46073.0</v>
      </c>
      <c r="Q244" s="76" t="s">
        <v>143</v>
      </c>
      <c r="R244" s="179" t="s">
        <v>9247</v>
      </c>
      <c r="S244" s="179" t="s">
        <v>9248</v>
      </c>
      <c r="T244" s="179">
        <v>1.0</v>
      </c>
      <c r="U244" s="83" t="s">
        <v>350</v>
      </c>
      <c r="V244" s="83" t="s">
        <v>145</v>
      </c>
      <c r="X244" s="83" t="s">
        <v>101</v>
      </c>
      <c r="Y244" s="83"/>
      <c r="Z244" s="74"/>
      <c r="AA244" s="166" t="s">
        <v>131</v>
      </c>
      <c r="AB244" s="76"/>
      <c r="AC244" s="83"/>
      <c r="AD244" s="76"/>
      <c r="AE244" s="760" t="s">
        <v>10819</v>
      </c>
      <c r="AF244" s="88"/>
    </row>
    <row r="245" ht="22.5" customHeight="1">
      <c r="A245" s="76" t="s">
        <v>9941</v>
      </c>
      <c r="B245" s="74">
        <v>46093.0</v>
      </c>
      <c r="C245" s="76" t="s">
        <v>9213</v>
      </c>
      <c r="D245" s="76" t="s">
        <v>83</v>
      </c>
      <c r="E245" s="76" t="s">
        <v>125</v>
      </c>
      <c r="F245" s="76">
        <v>241.0</v>
      </c>
      <c r="G245" s="78">
        <v>46084.0</v>
      </c>
      <c r="H245" s="806">
        <v>10628.0</v>
      </c>
      <c r="I245" s="806" t="s">
        <v>3730</v>
      </c>
      <c r="J245" s="807" t="s">
        <v>10824</v>
      </c>
      <c r="K245" s="807" t="s">
        <v>3732</v>
      </c>
      <c r="L245" s="809" t="s">
        <v>3732</v>
      </c>
      <c r="M245" s="813"/>
      <c r="N245" s="806" t="s">
        <v>3733</v>
      </c>
      <c r="O245" s="811">
        <v>46059.0</v>
      </c>
      <c r="P245" s="837">
        <v>46073.0</v>
      </c>
      <c r="Q245" s="76" t="s">
        <v>124</v>
      </c>
      <c r="R245" s="179" t="s">
        <v>9247</v>
      </c>
      <c r="S245" s="179" t="s">
        <v>9248</v>
      </c>
      <c r="T245" s="179">
        <v>1.0</v>
      </c>
      <c r="U245" s="83" t="s">
        <v>251</v>
      </c>
      <c r="V245" s="83" t="s">
        <v>145</v>
      </c>
      <c r="X245" s="83" t="s">
        <v>101</v>
      </c>
      <c r="Y245" s="83"/>
      <c r="Z245" s="74"/>
      <c r="AA245" s="166" t="s">
        <v>131</v>
      </c>
      <c r="AB245" s="76"/>
      <c r="AC245" s="83"/>
      <c r="AD245" s="76"/>
      <c r="AE245" s="760"/>
      <c r="AF245" s="88"/>
    </row>
    <row r="246" ht="22.5" customHeight="1">
      <c r="A246" s="76" t="s">
        <v>9941</v>
      </c>
      <c r="B246" s="74">
        <v>46093.0</v>
      </c>
      <c r="C246" s="76" t="s">
        <v>9213</v>
      </c>
      <c r="D246" s="76" t="s">
        <v>83</v>
      </c>
      <c r="E246" s="76" t="s">
        <v>125</v>
      </c>
      <c r="F246" s="76">
        <v>242.0</v>
      </c>
      <c r="G246" s="78">
        <v>46084.0</v>
      </c>
      <c r="H246" s="806">
        <v>10629.0</v>
      </c>
      <c r="I246" s="806" t="s">
        <v>3744</v>
      </c>
      <c r="J246" s="807" t="s">
        <v>10828</v>
      </c>
      <c r="K246" s="807" t="s">
        <v>3748</v>
      </c>
      <c r="L246" s="809" t="s">
        <v>3748</v>
      </c>
      <c r="M246" s="806" t="s">
        <v>3749</v>
      </c>
      <c r="N246" s="806" t="s">
        <v>3749</v>
      </c>
      <c r="O246" s="811">
        <v>46060.0</v>
      </c>
      <c r="P246" s="837">
        <v>46074.0</v>
      </c>
      <c r="Q246" s="76" t="s">
        <v>124</v>
      </c>
      <c r="R246" s="179" t="s">
        <v>9247</v>
      </c>
      <c r="S246" s="179" t="s">
        <v>9248</v>
      </c>
      <c r="T246" s="179">
        <v>1.0</v>
      </c>
      <c r="U246" s="83" t="s">
        <v>126</v>
      </c>
      <c r="V246" s="83" t="s">
        <v>145</v>
      </c>
      <c r="X246" s="83" t="s">
        <v>101</v>
      </c>
      <c r="Y246" s="83"/>
      <c r="Z246" s="74"/>
      <c r="AA246" s="166" t="s">
        <v>131</v>
      </c>
      <c r="AB246" s="76"/>
      <c r="AC246" s="83"/>
      <c r="AD246" s="76"/>
      <c r="AE246" s="760"/>
      <c r="AF246" s="88"/>
    </row>
    <row r="247" ht="22.5" customHeight="1">
      <c r="A247" s="76" t="s">
        <v>9941</v>
      </c>
      <c r="B247" s="74">
        <v>46093.0</v>
      </c>
      <c r="C247" s="76" t="s">
        <v>9213</v>
      </c>
      <c r="D247" s="76" t="s">
        <v>83</v>
      </c>
      <c r="E247" s="76" t="s">
        <v>125</v>
      </c>
      <c r="F247" s="76">
        <v>243.0</v>
      </c>
      <c r="G247" s="78">
        <v>46084.0</v>
      </c>
      <c r="H247" s="806">
        <v>10631.0</v>
      </c>
      <c r="I247" s="806" t="s">
        <v>2493</v>
      </c>
      <c r="J247" s="807" t="s">
        <v>10830</v>
      </c>
      <c r="K247" s="807" t="s">
        <v>2495</v>
      </c>
      <c r="L247" s="809" t="s">
        <v>2495</v>
      </c>
      <c r="M247" s="806" t="s">
        <v>2498</v>
      </c>
      <c r="N247" s="806" t="s">
        <v>2498</v>
      </c>
      <c r="O247" s="811">
        <v>46060.0</v>
      </c>
      <c r="P247" s="837">
        <v>46074.0</v>
      </c>
      <c r="Q247" s="76" t="s">
        <v>124</v>
      </c>
      <c r="R247" s="179" t="s">
        <v>9247</v>
      </c>
      <c r="S247" s="179" t="s">
        <v>9248</v>
      </c>
      <c r="T247" s="179">
        <v>1.0</v>
      </c>
      <c r="U247" s="83" t="s">
        <v>292</v>
      </c>
      <c r="V247" s="83" t="s">
        <v>145</v>
      </c>
      <c r="X247" s="83" t="s">
        <v>101</v>
      </c>
      <c r="Y247" s="83"/>
      <c r="Z247" s="74"/>
      <c r="AA247" s="166" t="s">
        <v>664</v>
      </c>
      <c r="AB247" s="76"/>
      <c r="AC247" s="83"/>
      <c r="AD247" s="76"/>
      <c r="AE247" s="760" t="s">
        <v>10831</v>
      </c>
      <c r="AF247" s="88"/>
    </row>
    <row r="248" ht="22.5" customHeight="1">
      <c r="A248" s="76" t="s">
        <v>9941</v>
      </c>
      <c r="B248" s="74">
        <v>46093.0</v>
      </c>
      <c r="C248" s="76" t="s">
        <v>9213</v>
      </c>
      <c r="D248" s="76" t="s">
        <v>83</v>
      </c>
      <c r="E248" s="76" t="s">
        <v>125</v>
      </c>
      <c r="F248" s="76">
        <v>244.0</v>
      </c>
      <c r="G248" s="78">
        <v>46084.0</v>
      </c>
      <c r="H248" s="806">
        <v>10632.0</v>
      </c>
      <c r="I248" s="806" t="s">
        <v>3760</v>
      </c>
      <c r="J248" s="807" t="s">
        <v>3761</v>
      </c>
      <c r="K248" s="807" t="s">
        <v>3762</v>
      </c>
      <c r="L248" s="809" t="s">
        <v>3762</v>
      </c>
      <c r="M248" s="806" t="s">
        <v>3763</v>
      </c>
      <c r="N248" s="806" t="s">
        <v>3764</v>
      </c>
      <c r="O248" s="811">
        <v>46061.0</v>
      </c>
      <c r="P248" s="837">
        <v>46075.0</v>
      </c>
      <c r="Q248" s="76" t="s">
        <v>124</v>
      </c>
      <c r="R248" s="179" t="s">
        <v>9247</v>
      </c>
      <c r="S248" s="179" t="s">
        <v>9248</v>
      </c>
      <c r="T248" s="179">
        <v>1.0</v>
      </c>
      <c r="U248" s="83" t="s">
        <v>126</v>
      </c>
      <c r="V248" s="83" t="s">
        <v>145</v>
      </c>
      <c r="X248" s="83" t="s">
        <v>101</v>
      </c>
      <c r="Y248" s="83"/>
      <c r="Z248" s="74"/>
      <c r="AA248" s="166" t="s">
        <v>131</v>
      </c>
      <c r="AB248" s="76"/>
      <c r="AC248" s="83"/>
      <c r="AD248" s="76"/>
      <c r="AE248" s="760"/>
      <c r="AF248" s="88"/>
    </row>
    <row r="249" ht="22.5" customHeight="1">
      <c r="A249" s="76" t="s">
        <v>9941</v>
      </c>
      <c r="B249" s="74">
        <v>46093.0</v>
      </c>
      <c r="C249" s="76" t="s">
        <v>9213</v>
      </c>
      <c r="D249" s="76" t="s">
        <v>83</v>
      </c>
      <c r="E249" s="76" t="s">
        <v>125</v>
      </c>
      <c r="F249" s="76">
        <v>245.0</v>
      </c>
      <c r="G249" s="78">
        <v>46084.0</v>
      </c>
      <c r="H249" s="806">
        <v>10633.0</v>
      </c>
      <c r="I249" s="806" t="s">
        <v>10834</v>
      </c>
      <c r="J249" s="807" t="s">
        <v>10835</v>
      </c>
      <c r="K249" s="807" t="s">
        <v>10836</v>
      </c>
      <c r="L249" s="809" t="s">
        <v>10836</v>
      </c>
      <c r="M249" s="806" t="s">
        <v>10837</v>
      </c>
      <c r="N249" s="806" t="s">
        <v>10837</v>
      </c>
      <c r="O249" s="811">
        <v>46061.0</v>
      </c>
      <c r="P249" s="837">
        <v>46075.0</v>
      </c>
      <c r="Q249" s="76" t="s">
        <v>124</v>
      </c>
      <c r="R249" s="179" t="s">
        <v>9247</v>
      </c>
      <c r="S249" s="179" t="s">
        <v>9248</v>
      </c>
      <c r="T249" s="179">
        <v>1.0</v>
      </c>
      <c r="U249" s="83" t="s">
        <v>251</v>
      </c>
      <c r="V249" s="83" t="s">
        <v>145</v>
      </c>
      <c r="X249" s="83" t="s">
        <v>101</v>
      </c>
      <c r="Y249" s="83"/>
      <c r="Z249" s="74"/>
      <c r="AA249" s="166" t="s">
        <v>131</v>
      </c>
      <c r="AB249" s="76"/>
      <c r="AC249" s="83"/>
      <c r="AD249" s="76"/>
      <c r="AE249" s="760"/>
      <c r="AF249" s="88"/>
    </row>
    <row r="250" ht="22.5" customHeight="1">
      <c r="A250" s="76" t="s">
        <v>9941</v>
      </c>
      <c r="B250" s="74">
        <v>46093.0</v>
      </c>
      <c r="C250" s="76" t="s">
        <v>9213</v>
      </c>
      <c r="D250" s="76" t="s">
        <v>83</v>
      </c>
      <c r="E250" s="76" t="s">
        <v>125</v>
      </c>
      <c r="F250" s="76">
        <v>246.0</v>
      </c>
      <c r="G250" s="78">
        <v>46084.0</v>
      </c>
      <c r="H250" s="806">
        <v>10636.0</v>
      </c>
      <c r="I250" s="806" t="s">
        <v>10839</v>
      </c>
      <c r="J250" s="807" t="s">
        <v>10840</v>
      </c>
      <c r="K250" s="807" t="s">
        <v>10841</v>
      </c>
      <c r="L250" s="809" t="s">
        <v>10841</v>
      </c>
      <c r="M250" s="806" t="s">
        <v>10842</v>
      </c>
      <c r="N250" s="806" t="s">
        <v>10842</v>
      </c>
      <c r="O250" s="811">
        <v>46062.0</v>
      </c>
      <c r="P250" s="837">
        <v>46076.0</v>
      </c>
      <c r="Q250" s="76" t="s">
        <v>124</v>
      </c>
      <c r="R250" s="179" t="s">
        <v>9247</v>
      </c>
      <c r="S250" s="179" t="s">
        <v>9248</v>
      </c>
      <c r="T250" s="179">
        <v>1.0</v>
      </c>
      <c r="U250" s="83" t="s">
        <v>126</v>
      </c>
      <c r="V250" s="83" t="s">
        <v>145</v>
      </c>
      <c r="X250" s="83" t="s">
        <v>101</v>
      </c>
      <c r="Y250" s="83"/>
      <c r="Z250" s="74"/>
      <c r="AA250" s="166" t="s">
        <v>131</v>
      </c>
      <c r="AB250" s="76"/>
      <c r="AC250" s="83"/>
      <c r="AD250" s="76"/>
      <c r="AE250" s="760"/>
      <c r="AF250" s="88"/>
    </row>
    <row r="251" ht="22.5" customHeight="1">
      <c r="A251" s="76" t="s">
        <v>9941</v>
      </c>
      <c r="B251" s="74">
        <v>46093.0</v>
      </c>
      <c r="C251" s="76" t="s">
        <v>9213</v>
      </c>
      <c r="D251" s="76" t="s">
        <v>83</v>
      </c>
      <c r="E251" s="76" t="s">
        <v>125</v>
      </c>
      <c r="F251" s="76">
        <v>247.0</v>
      </c>
      <c r="G251" s="78">
        <v>46084.0</v>
      </c>
      <c r="H251" s="806">
        <v>10637.0</v>
      </c>
      <c r="I251" s="806" t="s">
        <v>10852</v>
      </c>
      <c r="J251" s="807" t="s">
        <v>10853</v>
      </c>
      <c r="K251" s="807" t="s">
        <v>10855</v>
      </c>
      <c r="L251" s="809" t="s">
        <v>10855</v>
      </c>
      <c r="M251" s="806" t="s">
        <v>10857</v>
      </c>
      <c r="N251" s="806" t="s">
        <v>10857</v>
      </c>
      <c r="O251" s="811">
        <v>46062.0</v>
      </c>
      <c r="P251" s="837">
        <v>46076.0</v>
      </c>
      <c r="Q251" s="76" t="s">
        <v>842</v>
      </c>
      <c r="R251" s="179" t="s">
        <v>9247</v>
      </c>
      <c r="S251" s="179" t="s">
        <v>9248</v>
      </c>
      <c r="T251" s="179">
        <v>1.0</v>
      </c>
      <c r="U251" s="83" t="s">
        <v>126</v>
      </c>
      <c r="V251" s="83" t="s">
        <v>145</v>
      </c>
      <c r="X251" s="83" t="s">
        <v>101</v>
      </c>
      <c r="Y251" s="83"/>
      <c r="Z251" s="74"/>
      <c r="AA251" s="166" t="s">
        <v>131</v>
      </c>
      <c r="AB251" s="76"/>
      <c r="AC251" s="83"/>
      <c r="AD251" s="76"/>
      <c r="AE251" s="760"/>
      <c r="AF251" s="88"/>
    </row>
    <row r="252" ht="22.5" customHeight="1">
      <c r="A252" s="76" t="s">
        <v>9941</v>
      </c>
      <c r="B252" s="74">
        <v>46093.0</v>
      </c>
      <c r="C252" s="76" t="s">
        <v>9213</v>
      </c>
      <c r="D252" s="76" t="s">
        <v>83</v>
      </c>
      <c r="E252" s="76" t="s">
        <v>125</v>
      </c>
      <c r="F252" s="76">
        <v>248.0</v>
      </c>
      <c r="G252" s="78">
        <v>46084.0</v>
      </c>
      <c r="H252" s="806">
        <v>10638.0</v>
      </c>
      <c r="I252" s="806" t="s">
        <v>10860</v>
      </c>
      <c r="J252" s="807" t="s">
        <v>10861</v>
      </c>
      <c r="K252" s="807" t="s">
        <v>10862</v>
      </c>
      <c r="L252" s="809" t="s">
        <v>10862</v>
      </c>
      <c r="M252" s="806" t="s">
        <v>10864</v>
      </c>
      <c r="N252" s="806" t="s">
        <v>10866</v>
      </c>
      <c r="O252" s="811">
        <v>46062.0</v>
      </c>
      <c r="P252" s="837">
        <v>46076.0</v>
      </c>
      <c r="Q252" s="76" t="s">
        <v>961</v>
      </c>
      <c r="R252" s="179" t="s">
        <v>9247</v>
      </c>
      <c r="S252" s="179" t="s">
        <v>9248</v>
      </c>
      <c r="T252" s="179">
        <v>1.0</v>
      </c>
      <c r="U252" s="83" t="s">
        <v>126</v>
      </c>
      <c r="V252" s="83" t="s">
        <v>145</v>
      </c>
      <c r="X252" s="83" t="s">
        <v>101</v>
      </c>
      <c r="Y252" s="83"/>
      <c r="Z252" s="74"/>
      <c r="AA252" s="166" t="s">
        <v>131</v>
      </c>
      <c r="AB252" s="76"/>
      <c r="AC252" s="83"/>
      <c r="AD252" s="76"/>
      <c r="AE252" s="760"/>
      <c r="AF252" s="88"/>
    </row>
    <row r="253" ht="22.5" customHeight="1">
      <c r="A253" s="76" t="s">
        <v>9941</v>
      </c>
      <c r="B253" s="74">
        <v>46093.0</v>
      </c>
      <c r="C253" s="76" t="s">
        <v>9213</v>
      </c>
      <c r="D253" s="76" t="s">
        <v>83</v>
      </c>
      <c r="E253" s="76" t="s">
        <v>125</v>
      </c>
      <c r="F253" s="76">
        <v>249.0</v>
      </c>
      <c r="G253" s="78">
        <v>46084.0</v>
      </c>
      <c r="H253" s="806">
        <v>10639.0</v>
      </c>
      <c r="I253" s="806" t="s">
        <v>10869</v>
      </c>
      <c r="J253" s="807" t="s">
        <v>10870</v>
      </c>
      <c r="K253" s="807" t="s">
        <v>10871</v>
      </c>
      <c r="L253" s="809" t="s">
        <v>10871</v>
      </c>
      <c r="M253" s="806" t="s">
        <v>10872</v>
      </c>
      <c r="N253" s="806" t="s">
        <v>10872</v>
      </c>
      <c r="O253" s="811">
        <v>46062.0</v>
      </c>
      <c r="P253" s="837">
        <v>46076.0</v>
      </c>
      <c r="Q253" s="76" t="s">
        <v>143</v>
      </c>
      <c r="R253" s="179" t="s">
        <v>9247</v>
      </c>
      <c r="S253" s="179" t="s">
        <v>9248</v>
      </c>
      <c r="T253" s="179">
        <v>1.0</v>
      </c>
      <c r="U253" s="83" t="s">
        <v>251</v>
      </c>
      <c r="V253" s="83" t="s">
        <v>145</v>
      </c>
      <c r="X253" s="83" t="s">
        <v>101</v>
      </c>
      <c r="Y253" s="83"/>
      <c r="Z253" s="74"/>
      <c r="AA253" s="166" t="s">
        <v>131</v>
      </c>
      <c r="AB253" s="76"/>
      <c r="AC253" s="83"/>
      <c r="AD253" s="76"/>
      <c r="AE253" s="760"/>
      <c r="AF253" s="88"/>
    </row>
    <row r="254" ht="22.5" customHeight="1">
      <c r="A254" s="76" t="s">
        <v>9941</v>
      </c>
      <c r="B254" s="74">
        <v>46093.0</v>
      </c>
      <c r="C254" s="76" t="s">
        <v>9213</v>
      </c>
      <c r="D254" s="76" t="s">
        <v>83</v>
      </c>
      <c r="E254" s="76" t="s">
        <v>125</v>
      </c>
      <c r="F254" s="76">
        <v>250.0</v>
      </c>
      <c r="G254" s="78">
        <v>46084.0</v>
      </c>
      <c r="H254" s="806">
        <v>10642.0</v>
      </c>
      <c r="I254" s="806" t="s">
        <v>3773</v>
      </c>
      <c r="J254" s="807" t="s">
        <v>10879</v>
      </c>
      <c r="K254" s="807" t="s">
        <v>154</v>
      </c>
      <c r="L254" s="809" t="s">
        <v>154</v>
      </c>
      <c r="M254" s="806" t="s">
        <v>3775</v>
      </c>
      <c r="N254" s="806" t="s">
        <v>3775</v>
      </c>
      <c r="O254" s="811">
        <v>46062.0</v>
      </c>
      <c r="P254" s="837">
        <v>46076.0</v>
      </c>
      <c r="Q254" s="76" t="s">
        <v>124</v>
      </c>
      <c r="R254" s="179" t="s">
        <v>9247</v>
      </c>
      <c r="S254" s="179" t="s">
        <v>9248</v>
      </c>
      <c r="T254" s="179">
        <v>1.0</v>
      </c>
      <c r="U254" s="83" t="s">
        <v>251</v>
      </c>
      <c r="V254" s="83" t="s">
        <v>145</v>
      </c>
      <c r="X254" s="83" t="s">
        <v>101</v>
      </c>
      <c r="Y254" s="83"/>
      <c r="Z254" s="74"/>
      <c r="AA254" s="166" t="s">
        <v>131</v>
      </c>
      <c r="AB254" s="76"/>
      <c r="AC254" s="83"/>
      <c r="AD254" s="76"/>
      <c r="AE254" s="760"/>
      <c r="AF254" s="88"/>
    </row>
    <row r="255" ht="22.5" customHeight="1">
      <c r="A255" s="76" t="s">
        <v>9941</v>
      </c>
      <c r="B255" s="74">
        <v>46093.0</v>
      </c>
      <c r="C255" s="76" t="s">
        <v>9213</v>
      </c>
      <c r="D255" s="76" t="s">
        <v>83</v>
      </c>
      <c r="E255" s="76" t="s">
        <v>125</v>
      </c>
      <c r="F255" s="76">
        <v>251.0</v>
      </c>
      <c r="G255" s="78">
        <v>46084.0</v>
      </c>
      <c r="H255" s="806">
        <v>10643.0</v>
      </c>
      <c r="I255" s="806" t="s">
        <v>10886</v>
      </c>
      <c r="J255" s="807" t="s">
        <v>10888</v>
      </c>
      <c r="K255" s="807" t="s">
        <v>10889</v>
      </c>
      <c r="L255" s="809" t="s">
        <v>10889</v>
      </c>
      <c r="M255" s="806" t="s">
        <v>10890</v>
      </c>
      <c r="N255" s="806" t="s">
        <v>10890</v>
      </c>
      <c r="O255" s="811">
        <v>46062.0</v>
      </c>
      <c r="P255" s="837">
        <v>46076.0</v>
      </c>
      <c r="Q255" s="76" t="s">
        <v>124</v>
      </c>
      <c r="R255" s="179" t="s">
        <v>9247</v>
      </c>
      <c r="S255" s="179" t="s">
        <v>9248</v>
      </c>
      <c r="T255" s="179">
        <v>1.0</v>
      </c>
      <c r="U255" s="83" t="s">
        <v>126</v>
      </c>
      <c r="V255" s="83" t="s">
        <v>145</v>
      </c>
      <c r="X255" s="83" t="s">
        <v>101</v>
      </c>
      <c r="Y255" s="83"/>
      <c r="Z255" s="74"/>
      <c r="AA255" s="166" t="s">
        <v>131</v>
      </c>
      <c r="AB255" s="76"/>
      <c r="AC255" s="83"/>
      <c r="AD255" s="76"/>
      <c r="AE255" s="760"/>
      <c r="AF255" s="88"/>
    </row>
    <row r="256" ht="22.5" customHeight="1">
      <c r="A256" s="76" t="s">
        <v>9941</v>
      </c>
      <c r="B256" s="74">
        <v>46093.0</v>
      </c>
      <c r="C256" s="76" t="s">
        <v>9213</v>
      </c>
      <c r="D256" s="76" t="s">
        <v>83</v>
      </c>
      <c r="E256" s="76" t="s">
        <v>125</v>
      </c>
      <c r="F256" s="76">
        <v>252.0</v>
      </c>
      <c r="G256" s="78">
        <v>46084.0</v>
      </c>
      <c r="H256" s="806">
        <v>10646.0</v>
      </c>
      <c r="I256" s="806" t="s">
        <v>10896</v>
      </c>
      <c r="J256" s="807" t="s">
        <v>10898</v>
      </c>
      <c r="K256" s="807" t="s">
        <v>253</v>
      </c>
      <c r="L256" s="809" t="s">
        <v>253</v>
      </c>
      <c r="M256" s="806" t="s">
        <v>10900</v>
      </c>
      <c r="N256" s="806" t="s">
        <v>10900</v>
      </c>
      <c r="O256" s="811">
        <v>46063.0</v>
      </c>
      <c r="P256" s="837">
        <v>46077.0</v>
      </c>
      <c r="Q256" s="76" t="s">
        <v>124</v>
      </c>
      <c r="R256" s="179" t="s">
        <v>9247</v>
      </c>
      <c r="S256" s="179" t="s">
        <v>9248</v>
      </c>
      <c r="T256" s="179">
        <v>1.0</v>
      </c>
      <c r="U256" s="83" t="s">
        <v>126</v>
      </c>
      <c r="V256" s="83" t="s">
        <v>145</v>
      </c>
      <c r="X256" s="83" t="s">
        <v>101</v>
      </c>
      <c r="Y256" s="83"/>
      <c r="Z256" s="74"/>
      <c r="AA256" s="166" t="s">
        <v>131</v>
      </c>
      <c r="AB256" s="76"/>
      <c r="AC256" s="83"/>
      <c r="AD256" s="76"/>
      <c r="AE256" s="760"/>
      <c r="AF256" s="88"/>
    </row>
    <row r="257" ht="22.5" customHeight="1">
      <c r="A257" s="76" t="s">
        <v>9941</v>
      </c>
      <c r="B257" s="74">
        <v>46093.0</v>
      </c>
      <c r="C257" s="76" t="s">
        <v>9213</v>
      </c>
      <c r="D257" s="76" t="s">
        <v>83</v>
      </c>
      <c r="E257" s="76" t="s">
        <v>125</v>
      </c>
      <c r="F257" s="76">
        <v>253.0</v>
      </c>
      <c r="G257" s="78">
        <v>46084.0</v>
      </c>
      <c r="H257" s="806">
        <v>10647.0</v>
      </c>
      <c r="I257" s="806" t="s">
        <v>10908</v>
      </c>
      <c r="J257" s="807" t="s">
        <v>10909</v>
      </c>
      <c r="K257" s="807" t="s">
        <v>10912</v>
      </c>
      <c r="L257" s="809" t="s">
        <v>10912</v>
      </c>
      <c r="M257" s="806" t="s">
        <v>10913</v>
      </c>
      <c r="N257" s="806" t="s">
        <v>10913</v>
      </c>
      <c r="O257" s="811">
        <v>46063.0</v>
      </c>
      <c r="P257" s="794">
        <v>46077.0</v>
      </c>
      <c r="Q257" s="76" t="s">
        <v>124</v>
      </c>
      <c r="R257" s="179" t="s">
        <v>9247</v>
      </c>
      <c r="S257" s="179" t="s">
        <v>9248</v>
      </c>
      <c r="T257" s="179">
        <v>1.0</v>
      </c>
      <c r="U257" s="83" t="s">
        <v>126</v>
      </c>
      <c r="V257" s="83" t="s">
        <v>145</v>
      </c>
      <c r="X257" s="83" t="s">
        <v>101</v>
      </c>
      <c r="Y257" s="83"/>
      <c r="Z257" s="74"/>
      <c r="AA257" s="166" t="s">
        <v>131</v>
      </c>
      <c r="AB257" s="76"/>
      <c r="AC257" s="83"/>
      <c r="AD257" s="76"/>
      <c r="AE257" s="760"/>
      <c r="AF257" s="88"/>
    </row>
    <row r="258" ht="22.5" customHeight="1">
      <c r="A258" s="76" t="s">
        <v>9941</v>
      </c>
      <c r="B258" s="74">
        <v>46093.0</v>
      </c>
      <c r="C258" s="76" t="s">
        <v>9213</v>
      </c>
      <c r="D258" s="76" t="s">
        <v>83</v>
      </c>
      <c r="E258" s="76" t="s">
        <v>125</v>
      </c>
      <c r="F258" s="76">
        <v>254.0</v>
      </c>
      <c r="G258" s="78">
        <v>46084.0</v>
      </c>
      <c r="H258" s="806">
        <v>10648.0</v>
      </c>
      <c r="I258" s="806" t="s">
        <v>3781</v>
      </c>
      <c r="J258" s="807" t="s">
        <v>10915</v>
      </c>
      <c r="K258" s="807" t="s">
        <v>3783</v>
      </c>
      <c r="L258" s="809" t="s">
        <v>3783</v>
      </c>
      <c r="M258" s="806" t="s">
        <v>3784</v>
      </c>
      <c r="N258" s="806" t="s">
        <v>3784</v>
      </c>
      <c r="O258" s="811">
        <v>46063.0</v>
      </c>
      <c r="P258" s="794">
        <v>46077.0</v>
      </c>
      <c r="Q258" s="76" t="s">
        <v>143</v>
      </c>
      <c r="R258" s="179" t="s">
        <v>9247</v>
      </c>
      <c r="S258" s="179" t="s">
        <v>9248</v>
      </c>
      <c r="T258" s="179">
        <v>1.0</v>
      </c>
      <c r="U258" s="83" t="s">
        <v>126</v>
      </c>
      <c r="V258" s="83" t="s">
        <v>145</v>
      </c>
      <c r="X258" s="83" t="s">
        <v>101</v>
      </c>
      <c r="Y258" s="83"/>
      <c r="Z258" s="74"/>
      <c r="AA258" s="166" t="s">
        <v>131</v>
      </c>
      <c r="AB258" s="76"/>
      <c r="AC258" s="83"/>
      <c r="AD258" s="76"/>
      <c r="AE258" s="760"/>
      <c r="AF258" s="88"/>
    </row>
    <row r="259" ht="22.5" customHeight="1">
      <c r="A259" s="76" t="s">
        <v>9941</v>
      </c>
      <c r="B259" s="74">
        <v>46093.0</v>
      </c>
      <c r="C259" s="76" t="s">
        <v>9213</v>
      </c>
      <c r="D259" s="76" t="s">
        <v>83</v>
      </c>
      <c r="E259" s="76" t="s">
        <v>125</v>
      </c>
      <c r="F259" s="76">
        <v>255.0</v>
      </c>
      <c r="G259" s="78">
        <v>46084.0</v>
      </c>
      <c r="H259" s="806">
        <v>10650.0</v>
      </c>
      <c r="I259" s="806" t="s">
        <v>8147</v>
      </c>
      <c r="J259" s="807" t="s">
        <v>8148</v>
      </c>
      <c r="K259" s="807" t="s">
        <v>8149</v>
      </c>
      <c r="L259" s="809" t="s">
        <v>8149</v>
      </c>
      <c r="M259" s="806" t="s">
        <v>8150</v>
      </c>
      <c r="N259" s="806" t="s">
        <v>8150</v>
      </c>
      <c r="O259" s="811">
        <v>46064.0</v>
      </c>
      <c r="P259" s="794">
        <v>46078.0</v>
      </c>
      <c r="Q259" s="76" t="s">
        <v>143</v>
      </c>
      <c r="R259" s="179" t="s">
        <v>9247</v>
      </c>
      <c r="S259" s="179" t="s">
        <v>9248</v>
      </c>
      <c r="T259" s="179">
        <v>1.0</v>
      </c>
      <c r="U259" s="83" t="s">
        <v>251</v>
      </c>
      <c r="V259" s="83" t="s">
        <v>195</v>
      </c>
      <c r="X259" s="83" t="s">
        <v>128</v>
      </c>
      <c r="Y259" s="83"/>
      <c r="Z259" s="74"/>
      <c r="AA259" s="166" t="s">
        <v>131</v>
      </c>
      <c r="AB259" s="76"/>
      <c r="AC259" s="83"/>
      <c r="AD259" s="76"/>
      <c r="AE259" s="760"/>
      <c r="AF259" s="88"/>
    </row>
    <row r="260" ht="22.5" customHeight="1">
      <c r="A260" s="76" t="s">
        <v>9941</v>
      </c>
      <c r="B260" s="74">
        <v>46093.0</v>
      </c>
      <c r="C260" s="76" t="s">
        <v>9213</v>
      </c>
      <c r="D260" s="76" t="s">
        <v>83</v>
      </c>
      <c r="E260" s="76" t="s">
        <v>125</v>
      </c>
      <c r="F260" s="76">
        <v>256.0</v>
      </c>
      <c r="G260" s="78">
        <v>46084.0</v>
      </c>
      <c r="H260" s="806">
        <v>10651.0</v>
      </c>
      <c r="I260" s="806" t="s">
        <v>3638</v>
      </c>
      <c r="J260" s="807" t="s">
        <v>3639</v>
      </c>
      <c r="K260" s="807" t="s">
        <v>3640</v>
      </c>
      <c r="L260" s="809" t="s">
        <v>3640</v>
      </c>
      <c r="M260" s="806" t="s">
        <v>3641</v>
      </c>
      <c r="N260" s="806" t="s">
        <v>3641</v>
      </c>
      <c r="O260" s="811">
        <v>46064.0</v>
      </c>
      <c r="P260" s="794">
        <v>46078.0</v>
      </c>
      <c r="Q260" s="76" t="s">
        <v>124</v>
      </c>
      <c r="R260" s="179" t="s">
        <v>9247</v>
      </c>
      <c r="S260" s="179" t="s">
        <v>9248</v>
      </c>
      <c r="T260" s="179">
        <v>1.0</v>
      </c>
      <c r="U260" s="83" t="s">
        <v>126</v>
      </c>
      <c r="V260" s="83" t="s">
        <v>145</v>
      </c>
      <c r="X260" s="83" t="s">
        <v>101</v>
      </c>
      <c r="Y260" s="83"/>
      <c r="Z260" s="74"/>
      <c r="AA260" s="166" t="s">
        <v>131</v>
      </c>
      <c r="AB260" s="76"/>
      <c r="AC260" s="83"/>
      <c r="AD260" s="76"/>
      <c r="AE260" s="760"/>
      <c r="AF260" s="88"/>
    </row>
    <row r="261" ht="22.5" customHeight="1">
      <c r="A261" s="76" t="s">
        <v>9941</v>
      </c>
      <c r="B261" s="74">
        <v>46093.0</v>
      </c>
      <c r="C261" s="76" t="s">
        <v>9213</v>
      </c>
      <c r="D261" s="76" t="s">
        <v>83</v>
      </c>
      <c r="E261" s="76" t="s">
        <v>125</v>
      </c>
      <c r="F261" s="76">
        <v>257.0</v>
      </c>
      <c r="G261" s="78">
        <v>46084.0</v>
      </c>
      <c r="H261" s="806">
        <v>10652.0</v>
      </c>
      <c r="I261" s="806" t="s">
        <v>10921</v>
      </c>
      <c r="J261" s="807" t="s">
        <v>10922</v>
      </c>
      <c r="K261" s="807" t="s">
        <v>10923</v>
      </c>
      <c r="L261" s="809" t="s">
        <v>10923</v>
      </c>
      <c r="M261" s="806" t="s">
        <v>10924</v>
      </c>
      <c r="N261" s="806" t="s">
        <v>10924</v>
      </c>
      <c r="O261" s="811">
        <v>46064.0</v>
      </c>
      <c r="P261" s="794">
        <v>46078.0</v>
      </c>
      <c r="Q261" s="76" t="s">
        <v>143</v>
      </c>
      <c r="R261" s="179" t="s">
        <v>9247</v>
      </c>
      <c r="S261" s="179" t="s">
        <v>9248</v>
      </c>
      <c r="T261" s="179">
        <v>1.0</v>
      </c>
      <c r="U261" s="83" t="s">
        <v>126</v>
      </c>
      <c r="V261" s="83" t="s">
        <v>145</v>
      </c>
      <c r="X261" s="83" t="s">
        <v>101</v>
      </c>
      <c r="Y261" s="83"/>
      <c r="Z261" s="74"/>
      <c r="AA261" s="166" t="s">
        <v>131</v>
      </c>
      <c r="AB261" s="76"/>
      <c r="AC261" s="83"/>
      <c r="AD261" s="76"/>
      <c r="AE261" s="760"/>
      <c r="AF261" s="88"/>
    </row>
    <row r="262" ht="22.5" customHeight="1">
      <c r="A262" s="76" t="s">
        <v>9941</v>
      </c>
      <c r="B262" s="74">
        <v>46093.0</v>
      </c>
      <c r="C262" s="76" t="s">
        <v>9213</v>
      </c>
      <c r="D262" s="76" t="s">
        <v>83</v>
      </c>
      <c r="E262" s="76" t="s">
        <v>125</v>
      </c>
      <c r="F262" s="76">
        <v>258.0</v>
      </c>
      <c r="G262" s="78">
        <v>46084.0</v>
      </c>
      <c r="H262" s="806">
        <v>10653.0</v>
      </c>
      <c r="I262" s="806" t="s">
        <v>8162</v>
      </c>
      <c r="J262" s="807" t="s">
        <v>8163</v>
      </c>
      <c r="K262" s="807" t="s">
        <v>8164</v>
      </c>
      <c r="L262" s="809" t="s">
        <v>8164</v>
      </c>
      <c r="M262" s="806" t="s">
        <v>8165</v>
      </c>
      <c r="N262" s="806" t="s">
        <v>8165</v>
      </c>
      <c r="O262" s="811">
        <v>46064.0</v>
      </c>
      <c r="P262" s="794">
        <v>46078.0</v>
      </c>
      <c r="Q262" s="76" t="s">
        <v>124</v>
      </c>
      <c r="R262" s="179" t="s">
        <v>9247</v>
      </c>
      <c r="S262" s="179" t="s">
        <v>9248</v>
      </c>
      <c r="T262" s="179">
        <v>1.0</v>
      </c>
      <c r="U262" s="83" t="s">
        <v>126</v>
      </c>
      <c r="V262" s="83" t="s">
        <v>145</v>
      </c>
      <c r="X262" s="83" t="s">
        <v>101</v>
      </c>
      <c r="Y262" s="83"/>
      <c r="Z262" s="74"/>
      <c r="AA262" s="166" t="s">
        <v>131</v>
      </c>
      <c r="AB262" s="76"/>
      <c r="AC262" s="83"/>
      <c r="AD262" s="76"/>
      <c r="AE262" s="760"/>
      <c r="AF262" s="88"/>
    </row>
    <row r="263" ht="22.5" customHeight="1">
      <c r="A263" s="76" t="s">
        <v>9941</v>
      </c>
      <c r="B263" s="74">
        <v>46093.0</v>
      </c>
      <c r="C263" s="76" t="s">
        <v>9213</v>
      </c>
      <c r="D263" s="76" t="s">
        <v>83</v>
      </c>
      <c r="E263" s="76" t="s">
        <v>125</v>
      </c>
      <c r="F263" s="76">
        <v>259.0</v>
      </c>
      <c r="G263" s="78">
        <v>46084.0</v>
      </c>
      <c r="H263" s="806">
        <v>10655.0</v>
      </c>
      <c r="I263" s="806" t="s">
        <v>10930</v>
      </c>
      <c r="J263" s="807" t="s">
        <v>10931</v>
      </c>
      <c r="K263" s="807" t="s">
        <v>10932</v>
      </c>
      <c r="L263" s="809" t="s">
        <v>10932</v>
      </c>
      <c r="M263" s="806" t="s">
        <v>10934</v>
      </c>
      <c r="N263" s="806" t="s">
        <v>10934</v>
      </c>
      <c r="O263" s="811">
        <v>46064.0</v>
      </c>
      <c r="P263" s="794">
        <v>46078.0</v>
      </c>
      <c r="Q263" s="76" t="s">
        <v>213</v>
      </c>
      <c r="R263" s="179" t="s">
        <v>9247</v>
      </c>
      <c r="S263" s="179" t="s">
        <v>9248</v>
      </c>
      <c r="T263" s="179">
        <v>1.0</v>
      </c>
      <c r="U263" s="83" t="s">
        <v>126</v>
      </c>
      <c r="V263" s="83" t="s">
        <v>145</v>
      </c>
      <c r="X263" s="83" t="s">
        <v>101</v>
      </c>
      <c r="Y263" s="83"/>
      <c r="Z263" s="74"/>
      <c r="AA263" s="166" t="s">
        <v>131</v>
      </c>
      <c r="AB263" s="76"/>
      <c r="AC263" s="83"/>
      <c r="AD263" s="76"/>
      <c r="AE263" s="760"/>
      <c r="AF263" s="88"/>
    </row>
    <row r="264" ht="22.5" customHeight="1">
      <c r="A264" s="76" t="s">
        <v>9941</v>
      </c>
      <c r="B264" s="74">
        <v>46093.0</v>
      </c>
      <c r="C264" s="76" t="s">
        <v>9213</v>
      </c>
      <c r="D264" s="76" t="s">
        <v>83</v>
      </c>
      <c r="E264" s="76" t="s">
        <v>125</v>
      </c>
      <c r="F264" s="76">
        <v>260.0</v>
      </c>
      <c r="G264" s="78">
        <v>46084.0</v>
      </c>
      <c r="H264" s="806">
        <v>10657.0</v>
      </c>
      <c r="I264" s="806" t="s">
        <v>3649</v>
      </c>
      <c r="J264" s="807" t="s">
        <v>10937</v>
      </c>
      <c r="K264" s="807" t="s">
        <v>3652</v>
      </c>
      <c r="L264" s="809" t="s">
        <v>3652</v>
      </c>
      <c r="M264" s="806" t="s">
        <v>3653</v>
      </c>
      <c r="N264" s="806" t="s">
        <v>3653</v>
      </c>
      <c r="O264" s="811">
        <v>46065.0</v>
      </c>
      <c r="P264" s="794">
        <v>46079.0</v>
      </c>
      <c r="Q264" s="76" t="s">
        <v>95</v>
      </c>
      <c r="R264" s="179" t="s">
        <v>9247</v>
      </c>
      <c r="S264" s="179" t="s">
        <v>9248</v>
      </c>
      <c r="T264" s="179">
        <v>1.0</v>
      </c>
      <c r="U264" s="83" t="s">
        <v>251</v>
      </c>
      <c r="V264" s="83" t="s">
        <v>145</v>
      </c>
      <c r="X264" s="83" t="s">
        <v>101</v>
      </c>
      <c r="Y264" s="83"/>
      <c r="Z264" s="74"/>
      <c r="AA264" s="166" t="s">
        <v>131</v>
      </c>
      <c r="AB264" s="76"/>
      <c r="AC264" s="83"/>
      <c r="AD264" s="76"/>
      <c r="AE264" s="760"/>
      <c r="AF264" s="88"/>
    </row>
    <row r="265" ht="22.5" customHeight="1">
      <c r="A265" s="76" t="s">
        <v>9941</v>
      </c>
      <c r="B265" s="74">
        <v>46093.0</v>
      </c>
      <c r="C265" s="76" t="s">
        <v>9213</v>
      </c>
      <c r="D265" s="76" t="s">
        <v>83</v>
      </c>
      <c r="E265" s="76" t="s">
        <v>125</v>
      </c>
      <c r="F265" s="76">
        <v>261.0</v>
      </c>
      <c r="G265" s="78">
        <v>46084.0</v>
      </c>
      <c r="H265" s="806">
        <v>10659.0</v>
      </c>
      <c r="I265" s="806" t="s">
        <v>10938</v>
      </c>
      <c r="J265" s="807" t="s">
        <v>10939</v>
      </c>
      <c r="K265" s="807" t="s">
        <v>10940</v>
      </c>
      <c r="L265" s="809" t="s">
        <v>10940</v>
      </c>
      <c r="M265" s="806" t="s">
        <v>10941</v>
      </c>
      <c r="N265" s="806" t="s">
        <v>10942</v>
      </c>
      <c r="O265" s="811">
        <v>46065.0</v>
      </c>
      <c r="P265" s="794">
        <v>46079.0</v>
      </c>
      <c r="Q265" s="76" t="s">
        <v>124</v>
      </c>
      <c r="R265" s="179" t="s">
        <v>9247</v>
      </c>
      <c r="S265" s="179" t="s">
        <v>9248</v>
      </c>
      <c r="T265" s="179">
        <v>1.0</v>
      </c>
      <c r="U265" s="83" t="s">
        <v>126</v>
      </c>
      <c r="V265" s="83" t="s">
        <v>145</v>
      </c>
      <c r="X265" s="83" t="s">
        <v>101</v>
      </c>
      <c r="Y265" s="83"/>
      <c r="Z265" s="74"/>
      <c r="AA265" s="166" t="s">
        <v>131</v>
      </c>
      <c r="AB265" s="76"/>
      <c r="AC265" s="83"/>
      <c r="AD265" s="76"/>
      <c r="AE265" s="760"/>
      <c r="AF265" s="88"/>
    </row>
    <row r="266" ht="22.5" customHeight="1">
      <c r="A266" s="76" t="s">
        <v>9941</v>
      </c>
      <c r="B266" s="74">
        <v>46084.0</v>
      </c>
      <c r="C266" s="76" t="s">
        <v>9213</v>
      </c>
      <c r="D266" s="76" t="s">
        <v>83</v>
      </c>
      <c r="E266" s="76" t="s">
        <v>125</v>
      </c>
      <c r="F266" s="76">
        <v>262.0</v>
      </c>
      <c r="G266" s="78">
        <v>46084.0</v>
      </c>
      <c r="H266" s="806">
        <v>10660.0</v>
      </c>
      <c r="I266" s="806" t="s">
        <v>3787</v>
      </c>
      <c r="J266" s="807" t="s">
        <v>10943</v>
      </c>
      <c r="K266" s="807" t="s">
        <v>3789</v>
      </c>
      <c r="L266" s="809" t="s">
        <v>3789</v>
      </c>
      <c r="M266" s="806" t="s">
        <v>3790</v>
      </c>
      <c r="N266" s="806" t="s">
        <v>3790</v>
      </c>
      <c r="O266" s="811">
        <v>46065.0</v>
      </c>
      <c r="P266" s="798">
        <v>46079.0</v>
      </c>
      <c r="Q266" s="76" t="s">
        <v>124</v>
      </c>
      <c r="R266" s="83" t="s">
        <v>9247</v>
      </c>
      <c r="S266" s="83" t="s">
        <v>9248</v>
      </c>
      <c r="T266" s="83">
        <v>1.0</v>
      </c>
      <c r="U266" s="83" t="s">
        <v>126</v>
      </c>
      <c r="V266" s="83" t="s">
        <v>145</v>
      </c>
      <c r="X266" s="83" t="s">
        <v>101</v>
      </c>
      <c r="Y266" s="83"/>
      <c r="Z266" s="74"/>
      <c r="AA266" s="166" t="s">
        <v>131</v>
      </c>
      <c r="AB266" s="76"/>
      <c r="AC266" s="83"/>
      <c r="AD266" s="76"/>
      <c r="AE266" s="76"/>
      <c r="AF266" s="88"/>
    </row>
    <row r="267" ht="22.5" customHeight="1">
      <c r="A267" s="76" t="s">
        <v>9941</v>
      </c>
      <c r="B267" s="74">
        <v>46084.0</v>
      </c>
      <c r="C267" s="76" t="s">
        <v>9213</v>
      </c>
      <c r="D267" s="76" t="s">
        <v>83</v>
      </c>
      <c r="E267" s="76" t="s">
        <v>125</v>
      </c>
      <c r="F267" s="76">
        <v>263.0</v>
      </c>
      <c r="G267" s="78">
        <v>46084.0</v>
      </c>
      <c r="H267" s="806">
        <v>10663.0</v>
      </c>
      <c r="I267" s="806" t="s">
        <v>10958</v>
      </c>
      <c r="J267" s="807" t="s">
        <v>10959</v>
      </c>
      <c r="K267" s="807" t="s">
        <v>3269</v>
      </c>
      <c r="L267" s="809" t="s">
        <v>3269</v>
      </c>
      <c r="M267" s="806" t="s">
        <v>10960</v>
      </c>
      <c r="N267" s="806" t="s">
        <v>10960</v>
      </c>
      <c r="O267" s="811">
        <v>46065.0</v>
      </c>
      <c r="P267" s="798">
        <v>46079.0</v>
      </c>
      <c r="Q267" s="76" t="s">
        <v>124</v>
      </c>
      <c r="R267" s="83" t="s">
        <v>9247</v>
      </c>
      <c r="S267" s="83" t="s">
        <v>9248</v>
      </c>
      <c r="T267" s="83">
        <v>1.0</v>
      </c>
      <c r="U267" s="83" t="s">
        <v>126</v>
      </c>
      <c r="V267" s="83" t="s">
        <v>145</v>
      </c>
      <c r="X267" s="83" t="s">
        <v>101</v>
      </c>
      <c r="Y267" s="83"/>
      <c r="Z267" s="74"/>
      <c r="AA267" s="166" t="s">
        <v>131</v>
      </c>
      <c r="AB267" s="76"/>
      <c r="AC267" s="83"/>
      <c r="AD267" s="76"/>
      <c r="AE267" s="76"/>
      <c r="AF267" s="88"/>
    </row>
    <row r="268" ht="22.5" customHeight="1">
      <c r="A268" s="76" t="s">
        <v>9941</v>
      </c>
      <c r="B268" s="74">
        <v>46084.0</v>
      </c>
      <c r="C268" s="76" t="s">
        <v>9213</v>
      </c>
      <c r="D268" s="76" t="s">
        <v>83</v>
      </c>
      <c r="E268" s="76" t="s">
        <v>125</v>
      </c>
      <c r="F268" s="76">
        <v>264.0</v>
      </c>
      <c r="G268" s="78">
        <v>46084.0</v>
      </c>
      <c r="H268" s="806">
        <v>10664.0</v>
      </c>
      <c r="I268" s="806" t="s">
        <v>3430</v>
      </c>
      <c r="J268" s="807" t="s">
        <v>3431</v>
      </c>
      <c r="K268" s="807" t="s">
        <v>3432</v>
      </c>
      <c r="L268" s="809" t="s">
        <v>3432</v>
      </c>
      <c r="M268" s="806" t="s">
        <v>3433</v>
      </c>
      <c r="N268" s="806" t="s">
        <v>3434</v>
      </c>
      <c r="O268" s="811">
        <v>46065.0</v>
      </c>
      <c r="P268" s="798">
        <v>46079.0</v>
      </c>
      <c r="Q268" s="76" t="s">
        <v>124</v>
      </c>
      <c r="R268" s="83" t="s">
        <v>9247</v>
      </c>
      <c r="S268" s="83" t="s">
        <v>9248</v>
      </c>
      <c r="T268" s="83">
        <v>1.0</v>
      </c>
      <c r="U268" s="83" t="s">
        <v>381</v>
      </c>
      <c r="V268" s="83" t="s">
        <v>145</v>
      </c>
      <c r="X268" s="83" t="s">
        <v>101</v>
      </c>
      <c r="Y268" s="83"/>
      <c r="Z268" s="74"/>
      <c r="AA268" s="166" t="s">
        <v>1050</v>
      </c>
      <c r="AB268" s="76"/>
      <c r="AC268" s="83"/>
      <c r="AD268" s="76"/>
      <c r="AE268" s="760" t="s">
        <v>10972</v>
      </c>
      <c r="AF268" s="88"/>
    </row>
    <row r="269" ht="22.5" customHeight="1">
      <c r="A269" s="76" t="s">
        <v>9941</v>
      </c>
      <c r="B269" s="74">
        <v>46084.0</v>
      </c>
      <c r="C269" s="76" t="s">
        <v>9213</v>
      </c>
      <c r="D269" s="76" t="s">
        <v>83</v>
      </c>
      <c r="E269" s="76" t="s">
        <v>125</v>
      </c>
      <c r="F269" s="76">
        <v>265.0</v>
      </c>
      <c r="G269" s="78">
        <v>46084.0</v>
      </c>
      <c r="H269" s="806">
        <v>10667.0</v>
      </c>
      <c r="I269" s="806" t="s">
        <v>10973</v>
      </c>
      <c r="J269" s="807" t="s">
        <v>10974</v>
      </c>
      <c r="K269" s="807" t="s">
        <v>10975</v>
      </c>
      <c r="L269" s="809" t="s">
        <v>10975</v>
      </c>
      <c r="M269" s="806" t="s">
        <v>10976</v>
      </c>
      <c r="N269" s="806" t="s">
        <v>10976</v>
      </c>
      <c r="O269" s="811">
        <v>46065.0</v>
      </c>
      <c r="P269" s="798">
        <v>46079.0</v>
      </c>
      <c r="Q269" s="76" t="s">
        <v>124</v>
      </c>
      <c r="R269" s="83" t="s">
        <v>9247</v>
      </c>
      <c r="S269" s="83" t="s">
        <v>9248</v>
      </c>
      <c r="T269" s="83">
        <v>0.0</v>
      </c>
      <c r="U269" s="83" t="s">
        <v>126</v>
      </c>
      <c r="V269" s="83" t="s">
        <v>145</v>
      </c>
      <c r="X269" s="83" t="s">
        <v>101</v>
      </c>
      <c r="Y269" s="83"/>
      <c r="Z269" s="74"/>
      <c r="AA269" s="166" t="s">
        <v>873</v>
      </c>
      <c r="AB269" s="76"/>
      <c r="AC269" s="83"/>
      <c r="AD269" s="76"/>
      <c r="AE269" s="760" t="s">
        <v>10982</v>
      </c>
      <c r="AF269" s="88"/>
    </row>
    <row r="270" ht="22.5" customHeight="1">
      <c r="A270" s="76" t="s">
        <v>9941</v>
      </c>
      <c r="B270" s="74">
        <v>46084.0</v>
      </c>
      <c r="C270" s="76" t="s">
        <v>9213</v>
      </c>
      <c r="D270" s="76" t="s">
        <v>83</v>
      </c>
      <c r="E270" s="76" t="s">
        <v>125</v>
      </c>
      <c r="F270" s="76">
        <v>266.0</v>
      </c>
      <c r="G270" s="78">
        <v>46084.0</v>
      </c>
      <c r="H270" s="806">
        <v>10668.0</v>
      </c>
      <c r="I270" s="806" t="s">
        <v>10988</v>
      </c>
      <c r="J270" s="807" t="s">
        <v>10990</v>
      </c>
      <c r="K270" s="807" t="s">
        <v>10992</v>
      </c>
      <c r="L270" s="809" t="s">
        <v>10992</v>
      </c>
      <c r="M270" s="806" t="s">
        <v>10995</v>
      </c>
      <c r="N270" s="806" t="s">
        <v>10995</v>
      </c>
      <c r="O270" s="811">
        <v>46066.0</v>
      </c>
      <c r="P270" s="798">
        <v>46080.0</v>
      </c>
      <c r="Q270" s="76" t="s">
        <v>124</v>
      </c>
      <c r="R270" s="83" t="s">
        <v>9247</v>
      </c>
      <c r="S270" s="83" t="s">
        <v>9248</v>
      </c>
      <c r="T270" s="83">
        <v>1.0</v>
      </c>
      <c r="U270" s="83" t="s">
        <v>350</v>
      </c>
      <c r="V270" s="83" t="s">
        <v>145</v>
      </c>
      <c r="X270" s="83" t="s">
        <v>101</v>
      </c>
      <c r="Y270" s="83"/>
      <c r="Z270" s="74"/>
      <c r="AA270" s="166" t="s">
        <v>131</v>
      </c>
      <c r="AB270" s="76"/>
      <c r="AC270" s="83"/>
      <c r="AD270" s="76"/>
      <c r="AE270" s="760" t="s">
        <v>11002</v>
      </c>
      <c r="AF270" s="88"/>
    </row>
    <row r="271" ht="22.5" customHeight="1">
      <c r="A271" s="76" t="s">
        <v>9941</v>
      </c>
      <c r="B271" s="74">
        <v>46084.0</v>
      </c>
      <c r="C271" s="76" t="s">
        <v>9213</v>
      </c>
      <c r="D271" s="76" t="s">
        <v>83</v>
      </c>
      <c r="E271" s="76" t="s">
        <v>125</v>
      </c>
      <c r="F271" s="76">
        <v>267.0</v>
      </c>
      <c r="G271" s="78">
        <v>46084.0</v>
      </c>
      <c r="H271" s="806">
        <v>10671.0</v>
      </c>
      <c r="I271" s="806" t="s">
        <v>2251</v>
      </c>
      <c r="J271" s="807" t="s">
        <v>11009</v>
      </c>
      <c r="K271" s="807" t="s">
        <v>2253</v>
      </c>
      <c r="L271" s="809" t="s">
        <v>2253</v>
      </c>
      <c r="M271" s="806" t="s">
        <v>2255</v>
      </c>
      <c r="N271" s="806" t="s">
        <v>2255</v>
      </c>
      <c r="O271" s="811">
        <v>46066.0</v>
      </c>
      <c r="P271" s="798">
        <v>46080.0</v>
      </c>
      <c r="Q271" s="76" t="s">
        <v>124</v>
      </c>
      <c r="R271" s="83" t="s">
        <v>9247</v>
      </c>
      <c r="S271" s="83" t="s">
        <v>9248</v>
      </c>
      <c r="T271" s="83">
        <v>1.0</v>
      </c>
      <c r="U271" s="83" t="s">
        <v>381</v>
      </c>
      <c r="V271" s="83" t="s">
        <v>145</v>
      </c>
      <c r="X271" s="83" t="s">
        <v>101</v>
      </c>
      <c r="Y271" s="83"/>
      <c r="Z271" s="74"/>
      <c r="AA271" s="166" t="s">
        <v>283</v>
      </c>
      <c r="AB271" s="76" t="s">
        <v>1445</v>
      </c>
      <c r="AC271" s="83"/>
      <c r="AD271" s="76"/>
      <c r="AE271" s="760" t="s">
        <v>11013</v>
      </c>
      <c r="AF271" s="88"/>
    </row>
    <row r="272" ht="22.5" customHeight="1">
      <c r="A272" s="76" t="s">
        <v>9941</v>
      </c>
      <c r="B272" s="74">
        <v>46084.0</v>
      </c>
      <c r="C272" s="76" t="s">
        <v>9213</v>
      </c>
      <c r="D272" s="76" t="s">
        <v>83</v>
      </c>
      <c r="E272" s="76" t="s">
        <v>125</v>
      </c>
      <c r="F272" s="76">
        <v>268.0</v>
      </c>
      <c r="G272" s="78">
        <v>46084.0</v>
      </c>
      <c r="H272" s="806">
        <v>10673.0</v>
      </c>
      <c r="I272" s="806" t="s">
        <v>3793</v>
      </c>
      <c r="J272" s="807" t="s">
        <v>11021</v>
      </c>
      <c r="K272" s="807" t="s">
        <v>3795</v>
      </c>
      <c r="L272" s="809" t="s">
        <v>3795</v>
      </c>
      <c r="M272" s="806" t="s">
        <v>3796</v>
      </c>
      <c r="N272" s="806" t="s">
        <v>3796</v>
      </c>
      <c r="O272" s="811">
        <v>46066.0</v>
      </c>
      <c r="P272" s="798">
        <v>46080.0</v>
      </c>
      <c r="Q272" s="76" t="s">
        <v>124</v>
      </c>
      <c r="R272" s="83" t="s">
        <v>9247</v>
      </c>
      <c r="S272" s="83" t="s">
        <v>9248</v>
      </c>
      <c r="T272" s="83">
        <v>1.0</v>
      </c>
      <c r="U272" s="83" t="s">
        <v>126</v>
      </c>
      <c r="V272" s="83" t="s">
        <v>145</v>
      </c>
      <c r="X272" s="83" t="s">
        <v>101</v>
      </c>
      <c r="Y272" s="83"/>
      <c r="Z272" s="74"/>
      <c r="AA272" s="166" t="s">
        <v>131</v>
      </c>
      <c r="AB272" s="76"/>
      <c r="AC272" s="83"/>
      <c r="AD272" s="76"/>
      <c r="AE272" s="76"/>
      <c r="AF272" s="88"/>
    </row>
    <row r="273" ht="22.5" customHeight="1">
      <c r="A273" s="76" t="s">
        <v>9941</v>
      </c>
      <c r="B273" s="74">
        <v>46084.0</v>
      </c>
      <c r="C273" s="76" t="s">
        <v>9213</v>
      </c>
      <c r="D273" s="76" t="s">
        <v>83</v>
      </c>
      <c r="E273" s="76" t="s">
        <v>125</v>
      </c>
      <c r="F273" s="76">
        <v>269.0</v>
      </c>
      <c r="G273" s="78">
        <v>46084.0</v>
      </c>
      <c r="H273" s="806">
        <v>10674.0</v>
      </c>
      <c r="I273" s="806" t="s">
        <v>11033</v>
      </c>
      <c r="J273" s="807" t="s">
        <v>11034</v>
      </c>
      <c r="K273" s="807" t="s">
        <v>11036</v>
      </c>
      <c r="L273" s="809" t="s">
        <v>11036</v>
      </c>
      <c r="M273" s="806" t="s">
        <v>11040</v>
      </c>
      <c r="N273" s="806" t="s">
        <v>11041</v>
      </c>
      <c r="O273" s="811">
        <v>46066.0</v>
      </c>
      <c r="P273" s="798">
        <v>46080.0</v>
      </c>
      <c r="Q273" s="76" t="s">
        <v>124</v>
      </c>
      <c r="R273" s="83" t="s">
        <v>9247</v>
      </c>
      <c r="S273" s="83" t="s">
        <v>9248</v>
      </c>
      <c r="T273" s="83">
        <v>1.0</v>
      </c>
      <c r="U273" s="83" t="s">
        <v>350</v>
      </c>
      <c r="V273" s="83" t="s">
        <v>145</v>
      </c>
      <c r="X273" s="83" t="s">
        <v>101</v>
      </c>
      <c r="Y273" s="83"/>
      <c r="Z273" s="74"/>
      <c r="AA273" s="166" t="s">
        <v>664</v>
      </c>
      <c r="AB273" s="76"/>
      <c r="AC273" s="83"/>
      <c r="AD273" s="76"/>
      <c r="AE273" s="760" t="s">
        <v>11048</v>
      </c>
      <c r="AF273" s="88"/>
    </row>
    <row r="274" ht="22.5" customHeight="1">
      <c r="A274" s="76" t="s">
        <v>9941</v>
      </c>
      <c r="B274" s="74">
        <v>46084.0</v>
      </c>
      <c r="C274" s="76" t="s">
        <v>9213</v>
      </c>
      <c r="D274" s="76" t="s">
        <v>83</v>
      </c>
      <c r="E274" s="76" t="s">
        <v>125</v>
      </c>
      <c r="F274" s="76">
        <v>270.0</v>
      </c>
      <c r="G274" s="78">
        <v>46084.0</v>
      </c>
      <c r="H274" s="806">
        <v>10675.0</v>
      </c>
      <c r="I274" s="806" t="s">
        <v>3799</v>
      </c>
      <c r="J274" s="807" t="s">
        <v>11054</v>
      </c>
      <c r="K274" s="807" t="s">
        <v>3801</v>
      </c>
      <c r="L274" s="809" t="s">
        <v>3801</v>
      </c>
      <c r="M274" s="806" t="s">
        <v>3802</v>
      </c>
      <c r="N274" s="806" t="s">
        <v>3802</v>
      </c>
      <c r="O274" s="811">
        <v>46066.0</v>
      </c>
      <c r="P274" s="798">
        <v>46080.0</v>
      </c>
      <c r="Q274" s="76" t="s">
        <v>124</v>
      </c>
      <c r="R274" s="83" t="s">
        <v>9247</v>
      </c>
      <c r="S274" s="83" t="s">
        <v>9248</v>
      </c>
      <c r="T274" s="83">
        <v>1.0</v>
      </c>
      <c r="U274" s="83" t="s">
        <v>126</v>
      </c>
      <c r="V274" s="83" t="s">
        <v>145</v>
      </c>
      <c r="X274" s="83" t="s">
        <v>101</v>
      </c>
      <c r="Y274" s="83"/>
      <c r="Z274" s="74"/>
      <c r="AA274" s="166" t="s">
        <v>131</v>
      </c>
      <c r="AB274" s="76"/>
      <c r="AC274" s="83"/>
      <c r="AD274" s="76"/>
      <c r="AE274" s="76"/>
      <c r="AF274" s="88"/>
    </row>
    <row r="275" ht="22.5" customHeight="1">
      <c r="A275" s="76" t="s">
        <v>9941</v>
      </c>
      <c r="B275" s="74">
        <v>46084.0</v>
      </c>
      <c r="C275" s="76" t="s">
        <v>9213</v>
      </c>
      <c r="D275" s="76" t="s">
        <v>83</v>
      </c>
      <c r="E275" s="76" t="s">
        <v>125</v>
      </c>
      <c r="F275" s="76">
        <v>271.0</v>
      </c>
      <c r="G275" s="78">
        <v>46084.0</v>
      </c>
      <c r="H275" s="806">
        <v>10676.0</v>
      </c>
      <c r="I275" s="806" t="s">
        <v>3656</v>
      </c>
      <c r="J275" s="807" t="s">
        <v>11060</v>
      </c>
      <c r="K275" s="807" t="s">
        <v>3658</v>
      </c>
      <c r="L275" s="809" t="s">
        <v>3658</v>
      </c>
      <c r="M275" s="806" t="s">
        <v>3659</v>
      </c>
      <c r="N275" s="806" t="s">
        <v>3659</v>
      </c>
      <c r="O275" s="811">
        <v>46066.0</v>
      </c>
      <c r="P275" s="798">
        <v>46080.0</v>
      </c>
      <c r="Q275" s="76" t="s">
        <v>461</v>
      </c>
      <c r="R275" s="83" t="s">
        <v>9247</v>
      </c>
      <c r="S275" s="83" t="s">
        <v>9248</v>
      </c>
      <c r="T275" s="83">
        <v>1.0</v>
      </c>
      <c r="U275" s="83" t="s">
        <v>126</v>
      </c>
      <c r="V275" s="83" t="s">
        <v>145</v>
      </c>
      <c r="X275" s="83" t="s">
        <v>101</v>
      </c>
      <c r="Y275" s="83"/>
      <c r="Z275" s="74"/>
      <c r="AA275" s="166" t="s">
        <v>131</v>
      </c>
      <c r="AB275" s="76"/>
      <c r="AC275" s="83"/>
      <c r="AD275" s="76"/>
      <c r="AE275" s="76"/>
      <c r="AF275" s="88"/>
    </row>
    <row r="276" ht="22.5" customHeight="1">
      <c r="A276" s="76" t="s">
        <v>9941</v>
      </c>
      <c r="B276" s="74">
        <v>46084.0</v>
      </c>
      <c r="C276" s="76" t="s">
        <v>9213</v>
      </c>
      <c r="D276" s="76" t="s">
        <v>83</v>
      </c>
      <c r="E276" s="76" t="s">
        <v>125</v>
      </c>
      <c r="F276" s="76">
        <v>272.0</v>
      </c>
      <c r="G276" s="78">
        <v>46084.0</v>
      </c>
      <c r="H276" s="806">
        <v>10678.0</v>
      </c>
      <c r="I276" s="806" t="s">
        <v>11065</v>
      </c>
      <c r="J276" s="807" t="s">
        <v>11066</v>
      </c>
      <c r="K276" s="807" t="s">
        <v>11068</v>
      </c>
      <c r="L276" s="809" t="s">
        <v>11068</v>
      </c>
      <c r="M276" s="806" t="s">
        <v>11071</v>
      </c>
      <c r="N276" s="806" t="s">
        <v>11071</v>
      </c>
      <c r="O276" s="811">
        <v>46067.0</v>
      </c>
      <c r="P276" s="798">
        <v>46081.0</v>
      </c>
      <c r="Q276" s="76" t="s">
        <v>124</v>
      </c>
      <c r="R276" s="83" t="s">
        <v>9247</v>
      </c>
      <c r="S276" s="83" t="s">
        <v>9248</v>
      </c>
      <c r="T276" s="83">
        <v>1.0</v>
      </c>
      <c r="U276" s="83" t="s">
        <v>350</v>
      </c>
      <c r="V276" s="83" t="s">
        <v>145</v>
      </c>
      <c r="X276" s="83" t="s">
        <v>101</v>
      </c>
      <c r="Y276" s="83"/>
      <c r="Z276" s="74"/>
      <c r="AA276" s="166" t="s">
        <v>131</v>
      </c>
      <c r="AB276" s="76"/>
      <c r="AC276" s="83"/>
      <c r="AD276" s="76"/>
      <c r="AE276" s="760" t="s">
        <v>11002</v>
      </c>
      <c r="AF276" s="88"/>
    </row>
    <row r="277" ht="22.5" customHeight="1">
      <c r="A277" s="76" t="s">
        <v>9941</v>
      </c>
      <c r="B277" s="74">
        <v>46084.0</v>
      </c>
      <c r="C277" s="76" t="s">
        <v>9213</v>
      </c>
      <c r="D277" s="76" t="s">
        <v>83</v>
      </c>
      <c r="E277" s="76" t="s">
        <v>125</v>
      </c>
      <c r="F277" s="76">
        <v>273.0</v>
      </c>
      <c r="G277" s="78">
        <v>46084.0</v>
      </c>
      <c r="H277" s="806">
        <v>10679.0</v>
      </c>
      <c r="I277" s="806" t="s">
        <v>1024</v>
      </c>
      <c r="J277" s="807" t="s">
        <v>1025</v>
      </c>
      <c r="K277" s="807" t="s">
        <v>1026</v>
      </c>
      <c r="L277" s="809" t="s">
        <v>1026</v>
      </c>
      <c r="M277" s="806" t="s">
        <v>1027</v>
      </c>
      <c r="N277" s="806" t="s">
        <v>1027</v>
      </c>
      <c r="O277" s="811">
        <v>46067.0</v>
      </c>
      <c r="P277" s="798">
        <v>46081.0</v>
      </c>
      <c r="Q277" s="76" t="s">
        <v>124</v>
      </c>
      <c r="R277" s="83" t="s">
        <v>9247</v>
      </c>
      <c r="S277" s="83" t="s">
        <v>9248</v>
      </c>
      <c r="T277" s="83">
        <v>1.0</v>
      </c>
      <c r="U277" s="83" t="s">
        <v>381</v>
      </c>
      <c r="V277" s="83" t="s">
        <v>145</v>
      </c>
      <c r="X277" s="83" t="s">
        <v>101</v>
      </c>
      <c r="Y277" s="83"/>
      <c r="Z277" s="74"/>
      <c r="AA277" s="166" t="s">
        <v>1043</v>
      </c>
      <c r="AB277" s="76" t="s">
        <v>694</v>
      </c>
      <c r="AC277" s="83"/>
      <c r="AD277" s="76"/>
      <c r="AE277" s="760" t="s">
        <v>11076</v>
      </c>
      <c r="AF277" s="88"/>
    </row>
    <row r="278" ht="22.5" customHeight="1">
      <c r="A278" s="76" t="s">
        <v>9941</v>
      </c>
      <c r="B278" s="74">
        <v>46084.0</v>
      </c>
      <c r="C278" s="76" t="s">
        <v>9213</v>
      </c>
      <c r="D278" s="76" t="s">
        <v>83</v>
      </c>
      <c r="E278" s="76" t="s">
        <v>125</v>
      </c>
      <c r="F278" s="76">
        <v>274.0</v>
      </c>
      <c r="G278" s="78">
        <v>46084.0</v>
      </c>
      <c r="H278" s="806">
        <v>10681.0</v>
      </c>
      <c r="I278" s="806" t="s">
        <v>2510</v>
      </c>
      <c r="J278" s="842" t="s">
        <v>143</v>
      </c>
      <c r="K278" s="807" t="s">
        <v>2512</v>
      </c>
      <c r="L278" s="809" t="s">
        <v>2513</v>
      </c>
      <c r="M278" s="806" t="s">
        <v>2514</v>
      </c>
      <c r="N278" s="806" t="s">
        <v>314</v>
      </c>
      <c r="O278" s="811">
        <v>46067.0</v>
      </c>
      <c r="P278" s="798">
        <v>46081.0</v>
      </c>
      <c r="Q278" s="76" t="s">
        <v>124</v>
      </c>
      <c r="R278" s="83" t="s">
        <v>9247</v>
      </c>
      <c r="S278" s="83" t="s">
        <v>9248</v>
      </c>
      <c r="T278" s="83">
        <v>1.0</v>
      </c>
      <c r="U278" s="83" t="s">
        <v>350</v>
      </c>
      <c r="V278" s="83" t="s">
        <v>145</v>
      </c>
      <c r="X278" s="83" t="s">
        <v>101</v>
      </c>
      <c r="Y278" s="83"/>
      <c r="Z278" s="74"/>
      <c r="AA278" s="166" t="s">
        <v>664</v>
      </c>
      <c r="AB278" s="76"/>
      <c r="AC278" s="83"/>
      <c r="AD278" s="76"/>
      <c r="AE278" s="760" t="s">
        <v>11083</v>
      </c>
      <c r="AF278" s="88"/>
    </row>
    <row r="279" ht="22.5" customHeight="1">
      <c r="A279" s="76" t="s">
        <v>9941</v>
      </c>
      <c r="B279" s="74">
        <v>46084.0</v>
      </c>
      <c r="C279" s="76" t="s">
        <v>9213</v>
      </c>
      <c r="D279" s="76" t="s">
        <v>83</v>
      </c>
      <c r="E279" s="76" t="s">
        <v>125</v>
      </c>
      <c r="F279" s="76">
        <v>275.0</v>
      </c>
      <c r="G279" s="78">
        <v>46084.0</v>
      </c>
      <c r="H279" s="806">
        <v>10682.0</v>
      </c>
      <c r="I279" s="806" t="s">
        <v>11085</v>
      </c>
      <c r="J279" s="807" t="s">
        <v>11086</v>
      </c>
      <c r="K279" s="807" t="s">
        <v>11088</v>
      </c>
      <c r="L279" s="809" t="s">
        <v>11088</v>
      </c>
      <c r="M279" s="806" t="s">
        <v>11091</v>
      </c>
      <c r="N279" s="806" t="s">
        <v>11091</v>
      </c>
      <c r="O279" s="811">
        <v>46068.0</v>
      </c>
      <c r="P279" s="798">
        <v>46082.0</v>
      </c>
      <c r="Q279" s="76" t="s">
        <v>124</v>
      </c>
      <c r="R279" s="83" t="s">
        <v>9247</v>
      </c>
      <c r="S279" s="83" t="s">
        <v>9248</v>
      </c>
      <c r="T279" s="83">
        <v>1.0</v>
      </c>
      <c r="U279" s="83" t="s">
        <v>251</v>
      </c>
      <c r="V279" s="83" t="s">
        <v>145</v>
      </c>
      <c r="X279" s="83" t="s">
        <v>101</v>
      </c>
      <c r="Y279" s="83"/>
      <c r="Z279" s="74"/>
      <c r="AA279" s="166" t="s">
        <v>131</v>
      </c>
      <c r="AB279" s="76"/>
      <c r="AC279" s="83"/>
      <c r="AD279" s="76"/>
      <c r="AE279" s="76"/>
      <c r="AF279" s="88"/>
    </row>
    <row r="280" ht="22.5" customHeight="1">
      <c r="A280" s="76" t="s">
        <v>9941</v>
      </c>
      <c r="B280" s="74">
        <v>46084.0</v>
      </c>
      <c r="C280" s="76" t="s">
        <v>9213</v>
      </c>
      <c r="D280" s="76" t="s">
        <v>83</v>
      </c>
      <c r="E280" s="76" t="s">
        <v>125</v>
      </c>
      <c r="F280" s="76">
        <v>276.0</v>
      </c>
      <c r="G280" s="78">
        <v>46084.0</v>
      </c>
      <c r="H280" s="806">
        <v>10683.0</v>
      </c>
      <c r="I280" s="806" t="s">
        <v>11097</v>
      </c>
      <c r="J280" s="807" t="s">
        <v>11098</v>
      </c>
      <c r="K280" s="807" t="s">
        <v>11099</v>
      </c>
      <c r="L280" s="809" t="s">
        <v>11099</v>
      </c>
      <c r="M280" s="806" t="s">
        <v>11100</v>
      </c>
      <c r="N280" s="806" t="s">
        <v>11100</v>
      </c>
      <c r="O280" s="811">
        <v>46069.0</v>
      </c>
      <c r="P280" s="798">
        <v>46083.0</v>
      </c>
      <c r="Q280" s="76" t="s">
        <v>124</v>
      </c>
      <c r="R280" s="83" t="s">
        <v>9247</v>
      </c>
      <c r="S280" s="83" t="s">
        <v>9248</v>
      </c>
      <c r="T280" s="83">
        <v>1.0</v>
      </c>
      <c r="U280" s="83" t="s">
        <v>350</v>
      </c>
      <c r="V280" s="83" t="s">
        <v>145</v>
      </c>
      <c r="X280" s="83" t="s">
        <v>101</v>
      </c>
      <c r="Y280" s="83"/>
      <c r="Z280" s="74"/>
      <c r="AA280" s="166" t="s">
        <v>131</v>
      </c>
      <c r="AB280" s="76"/>
      <c r="AC280" s="83"/>
      <c r="AD280" s="76"/>
      <c r="AE280" s="76"/>
      <c r="AF280" s="88"/>
    </row>
    <row r="281" ht="22.5" customHeight="1">
      <c r="A281" s="76" t="s">
        <v>9941</v>
      </c>
      <c r="B281" s="74">
        <v>46084.0</v>
      </c>
      <c r="C281" s="76" t="s">
        <v>9213</v>
      </c>
      <c r="D281" s="76" t="s">
        <v>83</v>
      </c>
      <c r="E281" s="76" t="s">
        <v>125</v>
      </c>
      <c r="F281" s="76">
        <v>277.0</v>
      </c>
      <c r="G281" s="78">
        <v>46084.0</v>
      </c>
      <c r="H281" s="806">
        <v>10685.0</v>
      </c>
      <c r="I281" s="806" t="s">
        <v>7440</v>
      </c>
      <c r="J281" s="807" t="s">
        <v>7442</v>
      </c>
      <c r="K281" s="807" t="s">
        <v>7444</v>
      </c>
      <c r="L281" s="809" t="s">
        <v>7444</v>
      </c>
      <c r="M281" s="806" t="s">
        <v>7445</v>
      </c>
      <c r="N281" s="806" t="s">
        <v>7445</v>
      </c>
      <c r="O281" s="811">
        <v>46069.0</v>
      </c>
      <c r="P281" s="798">
        <v>46083.0</v>
      </c>
      <c r="Q281" s="76" t="s">
        <v>143</v>
      </c>
      <c r="R281" s="83" t="s">
        <v>9247</v>
      </c>
      <c r="S281" s="83" t="s">
        <v>9248</v>
      </c>
      <c r="T281" s="83">
        <v>1.0</v>
      </c>
      <c r="U281" s="83" t="s">
        <v>251</v>
      </c>
      <c r="V281" s="83" t="s">
        <v>145</v>
      </c>
      <c r="X281" s="83" t="s">
        <v>101</v>
      </c>
      <c r="Y281" s="83"/>
      <c r="Z281" s="74"/>
      <c r="AA281" s="166" t="s">
        <v>131</v>
      </c>
      <c r="AB281" s="76"/>
      <c r="AC281" s="83"/>
      <c r="AD281" s="76"/>
      <c r="AE281" s="76"/>
      <c r="AF281" s="88"/>
    </row>
    <row r="282" ht="22.5" customHeight="1">
      <c r="A282" s="76" t="s">
        <v>9941</v>
      </c>
      <c r="B282" s="74">
        <v>46084.0</v>
      </c>
      <c r="C282" s="76" t="s">
        <v>9213</v>
      </c>
      <c r="D282" s="76" t="s">
        <v>83</v>
      </c>
      <c r="E282" s="76" t="s">
        <v>125</v>
      </c>
      <c r="F282" s="76">
        <v>278.0</v>
      </c>
      <c r="G282" s="78">
        <v>46084.0</v>
      </c>
      <c r="H282" s="806">
        <v>10687.0</v>
      </c>
      <c r="I282" s="806" t="s">
        <v>2102</v>
      </c>
      <c r="J282" s="807" t="s">
        <v>2103</v>
      </c>
      <c r="K282" s="807" t="s">
        <v>2104</v>
      </c>
      <c r="L282" s="809" t="s">
        <v>2104</v>
      </c>
      <c r="M282" s="806" t="s">
        <v>2105</v>
      </c>
      <c r="N282" s="806" t="s">
        <v>3634</v>
      </c>
      <c r="O282" s="811">
        <v>46069.0</v>
      </c>
      <c r="P282" s="798">
        <v>46083.0</v>
      </c>
      <c r="Q282" s="76" t="s">
        <v>124</v>
      </c>
      <c r="R282" s="83" t="s">
        <v>9247</v>
      </c>
      <c r="S282" s="83" t="s">
        <v>9248</v>
      </c>
      <c r="T282" s="83">
        <v>1.0</v>
      </c>
      <c r="U282" s="83" t="s">
        <v>251</v>
      </c>
      <c r="V282" s="83" t="s">
        <v>145</v>
      </c>
      <c r="X282" s="83" t="s">
        <v>101</v>
      </c>
      <c r="Y282" s="83"/>
      <c r="Z282" s="74"/>
      <c r="AA282" s="166" t="s">
        <v>131</v>
      </c>
      <c r="AB282" s="76"/>
      <c r="AC282" s="83"/>
      <c r="AD282" s="76"/>
      <c r="AE282" s="76"/>
      <c r="AF282" s="88"/>
    </row>
    <row r="283" ht="22.5" customHeight="1">
      <c r="A283" s="76" t="s">
        <v>9941</v>
      </c>
      <c r="B283" s="74">
        <v>46084.0</v>
      </c>
      <c r="C283" s="76" t="s">
        <v>9213</v>
      </c>
      <c r="D283" s="76" t="s">
        <v>83</v>
      </c>
      <c r="E283" s="76" t="s">
        <v>125</v>
      </c>
      <c r="F283" s="76">
        <v>279.0</v>
      </c>
      <c r="G283" s="78">
        <v>46084.0</v>
      </c>
      <c r="H283" s="806">
        <v>10688.0</v>
      </c>
      <c r="I283" s="806" t="s">
        <v>3805</v>
      </c>
      <c r="J283" s="807" t="s">
        <v>11116</v>
      </c>
      <c r="K283" s="807" t="s">
        <v>3807</v>
      </c>
      <c r="L283" s="809" t="s">
        <v>3807</v>
      </c>
      <c r="M283" s="806" t="s">
        <v>3808</v>
      </c>
      <c r="N283" s="806" t="s">
        <v>3808</v>
      </c>
      <c r="O283" s="811">
        <v>46069.0</v>
      </c>
      <c r="P283" s="798">
        <v>46083.0</v>
      </c>
      <c r="Q283" s="76" t="s">
        <v>124</v>
      </c>
      <c r="R283" s="83" t="s">
        <v>9247</v>
      </c>
      <c r="S283" s="83" t="s">
        <v>9248</v>
      </c>
      <c r="T283" s="83">
        <v>1.0</v>
      </c>
      <c r="U283" s="83" t="s">
        <v>126</v>
      </c>
      <c r="V283" s="83" t="s">
        <v>145</v>
      </c>
      <c r="X283" s="83" t="s">
        <v>101</v>
      </c>
      <c r="Y283" s="83"/>
      <c r="Z283" s="74"/>
      <c r="AA283" s="166" t="s">
        <v>131</v>
      </c>
      <c r="AB283" s="76"/>
      <c r="AC283" s="83"/>
      <c r="AD283" s="76"/>
      <c r="AE283" s="76"/>
      <c r="AF283" s="88"/>
    </row>
    <row r="284" ht="22.5" customHeight="1">
      <c r="A284" s="76" t="s">
        <v>9941</v>
      </c>
      <c r="B284" s="74">
        <v>46084.0</v>
      </c>
      <c r="C284" s="76" t="s">
        <v>9213</v>
      </c>
      <c r="D284" s="76" t="s">
        <v>83</v>
      </c>
      <c r="E284" s="76" t="s">
        <v>125</v>
      </c>
      <c r="F284" s="76">
        <v>280.0</v>
      </c>
      <c r="G284" s="78">
        <v>46084.0</v>
      </c>
      <c r="H284" s="806">
        <v>10690.0</v>
      </c>
      <c r="I284" s="806" t="s">
        <v>2970</v>
      </c>
      <c r="J284" s="807" t="s">
        <v>11123</v>
      </c>
      <c r="K284" s="807" t="s">
        <v>2972</v>
      </c>
      <c r="L284" s="809" t="s">
        <v>2972</v>
      </c>
      <c r="M284" s="806" t="s">
        <v>2973</v>
      </c>
      <c r="N284" s="806" t="s">
        <v>2974</v>
      </c>
      <c r="O284" s="811">
        <v>46069.0</v>
      </c>
      <c r="P284" s="798">
        <v>46083.0</v>
      </c>
      <c r="Q284" s="76" t="s">
        <v>143</v>
      </c>
      <c r="R284" s="83" t="s">
        <v>9247</v>
      </c>
      <c r="S284" s="83" t="s">
        <v>9248</v>
      </c>
      <c r="T284" s="83">
        <v>0.0</v>
      </c>
      <c r="U284" s="83" t="s">
        <v>292</v>
      </c>
      <c r="V284" s="83" t="s">
        <v>145</v>
      </c>
      <c r="X284" s="83" t="s">
        <v>101</v>
      </c>
      <c r="Y284" s="83"/>
      <c r="Z284" s="74"/>
      <c r="AA284" s="166" t="s">
        <v>3435</v>
      </c>
      <c r="AB284" s="76"/>
      <c r="AC284" s="83"/>
      <c r="AD284" s="76"/>
      <c r="AE284" s="843" t="s">
        <v>11125</v>
      </c>
      <c r="AF284" s="88"/>
    </row>
    <row r="285" ht="22.5" customHeight="1">
      <c r="A285" s="76" t="s">
        <v>9941</v>
      </c>
      <c r="B285" s="74">
        <v>46084.0</v>
      </c>
      <c r="C285" s="76" t="s">
        <v>9213</v>
      </c>
      <c r="D285" s="76" t="s">
        <v>83</v>
      </c>
      <c r="E285" s="76" t="s">
        <v>125</v>
      </c>
      <c r="F285" s="76">
        <v>281.0</v>
      </c>
      <c r="G285" s="78">
        <v>46084.0</v>
      </c>
      <c r="H285" s="806">
        <v>10694.0</v>
      </c>
      <c r="I285" s="806" t="s">
        <v>3824</v>
      </c>
      <c r="J285" s="807" t="s">
        <v>3825</v>
      </c>
      <c r="K285" s="807" t="s">
        <v>1392</v>
      </c>
      <c r="L285" s="809" t="s">
        <v>1392</v>
      </c>
      <c r="M285" s="806" t="s">
        <v>3827</v>
      </c>
      <c r="N285" s="806" t="s">
        <v>3827</v>
      </c>
      <c r="O285" s="811">
        <v>46069.0</v>
      </c>
      <c r="P285" s="798">
        <v>46083.0</v>
      </c>
      <c r="Q285" s="76" t="s">
        <v>124</v>
      </c>
      <c r="R285" s="83" t="s">
        <v>9247</v>
      </c>
      <c r="S285" s="83" t="s">
        <v>9248</v>
      </c>
      <c r="T285" s="83">
        <v>1.0</v>
      </c>
      <c r="U285" s="83" t="s">
        <v>126</v>
      </c>
      <c r="V285" s="83" t="s">
        <v>145</v>
      </c>
      <c r="X285" s="83" t="s">
        <v>101</v>
      </c>
      <c r="Y285" s="83"/>
      <c r="Z285" s="74"/>
      <c r="AA285" s="166" t="s">
        <v>131</v>
      </c>
      <c r="AB285" s="76"/>
      <c r="AC285" s="83"/>
      <c r="AD285" s="76"/>
      <c r="AE285" s="76"/>
      <c r="AF285" s="88"/>
    </row>
    <row r="286" ht="22.5" customHeight="1">
      <c r="A286" s="76" t="s">
        <v>9941</v>
      </c>
      <c r="B286" s="74">
        <v>46084.0</v>
      </c>
      <c r="C286" s="76" t="s">
        <v>9213</v>
      </c>
      <c r="D286" s="76" t="s">
        <v>83</v>
      </c>
      <c r="E286" s="76" t="s">
        <v>125</v>
      </c>
      <c r="F286" s="76">
        <v>282.0</v>
      </c>
      <c r="G286" s="78">
        <v>46084.0</v>
      </c>
      <c r="H286" s="806">
        <v>10698.0</v>
      </c>
      <c r="I286" s="806" t="s">
        <v>11128</v>
      </c>
      <c r="J286" s="807" t="s">
        <v>11129</v>
      </c>
      <c r="K286" s="807" t="s">
        <v>11129</v>
      </c>
      <c r="L286" s="809" t="s">
        <v>11129</v>
      </c>
      <c r="M286" s="806" t="s">
        <v>11130</v>
      </c>
      <c r="N286" s="806" t="s">
        <v>11130</v>
      </c>
      <c r="O286" s="811">
        <v>46070.0</v>
      </c>
      <c r="P286" s="798">
        <v>46084.0</v>
      </c>
      <c r="Q286" s="76" t="s">
        <v>124</v>
      </c>
      <c r="R286" s="83" t="s">
        <v>9247</v>
      </c>
      <c r="S286" s="83" t="s">
        <v>9248</v>
      </c>
      <c r="T286" s="83">
        <v>1.0</v>
      </c>
      <c r="U286" s="83" t="s">
        <v>126</v>
      </c>
      <c r="V286" s="83" t="s">
        <v>145</v>
      </c>
      <c r="X286" s="83" t="s">
        <v>101</v>
      </c>
      <c r="Y286" s="83"/>
      <c r="Z286" s="74"/>
      <c r="AA286" s="166" t="s">
        <v>131</v>
      </c>
      <c r="AB286" s="76"/>
      <c r="AC286" s="83"/>
      <c r="AD286" s="76"/>
      <c r="AE286" s="76"/>
      <c r="AF286" s="88"/>
    </row>
    <row r="287" ht="22.5" customHeight="1">
      <c r="A287" s="76" t="s">
        <v>9837</v>
      </c>
      <c r="B287" s="74">
        <v>46084.0</v>
      </c>
      <c r="C287" s="76" t="s">
        <v>9213</v>
      </c>
      <c r="D287" s="76" t="s">
        <v>83</v>
      </c>
      <c r="E287" s="76" t="s">
        <v>125</v>
      </c>
      <c r="F287" s="76">
        <v>283.0</v>
      </c>
      <c r="G287" s="78">
        <v>46084.0</v>
      </c>
      <c r="H287" s="76" t="s">
        <v>1661</v>
      </c>
      <c r="I287" s="76" t="s">
        <v>1662</v>
      </c>
      <c r="J287" s="88" t="s">
        <v>1663</v>
      </c>
      <c r="K287" s="96" t="s">
        <v>1664</v>
      </c>
      <c r="L287" s="96" t="s">
        <v>1665</v>
      </c>
      <c r="M287" s="76" t="s">
        <v>1667</v>
      </c>
      <c r="N287" s="91"/>
      <c r="O287" s="92">
        <v>46061.0</v>
      </c>
      <c r="P287" s="786">
        <v>46075.0</v>
      </c>
      <c r="Q287" s="76" t="s">
        <v>472</v>
      </c>
      <c r="R287" s="83" t="s">
        <v>9247</v>
      </c>
      <c r="S287" s="83" t="s">
        <v>9248</v>
      </c>
      <c r="T287" s="83">
        <v>2.0</v>
      </c>
      <c r="U287" s="83" t="s">
        <v>126</v>
      </c>
      <c r="V287" s="83" t="s">
        <v>145</v>
      </c>
      <c r="X287" s="83" t="s">
        <v>101</v>
      </c>
      <c r="Y287" s="74"/>
      <c r="Z287" s="792"/>
      <c r="AA287" s="83" t="s">
        <v>131</v>
      </c>
      <c r="AB287" s="83"/>
      <c r="AC287" s="83" t="s">
        <v>1035</v>
      </c>
      <c r="AD287" s="83"/>
      <c r="AE287" s="83"/>
      <c r="AF287" s="97"/>
    </row>
    <row r="288" ht="22.5" customHeight="1">
      <c r="A288" s="76" t="s">
        <v>9837</v>
      </c>
      <c r="B288" s="74">
        <v>46084.0</v>
      </c>
      <c r="C288" s="76" t="s">
        <v>9213</v>
      </c>
      <c r="D288" s="76" t="s">
        <v>83</v>
      </c>
      <c r="E288" s="76" t="s">
        <v>125</v>
      </c>
      <c r="F288" s="76">
        <v>284.0</v>
      </c>
      <c r="G288" s="78">
        <v>46084.0</v>
      </c>
      <c r="H288" s="76" t="s">
        <v>1673</v>
      </c>
      <c r="I288" s="76" t="s">
        <v>1674</v>
      </c>
      <c r="J288" s="88" t="s">
        <v>1675</v>
      </c>
      <c r="K288" s="96" t="s">
        <v>1676</v>
      </c>
      <c r="L288" s="96" t="s">
        <v>1676</v>
      </c>
      <c r="M288" s="76" t="s">
        <v>1677</v>
      </c>
      <c r="N288" s="76" t="s">
        <v>1678</v>
      </c>
      <c r="O288" s="92">
        <v>46078.0</v>
      </c>
      <c r="P288" s="794">
        <v>46092.0</v>
      </c>
      <c r="Q288" s="76" t="s">
        <v>256</v>
      </c>
      <c r="R288" s="83" t="s">
        <v>9247</v>
      </c>
      <c r="S288" s="83" t="s">
        <v>9248</v>
      </c>
      <c r="T288" s="83">
        <v>1.0</v>
      </c>
      <c r="U288" s="83" t="s">
        <v>99</v>
      </c>
      <c r="V288" s="83" t="s">
        <v>145</v>
      </c>
      <c r="X288" s="83" t="s">
        <v>101</v>
      </c>
      <c r="Y288" s="74"/>
      <c r="Z288" s="792"/>
      <c r="AA288" s="83" t="s">
        <v>131</v>
      </c>
      <c r="AB288" s="83"/>
      <c r="AC288" s="83"/>
      <c r="AD288" s="491"/>
      <c r="AE288" s="491"/>
      <c r="AF288" s="97"/>
    </row>
    <row r="289" ht="22.5" customHeight="1">
      <c r="A289" s="76" t="s">
        <v>9837</v>
      </c>
      <c r="B289" s="74">
        <v>46084.0</v>
      </c>
      <c r="C289" s="76" t="s">
        <v>9213</v>
      </c>
      <c r="D289" s="76" t="s">
        <v>83</v>
      </c>
      <c r="E289" s="76" t="s">
        <v>125</v>
      </c>
      <c r="F289" s="76">
        <v>285.0</v>
      </c>
      <c r="G289" s="78">
        <v>46084.0</v>
      </c>
      <c r="H289" s="76" t="s">
        <v>9663</v>
      </c>
      <c r="I289" s="76" t="s">
        <v>2337</v>
      </c>
      <c r="J289" s="88" t="s">
        <v>2339</v>
      </c>
      <c r="K289" s="96" t="s">
        <v>2342</v>
      </c>
      <c r="L289" s="96" t="s">
        <v>2342</v>
      </c>
      <c r="M289" s="76" t="s">
        <v>2343</v>
      </c>
      <c r="N289" s="76" t="s">
        <v>2343</v>
      </c>
      <c r="O289" s="92">
        <v>46076.0</v>
      </c>
      <c r="P289" s="786">
        <v>46090.0</v>
      </c>
      <c r="Q289" s="76" t="s">
        <v>124</v>
      </c>
      <c r="R289" s="83" t="s">
        <v>9247</v>
      </c>
      <c r="S289" s="83" t="s">
        <v>9248</v>
      </c>
      <c r="T289" s="83">
        <v>2.0</v>
      </c>
      <c r="U289" s="83" t="s">
        <v>99</v>
      </c>
      <c r="V289" s="83" t="s">
        <v>145</v>
      </c>
      <c r="X289" s="83" t="s">
        <v>101</v>
      </c>
      <c r="Y289" s="83" t="s">
        <v>9464</v>
      </c>
      <c r="Z289" s="792">
        <v>46087.0</v>
      </c>
      <c r="AA289" s="83" t="s">
        <v>283</v>
      </c>
      <c r="AB289" s="788" t="s">
        <v>509</v>
      </c>
      <c r="AC289" s="83" t="s">
        <v>1035</v>
      </c>
      <c r="AD289" s="83"/>
      <c r="AE289" s="83"/>
      <c r="AF289" s="97"/>
    </row>
    <row r="290" ht="22.5" customHeight="1">
      <c r="A290" s="76" t="s">
        <v>9837</v>
      </c>
      <c r="B290" s="74">
        <v>46084.0</v>
      </c>
      <c r="C290" s="76" t="s">
        <v>9213</v>
      </c>
      <c r="D290" s="76" t="s">
        <v>83</v>
      </c>
      <c r="E290" s="76" t="s">
        <v>125</v>
      </c>
      <c r="F290" s="76">
        <v>286.0</v>
      </c>
      <c r="G290" s="78">
        <v>46084.0</v>
      </c>
      <c r="H290" s="91">
        <v>10432.0</v>
      </c>
      <c r="I290" s="91" t="s">
        <v>2556</v>
      </c>
      <c r="J290" s="97" t="s">
        <v>2558</v>
      </c>
      <c r="K290" s="96" t="s">
        <v>2559</v>
      </c>
      <c r="L290" s="96" t="s">
        <v>2559</v>
      </c>
      <c r="M290" s="76" t="s">
        <v>2560</v>
      </c>
      <c r="N290" s="76" t="s">
        <v>3120</v>
      </c>
      <c r="O290" s="92">
        <v>46027.0</v>
      </c>
      <c r="P290" s="786">
        <v>46041.0</v>
      </c>
      <c r="Q290" s="75" t="s">
        <v>143</v>
      </c>
      <c r="R290" s="83" t="s">
        <v>959</v>
      </c>
      <c r="S290" s="83" t="s">
        <v>9248</v>
      </c>
      <c r="T290" s="166">
        <v>2.0</v>
      </c>
      <c r="U290" s="83" t="s">
        <v>251</v>
      </c>
      <c r="V290" s="83" t="s">
        <v>145</v>
      </c>
      <c r="X290" s="83" t="s">
        <v>101</v>
      </c>
      <c r="Y290" s="74"/>
      <c r="Z290" s="796"/>
      <c r="AA290" s="166" t="s">
        <v>105</v>
      </c>
      <c r="AB290" s="166"/>
      <c r="AC290" s="83"/>
      <c r="AD290" s="166"/>
      <c r="AE290" s="841" t="s">
        <v>3124</v>
      </c>
      <c r="AF290" s="88"/>
    </row>
    <row r="291" ht="22.5" customHeight="1">
      <c r="A291" s="76" t="s">
        <v>9837</v>
      </c>
      <c r="B291" s="74">
        <v>46084.0</v>
      </c>
      <c r="C291" s="76" t="s">
        <v>9213</v>
      </c>
      <c r="D291" s="76" t="s">
        <v>83</v>
      </c>
      <c r="E291" s="76" t="s">
        <v>125</v>
      </c>
      <c r="F291" s="76">
        <v>287.0</v>
      </c>
      <c r="G291" s="78">
        <v>46084.0</v>
      </c>
      <c r="H291" s="822" t="s">
        <v>3127</v>
      </c>
      <c r="I291" s="76" t="s">
        <v>3128</v>
      </c>
      <c r="J291" s="823" t="s">
        <v>3129</v>
      </c>
      <c r="K291" s="823" t="s">
        <v>3130</v>
      </c>
      <c r="L291" s="618" t="s">
        <v>3131</v>
      </c>
      <c r="M291" s="806"/>
      <c r="N291" s="806"/>
      <c r="O291" s="811"/>
      <c r="P291" s="794">
        <v>46286.0</v>
      </c>
      <c r="Q291" s="76"/>
      <c r="R291" s="83" t="s">
        <v>512</v>
      </c>
      <c r="S291" s="83" t="s">
        <v>10717</v>
      </c>
      <c r="T291" s="83">
        <v>3.0</v>
      </c>
      <c r="U291" s="83" t="s">
        <v>126</v>
      </c>
      <c r="V291" s="83" t="s">
        <v>381</v>
      </c>
      <c r="X291" s="83" t="s">
        <v>101</v>
      </c>
      <c r="Y291" s="83"/>
      <c r="Z291" s="74"/>
      <c r="AA291" s="166" t="s">
        <v>105</v>
      </c>
      <c r="AB291" s="76"/>
      <c r="AC291" s="83"/>
      <c r="AD291" s="76"/>
      <c r="AE291" s="843" t="s">
        <v>3137</v>
      </c>
      <c r="AF291" s="88"/>
    </row>
    <row r="292" ht="22.5" customHeight="1">
      <c r="A292" s="76" t="s">
        <v>9837</v>
      </c>
      <c r="B292" s="74">
        <v>46084.0</v>
      </c>
      <c r="C292" s="76" t="s">
        <v>9213</v>
      </c>
      <c r="D292" s="76" t="s">
        <v>83</v>
      </c>
      <c r="E292" s="76" t="s">
        <v>125</v>
      </c>
      <c r="F292" s="76">
        <v>288.0</v>
      </c>
      <c r="G292" s="78">
        <v>46084.0</v>
      </c>
      <c r="H292" s="822" t="s">
        <v>10296</v>
      </c>
      <c r="I292" s="822" t="s">
        <v>2352</v>
      </c>
      <c r="J292" s="823" t="s">
        <v>2353</v>
      </c>
      <c r="K292" s="824" t="s">
        <v>2354</v>
      </c>
      <c r="L292" s="618" t="s">
        <v>2354</v>
      </c>
      <c r="M292" s="822" t="s">
        <v>2355</v>
      </c>
      <c r="N292" s="822" t="s">
        <v>2355</v>
      </c>
      <c r="O292" s="825">
        <v>46081.0</v>
      </c>
      <c r="P292" s="786">
        <v>46095.0</v>
      </c>
      <c r="Q292" s="76" t="s">
        <v>124</v>
      </c>
      <c r="R292" s="83" t="s">
        <v>9247</v>
      </c>
      <c r="S292" s="83" t="s">
        <v>9248</v>
      </c>
      <c r="T292" s="83">
        <v>2.0</v>
      </c>
      <c r="U292" s="83" t="s">
        <v>126</v>
      </c>
      <c r="V292" s="83" t="s">
        <v>145</v>
      </c>
      <c r="X292" s="83" t="s">
        <v>101</v>
      </c>
      <c r="Y292" s="74"/>
      <c r="Z292" s="792"/>
      <c r="AA292" s="166" t="s">
        <v>341</v>
      </c>
      <c r="AB292" s="801" t="s">
        <v>509</v>
      </c>
      <c r="AC292" s="83"/>
      <c r="AD292" s="76"/>
      <c r="AE292" s="76"/>
      <c r="AF292" s="88"/>
    </row>
    <row r="293" ht="22.5" customHeight="1">
      <c r="A293" s="76" t="s">
        <v>9837</v>
      </c>
      <c r="B293" s="74">
        <v>46084.0</v>
      </c>
      <c r="C293" s="76" t="s">
        <v>9213</v>
      </c>
      <c r="D293" s="76" t="s">
        <v>83</v>
      </c>
      <c r="E293" s="76" t="s">
        <v>125</v>
      </c>
      <c r="F293" s="76">
        <v>289.0</v>
      </c>
      <c r="G293" s="78">
        <v>46084.0</v>
      </c>
      <c r="H293" s="76" t="s">
        <v>3140</v>
      </c>
      <c r="I293" s="76" t="s">
        <v>2449</v>
      </c>
      <c r="J293" s="88" t="s">
        <v>2450</v>
      </c>
      <c r="K293" s="96" t="s">
        <v>2450</v>
      </c>
      <c r="L293" s="96" t="s">
        <v>2450</v>
      </c>
      <c r="M293" s="76" t="s">
        <v>2451</v>
      </c>
      <c r="N293" s="76" t="s">
        <v>2451</v>
      </c>
      <c r="O293" s="92">
        <v>46032.0</v>
      </c>
      <c r="P293" s="798">
        <v>46046.0</v>
      </c>
      <c r="Q293" s="76" t="s">
        <v>149</v>
      </c>
      <c r="R293" s="83" t="s">
        <v>959</v>
      </c>
      <c r="S293" s="83" t="s">
        <v>9248</v>
      </c>
      <c r="T293" s="83">
        <v>3.0</v>
      </c>
      <c r="U293" s="83" t="s">
        <v>126</v>
      </c>
      <c r="V293" s="83" t="s">
        <v>145</v>
      </c>
      <c r="X293" s="83" t="s">
        <v>101</v>
      </c>
      <c r="Y293" s="74"/>
      <c r="Z293" s="792"/>
      <c r="AA293" s="83" t="s">
        <v>105</v>
      </c>
      <c r="AB293" s="788" t="s">
        <v>1445</v>
      </c>
      <c r="AC293" s="83" t="s">
        <v>1035</v>
      </c>
      <c r="AD293" s="789"/>
      <c r="AE293" s="293"/>
      <c r="AF293" s="791"/>
    </row>
    <row r="294" ht="22.5" customHeight="1">
      <c r="A294" s="76" t="s">
        <v>9837</v>
      </c>
      <c r="B294" s="74">
        <v>46084.0</v>
      </c>
      <c r="C294" s="76" t="s">
        <v>9213</v>
      </c>
      <c r="D294" s="76" t="s">
        <v>83</v>
      </c>
      <c r="E294" s="76" t="s">
        <v>125</v>
      </c>
      <c r="F294" s="76">
        <v>290.0</v>
      </c>
      <c r="G294" s="78">
        <v>46084.0</v>
      </c>
      <c r="H294" s="76" t="s">
        <v>3149</v>
      </c>
      <c r="I294" s="76" t="s">
        <v>2538</v>
      </c>
      <c r="J294" s="88" t="s">
        <v>2539</v>
      </c>
      <c r="K294" s="96" t="s">
        <v>2539</v>
      </c>
      <c r="L294" s="844" t="s">
        <v>2539</v>
      </c>
      <c r="M294" s="76" t="s">
        <v>2540</v>
      </c>
      <c r="N294" s="76" t="s">
        <v>3151</v>
      </c>
      <c r="O294" s="92">
        <v>46065.0</v>
      </c>
      <c r="P294" s="786">
        <v>46078.0</v>
      </c>
      <c r="Q294" s="76" t="s">
        <v>461</v>
      </c>
      <c r="R294" s="83" t="s">
        <v>512</v>
      </c>
      <c r="S294" s="83" t="s">
        <v>509</v>
      </c>
      <c r="T294" s="83">
        <v>3.0</v>
      </c>
      <c r="U294" s="83" t="s">
        <v>99</v>
      </c>
      <c r="V294" s="83" t="s">
        <v>145</v>
      </c>
      <c r="X294" s="83" t="s">
        <v>101</v>
      </c>
      <c r="Y294" s="74"/>
      <c r="Z294" s="792"/>
      <c r="AA294" s="83" t="s">
        <v>105</v>
      </c>
      <c r="AB294" s="83"/>
      <c r="AC294" s="83" t="s">
        <v>1035</v>
      </c>
      <c r="AD294" s="789"/>
      <c r="AE294" s="845" t="s">
        <v>3153</v>
      </c>
      <c r="AF294" s="97"/>
    </row>
    <row r="295" ht="22.5" customHeight="1">
      <c r="A295" s="76" t="s">
        <v>9837</v>
      </c>
      <c r="B295" s="74">
        <v>46084.0</v>
      </c>
      <c r="C295" s="76" t="s">
        <v>9213</v>
      </c>
      <c r="D295" s="76" t="s">
        <v>83</v>
      </c>
      <c r="E295" s="76" t="s">
        <v>125</v>
      </c>
      <c r="F295" s="76">
        <v>291.0</v>
      </c>
      <c r="G295" s="78">
        <v>46084.0</v>
      </c>
      <c r="H295" s="822"/>
      <c r="I295" s="91">
        <v>16201.0</v>
      </c>
      <c r="J295" s="180" t="s">
        <v>3106</v>
      </c>
      <c r="K295" s="88" t="s">
        <v>3107</v>
      </c>
      <c r="L295" s="494" t="s">
        <v>3107</v>
      </c>
      <c r="M295" s="588">
        <v>8.2176537176E10</v>
      </c>
      <c r="N295" s="822" t="s">
        <v>114</v>
      </c>
      <c r="O295" s="825">
        <v>45891.0</v>
      </c>
      <c r="P295" s="786">
        <v>46085.0</v>
      </c>
      <c r="Q295" s="76" t="s">
        <v>3160</v>
      </c>
      <c r="R295" s="83" t="s">
        <v>107</v>
      </c>
      <c r="S295" s="83" t="s">
        <v>10717</v>
      </c>
      <c r="T295" s="83">
        <v>3.0</v>
      </c>
      <c r="U295" s="83" t="s">
        <v>100</v>
      </c>
      <c r="V295" s="83" t="s">
        <v>100</v>
      </c>
      <c r="X295" s="83" t="s">
        <v>101</v>
      </c>
      <c r="Y295" s="74"/>
      <c r="Z295" s="792"/>
      <c r="AA295" s="83" t="s">
        <v>105</v>
      </c>
      <c r="AB295" s="76"/>
      <c r="AC295" s="83"/>
      <c r="AD295" s="76"/>
      <c r="AE295" s="760" t="s">
        <v>3163</v>
      </c>
      <c r="AF295" s="88"/>
    </row>
    <row r="296" ht="22.5" customHeight="1">
      <c r="A296" s="76" t="s">
        <v>9837</v>
      </c>
      <c r="B296" s="74">
        <v>46084.0</v>
      </c>
      <c r="C296" s="76" t="s">
        <v>9213</v>
      </c>
      <c r="D296" s="76" t="s">
        <v>83</v>
      </c>
      <c r="E296" s="76" t="s">
        <v>125</v>
      </c>
      <c r="F296" s="76">
        <v>292.0</v>
      </c>
      <c r="G296" s="78">
        <v>46084.0</v>
      </c>
      <c r="H296" s="822"/>
      <c r="I296" s="91">
        <v>13944.0</v>
      </c>
      <c r="J296" s="180" t="s">
        <v>1500</v>
      </c>
      <c r="K296" s="97" t="s">
        <v>3169</v>
      </c>
      <c r="L296" s="97" t="s">
        <v>3169</v>
      </c>
      <c r="M296" s="588">
        <v>8.5163695628E10</v>
      </c>
      <c r="N296" s="822" t="s">
        <v>3170</v>
      </c>
      <c r="O296" s="825">
        <v>45622.0</v>
      </c>
      <c r="P296" s="786">
        <v>46086.0</v>
      </c>
      <c r="Q296" s="76" t="s">
        <v>3171</v>
      </c>
      <c r="R296" s="83" t="s">
        <v>512</v>
      </c>
      <c r="S296" s="83" t="s">
        <v>10717</v>
      </c>
      <c r="T296" s="83">
        <v>3.0</v>
      </c>
      <c r="U296" s="83" t="s">
        <v>99</v>
      </c>
      <c r="V296" s="83" t="s">
        <v>145</v>
      </c>
      <c r="X296" s="83" t="s">
        <v>101</v>
      </c>
      <c r="Y296" s="74"/>
      <c r="Z296" s="792"/>
      <c r="AA296" s="83" t="s">
        <v>105</v>
      </c>
      <c r="AB296" s="76"/>
      <c r="AC296" s="83"/>
      <c r="AD296" s="76"/>
      <c r="AE296" s="76"/>
      <c r="AF296" s="88"/>
    </row>
    <row r="297" ht="22.5" customHeight="1">
      <c r="A297" s="76" t="s">
        <v>9837</v>
      </c>
      <c r="B297" s="74">
        <v>46084.0</v>
      </c>
      <c r="C297" s="76" t="s">
        <v>9213</v>
      </c>
      <c r="D297" s="76" t="s">
        <v>83</v>
      </c>
      <c r="E297" s="76" t="s">
        <v>125</v>
      </c>
      <c r="F297" s="76">
        <v>293.0</v>
      </c>
      <c r="G297" s="78">
        <v>46084.0</v>
      </c>
      <c r="H297" s="822"/>
      <c r="I297" s="91">
        <v>14813.0</v>
      </c>
      <c r="J297" s="180" t="s">
        <v>3173</v>
      </c>
      <c r="K297" s="97" t="s">
        <v>3174</v>
      </c>
      <c r="L297" s="846"/>
      <c r="M297" s="588">
        <v>8.2278128083E10</v>
      </c>
      <c r="N297" s="822" t="s">
        <v>3175</v>
      </c>
      <c r="O297" s="825">
        <v>45713.0</v>
      </c>
      <c r="P297" s="786">
        <v>46087.0</v>
      </c>
      <c r="Q297" s="76" t="s">
        <v>213</v>
      </c>
      <c r="R297" s="83" t="s">
        <v>959</v>
      </c>
      <c r="S297" s="83" t="s">
        <v>10717</v>
      </c>
      <c r="T297" s="83">
        <v>3.0</v>
      </c>
      <c r="U297" s="83" t="s">
        <v>99</v>
      </c>
      <c r="V297" s="83" t="s">
        <v>145</v>
      </c>
      <c r="X297" s="83" t="s">
        <v>101</v>
      </c>
      <c r="Y297" s="74"/>
      <c r="Z297" s="792"/>
      <c r="AA297" s="83" t="s">
        <v>105</v>
      </c>
      <c r="AB297" s="76"/>
      <c r="AC297" s="83"/>
      <c r="AD297" s="76"/>
      <c r="AE297" s="76"/>
      <c r="AF297" s="88"/>
    </row>
    <row r="298" ht="22.5" customHeight="1">
      <c r="A298" s="76" t="s">
        <v>9837</v>
      </c>
      <c r="B298" s="74">
        <v>46084.0</v>
      </c>
      <c r="C298" s="76" t="s">
        <v>9213</v>
      </c>
      <c r="D298" s="76" t="s">
        <v>83</v>
      </c>
      <c r="E298" s="76" t="s">
        <v>125</v>
      </c>
      <c r="F298" s="76">
        <v>294.0</v>
      </c>
      <c r="G298" s="78">
        <v>46084.0</v>
      </c>
      <c r="H298" s="822"/>
      <c r="I298" s="91">
        <v>11494.0</v>
      </c>
      <c r="J298" s="180" t="s">
        <v>3177</v>
      </c>
      <c r="K298" s="97" t="s">
        <v>3179</v>
      </c>
      <c r="L298" s="846"/>
      <c r="M298" s="588">
        <v>8.5772002656E10</v>
      </c>
      <c r="N298" s="822" t="s">
        <v>3183</v>
      </c>
      <c r="O298" s="825">
        <v>45354.0</v>
      </c>
      <c r="P298" s="786">
        <v>46088.0</v>
      </c>
      <c r="Q298" s="76" t="s">
        <v>213</v>
      </c>
      <c r="R298" s="83" t="s">
        <v>959</v>
      </c>
      <c r="S298" s="83" t="s">
        <v>10717</v>
      </c>
      <c r="T298" s="83">
        <v>3.0</v>
      </c>
      <c r="U298" s="83" t="s">
        <v>99</v>
      </c>
      <c r="V298" s="83" t="s">
        <v>145</v>
      </c>
      <c r="X298" s="83" t="s">
        <v>101</v>
      </c>
      <c r="Y298" s="74"/>
      <c r="Z298" s="792"/>
      <c r="AA298" s="83" t="s">
        <v>105</v>
      </c>
      <c r="AB298" s="76"/>
      <c r="AC298" s="83"/>
      <c r="AD298" s="76"/>
      <c r="AE298" s="76"/>
      <c r="AF298" s="88"/>
    </row>
    <row r="299" ht="22.5" customHeight="1">
      <c r="A299" s="76" t="s">
        <v>9837</v>
      </c>
      <c r="B299" s="74">
        <v>46084.0</v>
      </c>
      <c r="C299" s="76" t="s">
        <v>9213</v>
      </c>
      <c r="D299" s="76" t="s">
        <v>83</v>
      </c>
      <c r="E299" s="76" t="s">
        <v>125</v>
      </c>
      <c r="F299" s="76">
        <v>295.0</v>
      </c>
      <c r="G299" s="78">
        <v>46084.0</v>
      </c>
      <c r="H299" s="822"/>
      <c r="I299" s="91">
        <v>11517.0</v>
      </c>
      <c r="J299" s="180" t="s">
        <v>3188</v>
      </c>
      <c r="K299" s="97" t="s">
        <v>3189</v>
      </c>
      <c r="L299" s="846"/>
      <c r="M299" s="588">
        <v>8.2277782901E10</v>
      </c>
      <c r="N299" s="822" t="s">
        <v>3192</v>
      </c>
      <c r="O299" s="825">
        <v>45355.0</v>
      </c>
      <c r="P299" s="786">
        <v>46091.0</v>
      </c>
      <c r="Q299" s="76" t="s">
        <v>3193</v>
      </c>
      <c r="R299" s="83" t="s">
        <v>512</v>
      </c>
      <c r="S299" s="83" t="s">
        <v>10717</v>
      </c>
      <c r="T299" s="83">
        <v>3.0</v>
      </c>
      <c r="U299" s="83" t="s">
        <v>99</v>
      </c>
      <c r="V299" s="83" t="s">
        <v>145</v>
      </c>
      <c r="X299" s="83" t="s">
        <v>101</v>
      </c>
      <c r="Y299" s="74"/>
      <c r="Z299" s="792"/>
      <c r="AA299" s="83" t="s">
        <v>105</v>
      </c>
      <c r="AB299" s="76"/>
      <c r="AC299" s="83"/>
      <c r="AD299" s="76"/>
      <c r="AE299" s="76"/>
      <c r="AF299" s="88"/>
    </row>
    <row r="300" ht="22.5" customHeight="1">
      <c r="A300" s="76" t="s">
        <v>9837</v>
      </c>
      <c r="B300" s="74">
        <v>46084.0</v>
      </c>
      <c r="C300" s="76" t="s">
        <v>9213</v>
      </c>
      <c r="D300" s="76" t="s">
        <v>83</v>
      </c>
      <c r="E300" s="76" t="s">
        <v>125</v>
      </c>
      <c r="F300" s="76">
        <v>296.0</v>
      </c>
      <c r="G300" s="78">
        <v>46084.0</v>
      </c>
      <c r="H300" s="822"/>
      <c r="I300" s="91">
        <v>16274.0</v>
      </c>
      <c r="J300" s="180" t="s">
        <v>3114</v>
      </c>
      <c r="K300" s="97" t="s">
        <v>3198</v>
      </c>
      <c r="L300" s="846"/>
      <c r="M300" s="588">
        <v>8.595949036E10</v>
      </c>
      <c r="N300" s="822" t="s">
        <v>3116</v>
      </c>
      <c r="O300" s="825">
        <v>45901.0</v>
      </c>
      <c r="P300" s="786">
        <v>46095.0</v>
      </c>
      <c r="Q300" s="76" t="s">
        <v>3199</v>
      </c>
      <c r="R300" s="83" t="s">
        <v>512</v>
      </c>
      <c r="S300" s="83" t="s">
        <v>10717</v>
      </c>
      <c r="T300" s="83">
        <v>3.0</v>
      </c>
      <c r="U300" s="83" t="s">
        <v>99</v>
      </c>
      <c r="V300" s="83" t="s">
        <v>145</v>
      </c>
      <c r="X300" s="83" t="s">
        <v>101</v>
      </c>
      <c r="Y300" s="74"/>
      <c r="Z300" s="792"/>
      <c r="AA300" s="83" t="s">
        <v>105</v>
      </c>
      <c r="AB300" s="76"/>
      <c r="AC300" s="83"/>
      <c r="AD300" s="76"/>
      <c r="AE300" s="76"/>
      <c r="AF300" s="88"/>
    </row>
    <row r="301" ht="22.5" customHeight="1">
      <c r="A301" s="76" t="s">
        <v>9837</v>
      </c>
      <c r="B301" s="74">
        <v>46084.0</v>
      </c>
      <c r="C301" s="76" t="s">
        <v>9213</v>
      </c>
      <c r="D301" s="76" t="s">
        <v>83</v>
      </c>
      <c r="E301" s="76" t="s">
        <v>125</v>
      </c>
      <c r="F301" s="76">
        <v>297.0</v>
      </c>
      <c r="G301" s="78">
        <v>46084.0</v>
      </c>
      <c r="H301" s="822"/>
      <c r="I301" s="91">
        <v>14588.0</v>
      </c>
      <c r="J301" s="180" t="s">
        <v>3206</v>
      </c>
      <c r="K301" s="97" t="s">
        <v>3207</v>
      </c>
      <c r="L301" s="846"/>
      <c r="M301" s="588">
        <v>8.229800808E10</v>
      </c>
      <c r="N301" s="822" t="s">
        <v>114</v>
      </c>
      <c r="O301" s="825">
        <v>45692.0</v>
      </c>
      <c r="P301" s="786">
        <v>46096.0</v>
      </c>
      <c r="Q301" s="76" t="s">
        <v>3210</v>
      </c>
      <c r="R301" s="83" t="s">
        <v>512</v>
      </c>
      <c r="S301" s="83" t="s">
        <v>10717</v>
      </c>
      <c r="T301" s="83">
        <v>3.0</v>
      </c>
      <c r="U301" s="83" t="s">
        <v>99</v>
      </c>
      <c r="V301" s="83" t="s">
        <v>145</v>
      </c>
      <c r="X301" s="83" t="s">
        <v>101</v>
      </c>
      <c r="Y301" s="74"/>
      <c r="Z301" s="792"/>
      <c r="AA301" s="83" t="s">
        <v>105</v>
      </c>
      <c r="AB301" s="76"/>
      <c r="AC301" s="83"/>
      <c r="AD301" s="76"/>
      <c r="AE301" s="76"/>
      <c r="AF301" s="88"/>
    </row>
    <row r="302" ht="22.5" customHeight="1">
      <c r="A302" s="76" t="s">
        <v>9837</v>
      </c>
      <c r="B302" s="74">
        <v>46084.0</v>
      </c>
      <c r="C302" s="76" t="s">
        <v>9213</v>
      </c>
      <c r="D302" s="76" t="s">
        <v>83</v>
      </c>
      <c r="E302" s="76" t="s">
        <v>125</v>
      </c>
      <c r="F302" s="76">
        <v>298.0</v>
      </c>
      <c r="G302" s="78">
        <v>46084.0</v>
      </c>
      <c r="H302" s="822"/>
      <c r="I302" s="91">
        <v>8565.0</v>
      </c>
      <c r="J302" s="180" t="s">
        <v>3218</v>
      </c>
      <c r="K302" s="97" t="s">
        <v>3219</v>
      </c>
      <c r="L302" s="846"/>
      <c r="M302" s="566" t="s">
        <v>3220</v>
      </c>
      <c r="N302" s="822" t="s">
        <v>3222</v>
      </c>
      <c r="O302" s="825">
        <v>45192.0</v>
      </c>
      <c r="P302" s="786">
        <v>46098.0</v>
      </c>
      <c r="Q302" s="76" t="s">
        <v>3223</v>
      </c>
      <c r="R302" s="83" t="s">
        <v>512</v>
      </c>
      <c r="S302" s="83" t="s">
        <v>10717</v>
      </c>
      <c r="T302" s="83">
        <v>3.0</v>
      </c>
      <c r="U302" s="83" t="s">
        <v>99</v>
      </c>
      <c r="V302" s="83" t="s">
        <v>145</v>
      </c>
      <c r="X302" s="83" t="s">
        <v>101</v>
      </c>
      <c r="Y302" s="74"/>
      <c r="Z302" s="792"/>
      <c r="AA302" s="83" t="s">
        <v>105</v>
      </c>
      <c r="AB302" s="76"/>
      <c r="AC302" s="83"/>
      <c r="AD302" s="76"/>
      <c r="AE302" s="76"/>
      <c r="AF302" s="88"/>
    </row>
    <row r="303" ht="22.5" customHeight="1">
      <c r="A303" s="76" t="s">
        <v>9837</v>
      </c>
      <c r="B303" s="74">
        <v>46084.0</v>
      </c>
      <c r="C303" s="76" t="s">
        <v>9213</v>
      </c>
      <c r="D303" s="76" t="s">
        <v>83</v>
      </c>
      <c r="E303" s="76" t="s">
        <v>125</v>
      </c>
      <c r="F303" s="76">
        <v>299.0</v>
      </c>
      <c r="G303" s="78">
        <v>46084.0</v>
      </c>
      <c r="H303" s="822"/>
      <c r="I303" s="91">
        <v>16306.0</v>
      </c>
      <c r="J303" s="180" t="s">
        <v>2111</v>
      </c>
      <c r="K303" s="97" t="s">
        <v>3224</v>
      </c>
      <c r="L303" s="846"/>
      <c r="M303" s="822" t="s">
        <v>2113</v>
      </c>
      <c r="N303" s="822" t="s">
        <v>3123</v>
      </c>
      <c r="O303" s="825">
        <v>45904.0</v>
      </c>
      <c r="P303" s="786">
        <v>46098.0</v>
      </c>
      <c r="Q303" s="76" t="s">
        <v>3225</v>
      </c>
      <c r="R303" s="83" t="s">
        <v>107</v>
      </c>
      <c r="S303" s="83" t="s">
        <v>10717</v>
      </c>
      <c r="T303" s="83">
        <v>3.0</v>
      </c>
      <c r="U303" s="83" t="s">
        <v>99</v>
      </c>
      <c r="V303" s="83" t="s">
        <v>145</v>
      </c>
      <c r="X303" s="83" t="s">
        <v>101</v>
      </c>
      <c r="Y303" s="74"/>
      <c r="Z303" s="792"/>
      <c r="AA303" s="83" t="s">
        <v>105</v>
      </c>
      <c r="AB303" s="76"/>
      <c r="AC303" s="83"/>
      <c r="AD303" s="76"/>
      <c r="AE303" s="760" t="s">
        <v>3226</v>
      </c>
      <c r="AF303" s="88"/>
    </row>
    <row r="304" ht="22.5" customHeight="1">
      <c r="A304" s="76" t="s">
        <v>9837</v>
      </c>
      <c r="B304" s="74">
        <v>46084.0</v>
      </c>
      <c r="C304" s="76" t="s">
        <v>9213</v>
      </c>
      <c r="D304" s="76" t="s">
        <v>83</v>
      </c>
      <c r="E304" s="76" t="s">
        <v>125</v>
      </c>
      <c r="F304" s="76">
        <v>300.0</v>
      </c>
      <c r="G304" s="78">
        <v>46084.0</v>
      </c>
      <c r="H304" s="822"/>
      <c r="I304" s="91">
        <v>8068.0</v>
      </c>
      <c r="J304" s="180" t="s">
        <v>3227</v>
      </c>
      <c r="K304" s="97" t="s">
        <v>3228</v>
      </c>
      <c r="L304" s="846"/>
      <c r="M304" s="588">
        <v>8.5773459383E10</v>
      </c>
      <c r="N304" s="822" t="s">
        <v>3229</v>
      </c>
      <c r="O304" s="825">
        <v>44944.0</v>
      </c>
      <c r="P304" s="786">
        <v>46103.0</v>
      </c>
      <c r="Q304" s="76" t="s">
        <v>3231</v>
      </c>
      <c r="R304" s="83" t="s">
        <v>512</v>
      </c>
      <c r="S304" s="83" t="s">
        <v>10717</v>
      </c>
      <c r="T304" s="83">
        <v>3.0</v>
      </c>
      <c r="U304" s="83" t="s">
        <v>99</v>
      </c>
      <c r="V304" s="83" t="s">
        <v>145</v>
      </c>
      <c r="X304" s="83" t="s">
        <v>101</v>
      </c>
      <c r="Y304" s="74"/>
      <c r="Z304" s="792"/>
      <c r="AA304" s="83" t="s">
        <v>105</v>
      </c>
      <c r="AB304" s="76"/>
      <c r="AC304" s="83"/>
      <c r="AD304" s="76"/>
      <c r="AE304" s="76"/>
      <c r="AF304" s="88"/>
    </row>
    <row r="305" ht="22.5" customHeight="1">
      <c r="A305" s="76" t="s">
        <v>9837</v>
      </c>
      <c r="B305" s="74">
        <v>46084.0</v>
      </c>
      <c r="C305" s="76" t="s">
        <v>9213</v>
      </c>
      <c r="D305" s="76" t="s">
        <v>83</v>
      </c>
      <c r="E305" s="76" t="s">
        <v>125</v>
      </c>
      <c r="F305" s="76">
        <v>301.0</v>
      </c>
      <c r="G305" s="78">
        <v>46084.0</v>
      </c>
      <c r="H305" s="822"/>
      <c r="I305" s="91">
        <v>14837.0</v>
      </c>
      <c r="J305" s="180" t="s">
        <v>3232</v>
      </c>
      <c r="K305" s="97" t="s">
        <v>3233</v>
      </c>
      <c r="L305" s="846"/>
      <c r="M305" s="588">
        <v>8.5856408508E10</v>
      </c>
      <c r="N305" s="588">
        <v>8.5856408508E10</v>
      </c>
      <c r="O305" s="825">
        <v>45715.0</v>
      </c>
      <c r="P305" s="786">
        <v>46170.0</v>
      </c>
      <c r="Q305" s="76" t="s">
        <v>3234</v>
      </c>
      <c r="R305" s="83" t="s">
        <v>512</v>
      </c>
      <c r="S305" s="83" t="s">
        <v>10717</v>
      </c>
      <c r="T305" s="83">
        <v>3.0</v>
      </c>
      <c r="U305" s="83" t="s">
        <v>99</v>
      </c>
      <c r="V305" s="83" t="s">
        <v>145</v>
      </c>
      <c r="X305" s="83" t="s">
        <v>101</v>
      </c>
      <c r="Y305" s="74"/>
      <c r="Z305" s="792"/>
      <c r="AA305" s="83" t="s">
        <v>105</v>
      </c>
      <c r="AB305" s="76"/>
      <c r="AC305" s="83"/>
      <c r="AD305" s="76"/>
      <c r="AE305" s="76"/>
      <c r="AF305" s="88"/>
    </row>
    <row r="306" ht="22.5" customHeight="1">
      <c r="A306" s="76" t="s">
        <v>9837</v>
      </c>
      <c r="B306" s="74">
        <v>46084.0</v>
      </c>
      <c r="C306" s="76" t="s">
        <v>9213</v>
      </c>
      <c r="D306" s="76" t="s">
        <v>83</v>
      </c>
      <c r="E306" s="76" t="s">
        <v>125</v>
      </c>
      <c r="F306" s="76">
        <v>302.0</v>
      </c>
      <c r="G306" s="78">
        <v>46084.0</v>
      </c>
      <c r="H306" s="822"/>
      <c r="I306" s="91">
        <v>14366.0</v>
      </c>
      <c r="J306" s="180" t="s">
        <v>3236</v>
      </c>
      <c r="K306" s="97" t="s">
        <v>3237</v>
      </c>
      <c r="L306" s="846"/>
      <c r="M306" s="588">
        <v>8.2151540024E10</v>
      </c>
      <c r="N306" s="588">
        <v>8.2151540024E10</v>
      </c>
      <c r="O306" s="825">
        <v>45667.0</v>
      </c>
      <c r="P306" s="786">
        <v>46111.0</v>
      </c>
      <c r="Q306" s="76" t="s">
        <v>3238</v>
      </c>
      <c r="R306" s="83" t="s">
        <v>512</v>
      </c>
      <c r="S306" s="83" t="s">
        <v>10717</v>
      </c>
      <c r="T306" s="83">
        <v>3.0</v>
      </c>
      <c r="U306" s="83" t="s">
        <v>126</v>
      </c>
      <c r="V306" s="83" t="s">
        <v>195</v>
      </c>
      <c r="X306" s="83" t="s">
        <v>128</v>
      </c>
      <c r="Y306" s="74"/>
      <c r="Z306" s="792"/>
      <c r="AA306" s="83" t="s">
        <v>105</v>
      </c>
      <c r="AB306" s="76"/>
      <c r="AC306" s="83"/>
      <c r="AD306" s="76"/>
      <c r="AE306" s="76"/>
      <c r="AF306" s="88"/>
    </row>
    <row r="307" ht="22.5" customHeight="1">
      <c r="A307" s="76" t="s">
        <v>9837</v>
      </c>
      <c r="B307" s="74">
        <v>46084.0</v>
      </c>
      <c r="C307" s="76" t="s">
        <v>9213</v>
      </c>
      <c r="D307" s="76" t="s">
        <v>83</v>
      </c>
      <c r="E307" s="76" t="s">
        <v>125</v>
      </c>
      <c r="F307" s="76">
        <v>303.0</v>
      </c>
      <c r="G307" s="78">
        <v>46084.0</v>
      </c>
      <c r="H307" s="806"/>
      <c r="I307" s="76" t="s">
        <v>2271</v>
      </c>
      <c r="J307" s="89" t="s">
        <v>3245</v>
      </c>
      <c r="K307" s="88" t="s">
        <v>1355</v>
      </c>
      <c r="L307" s="836" t="s">
        <v>3246</v>
      </c>
      <c r="M307" s="215">
        <v>8.2370098185E10</v>
      </c>
      <c r="N307" s="215">
        <v>8.2370098185E10</v>
      </c>
      <c r="O307" s="825">
        <v>44571.0</v>
      </c>
      <c r="P307" s="794">
        <v>46085.0</v>
      </c>
      <c r="Q307" s="803" t="s">
        <v>3247</v>
      </c>
      <c r="R307" s="83" t="s">
        <v>959</v>
      </c>
      <c r="S307" s="83" t="s">
        <v>10717</v>
      </c>
      <c r="T307" s="83">
        <v>3.0</v>
      </c>
      <c r="U307" s="83" t="s">
        <v>99</v>
      </c>
      <c r="V307" s="83" t="s">
        <v>100</v>
      </c>
      <c r="X307" s="83" t="s">
        <v>101</v>
      </c>
      <c r="Y307" s="83"/>
      <c r="Z307" s="74"/>
      <c r="AA307" s="166" t="s">
        <v>105</v>
      </c>
      <c r="AB307" s="801" t="s">
        <v>342</v>
      </c>
      <c r="AC307" s="83" t="s">
        <v>512</v>
      </c>
      <c r="AD307" s="76" t="s">
        <v>11265</v>
      </c>
      <c r="AE307" s="760" t="s">
        <v>3249</v>
      </c>
      <c r="AF307" s="88"/>
    </row>
    <row r="308" ht="22.5" customHeight="1">
      <c r="A308" s="76" t="s">
        <v>9837</v>
      </c>
      <c r="B308" s="74">
        <v>46084.0</v>
      </c>
      <c r="C308" s="76" t="s">
        <v>9213</v>
      </c>
      <c r="D308" s="76" t="s">
        <v>83</v>
      </c>
      <c r="E308" s="76" t="s">
        <v>125</v>
      </c>
      <c r="F308" s="76">
        <v>304.0</v>
      </c>
      <c r="G308" s="78">
        <v>46084.0</v>
      </c>
      <c r="H308" s="806"/>
      <c r="I308" s="91">
        <v>15977.0</v>
      </c>
      <c r="J308" s="180" t="s">
        <v>3258</v>
      </c>
      <c r="K308" s="97" t="s">
        <v>3261</v>
      </c>
      <c r="L308" s="836"/>
      <c r="M308" s="215"/>
      <c r="N308" s="215"/>
      <c r="O308" s="825"/>
      <c r="P308" s="794">
        <v>46085.0</v>
      </c>
      <c r="Q308" s="803" t="s">
        <v>3263</v>
      </c>
      <c r="R308" s="83" t="s">
        <v>512</v>
      </c>
      <c r="S308" s="83" t="s">
        <v>11271</v>
      </c>
      <c r="T308" s="83">
        <v>3.0</v>
      </c>
      <c r="U308" s="83" t="s">
        <v>126</v>
      </c>
      <c r="V308" s="83" t="s">
        <v>145</v>
      </c>
      <c r="X308" s="83" t="s">
        <v>101</v>
      </c>
      <c r="Y308" s="83"/>
      <c r="Z308" s="74"/>
      <c r="AA308" s="166" t="s">
        <v>105</v>
      </c>
      <c r="AB308" s="76"/>
      <c r="AC308" s="83"/>
      <c r="AD308" s="76"/>
      <c r="AE308" s="760"/>
      <c r="AF308" s="88"/>
    </row>
    <row r="309" ht="22.5" customHeight="1">
      <c r="A309" s="76" t="s">
        <v>9837</v>
      </c>
      <c r="B309" s="74">
        <v>46084.0</v>
      </c>
      <c r="C309" s="76" t="s">
        <v>9213</v>
      </c>
      <c r="D309" s="76" t="s">
        <v>83</v>
      </c>
      <c r="E309" s="76" t="s">
        <v>125</v>
      </c>
      <c r="F309" s="76">
        <v>305.0</v>
      </c>
      <c r="G309" s="78">
        <v>46084.0</v>
      </c>
      <c r="H309" s="806"/>
      <c r="I309" s="91">
        <v>11498.0</v>
      </c>
      <c r="J309" s="180" t="s">
        <v>3271</v>
      </c>
      <c r="K309" s="97" t="s">
        <v>3272</v>
      </c>
      <c r="L309" s="836"/>
      <c r="M309" s="215"/>
      <c r="N309" s="215"/>
      <c r="O309" s="825"/>
      <c r="P309" s="794">
        <v>46069.0</v>
      </c>
      <c r="Q309" s="803" t="s">
        <v>3274</v>
      </c>
      <c r="R309" s="83" t="s">
        <v>512</v>
      </c>
      <c r="S309" s="83" t="s">
        <v>11271</v>
      </c>
      <c r="T309" s="83">
        <v>3.0</v>
      </c>
      <c r="U309" s="83" t="s">
        <v>126</v>
      </c>
      <c r="V309" s="83" t="s">
        <v>145</v>
      </c>
      <c r="X309" s="83" t="s">
        <v>101</v>
      </c>
      <c r="Y309" s="83"/>
      <c r="Z309" s="74"/>
      <c r="AA309" s="166" t="s">
        <v>105</v>
      </c>
      <c r="AB309" s="76"/>
      <c r="AC309" s="83"/>
      <c r="AD309" s="76"/>
      <c r="AE309" s="760"/>
      <c r="AF309" s="88"/>
    </row>
    <row r="310" ht="22.5" customHeight="1">
      <c r="A310" s="76" t="s">
        <v>9941</v>
      </c>
      <c r="B310" s="74">
        <v>46085.0</v>
      </c>
      <c r="C310" s="76" t="s">
        <v>9213</v>
      </c>
      <c r="D310" s="76" t="s">
        <v>83</v>
      </c>
      <c r="E310" s="76" t="s">
        <v>125</v>
      </c>
      <c r="F310" s="76">
        <v>306.0</v>
      </c>
      <c r="G310" s="78">
        <v>46085.0</v>
      </c>
      <c r="H310" s="806">
        <v>8911.0</v>
      </c>
      <c r="I310" s="806" t="s">
        <v>11285</v>
      </c>
      <c r="J310" s="807" t="s">
        <v>3997</v>
      </c>
      <c r="K310" s="807" t="s">
        <v>3998</v>
      </c>
      <c r="L310" s="809" t="s">
        <v>3998</v>
      </c>
      <c r="M310" s="806" t="s">
        <v>3999</v>
      </c>
      <c r="N310" s="810" t="s">
        <v>3999</v>
      </c>
      <c r="O310" s="811">
        <v>45658.0</v>
      </c>
      <c r="P310" s="798">
        <v>45834.0</v>
      </c>
      <c r="Q310" s="803" t="s">
        <v>124</v>
      </c>
      <c r="R310" s="83" t="s">
        <v>9247</v>
      </c>
      <c r="S310" s="83" t="s">
        <v>9248</v>
      </c>
      <c r="T310" s="83">
        <v>0.0</v>
      </c>
      <c r="U310" s="83" t="s">
        <v>251</v>
      </c>
      <c r="V310" s="83" t="s">
        <v>127</v>
      </c>
      <c r="X310" s="83" t="s">
        <v>128</v>
      </c>
      <c r="Y310" s="83"/>
      <c r="Z310" s="74"/>
      <c r="AA310" s="166" t="s">
        <v>131</v>
      </c>
      <c r="AB310" s="76"/>
      <c r="AC310" s="83"/>
      <c r="AD310" s="76"/>
      <c r="AE310" s="760"/>
      <c r="AF310" s="88"/>
    </row>
    <row r="311" ht="22.5" customHeight="1">
      <c r="A311" s="76" t="s">
        <v>9941</v>
      </c>
      <c r="B311" s="74">
        <v>46085.0</v>
      </c>
      <c r="C311" s="76" t="s">
        <v>9213</v>
      </c>
      <c r="D311" s="76" t="s">
        <v>83</v>
      </c>
      <c r="E311" s="76" t="s">
        <v>125</v>
      </c>
      <c r="F311" s="76">
        <v>307.0</v>
      </c>
      <c r="G311" s="78">
        <v>46085.0</v>
      </c>
      <c r="H311" s="806">
        <v>8913.0</v>
      </c>
      <c r="I311" s="806" t="s">
        <v>11298</v>
      </c>
      <c r="J311" s="807" t="s">
        <v>11299</v>
      </c>
      <c r="K311" s="807" t="s">
        <v>11300</v>
      </c>
      <c r="L311" s="809" t="s">
        <v>11300</v>
      </c>
      <c r="M311" s="806" t="s">
        <v>11301</v>
      </c>
      <c r="N311" s="810" t="s">
        <v>11301</v>
      </c>
      <c r="O311" s="811">
        <v>45659.0</v>
      </c>
      <c r="P311" s="798">
        <v>45834.0</v>
      </c>
      <c r="Q311" s="803" t="s">
        <v>115</v>
      </c>
      <c r="R311" s="83" t="s">
        <v>9247</v>
      </c>
      <c r="S311" s="83" t="s">
        <v>9248</v>
      </c>
      <c r="T311" s="83">
        <v>1.0</v>
      </c>
      <c r="U311" s="83" t="s">
        <v>350</v>
      </c>
      <c r="V311" s="83" t="s">
        <v>145</v>
      </c>
      <c r="X311" s="83" t="s">
        <v>101</v>
      </c>
      <c r="Y311" s="83"/>
      <c r="Z311" s="74"/>
      <c r="AA311" s="166" t="s">
        <v>283</v>
      </c>
      <c r="AB311" s="76"/>
      <c r="AC311" s="83"/>
      <c r="AD311" s="76"/>
      <c r="AE311" s="760" t="s">
        <v>11307</v>
      </c>
      <c r="AF311" s="88"/>
    </row>
    <row r="312" ht="22.5" customHeight="1">
      <c r="A312" s="76" t="s">
        <v>9941</v>
      </c>
      <c r="B312" s="74">
        <v>46085.0</v>
      </c>
      <c r="C312" s="76" t="s">
        <v>9213</v>
      </c>
      <c r="D312" s="76" t="s">
        <v>83</v>
      </c>
      <c r="E312" s="76" t="s">
        <v>125</v>
      </c>
      <c r="F312" s="76">
        <v>308.0</v>
      </c>
      <c r="G312" s="78">
        <v>46085.0</v>
      </c>
      <c r="H312" s="806">
        <v>8916.0</v>
      </c>
      <c r="I312" s="806" t="s">
        <v>11308</v>
      </c>
      <c r="J312" s="807" t="s">
        <v>11309</v>
      </c>
      <c r="K312" s="807" t="s">
        <v>11310</v>
      </c>
      <c r="L312" s="809" t="s">
        <v>11310</v>
      </c>
      <c r="M312" s="806" t="s">
        <v>11311</v>
      </c>
      <c r="N312" s="810" t="s">
        <v>11311</v>
      </c>
      <c r="O312" s="811">
        <v>45659.0</v>
      </c>
      <c r="P312" s="798">
        <v>45834.0</v>
      </c>
      <c r="Q312" s="803" t="s">
        <v>7803</v>
      </c>
      <c r="R312" s="83" t="s">
        <v>9247</v>
      </c>
      <c r="S312" s="83" t="s">
        <v>9248</v>
      </c>
      <c r="T312" s="83">
        <v>1.0</v>
      </c>
      <c r="U312" s="83" t="s">
        <v>126</v>
      </c>
      <c r="V312" s="83" t="s">
        <v>145</v>
      </c>
      <c r="X312" s="83" t="s">
        <v>101</v>
      </c>
      <c r="Y312" s="83"/>
      <c r="Z312" s="74"/>
      <c r="AA312" s="166" t="s">
        <v>131</v>
      </c>
      <c r="AB312" s="76"/>
      <c r="AC312" s="83"/>
      <c r="AD312" s="76"/>
      <c r="AE312" s="760"/>
      <c r="AF312" s="88"/>
    </row>
    <row r="313" ht="22.5" customHeight="1">
      <c r="A313" s="76" t="s">
        <v>9941</v>
      </c>
      <c r="B313" s="74">
        <v>46085.0</v>
      </c>
      <c r="C313" s="76" t="s">
        <v>9213</v>
      </c>
      <c r="D313" s="76" t="s">
        <v>83</v>
      </c>
      <c r="E313" s="76" t="s">
        <v>125</v>
      </c>
      <c r="F313" s="76">
        <v>309.0</v>
      </c>
      <c r="G313" s="78">
        <v>46085.0</v>
      </c>
      <c r="H313" s="806">
        <v>8929.0</v>
      </c>
      <c r="I313" s="806" t="s">
        <v>11321</v>
      </c>
      <c r="J313" s="807" t="s">
        <v>11322</v>
      </c>
      <c r="K313" s="807" t="s">
        <v>11323</v>
      </c>
      <c r="L313" s="809" t="s">
        <v>11323</v>
      </c>
      <c r="M313" s="806" t="s">
        <v>11324</v>
      </c>
      <c r="N313" s="810" t="s">
        <v>11325</v>
      </c>
      <c r="O313" s="811">
        <v>45661.0</v>
      </c>
      <c r="P313" s="798">
        <v>45834.0</v>
      </c>
      <c r="Q313" s="803" t="s">
        <v>124</v>
      </c>
      <c r="R313" s="83" t="s">
        <v>9247</v>
      </c>
      <c r="S313" s="83" t="s">
        <v>9248</v>
      </c>
      <c r="T313" s="83">
        <v>1.0</v>
      </c>
      <c r="U313" s="83" t="s">
        <v>350</v>
      </c>
      <c r="V313" s="83" t="s">
        <v>195</v>
      </c>
      <c r="X313" s="83" t="s">
        <v>128</v>
      </c>
      <c r="Y313" s="83"/>
      <c r="Z313" s="74"/>
      <c r="AA313" s="166" t="s">
        <v>664</v>
      </c>
      <c r="AB313" s="76"/>
      <c r="AC313" s="83"/>
      <c r="AD313" s="76"/>
      <c r="AE313" s="760" t="s">
        <v>11331</v>
      </c>
      <c r="AF313" s="88"/>
    </row>
    <row r="314" ht="22.5" customHeight="1">
      <c r="A314" s="76" t="s">
        <v>9941</v>
      </c>
      <c r="B314" s="74">
        <v>46085.0</v>
      </c>
      <c r="C314" s="76" t="s">
        <v>9213</v>
      </c>
      <c r="D314" s="76" t="s">
        <v>83</v>
      </c>
      <c r="E314" s="76" t="s">
        <v>125</v>
      </c>
      <c r="F314" s="76">
        <v>310.0</v>
      </c>
      <c r="G314" s="78">
        <v>46085.0</v>
      </c>
      <c r="H314" s="806">
        <v>8988.0</v>
      </c>
      <c r="I314" s="806" t="s">
        <v>11332</v>
      </c>
      <c r="J314" s="807" t="s">
        <v>11333</v>
      </c>
      <c r="K314" s="807" t="s">
        <v>10827</v>
      </c>
      <c r="L314" s="809" t="s">
        <v>10827</v>
      </c>
      <c r="M314" s="806" t="s">
        <v>11334</v>
      </c>
      <c r="N314" s="810" t="s">
        <v>11334</v>
      </c>
      <c r="O314" s="811">
        <v>45671.0</v>
      </c>
      <c r="P314" s="798">
        <v>45834.0</v>
      </c>
      <c r="Q314" s="803" t="s">
        <v>143</v>
      </c>
      <c r="R314" s="83" t="s">
        <v>9247</v>
      </c>
      <c r="S314" s="83" t="s">
        <v>9248</v>
      </c>
      <c r="T314" s="83">
        <v>1.0</v>
      </c>
      <c r="U314" s="83" t="s">
        <v>251</v>
      </c>
      <c r="V314" s="83" t="s">
        <v>195</v>
      </c>
      <c r="X314" s="83" t="s">
        <v>128</v>
      </c>
      <c r="Y314" s="83"/>
      <c r="Z314" s="74"/>
      <c r="AA314" s="166" t="s">
        <v>131</v>
      </c>
      <c r="AB314" s="76"/>
      <c r="AC314" s="83"/>
      <c r="AD314" s="76"/>
      <c r="AE314" s="760"/>
      <c r="AF314" s="88"/>
    </row>
    <row r="315" ht="22.5" customHeight="1">
      <c r="A315" s="76" t="s">
        <v>9941</v>
      </c>
      <c r="B315" s="74">
        <v>46085.0</v>
      </c>
      <c r="C315" s="76" t="s">
        <v>9213</v>
      </c>
      <c r="D315" s="76" t="s">
        <v>83</v>
      </c>
      <c r="E315" s="76" t="s">
        <v>125</v>
      </c>
      <c r="F315" s="76">
        <v>311.0</v>
      </c>
      <c r="G315" s="78">
        <v>46085.0</v>
      </c>
      <c r="H315" s="806">
        <v>9033.0</v>
      </c>
      <c r="I315" s="806" t="s">
        <v>11344</v>
      </c>
      <c r="J315" s="807" t="s">
        <v>11346</v>
      </c>
      <c r="K315" s="807" t="s">
        <v>11348</v>
      </c>
      <c r="L315" s="809" t="s">
        <v>11348</v>
      </c>
      <c r="M315" s="806" t="s">
        <v>11349</v>
      </c>
      <c r="N315" s="810" t="s">
        <v>11350</v>
      </c>
      <c r="O315" s="811">
        <v>45682.0</v>
      </c>
      <c r="P315" s="798">
        <v>45834.0</v>
      </c>
      <c r="Q315" s="803" t="s">
        <v>143</v>
      </c>
      <c r="R315" s="83" t="s">
        <v>9247</v>
      </c>
      <c r="S315" s="83" t="s">
        <v>9248</v>
      </c>
      <c r="T315" s="83">
        <v>1.0</v>
      </c>
      <c r="U315" s="83" t="s">
        <v>350</v>
      </c>
      <c r="V315" s="83" t="s">
        <v>145</v>
      </c>
      <c r="X315" s="83" t="s">
        <v>101</v>
      </c>
      <c r="Y315" s="83"/>
      <c r="Z315" s="74"/>
      <c r="AA315" s="166" t="s">
        <v>131</v>
      </c>
      <c r="AB315" s="76"/>
      <c r="AC315" s="83"/>
      <c r="AD315" s="76"/>
      <c r="AE315" s="760" t="s">
        <v>11135</v>
      </c>
      <c r="AF315" s="88"/>
    </row>
    <row r="316" ht="22.5" customHeight="1">
      <c r="A316" s="76" t="s">
        <v>9941</v>
      </c>
      <c r="B316" s="74">
        <v>46085.0</v>
      </c>
      <c r="C316" s="76" t="s">
        <v>9213</v>
      </c>
      <c r="D316" s="76" t="s">
        <v>83</v>
      </c>
      <c r="E316" s="76" t="s">
        <v>125</v>
      </c>
      <c r="F316" s="76">
        <v>312.0</v>
      </c>
      <c r="G316" s="78">
        <v>46085.0</v>
      </c>
      <c r="H316" s="806">
        <v>9038.0</v>
      </c>
      <c r="I316" s="806" t="s">
        <v>11357</v>
      </c>
      <c r="J316" s="807" t="s">
        <v>11358</v>
      </c>
      <c r="K316" s="807" t="s">
        <v>11359</v>
      </c>
      <c r="L316" s="809" t="s">
        <v>11359</v>
      </c>
      <c r="M316" s="806" t="s">
        <v>11360</v>
      </c>
      <c r="N316" s="810" t="s">
        <v>11361</v>
      </c>
      <c r="O316" s="811">
        <v>45684.0</v>
      </c>
      <c r="P316" s="798">
        <v>45834.0</v>
      </c>
      <c r="Q316" s="803" t="s">
        <v>143</v>
      </c>
      <c r="R316" s="83" t="s">
        <v>9247</v>
      </c>
      <c r="S316" s="83" t="s">
        <v>9248</v>
      </c>
      <c r="T316" s="83">
        <v>1.0</v>
      </c>
      <c r="U316" s="83" t="s">
        <v>126</v>
      </c>
      <c r="V316" s="83" t="s">
        <v>145</v>
      </c>
      <c r="X316" s="83" t="s">
        <v>101</v>
      </c>
      <c r="Y316" s="83"/>
      <c r="Z316" s="74"/>
      <c r="AA316" s="166" t="s">
        <v>131</v>
      </c>
      <c r="AB316" s="76"/>
      <c r="AC316" s="83"/>
      <c r="AD316" s="76"/>
      <c r="AE316" s="760"/>
      <c r="AF316" s="88"/>
    </row>
    <row r="317" ht="22.5" customHeight="1">
      <c r="A317" s="76" t="s">
        <v>9941</v>
      </c>
      <c r="B317" s="74">
        <v>46085.0</v>
      </c>
      <c r="C317" s="76" t="s">
        <v>9213</v>
      </c>
      <c r="D317" s="76" t="s">
        <v>83</v>
      </c>
      <c r="E317" s="76" t="s">
        <v>125</v>
      </c>
      <c r="F317" s="76">
        <v>313.0</v>
      </c>
      <c r="G317" s="78">
        <v>46085.0</v>
      </c>
      <c r="H317" s="806">
        <v>9044.0</v>
      </c>
      <c r="I317" s="806" t="s">
        <v>11369</v>
      </c>
      <c r="J317" s="807" t="s">
        <v>11370</v>
      </c>
      <c r="K317" s="807" t="s">
        <v>11373</v>
      </c>
      <c r="L317" s="809" t="s">
        <v>11373</v>
      </c>
      <c r="M317" s="806" t="s">
        <v>11375</v>
      </c>
      <c r="N317" s="810" t="s">
        <v>11377</v>
      </c>
      <c r="O317" s="811">
        <v>45685.0</v>
      </c>
      <c r="P317" s="798">
        <v>45834.0</v>
      </c>
      <c r="Q317" s="803" t="s">
        <v>143</v>
      </c>
      <c r="R317" s="83" t="s">
        <v>9247</v>
      </c>
      <c r="S317" s="83" t="s">
        <v>9248</v>
      </c>
      <c r="T317" s="83">
        <v>1.0</v>
      </c>
      <c r="U317" s="83" t="s">
        <v>126</v>
      </c>
      <c r="V317" s="83" t="s">
        <v>145</v>
      </c>
      <c r="X317" s="83" t="s">
        <v>101</v>
      </c>
      <c r="Y317" s="83"/>
      <c r="Z317" s="74"/>
      <c r="AA317" s="166" t="s">
        <v>131</v>
      </c>
      <c r="AB317" s="76"/>
      <c r="AC317" s="83"/>
      <c r="AD317" s="76"/>
      <c r="AE317" s="760"/>
      <c r="AF317" s="88"/>
    </row>
    <row r="318" ht="22.5" customHeight="1">
      <c r="A318" s="76" t="s">
        <v>9941</v>
      </c>
      <c r="B318" s="74">
        <v>46085.0</v>
      </c>
      <c r="C318" s="76" t="s">
        <v>9213</v>
      </c>
      <c r="D318" s="76" t="s">
        <v>83</v>
      </c>
      <c r="E318" s="76" t="s">
        <v>125</v>
      </c>
      <c r="F318" s="76">
        <v>314.0</v>
      </c>
      <c r="G318" s="78">
        <v>46085.0</v>
      </c>
      <c r="H318" s="806">
        <v>9045.0</v>
      </c>
      <c r="I318" s="806" t="s">
        <v>11383</v>
      </c>
      <c r="J318" s="807" t="s">
        <v>11384</v>
      </c>
      <c r="K318" s="807" t="s">
        <v>11385</v>
      </c>
      <c r="L318" s="809" t="s">
        <v>11385</v>
      </c>
      <c r="M318" s="813"/>
      <c r="N318" s="810" t="s">
        <v>11386</v>
      </c>
      <c r="O318" s="811">
        <v>45686.0</v>
      </c>
      <c r="P318" s="798">
        <v>45834.0</v>
      </c>
      <c r="Q318" s="803" t="s">
        <v>143</v>
      </c>
      <c r="R318" s="83" t="s">
        <v>9247</v>
      </c>
      <c r="S318" s="83" t="s">
        <v>9248</v>
      </c>
      <c r="T318" s="83">
        <v>1.0</v>
      </c>
      <c r="U318" s="83" t="s">
        <v>126</v>
      </c>
      <c r="V318" s="83" t="s">
        <v>145</v>
      </c>
      <c r="X318" s="83" t="s">
        <v>101</v>
      </c>
      <c r="Y318" s="83"/>
      <c r="Z318" s="74"/>
      <c r="AA318" s="166" t="s">
        <v>131</v>
      </c>
      <c r="AB318" s="76"/>
      <c r="AC318" s="83"/>
      <c r="AD318" s="76"/>
      <c r="AE318" s="760"/>
      <c r="AF318" s="88"/>
    </row>
    <row r="319" ht="22.5" customHeight="1">
      <c r="A319" s="76" t="s">
        <v>9941</v>
      </c>
      <c r="B319" s="74">
        <v>46085.0</v>
      </c>
      <c r="C319" s="76" t="s">
        <v>9213</v>
      </c>
      <c r="D319" s="76" t="s">
        <v>83</v>
      </c>
      <c r="E319" s="76" t="s">
        <v>125</v>
      </c>
      <c r="F319" s="76">
        <v>315.0</v>
      </c>
      <c r="G319" s="78">
        <v>46085.0</v>
      </c>
      <c r="H319" s="806">
        <v>9046.0</v>
      </c>
      <c r="I319" s="806" t="s">
        <v>11394</v>
      </c>
      <c r="J319" s="807" t="s">
        <v>11395</v>
      </c>
      <c r="K319" s="807" t="s">
        <v>11396</v>
      </c>
      <c r="L319" s="809" t="s">
        <v>11396</v>
      </c>
      <c r="M319" s="806" t="s">
        <v>11397</v>
      </c>
      <c r="N319" s="810" t="s">
        <v>11397</v>
      </c>
      <c r="O319" s="811">
        <v>45686.0</v>
      </c>
      <c r="P319" s="798">
        <v>45834.0</v>
      </c>
      <c r="Q319" s="803" t="s">
        <v>143</v>
      </c>
      <c r="R319" s="83" t="s">
        <v>9247</v>
      </c>
      <c r="S319" s="83" t="s">
        <v>9248</v>
      </c>
      <c r="T319" s="83">
        <v>1.0</v>
      </c>
      <c r="U319" s="83" t="s">
        <v>251</v>
      </c>
      <c r="V319" s="83" t="s">
        <v>195</v>
      </c>
      <c r="X319" s="83" t="s">
        <v>128</v>
      </c>
      <c r="Y319" s="83"/>
      <c r="Z319" s="74"/>
      <c r="AA319" s="166" t="s">
        <v>131</v>
      </c>
      <c r="AB319" s="76"/>
      <c r="AC319" s="83"/>
      <c r="AD319" s="76"/>
      <c r="AE319" s="760"/>
      <c r="AF319" s="88"/>
    </row>
    <row r="320" ht="22.5" customHeight="1">
      <c r="A320" s="76" t="s">
        <v>9941</v>
      </c>
      <c r="B320" s="74">
        <v>46085.0</v>
      </c>
      <c r="C320" s="76" t="s">
        <v>9213</v>
      </c>
      <c r="D320" s="76" t="s">
        <v>83</v>
      </c>
      <c r="E320" s="76" t="s">
        <v>125</v>
      </c>
      <c r="F320" s="76">
        <v>316.0</v>
      </c>
      <c r="G320" s="78">
        <v>46085.0</v>
      </c>
      <c r="H320" s="806">
        <v>9048.0</v>
      </c>
      <c r="I320" s="806" t="s">
        <v>11411</v>
      </c>
      <c r="J320" s="807" t="s">
        <v>11412</v>
      </c>
      <c r="K320" s="807" t="s">
        <v>5180</v>
      </c>
      <c r="L320" s="809" t="s">
        <v>5180</v>
      </c>
      <c r="M320" s="806" t="s">
        <v>11413</v>
      </c>
      <c r="N320" s="810" t="s">
        <v>11413</v>
      </c>
      <c r="O320" s="811">
        <v>45687.0</v>
      </c>
      <c r="P320" s="798">
        <v>45834.0</v>
      </c>
      <c r="Q320" s="803" t="s">
        <v>568</v>
      </c>
      <c r="R320" s="83" t="s">
        <v>9247</v>
      </c>
      <c r="S320" s="83" t="s">
        <v>9248</v>
      </c>
      <c r="T320" s="83">
        <v>1.0</v>
      </c>
      <c r="U320" s="83" t="s">
        <v>251</v>
      </c>
      <c r="V320" s="83" t="s">
        <v>195</v>
      </c>
      <c r="X320" s="83" t="s">
        <v>128</v>
      </c>
      <c r="Y320" s="83"/>
      <c r="Z320" s="74"/>
      <c r="AA320" s="166" t="s">
        <v>131</v>
      </c>
      <c r="AB320" s="76"/>
      <c r="AC320" s="83"/>
      <c r="AD320" s="76"/>
      <c r="AE320" s="760"/>
      <c r="AF320" s="88"/>
    </row>
    <row r="321" ht="22.5" customHeight="1">
      <c r="A321" s="76" t="s">
        <v>9941</v>
      </c>
      <c r="B321" s="74">
        <v>46085.0</v>
      </c>
      <c r="C321" s="76" t="s">
        <v>9213</v>
      </c>
      <c r="D321" s="76" t="s">
        <v>83</v>
      </c>
      <c r="E321" s="76" t="s">
        <v>125</v>
      </c>
      <c r="F321" s="76">
        <v>317.0</v>
      </c>
      <c r="G321" s="78">
        <v>46085.0</v>
      </c>
      <c r="H321" s="806">
        <v>9049.0</v>
      </c>
      <c r="I321" s="806" t="s">
        <v>11415</v>
      </c>
      <c r="J321" s="807" t="s">
        <v>11416</v>
      </c>
      <c r="K321" s="807" t="s">
        <v>11417</v>
      </c>
      <c r="L321" s="809" t="s">
        <v>11417</v>
      </c>
      <c r="M321" s="806" t="s">
        <v>11418</v>
      </c>
      <c r="N321" s="810" t="s">
        <v>11418</v>
      </c>
      <c r="O321" s="811">
        <v>45687.0</v>
      </c>
      <c r="P321" s="798">
        <v>45834.0</v>
      </c>
      <c r="Q321" s="803" t="s">
        <v>124</v>
      </c>
      <c r="R321" s="83" t="s">
        <v>9247</v>
      </c>
      <c r="S321" s="83" t="s">
        <v>9248</v>
      </c>
      <c r="T321" s="83">
        <v>1.0</v>
      </c>
      <c r="U321" s="83" t="s">
        <v>126</v>
      </c>
      <c r="V321" s="83" t="s">
        <v>145</v>
      </c>
      <c r="X321" s="83" t="s">
        <v>101</v>
      </c>
      <c r="Y321" s="83"/>
      <c r="Z321" s="74"/>
      <c r="AA321" s="166" t="s">
        <v>131</v>
      </c>
      <c r="AB321" s="76"/>
      <c r="AC321" s="83"/>
      <c r="AD321" s="76"/>
      <c r="AE321" s="760"/>
      <c r="AF321" s="88"/>
    </row>
    <row r="322" ht="22.5" customHeight="1">
      <c r="A322" s="76" t="s">
        <v>9941</v>
      </c>
      <c r="B322" s="74">
        <v>46085.0</v>
      </c>
      <c r="C322" s="76" t="s">
        <v>9213</v>
      </c>
      <c r="D322" s="76" t="s">
        <v>83</v>
      </c>
      <c r="E322" s="76" t="s">
        <v>125</v>
      </c>
      <c r="F322" s="76">
        <v>318.0</v>
      </c>
      <c r="G322" s="78">
        <v>46085.0</v>
      </c>
      <c r="H322" s="806">
        <v>9053.0</v>
      </c>
      <c r="I322" s="806" t="s">
        <v>11426</v>
      </c>
      <c r="J322" s="807" t="s">
        <v>11427</v>
      </c>
      <c r="K322" s="807" t="s">
        <v>11428</v>
      </c>
      <c r="L322" s="809" t="s">
        <v>11428</v>
      </c>
      <c r="M322" s="806" t="s">
        <v>11430</v>
      </c>
      <c r="N322" s="806" t="s">
        <v>11430</v>
      </c>
      <c r="O322" s="811">
        <v>45688.0</v>
      </c>
      <c r="P322" s="798">
        <v>45834.0</v>
      </c>
      <c r="Q322" s="803" t="s">
        <v>143</v>
      </c>
      <c r="R322" s="83" t="s">
        <v>9247</v>
      </c>
      <c r="S322" s="83" t="s">
        <v>9248</v>
      </c>
      <c r="T322" s="83">
        <v>1.0</v>
      </c>
      <c r="U322" s="83" t="s">
        <v>126</v>
      </c>
      <c r="V322" s="83" t="s">
        <v>127</v>
      </c>
      <c r="X322" s="83" t="s">
        <v>128</v>
      </c>
      <c r="Y322" s="83"/>
      <c r="Z322" s="74"/>
      <c r="AA322" s="166" t="s">
        <v>131</v>
      </c>
      <c r="AB322" s="76"/>
      <c r="AC322" s="83"/>
      <c r="AD322" s="76"/>
      <c r="AE322" s="760" t="s">
        <v>533</v>
      </c>
      <c r="AF322" s="88"/>
    </row>
    <row r="323" ht="22.5" customHeight="1">
      <c r="A323" s="76" t="s">
        <v>9941</v>
      </c>
      <c r="B323" s="74">
        <v>46085.0</v>
      </c>
      <c r="C323" s="76" t="s">
        <v>9213</v>
      </c>
      <c r="D323" s="76" t="s">
        <v>83</v>
      </c>
      <c r="E323" s="76" t="s">
        <v>125</v>
      </c>
      <c r="F323" s="76">
        <v>319.0</v>
      </c>
      <c r="G323" s="78">
        <v>46085.0</v>
      </c>
      <c r="H323" s="806">
        <v>9055.0</v>
      </c>
      <c r="I323" s="806" t="s">
        <v>11436</v>
      </c>
      <c r="J323" s="807" t="s">
        <v>11437</v>
      </c>
      <c r="K323" s="807" t="s">
        <v>11438</v>
      </c>
      <c r="L323" s="809" t="s">
        <v>11438</v>
      </c>
      <c r="M323" s="806" t="s">
        <v>11439</v>
      </c>
      <c r="N323" s="806" t="s">
        <v>11439</v>
      </c>
      <c r="O323" s="811">
        <v>45689.0</v>
      </c>
      <c r="P323" s="798">
        <v>45834.0</v>
      </c>
      <c r="Q323" s="803" t="s">
        <v>124</v>
      </c>
      <c r="R323" s="83" t="s">
        <v>9247</v>
      </c>
      <c r="S323" s="83" t="s">
        <v>9248</v>
      </c>
      <c r="T323" s="83">
        <v>1.0</v>
      </c>
      <c r="U323" s="83" t="s">
        <v>126</v>
      </c>
      <c r="V323" s="83" t="s">
        <v>145</v>
      </c>
      <c r="X323" s="83" t="s">
        <v>101</v>
      </c>
      <c r="Y323" s="83"/>
      <c r="Z323" s="74"/>
      <c r="AA323" s="166" t="s">
        <v>131</v>
      </c>
      <c r="AB323" s="76"/>
      <c r="AC323" s="83"/>
      <c r="AD323" s="76"/>
      <c r="AE323" s="760"/>
      <c r="AF323" s="88"/>
    </row>
    <row r="324" ht="22.5" customHeight="1">
      <c r="A324" s="76" t="s">
        <v>9941</v>
      </c>
      <c r="B324" s="74">
        <v>46085.0</v>
      </c>
      <c r="C324" s="76" t="s">
        <v>9213</v>
      </c>
      <c r="D324" s="76" t="s">
        <v>83</v>
      </c>
      <c r="E324" s="76" t="s">
        <v>125</v>
      </c>
      <c r="F324" s="76">
        <v>320.0</v>
      </c>
      <c r="G324" s="78">
        <v>46085.0</v>
      </c>
      <c r="H324" s="806">
        <v>9056.0</v>
      </c>
      <c r="I324" s="806" t="s">
        <v>11445</v>
      </c>
      <c r="J324" s="807" t="s">
        <v>11447</v>
      </c>
      <c r="K324" s="807" t="s">
        <v>11449</v>
      </c>
      <c r="L324" s="809" t="s">
        <v>11449</v>
      </c>
      <c r="M324" s="806" t="s">
        <v>11453</v>
      </c>
      <c r="N324" s="806" t="s">
        <v>11454</v>
      </c>
      <c r="O324" s="811">
        <v>45689.0</v>
      </c>
      <c r="P324" s="798">
        <v>45834.0</v>
      </c>
      <c r="Q324" s="803" t="s">
        <v>124</v>
      </c>
      <c r="R324" s="83" t="s">
        <v>9247</v>
      </c>
      <c r="S324" s="83" t="s">
        <v>9248</v>
      </c>
      <c r="T324" s="83">
        <v>1.0</v>
      </c>
      <c r="U324" s="83" t="s">
        <v>126</v>
      </c>
      <c r="V324" s="83" t="s">
        <v>145</v>
      </c>
      <c r="X324" s="83" t="s">
        <v>101</v>
      </c>
      <c r="Y324" s="83"/>
      <c r="Z324" s="74"/>
      <c r="AA324" s="166" t="s">
        <v>131</v>
      </c>
      <c r="AB324" s="76"/>
      <c r="AC324" s="83"/>
      <c r="AD324" s="76"/>
      <c r="AE324" s="760"/>
      <c r="AF324" s="88"/>
    </row>
    <row r="325" ht="22.5" customHeight="1">
      <c r="A325" s="76" t="s">
        <v>9941</v>
      </c>
      <c r="B325" s="74">
        <v>46085.0</v>
      </c>
      <c r="C325" s="76" t="s">
        <v>9213</v>
      </c>
      <c r="D325" s="76" t="s">
        <v>83</v>
      </c>
      <c r="E325" s="76" t="s">
        <v>125</v>
      </c>
      <c r="F325" s="76">
        <v>321.0</v>
      </c>
      <c r="G325" s="78">
        <v>46085.0</v>
      </c>
      <c r="H325" s="806">
        <v>9057.0</v>
      </c>
      <c r="I325" s="806" t="s">
        <v>11461</v>
      </c>
      <c r="J325" s="807" t="s">
        <v>11462</v>
      </c>
      <c r="K325" s="807" t="s">
        <v>11463</v>
      </c>
      <c r="L325" s="809" t="s">
        <v>11463</v>
      </c>
      <c r="M325" s="806" t="s">
        <v>11464</v>
      </c>
      <c r="N325" s="806" t="s">
        <v>11464</v>
      </c>
      <c r="O325" s="811">
        <v>45689.0</v>
      </c>
      <c r="P325" s="798">
        <v>45834.0</v>
      </c>
      <c r="Q325" s="803" t="s">
        <v>124</v>
      </c>
      <c r="R325" s="83" t="s">
        <v>9247</v>
      </c>
      <c r="S325" s="83" t="s">
        <v>9248</v>
      </c>
      <c r="T325" s="83">
        <v>0.0</v>
      </c>
      <c r="U325" s="83" t="s">
        <v>126</v>
      </c>
      <c r="V325" s="83" t="s">
        <v>292</v>
      </c>
      <c r="X325" s="83" t="s">
        <v>101</v>
      </c>
      <c r="Y325" s="83"/>
      <c r="Z325" s="74"/>
      <c r="AA325" s="166" t="s">
        <v>283</v>
      </c>
      <c r="AB325" s="76"/>
      <c r="AC325" s="83"/>
      <c r="AD325" s="76"/>
      <c r="AE325" s="760" t="s">
        <v>11469</v>
      </c>
      <c r="AF325" s="88"/>
    </row>
    <row r="326" ht="22.5" customHeight="1">
      <c r="A326" s="76" t="s">
        <v>9941</v>
      </c>
      <c r="B326" s="74">
        <v>46085.0</v>
      </c>
      <c r="C326" s="76" t="s">
        <v>9213</v>
      </c>
      <c r="D326" s="76" t="s">
        <v>83</v>
      </c>
      <c r="E326" s="76" t="s">
        <v>125</v>
      </c>
      <c r="F326" s="76">
        <v>322.0</v>
      </c>
      <c r="G326" s="78">
        <v>46085.0</v>
      </c>
      <c r="H326" s="806">
        <v>9064.0</v>
      </c>
      <c r="I326" s="806" t="s">
        <v>11470</v>
      </c>
      <c r="J326" s="807" t="s">
        <v>11471</v>
      </c>
      <c r="K326" s="807" t="s">
        <v>11473</v>
      </c>
      <c r="L326" s="809" t="s">
        <v>11473</v>
      </c>
      <c r="M326" s="806" t="s">
        <v>11476</v>
      </c>
      <c r="N326" s="806" t="s">
        <v>11477</v>
      </c>
      <c r="O326" s="811">
        <v>45690.0</v>
      </c>
      <c r="P326" s="798">
        <v>45834.0</v>
      </c>
      <c r="Q326" s="803" t="s">
        <v>213</v>
      </c>
      <c r="R326" s="83" t="s">
        <v>9247</v>
      </c>
      <c r="S326" s="83" t="s">
        <v>9248</v>
      </c>
      <c r="T326" s="83">
        <v>1.0</v>
      </c>
      <c r="U326" s="83" t="s">
        <v>126</v>
      </c>
      <c r="V326" s="83" t="s">
        <v>145</v>
      </c>
      <c r="X326" s="83" t="s">
        <v>101</v>
      </c>
      <c r="Y326" s="83"/>
      <c r="Z326" s="74"/>
      <c r="AA326" s="166" t="s">
        <v>131</v>
      </c>
      <c r="AB326" s="76"/>
      <c r="AC326" s="83"/>
      <c r="AD326" s="76"/>
      <c r="AE326" s="760"/>
      <c r="AF326" s="88"/>
    </row>
    <row r="327" ht="22.5" customHeight="1">
      <c r="A327" s="76" t="s">
        <v>9941</v>
      </c>
      <c r="B327" s="74">
        <v>46085.0</v>
      </c>
      <c r="C327" s="76" t="s">
        <v>9213</v>
      </c>
      <c r="D327" s="76" t="s">
        <v>83</v>
      </c>
      <c r="E327" s="76" t="s">
        <v>125</v>
      </c>
      <c r="F327" s="76">
        <v>323.0</v>
      </c>
      <c r="G327" s="78">
        <v>46085.0</v>
      </c>
      <c r="H327" s="806">
        <v>9066.0</v>
      </c>
      <c r="I327" s="806" t="s">
        <v>11483</v>
      </c>
      <c r="J327" s="807" t="s">
        <v>11484</v>
      </c>
      <c r="K327" s="807" t="s">
        <v>11485</v>
      </c>
      <c r="L327" s="809" t="s">
        <v>11485</v>
      </c>
      <c r="M327" s="806" t="s">
        <v>11486</v>
      </c>
      <c r="N327" s="806" t="s">
        <v>11486</v>
      </c>
      <c r="O327" s="811">
        <v>45690.0</v>
      </c>
      <c r="P327" s="798">
        <v>45834.0</v>
      </c>
      <c r="Q327" s="803" t="s">
        <v>124</v>
      </c>
      <c r="R327" s="83" t="s">
        <v>9247</v>
      </c>
      <c r="S327" s="83" t="s">
        <v>9248</v>
      </c>
      <c r="T327" s="83">
        <v>1.0</v>
      </c>
      <c r="U327" s="83" t="s">
        <v>126</v>
      </c>
      <c r="V327" s="83" t="s">
        <v>145</v>
      </c>
      <c r="X327" s="83" t="s">
        <v>101</v>
      </c>
      <c r="Y327" s="83"/>
      <c r="Z327" s="74"/>
      <c r="AA327" s="166" t="s">
        <v>131</v>
      </c>
      <c r="AB327" s="76"/>
      <c r="AC327" s="83"/>
      <c r="AD327" s="76"/>
      <c r="AE327" s="760"/>
      <c r="AF327" s="88"/>
    </row>
    <row r="328" ht="22.5" customHeight="1">
      <c r="A328" s="76" t="s">
        <v>9941</v>
      </c>
      <c r="B328" s="74">
        <v>46085.0</v>
      </c>
      <c r="C328" s="76" t="s">
        <v>9213</v>
      </c>
      <c r="D328" s="76" t="s">
        <v>83</v>
      </c>
      <c r="E328" s="76" t="s">
        <v>125</v>
      </c>
      <c r="F328" s="76">
        <v>324.0</v>
      </c>
      <c r="G328" s="78">
        <v>46085.0</v>
      </c>
      <c r="H328" s="806">
        <v>9067.0</v>
      </c>
      <c r="I328" s="806" t="s">
        <v>11493</v>
      </c>
      <c r="J328" s="807" t="s">
        <v>11494</v>
      </c>
      <c r="K328" s="807" t="s">
        <v>11495</v>
      </c>
      <c r="L328" s="809" t="s">
        <v>11495</v>
      </c>
      <c r="M328" s="813"/>
      <c r="N328" s="806" t="s">
        <v>11497</v>
      </c>
      <c r="O328" s="811">
        <v>45690.0</v>
      </c>
      <c r="P328" s="798">
        <v>45834.0</v>
      </c>
      <c r="Q328" s="803" t="s">
        <v>213</v>
      </c>
      <c r="R328" s="83" t="s">
        <v>9247</v>
      </c>
      <c r="S328" s="83" t="s">
        <v>9248</v>
      </c>
      <c r="T328" s="83">
        <v>1.0</v>
      </c>
      <c r="U328" s="83" t="s">
        <v>126</v>
      </c>
      <c r="V328" s="83" t="s">
        <v>145</v>
      </c>
      <c r="X328" s="83" t="s">
        <v>101</v>
      </c>
      <c r="Y328" s="83"/>
      <c r="Z328" s="74"/>
      <c r="AA328" s="166" t="s">
        <v>131</v>
      </c>
      <c r="AB328" s="76"/>
      <c r="AC328" s="83"/>
      <c r="AD328" s="76"/>
      <c r="AE328" s="760"/>
      <c r="AF328" s="88"/>
    </row>
    <row r="329" ht="22.5" customHeight="1">
      <c r="A329" s="76" t="s">
        <v>9941</v>
      </c>
      <c r="B329" s="74">
        <v>46085.0</v>
      </c>
      <c r="C329" s="76" t="s">
        <v>9213</v>
      </c>
      <c r="D329" s="76" t="s">
        <v>83</v>
      </c>
      <c r="E329" s="76" t="s">
        <v>125</v>
      </c>
      <c r="F329" s="76">
        <v>325.0</v>
      </c>
      <c r="G329" s="78">
        <v>46085.0</v>
      </c>
      <c r="H329" s="806">
        <v>9068.0</v>
      </c>
      <c r="I329" s="806" t="s">
        <v>11509</v>
      </c>
      <c r="J329" s="807" t="s">
        <v>11510</v>
      </c>
      <c r="K329" s="97" t="s">
        <v>11511</v>
      </c>
      <c r="L329" s="809" t="s">
        <v>11511</v>
      </c>
      <c r="M329" s="806" t="s">
        <v>11512</v>
      </c>
      <c r="N329" s="806" t="s">
        <v>11512</v>
      </c>
      <c r="O329" s="811">
        <v>45691.0</v>
      </c>
      <c r="P329" s="798">
        <v>45834.0</v>
      </c>
      <c r="Q329" s="803" t="s">
        <v>143</v>
      </c>
      <c r="R329" s="83" t="s">
        <v>9247</v>
      </c>
      <c r="S329" s="83" t="s">
        <v>9248</v>
      </c>
      <c r="T329" s="83">
        <v>1.0</v>
      </c>
      <c r="U329" s="83" t="s">
        <v>251</v>
      </c>
      <c r="V329" s="83" t="s">
        <v>195</v>
      </c>
      <c r="X329" s="83" t="s">
        <v>128</v>
      </c>
      <c r="Y329" s="83"/>
      <c r="Z329" s="74"/>
      <c r="AA329" s="166" t="s">
        <v>302</v>
      </c>
      <c r="AB329" s="76"/>
      <c r="AC329" s="83"/>
      <c r="AD329" s="76"/>
      <c r="AE329" s="760"/>
      <c r="AF329" s="88"/>
    </row>
    <row r="330" ht="22.5" customHeight="1">
      <c r="A330" s="76" t="s">
        <v>9941</v>
      </c>
      <c r="B330" s="74">
        <v>46085.0</v>
      </c>
      <c r="C330" s="76" t="s">
        <v>9213</v>
      </c>
      <c r="D330" s="76" t="s">
        <v>83</v>
      </c>
      <c r="E330" s="76" t="s">
        <v>125</v>
      </c>
      <c r="F330" s="76">
        <v>326.0</v>
      </c>
      <c r="G330" s="78">
        <v>46085.0</v>
      </c>
      <c r="H330" s="806">
        <v>9079.0</v>
      </c>
      <c r="I330" s="806" t="s">
        <v>11520</v>
      </c>
      <c r="J330" s="807" t="s">
        <v>11521</v>
      </c>
      <c r="K330" s="807" t="s">
        <v>3269</v>
      </c>
      <c r="L330" s="809" t="s">
        <v>3269</v>
      </c>
      <c r="M330" s="806" t="s">
        <v>11522</v>
      </c>
      <c r="N330" s="806" t="s">
        <v>11522</v>
      </c>
      <c r="O330" s="811">
        <v>45695.0</v>
      </c>
      <c r="P330" s="798">
        <v>45834.0</v>
      </c>
      <c r="Q330" s="803" t="s">
        <v>143</v>
      </c>
      <c r="R330" s="83" t="s">
        <v>9247</v>
      </c>
      <c r="S330" s="83" t="s">
        <v>9248</v>
      </c>
      <c r="T330" s="83">
        <v>1.0</v>
      </c>
      <c r="U330" s="83" t="s">
        <v>126</v>
      </c>
      <c r="V330" s="83" t="s">
        <v>145</v>
      </c>
      <c r="X330" s="83" t="s">
        <v>101</v>
      </c>
      <c r="Y330" s="83"/>
      <c r="Z330" s="74"/>
      <c r="AA330" s="166" t="s">
        <v>131</v>
      </c>
      <c r="AB330" s="76"/>
      <c r="AC330" s="83"/>
      <c r="AD330" s="76"/>
      <c r="AE330" s="760"/>
      <c r="AF330" s="88"/>
    </row>
    <row r="331" ht="22.5" customHeight="1">
      <c r="A331" s="76" t="s">
        <v>9941</v>
      </c>
      <c r="B331" s="74">
        <v>46085.0</v>
      </c>
      <c r="C331" s="76" t="s">
        <v>9213</v>
      </c>
      <c r="D331" s="76" t="s">
        <v>83</v>
      </c>
      <c r="E331" s="76" t="s">
        <v>125</v>
      </c>
      <c r="F331" s="76">
        <v>327.0</v>
      </c>
      <c r="G331" s="78">
        <v>46085.0</v>
      </c>
      <c r="H331" s="806">
        <v>9084.0</v>
      </c>
      <c r="I331" s="806" t="s">
        <v>11531</v>
      </c>
      <c r="J331" s="807" t="s">
        <v>11532</v>
      </c>
      <c r="K331" s="807" t="s">
        <v>11533</v>
      </c>
      <c r="L331" s="809" t="s">
        <v>11533</v>
      </c>
      <c r="M331" s="806" t="s">
        <v>10106</v>
      </c>
      <c r="N331" s="806" t="s">
        <v>10106</v>
      </c>
      <c r="O331" s="811">
        <v>45696.0</v>
      </c>
      <c r="P331" s="852">
        <v>45864.0</v>
      </c>
      <c r="Q331" s="803" t="s">
        <v>850</v>
      </c>
      <c r="R331" s="83" t="s">
        <v>9247</v>
      </c>
      <c r="S331" s="83" t="s">
        <v>9248</v>
      </c>
      <c r="T331" s="83">
        <v>0.0</v>
      </c>
      <c r="U331" s="83" t="s">
        <v>251</v>
      </c>
      <c r="V331" s="83" t="s">
        <v>195</v>
      </c>
      <c r="X331" s="83" t="s">
        <v>128</v>
      </c>
      <c r="Y331" s="83"/>
      <c r="Z331" s="74"/>
      <c r="AA331" s="166" t="s">
        <v>302</v>
      </c>
      <c r="AB331" s="76"/>
      <c r="AC331" s="83"/>
      <c r="AD331" s="76"/>
      <c r="AE331" s="760"/>
      <c r="AF331" s="88"/>
    </row>
    <row r="332" ht="22.5" customHeight="1">
      <c r="A332" s="76" t="s">
        <v>9941</v>
      </c>
      <c r="B332" s="74">
        <v>46085.0</v>
      </c>
      <c r="C332" s="76" t="s">
        <v>9213</v>
      </c>
      <c r="D332" s="76" t="s">
        <v>83</v>
      </c>
      <c r="E332" s="76" t="s">
        <v>125</v>
      </c>
      <c r="F332" s="76">
        <v>328.0</v>
      </c>
      <c r="G332" s="78">
        <v>46085.0</v>
      </c>
      <c r="H332" s="806">
        <v>9086.0</v>
      </c>
      <c r="I332" s="806" t="s">
        <v>11540</v>
      </c>
      <c r="J332" s="807" t="s">
        <v>11541</v>
      </c>
      <c r="K332" s="807" t="s">
        <v>11542</v>
      </c>
      <c r="L332" s="809" t="s">
        <v>11542</v>
      </c>
      <c r="M332" s="806" t="s">
        <v>11543</v>
      </c>
      <c r="N332" s="806" t="s">
        <v>11543</v>
      </c>
      <c r="O332" s="811">
        <v>45697.0</v>
      </c>
      <c r="P332" s="798">
        <v>45834.0</v>
      </c>
      <c r="Q332" s="803" t="s">
        <v>124</v>
      </c>
      <c r="R332" s="83" t="s">
        <v>9247</v>
      </c>
      <c r="S332" s="83" t="s">
        <v>9248</v>
      </c>
      <c r="T332" s="83">
        <v>0.0</v>
      </c>
      <c r="U332" s="83" t="s">
        <v>251</v>
      </c>
      <c r="V332" s="83" t="s">
        <v>195</v>
      </c>
      <c r="X332" s="83" t="s">
        <v>128</v>
      </c>
      <c r="Y332" s="83"/>
      <c r="Z332" s="74"/>
      <c r="AA332" s="166" t="s">
        <v>302</v>
      </c>
      <c r="AB332" s="76"/>
      <c r="AC332" s="83"/>
      <c r="AD332" s="76"/>
      <c r="AE332" s="760"/>
      <c r="AF332" s="88"/>
    </row>
    <row r="333" ht="22.5" customHeight="1">
      <c r="A333" s="76" t="s">
        <v>9941</v>
      </c>
      <c r="B333" s="74">
        <v>46085.0</v>
      </c>
      <c r="C333" s="76" t="s">
        <v>9213</v>
      </c>
      <c r="D333" s="76" t="s">
        <v>83</v>
      </c>
      <c r="E333" s="76" t="s">
        <v>125</v>
      </c>
      <c r="F333" s="76">
        <v>329.0</v>
      </c>
      <c r="G333" s="78">
        <v>46085.0</v>
      </c>
      <c r="H333" s="806">
        <v>9088.0</v>
      </c>
      <c r="I333" s="806" t="s">
        <v>11551</v>
      </c>
      <c r="J333" s="807" t="s">
        <v>11553</v>
      </c>
      <c r="K333" s="807" t="s">
        <v>11554</v>
      </c>
      <c r="L333" s="809" t="s">
        <v>11554</v>
      </c>
      <c r="M333" s="806" t="s">
        <v>11555</v>
      </c>
      <c r="N333" s="806" t="s">
        <v>11555</v>
      </c>
      <c r="O333" s="811">
        <v>45697.0</v>
      </c>
      <c r="P333" s="798">
        <v>45834.0</v>
      </c>
      <c r="Q333" s="803" t="s">
        <v>383</v>
      </c>
      <c r="R333" s="83" t="s">
        <v>9247</v>
      </c>
      <c r="S333" s="83" t="s">
        <v>9248</v>
      </c>
      <c r="T333" s="83">
        <v>1.0</v>
      </c>
      <c r="U333" s="83" t="s">
        <v>126</v>
      </c>
      <c r="V333" s="83" t="s">
        <v>145</v>
      </c>
      <c r="X333" s="83" t="s">
        <v>101</v>
      </c>
      <c r="Y333" s="83"/>
      <c r="Z333" s="74"/>
      <c r="AA333" s="166" t="s">
        <v>131</v>
      </c>
      <c r="AB333" s="76"/>
      <c r="AC333" s="83"/>
      <c r="AD333" s="76"/>
      <c r="AE333" s="760"/>
      <c r="AF333" s="88"/>
    </row>
    <row r="334" ht="22.5" customHeight="1">
      <c r="A334" s="76" t="s">
        <v>9941</v>
      </c>
      <c r="B334" s="74">
        <v>46085.0</v>
      </c>
      <c r="C334" s="76" t="s">
        <v>9213</v>
      </c>
      <c r="D334" s="76" t="s">
        <v>83</v>
      </c>
      <c r="E334" s="76" t="s">
        <v>125</v>
      </c>
      <c r="F334" s="76">
        <v>330.0</v>
      </c>
      <c r="G334" s="78">
        <v>46085.0</v>
      </c>
      <c r="H334" s="806">
        <v>9092.0</v>
      </c>
      <c r="I334" s="806" t="s">
        <v>11557</v>
      </c>
      <c r="J334" s="807" t="s">
        <v>11558</v>
      </c>
      <c r="K334" s="807" t="s">
        <v>11559</v>
      </c>
      <c r="L334" s="809" t="s">
        <v>11559</v>
      </c>
      <c r="M334" s="806" t="s">
        <v>11560</v>
      </c>
      <c r="N334" s="806" t="s">
        <v>11560</v>
      </c>
      <c r="O334" s="811">
        <v>45698.0</v>
      </c>
      <c r="P334" s="798">
        <v>45834.0</v>
      </c>
      <c r="Q334" s="803" t="s">
        <v>143</v>
      </c>
      <c r="R334" s="83" t="s">
        <v>9247</v>
      </c>
      <c r="S334" s="83" t="s">
        <v>9248</v>
      </c>
      <c r="T334" s="83">
        <v>1.0</v>
      </c>
      <c r="U334" s="83" t="s">
        <v>350</v>
      </c>
      <c r="V334" s="83" t="s">
        <v>145</v>
      </c>
      <c r="X334" s="83" t="s">
        <v>101</v>
      </c>
      <c r="Y334" s="83"/>
      <c r="Z334" s="74"/>
      <c r="AA334" s="166" t="s">
        <v>131</v>
      </c>
      <c r="AB334" s="76"/>
      <c r="AC334" s="83"/>
      <c r="AD334" s="76"/>
      <c r="AE334" s="760" t="s">
        <v>3138</v>
      </c>
      <c r="AF334" s="88"/>
    </row>
    <row r="335" ht="22.5" customHeight="1">
      <c r="A335" s="76" t="s">
        <v>9941</v>
      </c>
      <c r="B335" s="74">
        <v>46085.0</v>
      </c>
      <c r="C335" s="76" t="s">
        <v>9213</v>
      </c>
      <c r="D335" s="76" t="s">
        <v>83</v>
      </c>
      <c r="E335" s="76" t="s">
        <v>125</v>
      </c>
      <c r="F335" s="76">
        <v>331.0</v>
      </c>
      <c r="G335" s="78">
        <v>46085.0</v>
      </c>
      <c r="H335" s="806">
        <v>9094.0</v>
      </c>
      <c r="I335" s="806" t="s">
        <v>11564</v>
      </c>
      <c r="J335" s="807" t="s">
        <v>11565</v>
      </c>
      <c r="K335" s="807" t="s">
        <v>11566</v>
      </c>
      <c r="L335" s="809" t="s">
        <v>11566</v>
      </c>
      <c r="M335" s="806" t="s">
        <v>11567</v>
      </c>
      <c r="N335" s="806" t="s">
        <v>11569</v>
      </c>
      <c r="O335" s="811">
        <v>45698.0</v>
      </c>
      <c r="P335" s="798">
        <v>45834.0</v>
      </c>
      <c r="Q335" s="803" t="s">
        <v>124</v>
      </c>
      <c r="R335" s="83" t="s">
        <v>9247</v>
      </c>
      <c r="S335" s="83" t="s">
        <v>9248</v>
      </c>
      <c r="T335" s="83">
        <v>1.0</v>
      </c>
      <c r="U335" s="83" t="s">
        <v>126</v>
      </c>
      <c r="V335" s="83" t="s">
        <v>145</v>
      </c>
      <c r="X335" s="83" t="s">
        <v>101</v>
      </c>
      <c r="Y335" s="83"/>
      <c r="Z335" s="74"/>
      <c r="AA335" s="166" t="s">
        <v>131</v>
      </c>
      <c r="AB335" s="76"/>
      <c r="AC335" s="83"/>
      <c r="AD335" s="76"/>
      <c r="AE335" s="760"/>
      <c r="AF335" s="88"/>
    </row>
    <row r="336" ht="22.5" customHeight="1">
      <c r="A336" s="76" t="s">
        <v>9941</v>
      </c>
      <c r="B336" s="74">
        <v>46085.0</v>
      </c>
      <c r="C336" s="76" t="s">
        <v>9213</v>
      </c>
      <c r="D336" s="76" t="s">
        <v>83</v>
      </c>
      <c r="E336" s="76" t="s">
        <v>125</v>
      </c>
      <c r="F336" s="76">
        <v>332.0</v>
      </c>
      <c r="G336" s="78">
        <v>46085.0</v>
      </c>
      <c r="H336" s="806">
        <v>9095.0</v>
      </c>
      <c r="I336" s="806" t="s">
        <v>11575</v>
      </c>
      <c r="J336" s="807" t="s">
        <v>11576</v>
      </c>
      <c r="K336" s="807" t="s">
        <v>11577</v>
      </c>
      <c r="L336" s="809" t="s">
        <v>11577</v>
      </c>
      <c r="M336" s="806" t="s">
        <v>11578</v>
      </c>
      <c r="N336" s="806" t="s">
        <v>11579</v>
      </c>
      <c r="O336" s="811">
        <v>45698.0</v>
      </c>
      <c r="P336" s="798">
        <v>45834.0</v>
      </c>
      <c r="Q336" s="803" t="s">
        <v>316</v>
      </c>
      <c r="R336" s="83" t="s">
        <v>9247</v>
      </c>
      <c r="S336" s="83" t="s">
        <v>9248</v>
      </c>
      <c r="T336" s="83">
        <v>1.0</v>
      </c>
      <c r="U336" s="83" t="s">
        <v>126</v>
      </c>
      <c r="V336" s="83" t="s">
        <v>145</v>
      </c>
      <c r="X336" s="83" t="s">
        <v>101</v>
      </c>
      <c r="Y336" s="83"/>
      <c r="Z336" s="74"/>
      <c r="AA336" s="166" t="s">
        <v>131</v>
      </c>
      <c r="AB336" s="76"/>
      <c r="AC336" s="83"/>
      <c r="AD336" s="76"/>
      <c r="AE336" s="760"/>
      <c r="AF336" s="88"/>
    </row>
    <row r="337" ht="22.5" customHeight="1">
      <c r="A337" s="76" t="s">
        <v>9941</v>
      </c>
      <c r="B337" s="74">
        <v>46085.0</v>
      </c>
      <c r="C337" s="76" t="s">
        <v>9213</v>
      </c>
      <c r="D337" s="76" t="s">
        <v>83</v>
      </c>
      <c r="E337" s="76" t="s">
        <v>125</v>
      </c>
      <c r="F337" s="76">
        <v>333.0</v>
      </c>
      <c r="G337" s="78">
        <v>46085.0</v>
      </c>
      <c r="H337" s="806">
        <v>9107.0</v>
      </c>
      <c r="I337" s="806" t="s">
        <v>11583</v>
      </c>
      <c r="J337" s="807" t="s">
        <v>11584</v>
      </c>
      <c r="K337" s="807" t="s">
        <v>11585</v>
      </c>
      <c r="L337" s="809" t="s">
        <v>11585</v>
      </c>
      <c r="M337" s="806" t="s">
        <v>11586</v>
      </c>
      <c r="N337" s="806" t="s">
        <v>11587</v>
      </c>
      <c r="O337" s="811">
        <v>45700.0</v>
      </c>
      <c r="P337" s="798">
        <v>45834.0</v>
      </c>
      <c r="Q337" s="803" t="s">
        <v>4319</v>
      </c>
      <c r="R337" s="83" t="s">
        <v>9247</v>
      </c>
      <c r="S337" s="83" t="s">
        <v>9248</v>
      </c>
      <c r="T337" s="83">
        <v>1.0</v>
      </c>
      <c r="U337" s="83" t="s">
        <v>126</v>
      </c>
      <c r="V337" s="83" t="s">
        <v>145</v>
      </c>
      <c r="X337" s="83" t="s">
        <v>101</v>
      </c>
      <c r="Y337" s="83"/>
      <c r="Z337" s="74"/>
      <c r="AA337" s="166" t="s">
        <v>131</v>
      </c>
      <c r="AB337" s="76"/>
      <c r="AC337" s="83"/>
      <c r="AD337" s="76"/>
      <c r="AE337" s="760"/>
      <c r="AF337" s="88"/>
    </row>
    <row r="338" ht="22.5" customHeight="1">
      <c r="A338" s="76" t="s">
        <v>9941</v>
      </c>
      <c r="B338" s="74">
        <v>46085.0</v>
      </c>
      <c r="C338" s="76" t="s">
        <v>9213</v>
      </c>
      <c r="D338" s="76" t="s">
        <v>83</v>
      </c>
      <c r="E338" s="76" t="s">
        <v>125</v>
      </c>
      <c r="F338" s="76">
        <v>334.0</v>
      </c>
      <c r="G338" s="78">
        <v>46085.0</v>
      </c>
      <c r="H338" s="806">
        <v>9108.0</v>
      </c>
      <c r="I338" s="806" t="s">
        <v>11590</v>
      </c>
      <c r="J338" s="807" t="s">
        <v>11591</v>
      </c>
      <c r="K338" s="807" t="s">
        <v>8208</v>
      </c>
      <c r="L338" s="809" t="s">
        <v>8208</v>
      </c>
      <c r="M338" s="806" t="s">
        <v>11592</v>
      </c>
      <c r="N338" s="806" t="s">
        <v>11592</v>
      </c>
      <c r="O338" s="811">
        <v>45700.0</v>
      </c>
      <c r="P338" s="798">
        <v>45834.0</v>
      </c>
      <c r="Q338" s="803" t="s">
        <v>143</v>
      </c>
      <c r="R338" s="83" t="s">
        <v>9247</v>
      </c>
      <c r="S338" s="83" t="s">
        <v>9248</v>
      </c>
      <c r="T338" s="83">
        <v>1.0</v>
      </c>
      <c r="U338" s="83" t="s">
        <v>126</v>
      </c>
      <c r="V338" s="83" t="s">
        <v>145</v>
      </c>
      <c r="X338" s="83" t="s">
        <v>101</v>
      </c>
      <c r="Y338" s="83"/>
      <c r="Z338" s="74"/>
      <c r="AA338" s="166" t="s">
        <v>131</v>
      </c>
      <c r="AB338" s="76"/>
      <c r="AC338" s="83"/>
      <c r="AD338" s="76"/>
      <c r="AE338" s="760"/>
      <c r="AF338" s="88"/>
    </row>
    <row r="339" ht="22.5" customHeight="1">
      <c r="A339" s="76" t="s">
        <v>9941</v>
      </c>
      <c r="B339" s="74">
        <v>46085.0</v>
      </c>
      <c r="C339" s="76" t="s">
        <v>9213</v>
      </c>
      <c r="D339" s="76" t="s">
        <v>83</v>
      </c>
      <c r="E339" s="76" t="s">
        <v>125</v>
      </c>
      <c r="F339" s="76">
        <v>335.0</v>
      </c>
      <c r="G339" s="78">
        <v>46085.0</v>
      </c>
      <c r="H339" s="806">
        <v>9114.0</v>
      </c>
      <c r="I339" s="806" t="s">
        <v>11595</v>
      </c>
      <c r="J339" s="807" t="s">
        <v>6215</v>
      </c>
      <c r="K339" s="807" t="s">
        <v>6216</v>
      </c>
      <c r="L339" s="809" t="s">
        <v>6216</v>
      </c>
      <c r="M339" s="806" t="s">
        <v>6217</v>
      </c>
      <c r="N339" s="806" t="s">
        <v>6217</v>
      </c>
      <c r="O339" s="811">
        <v>45701.0</v>
      </c>
      <c r="P339" s="798">
        <v>45834.0</v>
      </c>
      <c r="Q339" s="803" t="s">
        <v>175</v>
      </c>
      <c r="R339" s="83" t="s">
        <v>9247</v>
      </c>
      <c r="S339" s="83" t="s">
        <v>9248</v>
      </c>
      <c r="T339" s="83">
        <v>1.0</v>
      </c>
      <c r="U339" s="83" t="s">
        <v>350</v>
      </c>
      <c r="V339" s="83" t="s">
        <v>145</v>
      </c>
      <c r="X339" s="83" t="s">
        <v>101</v>
      </c>
      <c r="Y339" s="83"/>
      <c r="Z339" s="74"/>
      <c r="AA339" s="166" t="s">
        <v>131</v>
      </c>
      <c r="AB339" s="76"/>
      <c r="AC339" s="83"/>
      <c r="AD339" s="76"/>
      <c r="AE339" s="760" t="s">
        <v>3138</v>
      </c>
      <c r="AF339" s="88"/>
    </row>
    <row r="340" ht="22.5" customHeight="1">
      <c r="A340" s="76" t="s">
        <v>9941</v>
      </c>
      <c r="B340" s="74">
        <v>46085.0</v>
      </c>
      <c r="C340" s="76" t="s">
        <v>9213</v>
      </c>
      <c r="D340" s="76" t="s">
        <v>83</v>
      </c>
      <c r="E340" s="76" t="s">
        <v>125</v>
      </c>
      <c r="F340" s="76">
        <v>336.0</v>
      </c>
      <c r="G340" s="78">
        <v>46085.0</v>
      </c>
      <c r="H340" s="806">
        <v>9117.0</v>
      </c>
      <c r="I340" s="806" t="s">
        <v>11601</v>
      </c>
      <c r="J340" s="807" t="s">
        <v>11602</v>
      </c>
      <c r="K340" s="807" t="s">
        <v>11603</v>
      </c>
      <c r="L340" s="809" t="s">
        <v>11603</v>
      </c>
      <c r="M340" s="806" t="s">
        <v>11605</v>
      </c>
      <c r="N340" s="806" t="s">
        <v>11606</v>
      </c>
      <c r="O340" s="811">
        <v>45702.0</v>
      </c>
      <c r="P340" s="798">
        <v>45834.0</v>
      </c>
      <c r="Q340" s="803" t="s">
        <v>143</v>
      </c>
      <c r="R340" s="83" t="s">
        <v>9247</v>
      </c>
      <c r="S340" s="83" t="s">
        <v>9248</v>
      </c>
      <c r="T340" s="83">
        <v>1.0</v>
      </c>
      <c r="U340" s="83" t="s">
        <v>251</v>
      </c>
      <c r="V340" s="83" t="s">
        <v>195</v>
      </c>
      <c r="X340" s="83" t="s">
        <v>128</v>
      </c>
      <c r="Y340" s="83"/>
      <c r="Z340" s="74"/>
      <c r="AA340" s="166" t="s">
        <v>131</v>
      </c>
      <c r="AB340" s="76"/>
      <c r="AC340" s="83"/>
      <c r="AD340" s="76"/>
      <c r="AE340" s="760"/>
      <c r="AF340" s="88"/>
    </row>
    <row r="341" ht="22.5" customHeight="1">
      <c r="A341" s="76" t="s">
        <v>9941</v>
      </c>
      <c r="B341" s="74">
        <v>46085.0</v>
      </c>
      <c r="C341" s="76" t="s">
        <v>9213</v>
      </c>
      <c r="D341" s="76" t="s">
        <v>83</v>
      </c>
      <c r="E341" s="76" t="s">
        <v>125</v>
      </c>
      <c r="F341" s="76">
        <v>337.0</v>
      </c>
      <c r="G341" s="78">
        <v>46085.0</v>
      </c>
      <c r="H341" s="806">
        <v>9118.0</v>
      </c>
      <c r="I341" s="806" t="s">
        <v>11608</v>
      </c>
      <c r="J341" s="807" t="s">
        <v>11609</v>
      </c>
      <c r="K341" s="807" t="s">
        <v>11610</v>
      </c>
      <c r="L341" s="809" t="s">
        <v>11610</v>
      </c>
      <c r="M341" s="806" t="s">
        <v>11611</v>
      </c>
      <c r="N341" s="806" t="s">
        <v>11612</v>
      </c>
      <c r="O341" s="811">
        <v>45702.0</v>
      </c>
      <c r="P341" s="798">
        <v>45834.0</v>
      </c>
      <c r="Q341" s="803" t="s">
        <v>124</v>
      </c>
      <c r="R341" s="83" t="s">
        <v>9247</v>
      </c>
      <c r="S341" s="83" t="s">
        <v>9248</v>
      </c>
      <c r="T341" s="83">
        <v>1.0</v>
      </c>
      <c r="U341" s="83" t="s">
        <v>126</v>
      </c>
      <c r="V341" s="83" t="s">
        <v>145</v>
      </c>
      <c r="X341" s="83" t="s">
        <v>101</v>
      </c>
      <c r="Y341" s="83"/>
      <c r="Z341" s="74"/>
      <c r="AA341" s="166" t="s">
        <v>131</v>
      </c>
      <c r="AB341" s="76"/>
      <c r="AC341" s="83"/>
      <c r="AD341" s="76"/>
      <c r="AE341" s="760"/>
      <c r="AF341" s="88"/>
    </row>
    <row r="342" ht="22.5" customHeight="1">
      <c r="A342" s="76" t="s">
        <v>9941</v>
      </c>
      <c r="B342" s="74">
        <v>46085.0</v>
      </c>
      <c r="C342" s="76" t="s">
        <v>9213</v>
      </c>
      <c r="D342" s="76" t="s">
        <v>83</v>
      </c>
      <c r="E342" s="76" t="s">
        <v>125</v>
      </c>
      <c r="F342" s="76">
        <v>338.0</v>
      </c>
      <c r="G342" s="78">
        <v>46085.0</v>
      </c>
      <c r="H342" s="806">
        <v>9121.0</v>
      </c>
      <c r="I342" s="806" t="s">
        <v>11614</v>
      </c>
      <c r="J342" s="807" t="s">
        <v>11615</v>
      </c>
      <c r="K342" s="807" t="s">
        <v>11616</v>
      </c>
      <c r="L342" s="809" t="s">
        <v>11616</v>
      </c>
      <c r="M342" s="806" t="s">
        <v>11617</v>
      </c>
      <c r="N342" s="806" t="s">
        <v>11617</v>
      </c>
      <c r="O342" s="811">
        <v>45703.0</v>
      </c>
      <c r="P342" s="798">
        <v>45834.0</v>
      </c>
      <c r="Q342" s="803" t="s">
        <v>124</v>
      </c>
      <c r="R342" s="83" t="s">
        <v>9247</v>
      </c>
      <c r="S342" s="83" t="s">
        <v>9248</v>
      </c>
      <c r="T342" s="83">
        <v>1.0</v>
      </c>
      <c r="U342" s="83" t="s">
        <v>126</v>
      </c>
      <c r="V342" s="83" t="s">
        <v>145</v>
      </c>
      <c r="X342" s="83" t="s">
        <v>101</v>
      </c>
      <c r="Y342" s="83"/>
      <c r="Z342" s="74"/>
      <c r="AA342" s="166" t="s">
        <v>131</v>
      </c>
      <c r="AB342" s="76"/>
      <c r="AC342" s="83"/>
      <c r="AD342" s="76"/>
      <c r="AE342" s="760"/>
      <c r="AF342" s="88"/>
    </row>
    <row r="343" ht="22.5" customHeight="1">
      <c r="A343" s="76" t="s">
        <v>9941</v>
      </c>
      <c r="B343" s="74">
        <v>46085.0</v>
      </c>
      <c r="C343" s="76" t="s">
        <v>9213</v>
      </c>
      <c r="D343" s="76" t="s">
        <v>83</v>
      </c>
      <c r="E343" s="76" t="s">
        <v>125</v>
      </c>
      <c r="F343" s="76">
        <v>339.0</v>
      </c>
      <c r="G343" s="78">
        <v>46085.0</v>
      </c>
      <c r="H343" s="806">
        <v>9131.0</v>
      </c>
      <c r="I343" s="806" t="s">
        <v>11619</v>
      </c>
      <c r="J343" s="807" t="s">
        <v>11620</v>
      </c>
      <c r="K343" s="807" t="s">
        <v>11620</v>
      </c>
      <c r="L343" s="809" t="s">
        <v>11620</v>
      </c>
      <c r="M343" s="806" t="s">
        <v>11621</v>
      </c>
      <c r="N343" s="806" t="s">
        <v>11621</v>
      </c>
      <c r="O343" s="811">
        <v>45705.0</v>
      </c>
      <c r="P343" s="798">
        <v>45834.0</v>
      </c>
      <c r="Q343" s="803" t="s">
        <v>124</v>
      </c>
      <c r="R343" s="83" t="s">
        <v>9247</v>
      </c>
      <c r="S343" s="83" t="s">
        <v>9248</v>
      </c>
      <c r="T343" s="83">
        <v>1.0</v>
      </c>
      <c r="U343" s="83" t="s">
        <v>126</v>
      </c>
      <c r="V343" s="83" t="s">
        <v>145</v>
      </c>
      <c r="X343" s="83" t="s">
        <v>101</v>
      </c>
      <c r="Y343" s="83"/>
      <c r="Z343" s="74"/>
      <c r="AA343" s="166" t="s">
        <v>131</v>
      </c>
      <c r="AB343" s="76"/>
      <c r="AC343" s="83"/>
      <c r="AD343" s="76"/>
      <c r="AE343" s="760"/>
      <c r="AF343" s="88"/>
    </row>
    <row r="344" ht="22.5" customHeight="1">
      <c r="A344" s="76" t="s">
        <v>9941</v>
      </c>
      <c r="B344" s="74">
        <v>46085.0</v>
      </c>
      <c r="C344" s="76" t="s">
        <v>9213</v>
      </c>
      <c r="D344" s="76" t="s">
        <v>83</v>
      </c>
      <c r="E344" s="76" t="s">
        <v>125</v>
      </c>
      <c r="F344" s="76">
        <v>340.0</v>
      </c>
      <c r="G344" s="78">
        <v>46085.0</v>
      </c>
      <c r="H344" s="806">
        <v>9135.0</v>
      </c>
      <c r="I344" s="806" t="s">
        <v>11623</v>
      </c>
      <c r="J344" s="807" t="s">
        <v>11624</v>
      </c>
      <c r="K344" s="807" t="s">
        <v>11625</v>
      </c>
      <c r="L344" s="809" t="s">
        <v>11625</v>
      </c>
      <c r="M344" s="806" t="s">
        <v>11626</v>
      </c>
      <c r="N344" s="806" t="s">
        <v>11627</v>
      </c>
      <c r="O344" s="811">
        <v>45705.0</v>
      </c>
      <c r="P344" s="798">
        <v>45834.0</v>
      </c>
      <c r="Q344" s="803" t="s">
        <v>657</v>
      </c>
      <c r="R344" s="83" t="s">
        <v>9247</v>
      </c>
      <c r="S344" s="83" t="s">
        <v>9248</v>
      </c>
      <c r="T344" s="83">
        <v>1.0</v>
      </c>
      <c r="U344" s="83" t="s">
        <v>126</v>
      </c>
      <c r="V344" s="83" t="s">
        <v>145</v>
      </c>
      <c r="X344" s="83" t="s">
        <v>101</v>
      </c>
      <c r="Y344" s="83"/>
      <c r="Z344" s="74"/>
      <c r="AA344" s="166" t="s">
        <v>131</v>
      </c>
      <c r="AB344" s="76"/>
      <c r="AC344" s="83"/>
      <c r="AD344" s="76"/>
      <c r="AE344" s="760"/>
      <c r="AF344" s="88"/>
    </row>
    <row r="345" ht="22.5" customHeight="1">
      <c r="A345" s="76" t="s">
        <v>9941</v>
      </c>
      <c r="B345" s="74">
        <v>46085.0</v>
      </c>
      <c r="C345" s="76" t="s">
        <v>9213</v>
      </c>
      <c r="D345" s="76" t="s">
        <v>83</v>
      </c>
      <c r="E345" s="76" t="s">
        <v>125</v>
      </c>
      <c r="F345" s="76">
        <v>341.0</v>
      </c>
      <c r="G345" s="78">
        <v>46085.0</v>
      </c>
      <c r="H345" s="806">
        <v>9138.0</v>
      </c>
      <c r="I345" s="806" t="s">
        <v>11628</v>
      </c>
      <c r="J345" s="807" t="s">
        <v>11629</v>
      </c>
      <c r="K345" s="807" t="s">
        <v>11630</v>
      </c>
      <c r="L345" s="809" t="s">
        <v>11630</v>
      </c>
      <c r="M345" s="813"/>
      <c r="N345" s="806" t="s">
        <v>11631</v>
      </c>
      <c r="O345" s="811">
        <v>45706.0</v>
      </c>
      <c r="P345" s="798">
        <v>45834.0</v>
      </c>
      <c r="Q345" s="803" t="s">
        <v>461</v>
      </c>
      <c r="R345" s="83" t="s">
        <v>9247</v>
      </c>
      <c r="S345" s="83" t="s">
        <v>9248</v>
      </c>
      <c r="T345" s="83">
        <v>1.0</v>
      </c>
      <c r="U345" s="83" t="s">
        <v>126</v>
      </c>
      <c r="V345" s="83" t="s">
        <v>195</v>
      </c>
      <c r="X345" s="83" t="s">
        <v>128</v>
      </c>
      <c r="Y345" s="83"/>
      <c r="Z345" s="74"/>
      <c r="AA345" s="166" t="s">
        <v>302</v>
      </c>
      <c r="AB345" s="76"/>
      <c r="AC345" s="83"/>
      <c r="AD345" s="76"/>
      <c r="AE345" s="760"/>
      <c r="AF345" s="88"/>
    </row>
    <row r="346" ht="22.5" customHeight="1">
      <c r="A346" s="76" t="s">
        <v>9941</v>
      </c>
      <c r="B346" s="74">
        <v>46085.0</v>
      </c>
      <c r="C346" s="76" t="s">
        <v>9213</v>
      </c>
      <c r="D346" s="76" t="s">
        <v>83</v>
      </c>
      <c r="E346" s="76" t="s">
        <v>125</v>
      </c>
      <c r="F346" s="76">
        <v>342.0</v>
      </c>
      <c r="G346" s="78">
        <v>46085.0</v>
      </c>
      <c r="H346" s="806">
        <v>9140.0</v>
      </c>
      <c r="I346" s="806" t="s">
        <v>7329</v>
      </c>
      <c r="J346" s="807" t="s">
        <v>7330</v>
      </c>
      <c r="K346" s="807" t="s">
        <v>7331</v>
      </c>
      <c r="L346" s="809" t="s">
        <v>7331</v>
      </c>
      <c r="M346" s="806" t="s">
        <v>7332</v>
      </c>
      <c r="N346" s="806" t="s">
        <v>7332</v>
      </c>
      <c r="O346" s="811">
        <v>45706.0</v>
      </c>
      <c r="P346" s="798">
        <v>45834.0</v>
      </c>
      <c r="Q346" s="803" t="s">
        <v>213</v>
      </c>
      <c r="R346" s="83" t="s">
        <v>9247</v>
      </c>
      <c r="S346" s="83" t="s">
        <v>9248</v>
      </c>
      <c r="T346" s="83">
        <v>1.0</v>
      </c>
      <c r="U346" s="83" t="s">
        <v>292</v>
      </c>
      <c r="V346" s="83" t="s">
        <v>145</v>
      </c>
      <c r="X346" s="83" t="s">
        <v>101</v>
      </c>
      <c r="Y346" s="83"/>
      <c r="Z346" s="74"/>
      <c r="AA346" s="166" t="s">
        <v>664</v>
      </c>
      <c r="AB346" s="76"/>
      <c r="AC346" s="83"/>
      <c r="AD346" s="76"/>
      <c r="AE346" s="760" t="s">
        <v>3213</v>
      </c>
      <c r="AF346" s="88"/>
    </row>
    <row r="347" ht="22.5" customHeight="1">
      <c r="A347" s="76" t="s">
        <v>9941</v>
      </c>
      <c r="B347" s="74">
        <v>46085.0</v>
      </c>
      <c r="C347" s="76" t="s">
        <v>9213</v>
      </c>
      <c r="D347" s="76" t="s">
        <v>83</v>
      </c>
      <c r="E347" s="76" t="s">
        <v>125</v>
      </c>
      <c r="F347" s="76">
        <v>343.0</v>
      </c>
      <c r="G347" s="78">
        <v>46085.0</v>
      </c>
      <c r="H347" s="806">
        <v>9150.0</v>
      </c>
      <c r="I347" s="806" t="s">
        <v>3878</v>
      </c>
      <c r="J347" s="807" t="s">
        <v>3891</v>
      </c>
      <c r="K347" s="807" t="s">
        <v>3880</v>
      </c>
      <c r="L347" s="809" t="s">
        <v>3880</v>
      </c>
      <c r="M347" s="806" t="s">
        <v>3881</v>
      </c>
      <c r="N347" s="806" t="s">
        <v>3881</v>
      </c>
      <c r="O347" s="811">
        <v>45708.0</v>
      </c>
      <c r="P347" s="837">
        <v>45834.0</v>
      </c>
      <c r="Q347" s="803" t="s">
        <v>278</v>
      </c>
      <c r="R347" s="83" t="s">
        <v>9247</v>
      </c>
      <c r="S347" s="83" t="s">
        <v>9248</v>
      </c>
      <c r="T347" s="83">
        <v>1.0</v>
      </c>
      <c r="U347" s="83" t="s">
        <v>99</v>
      </c>
      <c r="V347" s="83" t="s">
        <v>145</v>
      </c>
      <c r="X347" s="83"/>
      <c r="Y347" s="83"/>
      <c r="Z347" s="74"/>
      <c r="AA347" s="166"/>
      <c r="AB347" s="76"/>
      <c r="AC347" s="83"/>
      <c r="AD347" s="76"/>
      <c r="AE347" s="760"/>
      <c r="AF347" s="88"/>
    </row>
    <row r="348" ht="22.5" customHeight="1">
      <c r="A348" s="76" t="s">
        <v>9941</v>
      </c>
      <c r="B348" s="74">
        <v>46085.0</v>
      </c>
      <c r="C348" s="76" t="s">
        <v>9213</v>
      </c>
      <c r="D348" s="76" t="s">
        <v>83</v>
      </c>
      <c r="E348" s="76" t="s">
        <v>125</v>
      </c>
      <c r="F348" s="76">
        <v>344.0</v>
      </c>
      <c r="G348" s="78">
        <v>46085.0</v>
      </c>
      <c r="H348" s="806">
        <v>9151.0</v>
      </c>
      <c r="I348" s="806" t="s">
        <v>7386</v>
      </c>
      <c r="J348" s="807" t="s">
        <v>7387</v>
      </c>
      <c r="K348" s="807" t="s">
        <v>7388</v>
      </c>
      <c r="L348" s="809" t="s">
        <v>7388</v>
      </c>
      <c r="M348" s="806" t="s">
        <v>7389</v>
      </c>
      <c r="N348" s="806" t="s">
        <v>7390</v>
      </c>
      <c r="O348" s="811">
        <v>45708.0</v>
      </c>
      <c r="P348" s="837">
        <v>45834.0</v>
      </c>
      <c r="Q348" s="803" t="s">
        <v>124</v>
      </c>
      <c r="R348" s="83" t="s">
        <v>9247</v>
      </c>
      <c r="S348" s="83" t="s">
        <v>9248</v>
      </c>
      <c r="T348" s="83">
        <v>1.0</v>
      </c>
      <c r="U348" s="83" t="s">
        <v>99</v>
      </c>
      <c r="V348" s="83" t="s">
        <v>145</v>
      </c>
      <c r="X348" s="83"/>
      <c r="Y348" s="83"/>
      <c r="Z348" s="74"/>
      <c r="AA348" s="166"/>
      <c r="AB348" s="76"/>
      <c r="AC348" s="83"/>
      <c r="AD348" s="76"/>
      <c r="AE348" s="760"/>
      <c r="AF348" s="88"/>
    </row>
    <row r="349" ht="22.5" customHeight="1">
      <c r="A349" s="76" t="s">
        <v>9941</v>
      </c>
      <c r="B349" s="74">
        <v>46085.0</v>
      </c>
      <c r="C349" s="76" t="s">
        <v>9213</v>
      </c>
      <c r="D349" s="76" t="s">
        <v>83</v>
      </c>
      <c r="E349" s="76" t="s">
        <v>125</v>
      </c>
      <c r="F349" s="76">
        <v>345.0</v>
      </c>
      <c r="G349" s="78">
        <v>46085.0</v>
      </c>
      <c r="H349" s="806">
        <v>9155.0</v>
      </c>
      <c r="I349" s="806" t="s">
        <v>7398</v>
      </c>
      <c r="J349" s="807" t="s">
        <v>7399</v>
      </c>
      <c r="K349" s="807" t="s">
        <v>7400</v>
      </c>
      <c r="L349" s="809" t="s">
        <v>7400</v>
      </c>
      <c r="M349" s="813"/>
      <c r="N349" s="806" t="s">
        <v>7403</v>
      </c>
      <c r="O349" s="811">
        <v>45709.0</v>
      </c>
      <c r="P349" s="837">
        <v>45834.0</v>
      </c>
      <c r="Q349" s="803" t="s">
        <v>124</v>
      </c>
      <c r="R349" s="83" t="s">
        <v>9247</v>
      </c>
      <c r="S349" s="83" t="s">
        <v>9248</v>
      </c>
      <c r="T349" s="83">
        <v>1.0</v>
      </c>
      <c r="U349" s="83" t="s">
        <v>99</v>
      </c>
      <c r="V349" s="83" t="s">
        <v>127</v>
      </c>
      <c r="X349" s="83"/>
      <c r="Y349" s="83"/>
      <c r="Z349" s="74"/>
      <c r="AA349" s="166"/>
      <c r="AB349" s="76"/>
      <c r="AC349" s="83"/>
      <c r="AD349" s="76"/>
      <c r="AE349" s="760" t="s">
        <v>533</v>
      </c>
      <c r="AF349" s="88"/>
    </row>
    <row r="350" ht="22.5" customHeight="1">
      <c r="A350" s="76" t="s">
        <v>9941</v>
      </c>
      <c r="B350" s="74">
        <v>46085.0</v>
      </c>
      <c r="C350" s="76" t="s">
        <v>9213</v>
      </c>
      <c r="D350" s="76" t="s">
        <v>83</v>
      </c>
      <c r="E350" s="76" t="s">
        <v>125</v>
      </c>
      <c r="F350" s="76">
        <v>346.0</v>
      </c>
      <c r="G350" s="78">
        <v>46085.0</v>
      </c>
      <c r="H350" s="806">
        <v>9160.0</v>
      </c>
      <c r="I350" s="806" t="s">
        <v>11637</v>
      </c>
      <c r="J350" s="807" t="s">
        <v>11638</v>
      </c>
      <c r="K350" s="807" t="s">
        <v>4185</v>
      </c>
      <c r="L350" s="809" t="s">
        <v>4185</v>
      </c>
      <c r="M350" s="806" t="s">
        <v>11639</v>
      </c>
      <c r="N350" s="806" t="s">
        <v>11640</v>
      </c>
      <c r="O350" s="811">
        <v>45709.0</v>
      </c>
      <c r="P350" s="837">
        <v>45834.0</v>
      </c>
      <c r="Q350" s="803" t="s">
        <v>625</v>
      </c>
      <c r="R350" s="83" t="s">
        <v>9247</v>
      </c>
      <c r="S350" s="83" t="s">
        <v>9248</v>
      </c>
      <c r="T350" s="83">
        <v>1.0</v>
      </c>
      <c r="U350" s="83" t="s">
        <v>99</v>
      </c>
      <c r="V350" s="83" t="s">
        <v>145</v>
      </c>
      <c r="X350" s="83"/>
      <c r="Y350" s="83"/>
      <c r="Z350" s="74"/>
      <c r="AA350" s="166"/>
      <c r="AB350" s="76"/>
      <c r="AC350" s="83"/>
      <c r="AD350" s="76"/>
      <c r="AE350" s="760"/>
      <c r="AF350" s="88"/>
    </row>
    <row r="351" ht="22.5" customHeight="1">
      <c r="A351" s="76" t="s">
        <v>9941</v>
      </c>
      <c r="B351" s="74">
        <v>46085.0</v>
      </c>
      <c r="C351" s="76" t="s">
        <v>9213</v>
      </c>
      <c r="D351" s="76" t="s">
        <v>83</v>
      </c>
      <c r="E351" s="76" t="s">
        <v>125</v>
      </c>
      <c r="F351" s="76">
        <v>347.0</v>
      </c>
      <c r="G351" s="78">
        <v>46085.0</v>
      </c>
      <c r="H351" s="806">
        <v>9162.0</v>
      </c>
      <c r="I351" s="806" t="s">
        <v>11641</v>
      </c>
      <c r="J351" s="807" t="s">
        <v>11642</v>
      </c>
      <c r="K351" s="807" t="s">
        <v>11643</v>
      </c>
      <c r="L351" s="809" t="s">
        <v>11643</v>
      </c>
      <c r="M351" s="806" t="s">
        <v>11644</v>
      </c>
      <c r="N351" s="806" t="s">
        <v>11644</v>
      </c>
      <c r="O351" s="811">
        <v>45709.0</v>
      </c>
      <c r="P351" s="837">
        <v>45834.0</v>
      </c>
      <c r="Q351" s="803" t="s">
        <v>213</v>
      </c>
      <c r="R351" s="83" t="s">
        <v>9247</v>
      </c>
      <c r="S351" s="83" t="s">
        <v>9248</v>
      </c>
      <c r="T351" s="83">
        <v>1.0</v>
      </c>
      <c r="U351" s="83" t="s">
        <v>99</v>
      </c>
      <c r="V351" s="83" t="s">
        <v>145</v>
      </c>
      <c r="X351" s="83"/>
      <c r="Y351" s="83"/>
      <c r="Z351" s="74"/>
      <c r="AA351" s="166"/>
      <c r="AB351" s="76"/>
      <c r="AC351" s="83"/>
      <c r="AD351" s="76"/>
      <c r="AE351" s="760"/>
      <c r="AF351" s="88"/>
    </row>
    <row r="352" ht="22.5" customHeight="1">
      <c r="A352" s="76" t="s">
        <v>9941</v>
      </c>
      <c r="B352" s="74">
        <v>46085.0</v>
      </c>
      <c r="C352" s="76" t="s">
        <v>9213</v>
      </c>
      <c r="D352" s="76" t="s">
        <v>83</v>
      </c>
      <c r="E352" s="76" t="s">
        <v>125</v>
      </c>
      <c r="F352" s="76">
        <v>348.0</v>
      </c>
      <c r="G352" s="78">
        <v>46085.0</v>
      </c>
      <c r="H352" s="806">
        <v>9165.0</v>
      </c>
      <c r="I352" s="806" t="s">
        <v>11645</v>
      </c>
      <c r="J352" s="807" t="s">
        <v>11646</v>
      </c>
      <c r="K352" s="807" t="s">
        <v>11647</v>
      </c>
      <c r="L352" s="809" t="s">
        <v>11647</v>
      </c>
      <c r="M352" s="806" t="s">
        <v>11648</v>
      </c>
      <c r="N352" s="806" t="s">
        <v>11648</v>
      </c>
      <c r="O352" s="811">
        <v>45710.0</v>
      </c>
      <c r="P352" s="798">
        <v>45834.0</v>
      </c>
      <c r="Q352" s="803" t="s">
        <v>124</v>
      </c>
      <c r="R352" s="83" t="s">
        <v>9247</v>
      </c>
      <c r="S352" s="83" t="s">
        <v>9248</v>
      </c>
      <c r="T352" s="83">
        <v>1.0</v>
      </c>
      <c r="U352" s="83" t="s">
        <v>99</v>
      </c>
      <c r="V352" s="83" t="s">
        <v>145</v>
      </c>
      <c r="X352" s="83" t="s">
        <v>101</v>
      </c>
      <c r="Y352" s="83"/>
      <c r="Z352" s="74"/>
      <c r="AA352" s="166" t="s">
        <v>131</v>
      </c>
      <c r="AB352" s="76"/>
      <c r="AC352" s="83"/>
      <c r="AD352" s="76"/>
      <c r="AE352" s="760"/>
      <c r="AF352" s="88"/>
    </row>
    <row r="353" ht="22.5" customHeight="1">
      <c r="A353" s="76" t="s">
        <v>9941</v>
      </c>
      <c r="B353" s="74">
        <v>46085.0</v>
      </c>
      <c r="C353" s="76" t="s">
        <v>9213</v>
      </c>
      <c r="D353" s="76" t="s">
        <v>83</v>
      </c>
      <c r="E353" s="76" t="s">
        <v>125</v>
      </c>
      <c r="F353" s="76">
        <v>349.0</v>
      </c>
      <c r="G353" s="78">
        <v>46085.0</v>
      </c>
      <c r="H353" s="806">
        <v>9166.0</v>
      </c>
      <c r="I353" s="806" t="s">
        <v>11651</v>
      </c>
      <c r="J353" s="807" t="s">
        <v>11652</v>
      </c>
      <c r="K353" s="807" t="s">
        <v>11653</v>
      </c>
      <c r="L353" s="809" t="s">
        <v>11653</v>
      </c>
      <c r="M353" s="806" t="s">
        <v>11654</v>
      </c>
      <c r="N353" s="806" t="s">
        <v>11654</v>
      </c>
      <c r="O353" s="811">
        <v>45711.0</v>
      </c>
      <c r="P353" s="798">
        <v>45834.0</v>
      </c>
      <c r="Q353" s="803" t="s">
        <v>124</v>
      </c>
      <c r="R353" s="83" t="s">
        <v>9247</v>
      </c>
      <c r="S353" s="83" t="s">
        <v>9248</v>
      </c>
      <c r="T353" s="83">
        <v>1.0</v>
      </c>
      <c r="U353" s="83" t="s">
        <v>99</v>
      </c>
      <c r="V353" s="83" t="s">
        <v>145</v>
      </c>
      <c r="X353" s="83" t="s">
        <v>101</v>
      </c>
      <c r="Y353" s="83"/>
      <c r="Z353" s="74"/>
      <c r="AA353" s="166" t="s">
        <v>131</v>
      </c>
      <c r="AB353" s="76"/>
      <c r="AC353" s="83"/>
      <c r="AD353" s="76"/>
      <c r="AE353" s="760"/>
      <c r="AF353" s="88"/>
    </row>
    <row r="354" ht="22.5" customHeight="1">
      <c r="A354" s="76" t="s">
        <v>9941</v>
      </c>
      <c r="B354" s="74">
        <v>46085.0</v>
      </c>
      <c r="C354" s="76" t="s">
        <v>9213</v>
      </c>
      <c r="D354" s="76" t="s">
        <v>83</v>
      </c>
      <c r="E354" s="76" t="s">
        <v>125</v>
      </c>
      <c r="F354" s="76">
        <v>350.0</v>
      </c>
      <c r="G354" s="78">
        <v>46085.0</v>
      </c>
      <c r="H354" s="806">
        <v>9168.0</v>
      </c>
      <c r="I354" s="806" t="s">
        <v>7411</v>
      </c>
      <c r="J354" s="807" t="s">
        <v>11656</v>
      </c>
      <c r="K354" s="807" t="s">
        <v>7413</v>
      </c>
      <c r="L354" s="809" t="s">
        <v>7413</v>
      </c>
      <c r="M354" s="813"/>
      <c r="N354" s="806" t="s">
        <v>7414</v>
      </c>
      <c r="O354" s="811">
        <v>45711.0</v>
      </c>
      <c r="P354" s="798">
        <v>45834.0</v>
      </c>
      <c r="Q354" s="803" t="s">
        <v>124</v>
      </c>
      <c r="R354" s="83" t="s">
        <v>9247</v>
      </c>
      <c r="S354" s="83" t="s">
        <v>9248</v>
      </c>
      <c r="T354" s="83">
        <v>1.0</v>
      </c>
      <c r="U354" s="83" t="s">
        <v>99</v>
      </c>
      <c r="V354" s="83" t="s">
        <v>145</v>
      </c>
      <c r="X354" s="83" t="s">
        <v>101</v>
      </c>
      <c r="Y354" s="83"/>
      <c r="Z354" s="74"/>
      <c r="AA354" s="166" t="s">
        <v>131</v>
      </c>
      <c r="AB354" s="76"/>
      <c r="AC354" s="83"/>
      <c r="AD354" s="76"/>
      <c r="AE354" s="760"/>
      <c r="AF354" s="88"/>
    </row>
    <row r="355" ht="22.5" customHeight="1">
      <c r="A355" s="76" t="s">
        <v>9941</v>
      </c>
      <c r="B355" s="74">
        <v>46085.0</v>
      </c>
      <c r="C355" s="76" t="s">
        <v>9213</v>
      </c>
      <c r="D355" s="76" t="s">
        <v>83</v>
      </c>
      <c r="E355" s="76" t="s">
        <v>125</v>
      </c>
      <c r="F355" s="76">
        <v>351.0</v>
      </c>
      <c r="G355" s="78">
        <v>46085.0</v>
      </c>
      <c r="H355" s="806">
        <v>9169.0</v>
      </c>
      <c r="I355" s="806" t="s">
        <v>7428</v>
      </c>
      <c r="J355" s="807" t="s">
        <v>7429</v>
      </c>
      <c r="K355" s="807" t="s">
        <v>7430</v>
      </c>
      <c r="L355" s="809" t="s">
        <v>7430</v>
      </c>
      <c r="M355" s="806" t="s">
        <v>7433</v>
      </c>
      <c r="N355" s="806" t="s">
        <v>7433</v>
      </c>
      <c r="O355" s="811">
        <v>45711.0</v>
      </c>
      <c r="P355" s="798">
        <v>45834.0</v>
      </c>
      <c r="Q355" s="803" t="s">
        <v>213</v>
      </c>
      <c r="R355" s="83" t="s">
        <v>9247</v>
      </c>
      <c r="S355" s="83" t="s">
        <v>9248</v>
      </c>
      <c r="T355" s="83">
        <v>1.0</v>
      </c>
      <c r="U355" s="83" t="s">
        <v>99</v>
      </c>
      <c r="V355" s="83" t="s">
        <v>145</v>
      </c>
      <c r="X355" s="83" t="s">
        <v>101</v>
      </c>
      <c r="Y355" s="83"/>
      <c r="Z355" s="74"/>
      <c r="AA355" s="166" t="s">
        <v>131</v>
      </c>
      <c r="AB355" s="76"/>
      <c r="AC355" s="83"/>
      <c r="AD355" s="76"/>
      <c r="AE355" s="760"/>
      <c r="AF355" s="88"/>
    </row>
    <row r="356" ht="22.5" customHeight="1">
      <c r="A356" s="76" t="s">
        <v>9941</v>
      </c>
      <c r="B356" s="74">
        <v>46085.0</v>
      </c>
      <c r="C356" s="76" t="s">
        <v>9213</v>
      </c>
      <c r="D356" s="76" t="s">
        <v>83</v>
      </c>
      <c r="E356" s="76" t="s">
        <v>125</v>
      </c>
      <c r="F356" s="76">
        <v>352.0</v>
      </c>
      <c r="G356" s="78">
        <v>46085.0</v>
      </c>
      <c r="H356" s="806">
        <v>9170.0</v>
      </c>
      <c r="I356" s="806" t="s">
        <v>7449</v>
      </c>
      <c r="J356" s="807" t="s">
        <v>11663</v>
      </c>
      <c r="K356" s="807" t="s">
        <v>7451</v>
      </c>
      <c r="L356" s="809" t="s">
        <v>7451</v>
      </c>
      <c r="M356" s="806" t="s">
        <v>7452</v>
      </c>
      <c r="N356" s="806" t="s">
        <v>7452</v>
      </c>
      <c r="O356" s="811">
        <v>45711.0</v>
      </c>
      <c r="P356" s="798">
        <v>45834.0</v>
      </c>
      <c r="Q356" s="803" t="s">
        <v>143</v>
      </c>
      <c r="R356" s="83" t="s">
        <v>9247</v>
      </c>
      <c r="S356" s="83" t="s">
        <v>9248</v>
      </c>
      <c r="T356" s="83">
        <v>1.0</v>
      </c>
      <c r="U356" s="83" t="s">
        <v>99</v>
      </c>
      <c r="V356" s="83" t="s">
        <v>145</v>
      </c>
      <c r="X356" s="83" t="s">
        <v>101</v>
      </c>
      <c r="Y356" s="83"/>
      <c r="Z356" s="74"/>
      <c r="AA356" s="166" t="s">
        <v>131</v>
      </c>
      <c r="AB356" s="76"/>
      <c r="AC356" s="83"/>
      <c r="AD356" s="76"/>
      <c r="AE356" s="760"/>
      <c r="AF356" s="88"/>
    </row>
    <row r="357" ht="22.5" customHeight="1">
      <c r="A357" s="76" t="s">
        <v>9941</v>
      </c>
      <c r="B357" s="74">
        <v>46085.0</v>
      </c>
      <c r="C357" s="76" t="s">
        <v>9213</v>
      </c>
      <c r="D357" s="76" t="s">
        <v>83</v>
      </c>
      <c r="E357" s="76" t="s">
        <v>125</v>
      </c>
      <c r="F357" s="76">
        <v>353.0</v>
      </c>
      <c r="G357" s="78">
        <v>46085.0</v>
      </c>
      <c r="H357" s="806">
        <v>9171.0</v>
      </c>
      <c r="I357" s="806" t="s">
        <v>7460</v>
      </c>
      <c r="J357" s="807" t="s">
        <v>7461</v>
      </c>
      <c r="K357" s="807" t="s">
        <v>7095</v>
      </c>
      <c r="L357" s="809" t="s">
        <v>7095</v>
      </c>
      <c r="M357" s="806" t="s">
        <v>7464</v>
      </c>
      <c r="N357" s="806" t="s">
        <v>7465</v>
      </c>
      <c r="O357" s="811">
        <v>45711.0</v>
      </c>
      <c r="P357" s="798">
        <v>45834.0</v>
      </c>
      <c r="Q357" s="803" t="s">
        <v>124</v>
      </c>
      <c r="R357" s="83" t="s">
        <v>9247</v>
      </c>
      <c r="S357" s="83" t="s">
        <v>9248</v>
      </c>
      <c r="T357" s="83">
        <v>1.0</v>
      </c>
      <c r="U357" s="83" t="s">
        <v>99</v>
      </c>
      <c r="V357" s="83" t="s">
        <v>145</v>
      </c>
      <c r="X357" s="83" t="s">
        <v>101</v>
      </c>
      <c r="Y357" s="83"/>
      <c r="Z357" s="74"/>
      <c r="AA357" s="166" t="s">
        <v>131</v>
      </c>
      <c r="AB357" s="76"/>
      <c r="AC357" s="83"/>
      <c r="AD357" s="76"/>
      <c r="AE357" s="760"/>
      <c r="AF357" s="88"/>
    </row>
    <row r="358" ht="22.5" customHeight="1">
      <c r="A358" s="76" t="s">
        <v>9941</v>
      </c>
      <c r="B358" s="74">
        <v>46085.0</v>
      </c>
      <c r="C358" s="76" t="s">
        <v>9213</v>
      </c>
      <c r="D358" s="76" t="s">
        <v>83</v>
      </c>
      <c r="E358" s="76" t="s">
        <v>125</v>
      </c>
      <c r="F358" s="76">
        <v>354.0</v>
      </c>
      <c r="G358" s="78">
        <v>46085.0</v>
      </c>
      <c r="H358" s="806">
        <v>9177.0</v>
      </c>
      <c r="I358" s="806" t="s">
        <v>7505</v>
      </c>
      <c r="J358" s="807" t="s">
        <v>7506</v>
      </c>
      <c r="K358" s="807" t="s">
        <v>7507</v>
      </c>
      <c r="L358" s="809" t="s">
        <v>7507</v>
      </c>
      <c r="M358" s="806" t="s">
        <v>7508</v>
      </c>
      <c r="N358" s="806" t="s">
        <v>7508</v>
      </c>
      <c r="O358" s="811">
        <v>45712.0</v>
      </c>
      <c r="P358" s="798">
        <v>45834.0</v>
      </c>
      <c r="Q358" s="803" t="s">
        <v>213</v>
      </c>
      <c r="R358" s="83" t="s">
        <v>9247</v>
      </c>
      <c r="S358" s="83" t="s">
        <v>9248</v>
      </c>
      <c r="T358" s="83">
        <v>1.0</v>
      </c>
      <c r="U358" s="83" t="s">
        <v>99</v>
      </c>
      <c r="V358" s="83" t="s">
        <v>145</v>
      </c>
      <c r="X358" s="83" t="s">
        <v>101</v>
      </c>
      <c r="Y358" s="83"/>
      <c r="Z358" s="74"/>
      <c r="AA358" s="166" t="s">
        <v>131</v>
      </c>
      <c r="AB358" s="76"/>
      <c r="AC358" s="83"/>
      <c r="AD358" s="76"/>
      <c r="AE358" s="760"/>
      <c r="AF358" s="88"/>
    </row>
    <row r="359" ht="22.5" customHeight="1">
      <c r="A359" s="76" t="s">
        <v>9941</v>
      </c>
      <c r="B359" s="74">
        <v>46085.0</v>
      </c>
      <c r="C359" s="76" t="s">
        <v>9213</v>
      </c>
      <c r="D359" s="76" t="s">
        <v>83</v>
      </c>
      <c r="E359" s="76" t="s">
        <v>125</v>
      </c>
      <c r="F359" s="76">
        <v>355.0</v>
      </c>
      <c r="G359" s="78">
        <v>46085.0</v>
      </c>
      <c r="H359" s="806">
        <v>9189.0</v>
      </c>
      <c r="I359" s="806" t="s">
        <v>7565</v>
      </c>
      <c r="J359" s="807" t="s">
        <v>7566</v>
      </c>
      <c r="K359" s="807" t="s">
        <v>7567</v>
      </c>
      <c r="L359" s="809" t="s">
        <v>7567</v>
      </c>
      <c r="M359" s="806" t="s">
        <v>7569</v>
      </c>
      <c r="N359" s="806" t="s">
        <v>7569</v>
      </c>
      <c r="O359" s="811">
        <v>45715.0</v>
      </c>
      <c r="P359" s="798">
        <v>45834.0</v>
      </c>
      <c r="Q359" s="803" t="s">
        <v>115</v>
      </c>
      <c r="R359" s="83" t="s">
        <v>9247</v>
      </c>
      <c r="S359" s="83" t="s">
        <v>9248</v>
      </c>
      <c r="T359" s="83">
        <v>1.0</v>
      </c>
      <c r="U359" s="83" t="s">
        <v>99</v>
      </c>
      <c r="V359" s="83" t="s">
        <v>145</v>
      </c>
      <c r="X359" s="83" t="s">
        <v>101</v>
      </c>
      <c r="Y359" s="83"/>
      <c r="Z359" s="74"/>
      <c r="AA359" s="166" t="s">
        <v>131</v>
      </c>
      <c r="AB359" s="76"/>
      <c r="AC359" s="83"/>
      <c r="AD359" s="76"/>
      <c r="AE359" s="760"/>
      <c r="AF359" s="88"/>
    </row>
    <row r="360" ht="22.5" customHeight="1">
      <c r="A360" s="76" t="s">
        <v>9941</v>
      </c>
      <c r="B360" s="74">
        <v>46085.0</v>
      </c>
      <c r="C360" s="76" t="s">
        <v>9213</v>
      </c>
      <c r="D360" s="76" t="s">
        <v>83</v>
      </c>
      <c r="E360" s="76" t="s">
        <v>125</v>
      </c>
      <c r="F360" s="76">
        <v>356.0</v>
      </c>
      <c r="G360" s="78">
        <v>46085.0</v>
      </c>
      <c r="H360" s="806">
        <v>9191.0</v>
      </c>
      <c r="I360" s="806" t="s">
        <v>11671</v>
      </c>
      <c r="J360" s="807" t="s">
        <v>11672</v>
      </c>
      <c r="K360" s="807" t="s">
        <v>11673</v>
      </c>
      <c r="L360" s="809" t="s">
        <v>11673</v>
      </c>
      <c r="M360" s="806" t="s">
        <v>11674</v>
      </c>
      <c r="N360" s="806" t="s">
        <v>11674</v>
      </c>
      <c r="O360" s="811">
        <v>45715.0</v>
      </c>
      <c r="P360" s="798">
        <v>45834.0</v>
      </c>
      <c r="Q360" s="803" t="s">
        <v>143</v>
      </c>
      <c r="R360" s="83" t="s">
        <v>9247</v>
      </c>
      <c r="S360" s="83" t="s">
        <v>9248</v>
      </c>
      <c r="T360" s="83">
        <v>1.0</v>
      </c>
      <c r="U360" s="83" t="s">
        <v>99</v>
      </c>
      <c r="V360" s="83" t="s">
        <v>145</v>
      </c>
      <c r="X360" s="83" t="s">
        <v>101</v>
      </c>
      <c r="Y360" s="83"/>
      <c r="Z360" s="74"/>
      <c r="AA360" s="166" t="s">
        <v>131</v>
      </c>
      <c r="AB360" s="76"/>
      <c r="AC360" s="83"/>
      <c r="AD360" s="76"/>
      <c r="AE360" s="760"/>
      <c r="AF360" s="88"/>
    </row>
    <row r="361" ht="22.5" customHeight="1">
      <c r="A361" s="76" t="s">
        <v>9941</v>
      </c>
      <c r="B361" s="74">
        <v>46085.0</v>
      </c>
      <c r="C361" s="76" t="s">
        <v>9213</v>
      </c>
      <c r="D361" s="76" t="s">
        <v>83</v>
      </c>
      <c r="E361" s="76" t="s">
        <v>125</v>
      </c>
      <c r="F361" s="76">
        <v>357.0</v>
      </c>
      <c r="G361" s="78">
        <v>46085.0</v>
      </c>
      <c r="H361" s="806">
        <v>9193.0</v>
      </c>
      <c r="I361" s="806" t="s">
        <v>7572</v>
      </c>
      <c r="J361" s="807" t="s">
        <v>11676</v>
      </c>
      <c r="K361" s="807" t="s">
        <v>7574</v>
      </c>
      <c r="L361" s="809" t="s">
        <v>7574</v>
      </c>
      <c r="M361" s="806" t="s">
        <v>7575</v>
      </c>
      <c r="N361" s="806" t="s">
        <v>7577</v>
      </c>
      <c r="O361" s="811">
        <v>45716.0</v>
      </c>
      <c r="P361" s="798">
        <v>45834.0</v>
      </c>
      <c r="Q361" s="803" t="s">
        <v>143</v>
      </c>
      <c r="R361" s="83" t="s">
        <v>9247</v>
      </c>
      <c r="S361" s="83" t="s">
        <v>9248</v>
      </c>
      <c r="T361" s="83">
        <v>0.0</v>
      </c>
      <c r="U361" s="83" t="s">
        <v>251</v>
      </c>
      <c r="V361" s="83" t="s">
        <v>127</v>
      </c>
      <c r="X361" s="83" t="s">
        <v>128</v>
      </c>
      <c r="Y361" s="83"/>
      <c r="Z361" s="74"/>
      <c r="AA361" s="166" t="s">
        <v>131</v>
      </c>
      <c r="AB361" s="76"/>
      <c r="AC361" s="83"/>
      <c r="AD361" s="76"/>
      <c r="AE361" s="760" t="s">
        <v>6899</v>
      </c>
      <c r="AF361" s="88"/>
    </row>
    <row r="362" ht="22.5" customHeight="1">
      <c r="A362" s="76" t="s">
        <v>9941</v>
      </c>
      <c r="B362" s="74">
        <v>46085.0</v>
      </c>
      <c r="C362" s="76" t="s">
        <v>9213</v>
      </c>
      <c r="D362" s="76" t="s">
        <v>83</v>
      </c>
      <c r="E362" s="76" t="s">
        <v>125</v>
      </c>
      <c r="F362" s="76">
        <v>358.0</v>
      </c>
      <c r="G362" s="78">
        <v>46085.0</v>
      </c>
      <c r="H362" s="806">
        <v>9195.0</v>
      </c>
      <c r="I362" s="806" t="s">
        <v>7583</v>
      </c>
      <c r="J362" s="807" t="s">
        <v>7584</v>
      </c>
      <c r="K362" s="807" t="s">
        <v>7585</v>
      </c>
      <c r="L362" s="809" t="s">
        <v>7585</v>
      </c>
      <c r="M362" s="806" t="s">
        <v>7586</v>
      </c>
      <c r="N362" s="806" t="s">
        <v>7586</v>
      </c>
      <c r="O362" s="811">
        <v>45717.0</v>
      </c>
      <c r="P362" s="798">
        <v>45834.0</v>
      </c>
      <c r="Q362" s="803" t="s">
        <v>124</v>
      </c>
      <c r="R362" s="83" t="s">
        <v>9247</v>
      </c>
      <c r="S362" s="83" t="s">
        <v>9248</v>
      </c>
      <c r="T362" s="83">
        <v>1.0</v>
      </c>
      <c r="U362" s="83" t="s">
        <v>99</v>
      </c>
      <c r="V362" s="83" t="s">
        <v>145</v>
      </c>
      <c r="X362" s="83" t="s">
        <v>101</v>
      </c>
      <c r="Y362" s="83"/>
      <c r="Z362" s="74"/>
      <c r="AA362" s="166" t="s">
        <v>131</v>
      </c>
      <c r="AB362" s="76"/>
      <c r="AC362" s="83"/>
      <c r="AD362" s="76"/>
      <c r="AE362" s="760"/>
      <c r="AF362" s="88"/>
    </row>
    <row r="363" ht="22.5" customHeight="1">
      <c r="A363" s="76" t="s">
        <v>9941</v>
      </c>
      <c r="B363" s="74">
        <v>46085.0</v>
      </c>
      <c r="C363" s="76" t="s">
        <v>9213</v>
      </c>
      <c r="D363" s="76" t="s">
        <v>83</v>
      </c>
      <c r="E363" s="76" t="s">
        <v>125</v>
      </c>
      <c r="F363" s="76">
        <v>359.0</v>
      </c>
      <c r="G363" s="78">
        <v>46085.0</v>
      </c>
      <c r="H363" s="806">
        <v>9196.0</v>
      </c>
      <c r="I363" s="806" t="s">
        <v>11680</v>
      </c>
      <c r="J363" s="807" t="s">
        <v>11681</v>
      </c>
      <c r="K363" s="807" t="s">
        <v>11682</v>
      </c>
      <c r="L363" s="809" t="s">
        <v>11682</v>
      </c>
      <c r="M363" s="806" t="s">
        <v>11683</v>
      </c>
      <c r="N363" s="813"/>
      <c r="O363" s="811">
        <v>45717.0</v>
      </c>
      <c r="P363" s="798">
        <v>45834.0</v>
      </c>
      <c r="Q363" s="803" t="s">
        <v>11684</v>
      </c>
      <c r="R363" s="83" t="s">
        <v>9247</v>
      </c>
      <c r="S363" s="83" t="s">
        <v>9248</v>
      </c>
      <c r="T363" s="83">
        <v>1.0</v>
      </c>
      <c r="U363" s="83" t="s">
        <v>99</v>
      </c>
      <c r="V363" s="83" t="s">
        <v>145</v>
      </c>
      <c r="X363" s="83" t="s">
        <v>101</v>
      </c>
      <c r="Y363" s="83"/>
      <c r="Z363" s="74"/>
      <c r="AA363" s="166" t="s">
        <v>131</v>
      </c>
      <c r="AB363" s="76"/>
      <c r="AC363" s="83"/>
      <c r="AD363" s="76"/>
      <c r="AE363" s="760"/>
      <c r="AF363" s="88"/>
    </row>
    <row r="364" ht="22.5" customHeight="1">
      <c r="A364" s="76" t="s">
        <v>9941</v>
      </c>
      <c r="B364" s="74">
        <v>46085.0</v>
      </c>
      <c r="C364" s="76" t="s">
        <v>9213</v>
      </c>
      <c r="D364" s="76" t="s">
        <v>83</v>
      </c>
      <c r="E364" s="76" t="s">
        <v>125</v>
      </c>
      <c r="F364" s="76">
        <v>360.0</v>
      </c>
      <c r="G364" s="78">
        <v>46085.0</v>
      </c>
      <c r="H364" s="806">
        <v>9198.0</v>
      </c>
      <c r="I364" s="806" t="s">
        <v>7592</v>
      </c>
      <c r="J364" s="807" t="s">
        <v>7593</v>
      </c>
      <c r="K364" s="807" t="s">
        <v>7594</v>
      </c>
      <c r="L364" s="809" t="s">
        <v>7594</v>
      </c>
      <c r="M364" s="806" t="s">
        <v>7596</v>
      </c>
      <c r="N364" s="806" t="s">
        <v>7596</v>
      </c>
      <c r="O364" s="811">
        <v>45718.0</v>
      </c>
      <c r="P364" s="798">
        <v>45834.0</v>
      </c>
      <c r="Q364" s="803" t="s">
        <v>399</v>
      </c>
      <c r="R364" s="83" t="s">
        <v>9247</v>
      </c>
      <c r="S364" s="83" t="s">
        <v>9248</v>
      </c>
      <c r="T364" s="83">
        <v>1.0</v>
      </c>
      <c r="U364" s="83" t="s">
        <v>99</v>
      </c>
      <c r="V364" s="83" t="s">
        <v>145</v>
      </c>
      <c r="X364" s="83" t="s">
        <v>101</v>
      </c>
      <c r="Y364" s="83"/>
      <c r="Z364" s="74"/>
      <c r="AA364" s="166" t="s">
        <v>131</v>
      </c>
      <c r="AB364" s="76"/>
      <c r="AC364" s="83"/>
      <c r="AD364" s="76"/>
      <c r="AE364" s="760"/>
      <c r="AF364" s="88"/>
    </row>
    <row r="365" ht="22.5" customHeight="1">
      <c r="A365" s="76" t="s">
        <v>9941</v>
      </c>
      <c r="B365" s="74">
        <v>46085.0</v>
      </c>
      <c r="C365" s="76" t="s">
        <v>9213</v>
      </c>
      <c r="D365" s="76" t="s">
        <v>83</v>
      </c>
      <c r="E365" s="76" t="s">
        <v>125</v>
      </c>
      <c r="F365" s="76">
        <v>361.0</v>
      </c>
      <c r="G365" s="78">
        <v>46085.0</v>
      </c>
      <c r="H365" s="806">
        <v>9201.0</v>
      </c>
      <c r="I365" s="806" t="s">
        <v>11689</v>
      </c>
      <c r="J365" s="807" t="s">
        <v>11691</v>
      </c>
      <c r="K365" s="807" t="s">
        <v>11692</v>
      </c>
      <c r="L365" s="809" t="s">
        <v>11692</v>
      </c>
      <c r="M365" s="813"/>
      <c r="N365" s="806" t="s">
        <v>11693</v>
      </c>
      <c r="O365" s="811">
        <v>45720.0</v>
      </c>
      <c r="P365" s="798">
        <v>45834.0</v>
      </c>
      <c r="Q365" s="803" t="s">
        <v>124</v>
      </c>
      <c r="R365" s="83" t="s">
        <v>9247</v>
      </c>
      <c r="S365" s="83" t="s">
        <v>9248</v>
      </c>
      <c r="T365" s="83">
        <v>1.0</v>
      </c>
      <c r="U365" s="83" t="s">
        <v>99</v>
      </c>
      <c r="V365" s="83" t="s">
        <v>145</v>
      </c>
      <c r="X365" s="83" t="s">
        <v>101</v>
      </c>
      <c r="Y365" s="83"/>
      <c r="Z365" s="74"/>
      <c r="AA365" s="166" t="s">
        <v>131</v>
      </c>
      <c r="AB365" s="76"/>
      <c r="AC365" s="83"/>
      <c r="AD365" s="76"/>
      <c r="AE365" s="760"/>
      <c r="AF365" s="88"/>
    </row>
    <row r="366" ht="22.5" customHeight="1">
      <c r="A366" s="76" t="s">
        <v>9941</v>
      </c>
      <c r="B366" s="74">
        <v>46085.0</v>
      </c>
      <c r="C366" s="76" t="s">
        <v>9213</v>
      </c>
      <c r="D366" s="76" t="s">
        <v>83</v>
      </c>
      <c r="E366" s="76" t="s">
        <v>125</v>
      </c>
      <c r="F366" s="76">
        <v>362.0</v>
      </c>
      <c r="G366" s="78">
        <v>46085.0</v>
      </c>
      <c r="H366" s="806">
        <v>9209.0</v>
      </c>
      <c r="I366" s="806" t="s">
        <v>10714</v>
      </c>
      <c r="J366" s="807" t="s">
        <v>10715</v>
      </c>
      <c r="K366" s="807" t="s">
        <v>11700</v>
      </c>
      <c r="L366" s="809" t="s">
        <v>11700</v>
      </c>
      <c r="M366" s="813"/>
      <c r="N366" s="806" t="s">
        <v>10718</v>
      </c>
      <c r="O366" s="811">
        <v>45722.0</v>
      </c>
      <c r="P366" s="798">
        <v>45834.0</v>
      </c>
      <c r="Q366" s="803" t="s">
        <v>124</v>
      </c>
      <c r="R366" s="83" t="s">
        <v>9247</v>
      </c>
      <c r="S366" s="83" t="s">
        <v>9248</v>
      </c>
      <c r="T366" s="83">
        <v>1.0</v>
      </c>
      <c r="U366" s="83" t="s">
        <v>251</v>
      </c>
      <c r="V366" s="83" t="s">
        <v>127</v>
      </c>
      <c r="X366" s="83" t="s">
        <v>128</v>
      </c>
      <c r="Y366" s="83"/>
      <c r="Z366" s="74"/>
      <c r="AA366" s="166" t="s">
        <v>131</v>
      </c>
      <c r="AB366" s="76"/>
      <c r="AC366" s="83"/>
      <c r="AD366" s="76"/>
      <c r="AE366" s="760" t="s">
        <v>6899</v>
      </c>
      <c r="AF366" s="88"/>
    </row>
    <row r="367" ht="22.5" customHeight="1">
      <c r="A367" s="76" t="s">
        <v>9941</v>
      </c>
      <c r="B367" s="74">
        <v>46085.0</v>
      </c>
      <c r="C367" s="76" t="s">
        <v>9213</v>
      </c>
      <c r="D367" s="76" t="s">
        <v>83</v>
      </c>
      <c r="E367" s="76" t="s">
        <v>125</v>
      </c>
      <c r="F367" s="76">
        <v>363.0</v>
      </c>
      <c r="G367" s="78">
        <v>46085.0</v>
      </c>
      <c r="H367" s="806">
        <v>9214.0</v>
      </c>
      <c r="I367" s="806" t="s">
        <v>11703</v>
      </c>
      <c r="J367" s="807" t="s">
        <v>11706</v>
      </c>
      <c r="K367" s="807" t="s">
        <v>11707</v>
      </c>
      <c r="L367" s="809" t="s">
        <v>11707</v>
      </c>
      <c r="M367" s="806" t="s">
        <v>11710</v>
      </c>
      <c r="N367" s="806" t="s">
        <v>11710</v>
      </c>
      <c r="O367" s="811">
        <v>45723.0</v>
      </c>
      <c r="P367" s="798">
        <v>45834.0</v>
      </c>
      <c r="Q367" s="803" t="s">
        <v>124</v>
      </c>
      <c r="R367" s="83" t="s">
        <v>9247</v>
      </c>
      <c r="S367" s="83" t="s">
        <v>9248</v>
      </c>
      <c r="T367" s="83">
        <v>1.0</v>
      </c>
      <c r="U367" s="83" t="s">
        <v>99</v>
      </c>
      <c r="V367" s="83" t="s">
        <v>145</v>
      </c>
      <c r="X367" s="83" t="s">
        <v>101</v>
      </c>
      <c r="Y367" s="83"/>
      <c r="Z367" s="74"/>
      <c r="AA367" s="166" t="s">
        <v>131</v>
      </c>
      <c r="AB367" s="76"/>
      <c r="AC367" s="83"/>
      <c r="AD367" s="76"/>
      <c r="AE367" s="760"/>
      <c r="AF367" s="88"/>
    </row>
    <row r="368" ht="22.5" customHeight="1">
      <c r="A368" s="76" t="s">
        <v>9941</v>
      </c>
      <c r="B368" s="74">
        <v>46085.0</v>
      </c>
      <c r="C368" s="76" t="s">
        <v>9213</v>
      </c>
      <c r="D368" s="76" t="s">
        <v>83</v>
      </c>
      <c r="E368" s="76" t="s">
        <v>125</v>
      </c>
      <c r="F368" s="76">
        <v>364.0</v>
      </c>
      <c r="G368" s="78">
        <v>46085.0</v>
      </c>
      <c r="H368" s="806">
        <v>9217.0</v>
      </c>
      <c r="I368" s="806" t="s">
        <v>11711</v>
      </c>
      <c r="J368" s="807" t="s">
        <v>11712</v>
      </c>
      <c r="K368" s="807" t="s">
        <v>11713</v>
      </c>
      <c r="L368" s="809" t="s">
        <v>11713</v>
      </c>
      <c r="M368" s="806" t="s">
        <v>11714</v>
      </c>
      <c r="N368" s="806" t="s">
        <v>11714</v>
      </c>
      <c r="O368" s="811">
        <v>45726.0</v>
      </c>
      <c r="P368" s="798">
        <v>45834.0</v>
      </c>
      <c r="Q368" s="803" t="s">
        <v>562</v>
      </c>
      <c r="R368" s="83" t="s">
        <v>9247</v>
      </c>
      <c r="S368" s="83" t="s">
        <v>9248</v>
      </c>
      <c r="T368" s="83">
        <v>1.0</v>
      </c>
      <c r="U368" s="83" t="s">
        <v>251</v>
      </c>
      <c r="V368" s="83" t="s">
        <v>127</v>
      </c>
      <c r="X368" s="83" t="s">
        <v>128</v>
      </c>
      <c r="Y368" s="83"/>
      <c r="Z368" s="74"/>
      <c r="AA368" s="166" t="s">
        <v>131</v>
      </c>
      <c r="AB368" s="76"/>
      <c r="AC368" s="83"/>
      <c r="AD368" s="76"/>
      <c r="AE368" s="760" t="s">
        <v>6899</v>
      </c>
      <c r="AF368" s="88"/>
    </row>
    <row r="369" ht="22.5" customHeight="1">
      <c r="A369" s="76" t="s">
        <v>9941</v>
      </c>
      <c r="B369" s="74">
        <v>46085.0</v>
      </c>
      <c r="C369" s="76" t="s">
        <v>9213</v>
      </c>
      <c r="D369" s="76" t="s">
        <v>83</v>
      </c>
      <c r="E369" s="76" t="s">
        <v>125</v>
      </c>
      <c r="F369" s="76">
        <v>365.0</v>
      </c>
      <c r="G369" s="78">
        <v>46085.0</v>
      </c>
      <c r="H369" s="806">
        <v>9219.0</v>
      </c>
      <c r="I369" s="806" t="s">
        <v>11715</v>
      </c>
      <c r="J369" s="807" t="s">
        <v>11716</v>
      </c>
      <c r="K369" s="807" t="s">
        <v>154</v>
      </c>
      <c r="L369" s="809" t="s">
        <v>154</v>
      </c>
      <c r="M369" s="806" t="s">
        <v>11717</v>
      </c>
      <c r="N369" s="806" t="s">
        <v>11717</v>
      </c>
      <c r="O369" s="811">
        <v>45727.0</v>
      </c>
      <c r="P369" s="798">
        <v>45834.0</v>
      </c>
      <c r="Q369" s="803" t="s">
        <v>124</v>
      </c>
      <c r="R369" s="83" t="s">
        <v>9247</v>
      </c>
      <c r="S369" s="83" t="s">
        <v>9248</v>
      </c>
      <c r="T369" s="83">
        <v>1.0</v>
      </c>
      <c r="U369" s="83" t="s">
        <v>99</v>
      </c>
      <c r="V369" s="83" t="s">
        <v>145</v>
      </c>
      <c r="X369" s="83" t="s">
        <v>101</v>
      </c>
      <c r="Y369" s="83"/>
      <c r="Z369" s="74"/>
      <c r="AA369" s="166" t="s">
        <v>131</v>
      </c>
      <c r="AB369" s="76"/>
      <c r="AC369" s="83"/>
      <c r="AD369" s="76"/>
      <c r="AE369" s="760"/>
      <c r="AF369" s="88"/>
    </row>
    <row r="370" ht="22.5" customHeight="1">
      <c r="A370" s="76" t="s">
        <v>9941</v>
      </c>
      <c r="B370" s="74">
        <v>46085.0</v>
      </c>
      <c r="C370" s="76" t="s">
        <v>9213</v>
      </c>
      <c r="D370" s="76" t="s">
        <v>83</v>
      </c>
      <c r="E370" s="76" t="s">
        <v>125</v>
      </c>
      <c r="F370" s="76">
        <v>366.0</v>
      </c>
      <c r="G370" s="78">
        <v>46085.0</v>
      </c>
      <c r="H370" s="806">
        <v>9220.0</v>
      </c>
      <c r="I370" s="806" t="s">
        <v>11719</v>
      </c>
      <c r="J370" s="807" t="s">
        <v>11720</v>
      </c>
      <c r="K370" s="807" t="s">
        <v>11721</v>
      </c>
      <c r="L370" s="809" t="s">
        <v>11721</v>
      </c>
      <c r="M370" s="806" t="s">
        <v>11722</v>
      </c>
      <c r="N370" s="806" t="s">
        <v>11722</v>
      </c>
      <c r="O370" s="811">
        <v>45727.0</v>
      </c>
      <c r="P370" s="798">
        <v>45834.0</v>
      </c>
      <c r="Q370" s="803" t="s">
        <v>124</v>
      </c>
      <c r="R370" s="83" t="s">
        <v>9247</v>
      </c>
      <c r="S370" s="83" t="s">
        <v>9248</v>
      </c>
      <c r="T370" s="83">
        <v>1.0</v>
      </c>
      <c r="U370" s="83" t="s">
        <v>99</v>
      </c>
      <c r="V370" s="83" t="s">
        <v>145</v>
      </c>
      <c r="X370" s="83" t="s">
        <v>101</v>
      </c>
      <c r="Y370" s="83"/>
      <c r="Z370" s="74"/>
      <c r="AA370" s="166" t="s">
        <v>131</v>
      </c>
      <c r="AB370" s="76"/>
      <c r="AC370" s="83"/>
      <c r="AD370" s="76"/>
      <c r="AE370" s="760"/>
      <c r="AF370" s="88"/>
    </row>
    <row r="371" ht="22.5" customHeight="1">
      <c r="A371" s="76" t="s">
        <v>9941</v>
      </c>
      <c r="B371" s="74">
        <v>46085.0</v>
      </c>
      <c r="C371" s="76" t="s">
        <v>9213</v>
      </c>
      <c r="D371" s="76" t="s">
        <v>83</v>
      </c>
      <c r="E371" s="76" t="s">
        <v>125</v>
      </c>
      <c r="F371" s="76">
        <v>367.0</v>
      </c>
      <c r="G371" s="78">
        <v>46085.0</v>
      </c>
      <c r="H371" s="806">
        <v>9228.0</v>
      </c>
      <c r="I371" s="806" t="s">
        <v>11725</v>
      </c>
      <c r="J371" s="807" t="s">
        <v>7554</v>
      </c>
      <c r="K371" s="807" t="s">
        <v>11726</v>
      </c>
      <c r="L371" s="809" t="s">
        <v>11726</v>
      </c>
      <c r="M371" s="806" t="s">
        <v>11727</v>
      </c>
      <c r="N371" s="806" t="s">
        <v>11728</v>
      </c>
      <c r="O371" s="811">
        <v>45730.0</v>
      </c>
      <c r="P371" s="798">
        <v>45834.0</v>
      </c>
      <c r="Q371" s="803" t="s">
        <v>124</v>
      </c>
      <c r="R371" s="83" t="s">
        <v>9247</v>
      </c>
      <c r="S371" s="83" t="s">
        <v>9248</v>
      </c>
      <c r="T371" s="83">
        <v>1.0</v>
      </c>
      <c r="U371" s="83" t="s">
        <v>99</v>
      </c>
      <c r="V371" s="83" t="s">
        <v>145</v>
      </c>
      <c r="X371" s="83" t="s">
        <v>101</v>
      </c>
      <c r="Y371" s="83"/>
      <c r="Z371" s="74"/>
      <c r="AA371" s="166" t="s">
        <v>131</v>
      </c>
      <c r="AB371" s="76"/>
      <c r="AC371" s="83"/>
      <c r="AD371" s="76"/>
      <c r="AE371" s="760"/>
      <c r="AF371" s="88"/>
    </row>
    <row r="372" ht="22.5" customHeight="1">
      <c r="A372" s="76" t="s">
        <v>9941</v>
      </c>
      <c r="B372" s="74">
        <v>46085.0</v>
      </c>
      <c r="C372" s="76" t="s">
        <v>9213</v>
      </c>
      <c r="D372" s="76" t="s">
        <v>83</v>
      </c>
      <c r="E372" s="76" t="s">
        <v>125</v>
      </c>
      <c r="F372" s="76">
        <v>368.0</v>
      </c>
      <c r="G372" s="78">
        <v>46085.0</v>
      </c>
      <c r="H372" s="806">
        <v>9230.0</v>
      </c>
      <c r="I372" s="806" t="s">
        <v>3837</v>
      </c>
      <c r="J372" s="807" t="s">
        <v>3838</v>
      </c>
      <c r="K372" s="807" t="s">
        <v>3840</v>
      </c>
      <c r="L372" s="809" t="s">
        <v>3840</v>
      </c>
      <c r="M372" s="806" t="s">
        <v>3841</v>
      </c>
      <c r="N372" s="806" t="s">
        <v>3841</v>
      </c>
      <c r="O372" s="811">
        <v>45731.0</v>
      </c>
      <c r="P372" s="798">
        <v>45834.0</v>
      </c>
      <c r="Q372" s="803" t="s">
        <v>135</v>
      </c>
      <c r="R372" s="83" t="s">
        <v>9247</v>
      </c>
      <c r="S372" s="83" t="s">
        <v>9248</v>
      </c>
      <c r="T372" s="83">
        <v>1.0</v>
      </c>
      <c r="U372" s="83" t="s">
        <v>99</v>
      </c>
      <c r="V372" s="83" t="s">
        <v>145</v>
      </c>
      <c r="X372" s="83" t="s">
        <v>101</v>
      </c>
      <c r="Y372" s="83"/>
      <c r="Z372" s="74"/>
      <c r="AA372" s="166" t="s">
        <v>131</v>
      </c>
      <c r="AB372" s="76"/>
      <c r="AC372" s="83"/>
      <c r="AD372" s="76"/>
      <c r="AE372" s="760"/>
      <c r="AF372" s="88"/>
    </row>
    <row r="373" ht="22.5" customHeight="1">
      <c r="A373" s="76" t="s">
        <v>9941</v>
      </c>
      <c r="B373" s="74">
        <v>46085.0</v>
      </c>
      <c r="C373" s="76" t="s">
        <v>9213</v>
      </c>
      <c r="D373" s="76" t="s">
        <v>83</v>
      </c>
      <c r="E373" s="76" t="s">
        <v>125</v>
      </c>
      <c r="F373" s="76">
        <v>369.0</v>
      </c>
      <c r="G373" s="78">
        <v>46085.0</v>
      </c>
      <c r="H373" s="806">
        <v>9231.0</v>
      </c>
      <c r="I373" s="806" t="s">
        <v>11730</v>
      </c>
      <c r="J373" s="807" t="s">
        <v>11731</v>
      </c>
      <c r="K373" s="807" t="s">
        <v>11732</v>
      </c>
      <c r="L373" s="809" t="s">
        <v>11732</v>
      </c>
      <c r="M373" s="806" t="s">
        <v>11733</v>
      </c>
      <c r="N373" s="806" t="s">
        <v>11734</v>
      </c>
      <c r="O373" s="811">
        <v>45731.0</v>
      </c>
      <c r="P373" s="798">
        <v>45834.0</v>
      </c>
      <c r="Q373" s="803" t="s">
        <v>143</v>
      </c>
      <c r="R373" s="83" t="s">
        <v>9247</v>
      </c>
      <c r="S373" s="83" t="s">
        <v>9248</v>
      </c>
      <c r="T373" s="83">
        <v>1.0</v>
      </c>
      <c r="U373" s="83" t="s">
        <v>99</v>
      </c>
      <c r="V373" s="83" t="s">
        <v>145</v>
      </c>
      <c r="X373" s="83" t="s">
        <v>101</v>
      </c>
      <c r="Y373" s="83"/>
      <c r="Z373" s="74"/>
      <c r="AA373" s="166" t="s">
        <v>131</v>
      </c>
      <c r="AB373" s="76"/>
      <c r="AC373" s="83"/>
      <c r="AD373" s="76"/>
      <c r="AE373" s="760"/>
      <c r="AF373" s="88"/>
    </row>
    <row r="374" ht="22.5" customHeight="1">
      <c r="A374" s="76" t="s">
        <v>9941</v>
      </c>
      <c r="B374" s="74">
        <v>46085.0</v>
      </c>
      <c r="C374" s="76" t="s">
        <v>9213</v>
      </c>
      <c r="D374" s="76" t="s">
        <v>83</v>
      </c>
      <c r="E374" s="76" t="s">
        <v>125</v>
      </c>
      <c r="F374" s="76">
        <v>370.0</v>
      </c>
      <c r="G374" s="78">
        <v>46085.0</v>
      </c>
      <c r="H374" s="806">
        <v>9232.0</v>
      </c>
      <c r="I374" s="806" t="s">
        <v>10721</v>
      </c>
      <c r="J374" s="807" t="s">
        <v>10722</v>
      </c>
      <c r="K374" s="807" t="s">
        <v>10723</v>
      </c>
      <c r="L374" s="809" t="s">
        <v>10723</v>
      </c>
      <c r="M374" s="806" t="s">
        <v>10724</v>
      </c>
      <c r="N374" s="806" t="s">
        <v>10724</v>
      </c>
      <c r="O374" s="811">
        <v>45731.0</v>
      </c>
      <c r="P374" s="798">
        <v>45834.0</v>
      </c>
      <c r="Q374" s="803" t="s">
        <v>124</v>
      </c>
      <c r="R374" s="83" t="s">
        <v>9247</v>
      </c>
      <c r="S374" s="83" t="s">
        <v>9248</v>
      </c>
      <c r="T374" s="83">
        <v>0.0</v>
      </c>
      <c r="U374" s="83" t="s">
        <v>251</v>
      </c>
      <c r="V374" s="83" t="s">
        <v>127</v>
      </c>
      <c r="X374" s="83" t="s">
        <v>128</v>
      </c>
      <c r="Y374" s="83"/>
      <c r="Z374" s="74"/>
      <c r="AA374" s="166" t="s">
        <v>131</v>
      </c>
      <c r="AB374" s="76"/>
      <c r="AC374" s="83"/>
      <c r="AD374" s="76"/>
      <c r="AE374" s="760" t="s">
        <v>11741</v>
      </c>
      <c r="AF374" s="88"/>
    </row>
    <row r="375" ht="22.5" customHeight="1">
      <c r="A375" s="76" t="s">
        <v>9941</v>
      </c>
      <c r="B375" s="74">
        <v>46085.0</v>
      </c>
      <c r="C375" s="76" t="s">
        <v>9213</v>
      </c>
      <c r="D375" s="76" t="s">
        <v>83</v>
      </c>
      <c r="E375" s="76" t="s">
        <v>125</v>
      </c>
      <c r="F375" s="76">
        <v>371.0</v>
      </c>
      <c r="G375" s="78">
        <v>46085.0</v>
      </c>
      <c r="H375" s="806">
        <v>9236.0</v>
      </c>
      <c r="I375" s="806" t="s">
        <v>10729</v>
      </c>
      <c r="J375" s="807" t="s">
        <v>3548</v>
      </c>
      <c r="K375" s="807" t="s">
        <v>10732</v>
      </c>
      <c r="L375" s="809" t="s">
        <v>10732</v>
      </c>
      <c r="M375" s="813"/>
      <c r="N375" s="806" t="s">
        <v>10735</v>
      </c>
      <c r="O375" s="811">
        <v>45733.0</v>
      </c>
      <c r="P375" s="798">
        <v>45834.0</v>
      </c>
      <c r="Q375" s="803" t="s">
        <v>124</v>
      </c>
      <c r="R375" s="83" t="s">
        <v>9247</v>
      </c>
      <c r="S375" s="83" t="s">
        <v>9248</v>
      </c>
      <c r="T375" s="83">
        <v>1.0</v>
      </c>
      <c r="U375" s="83" t="s">
        <v>99</v>
      </c>
      <c r="V375" s="83" t="s">
        <v>145</v>
      </c>
      <c r="X375" s="83" t="s">
        <v>101</v>
      </c>
      <c r="Y375" s="83"/>
      <c r="Z375" s="74"/>
      <c r="AA375" s="166" t="s">
        <v>131</v>
      </c>
      <c r="AB375" s="76"/>
      <c r="AC375" s="83"/>
      <c r="AD375" s="76"/>
      <c r="AE375" s="760"/>
      <c r="AF375" s="88"/>
    </row>
    <row r="376" ht="22.5" customHeight="1">
      <c r="A376" s="76" t="s">
        <v>9941</v>
      </c>
      <c r="B376" s="74">
        <v>46085.0</v>
      </c>
      <c r="C376" s="76" t="s">
        <v>9213</v>
      </c>
      <c r="D376" s="76" t="s">
        <v>83</v>
      </c>
      <c r="E376" s="76" t="s">
        <v>125</v>
      </c>
      <c r="F376" s="76">
        <v>372.0</v>
      </c>
      <c r="G376" s="78">
        <v>46085.0</v>
      </c>
      <c r="H376" s="806">
        <v>9237.0</v>
      </c>
      <c r="I376" s="806" t="s">
        <v>10738</v>
      </c>
      <c r="J376" s="807" t="s">
        <v>10739</v>
      </c>
      <c r="K376" s="807" t="s">
        <v>1584</v>
      </c>
      <c r="L376" s="809" t="s">
        <v>1584</v>
      </c>
      <c r="M376" s="806" t="s">
        <v>10740</v>
      </c>
      <c r="N376" s="806" t="s">
        <v>10740</v>
      </c>
      <c r="O376" s="811">
        <v>45733.0</v>
      </c>
      <c r="P376" s="798">
        <v>45834.0</v>
      </c>
      <c r="Q376" s="803" t="s">
        <v>124</v>
      </c>
      <c r="R376" s="83" t="s">
        <v>9247</v>
      </c>
      <c r="S376" s="83" t="s">
        <v>9248</v>
      </c>
      <c r="T376" s="83">
        <v>1.0</v>
      </c>
      <c r="U376" s="83" t="s">
        <v>99</v>
      </c>
      <c r="V376" s="83" t="s">
        <v>145</v>
      </c>
      <c r="X376" s="83" t="s">
        <v>101</v>
      </c>
      <c r="Y376" s="83"/>
      <c r="Z376" s="74"/>
      <c r="AA376" s="166" t="s">
        <v>131</v>
      </c>
      <c r="AB376" s="76"/>
      <c r="AC376" s="83"/>
      <c r="AD376" s="76"/>
      <c r="AE376" s="760"/>
      <c r="AF376" s="88"/>
    </row>
    <row r="377" ht="22.5" customHeight="1">
      <c r="A377" s="76" t="s">
        <v>9941</v>
      </c>
      <c r="B377" s="74">
        <v>46085.0</v>
      </c>
      <c r="C377" s="76" t="s">
        <v>9213</v>
      </c>
      <c r="D377" s="76" t="s">
        <v>83</v>
      </c>
      <c r="E377" s="76" t="s">
        <v>125</v>
      </c>
      <c r="F377" s="76">
        <v>373.0</v>
      </c>
      <c r="G377" s="78">
        <v>46085.0</v>
      </c>
      <c r="H377" s="806">
        <v>9240.0</v>
      </c>
      <c r="I377" s="806" t="s">
        <v>10742</v>
      </c>
      <c r="J377" s="807" t="s">
        <v>10743</v>
      </c>
      <c r="K377" s="807" t="s">
        <v>10743</v>
      </c>
      <c r="L377" s="809" t="s">
        <v>10743</v>
      </c>
      <c r="M377" s="806" t="s">
        <v>10744</v>
      </c>
      <c r="N377" s="806" t="s">
        <v>10744</v>
      </c>
      <c r="O377" s="811">
        <v>45734.0</v>
      </c>
      <c r="P377" s="798">
        <v>45834.0</v>
      </c>
      <c r="Q377" s="803" t="s">
        <v>143</v>
      </c>
      <c r="R377" s="83" t="s">
        <v>9247</v>
      </c>
      <c r="S377" s="83" t="s">
        <v>9248</v>
      </c>
      <c r="T377" s="83">
        <v>1.0</v>
      </c>
      <c r="U377" s="83" t="s">
        <v>99</v>
      </c>
      <c r="V377" s="83" t="s">
        <v>145</v>
      </c>
      <c r="X377" s="83" t="s">
        <v>101</v>
      </c>
      <c r="Y377" s="83"/>
      <c r="Z377" s="74"/>
      <c r="AA377" s="166" t="s">
        <v>131</v>
      </c>
      <c r="AB377" s="76"/>
      <c r="AC377" s="83"/>
      <c r="AD377" s="76"/>
      <c r="AE377" s="760"/>
      <c r="AF377" s="88"/>
    </row>
    <row r="378" ht="22.5" customHeight="1">
      <c r="A378" s="76" t="s">
        <v>9941</v>
      </c>
      <c r="B378" s="74">
        <v>46085.0</v>
      </c>
      <c r="C378" s="76" t="s">
        <v>9213</v>
      </c>
      <c r="D378" s="76" t="s">
        <v>83</v>
      </c>
      <c r="E378" s="76" t="s">
        <v>125</v>
      </c>
      <c r="F378" s="76">
        <v>374.0</v>
      </c>
      <c r="G378" s="78">
        <v>46085.0</v>
      </c>
      <c r="H378" s="806">
        <v>9242.0</v>
      </c>
      <c r="I378" s="806" t="s">
        <v>11759</v>
      </c>
      <c r="J378" s="807" t="s">
        <v>11760</v>
      </c>
      <c r="K378" s="807" t="s">
        <v>11761</v>
      </c>
      <c r="L378" s="809" t="s">
        <v>11761</v>
      </c>
      <c r="M378" s="806" t="s">
        <v>11762</v>
      </c>
      <c r="N378" s="806" t="s">
        <v>11762</v>
      </c>
      <c r="O378" s="811">
        <v>45734.0</v>
      </c>
      <c r="P378" s="798">
        <v>45834.0</v>
      </c>
      <c r="Q378" s="803" t="s">
        <v>124</v>
      </c>
      <c r="R378" s="83" t="s">
        <v>9247</v>
      </c>
      <c r="S378" s="83" t="s">
        <v>9248</v>
      </c>
      <c r="T378" s="83">
        <v>1.0</v>
      </c>
      <c r="U378" s="83" t="s">
        <v>99</v>
      </c>
      <c r="V378" s="83" t="s">
        <v>145</v>
      </c>
      <c r="X378" s="83" t="s">
        <v>101</v>
      </c>
      <c r="Y378" s="83"/>
      <c r="Z378" s="74"/>
      <c r="AA378" s="166" t="s">
        <v>131</v>
      </c>
      <c r="AB378" s="76"/>
      <c r="AC378" s="83"/>
      <c r="AD378" s="76"/>
      <c r="AE378" s="760"/>
      <c r="AF378" s="88"/>
    </row>
    <row r="379" ht="22.5" customHeight="1">
      <c r="A379" s="76" t="s">
        <v>9941</v>
      </c>
      <c r="B379" s="74">
        <v>46085.0</v>
      </c>
      <c r="C379" s="76" t="s">
        <v>9213</v>
      </c>
      <c r="D379" s="76" t="s">
        <v>83</v>
      </c>
      <c r="E379" s="76" t="s">
        <v>125</v>
      </c>
      <c r="F379" s="76">
        <v>375.0</v>
      </c>
      <c r="G379" s="78">
        <v>46085.0</v>
      </c>
      <c r="H379" s="806">
        <v>9243.0</v>
      </c>
      <c r="I379" s="806" t="s">
        <v>11763</v>
      </c>
      <c r="J379" s="807" t="s">
        <v>11764</v>
      </c>
      <c r="K379" s="807" t="s">
        <v>11766</v>
      </c>
      <c r="L379" s="809" t="s">
        <v>11766</v>
      </c>
      <c r="M379" s="806" t="s">
        <v>10712</v>
      </c>
      <c r="N379" s="806" t="s">
        <v>10712</v>
      </c>
      <c r="O379" s="811">
        <v>45735.0</v>
      </c>
      <c r="P379" s="798">
        <v>45834.0</v>
      </c>
      <c r="Q379" s="803" t="s">
        <v>9821</v>
      </c>
      <c r="R379" s="83" t="s">
        <v>9247</v>
      </c>
      <c r="S379" s="83" t="s">
        <v>9248</v>
      </c>
      <c r="T379" s="83">
        <v>1.0</v>
      </c>
      <c r="U379" s="83" t="s">
        <v>99</v>
      </c>
      <c r="V379" s="83" t="s">
        <v>145</v>
      </c>
      <c r="X379" s="83" t="s">
        <v>101</v>
      </c>
      <c r="Y379" s="83"/>
      <c r="Z379" s="74"/>
      <c r="AA379" s="166" t="s">
        <v>131</v>
      </c>
      <c r="AB379" s="76"/>
      <c r="AC379" s="83"/>
      <c r="AD379" s="76"/>
      <c r="AE379" s="760"/>
      <c r="AF379" s="88"/>
    </row>
    <row r="380" ht="22.5" customHeight="1">
      <c r="A380" s="76" t="s">
        <v>9941</v>
      </c>
      <c r="B380" s="74">
        <v>46085.0</v>
      </c>
      <c r="C380" s="76" t="s">
        <v>9213</v>
      </c>
      <c r="D380" s="76" t="s">
        <v>83</v>
      </c>
      <c r="E380" s="76" t="s">
        <v>125</v>
      </c>
      <c r="F380" s="76">
        <v>376.0</v>
      </c>
      <c r="G380" s="78">
        <v>46085.0</v>
      </c>
      <c r="H380" s="806">
        <v>9244.0</v>
      </c>
      <c r="I380" s="806" t="s">
        <v>11769</v>
      </c>
      <c r="J380" s="807" t="s">
        <v>11770</v>
      </c>
      <c r="K380" s="807" t="s">
        <v>11771</v>
      </c>
      <c r="L380" s="809" t="s">
        <v>11771</v>
      </c>
      <c r="M380" s="806" t="s">
        <v>11772</v>
      </c>
      <c r="N380" s="806" t="s">
        <v>11772</v>
      </c>
      <c r="O380" s="811">
        <v>45735.0</v>
      </c>
      <c r="P380" s="798">
        <v>45834.0</v>
      </c>
      <c r="Q380" s="803" t="s">
        <v>124</v>
      </c>
      <c r="R380" s="83" t="s">
        <v>9247</v>
      </c>
      <c r="S380" s="83" t="s">
        <v>9248</v>
      </c>
      <c r="T380" s="83">
        <v>1.0</v>
      </c>
      <c r="U380" s="83" t="s">
        <v>99</v>
      </c>
      <c r="V380" s="83" t="s">
        <v>145</v>
      </c>
      <c r="X380" s="83" t="s">
        <v>101</v>
      </c>
      <c r="Y380" s="83"/>
      <c r="Z380" s="74"/>
      <c r="AA380" s="166" t="s">
        <v>131</v>
      </c>
      <c r="AB380" s="76"/>
      <c r="AC380" s="83"/>
      <c r="AD380" s="76"/>
      <c r="AE380" s="760"/>
      <c r="AF380" s="88"/>
    </row>
    <row r="381" ht="22.5" customHeight="1">
      <c r="A381" s="76" t="s">
        <v>9941</v>
      </c>
      <c r="B381" s="74">
        <v>46085.0</v>
      </c>
      <c r="C381" s="76" t="s">
        <v>9213</v>
      </c>
      <c r="D381" s="76" t="s">
        <v>83</v>
      </c>
      <c r="E381" s="76" t="s">
        <v>125</v>
      </c>
      <c r="F381" s="76">
        <v>377.0</v>
      </c>
      <c r="G381" s="78">
        <v>46085.0</v>
      </c>
      <c r="H381" s="806">
        <v>9245.0</v>
      </c>
      <c r="I381" s="806" t="s">
        <v>11774</v>
      </c>
      <c r="J381" s="807" t="s">
        <v>11775</v>
      </c>
      <c r="K381" s="807" t="s">
        <v>11775</v>
      </c>
      <c r="L381" s="809" t="s">
        <v>11775</v>
      </c>
      <c r="M381" s="806" t="s">
        <v>11776</v>
      </c>
      <c r="N381" s="806" t="s">
        <v>11776</v>
      </c>
      <c r="O381" s="811">
        <v>45735.0</v>
      </c>
      <c r="P381" s="798">
        <v>45834.0</v>
      </c>
      <c r="Q381" s="803" t="s">
        <v>124</v>
      </c>
      <c r="R381" s="83" t="s">
        <v>9247</v>
      </c>
      <c r="S381" s="83" t="s">
        <v>9248</v>
      </c>
      <c r="T381" s="83">
        <v>1.0</v>
      </c>
      <c r="U381" s="83" t="s">
        <v>99</v>
      </c>
      <c r="V381" s="83" t="s">
        <v>195</v>
      </c>
      <c r="X381" s="83" t="s">
        <v>128</v>
      </c>
      <c r="Y381" s="83"/>
      <c r="Z381" s="74"/>
      <c r="AA381" s="166" t="s">
        <v>131</v>
      </c>
      <c r="AB381" s="76"/>
      <c r="AC381" s="83"/>
      <c r="AD381" s="76"/>
      <c r="AE381" s="760"/>
      <c r="AF381" s="88"/>
    </row>
    <row r="382" ht="22.5" customHeight="1">
      <c r="A382" s="76" t="s">
        <v>9941</v>
      </c>
      <c r="B382" s="74">
        <v>46085.0</v>
      </c>
      <c r="C382" s="76" t="s">
        <v>9213</v>
      </c>
      <c r="D382" s="76" t="s">
        <v>83</v>
      </c>
      <c r="E382" s="76" t="s">
        <v>125</v>
      </c>
      <c r="F382" s="76">
        <v>378.0</v>
      </c>
      <c r="G382" s="78">
        <v>46085.0</v>
      </c>
      <c r="H382" s="806">
        <v>9246.0</v>
      </c>
      <c r="I382" s="806" t="s">
        <v>11777</v>
      </c>
      <c r="J382" s="807" t="s">
        <v>11778</v>
      </c>
      <c r="K382" s="807" t="s">
        <v>253</v>
      </c>
      <c r="L382" s="809" t="s">
        <v>253</v>
      </c>
      <c r="M382" s="806" t="s">
        <v>11779</v>
      </c>
      <c r="N382" s="806" t="s">
        <v>11779</v>
      </c>
      <c r="O382" s="811">
        <v>45735.0</v>
      </c>
      <c r="P382" s="798">
        <v>45834.0</v>
      </c>
      <c r="Q382" s="803" t="s">
        <v>124</v>
      </c>
      <c r="R382" s="83" t="s">
        <v>9247</v>
      </c>
      <c r="S382" s="83" t="s">
        <v>9248</v>
      </c>
      <c r="T382" s="83">
        <v>1.0</v>
      </c>
      <c r="U382" s="83" t="s">
        <v>99</v>
      </c>
      <c r="V382" s="83" t="s">
        <v>145</v>
      </c>
      <c r="X382" s="83" t="s">
        <v>101</v>
      </c>
      <c r="Y382" s="83"/>
      <c r="Z382" s="74"/>
      <c r="AA382" s="166" t="s">
        <v>131</v>
      </c>
      <c r="AB382" s="76"/>
      <c r="AC382" s="83"/>
      <c r="AD382" s="76"/>
      <c r="AE382" s="760" t="s">
        <v>533</v>
      </c>
      <c r="AF382" s="88"/>
    </row>
    <row r="383" ht="22.5" customHeight="1">
      <c r="A383" s="76" t="s">
        <v>9941</v>
      </c>
      <c r="B383" s="74">
        <v>46085.0</v>
      </c>
      <c r="C383" s="76" t="s">
        <v>9213</v>
      </c>
      <c r="D383" s="76" t="s">
        <v>83</v>
      </c>
      <c r="E383" s="76" t="s">
        <v>125</v>
      </c>
      <c r="F383" s="76">
        <v>379.0</v>
      </c>
      <c r="G383" s="78">
        <v>46085.0</v>
      </c>
      <c r="H383" s="806">
        <v>9247.0</v>
      </c>
      <c r="I383" s="806" t="s">
        <v>11780</v>
      </c>
      <c r="J383" s="807" t="s">
        <v>11781</v>
      </c>
      <c r="K383" s="807" t="s">
        <v>253</v>
      </c>
      <c r="L383" s="809" t="s">
        <v>253</v>
      </c>
      <c r="M383" s="806" t="s">
        <v>11782</v>
      </c>
      <c r="N383" s="806" t="s">
        <v>11782</v>
      </c>
      <c r="O383" s="811">
        <v>45735.0</v>
      </c>
      <c r="P383" s="798">
        <v>45834.0</v>
      </c>
      <c r="Q383" s="803" t="s">
        <v>124</v>
      </c>
      <c r="R383" s="83" t="s">
        <v>9247</v>
      </c>
      <c r="S383" s="83" t="s">
        <v>9248</v>
      </c>
      <c r="T383" s="83">
        <v>1.0</v>
      </c>
      <c r="U383" s="83" t="s">
        <v>251</v>
      </c>
      <c r="V383" s="83" t="s">
        <v>127</v>
      </c>
      <c r="X383" s="83" t="s">
        <v>101</v>
      </c>
      <c r="Y383" s="83"/>
      <c r="Z383" s="74"/>
      <c r="AA383" s="166" t="s">
        <v>131</v>
      </c>
      <c r="AB383" s="76"/>
      <c r="AC383" s="83"/>
      <c r="AD383" s="76"/>
      <c r="AE383" s="760"/>
      <c r="AF383" s="88"/>
    </row>
    <row r="384" ht="22.5" customHeight="1">
      <c r="A384" s="76" t="s">
        <v>9941</v>
      </c>
      <c r="B384" s="74">
        <v>46085.0</v>
      </c>
      <c r="C384" s="76" t="s">
        <v>9213</v>
      </c>
      <c r="D384" s="76" t="s">
        <v>83</v>
      </c>
      <c r="E384" s="76" t="s">
        <v>125</v>
      </c>
      <c r="F384" s="76">
        <v>380.0</v>
      </c>
      <c r="G384" s="78">
        <v>46085.0</v>
      </c>
      <c r="H384" s="806">
        <v>9248.0</v>
      </c>
      <c r="I384" s="806" t="s">
        <v>11787</v>
      </c>
      <c r="J384" s="807" t="s">
        <v>11788</v>
      </c>
      <c r="K384" s="807" t="s">
        <v>11789</v>
      </c>
      <c r="L384" s="809" t="s">
        <v>11789</v>
      </c>
      <c r="M384" s="806" t="s">
        <v>11790</v>
      </c>
      <c r="N384" s="806" t="s">
        <v>11790</v>
      </c>
      <c r="O384" s="811">
        <v>45735.0</v>
      </c>
      <c r="P384" s="798">
        <v>45834.0</v>
      </c>
      <c r="Q384" s="803" t="s">
        <v>124</v>
      </c>
      <c r="R384" s="83" t="s">
        <v>9247</v>
      </c>
      <c r="S384" s="83" t="s">
        <v>9248</v>
      </c>
      <c r="T384" s="83">
        <v>1.0</v>
      </c>
      <c r="U384" s="83" t="s">
        <v>99</v>
      </c>
      <c r="V384" s="83" t="s">
        <v>145</v>
      </c>
      <c r="X384" s="83" t="s">
        <v>101</v>
      </c>
      <c r="Y384" s="83"/>
      <c r="Z384" s="74"/>
      <c r="AA384" s="166" t="s">
        <v>131</v>
      </c>
      <c r="AB384" s="76"/>
      <c r="AC384" s="83"/>
      <c r="AD384" s="76"/>
      <c r="AE384" s="760"/>
      <c r="AF384" s="88"/>
    </row>
    <row r="385" ht="22.5" customHeight="1">
      <c r="A385" s="76" t="s">
        <v>9211</v>
      </c>
      <c r="B385" s="856">
        <v>46085.0</v>
      </c>
      <c r="C385" s="76" t="s">
        <v>9213</v>
      </c>
      <c r="D385" s="76" t="s">
        <v>83</v>
      </c>
      <c r="E385" s="76" t="s">
        <v>125</v>
      </c>
      <c r="F385" s="76">
        <v>381.0</v>
      </c>
      <c r="G385" s="78">
        <v>46084.0</v>
      </c>
      <c r="H385" s="822" t="s">
        <v>3037</v>
      </c>
      <c r="I385" s="822" t="s">
        <v>3038</v>
      </c>
      <c r="J385" s="823" t="s">
        <v>3039</v>
      </c>
      <c r="K385" s="823" t="s">
        <v>3040</v>
      </c>
      <c r="L385" s="618" t="s">
        <v>3040</v>
      </c>
      <c r="M385" s="822" t="s">
        <v>3041</v>
      </c>
      <c r="N385" s="822" t="s">
        <v>3041</v>
      </c>
      <c r="O385" s="825">
        <v>46084.0</v>
      </c>
      <c r="P385" s="794">
        <v>46098.0</v>
      </c>
      <c r="Q385" s="803" t="s">
        <v>213</v>
      </c>
      <c r="R385" s="83" t="s">
        <v>9247</v>
      </c>
      <c r="S385" s="83" t="s">
        <v>9248</v>
      </c>
      <c r="T385" s="83">
        <v>1.0</v>
      </c>
      <c r="U385" s="83" t="s">
        <v>381</v>
      </c>
      <c r="V385" s="83" t="s">
        <v>145</v>
      </c>
      <c r="X385" s="83" t="s">
        <v>101</v>
      </c>
      <c r="Y385" s="83"/>
      <c r="Z385" s="74"/>
      <c r="AA385" s="166" t="s">
        <v>283</v>
      </c>
      <c r="AB385" s="801" t="s">
        <v>694</v>
      </c>
      <c r="AC385" s="83"/>
      <c r="AD385" s="76"/>
      <c r="AE385" s="760" t="s">
        <v>11795</v>
      </c>
      <c r="AF385" s="88"/>
    </row>
    <row r="386" ht="22.5" customHeight="1">
      <c r="A386" s="76" t="s">
        <v>9211</v>
      </c>
      <c r="B386" s="856">
        <v>46085.0</v>
      </c>
      <c r="C386" s="76" t="s">
        <v>9213</v>
      </c>
      <c r="D386" s="76" t="s">
        <v>83</v>
      </c>
      <c r="E386" s="76" t="s">
        <v>125</v>
      </c>
      <c r="F386" s="76">
        <v>382.0</v>
      </c>
      <c r="G386" s="78">
        <v>46085.0</v>
      </c>
      <c r="H386" s="822" t="s">
        <v>2522</v>
      </c>
      <c r="I386" s="822" t="s">
        <v>11702</v>
      </c>
      <c r="J386" s="823" t="s">
        <v>11704</v>
      </c>
      <c r="K386" s="823" t="s">
        <v>11705</v>
      </c>
      <c r="L386" s="618" t="s">
        <v>11705</v>
      </c>
      <c r="M386" s="822" t="s">
        <v>11708</v>
      </c>
      <c r="N386" s="822" t="s">
        <v>11709</v>
      </c>
      <c r="O386" s="825">
        <v>46085.0</v>
      </c>
      <c r="P386" s="794">
        <v>46099.0</v>
      </c>
      <c r="Q386" s="803" t="s">
        <v>124</v>
      </c>
      <c r="R386" s="83" t="s">
        <v>9247</v>
      </c>
      <c r="S386" s="83" t="s">
        <v>9248</v>
      </c>
      <c r="T386" s="83">
        <v>1.0</v>
      </c>
      <c r="U386" s="83" t="s">
        <v>350</v>
      </c>
      <c r="V386" s="83" t="s">
        <v>145</v>
      </c>
      <c r="X386" s="83" t="s">
        <v>101</v>
      </c>
      <c r="Y386" s="83"/>
      <c r="Z386" s="74"/>
      <c r="AA386" s="166" t="s">
        <v>283</v>
      </c>
      <c r="AB386" s="76" t="s">
        <v>392</v>
      </c>
      <c r="AC386" s="83"/>
      <c r="AD386" s="76"/>
      <c r="AE386" s="760" t="s">
        <v>11804</v>
      </c>
      <c r="AF386" s="88"/>
    </row>
    <row r="387" ht="22.5" customHeight="1">
      <c r="A387" s="76" t="s">
        <v>9211</v>
      </c>
      <c r="B387" s="856">
        <v>46086.0</v>
      </c>
      <c r="C387" s="76" t="s">
        <v>9213</v>
      </c>
      <c r="D387" s="76" t="s">
        <v>83</v>
      </c>
      <c r="E387" s="76" t="s">
        <v>125</v>
      </c>
      <c r="F387" s="76">
        <v>383.0</v>
      </c>
      <c r="G387" s="78">
        <v>46085.0</v>
      </c>
      <c r="H387" s="822" t="s">
        <v>2817</v>
      </c>
      <c r="I387" s="822" t="s">
        <v>3042</v>
      </c>
      <c r="J387" s="823" t="s">
        <v>3043</v>
      </c>
      <c r="K387" s="823" t="s">
        <v>3044</v>
      </c>
      <c r="L387" s="618" t="s">
        <v>3044</v>
      </c>
      <c r="M387" s="822" t="s">
        <v>3045</v>
      </c>
      <c r="N387" s="822" t="s">
        <v>3046</v>
      </c>
      <c r="O387" s="825">
        <v>46085.0</v>
      </c>
      <c r="P387" s="852">
        <v>46099.0</v>
      </c>
      <c r="Q387" s="803" t="s">
        <v>124</v>
      </c>
      <c r="R387" s="83" t="s">
        <v>9247</v>
      </c>
      <c r="S387" s="83" t="s">
        <v>9248</v>
      </c>
      <c r="T387" s="83">
        <v>1.0</v>
      </c>
      <c r="U387" s="83" t="s">
        <v>126</v>
      </c>
      <c r="V387" s="83" t="s">
        <v>145</v>
      </c>
      <c r="X387" s="83" t="s">
        <v>101</v>
      </c>
      <c r="Y387" s="83"/>
      <c r="Z387" s="74"/>
      <c r="AA387" s="166" t="s">
        <v>131</v>
      </c>
      <c r="AB387" s="76"/>
      <c r="AC387" s="83"/>
      <c r="AD387" s="76"/>
      <c r="AE387" s="760"/>
      <c r="AF387" s="88"/>
    </row>
    <row r="388" ht="22.5" customHeight="1">
      <c r="A388" s="76" t="s">
        <v>9211</v>
      </c>
      <c r="B388" s="856">
        <v>46086.0</v>
      </c>
      <c r="C388" s="76" t="s">
        <v>9213</v>
      </c>
      <c r="D388" s="76" t="s">
        <v>83</v>
      </c>
      <c r="E388" s="76" t="s">
        <v>125</v>
      </c>
      <c r="F388" s="76">
        <v>384.0</v>
      </c>
      <c r="G388" s="78">
        <v>46085.0</v>
      </c>
      <c r="H388" s="822" t="s">
        <v>3047</v>
      </c>
      <c r="I388" s="822" t="s">
        <v>3048</v>
      </c>
      <c r="J388" s="823" t="s">
        <v>3049</v>
      </c>
      <c r="K388" s="823" t="s">
        <v>3050</v>
      </c>
      <c r="L388" s="618" t="s">
        <v>3050</v>
      </c>
      <c r="M388" s="822" t="s">
        <v>3051</v>
      </c>
      <c r="N388" s="822" t="s">
        <v>3051</v>
      </c>
      <c r="O388" s="825">
        <v>46085.0</v>
      </c>
      <c r="P388" s="852">
        <v>46099.0</v>
      </c>
      <c r="Q388" s="803" t="s">
        <v>124</v>
      </c>
      <c r="R388" s="83" t="s">
        <v>9247</v>
      </c>
      <c r="S388" s="83" t="s">
        <v>9248</v>
      </c>
      <c r="T388" s="83">
        <v>1.0</v>
      </c>
      <c r="U388" s="83" t="s">
        <v>126</v>
      </c>
      <c r="V388" s="83" t="s">
        <v>145</v>
      </c>
      <c r="X388" s="83" t="s">
        <v>101</v>
      </c>
      <c r="Y388" s="83"/>
      <c r="Z388" s="74"/>
      <c r="AA388" s="166" t="s">
        <v>131</v>
      </c>
      <c r="AB388" s="76"/>
      <c r="AC388" s="83"/>
      <c r="AD388" s="76"/>
      <c r="AE388" s="760"/>
      <c r="AF388" s="88"/>
    </row>
    <row r="389" ht="22.5" customHeight="1">
      <c r="A389" s="76" t="s">
        <v>9837</v>
      </c>
      <c r="B389" s="856">
        <v>46086.0</v>
      </c>
      <c r="C389" s="76" t="s">
        <v>9213</v>
      </c>
      <c r="D389" s="76" t="s">
        <v>83</v>
      </c>
      <c r="E389" s="76" t="s">
        <v>125</v>
      </c>
      <c r="F389" s="76">
        <v>385.0</v>
      </c>
      <c r="G389" s="78">
        <v>46086.0</v>
      </c>
      <c r="H389" s="806">
        <v>9057.0</v>
      </c>
      <c r="I389" s="806" t="s">
        <v>11461</v>
      </c>
      <c r="J389" s="807" t="s">
        <v>11462</v>
      </c>
      <c r="K389" s="807" t="s">
        <v>11463</v>
      </c>
      <c r="L389" s="809" t="s">
        <v>11463</v>
      </c>
      <c r="M389" s="806" t="s">
        <v>11464</v>
      </c>
      <c r="N389" s="806" t="s">
        <v>11464</v>
      </c>
      <c r="O389" s="811">
        <v>45689.0</v>
      </c>
      <c r="P389" s="798">
        <v>45834.0</v>
      </c>
      <c r="Q389" s="803" t="s">
        <v>124</v>
      </c>
      <c r="R389" s="83" t="s">
        <v>9247</v>
      </c>
      <c r="S389" s="83" t="s">
        <v>9248</v>
      </c>
      <c r="T389" s="83">
        <v>0.0</v>
      </c>
      <c r="U389" s="83" t="s">
        <v>126</v>
      </c>
      <c r="V389" s="83" t="s">
        <v>292</v>
      </c>
      <c r="X389" s="83" t="s">
        <v>128</v>
      </c>
      <c r="Y389" s="83"/>
      <c r="Z389" s="74"/>
      <c r="AA389" s="166" t="s">
        <v>302</v>
      </c>
      <c r="AB389" s="76"/>
      <c r="AC389" s="83"/>
      <c r="AD389" s="76"/>
      <c r="AE389" s="760" t="s">
        <v>11823</v>
      </c>
      <c r="AF389" s="88"/>
    </row>
    <row r="390" ht="22.5" customHeight="1">
      <c r="A390" s="76" t="s">
        <v>9211</v>
      </c>
      <c r="B390" s="856">
        <v>46086.0</v>
      </c>
      <c r="C390" s="76" t="s">
        <v>9213</v>
      </c>
      <c r="D390" s="76" t="s">
        <v>83</v>
      </c>
      <c r="E390" s="76" t="s">
        <v>125</v>
      </c>
      <c r="F390" s="76">
        <v>386.0</v>
      </c>
      <c r="G390" s="78">
        <v>46086.0</v>
      </c>
      <c r="H390" s="822" t="s">
        <v>2831</v>
      </c>
      <c r="I390" s="822" t="s">
        <v>3056</v>
      </c>
      <c r="J390" s="823" t="s">
        <v>3057</v>
      </c>
      <c r="K390" s="823" t="s">
        <v>3058</v>
      </c>
      <c r="L390" s="618" t="s">
        <v>3058</v>
      </c>
      <c r="M390" s="822" t="s">
        <v>3059</v>
      </c>
      <c r="N390" s="822" t="s">
        <v>3059</v>
      </c>
      <c r="O390" s="825">
        <v>46086.0</v>
      </c>
      <c r="P390" s="852">
        <v>46100.0</v>
      </c>
      <c r="Q390" s="803" t="s">
        <v>124</v>
      </c>
      <c r="R390" s="83" t="s">
        <v>9247</v>
      </c>
      <c r="S390" s="83" t="s">
        <v>9248</v>
      </c>
      <c r="T390" s="83">
        <v>1.0</v>
      </c>
      <c r="U390" s="83" t="s">
        <v>350</v>
      </c>
      <c r="V390" s="83" t="s">
        <v>145</v>
      </c>
      <c r="X390" s="83" t="s">
        <v>101</v>
      </c>
      <c r="Y390" s="83"/>
      <c r="Z390" s="74"/>
      <c r="AA390" s="166" t="s">
        <v>283</v>
      </c>
      <c r="AB390" s="76" t="s">
        <v>694</v>
      </c>
      <c r="AC390" s="83"/>
      <c r="AD390" s="76"/>
      <c r="AE390" s="760" t="s">
        <v>11832</v>
      </c>
      <c r="AF390" s="88"/>
    </row>
    <row r="391" ht="22.5" customHeight="1">
      <c r="A391" s="76" t="s">
        <v>9941</v>
      </c>
      <c r="B391" s="856">
        <v>46086.0</v>
      </c>
      <c r="C391" s="76" t="s">
        <v>9213</v>
      </c>
      <c r="D391" s="76" t="s">
        <v>83</v>
      </c>
      <c r="E391" s="76" t="s">
        <v>125</v>
      </c>
      <c r="F391" s="76">
        <v>387.0</v>
      </c>
      <c r="G391" s="78">
        <v>46086.0</v>
      </c>
      <c r="H391" s="857">
        <v>10632.0</v>
      </c>
      <c r="I391" s="858">
        <v>17770.0</v>
      </c>
      <c r="J391" s="859" t="s">
        <v>3761</v>
      </c>
      <c r="K391" s="859" t="s">
        <v>3762</v>
      </c>
      <c r="L391" s="860" t="s">
        <v>3762</v>
      </c>
      <c r="M391" s="857">
        <v>0.0</v>
      </c>
      <c r="N391" s="857">
        <v>8.961672938E10</v>
      </c>
      <c r="O391" s="861">
        <v>46061.0</v>
      </c>
      <c r="P391" s="852">
        <v>46075.0</v>
      </c>
      <c r="Q391" s="803" t="s">
        <v>143</v>
      </c>
      <c r="R391" s="83" t="s">
        <v>9247</v>
      </c>
      <c r="S391" s="83" t="s">
        <v>9248</v>
      </c>
      <c r="T391" s="83">
        <v>1.0</v>
      </c>
      <c r="U391" s="83" t="s">
        <v>126</v>
      </c>
      <c r="V391" s="83" t="s">
        <v>145</v>
      </c>
      <c r="X391" s="83" t="s">
        <v>101</v>
      </c>
      <c r="Y391" s="83"/>
      <c r="Z391" s="74"/>
      <c r="AA391" s="166" t="s">
        <v>131</v>
      </c>
      <c r="AB391" s="76"/>
      <c r="AC391" s="83"/>
      <c r="AD391" s="76"/>
      <c r="AE391" s="760"/>
      <c r="AF391" s="88"/>
    </row>
    <row r="392" ht="22.5" customHeight="1">
      <c r="A392" s="76" t="s">
        <v>9941</v>
      </c>
      <c r="B392" s="856">
        <v>46086.0</v>
      </c>
      <c r="C392" s="76" t="s">
        <v>9213</v>
      </c>
      <c r="D392" s="76" t="s">
        <v>83</v>
      </c>
      <c r="E392" s="76" t="s">
        <v>125</v>
      </c>
      <c r="F392" s="76">
        <v>388.0</v>
      </c>
      <c r="G392" s="78">
        <v>46086.0</v>
      </c>
      <c r="H392" s="857">
        <v>402.0</v>
      </c>
      <c r="I392" s="858">
        <v>576.0</v>
      </c>
      <c r="J392" s="859" t="s">
        <v>11837</v>
      </c>
      <c r="K392" s="859" t="s">
        <v>11838</v>
      </c>
      <c r="L392" s="860" t="s">
        <v>11838</v>
      </c>
      <c r="M392" s="857">
        <v>81.0</v>
      </c>
      <c r="N392" s="857">
        <v>8.0</v>
      </c>
      <c r="O392" s="861">
        <v>44323.0</v>
      </c>
      <c r="P392" s="852">
        <v>44276.0</v>
      </c>
      <c r="Q392" s="803" t="s">
        <v>124</v>
      </c>
      <c r="R392" s="83" t="s">
        <v>9247</v>
      </c>
      <c r="S392" s="83" t="s">
        <v>9248</v>
      </c>
      <c r="T392" s="83">
        <v>0.0</v>
      </c>
      <c r="U392" s="83" t="s">
        <v>251</v>
      </c>
      <c r="V392" s="83" t="s">
        <v>127</v>
      </c>
      <c r="X392" s="83" t="s">
        <v>128</v>
      </c>
      <c r="Y392" s="83"/>
      <c r="Z392" s="74"/>
      <c r="AA392" s="166" t="s">
        <v>131</v>
      </c>
      <c r="AB392" s="76"/>
      <c r="AC392" s="83"/>
      <c r="AD392" s="76"/>
      <c r="AE392" s="760" t="s">
        <v>11839</v>
      </c>
      <c r="AF392" s="88"/>
    </row>
    <row r="393" ht="22.5" customHeight="1">
      <c r="A393" s="76" t="s">
        <v>9941</v>
      </c>
      <c r="B393" s="856">
        <v>46086.0</v>
      </c>
      <c r="C393" s="76" t="s">
        <v>9213</v>
      </c>
      <c r="D393" s="76" t="s">
        <v>83</v>
      </c>
      <c r="E393" s="76" t="s">
        <v>125</v>
      </c>
      <c r="F393" s="76">
        <v>389.0</v>
      </c>
      <c r="G393" s="78">
        <v>46086.0</v>
      </c>
      <c r="H393" s="857">
        <v>669.0</v>
      </c>
      <c r="I393" s="858">
        <v>893.0</v>
      </c>
      <c r="J393" s="859" t="s">
        <v>11840</v>
      </c>
      <c r="K393" s="859" t="s">
        <v>11842</v>
      </c>
      <c r="L393" s="860" t="s">
        <v>11842</v>
      </c>
      <c r="M393" s="857">
        <v>898.0</v>
      </c>
      <c r="N393" s="857">
        <v>89536.0</v>
      </c>
      <c r="O393" s="861">
        <v>44337.0</v>
      </c>
      <c r="P393" s="852">
        <v>45834.0</v>
      </c>
      <c r="Q393" s="803" t="s">
        <v>124</v>
      </c>
      <c r="R393" s="83" t="s">
        <v>9247</v>
      </c>
      <c r="S393" s="83" t="s">
        <v>9248</v>
      </c>
      <c r="T393" s="83">
        <v>0.0</v>
      </c>
      <c r="U393" s="83" t="s">
        <v>251</v>
      </c>
      <c r="V393" s="83" t="s">
        <v>127</v>
      </c>
      <c r="X393" s="83" t="s">
        <v>128</v>
      </c>
      <c r="Y393" s="83"/>
      <c r="Z393" s="74"/>
      <c r="AA393" s="166" t="s">
        <v>131</v>
      </c>
      <c r="AB393" s="76"/>
      <c r="AC393" s="83"/>
      <c r="AD393" s="76"/>
      <c r="AE393" s="760" t="s">
        <v>11839</v>
      </c>
      <c r="AF393" s="88"/>
    </row>
    <row r="394" ht="22.5" customHeight="1">
      <c r="A394" s="76" t="s">
        <v>9941</v>
      </c>
      <c r="B394" s="856">
        <v>46086.0</v>
      </c>
      <c r="C394" s="76" t="s">
        <v>9213</v>
      </c>
      <c r="D394" s="76" t="s">
        <v>83</v>
      </c>
      <c r="E394" s="76" t="s">
        <v>125</v>
      </c>
      <c r="F394" s="76">
        <v>390.0</v>
      </c>
      <c r="G394" s="78">
        <v>46086.0</v>
      </c>
      <c r="H394" s="857">
        <v>10257.0</v>
      </c>
      <c r="I394" s="862">
        <v>17059.0</v>
      </c>
      <c r="J394" s="859" t="s">
        <v>9883</v>
      </c>
      <c r="K394" s="859" t="s">
        <v>9884</v>
      </c>
      <c r="L394" s="860" t="s">
        <v>9884</v>
      </c>
      <c r="M394" s="857">
        <v>984.0</v>
      </c>
      <c r="N394" s="857">
        <v>8.21976552E10</v>
      </c>
      <c r="O394" s="861">
        <v>45996.0</v>
      </c>
      <c r="P394" s="852">
        <v>46010.0</v>
      </c>
      <c r="Q394" s="803" t="s">
        <v>124</v>
      </c>
      <c r="R394" s="83" t="s">
        <v>9247</v>
      </c>
      <c r="S394" s="83" t="s">
        <v>9248</v>
      </c>
      <c r="T394" s="83">
        <v>1.0</v>
      </c>
      <c r="U394" s="83" t="s">
        <v>126</v>
      </c>
      <c r="V394" s="83" t="s">
        <v>195</v>
      </c>
      <c r="X394" s="83" t="s">
        <v>128</v>
      </c>
      <c r="Y394" s="83"/>
      <c r="Z394" s="74"/>
      <c r="AA394" s="166" t="s">
        <v>131</v>
      </c>
      <c r="AB394" s="76"/>
      <c r="AC394" s="83"/>
      <c r="AD394" s="76"/>
      <c r="AE394" s="760"/>
      <c r="AF394" s="88"/>
    </row>
    <row r="395" ht="22.5" customHeight="1">
      <c r="A395" s="76" t="s">
        <v>9941</v>
      </c>
      <c r="B395" s="856">
        <v>46086.0</v>
      </c>
      <c r="C395" s="76" t="s">
        <v>9213</v>
      </c>
      <c r="D395" s="76" t="s">
        <v>83</v>
      </c>
      <c r="E395" s="76" t="s">
        <v>125</v>
      </c>
      <c r="F395" s="76">
        <v>391.0</v>
      </c>
      <c r="G395" s="78">
        <v>46086.0</v>
      </c>
      <c r="H395" s="857">
        <v>556.0</v>
      </c>
      <c r="I395" s="858">
        <v>745.0</v>
      </c>
      <c r="J395" s="859" t="s">
        <v>11843</v>
      </c>
      <c r="K395" s="859" t="s">
        <v>11844</v>
      </c>
      <c r="L395" s="860" t="s">
        <v>10563</v>
      </c>
      <c r="M395" s="857">
        <v>7414956.0</v>
      </c>
      <c r="N395" s="857">
        <v>7414956.0</v>
      </c>
      <c r="O395" s="861">
        <v>44332.0</v>
      </c>
      <c r="P395" s="852">
        <v>45834.0</v>
      </c>
      <c r="Q395" s="803" t="s">
        <v>135</v>
      </c>
      <c r="R395" s="83" t="s">
        <v>9247</v>
      </c>
      <c r="S395" s="83" t="s">
        <v>9248</v>
      </c>
      <c r="T395" s="83">
        <v>0.0</v>
      </c>
      <c r="U395" s="83" t="s">
        <v>251</v>
      </c>
      <c r="V395" s="83" t="s">
        <v>127</v>
      </c>
      <c r="X395" s="83" t="s">
        <v>128</v>
      </c>
      <c r="Y395" s="83"/>
      <c r="Z395" s="74"/>
      <c r="AA395" s="166" t="s">
        <v>131</v>
      </c>
      <c r="AB395" s="76"/>
      <c r="AC395" s="83"/>
      <c r="AD395" s="76"/>
      <c r="AE395" s="760" t="s">
        <v>11839</v>
      </c>
      <c r="AF395" s="88"/>
    </row>
    <row r="396" ht="22.5" customHeight="1">
      <c r="A396" s="76" t="s">
        <v>9941</v>
      </c>
      <c r="B396" s="856">
        <v>46086.0</v>
      </c>
      <c r="C396" s="76" t="s">
        <v>9213</v>
      </c>
      <c r="D396" s="76" t="s">
        <v>83</v>
      </c>
      <c r="E396" s="76" t="s">
        <v>125</v>
      </c>
      <c r="F396" s="76">
        <v>392.0</v>
      </c>
      <c r="G396" s="78">
        <v>46086.0</v>
      </c>
      <c r="H396" s="857">
        <v>676.0</v>
      </c>
      <c r="I396" s="863"/>
      <c r="J396" s="859" t="s">
        <v>11845</v>
      </c>
      <c r="K396" s="859" t="s">
        <v>11846</v>
      </c>
      <c r="L396" s="860" t="s">
        <v>11846</v>
      </c>
      <c r="M396" s="857">
        <v>6.1879446E7</v>
      </c>
      <c r="N396" s="857">
        <v>6.48494654E8</v>
      </c>
      <c r="O396" s="861">
        <v>44338.0</v>
      </c>
      <c r="P396" s="852">
        <v>45834.0</v>
      </c>
      <c r="Q396" s="803" t="s">
        <v>124</v>
      </c>
      <c r="R396" s="83" t="s">
        <v>9247</v>
      </c>
      <c r="S396" s="83" t="s">
        <v>9248</v>
      </c>
      <c r="T396" s="83">
        <v>0.0</v>
      </c>
      <c r="U396" s="83" t="s">
        <v>251</v>
      </c>
      <c r="V396" s="83" t="s">
        <v>127</v>
      </c>
      <c r="X396" s="83" t="s">
        <v>128</v>
      </c>
      <c r="Y396" s="83"/>
      <c r="Z396" s="74"/>
      <c r="AA396" s="166" t="s">
        <v>131</v>
      </c>
      <c r="AB396" s="76"/>
      <c r="AC396" s="83"/>
      <c r="AD396" s="76"/>
      <c r="AE396" s="760" t="s">
        <v>11839</v>
      </c>
      <c r="AF396" s="88"/>
    </row>
    <row r="397" ht="22.5" customHeight="1">
      <c r="A397" s="76" t="s">
        <v>9941</v>
      </c>
      <c r="B397" s="856">
        <v>46086.0</v>
      </c>
      <c r="C397" s="76" t="s">
        <v>9213</v>
      </c>
      <c r="D397" s="76" t="s">
        <v>83</v>
      </c>
      <c r="E397" s="76" t="s">
        <v>125</v>
      </c>
      <c r="F397" s="76">
        <v>393.0</v>
      </c>
      <c r="G397" s="78">
        <v>46086.0</v>
      </c>
      <c r="H397" s="857">
        <v>10684.0</v>
      </c>
      <c r="I397" s="858">
        <v>17859.0</v>
      </c>
      <c r="J397" s="859" t="s">
        <v>11851</v>
      </c>
      <c r="K397" s="859" t="s">
        <v>11852</v>
      </c>
      <c r="L397" s="860" t="s">
        <v>11852</v>
      </c>
      <c r="M397" s="857">
        <v>7.5374135E7</v>
      </c>
      <c r="N397" s="857">
        <v>7.5374136E7</v>
      </c>
      <c r="O397" s="861">
        <v>46069.0</v>
      </c>
      <c r="P397" s="852">
        <v>46083.0</v>
      </c>
      <c r="Q397" s="803" t="s">
        <v>124</v>
      </c>
      <c r="R397" s="83" t="s">
        <v>9247</v>
      </c>
      <c r="S397" s="83" t="s">
        <v>9248</v>
      </c>
      <c r="T397" s="83">
        <v>0.0</v>
      </c>
      <c r="U397" s="83" t="s">
        <v>251</v>
      </c>
      <c r="V397" s="83" t="s">
        <v>127</v>
      </c>
      <c r="X397" s="83" t="s">
        <v>128</v>
      </c>
      <c r="Y397" s="83"/>
      <c r="Z397" s="74"/>
      <c r="AA397" s="166" t="s">
        <v>131</v>
      </c>
      <c r="AB397" s="76"/>
      <c r="AC397" s="83"/>
      <c r="AD397" s="76"/>
      <c r="AE397" s="760" t="s">
        <v>11839</v>
      </c>
      <c r="AF397" s="88"/>
    </row>
    <row r="398" ht="22.5" customHeight="1">
      <c r="A398" s="76" t="s">
        <v>9941</v>
      </c>
      <c r="B398" s="856">
        <v>46086.0</v>
      </c>
      <c r="C398" s="76" t="s">
        <v>9213</v>
      </c>
      <c r="D398" s="76" t="s">
        <v>83</v>
      </c>
      <c r="E398" s="76" t="s">
        <v>125</v>
      </c>
      <c r="F398" s="76">
        <v>394.0</v>
      </c>
      <c r="G398" s="78">
        <v>46086.0</v>
      </c>
      <c r="H398" s="857">
        <v>657.0</v>
      </c>
      <c r="I398" s="863"/>
      <c r="J398" s="859" t="s">
        <v>11857</v>
      </c>
      <c r="K398" s="859" t="s">
        <v>11858</v>
      </c>
      <c r="L398" s="860" t="s">
        <v>11858</v>
      </c>
      <c r="M398" s="857">
        <v>8.4545244E7</v>
      </c>
      <c r="N398" s="857">
        <v>7.87575754E8</v>
      </c>
      <c r="O398" s="861">
        <v>44337.0</v>
      </c>
      <c r="P398" s="852">
        <v>45834.0</v>
      </c>
      <c r="Q398" s="803" t="s">
        <v>124</v>
      </c>
      <c r="R398" s="83" t="s">
        <v>9247</v>
      </c>
      <c r="S398" s="83" t="s">
        <v>9248</v>
      </c>
      <c r="T398" s="83">
        <v>0.0</v>
      </c>
      <c r="U398" s="83" t="s">
        <v>251</v>
      </c>
      <c r="V398" s="83" t="s">
        <v>127</v>
      </c>
      <c r="X398" s="83" t="s">
        <v>128</v>
      </c>
      <c r="Y398" s="83"/>
      <c r="Z398" s="74"/>
      <c r="AA398" s="166" t="s">
        <v>131</v>
      </c>
      <c r="AB398" s="76"/>
      <c r="AC398" s="83"/>
      <c r="AD398" s="76"/>
      <c r="AE398" s="760"/>
      <c r="AF398" s="88"/>
    </row>
    <row r="399" ht="22.5" customHeight="1">
      <c r="A399" s="76" t="s">
        <v>9941</v>
      </c>
      <c r="B399" s="856">
        <v>46086.0</v>
      </c>
      <c r="C399" s="76" t="s">
        <v>9213</v>
      </c>
      <c r="D399" s="76" t="s">
        <v>83</v>
      </c>
      <c r="E399" s="76" t="s">
        <v>125</v>
      </c>
      <c r="F399" s="76">
        <v>395.0</v>
      </c>
      <c r="G399" s="78">
        <v>46086.0</v>
      </c>
      <c r="H399" s="857">
        <v>9965.0</v>
      </c>
      <c r="I399" s="858">
        <v>16594.0</v>
      </c>
      <c r="J399" s="859" t="s">
        <v>7765</v>
      </c>
      <c r="K399" s="859" t="s">
        <v>6460</v>
      </c>
      <c r="L399" s="860" t="s">
        <v>6460</v>
      </c>
      <c r="M399" s="857">
        <v>8.5104452E7</v>
      </c>
      <c r="N399" s="857">
        <v>8.7742241144E10</v>
      </c>
      <c r="O399" s="861">
        <v>45944.0</v>
      </c>
      <c r="P399" s="852">
        <v>45958.0</v>
      </c>
      <c r="Q399" s="803" t="s">
        <v>213</v>
      </c>
      <c r="R399" s="83" t="s">
        <v>9247</v>
      </c>
      <c r="S399" s="83" t="s">
        <v>9248</v>
      </c>
      <c r="T399" s="83">
        <v>1.0</v>
      </c>
      <c r="U399" s="83" t="s">
        <v>126</v>
      </c>
      <c r="V399" s="83" t="s">
        <v>145</v>
      </c>
      <c r="X399" s="83" t="s">
        <v>101</v>
      </c>
      <c r="Y399" s="83"/>
      <c r="Z399" s="74"/>
      <c r="AA399" s="166" t="s">
        <v>131</v>
      </c>
      <c r="AB399" s="76"/>
      <c r="AC399" s="83"/>
      <c r="AD399" s="76"/>
      <c r="AE399" s="760"/>
      <c r="AF399" s="88"/>
    </row>
    <row r="400" ht="22.5" customHeight="1">
      <c r="A400" s="76" t="s">
        <v>9941</v>
      </c>
      <c r="B400" s="856">
        <v>46086.0</v>
      </c>
      <c r="C400" s="76" t="s">
        <v>9213</v>
      </c>
      <c r="D400" s="76" t="s">
        <v>83</v>
      </c>
      <c r="E400" s="76" t="s">
        <v>125</v>
      </c>
      <c r="F400" s="76">
        <v>396.0</v>
      </c>
      <c r="G400" s="78">
        <v>46086.0</v>
      </c>
      <c r="H400" s="857">
        <v>539.0</v>
      </c>
      <c r="I400" s="858">
        <v>727.0</v>
      </c>
      <c r="J400" s="859" t="s">
        <v>11865</v>
      </c>
      <c r="K400" s="859" t="s">
        <v>11866</v>
      </c>
      <c r="L400" s="860" t="s">
        <v>11866</v>
      </c>
      <c r="M400" s="857">
        <v>1.54649655E8</v>
      </c>
      <c r="N400" s="857">
        <v>8.4664845E7</v>
      </c>
      <c r="O400" s="861">
        <v>44331.0</v>
      </c>
      <c r="P400" s="852"/>
      <c r="Q400" s="803" t="s">
        <v>124</v>
      </c>
      <c r="R400" s="83" t="s">
        <v>9247</v>
      </c>
      <c r="S400" s="83" t="s">
        <v>9248</v>
      </c>
      <c r="T400" s="83">
        <v>0.0</v>
      </c>
      <c r="U400" s="83" t="s">
        <v>251</v>
      </c>
      <c r="V400" s="83" t="s">
        <v>127</v>
      </c>
      <c r="X400" s="83" t="s">
        <v>128</v>
      </c>
      <c r="Y400" s="83"/>
      <c r="Z400" s="74"/>
      <c r="AA400" s="166" t="s">
        <v>131</v>
      </c>
      <c r="AB400" s="76"/>
      <c r="AC400" s="83"/>
      <c r="AD400" s="76"/>
      <c r="AE400" s="760"/>
      <c r="AF400" s="88"/>
    </row>
    <row r="401" ht="22.5" customHeight="1">
      <c r="A401" s="76" t="s">
        <v>9941</v>
      </c>
      <c r="B401" s="856">
        <v>46086.0</v>
      </c>
      <c r="C401" s="76" t="s">
        <v>9213</v>
      </c>
      <c r="D401" s="76" t="s">
        <v>83</v>
      </c>
      <c r="E401" s="76" t="s">
        <v>125</v>
      </c>
      <c r="F401" s="76">
        <v>397.0</v>
      </c>
      <c r="G401" s="78">
        <v>46086.0</v>
      </c>
      <c r="H401" s="857">
        <v>8818.0</v>
      </c>
      <c r="I401" s="858">
        <v>14040.0</v>
      </c>
      <c r="J401" s="859" t="s">
        <v>11868</v>
      </c>
      <c r="K401" s="859" t="s">
        <v>11869</v>
      </c>
      <c r="L401" s="860" t="s">
        <v>11869</v>
      </c>
      <c r="M401" s="857">
        <v>8.11123178E8</v>
      </c>
      <c r="N401" s="857">
        <v>8.11123178E9</v>
      </c>
      <c r="O401" s="861">
        <v>45632.0</v>
      </c>
      <c r="P401" s="852">
        <v>45834.0</v>
      </c>
      <c r="Q401" s="803" t="s">
        <v>124</v>
      </c>
      <c r="R401" s="83" t="s">
        <v>9247</v>
      </c>
      <c r="S401" s="83" t="s">
        <v>9248</v>
      </c>
      <c r="T401" s="83">
        <v>1.0</v>
      </c>
      <c r="U401" s="83" t="s">
        <v>126</v>
      </c>
      <c r="V401" s="83" t="s">
        <v>145</v>
      </c>
      <c r="X401" s="83" t="s">
        <v>101</v>
      </c>
      <c r="Y401" s="83"/>
      <c r="Z401" s="74"/>
      <c r="AA401" s="166" t="s">
        <v>131</v>
      </c>
      <c r="AB401" s="76"/>
      <c r="AC401" s="83"/>
      <c r="AD401" s="76"/>
      <c r="AE401" s="760"/>
      <c r="AF401" s="88"/>
    </row>
    <row r="402" ht="22.5" customHeight="1">
      <c r="A402" s="76" t="s">
        <v>9941</v>
      </c>
      <c r="B402" s="856">
        <v>46086.0</v>
      </c>
      <c r="C402" s="76" t="s">
        <v>9213</v>
      </c>
      <c r="D402" s="76" t="s">
        <v>83</v>
      </c>
      <c r="E402" s="76" t="s">
        <v>125</v>
      </c>
      <c r="F402" s="76">
        <v>398.0</v>
      </c>
      <c r="G402" s="78">
        <v>46086.0</v>
      </c>
      <c r="H402" s="857">
        <v>8010.0</v>
      </c>
      <c r="I402" s="858">
        <v>12367.0</v>
      </c>
      <c r="J402" s="859" t="s">
        <v>11870</v>
      </c>
      <c r="K402" s="859" t="s">
        <v>11870</v>
      </c>
      <c r="L402" s="860" t="s">
        <v>11870</v>
      </c>
      <c r="M402" s="857">
        <v>8.11185165E8</v>
      </c>
      <c r="N402" s="864"/>
      <c r="O402" s="861">
        <v>45450.0</v>
      </c>
      <c r="P402" s="852">
        <v>45834.0</v>
      </c>
      <c r="Q402" s="803" t="s">
        <v>143</v>
      </c>
      <c r="R402" s="83" t="s">
        <v>9247</v>
      </c>
      <c r="S402" s="83" t="s">
        <v>9248</v>
      </c>
      <c r="T402" s="83">
        <v>0.0</v>
      </c>
      <c r="U402" s="83" t="s">
        <v>251</v>
      </c>
      <c r="V402" s="83" t="s">
        <v>127</v>
      </c>
      <c r="X402" s="83" t="s">
        <v>128</v>
      </c>
      <c r="Y402" s="83"/>
      <c r="Z402" s="74"/>
      <c r="AA402" s="166" t="s">
        <v>131</v>
      </c>
      <c r="AB402" s="76"/>
      <c r="AC402" s="83"/>
      <c r="AD402" s="76"/>
      <c r="AE402" s="760"/>
      <c r="AF402" s="88"/>
    </row>
    <row r="403" ht="22.5" customHeight="1">
      <c r="A403" s="76" t="s">
        <v>9941</v>
      </c>
      <c r="B403" s="856">
        <v>46086.0</v>
      </c>
      <c r="C403" s="76" t="s">
        <v>9213</v>
      </c>
      <c r="D403" s="76" t="s">
        <v>83</v>
      </c>
      <c r="E403" s="76" t="s">
        <v>125</v>
      </c>
      <c r="F403" s="76">
        <v>399.0</v>
      </c>
      <c r="G403" s="78">
        <v>46086.0</v>
      </c>
      <c r="H403" s="857">
        <v>7986.0</v>
      </c>
      <c r="I403" s="858">
        <v>12324.0</v>
      </c>
      <c r="J403" s="859" t="s">
        <v>11871</v>
      </c>
      <c r="K403" s="859" t="s">
        <v>11872</v>
      </c>
      <c r="L403" s="860" t="s">
        <v>11872</v>
      </c>
      <c r="M403" s="857">
        <v>8.11269327E8</v>
      </c>
      <c r="N403" s="864"/>
      <c r="O403" s="861">
        <v>45446.0</v>
      </c>
      <c r="P403" s="852">
        <v>45834.0</v>
      </c>
      <c r="Q403" s="803" t="s">
        <v>124</v>
      </c>
      <c r="R403" s="83" t="s">
        <v>9247</v>
      </c>
      <c r="S403" s="83" t="s">
        <v>9248</v>
      </c>
      <c r="T403" s="83">
        <v>1.0</v>
      </c>
      <c r="U403" s="83" t="s">
        <v>126</v>
      </c>
      <c r="V403" s="83" t="s">
        <v>145</v>
      </c>
      <c r="X403" s="83" t="s">
        <v>101</v>
      </c>
      <c r="Y403" s="83"/>
      <c r="Z403" s="74"/>
      <c r="AA403" s="166" t="s">
        <v>131</v>
      </c>
      <c r="AB403" s="76"/>
      <c r="AC403" s="83"/>
      <c r="AD403" s="76"/>
      <c r="AE403" s="760"/>
      <c r="AF403" s="88"/>
    </row>
    <row r="404" ht="22.5" customHeight="1">
      <c r="A404" s="76" t="s">
        <v>9941</v>
      </c>
      <c r="B404" s="856">
        <v>46086.0</v>
      </c>
      <c r="C404" s="76" t="s">
        <v>9213</v>
      </c>
      <c r="D404" s="76" t="s">
        <v>83</v>
      </c>
      <c r="E404" s="76" t="s">
        <v>125</v>
      </c>
      <c r="F404" s="76">
        <v>400.0</v>
      </c>
      <c r="G404" s="78">
        <v>46086.0</v>
      </c>
      <c r="H404" s="857">
        <v>7025.0</v>
      </c>
      <c r="I404" s="858">
        <v>10471.0</v>
      </c>
      <c r="J404" s="859" t="s">
        <v>11873</v>
      </c>
      <c r="K404" s="859" t="s">
        <v>11874</v>
      </c>
      <c r="L404" s="860" t="s">
        <v>11874</v>
      </c>
      <c r="M404" s="857">
        <v>8.11400215E8</v>
      </c>
      <c r="N404" s="857">
        <v>8.2262697556E10</v>
      </c>
      <c r="O404" s="861">
        <v>45223.0</v>
      </c>
      <c r="P404" s="852" t="s">
        <v>11875</v>
      </c>
      <c r="Q404" s="803" t="s">
        <v>143</v>
      </c>
      <c r="R404" s="83" t="s">
        <v>9247</v>
      </c>
      <c r="S404" s="83" t="s">
        <v>9248</v>
      </c>
      <c r="T404" s="83">
        <v>1.0</v>
      </c>
      <c r="U404" s="83" t="s">
        <v>126</v>
      </c>
      <c r="V404" s="83" t="s">
        <v>145</v>
      </c>
      <c r="X404" s="83" t="s">
        <v>101</v>
      </c>
      <c r="Y404" s="83"/>
      <c r="Z404" s="74"/>
      <c r="AA404" s="166" t="s">
        <v>131</v>
      </c>
      <c r="AB404" s="76"/>
      <c r="AC404" s="83"/>
      <c r="AD404" s="76"/>
      <c r="AE404" s="760"/>
      <c r="AF404" s="88"/>
    </row>
    <row r="405" ht="22.5" customHeight="1">
      <c r="A405" s="76" t="s">
        <v>9941</v>
      </c>
      <c r="B405" s="856">
        <v>46086.0</v>
      </c>
      <c r="C405" s="76" t="s">
        <v>9213</v>
      </c>
      <c r="D405" s="76" t="s">
        <v>83</v>
      </c>
      <c r="E405" s="76" t="s">
        <v>125</v>
      </c>
      <c r="F405" s="76">
        <v>401.0</v>
      </c>
      <c r="G405" s="78">
        <v>46086.0</v>
      </c>
      <c r="H405" s="857">
        <v>6951.0</v>
      </c>
      <c r="I405" s="858">
        <v>10340.0</v>
      </c>
      <c r="J405" s="859" t="s">
        <v>11877</v>
      </c>
      <c r="K405" s="859" t="s">
        <v>11878</v>
      </c>
      <c r="L405" s="860" t="s">
        <v>11878</v>
      </c>
      <c r="M405" s="857">
        <v>8.11524689E8</v>
      </c>
      <c r="N405" s="857">
        <v>8.11524689E8</v>
      </c>
      <c r="O405" s="861">
        <v>45203.0</v>
      </c>
      <c r="P405" s="852">
        <v>45834.0</v>
      </c>
      <c r="Q405" s="803" t="s">
        <v>124</v>
      </c>
      <c r="R405" s="83" t="s">
        <v>9247</v>
      </c>
      <c r="S405" s="83" t="s">
        <v>9248</v>
      </c>
      <c r="T405" s="83">
        <v>1.0</v>
      </c>
      <c r="U405" s="83" t="s">
        <v>126</v>
      </c>
      <c r="V405" s="83" t="s">
        <v>145</v>
      </c>
      <c r="X405" s="83" t="s">
        <v>101</v>
      </c>
      <c r="Y405" s="83"/>
      <c r="Z405" s="74"/>
      <c r="AA405" s="166" t="s">
        <v>131</v>
      </c>
      <c r="AB405" s="76"/>
      <c r="AC405" s="83"/>
      <c r="AD405" s="76"/>
      <c r="AE405" s="760"/>
      <c r="AF405" s="88"/>
    </row>
    <row r="406" ht="22.5" customHeight="1">
      <c r="A406" s="76" t="s">
        <v>9941</v>
      </c>
      <c r="B406" s="856">
        <v>46086.0</v>
      </c>
      <c r="C406" s="76" t="s">
        <v>9213</v>
      </c>
      <c r="D406" s="76" t="s">
        <v>83</v>
      </c>
      <c r="E406" s="76" t="s">
        <v>125</v>
      </c>
      <c r="F406" s="76">
        <v>402.0</v>
      </c>
      <c r="G406" s="78">
        <v>46086.0</v>
      </c>
      <c r="H406" s="857">
        <v>8284.0</v>
      </c>
      <c r="I406" s="858">
        <v>12941.0</v>
      </c>
      <c r="J406" s="859" t="s">
        <v>11879</v>
      </c>
      <c r="K406" s="859" t="s">
        <v>11880</v>
      </c>
      <c r="L406" s="860" t="s">
        <v>11880</v>
      </c>
      <c r="M406" s="857">
        <v>8.11706333E8</v>
      </c>
      <c r="N406" s="857">
        <v>8.11706333E8</v>
      </c>
      <c r="O406" s="861">
        <v>45506.0</v>
      </c>
      <c r="P406" s="852">
        <v>45834.0</v>
      </c>
      <c r="Q406" s="803" t="s">
        <v>143</v>
      </c>
      <c r="R406" s="83" t="s">
        <v>9247</v>
      </c>
      <c r="S406" s="83" t="s">
        <v>9248</v>
      </c>
      <c r="T406" s="83">
        <v>0.0</v>
      </c>
      <c r="U406" s="83" t="s">
        <v>251</v>
      </c>
      <c r="V406" s="83" t="s">
        <v>127</v>
      </c>
      <c r="X406" s="83" t="s">
        <v>128</v>
      </c>
      <c r="Y406" s="83"/>
      <c r="Z406" s="74"/>
      <c r="AA406" s="166" t="s">
        <v>131</v>
      </c>
      <c r="AB406" s="76"/>
      <c r="AC406" s="83"/>
      <c r="AD406" s="76"/>
      <c r="AE406" s="760"/>
      <c r="AF406" s="88"/>
    </row>
    <row r="407" ht="22.5" customHeight="1">
      <c r="A407" s="76" t="s">
        <v>9941</v>
      </c>
      <c r="B407" s="856">
        <v>46086.0</v>
      </c>
      <c r="C407" s="76" t="s">
        <v>9213</v>
      </c>
      <c r="D407" s="76" t="s">
        <v>83</v>
      </c>
      <c r="E407" s="76" t="s">
        <v>125</v>
      </c>
      <c r="F407" s="76">
        <v>403.0</v>
      </c>
      <c r="G407" s="78">
        <v>46086.0</v>
      </c>
      <c r="H407" s="857">
        <v>7560.0</v>
      </c>
      <c r="I407" s="858">
        <v>11506.0</v>
      </c>
      <c r="J407" s="859" t="s">
        <v>5851</v>
      </c>
      <c r="K407" s="859" t="s">
        <v>5852</v>
      </c>
      <c r="L407" s="860" t="s">
        <v>5852</v>
      </c>
      <c r="M407" s="857">
        <v>8.11832527E8</v>
      </c>
      <c r="N407" s="864"/>
      <c r="O407" s="861">
        <v>45355.0</v>
      </c>
      <c r="P407" s="852">
        <v>45834.0</v>
      </c>
      <c r="Q407" s="803" t="s">
        <v>213</v>
      </c>
      <c r="R407" s="83" t="s">
        <v>9247</v>
      </c>
      <c r="S407" s="83" t="s">
        <v>9248</v>
      </c>
      <c r="T407" s="83">
        <v>1.0</v>
      </c>
      <c r="U407" s="83" t="s">
        <v>126</v>
      </c>
      <c r="V407" s="83" t="s">
        <v>145</v>
      </c>
      <c r="X407" s="83" t="s">
        <v>101</v>
      </c>
      <c r="Y407" s="83"/>
      <c r="Z407" s="74"/>
      <c r="AA407" s="166" t="s">
        <v>131</v>
      </c>
      <c r="AB407" s="76"/>
      <c r="AC407" s="83"/>
      <c r="AD407" s="76"/>
      <c r="AE407" s="760"/>
      <c r="AF407" s="88"/>
    </row>
    <row r="408" ht="22.5" customHeight="1">
      <c r="A408" s="76" t="s">
        <v>9941</v>
      </c>
      <c r="B408" s="856">
        <v>46086.0</v>
      </c>
      <c r="C408" s="76" t="s">
        <v>9213</v>
      </c>
      <c r="D408" s="76" t="s">
        <v>83</v>
      </c>
      <c r="E408" s="76" t="s">
        <v>125</v>
      </c>
      <c r="F408" s="76">
        <v>404.0</v>
      </c>
      <c r="G408" s="78">
        <v>46086.0</v>
      </c>
      <c r="H408" s="857">
        <v>8488.0</v>
      </c>
      <c r="I408" s="858">
        <v>13364.0</v>
      </c>
      <c r="J408" s="859" t="s">
        <v>11881</v>
      </c>
      <c r="K408" s="859" t="s">
        <v>11882</v>
      </c>
      <c r="L408" s="860" t="s">
        <v>11882</v>
      </c>
      <c r="M408" s="857">
        <v>8.11982888E8</v>
      </c>
      <c r="N408" s="857">
        <v>8.989080888E9</v>
      </c>
      <c r="O408" s="861">
        <v>45556.0</v>
      </c>
      <c r="P408" s="852">
        <v>45834.0</v>
      </c>
      <c r="Q408" s="803" t="s">
        <v>124</v>
      </c>
      <c r="R408" s="83" t="s">
        <v>9247</v>
      </c>
      <c r="S408" s="83" t="s">
        <v>9248</v>
      </c>
      <c r="T408" s="83">
        <v>1.0</v>
      </c>
      <c r="U408" s="83" t="s">
        <v>126</v>
      </c>
      <c r="V408" s="83" t="s">
        <v>145</v>
      </c>
      <c r="X408" s="83" t="s">
        <v>101</v>
      </c>
      <c r="Y408" s="83"/>
      <c r="Z408" s="74"/>
      <c r="AA408" s="166" t="s">
        <v>131</v>
      </c>
      <c r="AB408" s="76"/>
      <c r="AC408" s="83"/>
      <c r="AD408" s="76"/>
      <c r="AE408" s="760"/>
      <c r="AF408" s="88"/>
    </row>
    <row r="409" ht="22.5" customHeight="1">
      <c r="A409" s="76" t="s">
        <v>9941</v>
      </c>
      <c r="B409" s="856">
        <v>46086.0</v>
      </c>
      <c r="C409" s="76" t="s">
        <v>9213</v>
      </c>
      <c r="D409" s="76" t="s">
        <v>83</v>
      </c>
      <c r="E409" s="76" t="s">
        <v>125</v>
      </c>
      <c r="F409" s="76">
        <v>405.0</v>
      </c>
      <c r="G409" s="78">
        <v>46086.0</v>
      </c>
      <c r="H409" s="857">
        <v>9867.0</v>
      </c>
      <c r="I409" s="858">
        <v>16405.0</v>
      </c>
      <c r="J409" s="859" t="s">
        <v>11883</v>
      </c>
      <c r="K409" s="859" t="s">
        <v>11884</v>
      </c>
      <c r="L409" s="860" t="s">
        <v>11884</v>
      </c>
      <c r="M409" s="857">
        <v>8.16307218E8</v>
      </c>
      <c r="N409" s="857">
        <v>8.5782578981E10</v>
      </c>
      <c r="O409" s="861">
        <v>45917.0</v>
      </c>
      <c r="P409" s="852">
        <v>45931.0</v>
      </c>
      <c r="Q409" s="803" t="s">
        <v>213</v>
      </c>
      <c r="R409" s="83" t="s">
        <v>9247</v>
      </c>
      <c r="S409" s="83" t="s">
        <v>9248</v>
      </c>
      <c r="T409" s="83">
        <v>1.0</v>
      </c>
      <c r="U409" s="83" t="s">
        <v>126</v>
      </c>
      <c r="V409" s="83" t="s">
        <v>145</v>
      </c>
      <c r="X409" s="83" t="s">
        <v>101</v>
      </c>
      <c r="Y409" s="83"/>
      <c r="Z409" s="74"/>
      <c r="AA409" s="166" t="s">
        <v>131</v>
      </c>
      <c r="AB409" s="76"/>
      <c r="AC409" s="83"/>
      <c r="AD409" s="76"/>
      <c r="AE409" s="760"/>
      <c r="AF409" s="88"/>
    </row>
    <row r="410" ht="22.5" customHeight="1">
      <c r="A410" s="76" t="s">
        <v>9941</v>
      </c>
      <c r="B410" s="856">
        <v>46086.0</v>
      </c>
      <c r="C410" s="76" t="s">
        <v>9213</v>
      </c>
      <c r="D410" s="76" t="s">
        <v>83</v>
      </c>
      <c r="E410" s="76" t="s">
        <v>125</v>
      </c>
      <c r="F410" s="76">
        <v>406.0</v>
      </c>
      <c r="G410" s="78">
        <v>46086.0</v>
      </c>
      <c r="H410" s="857">
        <v>8051.0</v>
      </c>
      <c r="I410" s="858">
        <v>12452.0</v>
      </c>
      <c r="J410" s="859" t="s">
        <v>4861</v>
      </c>
      <c r="K410" s="859" t="s">
        <v>4861</v>
      </c>
      <c r="L410" s="860" t="s">
        <v>4862</v>
      </c>
      <c r="M410" s="857">
        <v>8.16331016E8</v>
      </c>
      <c r="N410" s="857">
        <v>8.16331016E8</v>
      </c>
      <c r="O410" s="861">
        <v>45456.0</v>
      </c>
      <c r="P410" s="852">
        <v>45834.0</v>
      </c>
      <c r="Q410" s="803" t="s">
        <v>143</v>
      </c>
      <c r="R410" s="83" t="s">
        <v>9247</v>
      </c>
      <c r="S410" s="83" t="s">
        <v>9248</v>
      </c>
      <c r="T410" s="83">
        <v>1.0</v>
      </c>
      <c r="U410" s="83" t="s">
        <v>126</v>
      </c>
      <c r="V410" s="83" t="s">
        <v>145</v>
      </c>
      <c r="X410" s="83" t="s">
        <v>101</v>
      </c>
      <c r="Y410" s="83"/>
      <c r="Z410" s="74"/>
      <c r="AA410" s="166" t="s">
        <v>131</v>
      </c>
      <c r="AB410" s="76"/>
      <c r="AC410" s="83"/>
      <c r="AD410" s="76"/>
      <c r="AE410" s="760"/>
      <c r="AF410" s="88"/>
    </row>
    <row r="411" ht="22.5" customHeight="1">
      <c r="A411" s="76" t="s">
        <v>9941</v>
      </c>
      <c r="B411" s="856">
        <v>46086.0</v>
      </c>
      <c r="C411" s="76" t="s">
        <v>9213</v>
      </c>
      <c r="D411" s="76" t="s">
        <v>83</v>
      </c>
      <c r="E411" s="76" t="s">
        <v>125</v>
      </c>
      <c r="F411" s="76">
        <v>407.0</v>
      </c>
      <c r="G411" s="78">
        <v>46086.0</v>
      </c>
      <c r="H411" s="857">
        <v>7747.0</v>
      </c>
      <c r="I411" s="858">
        <v>11921.0</v>
      </c>
      <c r="J411" s="859" t="s">
        <v>11887</v>
      </c>
      <c r="K411" s="859" t="s">
        <v>11888</v>
      </c>
      <c r="L411" s="860" t="s">
        <v>11888</v>
      </c>
      <c r="M411" s="857">
        <v>8.16402621E8</v>
      </c>
      <c r="N411" s="857">
        <v>8.16402621E8</v>
      </c>
      <c r="O411" s="861">
        <v>45404.0</v>
      </c>
      <c r="P411" s="852">
        <v>45834.0</v>
      </c>
      <c r="Q411" s="803" t="s">
        <v>124</v>
      </c>
      <c r="R411" s="83" t="s">
        <v>9247</v>
      </c>
      <c r="S411" s="83" t="s">
        <v>9248</v>
      </c>
      <c r="T411" s="83">
        <v>1.0</v>
      </c>
      <c r="U411" s="83" t="s">
        <v>126</v>
      </c>
      <c r="V411" s="83" t="s">
        <v>145</v>
      </c>
      <c r="X411" s="83" t="s">
        <v>101</v>
      </c>
      <c r="Y411" s="83"/>
      <c r="Z411" s="74"/>
      <c r="AA411" s="166" t="s">
        <v>131</v>
      </c>
      <c r="AB411" s="76"/>
      <c r="AC411" s="83"/>
      <c r="AD411" s="76"/>
      <c r="AE411" s="760"/>
      <c r="AF411" s="88"/>
    </row>
    <row r="412" ht="22.5" customHeight="1">
      <c r="A412" s="76" t="s">
        <v>9941</v>
      </c>
      <c r="B412" s="856">
        <v>46086.0</v>
      </c>
      <c r="C412" s="76" t="s">
        <v>9213</v>
      </c>
      <c r="D412" s="76" t="s">
        <v>83</v>
      </c>
      <c r="E412" s="76" t="s">
        <v>125</v>
      </c>
      <c r="F412" s="76">
        <v>408.0</v>
      </c>
      <c r="G412" s="78">
        <v>46086.0</v>
      </c>
      <c r="H412" s="857">
        <v>7907.0</v>
      </c>
      <c r="I412" s="858">
        <v>12198.0</v>
      </c>
      <c r="J412" s="859" t="s">
        <v>5311</v>
      </c>
      <c r="K412" s="859" t="s">
        <v>5312</v>
      </c>
      <c r="L412" s="860" t="s">
        <v>5312</v>
      </c>
      <c r="M412" s="857">
        <v>8.16506663E8</v>
      </c>
      <c r="N412" s="857">
        <v>8.16665605E8</v>
      </c>
      <c r="O412" s="861">
        <v>45430.0</v>
      </c>
      <c r="P412" s="852">
        <v>45834.0</v>
      </c>
      <c r="Q412" s="803" t="s">
        <v>124</v>
      </c>
      <c r="R412" s="83" t="s">
        <v>9247</v>
      </c>
      <c r="S412" s="83" t="s">
        <v>9248</v>
      </c>
      <c r="T412" s="83">
        <v>1.0</v>
      </c>
      <c r="U412" s="83" t="s">
        <v>126</v>
      </c>
      <c r="V412" s="83" t="s">
        <v>145</v>
      </c>
      <c r="X412" s="83" t="s">
        <v>101</v>
      </c>
      <c r="Y412" s="83"/>
      <c r="Z412" s="74"/>
      <c r="AA412" s="166" t="s">
        <v>131</v>
      </c>
      <c r="AB412" s="76"/>
      <c r="AC412" s="83"/>
      <c r="AD412" s="76"/>
      <c r="AE412" s="760"/>
      <c r="AF412" s="88"/>
    </row>
    <row r="413" ht="22.5" customHeight="1">
      <c r="A413" s="76" t="s">
        <v>9941</v>
      </c>
      <c r="B413" s="856">
        <v>46086.0</v>
      </c>
      <c r="C413" s="76" t="s">
        <v>9213</v>
      </c>
      <c r="D413" s="76" t="s">
        <v>83</v>
      </c>
      <c r="E413" s="76" t="s">
        <v>125</v>
      </c>
      <c r="F413" s="76">
        <v>409.0</v>
      </c>
      <c r="G413" s="78">
        <v>46086.0</v>
      </c>
      <c r="H413" s="857">
        <v>8822.0</v>
      </c>
      <c r="I413" s="858">
        <v>14048.0</v>
      </c>
      <c r="J413" s="859" t="s">
        <v>11890</v>
      </c>
      <c r="K413" s="859" t="s">
        <v>11891</v>
      </c>
      <c r="L413" s="860" t="s">
        <v>11891</v>
      </c>
      <c r="M413" s="857">
        <v>8.16880359E8</v>
      </c>
      <c r="N413" s="857">
        <v>8.16880359E8</v>
      </c>
      <c r="O413" s="861">
        <v>45633.0</v>
      </c>
      <c r="P413" s="852">
        <v>45834.0</v>
      </c>
      <c r="Q413" s="803" t="s">
        <v>143</v>
      </c>
      <c r="R413" s="83" t="s">
        <v>9247</v>
      </c>
      <c r="S413" s="83" t="s">
        <v>9248</v>
      </c>
      <c r="T413" s="83">
        <v>1.0</v>
      </c>
      <c r="U413" s="83" t="s">
        <v>126</v>
      </c>
      <c r="V413" s="83" t="s">
        <v>145</v>
      </c>
      <c r="X413" s="83" t="s">
        <v>101</v>
      </c>
      <c r="Y413" s="83"/>
      <c r="Z413" s="74"/>
      <c r="AA413" s="166" t="s">
        <v>131</v>
      </c>
      <c r="AB413" s="76"/>
      <c r="AC413" s="83"/>
      <c r="AD413" s="76"/>
      <c r="AE413" s="760"/>
      <c r="AF413" s="88"/>
    </row>
    <row r="414" ht="22.5" customHeight="1">
      <c r="A414" s="76" t="s">
        <v>9941</v>
      </c>
      <c r="B414" s="856">
        <v>46086.0</v>
      </c>
      <c r="C414" s="76" t="s">
        <v>9213</v>
      </c>
      <c r="D414" s="76" t="s">
        <v>83</v>
      </c>
      <c r="E414" s="76" t="s">
        <v>125</v>
      </c>
      <c r="F414" s="76">
        <v>410.0</v>
      </c>
      <c r="G414" s="78">
        <v>46086.0</v>
      </c>
      <c r="H414" s="857">
        <v>8009.0</v>
      </c>
      <c r="I414" s="858">
        <v>12364.0</v>
      </c>
      <c r="J414" s="859" t="s">
        <v>11892</v>
      </c>
      <c r="K414" s="859" t="s">
        <v>11893</v>
      </c>
      <c r="L414" s="860" t="s">
        <v>11893</v>
      </c>
      <c r="M414" s="857">
        <v>8.17312552E8</v>
      </c>
      <c r="N414" s="857">
        <v>8.3108973032E10</v>
      </c>
      <c r="O414" s="861">
        <v>45450.0</v>
      </c>
      <c r="P414" s="852">
        <v>45834.0</v>
      </c>
      <c r="Q414" s="803" t="s">
        <v>143</v>
      </c>
      <c r="R414" s="83" t="s">
        <v>9247</v>
      </c>
      <c r="S414" s="83" t="s">
        <v>9248</v>
      </c>
      <c r="T414" s="83">
        <v>1.0</v>
      </c>
      <c r="U414" s="83" t="s">
        <v>251</v>
      </c>
      <c r="V414" s="83" t="s">
        <v>145</v>
      </c>
      <c r="X414" s="83" t="s">
        <v>101</v>
      </c>
      <c r="Y414" s="83"/>
      <c r="Z414" s="74"/>
      <c r="AA414" s="166" t="s">
        <v>131</v>
      </c>
      <c r="AB414" s="76"/>
      <c r="AC414" s="83"/>
      <c r="AD414" s="76"/>
      <c r="AE414" s="760"/>
      <c r="AF414" s="88"/>
    </row>
    <row r="415" ht="22.5" customHeight="1">
      <c r="A415" s="76" t="s">
        <v>9941</v>
      </c>
      <c r="B415" s="856">
        <v>46086.0</v>
      </c>
      <c r="C415" s="76" t="s">
        <v>9213</v>
      </c>
      <c r="D415" s="76" t="s">
        <v>83</v>
      </c>
      <c r="E415" s="76" t="s">
        <v>125</v>
      </c>
      <c r="F415" s="76">
        <v>411.0</v>
      </c>
      <c r="G415" s="78">
        <v>46086.0</v>
      </c>
      <c r="H415" s="857">
        <v>7198.0</v>
      </c>
      <c r="I415" s="858">
        <v>10807.0</v>
      </c>
      <c r="J415" s="859" t="s">
        <v>11896</v>
      </c>
      <c r="K415" s="859" t="s">
        <v>11897</v>
      </c>
      <c r="L415" s="860" t="s">
        <v>11897</v>
      </c>
      <c r="M415" s="857">
        <v>8.17433815E8</v>
      </c>
      <c r="N415" s="857">
        <v>8.17433815E8</v>
      </c>
      <c r="O415" s="861">
        <v>45271.0</v>
      </c>
      <c r="P415" s="852">
        <v>45834.0</v>
      </c>
      <c r="Q415" s="803" t="s">
        <v>143</v>
      </c>
      <c r="R415" s="83" t="s">
        <v>9247</v>
      </c>
      <c r="S415" s="83" t="s">
        <v>9248</v>
      </c>
      <c r="T415" s="83">
        <v>1.0</v>
      </c>
      <c r="U415" s="83" t="s">
        <v>251</v>
      </c>
      <c r="V415" s="83" t="s">
        <v>145</v>
      </c>
      <c r="X415" s="83" t="s">
        <v>101</v>
      </c>
      <c r="Y415" s="83"/>
      <c r="Z415" s="74"/>
      <c r="AA415" s="166" t="s">
        <v>131</v>
      </c>
      <c r="AB415" s="76"/>
      <c r="AC415" s="83"/>
      <c r="AD415" s="76"/>
      <c r="AE415" s="760"/>
      <c r="AF415" s="88"/>
    </row>
    <row r="416" ht="22.5" customHeight="1">
      <c r="A416" s="76" t="s">
        <v>9941</v>
      </c>
      <c r="B416" s="856">
        <v>46086.0</v>
      </c>
      <c r="C416" s="76" t="s">
        <v>9213</v>
      </c>
      <c r="D416" s="76" t="s">
        <v>83</v>
      </c>
      <c r="E416" s="76" t="s">
        <v>125</v>
      </c>
      <c r="F416" s="76">
        <v>412.0</v>
      </c>
      <c r="G416" s="78">
        <v>46086.0</v>
      </c>
      <c r="H416" s="857">
        <v>7189.0</v>
      </c>
      <c r="I416" s="858">
        <v>10784.0</v>
      </c>
      <c r="J416" s="859" t="s">
        <v>11898</v>
      </c>
      <c r="K416" s="859" t="s">
        <v>253</v>
      </c>
      <c r="L416" s="860" t="s">
        <v>253</v>
      </c>
      <c r="M416" s="857">
        <v>8.17819994E8</v>
      </c>
      <c r="N416" s="857">
        <v>8.7828480712E10</v>
      </c>
      <c r="O416" s="861">
        <v>45266.0</v>
      </c>
      <c r="P416" s="852">
        <v>45834.0</v>
      </c>
      <c r="Q416" s="803" t="s">
        <v>124</v>
      </c>
      <c r="R416" s="83" t="s">
        <v>9247</v>
      </c>
      <c r="S416" s="83" t="s">
        <v>9248</v>
      </c>
      <c r="T416" s="83">
        <v>1.0</v>
      </c>
      <c r="U416" s="83" t="s">
        <v>350</v>
      </c>
      <c r="V416" s="83" t="s">
        <v>145</v>
      </c>
      <c r="X416" s="83" t="s">
        <v>101</v>
      </c>
      <c r="Y416" s="83"/>
      <c r="Z416" s="74"/>
      <c r="AA416" s="166" t="s">
        <v>131</v>
      </c>
      <c r="AB416" s="76"/>
      <c r="AC416" s="83"/>
      <c r="AD416" s="76"/>
      <c r="AE416" s="760" t="s">
        <v>11900</v>
      </c>
      <c r="AF416" s="88"/>
    </row>
    <row r="417" ht="22.5" customHeight="1">
      <c r="A417" s="76" t="s">
        <v>9941</v>
      </c>
      <c r="B417" s="856">
        <v>46086.0</v>
      </c>
      <c r="C417" s="76" t="s">
        <v>9213</v>
      </c>
      <c r="D417" s="76" t="s">
        <v>83</v>
      </c>
      <c r="E417" s="76" t="s">
        <v>125</v>
      </c>
      <c r="F417" s="76">
        <v>413.0</v>
      </c>
      <c r="G417" s="78">
        <v>46086.0</v>
      </c>
      <c r="H417" s="857">
        <v>7571.0</v>
      </c>
      <c r="I417" s="858">
        <v>11537.0</v>
      </c>
      <c r="J417" s="859" t="s">
        <v>5921</v>
      </c>
      <c r="K417" s="859" t="s">
        <v>5922</v>
      </c>
      <c r="L417" s="860" t="s">
        <v>5922</v>
      </c>
      <c r="M417" s="857">
        <v>8.18469941E8</v>
      </c>
      <c r="N417" s="857">
        <v>8.510390999E10</v>
      </c>
      <c r="O417" s="861">
        <v>45356.0</v>
      </c>
      <c r="P417" s="852">
        <v>45834.0</v>
      </c>
      <c r="Q417" s="803" t="s">
        <v>124</v>
      </c>
      <c r="R417" s="83" t="s">
        <v>9247</v>
      </c>
      <c r="S417" s="83" t="s">
        <v>9248</v>
      </c>
      <c r="T417" s="83">
        <v>1.0</v>
      </c>
      <c r="U417" s="83" t="s">
        <v>251</v>
      </c>
      <c r="V417" s="83" t="s">
        <v>145</v>
      </c>
      <c r="X417" s="83" t="s">
        <v>101</v>
      </c>
      <c r="Y417" s="83"/>
      <c r="Z417" s="74"/>
      <c r="AA417" s="166" t="s">
        <v>131</v>
      </c>
      <c r="AB417" s="76"/>
      <c r="AC417" s="83"/>
      <c r="AD417" s="76"/>
      <c r="AE417" s="760"/>
      <c r="AF417" s="88"/>
    </row>
    <row r="418" ht="22.5" customHeight="1">
      <c r="A418" s="76" t="s">
        <v>9941</v>
      </c>
      <c r="B418" s="856">
        <v>46086.0</v>
      </c>
      <c r="C418" s="76" t="s">
        <v>9213</v>
      </c>
      <c r="D418" s="76" t="s">
        <v>83</v>
      </c>
      <c r="E418" s="76" t="s">
        <v>125</v>
      </c>
      <c r="F418" s="76">
        <v>414.0</v>
      </c>
      <c r="G418" s="78">
        <v>46086.0</v>
      </c>
      <c r="H418" s="857">
        <v>8377.0</v>
      </c>
      <c r="I418" s="858">
        <v>13168.0</v>
      </c>
      <c r="J418" s="859" t="s">
        <v>11901</v>
      </c>
      <c r="K418" s="859" t="s">
        <v>11902</v>
      </c>
      <c r="L418" s="860" t="s">
        <v>11902</v>
      </c>
      <c r="M418" s="857">
        <v>8.2255585E8</v>
      </c>
      <c r="N418" s="857">
        <v>8.12902789E8</v>
      </c>
      <c r="O418" s="861">
        <v>45534.0</v>
      </c>
      <c r="P418" s="852">
        <v>45834.0</v>
      </c>
      <c r="Q418" s="803" t="s">
        <v>124</v>
      </c>
      <c r="R418" s="83" t="s">
        <v>9247</v>
      </c>
      <c r="S418" s="83" t="s">
        <v>9248</v>
      </c>
      <c r="T418" s="83">
        <v>1.0</v>
      </c>
      <c r="U418" s="83" t="s">
        <v>251</v>
      </c>
      <c r="V418" s="83" t="s">
        <v>195</v>
      </c>
      <c r="X418" s="83" t="s">
        <v>128</v>
      </c>
      <c r="Y418" s="83"/>
      <c r="Z418" s="74"/>
      <c r="AA418" s="166" t="s">
        <v>131</v>
      </c>
      <c r="AB418" s="76"/>
      <c r="AC418" s="83"/>
      <c r="AD418" s="76"/>
      <c r="AE418" s="760"/>
      <c r="AF418" s="88"/>
    </row>
    <row r="419" ht="22.5" customHeight="1">
      <c r="A419" s="76" t="s">
        <v>9941</v>
      </c>
      <c r="B419" s="856">
        <v>46086.0</v>
      </c>
      <c r="C419" s="76" t="s">
        <v>9213</v>
      </c>
      <c r="D419" s="76" t="s">
        <v>83</v>
      </c>
      <c r="E419" s="76" t="s">
        <v>125</v>
      </c>
      <c r="F419" s="76">
        <v>415.0</v>
      </c>
      <c r="G419" s="78">
        <v>46086.0</v>
      </c>
      <c r="H419" s="865">
        <v>10753.0</v>
      </c>
      <c r="I419" s="866">
        <v>17948.0</v>
      </c>
      <c r="J419" s="867" t="s">
        <v>11904</v>
      </c>
      <c r="K419" s="867" t="s">
        <v>11905</v>
      </c>
      <c r="L419" s="868" t="s">
        <v>11905</v>
      </c>
      <c r="M419" s="865">
        <v>8.88000002E8</v>
      </c>
      <c r="N419" s="865">
        <v>8.8809484949E10</v>
      </c>
      <c r="O419" s="869">
        <v>46077.0</v>
      </c>
      <c r="P419" s="852">
        <v>46091.0</v>
      </c>
      <c r="Q419" s="803" t="s">
        <v>143</v>
      </c>
      <c r="R419" s="83" t="s">
        <v>9247</v>
      </c>
      <c r="S419" s="83" t="s">
        <v>9248</v>
      </c>
      <c r="T419" s="83">
        <v>1.0</v>
      </c>
      <c r="U419" s="83" t="s">
        <v>126</v>
      </c>
      <c r="V419" s="83" t="s">
        <v>145</v>
      </c>
      <c r="X419" s="83" t="s">
        <v>101</v>
      </c>
      <c r="Y419" s="83"/>
      <c r="Z419" s="74"/>
      <c r="AA419" s="166" t="s">
        <v>131</v>
      </c>
      <c r="AB419" s="76"/>
      <c r="AC419" s="83"/>
      <c r="AD419" s="76"/>
      <c r="AE419" s="760"/>
      <c r="AF419" s="88"/>
    </row>
    <row r="420" ht="22.5" customHeight="1">
      <c r="A420" s="76" t="s">
        <v>9941</v>
      </c>
      <c r="B420" s="856">
        <v>46086.0</v>
      </c>
      <c r="C420" s="76" t="s">
        <v>9213</v>
      </c>
      <c r="D420" s="76" t="s">
        <v>83</v>
      </c>
      <c r="E420" s="76" t="s">
        <v>125</v>
      </c>
      <c r="F420" s="76">
        <v>416.0</v>
      </c>
      <c r="G420" s="78">
        <v>46086.0</v>
      </c>
      <c r="H420" s="857">
        <v>7344.0</v>
      </c>
      <c r="I420" s="858">
        <v>11084.0</v>
      </c>
      <c r="J420" s="859" t="s">
        <v>6264</v>
      </c>
      <c r="K420" s="859" t="s">
        <v>5796</v>
      </c>
      <c r="L420" s="860" t="s">
        <v>5796</v>
      </c>
      <c r="M420" s="857">
        <v>8.8846494E8</v>
      </c>
      <c r="N420" s="857">
        <v>8.8846494E8</v>
      </c>
      <c r="O420" s="861">
        <v>45308.0</v>
      </c>
      <c r="P420" s="852">
        <v>45834.0</v>
      </c>
      <c r="Q420" s="803" t="s">
        <v>554</v>
      </c>
      <c r="R420" s="83" t="s">
        <v>9247</v>
      </c>
      <c r="S420" s="83" t="s">
        <v>9248</v>
      </c>
      <c r="T420" s="83">
        <v>1.0</v>
      </c>
      <c r="U420" s="83" t="s">
        <v>251</v>
      </c>
      <c r="V420" s="83" t="s">
        <v>127</v>
      </c>
      <c r="X420" s="83" t="s">
        <v>128</v>
      </c>
      <c r="Y420" s="83"/>
      <c r="Z420" s="74"/>
      <c r="AA420" s="166" t="s">
        <v>131</v>
      </c>
      <c r="AB420" s="76"/>
      <c r="AC420" s="83"/>
      <c r="AD420" s="76"/>
      <c r="AE420" s="760" t="s">
        <v>533</v>
      </c>
      <c r="AF420" s="88"/>
    </row>
    <row r="421" ht="22.5" customHeight="1">
      <c r="A421" s="76" t="s">
        <v>9941</v>
      </c>
      <c r="B421" s="856">
        <v>46086.0</v>
      </c>
      <c r="C421" s="76" t="s">
        <v>9213</v>
      </c>
      <c r="D421" s="76" t="s">
        <v>83</v>
      </c>
      <c r="E421" s="76" t="s">
        <v>125</v>
      </c>
      <c r="F421" s="76">
        <v>417.0</v>
      </c>
      <c r="G421" s="78">
        <v>46086.0</v>
      </c>
      <c r="H421" s="857">
        <v>7575.0</v>
      </c>
      <c r="I421" s="858">
        <v>11547.0</v>
      </c>
      <c r="J421" s="859" t="s">
        <v>11912</v>
      </c>
      <c r="K421" s="859" t="s">
        <v>11913</v>
      </c>
      <c r="L421" s="860" t="s">
        <v>11913</v>
      </c>
      <c r="M421" s="857">
        <v>8.97013107E8</v>
      </c>
      <c r="N421" s="864"/>
      <c r="O421" s="861">
        <v>45357.0</v>
      </c>
      <c r="P421" s="852">
        <v>45834.0</v>
      </c>
      <c r="Q421" s="803" t="s">
        <v>163</v>
      </c>
      <c r="R421" s="83" t="s">
        <v>9247</v>
      </c>
      <c r="S421" s="83" t="s">
        <v>9248</v>
      </c>
      <c r="T421" s="83">
        <v>1.0</v>
      </c>
      <c r="U421" s="83" t="s">
        <v>251</v>
      </c>
      <c r="V421" s="83" t="s">
        <v>127</v>
      </c>
      <c r="X421" s="83" t="s">
        <v>128</v>
      </c>
      <c r="Y421" s="83"/>
      <c r="Z421" s="74"/>
      <c r="AA421" s="166" t="s">
        <v>131</v>
      </c>
      <c r="AB421" s="76"/>
      <c r="AC421" s="83"/>
      <c r="AD421" s="76"/>
      <c r="AE421" s="760" t="s">
        <v>533</v>
      </c>
      <c r="AF421" s="88"/>
    </row>
    <row r="422" ht="22.5" customHeight="1">
      <c r="A422" s="76" t="s">
        <v>9941</v>
      </c>
      <c r="B422" s="856">
        <v>46086.0</v>
      </c>
      <c r="C422" s="76" t="s">
        <v>9213</v>
      </c>
      <c r="D422" s="76" t="s">
        <v>83</v>
      </c>
      <c r="E422" s="76" t="s">
        <v>125</v>
      </c>
      <c r="F422" s="76">
        <v>418.0</v>
      </c>
      <c r="G422" s="78">
        <v>46086.0</v>
      </c>
      <c r="H422" s="857">
        <v>8789.0</v>
      </c>
      <c r="I422" s="858">
        <v>13983.0</v>
      </c>
      <c r="J422" s="859" t="s">
        <v>11914</v>
      </c>
      <c r="K422" s="859" t="s">
        <v>11915</v>
      </c>
      <c r="L422" s="860" t="s">
        <v>11915</v>
      </c>
      <c r="M422" s="857">
        <v>8.98835399E8</v>
      </c>
      <c r="N422" s="857">
        <v>8.98835399E9</v>
      </c>
      <c r="O422" s="861">
        <v>45627.0</v>
      </c>
      <c r="P422" s="852">
        <v>45834.0</v>
      </c>
      <c r="Q422" s="803" t="s">
        <v>124</v>
      </c>
      <c r="R422" s="83" t="s">
        <v>9247</v>
      </c>
      <c r="S422" s="83" t="s">
        <v>9248</v>
      </c>
      <c r="T422" s="83">
        <v>1.0</v>
      </c>
      <c r="U422" s="83" t="s">
        <v>126</v>
      </c>
      <c r="V422" s="83" t="s">
        <v>145</v>
      </c>
      <c r="X422" s="83" t="s">
        <v>101</v>
      </c>
      <c r="Y422" s="83"/>
      <c r="Z422" s="74"/>
      <c r="AA422" s="166" t="s">
        <v>131</v>
      </c>
      <c r="AB422" s="76"/>
      <c r="AC422" s="83"/>
      <c r="AD422" s="76"/>
      <c r="AE422" s="760"/>
      <c r="AF422" s="88"/>
    </row>
    <row r="423" ht="22.5" customHeight="1">
      <c r="A423" s="76" t="s">
        <v>9941</v>
      </c>
      <c r="B423" s="856">
        <v>46086.0</v>
      </c>
      <c r="C423" s="76" t="s">
        <v>9213</v>
      </c>
      <c r="D423" s="76" t="s">
        <v>83</v>
      </c>
      <c r="E423" s="76" t="s">
        <v>125</v>
      </c>
      <c r="F423" s="76">
        <v>419.0</v>
      </c>
      <c r="G423" s="78">
        <v>46086.0</v>
      </c>
      <c r="H423" s="857">
        <v>9994.0</v>
      </c>
      <c r="I423" s="858">
        <v>16640.0</v>
      </c>
      <c r="J423" s="859" t="s">
        <v>11917</v>
      </c>
      <c r="K423" s="859" t="s">
        <v>10636</v>
      </c>
      <c r="L423" s="860" t="s">
        <v>10636</v>
      </c>
      <c r="M423" s="857">
        <v>2.128543298E9</v>
      </c>
      <c r="N423" s="857">
        <v>8.1932736351E10</v>
      </c>
      <c r="O423" s="861">
        <v>45951.0</v>
      </c>
      <c r="P423" s="852">
        <v>45965.0</v>
      </c>
      <c r="Q423" s="803" t="s">
        <v>124</v>
      </c>
      <c r="R423" s="83" t="s">
        <v>9247</v>
      </c>
      <c r="S423" s="83" t="s">
        <v>9248</v>
      </c>
      <c r="T423" s="83">
        <v>1.0</v>
      </c>
      <c r="U423" s="83" t="s">
        <v>126</v>
      </c>
      <c r="V423" s="83" t="s">
        <v>145</v>
      </c>
      <c r="X423" s="83" t="s">
        <v>101</v>
      </c>
      <c r="Y423" s="83"/>
      <c r="Z423" s="74"/>
      <c r="AA423" s="166" t="s">
        <v>131</v>
      </c>
      <c r="AB423" s="76"/>
      <c r="AC423" s="83"/>
      <c r="AD423" s="76"/>
      <c r="AE423" s="760"/>
      <c r="AF423" s="88"/>
    </row>
    <row r="424" ht="22.5" customHeight="1">
      <c r="A424" s="76" t="s">
        <v>9941</v>
      </c>
      <c r="B424" s="856">
        <v>46092.0</v>
      </c>
      <c r="C424" s="76" t="s">
        <v>9213</v>
      </c>
      <c r="D424" s="76" t="s">
        <v>83</v>
      </c>
      <c r="E424" s="76" t="s">
        <v>125</v>
      </c>
      <c r="F424" s="76">
        <v>420.0</v>
      </c>
      <c r="G424" s="78">
        <v>46086.0</v>
      </c>
      <c r="H424" s="857">
        <v>678.0</v>
      </c>
      <c r="I424" s="858">
        <v>903.0</v>
      </c>
      <c r="J424" s="859" t="s">
        <v>11918</v>
      </c>
      <c r="K424" s="859" t="s">
        <v>11919</v>
      </c>
      <c r="L424" s="860" t="s">
        <v>11919</v>
      </c>
      <c r="M424" s="857">
        <v>5.250491307E9</v>
      </c>
      <c r="N424" s="857">
        <v>8.525049137E9</v>
      </c>
      <c r="O424" s="861">
        <v>44338.0</v>
      </c>
      <c r="P424" s="837">
        <v>45834.0</v>
      </c>
      <c r="Q424" s="803" t="s">
        <v>616</v>
      </c>
      <c r="R424" s="83" t="s">
        <v>9247</v>
      </c>
      <c r="S424" s="83" t="s">
        <v>9248</v>
      </c>
      <c r="T424" s="83">
        <v>1.0</v>
      </c>
      <c r="U424" s="83" t="s">
        <v>350</v>
      </c>
      <c r="V424" s="83" t="s">
        <v>145</v>
      </c>
      <c r="X424" s="83" t="s">
        <v>101</v>
      </c>
      <c r="Y424" s="83"/>
      <c r="Z424" s="74"/>
      <c r="AA424" s="166" t="s">
        <v>131</v>
      </c>
      <c r="AB424" s="76"/>
      <c r="AC424" s="83"/>
      <c r="AD424" s="76"/>
      <c r="AE424" s="760" t="s">
        <v>11921</v>
      </c>
      <c r="AF424" s="88"/>
    </row>
    <row r="425" ht="22.5" customHeight="1">
      <c r="A425" s="76" t="s">
        <v>9941</v>
      </c>
      <c r="B425" s="856">
        <v>46092.0</v>
      </c>
      <c r="C425" s="76" t="s">
        <v>9213</v>
      </c>
      <c r="D425" s="76" t="s">
        <v>83</v>
      </c>
      <c r="E425" s="76" t="s">
        <v>125</v>
      </c>
      <c r="F425" s="76">
        <v>421.0</v>
      </c>
      <c r="G425" s="78">
        <v>46086.0</v>
      </c>
      <c r="H425" s="857">
        <v>10586.0</v>
      </c>
      <c r="I425" s="858">
        <v>17704.0</v>
      </c>
      <c r="J425" s="859" t="s">
        <v>9217</v>
      </c>
      <c r="K425" s="859" t="s">
        <v>9218</v>
      </c>
      <c r="L425" s="860" t="s">
        <v>9218</v>
      </c>
      <c r="M425" s="857">
        <v>7.777720303E9</v>
      </c>
      <c r="N425" s="857">
        <v>8.1313219944E10</v>
      </c>
      <c r="O425" s="861">
        <v>46053.0</v>
      </c>
      <c r="P425" s="837">
        <v>46067.0</v>
      </c>
      <c r="Q425" s="803" t="s">
        <v>124</v>
      </c>
      <c r="R425" s="83" t="s">
        <v>9247</v>
      </c>
      <c r="S425" s="83" t="s">
        <v>9248</v>
      </c>
      <c r="T425" s="83">
        <v>1.0</v>
      </c>
      <c r="U425" s="83" t="s">
        <v>126</v>
      </c>
      <c r="V425" s="83" t="s">
        <v>145</v>
      </c>
      <c r="X425" s="83" t="s">
        <v>101</v>
      </c>
      <c r="Y425" s="83"/>
      <c r="Z425" s="74"/>
      <c r="AA425" s="166" t="s">
        <v>131</v>
      </c>
      <c r="AB425" s="76"/>
      <c r="AC425" s="83"/>
      <c r="AD425" s="76"/>
      <c r="AE425" s="760"/>
      <c r="AF425" s="88"/>
    </row>
    <row r="426" ht="22.5" customHeight="1">
      <c r="A426" s="76" t="s">
        <v>9941</v>
      </c>
      <c r="B426" s="856">
        <v>46092.0</v>
      </c>
      <c r="C426" s="76" t="s">
        <v>9213</v>
      </c>
      <c r="D426" s="76" t="s">
        <v>83</v>
      </c>
      <c r="E426" s="76" t="s">
        <v>125</v>
      </c>
      <c r="F426" s="76">
        <v>422.0</v>
      </c>
      <c r="G426" s="78">
        <v>46086.0</v>
      </c>
      <c r="H426" s="857">
        <v>8415.0</v>
      </c>
      <c r="I426" s="858">
        <v>13218.0</v>
      </c>
      <c r="J426" s="859" t="s">
        <v>311</v>
      </c>
      <c r="K426" s="859" t="s">
        <v>4588</v>
      </c>
      <c r="L426" s="860" t="s">
        <v>4588</v>
      </c>
      <c r="M426" s="857">
        <v>8.111111112E9</v>
      </c>
      <c r="N426" s="857">
        <v>8.111111111E9</v>
      </c>
      <c r="O426" s="861">
        <v>45539.0</v>
      </c>
      <c r="P426" s="837">
        <v>45834.0</v>
      </c>
      <c r="Q426" s="803" t="s">
        <v>316</v>
      </c>
      <c r="R426" s="83" t="s">
        <v>9247</v>
      </c>
      <c r="S426" s="83" t="s">
        <v>9248</v>
      </c>
      <c r="T426" s="83">
        <v>1.0</v>
      </c>
      <c r="U426" s="83" t="s">
        <v>126</v>
      </c>
      <c r="V426" s="83" t="s">
        <v>145</v>
      </c>
      <c r="X426" s="83" t="s">
        <v>101</v>
      </c>
      <c r="Y426" s="83"/>
      <c r="Z426" s="74"/>
      <c r="AA426" s="166" t="s">
        <v>131</v>
      </c>
      <c r="AB426" s="76"/>
      <c r="AC426" s="83"/>
      <c r="AD426" s="76"/>
      <c r="AE426" s="760"/>
      <c r="AF426" s="88"/>
    </row>
    <row r="427" ht="22.5" customHeight="1">
      <c r="A427" s="76" t="s">
        <v>9941</v>
      </c>
      <c r="B427" s="856">
        <v>46092.0</v>
      </c>
      <c r="C427" s="76" t="s">
        <v>9213</v>
      </c>
      <c r="D427" s="76" t="s">
        <v>83</v>
      </c>
      <c r="E427" s="76" t="s">
        <v>125</v>
      </c>
      <c r="F427" s="76">
        <v>423.0</v>
      </c>
      <c r="G427" s="78">
        <v>46086.0</v>
      </c>
      <c r="H427" s="857">
        <v>7253.0</v>
      </c>
      <c r="I427" s="858">
        <v>10918.0</v>
      </c>
      <c r="J427" s="859" t="s">
        <v>11923</v>
      </c>
      <c r="K427" s="859" t="s">
        <v>11924</v>
      </c>
      <c r="L427" s="860" t="s">
        <v>11924</v>
      </c>
      <c r="M427" s="857">
        <v>8.111219486E9</v>
      </c>
      <c r="N427" s="857">
        <v>8.111219486E9</v>
      </c>
      <c r="O427" s="861">
        <v>45289.0</v>
      </c>
      <c r="P427" s="837">
        <v>45834.0</v>
      </c>
      <c r="Q427" s="803" t="s">
        <v>143</v>
      </c>
      <c r="R427" s="83" t="s">
        <v>9247</v>
      </c>
      <c r="S427" s="83" t="s">
        <v>9248</v>
      </c>
      <c r="T427" s="83">
        <v>1.0</v>
      </c>
      <c r="U427" s="83" t="s">
        <v>126</v>
      </c>
      <c r="V427" s="83" t="s">
        <v>145</v>
      </c>
      <c r="X427" s="83" t="s">
        <v>101</v>
      </c>
      <c r="Y427" s="83"/>
      <c r="Z427" s="74"/>
      <c r="AA427" s="166" t="s">
        <v>131</v>
      </c>
      <c r="AB427" s="76"/>
      <c r="AC427" s="83"/>
      <c r="AD427" s="76"/>
      <c r="AE427" s="760"/>
      <c r="AF427" s="88"/>
    </row>
    <row r="428" ht="22.5" customHeight="1">
      <c r="A428" s="76" t="s">
        <v>9941</v>
      </c>
      <c r="B428" s="856">
        <v>46092.0</v>
      </c>
      <c r="C428" s="76" t="s">
        <v>9213</v>
      </c>
      <c r="D428" s="76" t="s">
        <v>83</v>
      </c>
      <c r="E428" s="76" t="s">
        <v>125</v>
      </c>
      <c r="F428" s="76">
        <v>424.0</v>
      </c>
      <c r="G428" s="78">
        <v>46086.0</v>
      </c>
      <c r="H428" s="857">
        <v>7970.0</v>
      </c>
      <c r="I428" s="858">
        <v>12295.0</v>
      </c>
      <c r="J428" s="859" t="s">
        <v>11925</v>
      </c>
      <c r="K428" s="859" t="s">
        <v>11926</v>
      </c>
      <c r="L428" s="860" t="s">
        <v>11926</v>
      </c>
      <c r="M428" s="857">
        <v>8.111473111E9</v>
      </c>
      <c r="N428" s="857">
        <v>8.111473166E9</v>
      </c>
      <c r="O428" s="861">
        <v>45443.0</v>
      </c>
      <c r="P428" s="837">
        <v>45834.0</v>
      </c>
      <c r="Q428" s="803" t="s">
        <v>124</v>
      </c>
      <c r="R428" s="83" t="s">
        <v>9247</v>
      </c>
      <c r="S428" s="83" t="s">
        <v>9248</v>
      </c>
      <c r="T428" s="83">
        <v>1.0</v>
      </c>
      <c r="U428" s="83" t="s">
        <v>99</v>
      </c>
      <c r="V428" s="83" t="s">
        <v>145</v>
      </c>
      <c r="X428" s="83" t="s">
        <v>101</v>
      </c>
      <c r="Y428" s="83"/>
      <c r="Z428" s="74"/>
      <c r="AA428" s="166" t="s">
        <v>664</v>
      </c>
      <c r="AB428" s="76"/>
      <c r="AC428" s="83"/>
      <c r="AD428" s="76"/>
      <c r="AE428" s="760" t="s">
        <v>11927</v>
      </c>
      <c r="AF428" s="88"/>
    </row>
    <row r="429" ht="22.5" customHeight="1">
      <c r="A429" s="76" t="s">
        <v>9941</v>
      </c>
      <c r="B429" s="856">
        <v>46093.0</v>
      </c>
      <c r="C429" s="76" t="s">
        <v>9213</v>
      </c>
      <c r="D429" s="76" t="s">
        <v>83</v>
      </c>
      <c r="E429" s="76" t="s">
        <v>125</v>
      </c>
      <c r="F429" s="76">
        <v>425.0</v>
      </c>
      <c r="G429" s="78">
        <v>46086.0</v>
      </c>
      <c r="H429" s="857">
        <v>8541.0</v>
      </c>
      <c r="I429" s="858">
        <v>13460.0</v>
      </c>
      <c r="J429" s="859" t="s">
        <v>11928</v>
      </c>
      <c r="K429" s="859" t="s">
        <v>11929</v>
      </c>
      <c r="L429" s="860" t="s">
        <v>11929</v>
      </c>
      <c r="M429" s="857">
        <v>8.111596328E9</v>
      </c>
      <c r="N429" s="857">
        <v>8.111596328E9</v>
      </c>
      <c r="O429" s="861">
        <v>45567.0</v>
      </c>
      <c r="P429" s="837">
        <v>45834.0</v>
      </c>
      <c r="Q429" s="803" t="s">
        <v>124</v>
      </c>
      <c r="R429" s="83" t="s">
        <v>9247</v>
      </c>
      <c r="S429" s="83" t="s">
        <v>9248</v>
      </c>
      <c r="T429" s="83">
        <v>1.0</v>
      </c>
      <c r="U429" s="83" t="s">
        <v>99</v>
      </c>
      <c r="V429" s="83" t="s">
        <v>145</v>
      </c>
      <c r="X429" s="83" t="s">
        <v>101</v>
      </c>
      <c r="Y429" s="83"/>
      <c r="Z429" s="74"/>
      <c r="AA429" s="166" t="s">
        <v>131</v>
      </c>
      <c r="AB429" s="76"/>
      <c r="AC429" s="83"/>
      <c r="AD429" s="76"/>
      <c r="AE429" s="760"/>
      <c r="AF429" s="88"/>
    </row>
    <row r="430" ht="22.5" customHeight="1">
      <c r="A430" s="76" t="s">
        <v>9941</v>
      </c>
      <c r="B430" s="856">
        <v>46093.0</v>
      </c>
      <c r="C430" s="76" t="s">
        <v>9213</v>
      </c>
      <c r="D430" s="76" t="s">
        <v>83</v>
      </c>
      <c r="E430" s="76" t="s">
        <v>125</v>
      </c>
      <c r="F430" s="76">
        <v>426.0</v>
      </c>
      <c r="G430" s="78">
        <v>46086.0</v>
      </c>
      <c r="H430" s="857">
        <v>8339.0</v>
      </c>
      <c r="I430" s="858">
        <v>13074.0</v>
      </c>
      <c r="J430" s="859" t="s">
        <v>11930</v>
      </c>
      <c r="K430" s="859" t="s">
        <v>11931</v>
      </c>
      <c r="L430" s="860" t="s">
        <v>11931</v>
      </c>
      <c r="M430" s="857">
        <v>8.112110933E9</v>
      </c>
      <c r="N430" s="857">
        <v>8.2129994005E10</v>
      </c>
      <c r="O430" s="861">
        <v>45523.0</v>
      </c>
      <c r="P430" s="837">
        <v>45834.0</v>
      </c>
      <c r="Q430" s="803" t="s">
        <v>143</v>
      </c>
      <c r="R430" s="83" t="s">
        <v>9247</v>
      </c>
      <c r="S430" s="83" t="s">
        <v>9248</v>
      </c>
      <c r="T430" s="83">
        <v>1.0</v>
      </c>
      <c r="U430" s="83" t="s">
        <v>99</v>
      </c>
      <c r="V430" s="83" t="s">
        <v>145</v>
      </c>
      <c r="X430" s="83" t="s">
        <v>101</v>
      </c>
      <c r="Y430" s="83"/>
      <c r="Z430" s="74"/>
      <c r="AA430" s="166" t="s">
        <v>131</v>
      </c>
      <c r="AB430" s="76"/>
      <c r="AC430" s="83"/>
      <c r="AD430" s="76"/>
      <c r="AE430" s="760"/>
      <c r="AF430" s="88"/>
    </row>
    <row r="431" ht="22.5" customHeight="1">
      <c r="A431" s="76" t="s">
        <v>9941</v>
      </c>
      <c r="B431" s="856">
        <v>46093.0</v>
      </c>
      <c r="C431" s="76" t="s">
        <v>9213</v>
      </c>
      <c r="D431" s="76" t="s">
        <v>83</v>
      </c>
      <c r="E431" s="76" t="s">
        <v>125</v>
      </c>
      <c r="F431" s="76">
        <v>427.0</v>
      </c>
      <c r="G431" s="78">
        <v>46086.0</v>
      </c>
      <c r="H431" s="857">
        <v>8383.0</v>
      </c>
      <c r="I431" s="858">
        <v>13174.0</v>
      </c>
      <c r="J431" s="859" t="s">
        <v>11932</v>
      </c>
      <c r="K431" s="859" t="s">
        <v>11933</v>
      </c>
      <c r="L431" s="860" t="s">
        <v>11933</v>
      </c>
      <c r="M431" s="857">
        <v>8.112594456E9</v>
      </c>
      <c r="N431" s="857">
        <v>8.112594456E9</v>
      </c>
      <c r="O431" s="861">
        <v>45535.0</v>
      </c>
      <c r="P431" s="837">
        <v>45834.0</v>
      </c>
      <c r="Q431" s="803" t="s">
        <v>143</v>
      </c>
      <c r="R431" s="83" t="s">
        <v>9247</v>
      </c>
      <c r="S431" s="83" t="s">
        <v>9248</v>
      </c>
      <c r="T431" s="83">
        <v>1.0</v>
      </c>
      <c r="U431" s="83" t="s">
        <v>99</v>
      </c>
      <c r="V431" s="83" t="s">
        <v>145</v>
      </c>
      <c r="X431" s="83" t="s">
        <v>101</v>
      </c>
      <c r="Y431" s="83"/>
      <c r="Z431" s="74"/>
      <c r="AA431" s="166" t="s">
        <v>131</v>
      </c>
      <c r="AB431" s="76"/>
      <c r="AC431" s="83"/>
      <c r="AD431" s="76"/>
      <c r="AE431" s="760"/>
      <c r="AF431" s="88"/>
    </row>
    <row r="432" ht="22.5" customHeight="1">
      <c r="A432" s="76" t="s">
        <v>9941</v>
      </c>
      <c r="B432" s="856">
        <v>46093.0</v>
      </c>
      <c r="C432" s="76" t="s">
        <v>9213</v>
      </c>
      <c r="D432" s="76" t="s">
        <v>83</v>
      </c>
      <c r="E432" s="76" t="s">
        <v>125</v>
      </c>
      <c r="F432" s="76">
        <v>428.0</v>
      </c>
      <c r="G432" s="78">
        <v>46086.0</v>
      </c>
      <c r="H432" s="857">
        <v>7548.0</v>
      </c>
      <c r="I432" s="858">
        <v>11491.0</v>
      </c>
      <c r="J432" s="859" t="s">
        <v>11934</v>
      </c>
      <c r="K432" s="859" t="s">
        <v>11935</v>
      </c>
      <c r="L432" s="860" t="s">
        <v>11935</v>
      </c>
      <c r="M432" s="857">
        <v>8.112617723E9</v>
      </c>
      <c r="N432" s="857">
        <v>8.112617723E9</v>
      </c>
      <c r="O432" s="861">
        <v>45353.0</v>
      </c>
      <c r="P432" s="837">
        <v>45834.0</v>
      </c>
      <c r="Q432" s="803" t="s">
        <v>143</v>
      </c>
      <c r="R432" s="83" t="s">
        <v>9247</v>
      </c>
      <c r="S432" s="83" t="s">
        <v>9248</v>
      </c>
      <c r="T432" s="83">
        <v>1.0</v>
      </c>
      <c r="U432" s="83" t="s">
        <v>99</v>
      </c>
      <c r="V432" s="83" t="s">
        <v>145</v>
      </c>
      <c r="X432" s="83" t="s">
        <v>101</v>
      </c>
      <c r="Y432" s="83"/>
      <c r="Z432" s="74"/>
      <c r="AA432" s="166" t="s">
        <v>131</v>
      </c>
      <c r="AB432" s="76"/>
      <c r="AC432" s="83"/>
      <c r="AD432" s="76"/>
      <c r="AE432" s="760"/>
      <c r="AF432" s="88"/>
    </row>
    <row r="433" ht="22.5" customHeight="1">
      <c r="A433" s="76" t="s">
        <v>9941</v>
      </c>
      <c r="B433" s="856">
        <v>46093.0</v>
      </c>
      <c r="C433" s="76" t="s">
        <v>9213</v>
      </c>
      <c r="D433" s="76" t="s">
        <v>83</v>
      </c>
      <c r="E433" s="76" t="s">
        <v>125</v>
      </c>
      <c r="F433" s="76">
        <v>429.0</v>
      </c>
      <c r="G433" s="78">
        <v>46086.0</v>
      </c>
      <c r="H433" s="857">
        <v>7751.0</v>
      </c>
      <c r="I433" s="858">
        <v>11925.0</v>
      </c>
      <c r="J433" s="859" t="s">
        <v>11937</v>
      </c>
      <c r="K433" s="859" t="s">
        <v>11938</v>
      </c>
      <c r="L433" s="860" t="s">
        <v>11938</v>
      </c>
      <c r="M433" s="857">
        <v>8.112889003E9</v>
      </c>
      <c r="N433" s="857">
        <v>8.1288575783E10</v>
      </c>
      <c r="O433" s="861">
        <v>45404.0</v>
      </c>
      <c r="P433" s="837">
        <v>45834.0</v>
      </c>
      <c r="Q433" s="803" t="s">
        <v>124</v>
      </c>
      <c r="R433" s="83" t="s">
        <v>9247</v>
      </c>
      <c r="S433" s="83" t="s">
        <v>9248</v>
      </c>
      <c r="T433" s="83">
        <v>1.0</v>
      </c>
      <c r="U433" s="83" t="s">
        <v>99</v>
      </c>
      <c r="V433" s="83" t="s">
        <v>145</v>
      </c>
      <c r="X433" s="83" t="s">
        <v>101</v>
      </c>
      <c r="Y433" s="83"/>
      <c r="Z433" s="74"/>
      <c r="AA433" s="166" t="s">
        <v>131</v>
      </c>
      <c r="AB433" s="76"/>
      <c r="AC433" s="83"/>
      <c r="AD433" s="76"/>
      <c r="AE433" s="760"/>
      <c r="AF433" s="88"/>
    </row>
    <row r="434" ht="22.5" customHeight="1">
      <c r="A434" s="76" t="s">
        <v>9941</v>
      </c>
      <c r="B434" s="856">
        <v>46093.0</v>
      </c>
      <c r="C434" s="76" t="s">
        <v>9213</v>
      </c>
      <c r="D434" s="76" t="s">
        <v>83</v>
      </c>
      <c r="E434" s="76" t="s">
        <v>125</v>
      </c>
      <c r="F434" s="76">
        <v>430.0</v>
      </c>
      <c r="G434" s="78">
        <v>46086.0</v>
      </c>
      <c r="H434" s="857">
        <v>7582.0</v>
      </c>
      <c r="I434" s="858">
        <v>11559.0</v>
      </c>
      <c r="J434" s="859" t="s">
        <v>11940</v>
      </c>
      <c r="K434" s="859" t="s">
        <v>11941</v>
      </c>
      <c r="L434" s="860" t="s">
        <v>11941</v>
      </c>
      <c r="M434" s="857">
        <v>8.113780219E9</v>
      </c>
      <c r="N434" s="857">
        <v>8.11361919E8</v>
      </c>
      <c r="O434" s="861">
        <v>45358.0</v>
      </c>
      <c r="P434" s="837">
        <v>45834.0</v>
      </c>
      <c r="Q434" s="803" t="s">
        <v>124</v>
      </c>
      <c r="R434" s="83" t="s">
        <v>9247</v>
      </c>
      <c r="S434" s="83" t="s">
        <v>9248</v>
      </c>
      <c r="T434" s="83">
        <v>1.0</v>
      </c>
      <c r="U434" s="83" t="s">
        <v>99</v>
      </c>
      <c r="V434" s="83" t="s">
        <v>145</v>
      </c>
      <c r="X434" s="83" t="s">
        <v>101</v>
      </c>
      <c r="Y434" s="83"/>
      <c r="Z434" s="74"/>
      <c r="AA434" s="166" t="s">
        <v>131</v>
      </c>
      <c r="AB434" s="76"/>
      <c r="AC434" s="83"/>
      <c r="AD434" s="76"/>
      <c r="AE434" s="760"/>
      <c r="AF434" s="88"/>
    </row>
    <row r="435" ht="22.5" customHeight="1">
      <c r="A435" s="76" t="s">
        <v>9941</v>
      </c>
      <c r="B435" s="856">
        <v>46093.0</v>
      </c>
      <c r="C435" s="76" t="s">
        <v>9213</v>
      </c>
      <c r="D435" s="76" t="s">
        <v>83</v>
      </c>
      <c r="E435" s="76" t="s">
        <v>125</v>
      </c>
      <c r="F435" s="76">
        <v>431.0</v>
      </c>
      <c r="G435" s="78">
        <v>46086.0</v>
      </c>
      <c r="H435" s="857">
        <v>8901.0</v>
      </c>
      <c r="I435" s="858">
        <v>14253.0</v>
      </c>
      <c r="J435" s="859" t="s">
        <v>11942</v>
      </c>
      <c r="K435" s="859" t="s">
        <v>11943</v>
      </c>
      <c r="L435" s="860" t="s">
        <v>11943</v>
      </c>
      <c r="M435" s="857">
        <v>8.11410109E9</v>
      </c>
      <c r="N435" s="857">
        <v>8.11410109E9</v>
      </c>
      <c r="O435" s="861">
        <v>45657.0</v>
      </c>
      <c r="P435" s="837">
        <v>45834.0</v>
      </c>
      <c r="Q435" s="803" t="s">
        <v>124</v>
      </c>
      <c r="R435" s="83" t="s">
        <v>9247</v>
      </c>
      <c r="S435" s="83" t="s">
        <v>9248</v>
      </c>
      <c r="T435" s="83">
        <v>1.0</v>
      </c>
      <c r="U435" s="83" t="s">
        <v>99</v>
      </c>
      <c r="V435" s="83" t="s">
        <v>145</v>
      </c>
      <c r="X435" s="83" t="s">
        <v>101</v>
      </c>
      <c r="Y435" s="83"/>
      <c r="Z435" s="74"/>
      <c r="AA435" s="166" t="s">
        <v>131</v>
      </c>
      <c r="AB435" s="76"/>
      <c r="AC435" s="83"/>
      <c r="AD435" s="76"/>
      <c r="AE435" s="760"/>
      <c r="AF435" s="88"/>
    </row>
    <row r="436" ht="22.5" customHeight="1">
      <c r="A436" s="76" t="s">
        <v>9941</v>
      </c>
      <c r="B436" s="856">
        <v>46093.0</v>
      </c>
      <c r="C436" s="76" t="s">
        <v>9213</v>
      </c>
      <c r="D436" s="76" t="s">
        <v>83</v>
      </c>
      <c r="E436" s="76" t="s">
        <v>125</v>
      </c>
      <c r="F436" s="76">
        <v>432.0</v>
      </c>
      <c r="G436" s="78">
        <v>46086.0</v>
      </c>
      <c r="H436" s="857">
        <v>8834.0</v>
      </c>
      <c r="I436" s="858">
        <v>14096.0</v>
      </c>
      <c r="J436" s="859" t="s">
        <v>11944</v>
      </c>
      <c r="K436" s="859" t="s">
        <v>11945</v>
      </c>
      <c r="L436" s="860" t="s">
        <v>11945</v>
      </c>
      <c r="M436" s="857">
        <v>8.114198848E9</v>
      </c>
      <c r="N436" s="857">
        <v>8.114198848E9</v>
      </c>
      <c r="O436" s="861">
        <v>45637.0</v>
      </c>
      <c r="P436" s="837">
        <v>45834.0</v>
      </c>
      <c r="Q436" s="803" t="s">
        <v>124</v>
      </c>
      <c r="R436" s="83" t="s">
        <v>9247</v>
      </c>
      <c r="S436" s="83" t="s">
        <v>9248</v>
      </c>
      <c r="T436" s="83">
        <v>1.0</v>
      </c>
      <c r="U436" s="83" t="s">
        <v>99</v>
      </c>
      <c r="V436" s="83" t="s">
        <v>145</v>
      </c>
      <c r="X436" s="83" t="s">
        <v>101</v>
      </c>
      <c r="Y436" s="83"/>
      <c r="Z436" s="74"/>
      <c r="AA436" s="166" t="s">
        <v>131</v>
      </c>
      <c r="AB436" s="76"/>
      <c r="AC436" s="83"/>
      <c r="AD436" s="76"/>
      <c r="AE436" s="760"/>
      <c r="AF436" s="88"/>
    </row>
    <row r="437" ht="22.5" customHeight="1">
      <c r="A437" s="76" t="s">
        <v>9941</v>
      </c>
      <c r="B437" s="856">
        <v>46087.0</v>
      </c>
      <c r="C437" s="76" t="s">
        <v>9213</v>
      </c>
      <c r="D437" s="76" t="s">
        <v>83</v>
      </c>
      <c r="E437" s="76" t="s">
        <v>125</v>
      </c>
      <c r="F437" s="76">
        <v>433.0</v>
      </c>
      <c r="G437" s="78">
        <v>46086.0</v>
      </c>
      <c r="H437" s="857">
        <v>6973.0</v>
      </c>
      <c r="I437" s="858">
        <v>10369.0</v>
      </c>
      <c r="J437" s="859" t="s">
        <v>11946</v>
      </c>
      <c r="K437" s="859" t="s">
        <v>11947</v>
      </c>
      <c r="L437" s="860" t="s">
        <v>11947</v>
      </c>
      <c r="M437" s="857">
        <v>8.115079444E9</v>
      </c>
      <c r="N437" s="857">
        <v>8.115079444E9</v>
      </c>
      <c r="O437" s="861">
        <v>45209.0</v>
      </c>
      <c r="P437" s="852">
        <v>45834.0</v>
      </c>
      <c r="Q437" s="803" t="s">
        <v>143</v>
      </c>
      <c r="R437" s="83" t="s">
        <v>9247</v>
      </c>
      <c r="S437" s="83" t="s">
        <v>9248</v>
      </c>
      <c r="T437" s="83">
        <v>1.0</v>
      </c>
      <c r="U437" s="83" t="s">
        <v>126</v>
      </c>
      <c r="V437" s="83" t="s">
        <v>145</v>
      </c>
      <c r="X437" s="83" t="s">
        <v>101</v>
      </c>
      <c r="Y437" s="83"/>
      <c r="Z437" s="74"/>
      <c r="AA437" s="166" t="s">
        <v>131</v>
      </c>
      <c r="AB437" s="76"/>
      <c r="AC437" s="83"/>
      <c r="AD437" s="76"/>
      <c r="AE437" s="760"/>
      <c r="AF437" s="88"/>
    </row>
    <row r="438" ht="22.5" customHeight="1">
      <c r="A438" s="76" t="s">
        <v>9941</v>
      </c>
      <c r="B438" s="856">
        <v>46087.0</v>
      </c>
      <c r="C438" s="76" t="s">
        <v>9213</v>
      </c>
      <c r="D438" s="76" t="s">
        <v>83</v>
      </c>
      <c r="E438" s="76" t="s">
        <v>125</v>
      </c>
      <c r="F438" s="76">
        <v>434.0</v>
      </c>
      <c r="G438" s="78">
        <v>46086.0</v>
      </c>
      <c r="H438" s="857">
        <v>8065.0</v>
      </c>
      <c r="I438" s="858">
        <v>12475.0</v>
      </c>
      <c r="J438" s="859" t="s">
        <v>11950</v>
      </c>
      <c r="K438" s="859" t="s">
        <v>11951</v>
      </c>
      <c r="L438" s="860" t="s">
        <v>11951</v>
      </c>
      <c r="M438" s="857">
        <v>8.11508909E9</v>
      </c>
      <c r="N438" s="857">
        <v>8.11508909E9</v>
      </c>
      <c r="O438" s="861">
        <v>45459.0</v>
      </c>
      <c r="P438" s="852">
        <v>45834.0</v>
      </c>
      <c r="Q438" s="803" t="s">
        <v>143</v>
      </c>
      <c r="R438" s="83" t="s">
        <v>9247</v>
      </c>
      <c r="S438" s="83" t="s">
        <v>9248</v>
      </c>
      <c r="T438" s="83">
        <v>1.0</v>
      </c>
      <c r="U438" s="83" t="s">
        <v>350</v>
      </c>
      <c r="V438" s="83" t="s">
        <v>145</v>
      </c>
      <c r="X438" s="83" t="s">
        <v>101</v>
      </c>
      <c r="Y438" s="83"/>
      <c r="Z438" s="74"/>
      <c r="AA438" s="166" t="s">
        <v>131</v>
      </c>
      <c r="AB438" s="76"/>
      <c r="AC438" s="83"/>
      <c r="AD438" s="76"/>
      <c r="AE438" s="760" t="s">
        <v>11953</v>
      </c>
      <c r="AF438" s="88"/>
    </row>
    <row r="439" ht="22.5" customHeight="1">
      <c r="A439" s="76" t="s">
        <v>9941</v>
      </c>
      <c r="B439" s="856">
        <v>46087.0</v>
      </c>
      <c r="C439" s="76" t="s">
        <v>9213</v>
      </c>
      <c r="D439" s="76" t="s">
        <v>83</v>
      </c>
      <c r="E439" s="76" t="s">
        <v>125</v>
      </c>
      <c r="F439" s="76">
        <v>435.0</v>
      </c>
      <c r="G439" s="78">
        <v>46086.0</v>
      </c>
      <c r="H439" s="857">
        <v>7594.0</v>
      </c>
      <c r="I439" s="858">
        <v>11578.0</v>
      </c>
      <c r="J439" s="859" t="s">
        <v>10043</v>
      </c>
      <c r="K439" s="859" t="s">
        <v>10044</v>
      </c>
      <c r="L439" s="860" t="s">
        <v>10044</v>
      </c>
      <c r="M439" s="857">
        <v>8.115189289E9</v>
      </c>
      <c r="N439" s="857">
        <v>8.115189289E9</v>
      </c>
      <c r="O439" s="861">
        <v>45362.0</v>
      </c>
      <c r="P439" s="852">
        <v>45834.0</v>
      </c>
      <c r="Q439" s="803" t="s">
        <v>95</v>
      </c>
      <c r="R439" s="83" t="s">
        <v>9247</v>
      </c>
      <c r="S439" s="83" t="s">
        <v>9248</v>
      </c>
      <c r="T439" s="83">
        <v>1.0</v>
      </c>
      <c r="U439" s="83" t="s">
        <v>350</v>
      </c>
      <c r="V439" s="83" t="s">
        <v>145</v>
      </c>
      <c r="X439" s="83" t="s">
        <v>101</v>
      </c>
      <c r="Y439" s="83"/>
      <c r="Z439" s="74"/>
      <c r="AA439" s="166" t="s">
        <v>131</v>
      </c>
      <c r="AB439" s="76"/>
      <c r="AC439" s="83"/>
      <c r="AD439" s="76"/>
      <c r="AE439" s="760" t="s">
        <v>11953</v>
      </c>
      <c r="AF439" s="88"/>
    </row>
    <row r="440" ht="22.5" customHeight="1">
      <c r="A440" s="76" t="s">
        <v>9941</v>
      </c>
      <c r="B440" s="856">
        <v>46087.0</v>
      </c>
      <c r="C440" s="76" t="s">
        <v>9213</v>
      </c>
      <c r="D440" s="76" t="s">
        <v>83</v>
      </c>
      <c r="E440" s="76" t="s">
        <v>125</v>
      </c>
      <c r="F440" s="76">
        <v>436.0</v>
      </c>
      <c r="G440" s="78">
        <v>46086.0</v>
      </c>
      <c r="H440" s="857">
        <v>8526.0</v>
      </c>
      <c r="I440" s="858">
        <v>13425.0</v>
      </c>
      <c r="J440" s="859" t="s">
        <v>11957</v>
      </c>
      <c r="K440" s="859" t="s">
        <v>11958</v>
      </c>
      <c r="L440" s="860" t="s">
        <v>11958</v>
      </c>
      <c r="M440" s="857">
        <v>8.115423458E9</v>
      </c>
      <c r="N440" s="857">
        <v>8.115423458E9</v>
      </c>
      <c r="O440" s="861">
        <v>45564.0</v>
      </c>
      <c r="P440" s="852">
        <v>45834.0</v>
      </c>
      <c r="Q440" s="803" t="s">
        <v>124</v>
      </c>
      <c r="R440" s="83" t="s">
        <v>9247</v>
      </c>
      <c r="S440" s="83" t="s">
        <v>9248</v>
      </c>
      <c r="T440" s="83">
        <v>1.0</v>
      </c>
      <c r="U440" s="83" t="s">
        <v>126</v>
      </c>
      <c r="V440" s="83" t="s">
        <v>145</v>
      </c>
      <c r="X440" s="83" t="s">
        <v>101</v>
      </c>
      <c r="Y440" s="83"/>
      <c r="Z440" s="74"/>
      <c r="AA440" s="166" t="s">
        <v>131</v>
      </c>
      <c r="AB440" s="76"/>
      <c r="AC440" s="83"/>
      <c r="AD440" s="76"/>
      <c r="AE440" s="760"/>
      <c r="AF440" s="88"/>
    </row>
    <row r="441" ht="22.5" customHeight="1">
      <c r="A441" s="76" t="s">
        <v>9941</v>
      </c>
      <c r="B441" s="856">
        <v>46087.0</v>
      </c>
      <c r="C441" s="76" t="s">
        <v>9213</v>
      </c>
      <c r="D441" s="76" t="s">
        <v>83</v>
      </c>
      <c r="E441" s="76" t="s">
        <v>125</v>
      </c>
      <c r="F441" s="76">
        <v>437.0</v>
      </c>
      <c r="G441" s="78">
        <v>46086.0</v>
      </c>
      <c r="H441" s="857">
        <v>7095.0</v>
      </c>
      <c r="I441" s="858">
        <v>10597.0</v>
      </c>
      <c r="J441" s="859" t="s">
        <v>11961</v>
      </c>
      <c r="K441" s="859" t="s">
        <v>11962</v>
      </c>
      <c r="L441" s="860" t="s">
        <v>11962</v>
      </c>
      <c r="M441" s="857">
        <v>8.11591739E9</v>
      </c>
      <c r="N441" s="857">
        <v>8.1912426383E10</v>
      </c>
      <c r="O441" s="861">
        <v>45239.0</v>
      </c>
      <c r="P441" s="852">
        <v>45834.0</v>
      </c>
      <c r="Q441" s="803" t="s">
        <v>124</v>
      </c>
      <c r="R441" s="83" t="s">
        <v>9247</v>
      </c>
      <c r="S441" s="83" t="s">
        <v>9248</v>
      </c>
      <c r="T441" s="83">
        <v>1.0</v>
      </c>
      <c r="U441" s="83" t="s">
        <v>126</v>
      </c>
      <c r="V441" s="83" t="s">
        <v>145</v>
      </c>
      <c r="X441" s="83" t="s">
        <v>101</v>
      </c>
      <c r="Y441" s="83"/>
      <c r="Z441" s="74"/>
      <c r="AA441" s="166" t="s">
        <v>131</v>
      </c>
      <c r="AB441" s="76"/>
      <c r="AC441" s="83"/>
      <c r="AD441" s="76"/>
      <c r="AE441" s="760"/>
      <c r="AF441" s="88"/>
    </row>
    <row r="442" ht="22.5" customHeight="1">
      <c r="A442" s="76" t="s">
        <v>9941</v>
      </c>
      <c r="B442" s="856">
        <v>46087.0</v>
      </c>
      <c r="C442" s="76" t="s">
        <v>9213</v>
      </c>
      <c r="D442" s="76" t="s">
        <v>83</v>
      </c>
      <c r="E442" s="76" t="s">
        <v>125</v>
      </c>
      <c r="F442" s="76">
        <v>438.0</v>
      </c>
      <c r="G442" s="78">
        <v>46086.0</v>
      </c>
      <c r="H442" s="857">
        <v>7669.0</v>
      </c>
      <c r="I442" s="858">
        <v>11742.0</v>
      </c>
      <c r="J442" s="859" t="s">
        <v>11963</v>
      </c>
      <c r="K442" s="859" t="s">
        <v>4500</v>
      </c>
      <c r="L442" s="860" t="s">
        <v>4500</v>
      </c>
      <c r="M442" s="857">
        <v>8.116261313E9</v>
      </c>
      <c r="N442" s="857">
        <v>8.2275146116E10</v>
      </c>
      <c r="O442" s="861">
        <v>45381.0</v>
      </c>
      <c r="P442" s="852">
        <v>45987.0</v>
      </c>
      <c r="Q442" s="803" t="s">
        <v>124</v>
      </c>
      <c r="R442" s="83" t="s">
        <v>9247</v>
      </c>
      <c r="S442" s="83" t="s">
        <v>9248</v>
      </c>
      <c r="T442" s="83">
        <v>1.0</v>
      </c>
      <c r="U442" s="83" t="s">
        <v>251</v>
      </c>
      <c r="V442" s="83" t="s">
        <v>195</v>
      </c>
      <c r="X442" s="83" t="s">
        <v>128</v>
      </c>
      <c r="Y442" s="83"/>
      <c r="Z442" s="74"/>
      <c r="AA442" s="166" t="s">
        <v>131</v>
      </c>
      <c r="AB442" s="76"/>
      <c r="AC442" s="83"/>
      <c r="AD442" s="76"/>
      <c r="AE442" s="760" t="s">
        <v>11966</v>
      </c>
      <c r="AF442" s="88"/>
    </row>
    <row r="443" ht="22.5" customHeight="1">
      <c r="A443" s="76" t="s">
        <v>9941</v>
      </c>
      <c r="B443" s="856">
        <v>46087.0</v>
      </c>
      <c r="C443" s="76" t="s">
        <v>9213</v>
      </c>
      <c r="D443" s="76" t="s">
        <v>83</v>
      </c>
      <c r="E443" s="76" t="s">
        <v>125</v>
      </c>
      <c r="F443" s="76">
        <v>439.0</v>
      </c>
      <c r="G443" s="78">
        <v>46086.0</v>
      </c>
      <c r="H443" s="857">
        <v>10102.0</v>
      </c>
      <c r="I443" s="858">
        <v>16816.0</v>
      </c>
      <c r="J443" s="859" t="s">
        <v>9061</v>
      </c>
      <c r="K443" s="859" t="s">
        <v>9062</v>
      </c>
      <c r="L443" s="860" t="s">
        <v>9062</v>
      </c>
      <c r="M443" s="857">
        <v>8.116284444E9</v>
      </c>
      <c r="N443" s="864"/>
      <c r="O443" s="861">
        <v>45973.0</v>
      </c>
      <c r="P443" s="852">
        <v>45987.0</v>
      </c>
      <c r="Q443" s="803" t="s">
        <v>124</v>
      </c>
      <c r="R443" s="83" t="s">
        <v>9247</v>
      </c>
      <c r="S443" s="83" t="s">
        <v>9248</v>
      </c>
      <c r="T443" s="83">
        <v>1.0</v>
      </c>
      <c r="U443" s="83" t="s">
        <v>251</v>
      </c>
      <c r="V443" s="83" t="s">
        <v>145</v>
      </c>
      <c r="X443" s="83" t="s">
        <v>101</v>
      </c>
      <c r="Y443" s="83"/>
      <c r="Z443" s="74"/>
      <c r="AA443" s="166" t="s">
        <v>131</v>
      </c>
      <c r="AB443" s="76"/>
      <c r="AC443" s="83"/>
      <c r="AD443" s="76"/>
      <c r="AE443" s="760"/>
      <c r="AF443" s="88"/>
    </row>
    <row r="444" ht="22.5" customHeight="1">
      <c r="A444" s="76" t="s">
        <v>9941</v>
      </c>
      <c r="B444" s="856">
        <v>46087.0</v>
      </c>
      <c r="C444" s="76" t="s">
        <v>9213</v>
      </c>
      <c r="D444" s="76" t="s">
        <v>83</v>
      </c>
      <c r="E444" s="76" t="s">
        <v>125</v>
      </c>
      <c r="F444" s="76">
        <v>440.0</v>
      </c>
      <c r="G444" s="78">
        <v>46086.0</v>
      </c>
      <c r="H444" s="857">
        <v>8583.0</v>
      </c>
      <c r="I444" s="858">
        <v>13551.0</v>
      </c>
      <c r="J444" s="859" t="s">
        <v>4094</v>
      </c>
      <c r="K444" s="859" t="s">
        <v>4095</v>
      </c>
      <c r="L444" s="860" t="s">
        <v>4095</v>
      </c>
      <c r="M444" s="857">
        <v>8.116488045E9</v>
      </c>
      <c r="N444" s="857">
        <v>8.116488045E9</v>
      </c>
      <c r="O444" s="861">
        <v>45575.0</v>
      </c>
      <c r="P444" s="852">
        <v>45834.0</v>
      </c>
      <c r="Q444" s="803" t="s">
        <v>124</v>
      </c>
      <c r="R444" s="83" t="s">
        <v>9247</v>
      </c>
      <c r="S444" s="83" t="s">
        <v>9248</v>
      </c>
      <c r="T444" s="83">
        <v>1.0</v>
      </c>
      <c r="U444" s="83" t="s">
        <v>251</v>
      </c>
      <c r="V444" s="83" t="s">
        <v>145</v>
      </c>
      <c r="X444" s="83" t="s">
        <v>101</v>
      </c>
      <c r="Y444" s="83"/>
      <c r="Z444" s="74"/>
      <c r="AA444" s="166" t="s">
        <v>131</v>
      </c>
      <c r="AB444" s="76"/>
      <c r="AC444" s="83"/>
      <c r="AD444" s="76"/>
      <c r="AE444" s="760"/>
      <c r="AF444" s="88"/>
    </row>
    <row r="445" ht="22.5" customHeight="1">
      <c r="A445" s="76" t="s">
        <v>9941</v>
      </c>
      <c r="B445" s="856">
        <v>46087.0</v>
      </c>
      <c r="C445" s="76" t="s">
        <v>9213</v>
      </c>
      <c r="D445" s="76" t="s">
        <v>83</v>
      </c>
      <c r="E445" s="76" t="s">
        <v>125</v>
      </c>
      <c r="F445" s="76">
        <v>441.0</v>
      </c>
      <c r="G445" s="78">
        <v>46086.0</v>
      </c>
      <c r="H445" s="857">
        <v>10460.0</v>
      </c>
      <c r="I445" s="858">
        <v>17503.0</v>
      </c>
      <c r="J445" s="859" t="s">
        <v>1633</v>
      </c>
      <c r="K445" s="859" t="s">
        <v>1634</v>
      </c>
      <c r="L445" s="860" t="s">
        <v>1634</v>
      </c>
      <c r="M445" s="857">
        <v>8.116677363E9</v>
      </c>
      <c r="N445" s="857">
        <v>8.236347248E10</v>
      </c>
      <c r="O445" s="861">
        <v>46032.0</v>
      </c>
      <c r="P445" s="852">
        <v>46046.0</v>
      </c>
      <c r="Q445" s="803" t="s">
        <v>11971</v>
      </c>
      <c r="R445" s="83" t="s">
        <v>9247</v>
      </c>
      <c r="S445" s="83" t="s">
        <v>9248</v>
      </c>
      <c r="T445" s="83">
        <v>1.0</v>
      </c>
      <c r="U445" s="83" t="s">
        <v>350</v>
      </c>
      <c r="V445" s="83" t="s">
        <v>145</v>
      </c>
      <c r="X445" s="83" t="s">
        <v>101</v>
      </c>
      <c r="Y445" s="83"/>
      <c r="Z445" s="74"/>
      <c r="AA445" s="166" t="s">
        <v>3435</v>
      </c>
      <c r="AB445" s="76"/>
      <c r="AC445" s="83"/>
      <c r="AD445" s="76"/>
      <c r="AE445" s="760" t="s">
        <v>11974</v>
      </c>
      <c r="AF445" s="88"/>
    </row>
    <row r="446" ht="22.5" customHeight="1">
      <c r="A446" s="76" t="s">
        <v>9941</v>
      </c>
      <c r="B446" s="856">
        <v>46087.0</v>
      </c>
      <c r="C446" s="76" t="s">
        <v>9213</v>
      </c>
      <c r="D446" s="76" t="s">
        <v>83</v>
      </c>
      <c r="E446" s="76" t="s">
        <v>125</v>
      </c>
      <c r="F446" s="76">
        <v>442.0</v>
      </c>
      <c r="G446" s="78">
        <v>46086.0</v>
      </c>
      <c r="H446" s="857">
        <v>8202.0</v>
      </c>
      <c r="I446" s="858">
        <v>12779.0</v>
      </c>
      <c r="J446" s="859" t="s">
        <v>11975</v>
      </c>
      <c r="K446" s="859" t="s">
        <v>11976</v>
      </c>
      <c r="L446" s="860" t="s">
        <v>11976</v>
      </c>
      <c r="M446" s="857">
        <v>8.116925868E9</v>
      </c>
      <c r="N446" s="864"/>
      <c r="O446" s="861">
        <v>45486.0</v>
      </c>
      <c r="P446" s="852">
        <v>45834.0</v>
      </c>
      <c r="Q446" s="803" t="s">
        <v>95</v>
      </c>
      <c r="R446" s="83" t="s">
        <v>9247</v>
      </c>
      <c r="S446" s="83" t="s">
        <v>9248</v>
      </c>
      <c r="T446" s="83">
        <v>1.0</v>
      </c>
      <c r="U446" s="83" t="s">
        <v>126</v>
      </c>
      <c r="V446" s="83" t="s">
        <v>292</v>
      </c>
      <c r="X446" s="83" t="s">
        <v>101</v>
      </c>
      <c r="Y446" s="83"/>
      <c r="Z446" s="74"/>
      <c r="AA446" s="166" t="s">
        <v>6465</v>
      </c>
      <c r="AB446" s="76"/>
      <c r="AC446" s="83"/>
      <c r="AD446" s="76"/>
      <c r="AE446" s="760" t="s">
        <v>11977</v>
      </c>
      <c r="AF446" s="88"/>
    </row>
    <row r="447" ht="22.5" customHeight="1">
      <c r="A447" s="76" t="s">
        <v>9941</v>
      </c>
      <c r="B447" s="856">
        <v>46087.0</v>
      </c>
      <c r="C447" s="76" t="s">
        <v>9213</v>
      </c>
      <c r="D447" s="76" t="s">
        <v>83</v>
      </c>
      <c r="E447" s="76" t="s">
        <v>125</v>
      </c>
      <c r="F447" s="76">
        <v>443.0</v>
      </c>
      <c r="G447" s="78">
        <v>46086.0</v>
      </c>
      <c r="H447" s="857">
        <v>9652.0</v>
      </c>
      <c r="I447" s="858">
        <v>15910.0</v>
      </c>
      <c r="J447" s="859" t="s">
        <v>11978</v>
      </c>
      <c r="K447" s="859" t="s">
        <v>11979</v>
      </c>
      <c r="L447" s="860" t="s">
        <v>11979</v>
      </c>
      <c r="M447" s="857">
        <v>8.116941191E9</v>
      </c>
      <c r="N447" s="857">
        <v>8.5836913381E10</v>
      </c>
      <c r="O447" s="861">
        <v>45857.0</v>
      </c>
      <c r="P447" s="852">
        <v>45871.0</v>
      </c>
      <c r="Q447" s="803" t="s">
        <v>124</v>
      </c>
      <c r="R447" s="83" t="s">
        <v>9247</v>
      </c>
      <c r="S447" s="83" t="s">
        <v>9248</v>
      </c>
      <c r="T447" s="83">
        <v>1.0</v>
      </c>
      <c r="U447" s="83" t="s">
        <v>126</v>
      </c>
      <c r="V447" s="83" t="s">
        <v>145</v>
      </c>
      <c r="X447" s="83" t="s">
        <v>101</v>
      </c>
      <c r="Y447" s="83"/>
      <c r="Z447" s="74"/>
      <c r="AA447" s="166" t="s">
        <v>131</v>
      </c>
      <c r="AB447" s="76"/>
      <c r="AC447" s="83"/>
      <c r="AD447" s="76"/>
      <c r="AE447" s="760"/>
      <c r="AF447" s="88"/>
    </row>
    <row r="448" ht="22.5" customHeight="1">
      <c r="A448" s="76" t="s">
        <v>9941</v>
      </c>
      <c r="B448" s="856">
        <v>46087.0</v>
      </c>
      <c r="C448" s="76" t="s">
        <v>9213</v>
      </c>
      <c r="D448" s="76" t="s">
        <v>83</v>
      </c>
      <c r="E448" s="76" t="s">
        <v>125</v>
      </c>
      <c r="F448" s="76">
        <v>444.0</v>
      </c>
      <c r="G448" s="78">
        <v>46086.0</v>
      </c>
      <c r="H448" s="857">
        <v>8480.0</v>
      </c>
      <c r="I448" s="858">
        <v>13350.0</v>
      </c>
      <c r="J448" s="859" t="s">
        <v>11981</v>
      </c>
      <c r="K448" s="859" t="s">
        <v>11982</v>
      </c>
      <c r="L448" s="860" t="s">
        <v>11982</v>
      </c>
      <c r="M448" s="857">
        <v>8.117442E9</v>
      </c>
      <c r="N448" s="857">
        <v>8.117442E9</v>
      </c>
      <c r="O448" s="861">
        <v>45555.0</v>
      </c>
      <c r="P448" s="852">
        <v>45834.0</v>
      </c>
      <c r="Q448" s="803" t="s">
        <v>124</v>
      </c>
      <c r="R448" s="83" t="s">
        <v>9247</v>
      </c>
      <c r="S448" s="83" t="s">
        <v>9248</v>
      </c>
      <c r="T448" s="83">
        <v>1.0</v>
      </c>
      <c r="U448" s="83" t="s">
        <v>350</v>
      </c>
      <c r="V448" s="83" t="s">
        <v>145</v>
      </c>
      <c r="X448" s="83" t="s">
        <v>101</v>
      </c>
      <c r="Y448" s="83"/>
      <c r="Z448" s="74"/>
      <c r="AA448" s="166" t="s">
        <v>283</v>
      </c>
      <c r="AB448" s="76"/>
      <c r="AC448" s="83"/>
      <c r="AD448" s="76"/>
      <c r="AE448" s="760" t="s">
        <v>11983</v>
      </c>
      <c r="AF448" s="88"/>
    </row>
    <row r="449" ht="22.5" customHeight="1">
      <c r="A449" s="76" t="s">
        <v>9941</v>
      </c>
      <c r="B449" s="856">
        <v>46087.0</v>
      </c>
      <c r="C449" s="76" t="s">
        <v>9213</v>
      </c>
      <c r="D449" s="76" t="s">
        <v>83</v>
      </c>
      <c r="E449" s="76" t="s">
        <v>125</v>
      </c>
      <c r="F449" s="76">
        <v>445.0</v>
      </c>
      <c r="G449" s="78">
        <v>46086.0</v>
      </c>
      <c r="H449" s="857">
        <v>10091.0</v>
      </c>
      <c r="I449" s="858">
        <v>16798.0</v>
      </c>
      <c r="J449" s="859" t="s">
        <v>11984</v>
      </c>
      <c r="K449" s="859" t="s">
        <v>11985</v>
      </c>
      <c r="L449" s="860" t="s">
        <v>11985</v>
      </c>
      <c r="M449" s="857">
        <v>8.1174885E9</v>
      </c>
      <c r="N449" s="857">
        <v>8.1174885E9</v>
      </c>
      <c r="O449" s="861">
        <v>45970.0</v>
      </c>
      <c r="P449" s="852">
        <v>45984.0</v>
      </c>
      <c r="Q449" s="803" t="s">
        <v>213</v>
      </c>
      <c r="R449" s="83" t="s">
        <v>9247</v>
      </c>
      <c r="S449" s="83" t="s">
        <v>9248</v>
      </c>
      <c r="T449" s="83">
        <v>1.0</v>
      </c>
      <c r="U449" s="83" t="s">
        <v>350</v>
      </c>
      <c r="V449" s="83" t="s">
        <v>145</v>
      </c>
      <c r="X449" s="83" t="s">
        <v>101</v>
      </c>
      <c r="Y449" s="83"/>
      <c r="Z449" s="74"/>
      <c r="AA449" s="166" t="s">
        <v>131</v>
      </c>
      <c r="AB449" s="76"/>
      <c r="AC449" s="83"/>
      <c r="AD449" s="76"/>
      <c r="AE449" s="760" t="s">
        <v>11986</v>
      </c>
      <c r="AF449" s="88"/>
    </row>
    <row r="450" ht="22.5" customHeight="1">
      <c r="A450" s="76" t="s">
        <v>9941</v>
      </c>
      <c r="B450" s="856">
        <v>46087.0</v>
      </c>
      <c r="C450" s="76" t="s">
        <v>9213</v>
      </c>
      <c r="D450" s="76" t="s">
        <v>83</v>
      </c>
      <c r="E450" s="76" t="s">
        <v>125</v>
      </c>
      <c r="F450" s="76">
        <v>446.0</v>
      </c>
      <c r="G450" s="78">
        <v>46086.0</v>
      </c>
      <c r="H450" s="857">
        <v>9121.0</v>
      </c>
      <c r="I450" s="858">
        <v>14704.0</v>
      </c>
      <c r="J450" s="859" t="s">
        <v>11615</v>
      </c>
      <c r="K450" s="859" t="s">
        <v>11616</v>
      </c>
      <c r="L450" s="860" t="s">
        <v>11616</v>
      </c>
      <c r="M450" s="857">
        <v>8.118454511E9</v>
      </c>
      <c r="N450" s="857">
        <v>8.118454511E9</v>
      </c>
      <c r="O450" s="861">
        <v>45703.0</v>
      </c>
      <c r="P450" s="852">
        <v>45834.0</v>
      </c>
      <c r="Q450" s="803" t="s">
        <v>124</v>
      </c>
      <c r="R450" s="83" t="s">
        <v>9247</v>
      </c>
      <c r="S450" s="83" t="s">
        <v>9248</v>
      </c>
      <c r="T450" s="83">
        <v>1.0</v>
      </c>
      <c r="U450" s="83" t="s">
        <v>126</v>
      </c>
      <c r="V450" s="83" t="s">
        <v>145</v>
      </c>
      <c r="X450" s="83" t="s">
        <v>101</v>
      </c>
      <c r="Y450" s="83"/>
      <c r="Z450" s="74"/>
      <c r="AA450" s="166" t="s">
        <v>131</v>
      </c>
      <c r="AB450" s="76"/>
      <c r="AC450" s="83"/>
      <c r="AD450" s="76"/>
      <c r="AE450" s="760"/>
      <c r="AF450" s="88"/>
    </row>
    <row r="451" ht="22.5" customHeight="1">
      <c r="A451" s="76" t="s">
        <v>9941</v>
      </c>
      <c r="B451" s="856">
        <v>46087.0</v>
      </c>
      <c r="C451" s="76" t="s">
        <v>9213</v>
      </c>
      <c r="D451" s="76" t="s">
        <v>83</v>
      </c>
      <c r="E451" s="76" t="s">
        <v>125</v>
      </c>
      <c r="F451" s="76">
        <v>447.0</v>
      </c>
      <c r="G451" s="78">
        <v>46086.0</v>
      </c>
      <c r="H451" s="857">
        <v>7229.0</v>
      </c>
      <c r="I451" s="858">
        <v>10867.0</v>
      </c>
      <c r="J451" s="859" t="s">
        <v>11992</v>
      </c>
      <c r="K451" s="859" t="s">
        <v>253</v>
      </c>
      <c r="L451" s="860" t="s">
        <v>253</v>
      </c>
      <c r="M451" s="857">
        <v>8.118754213E9</v>
      </c>
      <c r="N451" s="857">
        <v>8.754316244E9</v>
      </c>
      <c r="O451" s="861">
        <v>45280.0</v>
      </c>
      <c r="P451" s="852">
        <v>45834.0</v>
      </c>
      <c r="Q451" s="803" t="s">
        <v>124</v>
      </c>
      <c r="R451" s="83" t="s">
        <v>9247</v>
      </c>
      <c r="S451" s="83" t="s">
        <v>9248</v>
      </c>
      <c r="T451" s="83">
        <v>0.0</v>
      </c>
      <c r="U451" s="83" t="s">
        <v>126</v>
      </c>
      <c r="V451" s="83" t="s">
        <v>127</v>
      </c>
      <c r="X451" s="83" t="s">
        <v>128</v>
      </c>
      <c r="Y451" s="83"/>
      <c r="Z451" s="74"/>
      <c r="AA451" s="166" t="s">
        <v>131</v>
      </c>
      <c r="AB451" s="76"/>
      <c r="AC451" s="83"/>
      <c r="AD451" s="76"/>
      <c r="AE451" s="760" t="s">
        <v>6899</v>
      </c>
      <c r="AF451" s="88"/>
    </row>
    <row r="452" ht="22.5" customHeight="1">
      <c r="A452" s="76" t="s">
        <v>9941</v>
      </c>
      <c r="B452" s="856">
        <v>46087.0</v>
      </c>
      <c r="C452" s="76" t="s">
        <v>9213</v>
      </c>
      <c r="D452" s="76" t="s">
        <v>83</v>
      </c>
      <c r="E452" s="76" t="s">
        <v>125</v>
      </c>
      <c r="F452" s="76">
        <v>448.0</v>
      </c>
      <c r="G452" s="78">
        <v>46086.0</v>
      </c>
      <c r="H452" s="857">
        <v>7346.0</v>
      </c>
      <c r="I452" s="858">
        <v>11089.0</v>
      </c>
      <c r="J452" s="859" t="s">
        <v>6282</v>
      </c>
      <c r="K452" s="859" t="s">
        <v>6283</v>
      </c>
      <c r="L452" s="860" t="s">
        <v>6283</v>
      </c>
      <c r="M452" s="857">
        <v>8.11900513E9</v>
      </c>
      <c r="N452" s="857">
        <v>8.5398381822E10</v>
      </c>
      <c r="O452" s="861">
        <v>45309.0</v>
      </c>
      <c r="P452" s="872">
        <v>45834.0</v>
      </c>
      <c r="Q452" s="803" t="s">
        <v>143</v>
      </c>
      <c r="R452" s="83" t="s">
        <v>9247</v>
      </c>
      <c r="S452" s="83" t="s">
        <v>9248</v>
      </c>
      <c r="T452" s="83">
        <v>0.0</v>
      </c>
      <c r="U452" s="83" t="s">
        <v>99</v>
      </c>
      <c r="V452" s="83" t="s">
        <v>127</v>
      </c>
      <c r="X452" s="83"/>
      <c r="Y452" s="83"/>
      <c r="Z452" s="74"/>
      <c r="AA452" s="166"/>
      <c r="AB452" s="76"/>
      <c r="AC452" s="83"/>
      <c r="AD452" s="76"/>
      <c r="AE452" s="760" t="s">
        <v>11998</v>
      </c>
      <c r="AF452" s="88"/>
    </row>
    <row r="453" ht="22.5" customHeight="1">
      <c r="A453" s="76" t="s">
        <v>9941</v>
      </c>
      <c r="B453" s="856">
        <v>46087.0</v>
      </c>
      <c r="C453" s="76" t="s">
        <v>9213</v>
      </c>
      <c r="D453" s="76" t="s">
        <v>83</v>
      </c>
      <c r="E453" s="76" t="s">
        <v>125</v>
      </c>
      <c r="F453" s="76">
        <v>449.0</v>
      </c>
      <c r="G453" s="78">
        <v>46086.0</v>
      </c>
      <c r="H453" s="857">
        <v>7678.0</v>
      </c>
      <c r="I453" s="858">
        <v>11778.0</v>
      </c>
      <c r="J453" s="859" t="s">
        <v>11999</v>
      </c>
      <c r="K453" s="859" t="s">
        <v>12000</v>
      </c>
      <c r="L453" s="860" t="s">
        <v>12000</v>
      </c>
      <c r="M453" s="857">
        <v>8.119519931E9</v>
      </c>
      <c r="N453" s="864"/>
      <c r="O453" s="861">
        <v>45383.0</v>
      </c>
      <c r="P453" s="872">
        <v>45834.0</v>
      </c>
      <c r="Q453" s="803" t="s">
        <v>143</v>
      </c>
      <c r="R453" s="83" t="s">
        <v>9247</v>
      </c>
      <c r="S453" s="83" t="s">
        <v>9248</v>
      </c>
      <c r="T453" s="83">
        <v>1.0</v>
      </c>
      <c r="U453" s="83" t="s">
        <v>126</v>
      </c>
      <c r="V453" s="83" t="s">
        <v>145</v>
      </c>
      <c r="X453" s="83" t="s">
        <v>101</v>
      </c>
      <c r="Y453" s="83"/>
      <c r="Z453" s="74"/>
      <c r="AA453" s="166" t="s">
        <v>131</v>
      </c>
      <c r="AB453" s="76"/>
      <c r="AC453" s="83"/>
      <c r="AD453" s="76"/>
      <c r="AE453" s="760"/>
      <c r="AF453" s="88"/>
    </row>
    <row r="454" ht="22.5" customHeight="1">
      <c r="A454" s="76" t="s">
        <v>9941</v>
      </c>
      <c r="B454" s="856">
        <v>46087.0</v>
      </c>
      <c r="C454" s="76" t="s">
        <v>9213</v>
      </c>
      <c r="D454" s="76" t="s">
        <v>83</v>
      </c>
      <c r="E454" s="76" t="s">
        <v>125</v>
      </c>
      <c r="F454" s="76">
        <v>450.0</v>
      </c>
      <c r="G454" s="78">
        <v>46086.0</v>
      </c>
      <c r="H454" s="857">
        <v>10466.0</v>
      </c>
      <c r="I454" s="858">
        <v>17513.0</v>
      </c>
      <c r="J454" s="859" t="s">
        <v>5433</v>
      </c>
      <c r="K454" s="859" t="s">
        <v>5435</v>
      </c>
      <c r="L454" s="860" t="s">
        <v>5435</v>
      </c>
      <c r="M454" s="857">
        <v>8.121117072E9</v>
      </c>
      <c r="N454" s="857">
        <v>8.1231117072E10</v>
      </c>
      <c r="O454" s="861">
        <v>46032.0</v>
      </c>
      <c r="P454" s="852">
        <v>46046.0</v>
      </c>
      <c r="Q454" s="803" t="s">
        <v>124</v>
      </c>
      <c r="R454" s="83" t="s">
        <v>9247</v>
      </c>
      <c r="S454" s="83" t="s">
        <v>9248</v>
      </c>
      <c r="T454" s="83">
        <v>1.0</v>
      </c>
      <c r="U454" s="83" t="s">
        <v>126</v>
      </c>
      <c r="V454" s="83" t="s">
        <v>145</v>
      </c>
      <c r="X454" s="83" t="s">
        <v>101</v>
      </c>
      <c r="Y454" s="83"/>
      <c r="Z454" s="74"/>
      <c r="AA454" s="166" t="s">
        <v>131</v>
      </c>
      <c r="AB454" s="76"/>
      <c r="AC454" s="83"/>
      <c r="AD454" s="76"/>
      <c r="AE454" s="760"/>
      <c r="AF454" s="88"/>
    </row>
    <row r="455" ht="22.5" customHeight="1">
      <c r="A455" s="76" t="s">
        <v>9941</v>
      </c>
      <c r="B455" s="856">
        <v>46087.0</v>
      </c>
      <c r="C455" s="76" t="s">
        <v>9213</v>
      </c>
      <c r="D455" s="76" t="s">
        <v>83</v>
      </c>
      <c r="E455" s="76" t="s">
        <v>125</v>
      </c>
      <c r="F455" s="76">
        <v>451.0</v>
      </c>
      <c r="G455" s="78">
        <v>46086.0</v>
      </c>
      <c r="H455" s="857">
        <v>10217.0</v>
      </c>
      <c r="I455" s="858">
        <v>17012.0</v>
      </c>
      <c r="J455" s="859" t="s">
        <v>6819</v>
      </c>
      <c r="K455" s="859" t="s">
        <v>6820</v>
      </c>
      <c r="L455" s="860" t="s">
        <v>6820</v>
      </c>
      <c r="M455" s="857">
        <v>8.121716614E9</v>
      </c>
      <c r="N455" s="857">
        <v>8.121716614E9</v>
      </c>
      <c r="O455" s="861">
        <v>45993.0</v>
      </c>
      <c r="P455" s="852">
        <v>46007.0</v>
      </c>
      <c r="Q455" s="803" t="s">
        <v>98</v>
      </c>
      <c r="R455" s="83" t="s">
        <v>9247</v>
      </c>
      <c r="S455" s="83" t="s">
        <v>9248</v>
      </c>
      <c r="T455" s="83">
        <v>1.0</v>
      </c>
      <c r="U455" s="83" t="s">
        <v>126</v>
      </c>
      <c r="V455" s="83" t="s">
        <v>145</v>
      </c>
      <c r="X455" s="83" t="s">
        <v>101</v>
      </c>
      <c r="Y455" s="83"/>
      <c r="Z455" s="74"/>
      <c r="AA455" s="166" t="s">
        <v>131</v>
      </c>
      <c r="AB455" s="76"/>
      <c r="AC455" s="83"/>
      <c r="AD455" s="76"/>
      <c r="AE455" s="760"/>
      <c r="AF455" s="88"/>
    </row>
    <row r="456" ht="22.5" customHeight="1">
      <c r="A456" s="76" t="s">
        <v>9941</v>
      </c>
      <c r="B456" s="856">
        <v>46087.0</v>
      </c>
      <c r="C456" s="76" t="s">
        <v>9213</v>
      </c>
      <c r="D456" s="76" t="s">
        <v>83</v>
      </c>
      <c r="E456" s="76" t="s">
        <v>125</v>
      </c>
      <c r="F456" s="76">
        <v>452.0</v>
      </c>
      <c r="G456" s="78">
        <v>46086.0</v>
      </c>
      <c r="H456" s="857">
        <v>10678.0</v>
      </c>
      <c r="I456" s="858">
        <v>17842.0</v>
      </c>
      <c r="J456" s="859" t="s">
        <v>12007</v>
      </c>
      <c r="K456" s="859" t="s">
        <v>11068</v>
      </c>
      <c r="L456" s="860" t="s">
        <v>11068</v>
      </c>
      <c r="M456" s="857">
        <v>8.121897457E9</v>
      </c>
      <c r="N456" s="857">
        <v>8.121897457E9</v>
      </c>
      <c r="O456" s="861">
        <v>46067.0</v>
      </c>
      <c r="P456" s="852">
        <v>46081.0</v>
      </c>
      <c r="Q456" s="803" t="s">
        <v>124</v>
      </c>
      <c r="R456" s="83" t="s">
        <v>9247</v>
      </c>
      <c r="S456" s="83" t="s">
        <v>9248</v>
      </c>
      <c r="T456" s="83">
        <v>1.0</v>
      </c>
      <c r="U456" s="83" t="s">
        <v>126</v>
      </c>
      <c r="V456" s="83" t="s">
        <v>145</v>
      </c>
      <c r="X456" s="83" t="s">
        <v>101</v>
      </c>
      <c r="Y456" s="83"/>
      <c r="Z456" s="74"/>
      <c r="AA456" s="166" t="s">
        <v>131</v>
      </c>
      <c r="AB456" s="76"/>
      <c r="AC456" s="83"/>
      <c r="AD456" s="76"/>
      <c r="AE456" s="760"/>
      <c r="AF456" s="88"/>
    </row>
    <row r="457" ht="22.5" customHeight="1">
      <c r="A457" s="76" t="s">
        <v>9941</v>
      </c>
      <c r="B457" s="856">
        <v>46087.0</v>
      </c>
      <c r="C457" s="76" t="s">
        <v>9213</v>
      </c>
      <c r="D457" s="76" t="s">
        <v>83</v>
      </c>
      <c r="E457" s="76" t="s">
        <v>125</v>
      </c>
      <c r="F457" s="76">
        <v>453.0</v>
      </c>
      <c r="G457" s="78">
        <v>46086.0</v>
      </c>
      <c r="H457" s="857">
        <v>9898.0</v>
      </c>
      <c r="I457" s="858">
        <v>16453.0</v>
      </c>
      <c r="J457" s="859" t="s">
        <v>12010</v>
      </c>
      <c r="K457" s="859" t="s">
        <v>12010</v>
      </c>
      <c r="L457" s="860" t="s">
        <v>12010</v>
      </c>
      <c r="M457" s="857">
        <v>8.123438014E9</v>
      </c>
      <c r="N457" s="857">
        <v>8.1455022394E10</v>
      </c>
      <c r="O457" s="861">
        <v>45925.0</v>
      </c>
      <c r="P457" s="873">
        <v>45834.0</v>
      </c>
      <c r="Q457" s="803" t="s">
        <v>124</v>
      </c>
      <c r="R457" s="83" t="s">
        <v>9247</v>
      </c>
      <c r="S457" s="83" t="s">
        <v>9248</v>
      </c>
      <c r="T457" s="83">
        <v>1.0</v>
      </c>
      <c r="U457" s="83" t="s">
        <v>350</v>
      </c>
      <c r="V457" s="83" t="s">
        <v>145</v>
      </c>
      <c r="X457" s="83" t="s">
        <v>101</v>
      </c>
      <c r="Y457" s="83"/>
      <c r="Z457" s="74"/>
      <c r="AA457" s="166" t="s">
        <v>131</v>
      </c>
      <c r="AB457" s="76"/>
      <c r="AC457" s="83"/>
      <c r="AD457" s="76"/>
      <c r="AE457" s="760" t="s">
        <v>3138</v>
      </c>
      <c r="AF457" s="88"/>
    </row>
    <row r="458" ht="22.5" customHeight="1">
      <c r="A458" s="76" t="s">
        <v>9941</v>
      </c>
      <c r="B458" s="856">
        <v>46087.0</v>
      </c>
      <c r="C458" s="76" t="s">
        <v>9213</v>
      </c>
      <c r="D458" s="76" t="s">
        <v>83</v>
      </c>
      <c r="E458" s="76" t="s">
        <v>125</v>
      </c>
      <c r="F458" s="76">
        <v>454.0</v>
      </c>
      <c r="G458" s="78">
        <v>46086.0</v>
      </c>
      <c r="H458" s="857">
        <v>7704.0</v>
      </c>
      <c r="I458" s="858">
        <v>11831.0</v>
      </c>
      <c r="J458" s="859" t="s">
        <v>12013</v>
      </c>
      <c r="K458" s="859" t="s">
        <v>12014</v>
      </c>
      <c r="L458" s="860" t="s">
        <v>12014</v>
      </c>
      <c r="M458" s="857">
        <v>8.123456789E9</v>
      </c>
      <c r="N458" s="857">
        <v>8.123456789E9</v>
      </c>
      <c r="O458" s="861">
        <v>45391.0</v>
      </c>
      <c r="P458" s="873">
        <v>45834.0</v>
      </c>
      <c r="Q458" s="803" t="s">
        <v>213</v>
      </c>
      <c r="R458" s="83" t="s">
        <v>9247</v>
      </c>
      <c r="S458" s="83" t="s">
        <v>9248</v>
      </c>
      <c r="T458" s="83">
        <v>1.0</v>
      </c>
      <c r="U458" s="83" t="s">
        <v>126</v>
      </c>
      <c r="V458" s="83" t="s">
        <v>145</v>
      </c>
      <c r="X458" s="83" t="s">
        <v>101</v>
      </c>
      <c r="Y458" s="83"/>
      <c r="Z458" s="74"/>
      <c r="AA458" s="166" t="s">
        <v>131</v>
      </c>
      <c r="AB458" s="76"/>
      <c r="AC458" s="83"/>
      <c r="AD458" s="76"/>
      <c r="AE458" s="760"/>
      <c r="AF458" s="88"/>
    </row>
    <row r="459" ht="22.5" customHeight="1">
      <c r="A459" s="76" t="s">
        <v>9941</v>
      </c>
      <c r="B459" s="856">
        <v>46087.0</v>
      </c>
      <c r="C459" s="76" t="s">
        <v>9213</v>
      </c>
      <c r="D459" s="76" t="s">
        <v>83</v>
      </c>
      <c r="E459" s="76" t="s">
        <v>125</v>
      </c>
      <c r="F459" s="76">
        <v>455.0</v>
      </c>
      <c r="G459" s="78">
        <v>46086.0</v>
      </c>
      <c r="H459" s="857">
        <v>7091.0</v>
      </c>
      <c r="I459" s="858">
        <v>10591.0</v>
      </c>
      <c r="J459" s="859" t="s">
        <v>12017</v>
      </c>
      <c r="K459" s="859" t="s">
        <v>12019</v>
      </c>
      <c r="L459" s="860" t="s">
        <v>12019</v>
      </c>
      <c r="M459" s="857">
        <v>8.123654594E9</v>
      </c>
      <c r="N459" s="857">
        <v>8.123654594E9</v>
      </c>
      <c r="O459" s="861">
        <v>45239.0</v>
      </c>
      <c r="P459" s="873">
        <v>45834.0</v>
      </c>
      <c r="Q459" s="803" t="s">
        <v>124</v>
      </c>
      <c r="R459" s="83" t="s">
        <v>9247</v>
      </c>
      <c r="S459" s="83" t="s">
        <v>9248</v>
      </c>
      <c r="T459" s="83">
        <v>1.0</v>
      </c>
      <c r="U459" s="83" t="s">
        <v>126</v>
      </c>
      <c r="V459" s="83" t="s">
        <v>145</v>
      </c>
      <c r="X459" s="83" t="s">
        <v>101</v>
      </c>
      <c r="Y459" s="83"/>
      <c r="Z459" s="74"/>
      <c r="AA459" s="166" t="s">
        <v>131</v>
      </c>
      <c r="AB459" s="76"/>
      <c r="AC459" s="83"/>
      <c r="AD459" s="76"/>
      <c r="AE459" s="760"/>
      <c r="AF459" s="88"/>
    </row>
    <row r="460" ht="22.5" customHeight="1">
      <c r="A460" s="76" t="s">
        <v>9941</v>
      </c>
      <c r="B460" s="856">
        <v>46087.0</v>
      </c>
      <c r="C460" s="76" t="s">
        <v>9213</v>
      </c>
      <c r="D460" s="76" t="s">
        <v>83</v>
      </c>
      <c r="E460" s="76" t="s">
        <v>125</v>
      </c>
      <c r="F460" s="76">
        <v>456.0</v>
      </c>
      <c r="G460" s="78">
        <v>46086.0</v>
      </c>
      <c r="H460" s="857">
        <v>7595.0</v>
      </c>
      <c r="I460" s="858">
        <v>11581.0</v>
      </c>
      <c r="J460" s="859" t="s">
        <v>10050</v>
      </c>
      <c r="K460" s="859" t="s">
        <v>10051</v>
      </c>
      <c r="L460" s="860" t="s">
        <v>10051</v>
      </c>
      <c r="M460" s="857">
        <v>8.125001154E9</v>
      </c>
      <c r="N460" s="864"/>
      <c r="O460" s="861">
        <v>45362.0</v>
      </c>
      <c r="P460" s="873">
        <v>45834.0</v>
      </c>
      <c r="Q460" s="803" t="s">
        <v>143</v>
      </c>
      <c r="R460" s="83" t="s">
        <v>9247</v>
      </c>
      <c r="S460" s="83" t="s">
        <v>9248</v>
      </c>
      <c r="T460" s="83">
        <v>1.0</v>
      </c>
      <c r="U460" s="83" t="s">
        <v>126</v>
      </c>
      <c r="V460" s="83" t="s">
        <v>145</v>
      </c>
      <c r="X460" s="83" t="s">
        <v>101</v>
      </c>
      <c r="Y460" s="83"/>
      <c r="Z460" s="74"/>
      <c r="AA460" s="166" t="s">
        <v>131</v>
      </c>
      <c r="AB460" s="76"/>
      <c r="AC460" s="83"/>
      <c r="AD460" s="76"/>
      <c r="AE460" s="760"/>
      <c r="AF460" s="88"/>
    </row>
    <row r="461" ht="22.5" customHeight="1">
      <c r="A461" s="76" t="s">
        <v>9941</v>
      </c>
      <c r="B461" s="856">
        <v>46087.0</v>
      </c>
      <c r="C461" s="76" t="s">
        <v>9213</v>
      </c>
      <c r="D461" s="76" t="s">
        <v>83</v>
      </c>
      <c r="E461" s="76" t="s">
        <v>125</v>
      </c>
      <c r="F461" s="76">
        <v>457.0</v>
      </c>
      <c r="G461" s="78">
        <v>46086.0</v>
      </c>
      <c r="H461" s="857">
        <v>8591.0</v>
      </c>
      <c r="I461" s="858">
        <v>13563.0</v>
      </c>
      <c r="J461" s="859" t="s">
        <v>12025</v>
      </c>
      <c r="K461" s="859" t="s">
        <v>12026</v>
      </c>
      <c r="L461" s="860" t="s">
        <v>12026</v>
      </c>
      <c r="M461" s="857">
        <v>8.126077119E9</v>
      </c>
      <c r="N461" s="857">
        <v>8.126077119E9</v>
      </c>
      <c r="O461" s="861">
        <v>45576.0</v>
      </c>
      <c r="P461" s="873">
        <v>45834.0</v>
      </c>
      <c r="Q461" s="803" t="s">
        <v>124</v>
      </c>
      <c r="R461" s="83" t="s">
        <v>9247</v>
      </c>
      <c r="S461" s="83" t="s">
        <v>9248</v>
      </c>
      <c r="T461" s="83">
        <v>1.0</v>
      </c>
      <c r="U461" s="83" t="s">
        <v>126</v>
      </c>
      <c r="V461" s="83" t="s">
        <v>145</v>
      </c>
      <c r="X461" s="83" t="s">
        <v>101</v>
      </c>
      <c r="Y461" s="83"/>
      <c r="Z461" s="74"/>
      <c r="AA461" s="166" t="s">
        <v>131</v>
      </c>
      <c r="AB461" s="76"/>
      <c r="AC461" s="83"/>
      <c r="AD461" s="76"/>
      <c r="AE461" s="760"/>
      <c r="AF461" s="88"/>
    </row>
    <row r="462" ht="22.5" customHeight="1">
      <c r="A462" s="76" t="s">
        <v>9941</v>
      </c>
      <c r="B462" s="856">
        <v>46087.0</v>
      </c>
      <c r="C462" s="76" t="s">
        <v>9213</v>
      </c>
      <c r="D462" s="76" t="s">
        <v>83</v>
      </c>
      <c r="E462" s="76" t="s">
        <v>125</v>
      </c>
      <c r="F462" s="76">
        <v>458.0</v>
      </c>
      <c r="G462" s="78">
        <v>46086.0</v>
      </c>
      <c r="H462" s="857">
        <v>7605.0</v>
      </c>
      <c r="I462" s="858">
        <v>11601.0</v>
      </c>
      <c r="J462" s="859" t="s">
        <v>5939</v>
      </c>
      <c r="K462" s="859" t="s">
        <v>5940</v>
      </c>
      <c r="L462" s="860" t="s">
        <v>5940</v>
      </c>
      <c r="M462" s="857">
        <v>8.1263593E9</v>
      </c>
      <c r="N462" s="857">
        <v>8.1396866164E10</v>
      </c>
      <c r="O462" s="861">
        <v>45364.0</v>
      </c>
      <c r="P462" s="873">
        <v>45834.0</v>
      </c>
      <c r="Q462" s="803" t="s">
        <v>86</v>
      </c>
      <c r="R462" s="83" t="s">
        <v>9247</v>
      </c>
      <c r="S462" s="83" t="s">
        <v>9248</v>
      </c>
      <c r="T462" s="83">
        <v>1.0</v>
      </c>
      <c r="U462" s="83" t="s">
        <v>126</v>
      </c>
      <c r="V462" s="83" t="s">
        <v>145</v>
      </c>
      <c r="X462" s="83" t="s">
        <v>101</v>
      </c>
      <c r="Y462" s="83"/>
      <c r="Z462" s="74"/>
      <c r="AA462" s="166" t="s">
        <v>131</v>
      </c>
      <c r="AB462" s="76"/>
      <c r="AC462" s="83"/>
      <c r="AD462" s="76"/>
      <c r="AE462" s="760"/>
      <c r="AF462" s="88"/>
    </row>
    <row r="463" ht="22.5" customHeight="1">
      <c r="A463" s="76" t="s">
        <v>9941</v>
      </c>
      <c r="B463" s="856">
        <v>46087.0</v>
      </c>
      <c r="C463" s="76" t="s">
        <v>9213</v>
      </c>
      <c r="D463" s="76" t="s">
        <v>83</v>
      </c>
      <c r="E463" s="76" t="s">
        <v>125</v>
      </c>
      <c r="F463" s="76">
        <v>459.0</v>
      </c>
      <c r="G463" s="78">
        <v>46086.0</v>
      </c>
      <c r="H463" s="857">
        <v>8671.0</v>
      </c>
      <c r="I463" s="858">
        <v>13722.0</v>
      </c>
      <c r="J463" s="859" t="s">
        <v>12027</v>
      </c>
      <c r="K463" s="859" t="s">
        <v>12028</v>
      </c>
      <c r="L463" s="860" t="s">
        <v>12028</v>
      </c>
      <c r="M463" s="857">
        <v>8.126456719E9</v>
      </c>
      <c r="N463" s="857">
        <v>8.126456719E9</v>
      </c>
      <c r="O463" s="861">
        <v>45595.0</v>
      </c>
      <c r="P463" s="873">
        <v>45834.0</v>
      </c>
      <c r="Q463" s="803" t="s">
        <v>124</v>
      </c>
      <c r="R463" s="83" t="s">
        <v>9247</v>
      </c>
      <c r="S463" s="83" t="s">
        <v>9248</v>
      </c>
      <c r="T463" s="83">
        <v>1.0</v>
      </c>
      <c r="U463" s="83" t="s">
        <v>292</v>
      </c>
      <c r="V463" s="83" t="s">
        <v>145</v>
      </c>
      <c r="X463" s="83" t="s">
        <v>101</v>
      </c>
      <c r="Y463" s="83"/>
      <c r="Z463" s="74"/>
      <c r="AA463" s="166" t="s">
        <v>283</v>
      </c>
      <c r="AB463" s="76"/>
      <c r="AC463" s="83"/>
      <c r="AD463" s="76"/>
      <c r="AE463" s="760" t="s">
        <v>12029</v>
      </c>
      <c r="AF463" s="88"/>
    </row>
    <row r="464" ht="22.5" customHeight="1">
      <c r="A464" s="76" t="s">
        <v>9941</v>
      </c>
      <c r="B464" s="856">
        <v>46087.0</v>
      </c>
      <c r="C464" s="76" t="s">
        <v>9213</v>
      </c>
      <c r="D464" s="76" t="s">
        <v>83</v>
      </c>
      <c r="E464" s="76" t="s">
        <v>125</v>
      </c>
      <c r="F464" s="76">
        <v>460.0</v>
      </c>
      <c r="G464" s="78">
        <v>46086.0</v>
      </c>
      <c r="H464" s="857">
        <v>7254.0</v>
      </c>
      <c r="I464" s="858">
        <v>10919.0</v>
      </c>
      <c r="J464" s="859" t="s">
        <v>12030</v>
      </c>
      <c r="K464" s="859" t="s">
        <v>12031</v>
      </c>
      <c r="L464" s="860" t="s">
        <v>12031</v>
      </c>
      <c r="M464" s="857">
        <v>8.126584572E9</v>
      </c>
      <c r="N464" s="857">
        <v>8.126584572E9</v>
      </c>
      <c r="O464" s="861">
        <v>45289.0</v>
      </c>
      <c r="P464" s="873">
        <v>45834.0</v>
      </c>
      <c r="Q464" s="803" t="s">
        <v>124</v>
      </c>
      <c r="R464" s="83" t="s">
        <v>9247</v>
      </c>
      <c r="S464" s="83" t="s">
        <v>9248</v>
      </c>
      <c r="T464" s="83">
        <v>1.0</v>
      </c>
      <c r="U464" s="83" t="s">
        <v>126</v>
      </c>
      <c r="V464" s="83" t="s">
        <v>145</v>
      </c>
      <c r="X464" s="83" t="s">
        <v>101</v>
      </c>
      <c r="Y464" s="83"/>
      <c r="Z464" s="74"/>
      <c r="AA464" s="166" t="s">
        <v>131</v>
      </c>
      <c r="AB464" s="76"/>
      <c r="AC464" s="83"/>
      <c r="AD464" s="76"/>
      <c r="AE464" s="760"/>
      <c r="AF464" s="88"/>
    </row>
    <row r="465" ht="22.5" customHeight="1">
      <c r="A465" s="76" t="s">
        <v>9941</v>
      </c>
      <c r="B465" s="856">
        <v>46087.0</v>
      </c>
      <c r="C465" s="76" t="s">
        <v>9213</v>
      </c>
      <c r="D465" s="76" t="s">
        <v>83</v>
      </c>
      <c r="E465" s="76" t="s">
        <v>125</v>
      </c>
      <c r="F465" s="76">
        <v>461.0</v>
      </c>
      <c r="G465" s="78">
        <v>46086.0</v>
      </c>
      <c r="H465" s="857">
        <v>7672.0</v>
      </c>
      <c r="I465" s="858">
        <v>11750.0</v>
      </c>
      <c r="J465" s="859" t="s">
        <v>12032</v>
      </c>
      <c r="K465" s="859" t="s">
        <v>8270</v>
      </c>
      <c r="L465" s="860" t="s">
        <v>8270</v>
      </c>
      <c r="M465" s="857">
        <v>8.127027505E9</v>
      </c>
      <c r="N465" s="857">
        <v>8.95411996921E11</v>
      </c>
      <c r="O465" s="861">
        <v>45382.0</v>
      </c>
      <c r="P465" s="852">
        <v>45834.0</v>
      </c>
      <c r="Q465" s="803" t="s">
        <v>124</v>
      </c>
      <c r="R465" s="83" t="s">
        <v>9247</v>
      </c>
      <c r="S465" s="83" t="s">
        <v>9248</v>
      </c>
      <c r="T465" s="83">
        <v>1.0</v>
      </c>
      <c r="U465" s="83" t="s">
        <v>126</v>
      </c>
      <c r="V465" s="83" t="s">
        <v>145</v>
      </c>
      <c r="X465" s="83" t="s">
        <v>101</v>
      </c>
      <c r="Y465" s="83"/>
      <c r="Z465" s="74"/>
      <c r="AA465" s="166" t="s">
        <v>131</v>
      </c>
      <c r="AB465" s="76"/>
      <c r="AC465" s="83"/>
      <c r="AD465" s="76"/>
      <c r="AE465" s="760"/>
      <c r="AF465" s="88"/>
    </row>
    <row r="466" ht="22.5" customHeight="1">
      <c r="A466" s="76" t="s">
        <v>9211</v>
      </c>
      <c r="B466" s="856">
        <v>46087.0</v>
      </c>
      <c r="C466" s="76" t="s">
        <v>9213</v>
      </c>
      <c r="D466" s="76" t="s">
        <v>83</v>
      </c>
      <c r="E466" s="76" t="s">
        <v>125</v>
      </c>
      <c r="F466" s="76">
        <v>462.0</v>
      </c>
      <c r="G466" s="78">
        <v>46086.0</v>
      </c>
      <c r="H466" s="481" t="s">
        <v>11756</v>
      </c>
      <c r="I466" s="485">
        <v>18027.0</v>
      </c>
      <c r="J466" s="874" t="s">
        <v>11757</v>
      </c>
      <c r="K466" s="874" t="s">
        <v>2174</v>
      </c>
      <c r="L466" s="475" t="s">
        <v>2174</v>
      </c>
      <c r="M466" s="481" t="s">
        <v>11758</v>
      </c>
      <c r="N466" s="481" t="s">
        <v>11758</v>
      </c>
      <c r="O466" s="875">
        <v>46086.0</v>
      </c>
      <c r="P466" s="852">
        <v>46100.0</v>
      </c>
      <c r="Q466" s="803" t="s">
        <v>124</v>
      </c>
      <c r="R466" s="83" t="s">
        <v>9247</v>
      </c>
      <c r="S466" s="83" t="s">
        <v>9248</v>
      </c>
      <c r="T466" s="83">
        <v>1.0</v>
      </c>
      <c r="U466" s="83" t="s">
        <v>126</v>
      </c>
      <c r="V466" s="83" t="s">
        <v>145</v>
      </c>
      <c r="X466" s="83" t="s">
        <v>101</v>
      </c>
      <c r="Y466" s="83"/>
      <c r="Z466" s="74"/>
      <c r="AA466" s="166" t="s">
        <v>131</v>
      </c>
      <c r="AB466" s="76"/>
      <c r="AC466" s="83"/>
      <c r="AD466" s="76"/>
      <c r="AE466" s="760"/>
      <c r="AF466" s="88"/>
    </row>
    <row r="467" ht="22.5" customHeight="1">
      <c r="A467" s="76" t="s">
        <v>9211</v>
      </c>
      <c r="B467" s="856">
        <v>46087.0</v>
      </c>
      <c r="C467" s="76" t="s">
        <v>9213</v>
      </c>
      <c r="D467" s="76" t="s">
        <v>83</v>
      </c>
      <c r="E467" s="76" t="s">
        <v>125</v>
      </c>
      <c r="F467" s="76">
        <v>463.0</v>
      </c>
      <c r="G467" s="78">
        <v>46087.0</v>
      </c>
      <c r="H467" s="481" t="s">
        <v>11743</v>
      </c>
      <c r="I467" s="485">
        <v>18032.0</v>
      </c>
      <c r="J467" s="874" t="s">
        <v>11744</v>
      </c>
      <c r="K467" s="874" t="s">
        <v>11745</v>
      </c>
      <c r="L467" s="475" t="s">
        <v>11745</v>
      </c>
      <c r="M467" s="481" t="s">
        <v>11747</v>
      </c>
      <c r="N467" s="481" t="s">
        <v>11747</v>
      </c>
      <c r="O467" s="875">
        <v>46087.0</v>
      </c>
      <c r="P467" s="852">
        <v>46101.0</v>
      </c>
      <c r="Q467" s="803" t="s">
        <v>124</v>
      </c>
      <c r="R467" s="83" t="s">
        <v>9247</v>
      </c>
      <c r="S467" s="83" t="s">
        <v>9248</v>
      </c>
      <c r="T467" s="83">
        <v>1.0</v>
      </c>
      <c r="U467" s="83" t="s">
        <v>126</v>
      </c>
      <c r="V467" s="83" t="s">
        <v>145</v>
      </c>
      <c r="X467" s="83" t="s">
        <v>101</v>
      </c>
      <c r="Y467" s="83"/>
      <c r="Z467" s="74"/>
      <c r="AA467" s="166" t="s">
        <v>131</v>
      </c>
      <c r="AB467" s="76"/>
      <c r="AC467" s="83"/>
      <c r="AD467" s="76"/>
      <c r="AE467" s="760"/>
      <c r="AF467" s="88"/>
    </row>
    <row r="468" ht="22.5" customHeight="1">
      <c r="A468" s="76" t="s">
        <v>9211</v>
      </c>
      <c r="B468" s="856">
        <v>46087.0</v>
      </c>
      <c r="C468" s="76" t="s">
        <v>9213</v>
      </c>
      <c r="D468" s="76" t="s">
        <v>83</v>
      </c>
      <c r="E468" s="76" t="s">
        <v>125</v>
      </c>
      <c r="F468" s="76">
        <v>464.0</v>
      </c>
      <c r="G468" s="78">
        <v>46087.0</v>
      </c>
      <c r="H468" s="481" t="s">
        <v>11748</v>
      </c>
      <c r="I468" s="485">
        <v>18036.0</v>
      </c>
      <c r="J468" s="874" t="s">
        <v>11749</v>
      </c>
      <c r="K468" s="874" t="s">
        <v>11750</v>
      </c>
      <c r="L468" s="475" t="s">
        <v>11750</v>
      </c>
      <c r="M468" s="481" t="s">
        <v>11751</v>
      </c>
      <c r="N468" s="481" t="s">
        <v>11751</v>
      </c>
      <c r="O468" s="876">
        <v>46087.0</v>
      </c>
      <c r="P468" s="852">
        <v>46101.0</v>
      </c>
      <c r="Q468" s="803" t="s">
        <v>124</v>
      </c>
      <c r="R468" s="83" t="s">
        <v>9247</v>
      </c>
      <c r="S468" s="83" t="s">
        <v>9248</v>
      </c>
      <c r="T468" s="83">
        <v>1.0</v>
      </c>
      <c r="U468" s="83" t="s">
        <v>126</v>
      </c>
      <c r="V468" s="83" t="s">
        <v>145</v>
      </c>
      <c r="X468" s="83" t="s">
        <v>101</v>
      </c>
      <c r="Y468" s="83"/>
      <c r="Z468" s="74"/>
      <c r="AA468" s="166" t="s">
        <v>131</v>
      </c>
      <c r="AB468" s="76"/>
      <c r="AC468" s="83"/>
      <c r="AD468" s="76"/>
      <c r="AE468" s="760"/>
      <c r="AF468" s="88"/>
    </row>
    <row r="469" ht="22.5" customHeight="1">
      <c r="A469" s="76" t="s">
        <v>9211</v>
      </c>
      <c r="B469" s="856">
        <v>46087.0</v>
      </c>
      <c r="C469" s="76" t="s">
        <v>9213</v>
      </c>
      <c r="D469" s="76" t="s">
        <v>83</v>
      </c>
      <c r="E469" s="76" t="s">
        <v>125</v>
      </c>
      <c r="F469" s="76">
        <v>465.0</v>
      </c>
      <c r="G469" s="78">
        <v>46087.0</v>
      </c>
      <c r="H469" s="481" t="s">
        <v>11752</v>
      </c>
      <c r="I469" s="485">
        <v>18040.0</v>
      </c>
      <c r="J469" s="874" t="s">
        <v>11753</v>
      </c>
      <c r="K469" s="874" t="s">
        <v>11754</v>
      </c>
      <c r="L469" s="475" t="s">
        <v>11754</v>
      </c>
      <c r="M469" s="481"/>
      <c r="N469" s="481" t="s">
        <v>11755</v>
      </c>
      <c r="O469" s="876">
        <v>46087.0</v>
      </c>
      <c r="P469" s="852">
        <v>46101.0</v>
      </c>
      <c r="Q469" s="803" t="s">
        <v>124</v>
      </c>
      <c r="R469" s="83" t="s">
        <v>9247</v>
      </c>
      <c r="S469" s="83" t="s">
        <v>9248</v>
      </c>
      <c r="T469" s="83">
        <v>1.0</v>
      </c>
      <c r="U469" s="83" t="s">
        <v>126</v>
      </c>
      <c r="V469" s="83" t="s">
        <v>145</v>
      </c>
      <c r="X469" s="83" t="s">
        <v>101</v>
      </c>
      <c r="Y469" s="83"/>
      <c r="Z469" s="74"/>
      <c r="AA469" s="166" t="s">
        <v>131</v>
      </c>
      <c r="AB469" s="76"/>
      <c r="AC469" s="83"/>
      <c r="AD469" s="76"/>
      <c r="AE469" s="760"/>
      <c r="AF469" s="88"/>
    </row>
    <row r="470" ht="22.5" customHeight="1">
      <c r="A470" s="76" t="s">
        <v>9941</v>
      </c>
      <c r="B470" s="856">
        <v>46090.0</v>
      </c>
      <c r="C470" s="76" t="s">
        <v>9213</v>
      </c>
      <c r="D470" s="76" t="s">
        <v>83</v>
      </c>
      <c r="E470" s="76" t="s">
        <v>125</v>
      </c>
      <c r="F470" s="76">
        <v>466.0</v>
      </c>
      <c r="G470" s="78">
        <v>46090.0</v>
      </c>
      <c r="H470" s="857">
        <v>9028.0</v>
      </c>
      <c r="I470" s="858">
        <v>14492.0</v>
      </c>
      <c r="J470" s="859" t="s">
        <v>6313</v>
      </c>
      <c r="K470" s="859" t="s">
        <v>6314</v>
      </c>
      <c r="L470" s="860" t="s">
        <v>6314</v>
      </c>
      <c r="M470" s="857">
        <v>8.561986661E9</v>
      </c>
      <c r="N470" s="857">
        <v>8.561986661E9</v>
      </c>
      <c r="O470" s="877">
        <v>45681.0</v>
      </c>
      <c r="P470" s="852">
        <v>45834.0</v>
      </c>
      <c r="Q470" s="803" t="s">
        <v>124</v>
      </c>
      <c r="R470" s="83" t="s">
        <v>9247</v>
      </c>
      <c r="S470" s="83" t="s">
        <v>9248</v>
      </c>
      <c r="T470" s="83">
        <v>0.0</v>
      </c>
      <c r="U470" s="83" t="s">
        <v>99</v>
      </c>
      <c r="V470" s="83" t="s">
        <v>145</v>
      </c>
      <c r="X470" s="83" t="s">
        <v>101</v>
      </c>
      <c r="Y470" s="83"/>
      <c r="Z470" s="74"/>
      <c r="AA470" s="166" t="s">
        <v>131</v>
      </c>
      <c r="AB470" s="76"/>
      <c r="AC470" s="83"/>
      <c r="AD470" s="76"/>
      <c r="AE470" s="760"/>
      <c r="AF470" s="88"/>
    </row>
    <row r="471" ht="22.5" customHeight="1">
      <c r="A471" s="76" t="s">
        <v>9941</v>
      </c>
      <c r="B471" s="856">
        <v>46090.0</v>
      </c>
      <c r="C471" s="76" t="s">
        <v>9213</v>
      </c>
      <c r="D471" s="76" t="s">
        <v>83</v>
      </c>
      <c r="E471" s="76" t="s">
        <v>125</v>
      </c>
      <c r="F471" s="76">
        <v>467.0</v>
      </c>
      <c r="G471" s="78">
        <v>46090.0</v>
      </c>
      <c r="H471" s="857">
        <v>9118.0</v>
      </c>
      <c r="I471" s="858">
        <v>14697.0</v>
      </c>
      <c r="J471" s="859" t="s">
        <v>11609</v>
      </c>
      <c r="K471" s="859" t="s">
        <v>11610</v>
      </c>
      <c r="L471" s="860" t="s">
        <v>11610</v>
      </c>
      <c r="M471" s="857">
        <v>8.979000514E9</v>
      </c>
      <c r="N471" s="857">
        <v>8.111289917E9</v>
      </c>
      <c r="O471" s="877">
        <v>45702.0</v>
      </c>
      <c r="P471" s="852">
        <v>45834.0</v>
      </c>
      <c r="Q471" s="803" t="s">
        <v>124</v>
      </c>
      <c r="R471" s="83" t="s">
        <v>9247</v>
      </c>
      <c r="S471" s="83" t="s">
        <v>9248</v>
      </c>
      <c r="T471" s="83">
        <v>1.0</v>
      </c>
      <c r="U471" s="83" t="s">
        <v>126</v>
      </c>
      <c r="V471" s="83" t="s">
        <v>145</v>
      </c>
      <c r="X471" s="83" t="s">
        <v>101</v>
      </c>
      <c r="Y471" s="83"/>
      <c r="Z471" s="74"/>
      <c r="AA471" s="166" t="s">
        <v>131</v>
      </c>
      <c r="AB471" s="76"/>
      <c r="AC471" s="83"/>
      <c r="AD471" s="76"/>
      <c r="AE471" s="760"/>
      <c r="AF471" s="88"/>
    </row>
    <row r="472" ht="22.5" customHeight="1">
      <c r="A472" s="76" t="s">
        <v>9941</v>
      </c>
      <c r="B472" s="856">
        <v>46090.0</v>
      </c>
      <c r="C472" s="76" t="s">
        <v>9213</v>
      </c>
      <c r="D472" s="76" t="s">
        <v>83</v>
      </c>
      <c r="E472" s="76" t="s">
        <v>125</v>
      </c>
      <c r="F472" s="76">
        <v>468.0</v>
      </c>
      <c r="G472" s="78">
        <v>46090.0</v>
      </c>
      <c r="H472" s="857">
        <v>9015.0</v>
      </c>
      <c r="I472" s="858">
        <v>14469.0</v>
      </c>
      <c r="J472" s="859" t="s">
        <v>9334</v>
      </c>
      <c r="K472" s="859" t="s">
        <v>9335</v>
      </c>
      <c r="L472" s="860" t="s">
        <v>9335</v>
      </c>
      <c r="M472" s="857">
        <v>8.1368389398E10</v>
      </c>
      <c r="N472" s="857">
        <v>8.1368389398E10</v>
      </c>
      <c r="O472" s="877">
        <v>45677.0</v>
      </c>
      <c r="P472" s="852">
        <v>45834.0</v>
      </c>
      <c r="Q472" s="803" t="s">
        <v>670</v>
      </c>
      <c r="R472" s="83" t="s">
        <v>9247</v>
      </c>
      <c r="S472" s="83" t="s">
        <v>9248</v>
      </c>
      <c r="T472" s="83">
        <v>1.0</v>
      </c>
      <c r="U472" s="83" t="s">
        <v>126</v>
      </c>
      <c r="V472" s="83" t="s">
        <v>145</v>
      </c>
      <c r="X472" s="83" t="s">
        <v>101</v>
      </c>
      <c r="Y472" s="83"/>
      <c r="Z472" s="74"/>
      <c r="AA472" s="166" t="s">
        <v>131</v>
      </c>
      <c r="AB472" s="76"/>
      <c r="AC472" s="83"/>
      <c r="AD472" s="76"/>
      <c r="AE472" s="760"/>
      <c r="AF472" s="88"/>
    </row>
    <row r="473" ht="22.5" customHeight="1">
      <c r="A473" s="76" t="s">
        <v>9941</v>
      </c>
      <c r="B473" s="856">
        <v>46090.0</v>
      </c>
      <c r="C473" s="76" t="s">
        <v>9213</v>
      </c>
      <c r="D473" s="76" t="s">
        <v>83</v>
      </c>
      <c r="E473" s="76" t="s">
        <v>125</v>
      </c>
      <c r="F473" s="76">
        <v>469.0</v>
      </c>
      <c r="G473" s="78">
        <v>46090.0</v>
      </c>
      <c r="H473" s="857">
        <v>9024.0</v>
      </c>
      <c r="I473" s="858">
        <v>14484.0</v>
      </c>
      <c r="J473" s="859" t="s">
        <v>9280</v>
      </c>
      <c r="K473" s="859" t="s">
        <v>12046</v>
      </c>
      <c r="L473" s="860" t="s">
        <v>12046</v>
      </c>
      <c r="M473" s="857">
        <v>8.2257913718E10</v>
      </c>
      <c r="N473" s="857">
        <v>8.2257913718E10</v>
      </c>
      <c r="O473" s="877">
        <v>45680.0</v>
      </c>
      <c r="P473" s="852">
        <v>45834.0</v>
      </c>
      <c r="Q473" s="803" t="s">
        <v>222</v>
      </c>
      <c r="R473" s="83" t="s">
        <v>9247</v>
      </c>
      <c r="S473" s="83" t="s">
        <v>9248</v>
      </c>
      <c r="T473" s="83">
        <v>1.0</v>
      </c>
      <c r="U473" s="83" t="s">
        <v>126</v>
      </c>
      <c r="V473" s="83" t="s">
        <v>145</v>
      </c>
      <c r="X473" s="83" t="s">
        <v>101</v>
      </c>
      <c r="Y473" s="83"/>
      <c r="Z473" s="74"/>
      <c r="AA473" s="166" t="s">
        <v>131</v>
      </c>
      <c r="AB473" s="76"/>
      <c r="AC473" s="83"/>
      <c r="AD473" s="76"/>
      <c r="AE473" s="760"/>
      <c r="AF473" s="88"/>
    </row>
    <row r="474" ht="22.5" customHeight="1">
      <c r="A474" s="76" t="s">
        <v>9941</v>
      </c>
      <c r="B474" s="856">
        <v>46090.0</v>
      </c>
      <c r="C474" s="76" t="s">
        <v>9213</v>
      </c>
      <c r="D474" s="76" t="s">
        <v>83</v>
      </c>
      <c r="E474" s="76" t="s">
        <v>125</v>
      </c>
      <c r="F474" s="76">
        <v>470.0</v>
      </c>
      <c r="G474" s="78">
        <v>46090.0</v>
      </c>
      <c r="H474" s="857">
        <v>9212.0</v>
      </c>
      <c r="I474" s="858">
        <v>14884.0</v>
      </c>
      <c r="J474" s="859" t="s">
        <v>3819</v>
      </c>
      <c r="K474" s="859" t="s">
        <v>3820</v>
      </c>
      <c r="L474" s="860" t="s">
        <v>3820</v>
      </c>
      <c r="M474" s="857">
        <v>8.1370331393E10</v>
      </c>
      <c r="N474" s="857">
        <v>8.1370331393E10</v>
      </c>
      <c r="O474" s="877">
        <v>45723.0</v>
      </c>
      <c r="P474" s="852">
        <v>45834.0</v>
      </c>
      <c r="Q474" s="803" t="s">
        <v>285</v>
      </c>
      <c r="R474" s="83" t="s">
        <v>9247</v>
      </c>
      <c r="S474" s="83" t="s">
        <v>9248</v>
      </c>
      <c r="T474" s="83">
        <v>1.0</v>
      </c>
      <c r="U474" s="83" t="s">
        <v>126</v>
      </c>
      <c r="V474" s="83" t="s">
        <v>145</v>
      </c>
      <c r="X474" s="83" t="s">
        <v>101</v>
      </c>
      <c r="Y474" s="83"/>
      <c r="Z474" s="74"/>
      <c r="AA474" s="166" t="s">
        <v>131</v>
      </c>
      <c r="AB474" s="76"/>
      <c r="AC474" s="83"/>
      <c r="AD474" s="76"/>
      <c r="AE474" s="760"/>
      <c r="AF474" s="88"/>
    </row>
    <row r="475" ht="22.5" customHeight="1">
      <c r="A475" s="76" t="s">
        <v>9941</v>
      </c>
      <c r="B475" s="856">
        <v>46090.0</v>
      </c>
      <c r="C475" s="76" t="s">
        <v>9213</v>
      </c>
      <c r="D475" s="76" t="s">
        <v>83</v>
      </c>
      <c r="E475" s="76" t="s">
        <v>125</v>
      </c>
      <c r="F475" s="76">
        <v>471.0</v>
      </c>
      <c r="G475" s="78">
        <v>46090.0</v>
      </c>
      <c r="H475" s="857">
        <v>9214.0</v>
      </c>
      <c r="I475" s="858">
        <v>14886.0</v>
      </c>
      <c r="J475" s="859" t="s">
        <v>11706</v>
      </c>
      <c r="K475" s="859" t="s">
        <v>11707</v>
      </c>
      <c r="L475" s="860" t="s">
        <v>11707</v>
      </c>
      <c r="M475" s="857">
        <v>8.2149808662E10</v>
      </c>
      <c r="N475" s="857">
        <v>8.2149808662E10</v>
      </c>
      <c r="O475" s="877">
        <v>45723.0</v>
      </c>
      <c r="P475" s="852">
        <v>45834.0</v>
      </c>
      <c r="Q475" s="803" t="s">
        <v>124</v>
      </c>
      <c r="R475" s="83" t="s">
        <v>9247</v>
      </c>
      <c r="S475" s="83" t="s">
        <v>9248</v>
      </c>
      <c r="T475" s="83">
        <v>1.0</v>
      </c>
      <c r="U475" s="83" t="s">
        <v>126</v>
      </c>
      <c r="V475" s="83" t="s">
        <v>145</v>
      </c>
      <c r="X475" s="83" t="s">
        <v>101</v>
      </c>
      <c r="Y475" s="83"/>
      <c r="Z475" s="74"/>
      <c r="AA475" s="166" t="s">
        <v>131</v>
      </c>
      <c r="AB475" s="76"/>
      <c r="AC475" s="83"/>
      <c r="AD475" s="76"/>
      <c r="AE475" s="760"/>
      <c r="AF475" s="88"/>
    </row>
    <row r="476" ht="22.5" customHeight="1">
      <c r="A476" s="76" t="s">
        <v>9941</v>
      </c>
      <c r="B476" s="856">
        <v>46090.0</v>
      </c>
      <c r="C476" s="76" t="s">
        <v>9213</v>
      </c>
      <c r="D476" s="76" t="s">
        <v>83</v>
      </c>
      <c r="E476" s="76" t="s">
        <v>125</v>
      </c>
      <c r="F476" s="76">
        <v>472.0</v>
      </c>
      <c r="G476" s="78">
        <v>46090.0</v>
      </c>
      <c r="H476" s="857">
        <v>9245.0</v>
      </c>
      <c r="I476" s="858">
        <v>14945.0</v>
      </c>
      <c r="J476" s="859" t="s">
        <v>11775</v>
      </c>
      <c r="K476" s="859" t="s">
        <v>11775</v>
      </c>
      <c r="L476" s="860" t="s">
        <v>11775</v>
      </c>
      <c r="M476" s="857">
        <v>8.5718247104E10</v>
      </c>
      <c r="N476" s="857">
        <v>8.5718247104E10</v>
      </c>
      <c r="O476" s="877">
        <v>45735.0</v>
      </c>
      <c r="P476" s="852">
        <v>45834.0</v>
      </c>
      <c r="Q476" s="803" t="s">
        <v>124</v>
      </c>
      <c r="R476" s="83" t="s">
        <v>9247</v>
      </c>
      <c r="S476" s="83" t="s">
        <v>9248</v>
      </c>
      <c r="T476" s="83">
        <v>1.0</v>
      </c>
      <c r="U476" s="83" t="s">
        <v>126</v>
      </c>
      <c r="V476" s="83" t="s">
        <v>145</v>
      </c>
      <c r="X476" s="83" t="s">
        <v>101</v>
      </c>
      <c r="Y476" s="83"/>
      <c r="Z476" s="74"/>
      <c r="AA476" s="166" t="s">
        <v>131</v>
      </c>
      <c r="AB476" s="76"/>
      <c r="AC476" s="83"/>
      <c r="AD476" s="76"/>
      <c r="AE476" s="760"/>
      <c r="AF476" s="88"/>
    </row>
    <row r="477" ht="22.5" customHeight="1">
      <c r="A477" s="76" t="s">
        <v>9941</v>
      </c>
      <c r="B477" s="856">
        <v>46090.0</v>
      </c>
      <c r="C477" s="76" t="s">
        <v>9213</v>
      </c>
      <c r="D477" s="76" t="s">
        <v>83</v>
      </c>
      <c r="E477" s="76" t="s">
        <v>125</v>
      </c>
      <c r="F477" s="76">
        <v>473.0</v>
      </c>
      <c r="G477" s="78">
        <v>46090.0</v>
      </c>
      <c r="H477" s="857">
        <v>9220.0</v>
      </c>
      <c r="I477" s="858">
        <v>14899.0</v>
      </c>
      <c r="J477" s="859" t="s">
        <v>11720</v>
      </c>
      <c r="K477" s="859" t="s">
        <v>11721</v>
      </c>
      <c r="L477" s="860" t="s">
        <v>11721</v>
      </c>
      <c r="M477" s="857">
        <v>8.7815848344E10</v>
      </c>
      <c r="N477" s="857">
        <v>8.7815848344E10</v>
      </c>
      <c r="O477" s="877">
        <v>45727.0</v>
      </c>
      <c r="P477" s="852">
        <v>45834.0</v>
      </c>
      <c r="Q477" s="803" t="s">
        <v>124</v>
      </c>
      <c r="R477" s="83" t="s">
        <v>9247</v>
      </c>
      <c r="S477" s="83" t="s">
        <v>9248</v>
      </c>
      <c r="T477" s="83">
        <v>0.0</v>
      </c>
      <c r="U477" s="83" t="s">
        <v>251</v>
      </c>
      <c r="V477" s="83" t="s">
        <v>195</v>
      </c>
      <c r="X477" s="83" t="s">
        <v>128</v>
      </c>
      <c r="Y477" s="83"/>
      <c r="Z477" s="74"/>
      <c r="AA477" s="166" t="s">
        <v>131</v>
      </c>
      <c r="AB477" s="76"/>
      <c r="AC477" s="83"/>
      <c r="AD477" s="76"/>
      <c r="AE477" s="760"/>
      <c r="AF477" s="88"/>
    </row>
    <row r="478" ht="22.5" customHeight="1">
      <c r="A478" s="76" t="s">
        <v>9941</v>
      </c>
      <c r="B478" s="856">
        <v>46090.0</v>
      </c>
      <c r="C478" s="76" t="s">
        <v>9213</v>
      </c>
      <c r="D478" s="76" t="s">
        <v>83</v>
      </c>
      <c r="E478" s="76" t="s">
        <v>125</v>
      </c>
      <c r="F478" s="76">
        <v>474.0</v>
      </c>
      <c r="G478" s="78">
        <v>46090.0</v>
      </c>
      <c r="H478" s="857">
        <v>9211.0</v>
      </c>
      <c r="I478" s="858">
        <v>14883.0</v>
      </c>
      <c r="J478" s="859" t="s">
        <v>8906</v>
      </c>
      <c r="K478" s="859" t="s">
        <v>8907</v>
      </c>
      <c r="L478" s="860" t="s">
        <v>8907</v>
      </c>
      <c r="M478" s="864"/>
      <c r="N478" s="857">
        <v>8.1264175085E10</v>
      </c>
      <c r="O478" s="877">
        <v>45723.0</v>
      </c>
      <c r="P478" s="852">
        <v>45834.0</v>
      </c>
      <c r="Q478" s="803" t="s">
        <v>143</v>
      </c>
      <c r="R478" s="83" t="s">
        <v>9247</v>
      </c>
      <c r="S478" s="83" t="s">
        <v>9248</v>
      </c>
      <c r="T478" s="83">
        <v>1.0</v>
      </c>
      <c r="U478" s="83" t="s">
        <v>126</v>
      </c>
      <c r="V478" s="83" t="s">
        <v>145</v>
      </c>
      <c r="X478" s="83" t="s">
        <v>101</v>
      </c>
      <c r="Y478" s="83"/>
      <c r="Z478" s="74"/>
      <c r="AA478" s="166" t="s">
        <v>131</v>
      </c>
      <c r="AB478" s="76"/>
      <c r="AC478" s="83"/>
      <c r="AD478" s="76"/>
      <c r="AE478" s="760"/>
      <c r="AF478" s="88"/>
    </row>
    <row r="479" ht="22.5" customHeight="1">
      <c r="A479" s="76" t="s">
        <v>9941</v>
      </c>
      <c r="B479" s="856">
        <v>46090.0</v>
      </c>
      <c r="C479" s="76" t="s">
        <v>9213</v>
      </c>
      <c r="D479" s="76" t="s">
        <v>83</v>
      </c>
      <c r="E479" s="76" t="s">
        <v>125</v>
      </c>
      <c r="F479" s="76">
        <v>475.0</v>
      </c>
      <c r="G479" s="78">
        <v>46090.0</v>
      </c>
      <c r="H479" s="857">
        <v>9195.0</v>
      </c>
      <c r="I479" s="858">
        <v>14845.0</v>
      </c>
      <c r="J479" s="859" t="s">
        <v>7584</v>
      </c>
      <c r="K479" s="859" t="s">
        <v>7585</v>
      </c>
      <c r="L479" s="860" t="s">
        <v>7585</v>
      </c>
      <c r="M479" s="857">
        <v>8.2250108889E10</v>
      </c>
      <c r="N479" s="857">
        <v>8.2250108889E10</v>
      </c>
      <c r="O479" s="877">
        <v>45717.0</v>
      </c>
      <c r="P479" s="852">
        <v>45834.0</v>
      </c>
      <c r="Q479" s="803" t="s">
        <v>143</v>
      </c>
      <c r="R479" s="83" t="s">
        <v>9247</v>
      </c>
      <c r="S479" s="83" t="s">
        <v>9248</v>
      </c>
      <c r="T479" s="83">
        <v>1.0</v>
      </c>
      <c r="U479" s="83" t="s">
        <v>126</v>
      </c>
      <c r="V479" s="83" t="s">
        <v>145</v>
      </c>
      <c r="X479" s="83" t="s">
        <v>101</v>
      </c>
      <c r="Y479" s="83"/>
      <c r="Z479" s="74"/>
      <c r="AA479" s="166" t="s">
        <v>131</v>
      </c>
      <c r="AB479" s="76"/>
      <c r="AC479" s="83"/>
      <c r="AD479" s="76"/>
      <c r="AE479" s="760"/>
      <c r="AF479" s="88"/>
    </row>
    <row r="480" ht="22.5" customHeight="1">
      <c r="A480" s="76" t="s">
        <v>9941</v>
      </c>
      <c r="B480" s="856">
        <v>46090.0</v>
      </c>
      <c r="C480" s="76" t="s">
        <v>9213</v>
      </c>
      <c r="D480" s="76" t="s">
        <v>83</v>
      </c>
      <c r="E480" s="76" t="s">
        <v>125</v>
      </c>
      <c r="F480" s="76">
        <v>476.0</v>
      </c>
      <c r="G480" s="78">
        <v>46090.0</v>
      </c>
      <c r="H480" s="857">
        <v>9199.0</v>
      </c>
      <c r="I480" s="858">
        <v>14850.0</v>
      </c>
      <c r="J480" s="859" t="s">
        <v>12076</v>
      </c>
      <c r="K480" s="859" t="s">
        <v>12077</v>
      </c>
      <c r="L480" s="860" t="s">
        <v>12077</v>
      </c>
      <c r="M480" s="857">
        <v>8.5186067484E10</v>
      </c>
      <c r="N480" s="857">
        <v>8.2231022484E10</v>
      </c>
      <c r="O480" s="877">
        <v>45718.0</v>
      </c>
      <c r="P480" s="852">
        <v>45834.0</v>
      </c>
      <c r="Q480" s="803" t="s">
        <v>143</v>
      </c>
      <c r="R480" s="83" t="s">
        <v>9247</v>
      </c>
      <c r="S480" s="83" t="s">
        <v>9248</v>
      </c>
      <c r="T480" s="83">
        <v>1.0</v>
      </c>
      <c r="U480" s="83" t="s">
        <v>251</v>
      </c>
      <c r="V480" s="83" t="s">
        <v>145</v>
      </c>
      <c r="X480" s="83" t="s">
        <v>101</v>
      </c>
      <c r="Y480" s="83"/>
      <c r="Z480" s="74"/>
      <c r="AA480" s="166" t="s">
        <v>131</v>
      </c>
      <c r="AB480" s="76"/>
      <c r="AC480" s="83"/>
      <c r="AD480" s="76"/>
      <c r="AE480" s="760"/>
      <c r="AF480" s="88"/>
    </row>
    <row r="481" ht="22.5" customHeight="1">
      <c r="A481" s="76" t="s">
        <v>9941</v>
      </c>
      <c r="B481" s="856">
        <v>46090.0</v>
      </c>
      <c r="C481" s="76" t="s">
        <v>9213</v>
      </c>
      <c r="D481" s="76" t="s">
        <v>83</v>
      </c>
      <c r="E481" s="76" t="s">
        <v>125</v>
      </c>
      <c r="F481" s="76">
        <v>477.0</v>
      </c>
      <c r="G481" s="78">
        <v>46090.0</v>
      </c>
      <c r="H481" s="857">
        <v>9198.0</v>
      </c>
      <c r="I481" s="858">
        <v>14848.0</v>
      </c>
      <c r="J481" s="859" t="s">
        <v>7593</v>
      </c>
      <c r="K481" s="859" t="s">
        <v>7594</v>
      </c>
      <c r="L481" s="860" t="s">
        <v>7594</v>
      </c>
      <c r="M481" s="857">
        <v>8.5261152853E10</v>
      </c>
      <c r="N481" s="857">
        <v>8.5261152853E10</v>
      </c>
      <c r="O481" s="877">
        <v>45718.0</v>
      </c>
      <c r="P481" s="852">
        <v>45834.0</v>
      </c>
      <c r="Q481" s="803" t="s">
        <v>399</v>
      </c>
      <c r="R481" s="83" t="s">
        <v>9247</v>
      </c>
      <c r="S481" s="83" t="s">
        <v>9248</v>
      </c>
      <c r="T481" s="83">
        <v>1.0</v>
      </c>
      <c r="U481" s="83" t="s">
        <v>126</v>
      </c>
      <c r="V481" s="83" t="s">
        <v>145</v>
      </c>
      <c r="X481" s="83" t="s">
        <v>101</v>
      </c>
      <c r="Y481" s="83"/>
      <c r="Z481" s="74"/>
      <c r="AA481" s="166" t="s">
        <v>131</v>
      </c>
      <c r="AB481" s="76"/>
      <c r="AC481" s="83"/>
      <c r="AD481" s="76"/>
      <c r="AE481" s="760"/>
      <c r="AF481" s="88"/>
    </row>
    <row r="482" ht="22.5" customHeight="1">
      <c r="A482" s="76" t="s">
        <v>9941</v>
      </c>
      <c r="B482" s="856">
        <v>46090.0</v>
      </c>
      <c r="C482" s="76" t="s">
        <v>9213</v>
      </c>
      <c r="D482" s="76" t="s">
        <v>83</v>
      </c>
      <c r="E482" s="76" t="s">
        <v>125</v>
      </c>
      <c r="F482" s="76">
        <v>478.0</v>
      </c>
      <c r="G482" s="78">
        <v>46090.0</v>
      </c>
      <c r="H482" s="857">
        <v>9202.0</v>
      </c>
      <c r="I482" s="858">
        <v>14864.0</v>
      </c>
      <c r="J482" s="859" t="s">
        <v>12087</v>
      </c>
      <c r="K482" s="859" t="s">
        <v>12089</v>
      </c>
      <c r="L482" s="860" t="s">
        <v>12089</v>
      </c>
      <c r="M482" s="864"/>
      <c r="N482" s="857">
        <v>8.5157463003E10</v>
      </c>
      <c r="O482" s="877">
        <v>45720.0</v>
      </c>
      <c r="P482" s="852">
        <v>45834.0</v>
      </c>
      <c r="Q482" s="803" t="s">
        <v>143</v>
      </c>
      <c r="R482" s="83" t="s">
        <v>9247</v>
      </c>
      <c r="S482" s="83" t="s">
        <v>9248</v>
      </c>
      <c r="T482" s="83">
        <v>0.0</v>
      </c>
      <c r="U482" s="83" t="s">
        <v>292</v>
      </c>
      <c r="V482" s="83" t="s">
        <v>145</v>
      </c>
      <c r="X482" s="83" t="s">
        <v>101</v>
      </c>
      <c r="Y482" s="83"/>
      <c r="Z482" s="74"/>
      <c r="AA482" s="166" t="s">
        <v>3435</v>
      </c>
      <c r="AB482" s="76"/>
      <c r="AC482" s="83"/>
      <c r="AD482" s="76"/>
      <c r="AE482" s="760" t="s">
        <v>12090</v>
      </c>
      <c r="AF482" s="88"/>
    </row>
    <row r="483" ht="22.5" customHeight="1">
      <c r="A483" s="76" t="s">
        <v>9941</v>
      </c>
      <c r="B483" s="856">
        <v>46090.0</v>
      </c>
      <c r="C483" s="76" t="s">
        <v>9213</v>
      </c>
      <c r="D483" s="76" t="s">
        <v>83</v>
      </c>
      <c r="E483" s="76" t="s">
        <v>125</v>
      </c>
      <c r="F483" s="76">
        <v>479.0</v>
      </c>
      <c r="G483" s="78">
        <v>46090.0</v>
      </c>
      <c r="H483" s="857">
        <v>9191.0</v>
      </c>
      <c r="I483" s="858">
        <v>14834.0</v>
      </c>
      <c r="J483" s="859" t="s">
        <v>11672</v>
      </c>
      <c r="K483" s="859" t="s">
        <v>11673</v>
      </c>
      <c r="L483" s="860" t="s">
        <v>11673</v>
      </c>
      <c r="M483" s="857">
        <v>8.2354075917E10</v>
      </c>
      <c r="N483" s="857">
        <v>8.2354075917E10</v>
      </c>
      <c r="O483" s="877">
        <v>45715.0</v>
      </c>
      <c r="P483" s="852">
        <v>45834.0</v>
      </c>
      <c r="Q483" s="803" t="s">
        <v>143</v>
      </c>
      <c r="R483" s="83" t="s">
        <v>9247</v>
      </c>
      <c r="S483" s="83" t="s">
        <v>9248</v>
      </c>
      <c r="T483" s="83">
        <v>1.0</v>
      </c>
      <c r="U483" s="83" t="s">
        <v>126</v>
      </c>
      <c r="V483" s="83" t="s">
        <v>145</v>
      </c>
      <c r="X483" s="83" t="s">
        <v>101</v>
      </c>
      <c r="Y483" s="83"/>
      <c r="Z483" s="74"/>
      <c r="AA483" s="166" t="s">
        <v>131</v>
      </c>
      <c r="AB483" s="76"/>
      <c r="AC483" s="83"/>
      <c r="AD483" s="76"/>
      <c r="AE483" s="760"/>
      <c r="AF483" s="88"/>
    </row>
    <row r="484" ht="22.5" customHeight="1">
      <c r="A484" s="76" t="s">
        <v>9941</v>
      </c>
      <c r="B484" s="856">
        <v>46090.0</v>
      </c>
      <c r="C484" s="76" t="s">
        <v>9213</v>
      </c>
      <c r="D484" s="76" t="s">
        <v>83</v>
      </c>
      <c r="E484" s="76" t="s">
        <v>125</v>
      </c>
      <c r="F484" s="76">
        <v>480.0</v>
      </c>
      <c r="G484" s="78">
        <v>46090.0</v>
      </c>
      <c r="H484" s="857">
        <v>9189.0</v>
      </c>
      <c r="I484" s="858">
        <v>14830.0</v>
      </c>
      <c r="J484" s="859" t="s">
        <v>7566</v>
      </c>
      <c r="K484" s="859" t="s">
        <v>7567</v>
      </c>
      <c r="L484" s="860" t="s">
        <v>7567</v>
      </c>
      <c r="M484" s="857">
        <v>8.2360637363E10</v>
      </c>
      <c r="N484" s="857">
        <v>8.2360637363E10</v>
      </c>
      <c r="O484" s="877">
        <v>45715.0</v>
      </c>
      <c r="P484" s="852">
        <v>45834.0</v>
      </c>
      <c r="Q484" s="803" t="s">
        <v>115</v>
      </c>
      <c r="R484" s="83" t="s">
        <v>9247</v>
      </c>
      <c r="S484" s="83" t="s">
        <v>9248</v>
      </c>
      <c r="T484" s="83">
        <v>1.0</v>
      </c>
      <c r="U484" s="83" t="s">
        <v>251</v>
      </c>
      <c r="V484" s="83" t="s">
        <v>145</v>
      </c>
      <c r="X484" s="83" t="s">
        <v>101</v>
      </c>
      <c r="Y484" s="83"/>
      <c r="Z484" s="74"/>
      <c r="AA484" s="166" t="s">
        <v>131</v>
      </c>
      <c r="AB484" s="76"/>
      <c r="AC484" s="83"/>
      <c r="AD484" s="76"/>
      <c r="AE484" s="760"/>
      <c r="AF484" s="88"/>
    </row>
    <row r="485" ht="22.5" customHeight="1">
      <c r="A485" s="76" t="s">
        <v>9941</v>
      </c>
      <c r="B485" s="856">
        <v>46090.0</v>
      </c>
      <c r="C485" s="76" t="s">
        <v>9213</v>
      </c>
      <c r="D485" s="76" t="s">
        <v>83</v>
      </c>
      <c r="E485" s="76" t="s">
        <v>125</v>
      </c>
      <c r="F485" s="76">
        <v>481.0</v>
      </c>
      <c r="G485" s="78">
        <v>46090.0</v>
      </c>
      <c r="H485" s="857">
        <v>9316.0</v>
      </c>
      <c r="I485" s="858">
        <v>15125.0</v>
      </c>
      <c r="J485" s="859" t="s">
        <v>4289</v>
      </c>
      <c r="K485" s="859" t="s">
        <v>4289</v>
      </c>
      <c r="L485" s="860" t="s">
        <v>4289</v>
      </c>
      <c r="M485" s="857">
        <v>8.5217132027E10</v>
      </c>
      <c r="N485" s="857">
        <v>8.5217132027E10</v>
      </c>
      <c r="O485" s="877">
        <v>45755.0</v>
      </c>
      <c r="P485" s="852">
        <v>45834.0</v>
      </c>
      <c r="Q485" s="803" t="s">
        <v>124</v>
      </c>
      <c r="R485" s="83" t="s">
        <v>9247</v>
      </c>
      <c r="S485" s="83" t="s">
        <v>9248</v>
      </c>
      <c r="T485" s="83">
        <v>1.0</v>
      </c>
      <c r="U485" s="83" t="s">
        <v>251</v>
      </c>
      <c r="V485" s="83" t="s">
        <v>145</v>
      </c>
      <c r="X485" s="83" t="s">
        <v>101</v>
      </c>
      <c r="Y485" s="83"/>
      <c r="Z485" s="74"/>
      <c r="AA485" s="166" t="s">
        <v>131</v>
      </c>
      <c r="AB485" s="76"/>
      <c r="AC485" s="83"/>
      <c r="AD485" s="76"/>
      <c r="AE485" s="760"/>
      <c r="AF485" s="88"/>
    </row>
    <row r="486" ht="22.5" customHeight="1">
      <c r="A486" s="76" t="s">
        <v>9941</v>
      </c>
      <c r="B486" s="856">
        <v>46090.0</v>
      </c>
      <c r="C486" s="76" t="s">
        <v>9213</v>
      </c>
      <c r="D486" s="76" t="s">
        <v>83</v>
      </c>
      <c r="E486" s="76" t="s">
        <v>125</v>
      </c>
      <c r="F486" s="76">
        <v>482.0</v>
      </c>
      <c r="G486" s="78">
        <v>46090.0</v>
      </c>
      <c r="H486" s="857">
        <v>9193.0</v>
      </c>
      <c r="I486" s="858">
        <v>14839.0</v>
      </c>
      <c r="J486" s="859" t="s">
        <v>7573</v>
      </c>
      <c r="K486" s="859" t="s">
        <v>7574</v>
      </c>
      <c r="L486" s="860" t="s">
        <v>7574</v>
      </c>
      <c r="M486" s="857">
        <v>8.534984987678E12</v>
      </c>
      <c r="N486" s="857">
        <v>8.56454684348E11</v>
      </c>
      <c r="O486" s="877">
        <v>45716.0</v>
      </c>
      <c r="P486" s="852">
        <v>45834.0</v>
      </c>
      <c r="Q486" s="803" t="s">
        <v>124</v>
      </c>
      <c r="R486" s="83" t="s">
        <v>9247</v>
      </c>
      <c r="S486" s="83" t="s">
        <v>9248</v>
      </c>
      <c r="T486" s="83">
        <v>0.0</v>
      </c>
      <c r="U486" s="83" t="s">
        <v>251</v>
      </c>
      <c r="V486" s="83" t="s">
        <v>127</v>
      </c>
      <c r="X486" s="83" t="s">
        <v>128</v>
      </c>
      <c r="Y486" s="83"/>
      <c r="Z486" s="74"/>
      <c r="AA486" s="166" t="s">
        <v>131</v>
      </c>
      <c r="AB486" s="76"/>
      <c r="AC486" s="83"/>
      <c r="AD486" s="76"/>
      <c r="AE486" s="760" t="s">
        <v>3152</v>
      </c>
      <c r="AF486" s="88"/>
    </row>
    <row r="487" ht="22.5" customHeight="1">
      <c r="A487" s="76" t="s">
        <v>9941</v>
      </c>
      <c r="B487" s="856">
        <v>46090.0</v>
      </c>
      <c r="C487" s="76" t="s">
        <v>9213</v>
      </c>
      <c r="D487" s="76" t="s">
        <v>83</v>
      </c>
      <c r="E487" s="76" t="s">
        <v>125</v>
      </c>
      <c r="F487" s="76">
        <v>483.0</v>
      </c>
      <c r="G487" s="78">
        <v>46090.0</v>
      </c>
      <c r="H487" s="857">
        <v>9256.0</v>
      </c>
      <c r="I487" s="858">
        <v>14963.0</v>
      </c>
      <c r="J487" s="859" t="s">
        <v>10747</v>
      </c>
      <c r="K487" s="859" t="s">
        <v>10748</v>
      </c>
      <c r="L487" s="860" t="s">
        <v>10748</v>
      </c>
      <c r="M487" s="857">
        <v>8.1287862366E10</v>
      </c>
      <c r="N487" s="857">
        <v>8.2132920367E10</v>
      </c>
      <c r="O487" s="877">
        <v>45737.0</v>
      </c>
      <c r="P487" s="852">
        <v>45834.0</v>
      </c>
      <c r="Q487" s="803" t="s">
        <v>124</v>
      </c>
      <c r="R487" s="83" t="s">
        <v>9247</v>
      </c>
      <c r="S487" s="83" t="s">
        <v>9248</v>
      </c>
      <c r="T487" s="83">
        <v>1.0</v>
      </c>
      <c r="U487" s="83" t="s">
        <v>251</v>
      </c>
      <c r="V487" s="83" t="s">
        <v>145</v>
      </c>
      <c r="X487" s="83" t="s">
        <v>101</v>
      </c>
      <c r="Y487" s="83"/>
      <c r="Z487" s="74"/>
      <c r="AA487" s="166" t="s">
        <v>131</v>
      </c>
      <c r="AB487" s="76"/>
      <c r="AC487" s="83"/>
      <c r="AD487" s="76"/>
      <c r="AE487" s="760"/>
      <c r="AF487" s="88"/>
    </row>
    <row r="488" ht="22.5" customHeight="1">
      <c r="A488" s="76" t="s">
        <v>9941</v>
      </c>
      <c r="B488" s="856">
        <v>46090.0</v>
      </c>
      <c r="C488" s="76" t="s">
        <v>9213</v>
      </c>
      <c r="D488" s="76" t="s">
        <v>83</v>
      </c>
      <c r="E488" s="76" t="s">
        <v>125</v>
      </c>
      <c r="F488" s="76">
        <v>484.0</v>
      </c>
      <c r="G488" s="78">
        <v>46090.0</v>
      </c>
      <c r="H488" s="857">
        <v>9262.0</v>
      </c>
      <c r="I488" s="858">
        <v>14973.0</v>
      </c>
      <c r="J488" s="859" t="s">
        <v>12115</v>
      </c>
      <c r="K488" s="859" t="s">
        <v>12115</v>
      </c>
      <c r="L488" s="860" t="s">
        <v>12115</v>
      </c>
      <c r="M488" s="857">
        <v>8.2131633921E10</v>
      </c>
      <c r="N488" s="857">
        <v>8.2131633921E10</v>
      </c>
      <c r="O488" s="877">
        <v>45738.0</v>
      </c>
      <c r="P488" s="852">
        <v>45834.0</v>
      </c>
      <c r="Q488" s="803" t="s">
        <v>143</v>
      </c>
      <c r="R488" s="83" t="s">
        <v>9247</v>
      </c>
      <c r="S488" s="83" t="s">
        <v>9248</v>
      </c>
      <c r="T488" s="83">
        <v>1.0</v>
      </c>
      <c r="U488" s="83" t="s">
        <v>350</v>
      </c>
      <c r="V488" s="83" t="s">
        <v>145</v>
      </c>
      <c r="X488" s="83" t="s">
        <v>101</v>
      </c>
      <c r="Y488" s="83"/>
      <c r="Z488" s="74"/>
      <c r="AA488" s="166" t="s">
        <v>131</v>
      </c>
      <c r="AB488" s="76"/>
      <c r="AC488" s="83"/>
      <c r="AD488" s="76"/>
      <c r="AE488" s="760" t="s">
        <v>3325</v>
      </c>
      <c r="AF488" s="88"/>
    </row>
    <row r="489" ht="22.5" customHeight="1">
      <c r="A489" s="76" t="s">
        <v>9941</v>
      </c>
      <c r="B489" s="856">
        <v>46090.0</v>
      </c>
      <c r="C489" s="76" t="s">
        <v>9213</v>
      </c>
      <c r="D489" s="76" t="s">
        <v>83</v>
      </c>
      <c r="E489" s="76" t="s">
        <v>125</v>
      </c>
      <c r="F489" s="76">
        <v>485.0</v>
      </c>
      <c r="G489" s="78">
        <v>46090.0</v>
      </c>
      <c r="H489" s="857">
        <v>9257.0</v>
      </c>
      <c r="I489" s="858">
        <v>14967.0</v>
      </c>
      <c r="J489" s="859" t="s">
        <v>10753</v>
      </c>
      <c r="K489" s="859" t="s">
        <v>10754</v>
      </c>
      <c r="L489" s="860" t="s">
        <v>10754</v>
      </c>
      <c r="M489" s="857">
        <v>8.5212725405E10</v>
      </c>
      <c r="N489" s="857">
        <v>8.5212725405E10</v>
      </c>
      <c r="O489" s="877">
        <v>45737.0</v>
      </c>
      <c r="P489" s="852">
        <v>45834.0</v>
      </c>
      <c r="Q489" s="803" t="s">
        <v>143</v>
      </c>
      <c r="R489" s="83" t="s">
        <v>9247</v>
      </c>
      <c r="S489" s="83" t="s">
        <v>9248</v>
      </c>
      <c r="T489" s="83">
        <v>1.0</v>
      </c>
      <c r="U489" s="83" t="s">
        <v>251</v>
      </c>
      <c r="V489" s="83" t="s">
        <v>145</v>
      </c>
      <c r="X489" s="83" t="s">
        <v>101</v>
      </c>
      <c r="Y489" s="83"/>
      <c r="Z489" s="74"/>
      <c r="AA489" s="166" t="s">
        <v>131</v>
      </c>
      <c r="AB489" s="76"/>
      <c r="AC489" s="83"/>
      <c r="AD489" s="76"/>
      <c r="AE489" s="760"/>
      <c r="AF489" s="88"/>
    </row>
    <row r="490" ht="22.5" customHeight="1">
      <c r="A490" s="76" t="s">
        <v>9941</v>
      </c>
      <c r="B490" s="856">
        <v>46090.0</v>
      </c>
      <c r="C490" s="76" t="s">
        <v>9213</v>
      </c>
      <c r="D490" s="76" t="s">
        <v>83</v>
      </c>
      <c r="E490" s="76" t="s">
        <v>125</v>
      </c>
      <c r="F490" s="76">
        <v>486.0</v>
      </c>
      <c r="G490" s="78">
        <v>46090.0</v>
      </c>
      <c r="H490" s="857">
        <v>9255.0</v>
      </c>
      <c r="I490" s="858">
        <v>14962.0</v>
      </c>
      <c r="J490" s="859" t="s">
        <v>12126</v>
      </c>
      <c r="K490" s="859" t="s">
        <v>12127</v>
      </c>
      <c r="L490" s="860" t="s">
        <v>12127</v>
      </c>
      <c r="M490" s="857">
        <v>8.7843055007E10</v>
      </c>
      <c r="N490" s="857">
        <v>8.1285201688E10</v>
      </c>
      <c r="O490" s="877">
        <v>45737.0</v>
      </c>
      <c r="P490" s="852">
        <v>45834.0</v>
      </c>
      <c r="Q490" s="803" t="s">
        <v>98</v>
      </c>
      <c r="R490" s="83" t="s">
        <v>9247</v>
      </c>
      <c r="S490" s="83" t="s">
        <v>9248</v>
      </c>
      <c r="T490" s="83">
        <v>1.0</v>
      </c>
      <c r="U490" s="83" t="s">
        <v>126</v>
      </c>
      <c r="V490" s="83" t="s">
        <v>145</v>
      </c>
      <c r="X490" s="83" t="s">
        <v>101</v>
      </c>
      <c r="Y490" s="83"/>
      <c r="Z490" s="74"/>
      <c r="AA490" s="166" t="s">
        <v>131</v>
      </c>
      <c r="AB490" s="76"/>
      <c r="AC490" s="83"/>
      <c r="AD490" s="76"/>
      <c r="AE490" s="760"/>
      <c r="AF490" s="88"/>
    </row>
    <row r="491" ht="22.5" customHeight="1">
      <c r="A491" s="76" t="s">
        <v>9941</v>
      </c>
      <c r="B491" s="856">
        <v>46090.0</v>
      </c>
      <c r="C491" s="76" t="s">
        <v>9213</v>
      </c>
      <c r="D491" s="76" t="s">
        <v>83</v>
      </c>
      <c r="E491" s="76" t="s">
        <v>125</v>
      </c>
      <c r="F491" s="76">
        <v>487.0</v>
      </c>
      <c r="G491" s="78">
        <v>46090.0</v>
      </c>
      <c r="H491" s="857">
        <v>9251.0</v>
      </c>
      <c r="I491" s="858">
        <v>14956.0</v>
      </c>
      <c r="J491" s="859" t="s">
        <v>12131</v>
      </c>
      <c r="K491" s="859" t="s">
        <v>12132</v>
      </c>
      <c r="L491" s="860" t="s">
        <v>12132</v>
      </c>
      <c r="M491" s="857">
        <v>8.81037717058E11</v>
      </c>
      <c r="N491" s="857">
        <v>8.1934635489E10</v>
      </c>
      <c r="O491" s="877">
        <v>45736.0</v>
      </c>
      <c r="P491" s="852">
        <v>45834.0</v>
      </c>
      <c r="Q491" s="803" t="s">
        <v>124</v>
      </c>
      <c r="R491" s="83" t="s">
        <v>9247</v>
      </c>
      <c r="S491" s="83" t="s">
        <v>9248</v>
      </c>
      <c r="T491" s="83">
        <v>0.0</v>
      </c>
      <c r="U491" s="83" t="s">
        <v>292</v>
      </c>
      <c r="V491" s="83" t="s">
        <v>145</v>
      </c>
      <c r="X491" s="83" t="s">
        <v>101</v>
      </c>
      <c r="Y491" s="83"/>
      <c r="Z491" s="74"/>
      <c r="AA491" s="166" t="s">
        <v>873</v>
      </c>
      <c r="AB491" s="76"/>
      <c r="AC491" s="83"/>
      <c r="AD491" s="76"/>
      <c r="AE491" s="760" t="s">
        <v>3295</v>
      </c>
      <c r="AF491" s="88"/>
    </row>
    <row r="492" ht="22.5" customHeight="1">
      <c r="A492" s="76" t="s">
        <v>9941</v>
      </c>
      <c r="B492" s="856">
        <v>46090.0</v>
      </c>
      <c r="C492" s="76" t="s">
        <v>9213</v>
      </c>
      <c r="D492" s="76" t="s">
        <v>83</v>
      </c>
      <c r="E492" s="76" t="s">
        <v>125</v>
      </c>
      <c r="F492" s="76">
        <v>488.0</v>
      </c>
      <c r="G492" s="78">
        <v>46090.0</v>
      </c>
      <c r="H492" s="857">
        <v>9259.0</v>
      </c>
      <c r="I492" s="858">
        <v>14969.0</v>
      </c>
      <c r="J492" s="859" t="s">
        <v>10758</v>
      </c>
      <c r="K492" s="859" t="s">
        <v>10759</v>
      </c>
      <c r="L492" s="860" t="s">
        <v>10759</v>
      </c>
      <c r="M492" s="857">
        <v>8.95601746497E11</v>
      </c>
      <c r="N492" s="857">
        <v>8.95601746497E11</v>
      </c>
      <c r="O492" s="877">
        <v>45737.0</v>
      </c>
      <c r="P492" s="852">
        <v>45834.0</v>
      </c>
      <c r="Q492" s="803" t="s">
        <v>143</v>
      </c>
      <c r="R492" s="83" t="s">
        <v>9247</v>
      </c>
      <c r="S492" s="83" t="s">
        <v>9248</v>
      </c>
      <c r="T492" s="83">
        <v>1.0</v>
      </c>
      <c r="U492" s="83" t="s">
        <v>251</v>
      </c>
      <c r="V492" s="83" t="s">
        <v>145</v>
      </c>
      <c r="X492" s="83" t="s">
        <v>101</v>
      </c>
      <c r="Y492" s="83"/>
      <c r="Z492" s="74"/>
      <c r="AA492" s="166" t="s">
        <v>131</v>
      </c>
      <c r="AB492" s="76"/>
      <c r="AC492" s="83"/>
      <c r="AD492" s="76"/>
      <c r="AE492" s="760"/>
      <c r="AF492" s="88"/>
    </row>
    <row r="493" ht="22.5" customHeight="1">
      <c r="A493" s="76" t="s">
        <v>9941</v>
      </c>
      <c r="B493" s="856">
        <v>46090.0</v>
      </c>
      <c r="C493" s="76" t="s">
        <v>9213</v>
      </c>
      <c r="D493" s="76" t="s">
        <v>83</v>
      </c>
      <c r="E493" s="76" t="s">
        <v>125</v>
      </c>
      <c r="F493" s="76">
        <v>489.0</v>
      </c>
      <c r="G493" s="78">
        <v>46090.0</v>
      </c>
      <c r="H493" s="857">
        <v>9254.0</v>
      </c>
      <c r="I493" s="858">
        <v>14959.0</v>
      </c>
      <c r="J493" s="859" t="s">
        <v>10139</v>
      </c>
      <c r="K493" s="859" t="s">
        <v>10140</v>
      </c>
      <c r="L493" s="860" t="s">
        <v>10140</v>
      </c>
      <c r="M493" s="864"/>
      <c r="N493" s="857">
        <v>8.95339136313E11</v>
      </c>
      <c r="O493" s="877">
        <v>45737.0</v>
      </c>
      <c r="P493" s="852">
        <v>45834.0</v>
      </c>
      <c r="Q493" s="803" t="s">
        <v>143</v>
      </c>
      <c r="R493" s="83" t="s">
        <v>9247</v>
      </c>
      <c r="S493" s="83" t="s">
        <v>9248</v>
      </c>
      <c r="T493" s="83">
        <v>1.0</v>
      </c>
      <c r="U493" s="83" t="s">
        <v>251</v>
      </c>
      <c r="V493" s="83" t="s">
        <v>195</v>
      </c>
      <c r="X493" s="83" t="s">
        <v>128</v>
      </c>
      <c r="Y493" s="83"/>
      <c r="Z493" s="74"/>
      <c r="AA493" s="166" t="s">
        <v>302</v>
      </c>
      <c r="AB493" s="76"/>
      <c r="AC493" s="83"/>
      <c r="AD493" s="76"/>
      <c r="AE493" s="760"/>
      <c r="AF493" s="88"/>
    </row>
    <row r="494" ht="22.5" customHeight="1">
      <c r="A494" s="76" t="s">
        <v>9941</v>
      </c>
      <c r="B494" s="856">
        <v>46090.0</v>
      </c>
      <c r="C494" s="76" t="s">
        <v>9213</v>
      </c>
      <c r="D494" s="76" t="s">
        <v>83</v>
      </c>
      <c r="E494" s="76" t="s">
        <v>125</v>
      </c>
      <c r="F494" s="76">
        <v>490.0</v>
      </c>
      <c r="G494" s="78">
        <v>46090.0</v>
      </c>
      <c r="H494" s="857">
        <v>9223.0</v>
      </c>
      <c r="I494" s="858">
        <v>14905.0</v>
      </c>
      <c r="J494" s="859" t="s">
        <v>12147</v>
      </c>
      <c r="K494" s="859" t="s">
        <v>8880</v>
      </c>
      <c r="L494" s="860" t="s">
        <v>8880</v>
      </c>
      <c r="M494" s="857">
        <v>8.247242274E9</v>
      </c>
      <c r="N494" s="857">
        <v>8.247242274E9</v>
      </c>
      <c r="O494" s="877">
        <v>45728.0</v>
      </c>
      <c r="P494" s="852">
        <v>45834.0</v>
      </c>
      <c r="Q494" s="803" t="s">
        <v>213</v>
      </c>
      <c r="R494" s="83" t="s">
        <v>9247</v>
      </c>
      <c r="S494" s="83" t="s">
        <v>9248</v>
      </c>
      <c r="T494" s="83">
        <v>1.0</v>
      </c>
      <c r="U494" s="83" t="s">
        <v>251</v>
      </c>
      <c r="V494" s="83" t="s">
        <v>127</v>
      </c>
      <c r="X494" s="83" t="s">
        <v>128</v>
      </c>
      <c r="Y494" s="83"/>
      <c r="Z494" s="74"/>
      <c r="AA494" s="166" t="s">
        <v>131</v>
      </c>
      <c r="AB494" s="76"/>
      <c r="AC494" s="83"/>
      <c r="AD494" s="76"/>
      <c r="AE494" s="760" t="s">
        <v>3152</v>
      </c>
      <c r="AF494" s="88"/>
    </row>
    <row r="495" ht="22.5" customHeight="1">
      <c r="A495" s="76" t="s">
        <v>9941</v>
      </c>
      <c r="B495" s="856">
        <v>46090.0</v>
      </c>
      <c r="C495" s="76" t="s">
        <v>9213</v>
      </c>
      <c r="D495" s="76" t="s">
        <v>83</v>
      </c>
      <c r="E495" s="76" t="s">
        <v>125</v>
      </c>
      <c r="F495" s="76">
        <v>491.0</v>
      </c>
      <c r="G495" s="78">
        <v>46090.0</v>
      </c>
      <c r="H495" s="857">
        <v>9222.0</v>
      </c>
      <c r="I495" s="858">
        <v>14901.0</v>
      </c>
      <c r="J495" s="859" t="s">
        <v>12152</v>
      </c>
      <c r="K495" s="859" t="s">
        <v>12153</v>
      </c>
      <c r="L495" s="860" t="s">
        <v>12153</v>
      </c>
      <c r="M495" s="857">
        <v>8.1389797942E10</v>
      </c>
      <c r="N495" s="857">
        <v>8.1905681415E10</v>
      </c>
      <c r="O495" s="877">
        <v>45728.0</v>
      </c>
      <c r="P495" s="852">
        <v>45834.0</v>
      </c>
      <c r="Q495" s="803" t="s">
        <v>143</v>
      </c>
      <c r="R495" s="83" t="s">
        <v>9247</v>
      </c>
      <c r="S495" s="83" t="s">
        <v>9248</v>
      </c>
      <c r="T495" s="83">
        <v>1.0</v>
      </c>
      <c r="U495" s="83" t="s">
        <v>126</v>
      </c>
      <c r="V495" s="83" t="s">
        <v>145</v>
      </c>
      <c r="X495" s="83" t="s">
        <v>101</v>
      </c>
      <c r="Y495" s="83"/>
      <c r="Z495" s="74"/>
      <c r="AA495" s="166" t="s">
        <v>131</v>
      </c>
      <c r="AB495" s="76"/>
      <c r="AC495" s="83"/>
      <c r="AD495" s="76"/>
      <c r="AE495" s="760"/>
      <c r="AF495" s="88"/>
    </row>
    <row r="496" ht="22.5" customHeight="1">
      <c r="A496" s="76" t="s">
        <v>9941</v>
      </c>
      <c r="B496" s="856">
        <v>46090.0</v>
      </c>
      <c r="C496" s="76" t="s">
        <v>9213</v>
      </c>
      <c r="D496" s="76" t="s">
        <v>83</v>
      </c>
      <c r="E496" s="76" t="s">
        <v>125</v>
      </c>
      <c r="F496" s="76">
        <v>492.0</v>
      </c>
      <c r="G496" s="78">
        <v>46090.0</v>
      </c>
      <c r="H496" s="857">
        <v>9186.0</v>
      </c>
      <c r="I496" s="858">
        <v>14821.0</v>
      </c>
      <c r="J496" s="859" t="s">
        <v>7554</v>
      </c>
      <c r="K496" s="859" t="s">
        <v>7555</v>
      </c>
      <c r="L496" s="860" t="s">
        <v>7555</v>
      </c>
      <c r="M496" s="857">
        <v>8.5168906566E10</v>
      </c>
      <c r="N496" s="857">
        <v>8.5168906566E10</v>
      </c>
      <c r="O496" s="877">
        <v>45713.0</v>
      </c>
      <c r="P496" s="852">
        <v>45834.0</v>
      </c>
      <c r="Q496" s="803" t="s">
        <v>124</v>
      </c>
      <c r="R496" s="83" t="s">
        <v>9247</v>
      </c>
      <c r="S496" s="83" t="s">
        <v>9248</v>
      </c>
      <c r="T496" s="83">
        <v>1.0</v>
      </c>
      <c r="U496" s="83" t="s">
        <v>126</v>
      </c>
      <c r="V496" s="83" t="s">
        <v>145</v>
      </c>
      <c r="X496" s="83" t="s">
        <v>101</v>
      </c>
      <c r="Y496" s="83"/>
      <c r="Z496" s="74"/>
      <c r="AA496" s="166" t="s">
        <v>131</v>
      </c>
      <c r="AB496" s="76"/>
      <c r="AC496" s="83"/>
      <c r="AD496" s="76"/>
      <c r="AE496" s="760"/>
      <c r="AF496" s="88"/>
    </row>
    <row r="497" ht="22.5" customHeight="1">
      <c r="A497" s="76" t="s">
        <v>9941</v>
      </c>
      <c r="B497" s="856">
        <v>46090.0</v>
      </c>
      <c r="C497" s="76" t="s">
        <v>9213</v>
      </c>
      <c r="D497" s="76" t="s">
        <v>83</v>
      </c>
      <c r="E497" s="76" t="s">
        <v>125</v>
      </c>
      <c r="F497" s="76">
        <v>493.0</v>
      </c>
      <c r="G497" s="78">
        <v>46090.0</v>
      </c>
      <c r="H497" s="857">
        <v>9232.0</v>
      </c>
      <c r="I497" s="858">
        <v>14924.0</v>
      </c>
      <c r="J497" s="859" t="s">
        <v>10722</v>
      </c>
      <c r="K497" s="859" t="s">
        <v>10723</v>
      </c>
      <c r="L497" s="860" t="s">
        <v>10723</v>
      </c>
      <c r="M497" s="857">
        <v>8.96361376E9</v>
      </c>
      <c r="N497" s="857">
        <v>8.96361376E9</v>
      </c>
      <c r="O497" s="877">
        <v>45731.0</v>
      </c>
      <c r="P497" s="852">
        <v>45834.0</v>
      </c>
      <c r="Q497" s="803" t="s">
        <v>143</v>
      </c>
      <c r="R497" s="83" t="s">
        <v>9247</v>
      </c>
      <c r="S497" s="83" t="s">
        <v>9248</v>
      </c>
      <c r="T497" s="83">
        <v>0.0</v>
      </c>
      <c r="U497" s="83" t="s">
        <v>251</v>
      </c>
      <c r="V497" s="83" t="s">
        <v>127</v>
      </c>
      <c r="X497" s="83" t="s">
        <v>128</v>
      </c>
      <c r="Y497" s="83"/>
      <c r="Z497" s="74"/>
      <c r="AA497" s="166" t="s">
        <v>131</v>
      </c>
      <c r="AB497" s="76"/>
      <c r="AC497" s="83"/>
      <c r="AD497" s="76"/>
      <c r="AE497" s="760" t="s">
        <v>3152</v>
      </c>
      <c r="AF497" s="88"/>
    </row>
    <row r="498" ht="22.5" customHeight="1">
      <c r="A498" s="76" t="s">
        <v>9941</v>
      </c>
      <c r="B498" s="856">
        <v>46090.0</v>
      </c>
      <c r="C498" s="76" t="s">
        <v>9213</v>
      </c>
      <c r="D498" s="76" t="s">
        <v>83</v>
      </c>
      <c r="E498" s="76" t="s">
        <v>125</v>
      </c>
      <c r="F498" s="76">
        <v>494.0</v>
      </c>
      <c r="G498" s="78">
        <v>46090.0</v>
      </c>
      <c r="H498" s="857">
        <v>9233.0</v>
      </c>
      <c r="I498" s="858">
        <v>14926.0</v>
      </c>
      <c r="J498" s="859" t="s">
        <v>8927</v>
      </c>
      <c r="K498" s="859" t="s">
        <v>8928</v>
      </c>
      <c r="L498" s="860" t="s">
        <v>8928</v>
      </c>
      <c r="M498" s="857">
        <v>8.1333633376E10</v>
      </c>
      <c r="N498" s="857">
        <v>8.1333633376E10</v>
      </c>
      <c r="O498" s="877">
        <v>45732.0</v>
      </c>
      <c r="P498" s="852">
        <v>45834.0</v>
      </c>
      <c r="Q498" s="803" t="s">
        <v>143</v>
      </c>
      <c r="R498" s="83" t="s">
        <v>9247</v>
      </c>
      <c r="S498" s="83" t="s">
        <v>9248</v>
      </c>
      <c r="T498" s="83">
        <v>1.0</v>
      </c>
      <c r="U498" s="83" t="s">
        <v>350</v>
      </c>
      <c r="V498" s="83" t="s">
        <v>145</v>
      </c>
      <c r="X498" s="83" t="s">
        <v>101</v>
      </c>
      <c r="Y498" s="83"/>
      <c r="Z498" s="74"/>
      <c r="AA498" s="166" t="s">
        <v>131</v>
      </c>
      <c r="AB498" s="76"/>
      <c r="AC498" s="83"/>
      <c r="AD498" s="76"/>
      <c r="AE498" s="760" t="s">
        <v>3162</v>
      </c>
      <c r="AF498" s="88"/>
    </row>
    <row r="499" ht="22.5" customHeight="1">
      <c r="A499" s="76" t="s">
        <v>9941</v>
      </c>
      <c r="B499" s="856">
        <v>46090.0</v>
      </c>
      <c r="C499" s="76" t="s">
        <v>9213</v>
      </c>
      <c r="D499" s="76" t="s">
        <v>83</v>
      </c>
      <c r="E499" s="76" t="s">
        <v>125</v>
      </c>
      <c r="F499" s="76">
        <v>495.0</v>
      </c>
      <c r="G499" s="78">
        <v>46090.0</v>
      </c>
      <c r="H499" s="857">
        <v>9231.0</v>
      </c>
      <c r="I499" s="858">
        <v>14923.0</v>
      </c>
      <c r="J499" s="859" t="s">
        <v>11731</v>
      </c>
      <c r="K499" s="859" t="s">
        <v>11732</v>
      </c>
      <c r="L499" s="860" t="s">
        <v>11732</v>
      </c>
      <c r="M499" s="857">
        <v>8.3877424999E10</v>
      </c>
      <c r="N499" s="857">
        <v>8.3813848831E10</v>
      </c>
      <c r="O499" s="877">
        <v>45731.0</v>
      </c>
      <c r="P499" s="852">
        <v>45834.0</v>
      </c>
      <c r="Q499" s="803" t="s">
        <v>143</v>
      </c>
      <c r="R499" s="83" t="s">
        <v>9247</v>
      </c>
      <c r="S499" s="83" t="s">
        <v>9248</v>
      </c>
      <c r="T499" s="83">
        <v>1.0</v>
      </c>
      <c r="U499" s="83" t="s">
        <v>251</v>
      </c>
      <c r="V499" s="83" t="s">
        <v>145</v>
      </c>
      <c r="X499" s="83" t="s">
        <v>101</v>
      </c>
      <c r="Y499" s="83"/>
      <c r="Z499" s="74"/>
      <c r="AA499" s="166" t="s">
        <v>131</v>
      </c>
      <c r="AB499" s="76"/>
      <c r="AC499" s="83"/>
      <c r="AD499" s="76"/>
      <c r="AE499" s="760"/>
      <c r="AF499" s="88"/>
    </row>
    <row r="500" ht="22.5" customHeight="1">
      <c r="A500" s="76" t="s">
        <v>9941</v>
      </c>
      <c r="B500" s="856">
        <v>46090.0</v>
      </c>
      <c r="C500" s="76" t="s">
        <v>9213</v>
      </c>
      <c r="D500" s="76" t="s">
        <v>83</v>
      </c>
      <c r="E500" s="76" t="s">
        <v>125</v>
      </c>
      <c r="F500" s="76">
        <v>496.0</v>
      </c>
      <c r="G500" s="78">
        <v>46090.0</v>
      </c>
      <c r="H500" s="857">
        <v>9229.0</v>
      </c>
      <c r="I500" s="858">
        <v>14918.0</v>
      </c>
      <c r="J500" s="859" t="s">
        <v>3833</v>
      </c>
      <c r="K500" s="859" t="s">
        <v>3834</v>
      </c>
      <c r="L500" s="860" t="s">
        <v>3834</v>
      </c>
      <c r="M500" s="857">
        <v>8.5107274699E10</v>
      </c>
      <c r="N500" s="857">
        <v>8.1708721E9</v>
      </c>
      <c r="O500" s="877">
        <v>45730.0</v>
      </c>
      <c r="P500" s="852">
        <v>45834.0</v>
      </c>
      <c r="Q500" s="803" t="s">
        <v>213</v>
      </c>
      <c r="R500" s="83" t="s">
        <v>9247</v>
      </c>
      <c r="S500" s="83" t="s">
        <v>9248</v>
      </c>
      <c r="T500" s="83">
        <v>1.0</v>
      </c>
      <c r="U500" s="83" t="s">
        <v>251</v>
      </c>
      <c r="V500" s="83" t="s">
        <v>145</v>
      </c>
      <c r="X500" s="83" t="s">
        <v>101</v>
      </c>
      <c r="Y500" s="83"/>
      <c r="Z500" s="74"/>
      <c r="AA500" s="166" t="s">
        <v>131</v>
      </c>
      <c r="AB500" s="76"/>
      <c r="AC500" s="83"/>
      <c r="AD500" s="76"/>
      <c r="AE500" s="760"/>
      <c r="AF500" s="88"/>
    </row>
    <row r="501" ht="22.5" customHeight="1">
      <c r="A501" s="76" t="s">
        <v>9941</v>
      </c>
      <c r="B501" s="856">
        <v>46090.0</v>
      </c>
      <c r="C501" s="76" t="s">
        <v>9213</v>
      </c>
      <c r="D501" s="76" t="s">
        <v>83</v>
      </c>
      <c r="E501" s="76" t="s">
        <v>125</v>
      </c>
      <c r="F501" s="76">
        <v>497.0</v>
      </c>
      <c r="G501" s="78">
        <v>46090.0</v>
      </c>
      <c r="H501" s="857">
        <v>9044.0</v>
      </c>
      <c r="I501" s="858">
        <v>14531.0</v>
      </c>
      <c r="J501" s="859" t="s">
        <v>11370</v>
      </c>
      <c r="K501" s="859" t="s">
        <v>11373</v>
      </c>
      <c r="L501" s="860" t="s">
        <v>11373</v>
      </c>
      <c r="M501" s="857">
        <v>55555.0</v>
      </c>
      <c r="N501" s="857">
        <v>8.988269173E9</v>
      </c>
      <c r="O501" s="877">
        <v>45685.0</v>
      </c>
      <c r="P501" s="852">
        <v>45834.0</v>
      </c>
      <c r="Q501" s="803" t="s">
        <v>213</v>
      </c>
      <c r="R501" s="83" t="s">
        <v>9247</v>
      </c>
      <c r="S501" s="83" t="s">
        <v>9248</v>
      </c>
      <c r="T501" s="83">
        <v>1.0</v>
      </c>
      <c r="U501" s="83" t="s">
        <v>251</v>
      </c>
      <c r="V501" s="83" t="s">
        <v>145</v>
      </c>
      <c r="X501" s="83" t="s">
        <v>101</v>
      </c>
      <c r="Y501" s="83"/>
      <c r="Z501" s="74"/>
      <c r="AA501" s="166" t="s">
        <v>131</v>
      </c>
      <c r="AB501" s="76"/>
      <c r="AC501" s="83"/>
      <c r="AD501" s="76"/>
      <c r="AE501" s="760"/>
      <c r="AF501" s="88"/>
    </row>
    <row r="502" ht="22.5" customHeight="1">
      <c r="A502" s="76" t="s">
        <v>9941</v>
      </c>
      <c r="B502" s="856">
        <v>46091.0</v>
      </c>
      <c r="C502" s="76" t="s">
        <v>9213</v>
      </c>
      <c r="D502" s="76" t="s">
        <v>83</v>
      </c>
      <c r="E502" s="76" t="s">
        <v>125</v>
      </c>
      <c r="F502" s="76">
        <v>498.0</v>
      </c>
      <c r="G502" s="78">
        <v>46090.0</v>
      </c>
      <c r="H502" s="857">
        <v>9037.0</v>
      </c>
      <c r="I502" s="858">
        <v>14517.0</v>
      </c>
      <c r="J502" s="859" t="s">
        <v>12192</v>
      </c>
      <c r="K502" s="859" t="s">
        <v>12193</v>
      </c>
      <c r="L502" s="860" t="s">
        <v>12193</v>
      </c>
      <c r="M502" s="857">
        <v>8.1901625418E10</v>
      </c>
      <c r="N502" s="857">
        <v>8.1901625418E10</v>
      </c>
      <c r="O502" s="877">
        <v>45683.0</v>
      </c>
      <c r="P502" s="837">
        <v>45834.0</v>
      </c>
      <c r="Q502" s="803" t="s">
        <v>143</v>
      </c>
      <c r="R502" s="83" t="s">
        <v>9247</v>
      </c>
      <c r="S502" s="83" t="s">
        <v>9248</v>
      </c>
      <c r="T502" s="83">
        <v>1.0</v>
      </c>
      <c r="U502" s="83" t="s">
        <v>126</v>
      </c>
      <c r="V502" s="83" t="s">
        <v>145</v>
      </c>
      <c r="X502" s="83" t="s">
        <v>101</v>
      </c>
      <c r="Y502" s="83"/>
      <c r="Z502" s="74"/>
      <c r="AA502" s="166" t="s">
        <v>131</v>
      </c>
      <c r="AB502" s="76"/>
      <c r="AC502" s="83"/>
      <c r="AD502" s="76"/>
      <c r="AE502" s="760"/>
      <c r="AF502" s="88"/>
    </row>
    <row r="503" ht="22.5" customHeight="1">
      <c r="A503" s="76" t="s">
        <v>9941</v>
      </c>
      <c r="B503" s="856">
        <v>46091.0</v>
      </c>
      <c r="C503" s="76" t="s">
        <v>9213</v>
      </c>
      <c r="D503" s="76" t="s">
        <v>83</v>
      </c>
      <c r="E503" s="76" t="s">
        <v>125</v>
      </c>
      <c r="F503" s="76">
        <v>499.0</v>
      </c>
      <c r="G503" s="78">
        <v>46090.0</v>
      </c>
      <c r="H503" s="857">
        <v>9045.0</v>
      </c>
      <c r="I503" s="858">
        <v>14534.0</v>
      </c>
      <c r="J503" s="859" t="s">
        <v>12198</v>
      </c>
      <c r="K503" s="859" t="s">
        <v>11385</v>
      </c>
      <c r="L503" s="860" t="s">
        <v>11385</v>
      </c>
      <c r="M503" s="864"/>
      <c r="N503" s="857">
        <v>8.1280260675E10</v>
      </c>
      <c r="O503" s="877">
        <v>45686.0</v>
      </c>
      <c r="P503" s="837">
        <v>45834.0</v>
      </c>
      <c r="Q503" s="803" t="s">
        <v>143</v>
      </c>
      <c r="R503" s="83" t="s">
        <v>9247</v>
      </c>
      <c r="S503" s="83" t="s">
        <v>9248</v>
      </c>
      <c r="T503" s="83">
        <v>1.0</v>
      </c>
      <c r="U503" s="83" t="s">
        <v>126</v>
      </c>
      <c r="V503" s="83" t="s">
        <v>145</v>
      </c>
      <c r="X503" s="83" t="s">
        <v>101</v>
      </c>
      <c r="Y503" s="83"/>
      <c r="Z503" s="74"/>
      <c r="AA503" s="166" t="s">
        <v>131</v>
      </c>
      <c r="AB503" s="76"/>
      <c r="AC503" s="83"/>
      <c r="AD503" s="76"/>
      <c r="AE503" s="760"/>
      <c r="AF503" s="88"/>
    </row>
    <row r="504" ht="22.5" customHeight="1">
      <c r="A504" s="76" t="s">
        <v>9941</v>
      </c>
      <c r="B504" s="856">
        <v>46091.0</v>
      </c>
      <c r="C504" s="76" t="s">
        <v>9213</v>
      </c>
      <c r="D504" s="76" t="s">
        <v>83</v>
      </c>
      <c r="E504" s="76" t="s">
        <v>125</v>
      </c>
      <c r="F504" s="76">
        <v>500.0</v>
      </c>
      <c r="G504" s="78">
        <v>46090.0</v>
      </c>
      <c r="H504" s="857">
        <v>9066.0</v>
      </c>
      <c r="I504" s="858">
        <v>14580.0</v>
      </c>
      <c r="J504" s="859" t="s">
        <v>11484</v>
      </c>
      <c r="K504" s="859" t="s">
        <v>11485</v>
      </c>
      <c r="L504" s="860" t="s">
        <v>11485</v>
      </c>
      <c r="M504" s="857">
        <v>8.971578302E9</v>
      </c>
      <c r="N504" s="857">
        <v>8.971578302E9</v>
      </c>
      <c r="O504" s="877">
        <v>45690.0</v>
      </c>
      <c r="P504" s="837">
        <v>45834.0</v>
      </c>
      <c r="Q504" s="803" t="s">
        <v>124</v>
      </c>
      <c r="R504" s="83" t="s">
        <v>9247</v>
      </c>
      <c r="S504" s="83" t="s">
        <v>9248</v>
      </c>
      <c r="T504" s="83">
        <v>1.0</v>
      </c>
      <c r="U504" s="83" t="s">
        <v>251</v>
      </c>
      <c r="V504" s="83" t="s">
        <v>145</v>
      </c>
      <c r="X504" s="83" t="s">
        <v>101</v>
      </c>
      <c r="Y504" s="83"/>
      <c r="Z504" s="74"/>
      <c r="AA504" s="166" t="s">
        <v>131</v>
      </c>
      <c r="AB504" s="76"/>
      <c r="AC504" s="83"/>
      <c r="AD504" s="76"/>
      <c r="AE504" s="760"/>
      <c r="AF504" s="88"/>
    </row>
    <row r="505" ht="22.5" customHeight="1">
      <c r="A505" s="76" t="s">
        <v>9941</v>
      </c>
      <c r="B505" s="856">
        <v>46091.0</v>
      </c>
      <c r="C505" s="76" t="s">
        <v>9213</v>
      </c>
      <c r="D505" s="76" t="s">
        <v>83</v>
      </c>
      <c r="E505" s="76" t="s">
        <v>125</v>
      </c>
      <c r="F505" s="76">
        <v>501.0</v>
      </c>
      <c r="G505" s="78">
        <v>46090.0</v>
      </c>
      <c r="H505" s="857">
        <v>9063.0</v>
      </c>
      <c r="I505" s="858">
        <v>14574.0</v>
      </c>
      <c r="J505" s="859" t="s">
        <v>5930</v>
      </c>
      <c r="K505" s="859" t="s">
        <v>5931</v>
      </c>
      <c r="L505" s="860" t="s">
        <v>5931</v>
      </c>
      <c r="M505" s="857">
        <v>8.1234997793E10</v>
      </c>
      <c r="N505" s="857">
        <v>8.1234997793E10</v>
      </c>
      <c r="O505" s="877">
        <v>45690.0</v>
      </c>
      <c r="P505" s="837">
        <v>45834.0</v>
      </c>
      <c r="Q505" s="803" t="s">
        <v>143</v>
      </c>
      <c r="R505" s="83" t="s">
        <v>9247</v>
      </c>
      <c r="S505" s="83" t="s">
        <v>9248</v>
      </c>
      <c r="T505" s="83">
        <v>1.0</v>
      </c>
      <c r="U505" s="83" t="s">
        <v>251</v>
      </c>
      <c r="V505" s="83" t="s">
        <v>195</v>
      </c>
      <c r="X505" s="83" t="s">
        <v>128</v>
      </c>
      <c r="Y505" s="83"/>
      <c r="Z505" s="74"/>
      <c r="AA505" s="166" t="s">
        <v>302</v>
      </c>
      <c r="AB505" s="76"/>
      <c r="AC505" s="83"/>
      <c r="AD505" s="76"/>
      <c r="AE505" s="760"/>
      <c r="AF505" s="88"/>
    </row>
    <row r="506" ht="22.5" customHeight="1">
      <c r="A506" s="76" t="s">
        <v>9941</v>
      </c>
      <c r="B506" s="856">
        <v>46091.0</v>
      </c>
      <c r="C506" s="76" t="s">
        <v>9213</v>
      </c>
      <c r="D506" s="76" t="s">
        <v>83</v>
      </c>
      <c r="E506" s="76" t="s">
        <v>125</v>
      </c>
      <c r="F506" s="76">
        <v>502.0</v>
      </c>
      <c r="G506" s="78">
        <v>46090.0</v>
      </c>
      <c r="H506" s="857">
        <v>9060.0</v>
      </c>
      <c r="I506" s="858">
        <v>14565.0</v>
      </c>
      <c r="J506" s="859" t="s">
        <v>11770</v>
      </c>
      <c r="K506" s="859" t="s">
        <v>10666</v>
      </c>
      <c r="L506" s="860" t="s">
        <v>10666</v>
      </c>
      <c r="M506" s="857">
        <v>8.5648934718E10</v>
      </c>
      <c r="N506" s="857">
        <v>8.5648934718E10</v>
      </c>
      <c r="O506" s="877">
        <v>45689.0</v>
      </c>
      <c r="P506" s="837">
        <v>45834.0</v>
      </c>
      <c r="Q506" s="803" t="s">
        <v>143</v>
      </c>
      <c r="R506" s="83" t="s">
        <v>9247</v>
      </c>
      <c r="S506" s="83" t="s">
        <v>9248</v>
      </c>
      <c r="T506" s="83">
        <v>1.0</v>
      </c>
      <c r="U506" s="83" t="s">
        <v>126</v>
      </c>
      <c r="V506" s="83" t="s">
        <v>145</v>
      </c>
      <c r="X506" s="83" t="s">
        <v>101</v>
      </c>
      <c r="Y506" s="83"/>
      <c r="Z506" s="74"/>
      <c r="AA506" s="166" t="s">
        <v>131</v>
      </c>
      <c r="AB506" s="76"/>
      <c r="AC506" s="83"/>
      <c r="AD506" s="76"/>
      <c r="AE506" s="760"/>
      <c r="AF506" s="88"/>
    </row>
    <row r="507" ht="22.5" customHeight="1">
      <c r="A507" s="76" t="s">
        <v>9941</v>
      </c>
      <c r="B507" s="856">
        <v>46091.0</v>
      </c>
      <c r="C507" s="76" t="s">
        <v>9213</v>
      </c>
      <c r="D507" s="76" t="s">
        <v>83</v>
      </c>
      <c r="E507" s="76" t="s">
        <v>125</v>
      </c>
      <c r="F507" s="76">
        <v>503.0</v>
      </c>
      <c r="G507" s="78">
        <v>46090.0</v>
      </c>
      <c r="H507" s="857">
        <v>8519.0</v>
      </c>
      <c r="I507" s="858">
        <v>13414.0</v>
      </c>
      <c r="J507" s="859" t="s">
        <v>12213</v>
      </c>
      <c r="K507" s="859" t="s">
        <v>12214</v>
      </c>
      <c r="L507" s="860" t="s">
        <v>12214</v>
      </c>
      <c r="M507" s="857">
        <v>8.1284191478E10</v>
      </c>
      <c r="N507" s="857">
        <v>8.5218854718E10</v>
      </c>
      <c r="O507" s="877">
        <v>45563.0</v>
      </c>
      <c r="P507" s="837">
        <v>45834.0</v>
      </c>
      <c r="Q507" s="803" t="s">
        <v>124</v>
      </c>
      <c r="R507" s="83" t="s">
        <v>9247</v>
      </c>
      <c r="S507" s="83" t="s">
        <v>9248</v>
      </c>
      <c r="T507" s="83">
        <v>1.0</v>
      </c>
      <c r="U507" s="83" t="s">
        <v>126</v>
      </c>
      <c r="V507" s="83" t="s">
        <v>145</v>
      </c>
      <c r="X507" s="83" t="s">
        <v>101</v>
      </c>
      <c r="Y507" s="83"/>
      <c r="Z507" s="74"/>
      <c r="AA507" s="166" t="s">
        <v>131</v>
      </c>
      <c r="AB507" s="76"/>
      <c r="AC507" s="83"/>
      <c r="AD507" s="76"/>
      <c r="AE507" s="760"/>
      <c r="AF507" s="88"/>
    </row>
    <row r="508" ht="22.5" customHeight="1">
      <c r="A508" s="76" t="s">
        <v>9941</v>
      </c>
      <c r="B508" s="856">
        <v>46091.0</v>
      </c>
      <c r="C508" s="76" t="s">
        <v>9213</v>
      </c>
      <c r="D508" s="76" t="s">
        <v>83</v>
      </c>
      <c r="E508" s="76" t="s">
        <v>125</v>
      </c>
      <c r="F508" s="76">
        <v>504.0</v>
      </c>
      <c r="G508" s="78">
        <v>46090.0</v>
      </c>
      <c r="H508" s="857">
        <v>8262.0</v>
      </c>
      <c r="I508" s="858">
        <v>12898.0</v>
      </c>
      <c r="J508" s="859" t="s">
        <v>12217</v>
      </c>
      <c r="K508" s="859" t="s">
        <v>12218</v>
      </c>
      <c r="L508" s="860" t="s">
        <v>12218</v>
      </c>
      <c r="M508" s="857">
        <v>8.1284314144E10</v>
      </c>
      <c r="N508" s="857">
        <v>8.1284314144E10</v>
      </c>
      <c r="O508" s="877">
        <v>45501.0</v>
      </c>
      <c r="P508" s="837">
        <v>45834.0</v>
      </c>
      <c r="Q508" s="803" t="s">
        <v>143</v>
      </c>
      <c r="R508" s="83" t="s">
        <v>9247</v>
      </c>
      <c r="S508" s="83" t="s">
        <v>9248</v>
      </c>
      <c r="T508" s="83">
        <v>0.0</v>
      </c>
      <c r="U508" s="83" t="s">
        <v>292</v>
      </c>
      <c r="V508" s="83" t="s">
        <v>127</v>
      </c>
      <c r="X508" s="83" t="s">
        <v>101</v>
      </c>
      <c r="Y508" s="83"/>
      <c r="Z508" s="74"/>
      <c r="AA508" s="166" t="s">
        <v>873</v>
      </c>
      <c r="AB508" s="76"/>
      <c r="AC508" s="83"/>
      <c r="AD508" s="76"/>
      <c r="AE508" s="760" t="s">
        <v>11939</v>
      </c>
      <c r="AF508" s="88"/>
    </row>
    <row r="509" ht="22.5" customHeight="1">
      <c r="A509" s="76" t="s">
        <v>9941</v>
      </c>
      <c r="B509" s="856">
        <v>46091.0</v>
      </c>
      <c r="C509" s="76" t="s">
        <v>9213</v>
      </c>
      <c r="D509" s="76" t="s">
        <v>83</v>
      </c>
      <c r="E509" s="76" t="s">
        <v>125</v>
      </c>
      <c r="F509" s="76">
        <v>505.0</v>
      </c>
      <c r="G509" s="78">
        <v>46090.0</v>
      </c>
      <c r="H509" s="857">
        <v>734.0</v>
      </c>
      <c r="I509" s="858">
        <v>966.0</v>
      </c>
      <c r="J509" s="859" t="s">
        <v>4257</v>
      </c>
      <c r="K509" s="859" t="s">
        <v>12221</v>
      </c>
      <c r="L509" s="860" t="s">
        <v>12221</v>
      </c>
      <c r="M509" s="857">
        <v>8.1285052772E10</v>
      </c>
      <c r="N509" s="857">
        <v>8.1285052772E10</v>
      </c>
      <c r="O509" s="877">
        <v>44343.0</v>
      </c>
      <c r="P509" s="837">
        <v>45834.0</v>
      </c>
      <c r="Q509" s="803" t="s">
        <v>124</v>
      </c>
      <c r="R509" s="83" t="s">
        <v>9247</v>
      </c>
      <c r="S509" s="83" t="s">
        <v>9248</v>
      </c>
      <c r="T509" s="83">
        <v>1.0</v>
      </c>
      <c r="U509" s="83" t="s">
        <v>126</v>
      </c>
      <c r="V509" s="83" t="s">
        <v>145</v>
      </c>
      <c r="X509" s="83" t="s">
        <v>101</v>
      </c>
      <c r="Y509" s="83"/>
      <c r="Z509" s="74"/>
      <c r="AA509" s="166" t="s">
        <v>131</v>
      </c>
      <c r="AB509" s="76"/>
      <c r="AC509" s="83"/>
      <c r="AD509" s="76"/>
      <c r="AE509" s="760"/>
      <c r="AF509" s="88"/>
    </row>
    <row r="510" ht="22.5" customHeight="1">
      <c r="A510" s="76" t="s">
        <v>9941</v>
      </c>
      <c r="B510" s="856">
        <v>46091.0</v>
      </c>
      <c r="C510" s="76" t="s">
        <v>9213</v>
      </c>
      <c r="D510" s="76" t="s">
        <v>83</v>
      </c>
      <c r="E510" s="76" t="s">
        <v>125</v>
      </c>
      <c r="F510" s="76">
        <v>506.0</v>
      </c>
      <c r="G510" s="78">
        <v>46090.0</v>
      </c>
      <c r="H510" s="857">
        <v>7782.0</v>
      </c>
      <c r="I510" s="858">
        <v>11971.0</v>
      </c>
      <c r="J510" s="859" t="s">
        <v>12222</v>
      </c>
      <c r="K510" s="859" t="s">
        <v>12223</v>
      </c>
      <c r="L510" s="860" t="s">
        <v>12223</v>
      </c>
      <c r="M510" s="857">
        <v>8.1285068419E10</v>
      </c>
      <c r="N510" s="857">
        <v>8.1285068419E10</v>
      </c>
      <c r="O510" s="877">
        <v>45409.0</v>
      </c>
      <c r="P510" s="837">
        <v>45834.0</v>
      </c>
      <c r="Q510" s="803" t="s">
        <v>213</v>
      </c>
      <c r="R510" s="83" t="s">
        <v>9247</v>
      </c>
      <c r="S510" s="83" t="s">
        <v>9248</v>
      </c>
      <c r="T510" s="83">
        <v>1.0</v>
      </c>
      <c r="U510" s="83" t="s">
        <v>251</v>
      </c>
      <c r="V510" s="83" t="s">
        <v>195</v>
      </c>
      <c r="X510" s="83" t="s">
        <v>128</v>
      </c>
      <c r="Y510" s="83"/>
      <c r="Z510" s="74"/>
      <c r="AA510" s="166" t="s">
        <v>131</v>
      </c>
      <c r="AB510" s="76"/>
      <c r="AC510" s="83"/>
      <c r="AD510" s="76"/>
      <c r="AE510" s="760"/>
      <c r="AF510" s="88"/>
    </row>
    <row r="511" ht="22.5" customHeight="1">
      <c r="A511" s="76" t="s">
        <v>9941</v>
      </c>
      <c r="B511" s="856">
        <v>46091.0</v>
      </c>
      <c r="C511" s="76" t="s">
        <v>9213</v>
      </c>
      <c r="D511" s="76" t="s">
        <v>83</v>
      </c>
      <c r="E511" s="76" t="s">
        <v>125</v>
      </c>
      <c r="F511" s="76">
        <v>507.0</v>
      </c>
      <c r="G511" s="78">
        <v>46090.0</v>
      </c>
      <c r="H511" s="857">
        <v>8030.0</v>
      </c>
      <c r="I511" s="858">
        <v>12407.0</v>
      </c>
      <c r="J511" s="859" t="s">
        <v>4755</v>
      </c>
      <c r="K511" s="859" t="s">
        <v>4755</v>
      </c>
      <c r="L511" s="860" t="s">
        <v>4755</v>
      </c>
      <c r="M511" s="857">
        <v>8.1285689325E10</v>
      </c>
      <c r="N511" s="857">
        <v>8.5880007238E10</v>
      </c>
      <c r="O511" s="877">
        <v>45453.0</v>
      </c>
      <c r="P511" s="837">
        <v>45834.0</v>
      </c>
      <c r="Q511" s="803" t="s">
        <v>124</v>
      </c>
      <c r="R511" s="83" t="s">
        <v>9247</v>
      </c>
      <c r="S511" s="83" t="s">
        <v>9248</v>
      </c>
      <c r="T511" s="83">
        <v>1.0</v>
      </c>
      <c r="U511" s="83" t="s">
        <v>126</v>
      </c>
      <c r="V511" s="83" t="s">
        <v>145</v>
      </c>
      <c r="X511" s="83" t="s">
        <v>101</v>
      </c>
      <c r="Y511" s="83"/>
      <c r="Z511" s="74"/>
      <c r="AA511" s="166" t="s">
        <v>131</v>
      </c>
      <c r="AB511" s="76"/>
      <c r="AC511" s="83"/>
      <c r="AD511" s="76"/>
      <c r="AE511" s="760"/>
      <c r="AF511" s="88"/>
    </row>
    <row r="512" ht="22.5" customHeight="1">
      <c r="A512" s="76" t="s">
        <v>9941</v>
      </c>
      <c r="B512" s="856">
        <v>46091.0</v>
      </c>
      <c r="C512" s="76" t="s">
        <v>9213</v>
      </c>
      <c r="D512" s="76" t="s">
        <v>83</v>
      </c>
      <c r="E512" s="76" t="s">
        <v>125</v>
      </c>
      <c r="F512" s="76">
        <v>508.0</v>
      </c>
      <c r="G512" s="78">
        <v>46090.0</v>
      </c>
      <c r="H512" s="857">
        <v>8140.0</v>
      </c>
      <c r="I512" s="858">
        <v>12619.0</v>
      </c>
      <c r="J512" s="859" t="s">
        <v>12225</v>
      </c>
      <c r="K512" s="859" t="s">
        <v>12225</v>
      </c>
      <c r="L512" s="860" t="s">
        <v>12225</v>
      </c>
      <c r="M512" s="857">
        <v>8.1286204545E10</v>
      </c>
      <c r="N512" s="857">
        <v>8.1219019E8</v>
      </c>
      <c r="O512" s="877">
        <v>45473.0</v>
      </c>
      <c r="P512" s="837">
        <v>45834.0</v>
      </c>
      <c r="Q512" s="803" t="s">
        <v>241</v>
      </c>
      <c r="R512" s="83" t="s">
        <v>9247</v>
      </c>
      <c r="S512" s="83" t="s">
        <v>9248</v>
      </c>
      <c r="T512" s="83">
        <v>1.0</v>
      </c>
      <c r="U512" s="83" t="s">
        <v>126</v>
      </c>
      <c r="V512" s="83" t="s">
        <v>145</v>
      </c>
      <c r="X512" s="83" t="s">
        <v>101</v>
      </c>
      <c r="Y512" s="83"/>
      <c r="Z512" s="74"/>
      <c r="AA512" s="166" t="s">
        <v>131</v>
      </c>
      <c r="AB512" s="76"/>
      <c r="AC512" s="83"/>
      <c r="AD512" s="76"/>
      <c r="AE512" s="760"/>
      <c r="AF512" s="88"/>
    </row>
    <row r="513" ht="22.5" customHeight="1">
      <c r="A513" s="76" t="s">
        <v>9941</v>
      </c>
      <c r="B513" s="856">
        <v>46091.0</v>
      </c>
      <c r="C513" s="76" t="s">
        <v>9213</v>
      </c>
      <c r="D513" s="76" t="s">
        <v>83</v>
      </c>
      <c r="E513" s="76" t="s">
        <v>125</v>
      </c>
      <c r="F513" s="76">
        <v>509.0</v>
      </c>
      <c r="G513" s="78">
        <v>46090.0</v>
      </c>
      <c r="H513" s="857">
        <v>6948.0</v>
      </c>
      <c r="I513" s="858">
        <v>10333.0</v>
      </c>
      <c r="J513" s="859" t="s">
        <v>12228</v>
      </c>
      <c r="K513" s="859" t="s">
        <v>5719</v>
      </c>
      <c r="L513" s="860" t="s">
        <v>12229</v>
      </c>
      <c r="M513" s="857">
        <v>8.128627671E10</v>
      </c>
      <c r="N513" s="857">
        <v>8.1281803381E10</v>
      </c>
      <c r="O513" s="877">
        <v>45203.0</v>
      </c>
      <c r="P513" s="837">
        <v>45834.0</v>
      </c>
      <c r="Q513" s="803" t="s">
        <v>124</v>
      </c>
      <c r="R513" s="83" t="s">
        <v>9247</v>
      </c>
      <c r="S513" s="83" t="s">
        <v>9248</v>
      </c>
      <c r="T513" s="83">
        <v>1.0</v>
      </c>
      <c r="U513" s="83" t="s">
        <v>126</v>
      </c>
      <c r="V513" s="83" t="s">
        <v>145</v>
      </c>
      <c r="X513" s="83" t="s">
        <v>101</v>
      </c>
      <c r="Y513" s="83"/>
      <c r="Z513" s="74"/>
      <c r="AA513" s="166" t="s">
        <v>131</v>
      </c>
      <c r="AB513" s="76"/>
      <c r="AC513" s="83"/>
      <c r="AD513" s="76"/>
      <c r="AE513" s="760"/>
      <c r="AF513" s="88"/>
    </row>
    <row r="514" ht="22.5" customHeight="1">
      <c r="A514" s="76" t="s">
        <v>9941</v>
      </c>
      <c r="B514" s="856">
        <v>46091.0</v>
      </c>
      <c r="C514" s="76" t="s">
        <v>9213</v>
      </c>
      <c r="D514" s="76" t="s">
        <v>83</v>
      </c>
      <c r="E514" s="76" t="s">
        <v>125</v>
      </c>
      <c r="F514" s="76">
        <v>510.0</v>
      </c>
      <c r="G514" s="78">
        <v>46090.0</v>
      </c>
      <c r="H514" s="857">
        <v>6948.0</v>
      </c>
      <c r="I514" s="858">
        <v>10333.0</v>
      </c>
      <c r="J514" s="859" t="s">
        <v>12228</v>
      </c>
      <c r="K514" s="859" t="s">
        <v>5719</v>
      </c>
      <c r="L514" s="860" t="s">
        <v>5719</v>
      </c>
      <c r="M514" s="857">
        <v>8.128627671E10</v>
      </c>
      <c r="N514" s="857">
        <v>8.128627671E10</v>
      </c>
      <c r="O514" s="877">
        <v>45203.0</v>
      </c>
      <c r="P514" s="837">
        <v>45834.0</v>
      </c>
      <c r="Q514" s="803" t="s">
        <v>124</v>
      </c>
      <c r="R514" s="83" t="s">
        <v>9247</v>
      </c>
      <c r="S514" s="83" t="s">
        <v>9248</v>
      </c>
      <c r="T514" s="83">
        <v>1.0</v>
      </c>
      <c r="U514" s="83" t="s">
        <v>126</v>
      </c>
      <c r="V514" s="83" t="s">
        <v>145</v>
      </c>
      <c r="X514" s="83" t="s">
        <v>101</v>
      </c>
      <c r="Y514" s="83"/>
      <c r="Z514" s="74"/>
      <c r="AA514" s="166" t="s">
        <v>131</v>
      </c>
      <c r="AB514" s="76"/>
      <c r="AC514" s="83"/>
      <c r="AD514" s="76"/>
      <c r="AE514" s="760"/>
      <c r="AF514" s="88"/>
    </row>
    <row r="515" ht="22.5" customHeight="1">
      <c r="A515" s="76" t="s">
        <v>9941</v>
      </c>
      <c r="B515" s="856">
        <v>46091.0</v>
      </c>
      <c r="C515" s="76" t="s">
        <v>9213</v>
      </c>
      <c r="D515" s="76" t="s">
        <v>83</v>
      </c>
      <c r="E515" s="76" t="s">
        <v>125</v>
      </c>
      <c r="F515" s="76">
        <v>511.0</v>
      </c>
      <c r="G515" s="78">
        <v>46090.0</v>
      </c>
      <c r="H515" s="857">
        <v>8237.0</v>
      </c>
      <c r="I515" s="858">
        <v>12844.0</v>
      </c>
      <c r="J515" s="859" t="s">
        <v>12230</v>
      </c>
      <c r="K515" s="859" t="s">
        <v>4880</v>
      </c>
      <c r="L515" s="860" t="s">
        <v>4880</v>
      </c>
      <c r="M515" s="857">
        <v>8.1286311231E10</v>
      </c>
      <c r="N515" s="857">
        <v>8.1286311231E10</v>
      </c>
      <c r="O515" s="877">
        <v>45495.0</v>
      </c>
      <c r="P515" s="837">
        <v>45834.0</v>
      </c>
      <c r="Q515" s="803" t="s">
        <v>98</v>
      </c>
      <c r="R515" s="83" t="s">
        <v>9247</v>
      </c>
      <c r="S515" s="83" t="s">
        <v>9248</v>
      </c>
      <c r="T515" s="83">
        <v>0.0</v>
      </c>
      <c r="U515" s="83" t="s">
        <v>292</v>
      </c>
      <c r="V515" s="83" t="s">
        <v>145</v>
      </c>
      <c r="X515" s="83" t="s">
        <v>101</v>
      </c>
      <c r="Y515" s="83"/>
      <c r="Z515" s="74"/>
      <c r="AA515" s="166" t="s">
        <v>1050</v>
      </c>
      <c r="AB515" s="76"/>
      <c r="AC515" s="83"/>
      <c r="AD515" s="76"/>
      <c r="AE515" s="760" t="s">
        <v>11959</v>
      </c>
      <c r="AF515" s="88"/>
    </row>
    <row r="516" ht="22.5" customHeight="1">
      <c r="A516" s="76" t="s">
        <v>9941</v>
      </c>
      <c r="B516" s="856">
        <v>46091.0</v>
      </c>
      <c r="C516" s="76" t="s">
        <v>9213</v>
      </c>
      <c r="D516" s="76" t="s">
        <v>83</v>
      </c>
      <c r="E516" s="76" t="s">
        <v>125</v>
      </c>
      <c r="F516" s="76">
        <v>512.0</v>
      </c>
      <c r="G516" s="78">
        <v>46090.0</v>
      </c>
      <c r="H516" s="857">
        <v>8517.0</v>
      </c>
      <c r="I516" s="858">
        <v>13412.0</v>
      </c>
      <c r="J516" s="859" t="s">
        <v>12233</v>
      </c>
      <c r="K516" s="859" t="s">
        <v>12234</v>
      </c>
      <c r="L516" s="860" t="s">
        <v>12234</v>
      </c>
      <c r="M516" s="857">
        <v>8.1286466656E10</v>
      </c>
      <c r="N516" s="857">
        <v>8.8293613546E10</v>
      </c>
      <c r="O516" s="877">
        <v>45563.0</v>
      </c>
      <c r="P516" s="837">
        <v>45834.0</v>
      </c>
      <c r="Q516" s="803" t="s">
        <v>124</v>
      </c>
      <c r="R516" s="83" t="s">
        <v>9247</v>
      </c>
      <c r="S516" s="83" t="s">
        <v>9248</v>
      </c>
      <c r="T516" s="83">
        <v>1.0</v>
      </c>
      <c r="U516" s="83" t="s">
        <v>350</v>
      </c>
      <c r="V516" s="83" t="s">
        <v>145</v>
      </c>
      <c r="X516" s="83" t="s">
        <v>101</v>
      </c>
      <c r="Y516" s="83"/>
      <c r="Z516" s="74"/>
      <c r="AA516" s="166" t="s">
        <v>131</v>
      </c>
      <c r="AB516" s="76"/>
      <c r="AC516" s="83"/>
      <c r="AD516" s="76"/>
      <c r="AE516" s="760" t="s">
        <v>11351</v>
      </c>
      <c r="AF516" s="88"/>
    </row>
    <row r="517" ht="22.5" customHeight="1">
      <c r="A517" s="76" t="s">
        <v>9941</v>
      </c>
      <c r="B517" s="856">
        <v>46091.0</v>
      </c>
      <c r="C517" s="76" t="s">
        <v>9213</v>
      </c>
      <c r="D517" s="76" t="s">
        <v>83</v>
      </c>
      <c r="E517" s="76" t="s">
        <v>125</v>
      </c>
      <c r="F517" s="76">
        <v>513.0</v>
      </c>
      <c r="G517" s="78">
        <v>46090.0</v>
      </c>
      <c r="H517" s="857">
        <v>9778.0</v>
      </c>
      <c r="I517" s="858">
        <v>16207.0</v>
      </c>
      <c r="J517" s="859" t="s">
        <v>12236</v>
      </c>
      <c r="K517" s="859" t="s">
        <v>12237</v>
      </c>
      <c r="L517" s="860" t="s">
        <v>12237</v>
      </c>
      <c r="M517" s="857">
        <v>8.1287464685E10</v>
      </c>
      <c r="N517" s="857">
        <v>8.1314087483E10</v>
      </c>
      <c r="O517" s="877">
        <v>45892.0</v>
      </c>
      <c r="P517" s="837">
        <v>45906.0</v>
      </c>
      <c r="Q517" s="803" t="s">
        <v>213</v>
      </c>
      <c r="R517" s="83" t="s">
        <v>9247</v>
      </c>
      <c r="S517" s="83" t="s">
        <v>9248</v>
      </c>
      <c r="T517" s="83">
        <v>0.0</v>
      </c>
      <c r="U517" s="83" t="s">
        <v>126</v>
      </c>
      <c r="V517" s="83" t="s">
        <v>195</v>
      </c>
      <c r="X517" s="83" t="s">
        <v>128</v>
      </c>
      <c r="Y517" s="83"/>
      <c r="Z517" s="74"/>
      <c r="AA517" s="166" t="s">
        <v>302</v>
      </c>
      <c r="AB517" s="76"/>
      <c r="AC517" s="83"/>
      <c r="AD517" s="76"/>
      <c r="AE517" s="760"/>
      <c r="AF517" s="88"/>
    </row>
    <row r="518" ht="22.5" customHeight="1">
      <c r="A518" s="76" t="s">
        <v>9941</v>
      </c>
      <c r="B518" s="856">
        <v>46091.0</v>
      </c>
      <c r="C518" s="76" t="s">
        <v>9213</v>
      </c>
      <c r="D518" s="76" t="s">
        <v>83</v>
      </c>
      <c r="E518" s="76" t="s">
        <v>125</v>
      </c>
      <c r="F518" s="76">
        <v>514.0</v>
      </c>
      <c r="G518" s="78">
        <v>46090.0</v>
      </c>
      <c r="H518" s="857">
        <v>7767.0</v>
      </c>
      <c r="I518" s="858">
        <v>11945.0</v>
      </c>
      <c r="J518" s="859" t="s">
        <v>12239</v>
      </c>
      <c r="K518" s="859" t="s">
        <v>12240</v>
      </c>
      <c r="L518" s="860" t="s">
        <v>12240</v>
      </c>
      <c r="M518" s="857">
        <v>8.1288086964E10</v>
      </c>
      <c r="N518" s="864"/>
      <c r="O518" s="877">
        <v>45406.0</v>
      </c>
      <c r="P518" s="837">
        <v>45834.0</v>
      </c>
      <c r="Q518" s="803" t="s">
        <v>124</v>
      </c>
      <c r="R518" s="83" t="s">
        <v>9247</v>
      </c>
      <c r="S518" s="83" t="s">
        <v>9248</v>
      </c>
      <c r="T518" s="83">
        <v>1.0</v>
      </c>
      <c r="U518" s="83" t="s">
        <v>126</v>
      </c>
      <c r="V518" s="83" t="s">
        <v>145</v>
      </c>
      <c r="X518" s="83" t="s">
        <v>101</v>
      </c>
      <c r="Y518" s="83"/>
      <c r="Z518" s="74"/>
      <c r="AA518" s="166" t="s">
        <v>131</v>
      </c>
      <c r="AB518" s="76"/>
      <c r="AC518" s="83"/>
      <c r="AD518" s="76"/>
      <c r="AE518" s="760"/>
      <c r="AF518" s="88"/>
    </row>
    <row r="519" ht="22.5" customHeight="1">
      <c r="A519" s="76" t="s">
        <v>9941</v>
      </c>
      <c r="B519" s="856">
        <v>46091.0</v>
      </c>
      <c r="C519" s="76" t="s">
        <v>9213</v>
      </c>
      <c r="D519" s="76" t="s">
        <v>83</v>
      </c>
      <c r="E519" s="76" t="s">
        <v>125</v>
      </c>
      <c r="F519" s="76">
        <v>515.0</v>
      </c>
      <c r="G519" s="78">
        <v>46090.0</v>
      </c>
      <c r="H519" s="857">
        <v>8530.0</v>
      </c>
      <c r="I519" s="858">
        <v>13429.0</v>
      </c>
      <c r="J519" s="859" t="s">
        <v>12242</v>
      </c>
      <c r="K519" s="859" t="s">
        <v>12242</v>
      </c>
      <c r="L519" s="860" t="s">
        <v>12242</v>
      </c>
      <c r="M519" s="857">
        <v>8.1288107436E10</v>
      </c>
      <c r="N519" s="857">
        <v>8.1288107436E10</v>
      </c>
      <c r="O519" s="877">
        <v>45564.0</v>
      </c>
      <c r="P519" s="837">
        <v>45834.0</v>
      </c>
      <c r="Q519" s="803" t="s">
        <v>124</v>
      </c>
      <c r="R519" s="83" t="s">
        <v>9247</v>
      </c>
      <c r="S519" s="83" t="s">
        <v>9248</v>
      </c>
      <c r="T519" s="83">
        <v>1.0</v>
      </c>
      <c r="U519" s="83" t="s">
        <v>126</v>
      </c>
      <c r="V519" s="83" t="s">
        <v>350</v>
      </c>
      <c r="X519" s="83" t="s">
        <v>101</v>
      </c>
      <c r="Y519" s="83"/>
      <c r="Z519" s="74"/>
      <c r="AA519" s="166" t="s">
        <v>131</v>
      </c>
      <c r="AB519" s="76"/>
      <c r="AC519" s="83"/>
      <c r="AD519" s="76"/>
      <c r="AE519" s="760" t="s">
        <v>11969</v>
      </c>
      <c r="AF519" s="88"/>
    </row>
    <row r="520" ht="22.5" customHeight="1">
      <c r="A520" s="76" t="s">
        <v>9941</v>
      </c>
      <c r="B520" s="856">
        <v>46091.0</v>
      </c>
      <c r="C520" s="76" t="s">
        <v>9213</v>
      </c>
      <c r="D520" s="76" t="s">
        <v>83</v>
      </c>
      <c r="E520" s="76" t="s">
        <v>125</v>
      </c>
      <c r="F520" s="76">
        <v>516.0</v>
      </c>
      <c r="G520" s="78">
        <v>46090.0</v>
      </c>
      <c r="H520" s="857">
        <v>7203.0</v>
      </c>
      <c r="I520" s="858">
        <v>10813.0</v>
      </c>
      <c r="J520" s="859" t="s">
        <v>12243</v>
      </c>
      <c r="K520" s="859" t="s">
        <v>12244</v>
      </c>
      <c r="L520" s="860" t="s">
        <v>12244</v>
      </c>
      <c r="M520" s="857">
        <v>8.128844806E10</v>
      </c>
      <c r="N520" s="857">
        <v>8.128844806E10</v>
      </c>
      <c r="O520" s="877">
        <v>45271.0</v>
      </c>
      <c r="P520" s="837">
        <v>45834.0</v>
      </c>
      <c r="Q520" s="803" t="s">
        <v>124</v>
      </c>
      <c r="R520" s="83" t="s">
        <v>9247</v>
      </c>
      <c r="S520" s="83" t="s">
        <v>9248</v>
      </c>
      <c r="T520" s="83">
        <v>1.0</v>
      </c>
      <c r="U520" s="83" t="s">
        <v>350</v>
      </c>
      <c r="V520" s="83" t="s">
        <v>145</v>
      </c>
      <c r="X520" s="83" t="s">
        <v>101</v>
      </c>
      <c r="Y520" s="83"/>
      <c r="Z520" s="74"/>
      <c r="AA520" s="166" t="s">
        <v>131</v>
      </c>
      <c r="AB520" s="76"/>
      <c r="AC520" s="83"/>
      <c r="AD520" s="76"/>
      <c r="AE520" s="760" t="s">
        <v>11351</v>
      </c>
      <c r="AF520" s="88"/>
    </row>
    <row r="521" ht="22.5" customHeight="1">
      <c r="A521" s="76" t="s">
        <v>9941</v>
      </c>
      <c r="B521" s="856">
        <v>46091.0</v>
      </c>
      <c r="C521" s="76" t="s">
        <v>9213</v>
      </c>
      <c r="D521" s="76" t="s">
        <v>83</v>
      </c>
      <c r="E521" s="76" t="s">
        <v>125</v>
      </c>
      <c r="F521" s="76">
        <v>517.0</v>
      </c>
      <c r="G521" s="78">
        <v>46090.0</v>
      </c>
      <c r="H521" s="857">
        <v>7257.0</v>
      </c>
      <c r="I521" s="858">
        <v>10929.0</v>
      </c>
      <c r="J521" s="859" t="s">
        <v>12245</v>
      </c>
      <c r="K521" s="859" t="s">
        <v>12246</v>
      </c>
      <c r="L521" s="860" t="s">
        <v>12246</v>
      </c>
      <c r="M521" s="857">
        <v>8.1288559593E10</v>
      </c>
      <c r="N521" s="857">
        <v>812.0</v>
      </c>
      <c r="O521" s="877">
        <v>45290.0</v>
      </c>
      <c r="P521" s="837">
        <v>45834.0</v>
      </c>
      <c r="Q521" s="803" t="s">
        <v>124</v>
      </c>
      <c r="R521" s="83" t="s">
        <v>9247</v>
      </c>
      <c r="S521" s="83" t="s">
        <v>9248</v>
      </c>
      <c r="T521" s="83">
        <v>1.0</v>
      </c>
      <c r="U521" s="83" t="s">
        <v>251</v>
      </c>
      <c r="V521" s="83" t="s">
        <v>195</v>
      </c>
      <c r="X521" s="83" t="s">
        <v>128</v>
      </c>
      <c r="Y521" s="83"/>
      <c r="Z521" s="74"/>
      <c r="AA521" s="166" t="s">
        <v>302</v>
      </c>
      <c r="AB521" s="76"/>
      <c r="AC521" s="83"/>
      <c r="AD521" s="76"/>
      <c r="AE521" s="760"/>
      <c r="AF521" s="88"/>
    </row>
    <row r="522" ht="22.5" customHeight="1">
      <c r="A522" s="76" t="s">
        <v>9941</v>
      </c>
      <c r="B522" s="856">
        <v>46091.0</v>
      </c>
      <c r="C522" s="76" t="s">
        <v>9213</v>
      </c>
      <c r="D522" s="76" t="s">
        <v>83</v>
      </c>
      <c r="E522" s="76" t="s">
        <v>125</v>
      </c>
      <c r="F522" s="76">
        <v>518.0</v>
      </c>
      <c r="G522" s="78">
        <v>46090.0</v>
      </c>
      <c r="H522" s="857">
        <v>8403.0</v>
      </c>
      <c r="I522" s="858">
        <v>13199.0</v>
      </c>
      <c r="J522" s="859" t="s">
        <v>12249</v>
      </c>
      <c r="K522" s="859" t="s">
        <v>12249</v>
      </c>
      <c r="L522" s="860" t="s">
        <v>12249</v>
      </c>
      <c r="M522" s="857">
        <v>8.1288817119E10</v>
      </c>
      <c r="N522" s="857">
        <v>8.1288817119E10</v>
      </c>
      <c r="O522" s="877">
        <v>45537.0</v>
      </c>
      <c r="P522" s="837">
        <v>45834.0</v>
      </c>
      <c r="Q522" s="803" t="s">
        <v>124</v>
      </c>
      <c r="R522" s="83" t="s">
        <v>9247</v>
      </c>
      <c r="S522" s="83" t="s">
        <v>9248</v>
      </c>
      <c r="T522" s="83">
        <v>0.0</v>
      </c>
      <c r="U522" s="83" t="s">
        <v>251</v>
      </c>
      <c r="V522" s="83" t="s">
        <v>127</v>
      </c>
      <c r="X522" s="83" t="s">
        <v>128</v>
      </c>
      <c r="Y522" s="83"/>
      <c r="Z522" s="74"/>
      <c r="AA522" s="166" t="s">
        <v>131</v>
      </c>
      <c r="AB522" s="76"/>
      <c r="AC522" s="83"/>
      <c r="AD522" s="76"/>
      <c r="AE522" s="760" t="s">
        <v>10319</v>
      </c>
      <c r="AF522" s="88"/>
    </row>
    <row r="523" ht="22.5" customHeight="1">
      <c r="A523" s="76" t="s">
        <v>9941</v>
      </c>
      <c r="B523" s="856">
        <v>46091.0</v>
      </c>
      <c r="C523" s="76" t="s">
        <v>9213</v>
      </c>
      <c r="D523" s="76" t="s">
        <v>83</v>
      </c>
      <c r="E523" s="76" t="s">
        <v>125</v>
      </c>
      <c r="F523" s="76">
        <v>519.0</v>
      </c>
      <c r="G523" s="78">
        <v>46090.0</v>
      </c>
      <c r="H523" s="857">
        <v>612.0</v>
      </c>
      <c r="I523" s="858">
        <v>810.0</v>
      </c>
      <c r="J523" s="859" t="s">
        <v>12254</v>
      </c>
      <c r="K523" s="859" t="s">
        <v>12255</v>
      </c>
      <c r="L523" s="860" t="s">
        <v>12255</v>
      </c>
      <c r="M523" s="857">
        <v>8.128907311E10</v>
      </c>
      <c r="N523" s="857">
        <v>8.128907311E10</v>
      </c>
      <c r="O523" s="877">
        <v>44333.0</v>
      </c>
      <c r="P523" s="837">
        <v>45834.0</v>
      </c>
      <c r="Q523" s="803" t="s">
        <v>98</v>
      </c>
      <c r="R523" s="83" t="s">
        <v>9247</v>
      </c>
      <c r="S523" s="83" t="s">
        <v>9248</v>
      </c>
      <c r="T523" s="83">
        <v>1.0</v>
      </c>
      <c r="U523" s="83" t="s">
        <v>350</v>
      </c>
      <c r="V523" s="83" t="s">
        <v>145</v>
      </c>
      <c r="X523" s="83" t="s">
        <v>101</v>
      </c>
      <c r="Y523" s="83"/>
      <c r="Z523" s="74"/>
      <c r="AA523" s="166" t="s">
        <v>131</v>
      </c>
      <c r="AB523" s="76"/>
      <c r="AC523" s="83"/>
      <c r="AD523" s="76"/>
      <c r="AE523" s="760" t="s">
        <v>11351</v>
      </c>
      <c r="AF523" s="88"/>
    </row>
    <row r="524" ht="22.5" customHeight="1">
      <c r="A524" s="76" t="s">
        <v>9941</v>
      </c>
      <c r="B524" s="856">
        <v>46091.0</v>
      </c>
      <c r="C524" s="76" t="s">
        <v>9213</v>
      </c>
      <c r="D524" s="76" t="s">
        <v>83</v>
      </c>
      <c r="E524" s="76" t="s">
        <v>125</v>
      </c>
      <c r="F524" s="76">
        <v>520.0</v>
      </c>
      <c r="G524" s="78">
        <v>46090.0</v>
      </c>
      <c r="H524" s="857">
        <v>8110.0</v>
      </c>
      <c r="I524" s="858">
        <v>12555.0</v>
      </c>
      <c r="J524" s="859" t="s">
        <v>12256</v>
      </c>
      <c r="K524" s="859" t="s">
        <v>5073</v>
      </c>
      <c r="L524" s="860" t="s">
        <v>5073</v>
      </c>
      <c r="M524" s="857">
        <v>8.1289588805E10</v>
      </c>
      <c r="N524" s="857">
        <v>8.1289588805E10</v>
      </c>
      <c r="O524" s="877">
        <v>45468.0</v>
      </c>
      <c r="P524" s="837">
        <v>45834.0</v>
      </c>
      <c r="Q524" s="803" t="s">
        <v>98</v>
      </c>
      <c r="R524" s="83" t="s">
        <v>9247</v>
      </c>
      <c r="S524" s="83" t="s">
        <v>9248</v>
      </c>
      <c r="T524" s="83">
        <v>1.0</v>
      </c>
      <c r="U524" s="83" t="s">
        <v>126</v>
      </c>
      <c r="V524" s="83" t="s">
        <v>145</v>
      </c>
      <c r="X524" s="83" t="s">
        <v>101</v>
      </c>
      <c r="Y524" s="83"/>
      <c r="Z524" s="74"/>
      <c r="AA524" s="166" t="s">
        <v>131</v>
      </c>
      <c r="AB524" s="76"/>
      <c r="AC524" s="83"/>
      <c r="AD524" s="76"/>
      <c r="AE524" s="760"/>
      <c r="AF524" s="88"/>
    </row>
    <row r="525" ht="22.5" customHeight="1">
      <c r="A525" s="76" t="s">
        <v>9941</v>
      </c>
      <c r="B525" s="856">
        <v>46091.0</v>
      </c>
      <c r="C525" s="76" t="s">
        <v>9213</v>
      </c>
      <c r="D525" s="76" t="s">
        <v>83</v>
      </c>
      <c r="E525" s="76" t="s">
        <v>125</v>
      </c>
      <c r="F525" s="76">
        <v>521.0</v>
      </c>
      <c r="G525" s="78">
        <v>46090.0</v>
      </c>
      <c r="H525" s="857">
        <v>9920.0</v>
      </c>
      <c r="I525" s="858">
        <v>16493.0</v>
      </c>
      <c r="J525" s="859" t="s">
        <v>12261</v>
      </c>
      <c r="K525" s="859" t="s">
        <v>12262</v>
      </c>
      <c r="L525" s="860" t="s">
        <v>12262</v>
      </c>
      <c r="M525" s="857">
        <v>8.1289757428E10</v>
      </c>
      <c r="N525" s="857">
        <v>8.1289757428E10</v>
      </c>
      <c r="O525" s="877">
        <v>45932.0</v>
      </c>
      <c r="P525" s="837">
        <v>45946.0</v>
      </c>
      <c r="Q525" s="803" t="s">
        <v>124</v>
      </c>
      <c r="R525" s="83" t="s">
        <v>9247</v>
      </c>
      <c r="S525" s="83" t="s">
        <v>9248</v>
      </c>
      <c r="T525" s="83">
        <v>1.0</v>
      </c>
      <c r="U525" s="83" t="s">
        <v>126</v>
      </c>
      <c r="V525" s="83" t="s">
        <v>145</v>
      </c>
      <c r="X525" s="83" t="s">
        <v>101</v>
      </c>
      <c r="Y525" s="83"/>
      <c r="Z525" s="74"/>
      <c r="AA525" s="166" t="s">
        <v>131</v>
      </c>
      <c r="AB525" s="76"/>
      <c r="AC525" s="83"/>
      <c r="AD525" s="76"/>
      <c r="AE525" s="760"/>
      <c r="AF525" s="88"/>
    </row>
    <row r="526" ht="22.5" customHeight="1">
      <c r="A526" s="76" t="s">
        <v>9941</v>
      </c>
      <c r="B526" s="856">
        <v>46091.0</v>
      </c>
      <c r="C526" s="76" t="s">
        <v>9213</v>
      </c>
      <c r="D526" s="76" t="s">
        <v>83</v>
      </c>
      <c r="E526" s="76" t="s">
        <v>125</v>
      </c>
      <c r="F526" s="76">
        <v>522.0</v>
      </c>
      <c r="G526" s="78">
        <v>46090.0</v>
      </c>
      <c r="H526" s="857">
        <v>8641.0</v>
      </c>
      <c r="I526" s="858">
        <v>13671.0</v>
      </c>
      <c r="J526" s="859" t="s">
        <v>12263</v>
      </c>
      <c r="K526" s="859" t="s">
        <v>12264</v>
      </c>
      <c r="L526" s="860" t="s">
        <v>12264</v>
      </c>
      <c r="M526" s="857">
        <v>8.12898349E10</v>
      </c>
      <c r="N526" s="857">
        <v>8.12898349E10</v>
      </c>
      <c r="O526" s="877">
        <v>45587.0</v>
      </c>
      <c r="P526" s="837">
        <v>45834.0</v>
      </c>
      <c r="Q526" s="803" t="s">
        <v>124</v>
      </c>
      <c r="R526" s="83" t="s">
        <v>9247</v>
      </c>
      <c r="S526" s="83" t="s">
        <v>9248</v>
      </c>
      <c r="T526" s="83">
        <v>1.0</v>
      </c>
      <c r="U526" s="83" t="s">
        <v>251</v>
      </c>
      <c r="V526" s="83" t="s">
        <v>145</v>
      </c>
      <c r="X526" s="83" t="s">
        <v>101</v>
      </c>
      <c r="Y526" s="83"/>
      <c r="Z526" s="74"/>
      <c r="AA526" s="166" t="s">
        <v>131</v>
      </c>
      <c r="AB526" s="76"/>
      <c r="AC526" s="83"/>
      <c r="AD526" s="76"/>
      <c r="AE526" s="760"/>
      <c r="AF526" s="88"/>
    </row>
    <row r="527" ht="22.5" customHeight="1">
      <c r="A527" s="76" t="s">
        <v>9941</v>
      </c>
      <c r="B527" s="856">
        <v>46091.0</v>
      </c>
      <c r="C527" s="76" t="s">
        <v>9213</v>
      </c>
      <c r="D527" s="76" t="s">
        <v>83</v>
      </c>
      <c r="E527" s="76" t="s">
        <v>125</v>
      </c>
      <c r="F527" s="76">
        <v>523.0</v>
      </c>
      <c r="G527" s="78">
        <v>46090.0</v>
      </c>
      <c r="H527" s="857">
        <v>9618.0</v>
      </c>
      <c r="I527" s="858">
        <v>15832.0</v>
      </c>
      <c r="J527" s="859" t="s">
        <v>8693</v>
      </c>
      <c r="K527" s="859" t="s">
        <v>8694</v>
      </c>
      <c r="L527" s="860" t="s">
        <v>8694</v>
      </c>
      <c r="M527" s="857">
        <v>8.12898726E10</v>
      </c>
      <c r="N527" s="857">
        <v>8.12898726E10</v>
      </c>
      <c r="O527" s="877">
        <v>45846.0</v>
      </c>
      <c r="P527" s="837">
        <v>45860.0</v>
      </c>
      <c r="Q527" s="803" t="s">
        <v>124</v>
      </c>
      <c r="R527" s="83" t="s">
        <v>9247</v>
      </c>
      <c r="S527" s="83" t="s">
        <v>9248</v>
      </c>
      <c r="T527" s="83">
        <v>0.0</v>
      </c>
      <c r="U527" s="83" t="s">
        <v>99</v>
      </c>
      <c r="V527" s="83" t="s">
        <v>145</v>
      </c>
      <c r="X527" s="83" t="s">
        <v>101</v>
      </c>
      <c r="Y527" s="83"/>
      <c r="Z527" s="74"/>
      <c r="AA527" s="166" t="s">
        <v>131</v>
      </c>
      <c r="AB527" s="76"/>
      <c r="AC527" s="83"/>
      <c r="AD527" s="76"/>
      <c r="AE527" s="760" t="s">
        <v>12267</v>
      </c>
      <c r="AF527" s="88"/>
    </row>
    <row r="528" ht="22.5" customHeight="1">
      <c r="A528" s="76" t="s">
        <v>9941</v>
      </c>
      <c r="B528" s="856">
        <v>46091.0</v>
      </c>
      <c r="C528" s="76" t="s">
        <v>9213</v>
      </c>
      <c r="D528" s="76" t="s">
        <v>83</v>
      </c>
      <c r="E528" s="76" t="s">
        <v>125</v>
      </c>
      <c r="F528" s="76">
        <v>524.0</v>
      </c>
      <c r="G528" s="78">
        <v>46090.0</v>
      </c>
      <c r="H528" s="857">
        <v>8534.0</v>
      </c>
      <c r="I528" s="858">
        <v>13440.0</v>
      </c>
      <c r="J528" s="859" t="s">
        <v>12268</v>
      </c>
      <c r="K528" s="859" t="s">
        <v>12269</v>
      </c>
      <c r="L528" s="860" t="s">
        <v>12269</v>
      </c>
      <c r="M528" s="857">
        <v>8.1290447667E10</v>
      </c>
      <c r="N528" s="864"/>
      <c r="O528" s="877">
        <v>45565.0</v>
      </c>
      <c r="P528" s="837">
        <v>45834.0</v>
      </c>
      <c r="Q528" s="803" t="s">
        <v>115</v>
      </c>
      <c r="R528" s="83" t="s">
        <v>9247</v>
      </c>
      <c r="S528" s="83" t="s">
        <v>9248</v>
      </c>
      <c r="T528" s="83">
        <v>1.0</v>
      </c>
      <c r="U528" s="83" t="s">
        <v>251</v>
      </c>
      <c r="V528" s="83" t="s">
        <v>145</v>
      </c>
      <c r="X528" s="83" t="s">
        <v>101</v>
      </c>
      <c r="Y528" s="83"/>
      <c r="Z528" s="74"/>
      <c r="AA528" s="166" t="s">
        <v>131</v>
      </c>
      <c r="AB528" s="76"/>
      <c r="AC528" s="83"/>
      <c r="AD528" s="76"/>
      <c r="AE528" s="760"/>
      <c r="AF528" s="88"/>
    </row>
    <row r="529" ht="22.5" customHeight="1">
      <c r="A529" s="76" t="s">
        <v>9941</v>
      </c>
      <c r="B529" s="856">
        <v>46091.0</v>
      </c>
      <c r="C529" s="76" t="s">
        <v>9213</v>
      </c>
      <c r="D529" s="76" t="s">
        <v>83</v>
      </c>
      <c r="E529" s="76" t="s">
        <v>125</v>
      </c>
      <c r="F529" s="76">
        <v>525.0</v>
      </c>
      <c r="G529" s="78">
        <v>46090.0</v>
      </c>
      <c r="H529" s="857">
        <v>8504.0</v>
      </c>
      <c r="I529" s="858">
        <v>13386.0</v>
      </c>
      <c r="J529" s="859" t="s">
        <v>12270</v>
      </c>
      <c r="K529" s="859" t="s">
        <v>12271</v>
      </c>
      <c r="L529" s="860" t="s">
        <v>12271</v>
      </c>
      <c r="M529" s="857">
        <v>8.1290800723E10</v>
      </c>
      <c r="N529" s="857">
        <v>8.1290800723E10</v>
      </c>
      <c r="O529" s="877">
        <v>45559.0</v>
      </c>
      <c r="P529" s="837">
        <v>45834.0</v>
      </c>
      <c r="Q529" s="803" t="s">
        <v>213</v>
      </c>
      <c r="R529" s="83" t="s">
        <v>9247</v>
      </c>
      <c r="S529" s="83" t="s">
        <v>9248</v>
      </c>
      <c r="T529" s="83">
        <v>1.0</v>
      </c>
      <c r="U529" s="83" t="s">
        <v>292</v>
      </c>
      <c r="V529" s="83" t="s">
        <v>145</v>
      </c>
      <c r="X529" s="83" t="s">
        <v>101</v>
      </c>
      <c r="Y529" s="83"/>
      <c r="Z529" s="74"/>
      <c r="AA529" s="166" t="s">
        <v>664</v>
      </c>
      <c r="AB529" s="76"/>
      <c r="AC529" s="83"/>
      <c r="AD529" s="76"/>
      <c r="AE529" s="760" t="s">
        <v>12273</v>
      </c>
      <c r="AF529" s="88"/>
    </row>
    <row r="530" ht="22.5" customHeight="1">
      <c r="A530" s="76" t="s">
        <v>9941</v>
      </c>
      <c r="B530" s="856">
        <v>46091.0</v>
      </c>
      <c r="C530" s="76" t="s">
        <v>9213</v>
      </c>
      <c r="D530" s="76" t="s">
        <v>83</v>
      </c>
      <c r="E530" s="76" t="s">
        <v>125</v>
      </c>
      <c r="F530" s="76">
        <v>526.0</v>
      </c>
      <c r="G530" s="78">
        <v>46090.0</v>
      </c>
      <c r="H530" s="857">
        <v>9745.0</v>
      </c>
      <c r="I530" s="858">
        <v>16140.0</v>
      </c>
      <c r="J530" s="859" t="s">
        <v>12275</v>
      </c>
      <c r="K530" s="859" t="s">
        <v>3190</v>
      </c>
      <c r="L530" s="860" t="s">
        <v>3190</v>
      </c>
      <c r="M530" s="857">
        <v>8.1291516813E10</v>
      </c>
      <c r="N530" s="857">
        <v>8.1291516813E10</v>
      </c>
      <c r="O530" s="877">
        <v>45882.0</v>
      </c>
      <c r="P530" s="852"/>
      <c r="Q530" s="803"/>
      <c r="R530" s="83" t="s">
        <v>9247</v>
      </c>
      <c r="S530" s="83" t="s">
        <v>9248</v>
      </c>
      <c r="T530" s="83">
        <v>1.0</v>
      </c>
      <c r="U530" s="83" t="s">
        <v>99</v>
      </c>
      <c r="V530" s="83" t="s">
        <v>145</v>
      </c>
      <c r="X530" s="83" t="s">
        <v>101</v>
      </c>
      <c r="Y530" s="83"/>
      <c r="Z530" s="74"/>
      <c r="AA530" s="166" t="s">
        <v>131</v>
      </c>
      <c r="AB530" s="76"/>
      <c r="AC530" s="83"/>
      <c r="AD530" s="76"/>
      <c r="AE530" s="760"/>
      <c r="AF530" s="88"/>
    </row>
    <row r="531" ht="22.5" customHeight="1">
      <c r="A531" s="76" t="s">
        <v>9941</v>
      </c>
      <c r="B531" s="856">
        <v>46091.0</v>
      </c>
      <c r="C531" s="76" t="s">
        <v>9213</v>
      </c>
      <c r="D531" s="76" t="s">
        <v>83</v>
      </c>
      <c r="E531" s="76" t="s">
        <v>125</v>
      </c>
      <c r="F531" s="76">
        <v>527.0</v>
      </c>
      <c r="G531" s="78">
        <v>46090.0</v>
      </c>
      <c r="H531" s="857">
        <v>7150.0</v>
      </c>
      <c r="I531" s="858">
        <v>10686.0</v>
      </c>
      <c r="J531" s="859" t="s">
        <v>12276</v>
      </c>
      <c r="K531" s="859" t="s">
        <v>12276</v>
      </c>
      <c r="L531" s="860" t="s">
        <v>12276</v>
      </c>
      <c r="M531" s="857">
        <v>8.1291845831E10</v>
      </c>
      <c r="N531" s="857">
        <v>8.1291845831E10</v>
      </c>
      <c r="O531" s="877">
        <v>45251.0</v>
      </c>
      <c r="P531" s="852"/>
      <c r="Q531" s="803"/>
      <c r="R531" s="83" t="s">
        <v>9247</v>
      </c>
      <c r="S531" s="83" t="s">
        <v>9248</v>
      </c>
      <c r="T531" s="83">
        <v>1.0</v>
      </c>
      <c r="U531" s="83" t="s">
        <v>99</v>
      </c>
      <c r="V531" s="83" t="s">
        <v>145</v>
      </c>
      <c r="X531" s="83" t="s">
        <v>101</v>
      </c>
      <c r="Y531" s="83"/>
      <c r="Z531" s="74"/>
      <c r="AA531" s="166" t="s">
        <v>131</v>
      </c>
      <c r="AB531" s="76"/>
      <c r="AC531" s="83"/>
      <c r="AD531" s="76"/>
      <c r="AE531" s="760"/>
      <c r="AF531" s="88"/>
    </row>
    <row r="532" ht="22.5" customHeight="1">
      <c r="A532" s="76" t="s">
        <v>9941</v>
      </c>
      <c r="B532" s="856">
        <v>46091.0</v>
      </c>
      <c r="C532" s="76" t="s">
        <v>9213</v>
      </c>
      <c r="D532" s="76" t="s">
        <v>83</v>
      </c>
      <c r="E532" s="76" t="s">
        <v>125</v>
      </c>
      <c r="F532" s="76">
        <v>528.0</v>
      </c>
      <c r="G532" s="78">
        <v>46090.0</v>
      </c>
      <c r="H532" s="857">
        <v>7414.0</v>
      </c>
      <c r="I532" s="858">
        <v>11211.0</v>
      </c>
      <c r="J532" s="859" t="s">
        <v>10284</v>
      </c>
      <c r="K532" s="859" t="s">
        <v>10287</v>
      </c>
      <c r="L532" s="860" t="s">
        <v>10287</v>
      </c>
      <c r="M532" s="857">
        <v>8.1292651134E10</v>
      </c>
      <c r="N532" s="857">
        <v>8.3150229874E10</v>
      </c>
      <c r="O532" s="877">
        <v>45322.0</v>
      </c>
      <c r="P532" s="852"/>
      <c r="Q532" s="803"/>
      <c r="R532" s="83" t="s">
        <v>9247</v>
      </c>
      <c r="S532" s="83" t="s">
        <v>9248</v>
      </c>
      <c r="T532" s="83">
        <v>1.0</v>
      </c>
      <c r="U532" s="83" t="s">
        <v>99</v>
      </c>
      <c r="V532" s="83" t="s">
        <v>145</v>
      </c>
      <c r="X532" s="83" t="s">
        <v>101</v>
      </c>
      <c r="Y532" s="83"/>
      <c r="Z532" s="74"/>
      <c r="AA532" s="166" t="s">
        <v>131</v>
      </c>
      <c r="AB532" s="76"/>
      <c r="AC532" s="83"/>
      <c r="AD532" s="76"/>
      <c r="AE532" s="760"/>
      <c r="AF532" s="88"/>
    </row>
    <row r="533" ht="22.5" customHeight="1">
      <c r="A533" s="76" t="s">
        <v>9941</v>
      </c>
      <c r="B533" s="856">
        <v>46091.0</v>
      </c>
      <c r="C533" s="76" t="s">
        <v>9213</v>
      </c>
      <c r="D533" s="76" t="s">
        <v>83</v>
      </c>
      <c r="E533" s="76" t="s">
        <v>125</v>
      </c>
      <c r="F533" s="76">
        <v>529.0</v>
      </c>
      <c r="G533" s="78">
        <v>46090.0</v>
      </c>
      <c r="H533" s="857">
        <v>8677.0</v>
      </c>
      <c r="I533" s="858">
        <v>13731.0</v>
      </c>
      <c r="J533" s="859" t="s">
        <v>12278</v>
      </c>
      <c r="K533" s="859" t="s">
        <v>12279</v>
      </c>
      <c r="L533" s="860" t="s">
        <v>12279</v>
      </c>
      <c r="M533" s="857">
        <v>8.1292814904E10</v>
      </c>
      <c r="N533" s="857">
        <v>8.1292814904E10</v>
      </c>
      <c r="O533" s="877">
        <v>45596.0</v>
      </c>
      <c r="P533" s="852"/>
      <c r="Q533" s="803"/>
      <c r="R533" s="83" t="s">
        <v>9247</v>
      </c>
      <c r="S533" s="83" t="s">
        <v>9248</v>
      </c>
      <c r="T533" s="83">
        <v>1.0</v>
      </c>
      <c r="U533" s="83" t="s">
        <v>99</v>
      </c>
      <c r="V533" s="83" t="s">
        <v>145</v>
      </c>
      <c r="X533" s="83" t="s">
        <v>101</v>
      </c>
      <c r="Y533" s="83"/>
      <c r="Z533" s="74"/>
      <c r="AA533" s="166" t="s">
        <v>131</v>
      </c>
      <c r="AB533" s="76"/>
      <c r="AC533" s="83"/>
      <c r="AD533" s="76"/>
      <c r="AE533" s="760"/>
      <c r="AF533" s="88"/>
    </row>
    <row r="534" ht="22.5" customHeight="1">
      <c r="A534" s="76" t="s">
        <v>9941</v>
      </c>
      <c r="B534" s="856">
        <v>46091.0</v>
      </c>
      <c r="C534" s="76" t="s">
        <v>9213</v>
      </c>
      <c r="D534" s="76" t="s">
        <v>83</v>
      </c>
      <c r="E534" s="76" t="s">
        <v>125</v>
      </c>
      <c r="F534" s="76">
        <v>530.0</v>
      </c>
      <c r="G534" s="78">
        <v>46090.0</v>
      </c>
      <c r="H534" s="857">
        <v>10012.0</v>
      </c>
      <c r="I534" s="858">
        <v>16672.0</v>
      </c>
      <c r="J534" s="859" t="s">
        <v>12280</v>
      </c>
      <c r="K534" s="859" t="s">
        <v>12281</v>
      </c>
      <c r="L534" s="860" t="s">
        <v>12281</v>
      </c>
      <c r="M534" s="857">
        <v>8.1292837383E10</v>
      </c>
      <c r="N534" s="857">
        <v>8.2330204384E10</v>
      </c>
      <c r="O534" s="877">
        <v>45954.0</v>
      </c>
      <c r="P534" s="852"/>
      <c r="Q534" s="803"/>
      <c r="R534" s="83" t="s">
        <v>9247</v>
      </c>
      <c r="S534" s="83" t="s">
        <v>9248</v>
      </c>
      <c r="T534" s="83">
        <v>1.0</v>
      </c>
      <c r="U534" s="83" t="s">
        <v>99</v>
      </c>
      <c r="V534" s="83" t="s">
        <v>145</v>
      </c>
      <c r="X534" s="83" t="s">
        <v>101</v>
      </c>
      <c r="Y534" s="83"/>
      <c r="Z534" s="74"/>
      <c r="AA534" s="166" t="s">
        <v>131</v>
      </c>
      <c r="AB534" s="76"/>
      <c r="AC534" s="83"/>
      <c r="AD534" s="76"/>
      <c r="AE534" s="760"/>
      <c r="AF534" s="88"/>
    </row>
    <row r="535" ht="22.5" customHeight="1">
      <c r="A535" s="76" t="s">
        <v>9941</v>
      </c>
      <c r="B535" s="856">
        <v>46091.0</v>
      </c>
      <c r="C535" s="76" t="s">
        <v>9213</v>
      </c>
      <c r="D535" s="76" t="s">
        <v>83</v>
      </c>
      <c r="E535" s="76" t="s">
        <v>125</v>
      </c>
      <c r="F535" s="76">
        <v>531.0</v>
      </c>
      <c r="G535" s="78">
        <v>46090.0</v>
      </c>
      <c r="H535" s="857">
        <v>7509.0</v>
      </c>
      <c r="I535" s="858">
        <v>11409.0</v>
      </c>
      <c r="J535" s="859" t="s">
        <v>10026</v>
      </c>
      <c r="K535" s="859" t="s">
        <v>10027</v>
      </c>
      <c r="L535" s="860" t="s">
        <v>10027</v>
      </c>
      <c r="M535" s="857">
        <v>8.1293778002E10</v>
      </c>
      <c r="N535" s="864"/>
      <c r="O535" s="877">
        <v>45343.0</v>
      </c>
      <c r="P535" s="852"/>
      <c r="Q535" s="803"/>
      <c r="R535" s="83" t="s">
        <v>9247</v>
      </c>
      <c r="S535" s="83" t="s">
        <v>9248</v>
      </c>
      <c r="T535" s="83">
        <v>1.0</v>
      </c>
      <c r="U535" s="83" t="s">
        <v>99</v>
      </c>
      <c r="V535" s="83" t="s">
        <v>145</v>
      </c>
      <c r="X535" s="83" t="s">
        <v>101</v>
      </c>
      <c r="Y535" s="83"/>
      <c r="Z535" s="74"/>
      <c r="AA535" s="166" t="s">
        <v>131</v>
      </c>
      <c r="AB535" s="76"/>
      <c r="AC535" s="83"/>
      <c r="AD535" s="76"/>
      <c r="AE535" s="760"/>
      <c r="AF535" s="88"/>
    </row>
    <row r="536" ht="22.5" customHeight="1">
      <c r="A536" s="76" t="s">
        <v>9941</v>
      </c>
      <c r="B536" s="856">
        <v>46091.0</v>
      </c>
      <c r="C536" s="76" t="s">
        <v>9213</v>
      </c>
      <c r="D536" s="76" t="s">
        <v>83</v>
      </c>
      <c r="E536" s="76" t="s">
        <v>125</v>
      </c>
      <c r="F536" s="76">
        <v>532.0</v>
      </c>
      <c r="G536" s="78">
        <v>46090.0</v>
      </c>
      <c r="H536" s="857">
        <v>677.0</v>
      </c>
      <c r="I536" s="858">
        <v>902.0</v>
      </c>
      <c r="J536" s="859" t="s">
        <v>12282</v>
      </c>
      <c r="K536" s="859" t="s">
        <v>12283</v>
      </c>
      <c r="L536" s="860" t="s">
        <v>12283</v>
      </c>
      <c r="M536" s="857">
        <v>8.1293924443E10</v>
      </c>
      <c r="N536" s="857">
        <v>8.1293924443E10</v>
      </c>
      <c r="O536" s="877">
        <v>44338.0</v>
      </c>
      <c r="P536" s="852"/>
      <c r="Q536" s="803"/>
      <c r="R536" s="83" t="s">
        <v>9247</v>
      </c>
      <c r="S536" s="83" t="s">
        <v>9248</v>
      </c>
      <c r="T536" s="83">
        <v>1.0</v>
      </c>
      <c r="U536" s="83" t="s">
        <v>99</v>
      </c>
      <c r="V536" s="83" t="s">
        <v>145</v>
      </c>
      <c r="X536" s="83" t="s">
        <v>101</v>
      </c>
      <c r="Y536" s="83"/>
      <c r="Z536" s="74"/>
      <c r="AA536" s="166" t="s">
        <v>131</v>
      </c>
      <c r="AB536" s="76"/>
      <c r="AC536" s="83"/>
      <c r="AD536" s="76"/>
      <c r="AE536" s="760"/>
      <c r="AF536" s="88"/>
    </row>
    <row r="537" ht="22.5" customHeight="1">
      <c r="A537" s="76" t="s">
        <v>9941</v>
      </c>
      <c r="B537" s="856">
        <v>46091.0</v>
      </c>
      <c r="C537" s="76" t="s">
        <v>9213</v>
      </c>
      <c r="D537" s="76" t="s">
        <v>83</v>
      </c>
      <c r="E537" s="76" t="s">
        <v>125</v>
      </c>
      <c r="F537" s="76">
        <v>533.0</v>
      </c>
      <c r="G537" s="78">
        <v>46090.0</v>
      </c>
      <c r="H537" s="857">
        <v>7321.0</v>
      </c>
      <c r="I537" s="858">
        <v>11035.0</v>
      </c>
      <c r="J537" s="859" t="s">
        <v>12284</v>
      </c>
      <c r="K537" s="859" t="s">
        <v>12285</v>
      </c>
      <c r="L537" s="860" t="s">
        <v>12285</v>
      </c>
      <c r="M537" s="857">
        <v>8.1294534523E10</v>
      </c>
      <c r="N537" s="857">
        <v>8.1294534523E10</v>
      </c>
      <c r="O537" s="877">
        <v>45303.0</v>
      </c>
      <c r="P537" s="852"/>
      <c r="Q537" s="803"/>
      <c r="R537" s="83" t="s">
        <v>9247</v>
      </c>
      <c r="S537" s="83" t="s">
        <v>9248</v>
      </c>
      <c r="T537" s="83">
        <v>1.0</v>
      </c>
      <c r="U537" s="83" t="s">
        <v>99</v>
      </c>
      <c r="V537" s="83" t="s">
        <v>145</v>
      </c>
      <c r="X537" s="83" t="s">
        <v>101</v>
      </c>
      <c r="Y537" s="83"/>
      <c r="Z537" s="74"/>
      <c r="AA537" s="166" t="s">
        <v>131</v>
      </c>
      <c r="AB537" s="76"/>
      <c r="AC537" s="83"/>
      <c r="AD537" s="76"/>
      <c r="AE537" s="760"/>
      <c r="AF537" s="88"/>
    </row>
    <row r="538" ht="22.5" customHeight="1">
      <c r="A538" s="76" t="s">
        <v>9941</v>
      </c>
      <c r="B538" s="856">
        <v>46091.0</v>
      </c>
      <c r="C538" s="76" t="s">
        <v>9213</v>
      </c>
      <c r="D538" s="76" t="s">
        <v>83</v>
      </c>
      <c r="E538" s="76" t="s">
        <v>125</v>
      </c>
      <c r="F538" s="76">
        <v>534.0</v>
      </c>
      <c r="G538" s="78">
        <v>46090.0</v>
      </c>
      <c r="H538" s="857">
        <v>8468.0</v>
      </c>
      <c r="I538" s="858">
        <v>13327.0</v>
      </c>
      <c r="J538" s="859" t="s">
        <v>12286</v>
      </c>
      <c r="K538" s="859" t="s">
        <v>12287</v>
      </c>
      <c r="L538" s="860" t="s">
        <v>12287</v>
      </c>
      <c r="M538" s="857">
        <v>8.1294692227E10</v>
      </c>
      <c r="N538" s="857">
        <v>8.5977522213E10</v>
      </c>
      <c r="O538" s="877">
        <v>45553.0</v>
      </c>
      <c r="P538" s="852"/>
      <c r="Q538" s="803"/>
      <c r="R538" s="83" t="s">
        <v>9247</v>
      </c>
      <c r="S538" s="83" t="s">
        <v>9248</v>
      </c>
      <c r="T538" s="83">
        <v>1.0</v>
      </c>
      <c r="U538" s="83" t="s">
        <v>99</v>
      </c>
      <c r="V538" s="83" t="s">
        <v>145</v>
      </c>
      <c r="X538" s="83" t="s">
        <v>101</v>
      </c>
      <c r="Y538" s="83"/>
      <c r="Z538" s="74"/>
      <c r="AA538" s="166" t="s">
        <v>131</v>
      </c>
      <c r="AB538" s="76"/>
      <c r="AC538" s="83"/>
      <c r="AD538" s="76"/>
      <c r="AE538" s="760"/>
      <c r="AF538" s="88"/>
    </row>
    <row r="539" ht="22.5" customHeight="1">
      <c r="A539" s="76" t="s">
        <v>9941</v>
      </c>
      <c r="B539" s="856">
        <v>46091.0</v>
      </c>
      <c r="C539" s="76" t="s">
        <v>9213</v>
      </c>
      <c r="D539" s="76" t="s">
        <v>83</v>
      </c>
      <c r="E539" s="76" t="s">
        <v>125</v>
      </c>
      <c r="F539" s="76">
        <v>535.0</v>
      </c>
      <c r="G539" s="78">
        <v>46090.0</v>
      </c>
      <c r="H539" s="857">
        <v>10543.0</v>
      </c>
      <c r="I539" s="858">
        <v>17632.0</v>
      </c>
      <c r="J539" s="859" t="s">
        <v>6865</v>
      </c>
      <c r="K539" s="859" t="s">
        <v>6866</v>
      </c>
      <c r="L539" s="860" t="s">
        <v>6866</v>
      </c>
      <c r="M539" s="857">
        <v>8.1295483424E10</v>
      </c>
      <c r="N539" s="857">
        <v>8.9601162221E10</v>
      </c>
      <c r="O539" s="877">
        <v>46046.0</v>
      </c>
      <c r="P539" s="852"/>
      <c r="Q539" s="803"/>
      <c r="R539" s="83" t="s">
        <v>9247</v>
      </c>
      <c r="S539" s="83" t="s">
        <v>9248</v>
      </c>
      <c r="T539" s="83">
        <v>1.0</v>
      </c>
      <c r="U539" s="83" t="s">
        <v>99</v>
      </c>
      <c r="V539" s="83" t="s">
        <v>145</v>
      </c>
      <c r="X539" s="83" t="s">
        <v>101</v>
      </c>
      <c r="Y539" s="83"/>
      <c r="Z539" s="74"/>
      <c r="AA539" s="166" t="s">
        <v>131</v>
      </c>
      <c r="AB539" s="76"/>
      <c r="AC539" s="83"/>
      <c r="AD539" s="76"/>
      <c r="AE539" s="760"/>
      <c r="AF539" s="88"/>
    </row>
    <row r="540" ht="22.5" customHeight="1">
      <c r="A540" s="76" t="s">
        <v>9941</v>
      </c>
      <c r="B540" s="856">
        <v>46091.0</v>
      </c>
      <c r="C540" s="76" t="s">
        <v>9213</v>
      </c>
      <c r="D540" s="76" t="s">
        <v>83</v>
      </c>
      <c r="E540" s="76" t="s">
        <v>125</v>
      </c>
      <c r="F540" s="76">
        <v>536.0</v>
      </c>
      <c r="G540" s="78">
        <v>46090.0</v>
      </c>
      <c r="H540" s="857">
        <v>8590.0</v>
      </c>
      <c r="I540" s="858">
        <v>13562.0</v>
      </c>
      <c r="J540" s="859" t="s">
        <v>12288</v>
      </c>
      <c r="K540" s="859" t="s">
        <v>7215</v>
      </c>
      <c r="L540" s="860" t="s">
        <v>7215</v>
      </c>
      <c r="M540" s="857">
        <v>8.1295555532E10</v>
      </c>
      <c r="N540" s="857">
        <v>8.1295555532E10</v>
      </c>
      <c r="O540" s="877">
        <v>45576.0</v>
      </c>
      <c r="P540" s="852"/>
      <c r="Q540" s="803"/>
      <c r="R540" s="83" t="s">
        <v>9247</v>
      </c>
      <c r="S540" s="83" t="s">
        <v>9248</v>
      </c>
      <c r="T540" s="83">
        <v>1.0</v>
      </c>
      <c r="U540" s="83" t="s">
        <v>99</v>
      </c>
      <c r="V540" s="83" t="s">
        <v>145</v>
      </c>
      <c r="X540" s="83" t="s">
        <v>101</v>
      </c>
      <c r="Y540" s="83"/>
      <c r="Z540" s="74"/>
      <c r="AA540" s="166" t="s">
        <v>131</v>
      </c>
      <c r="AB540" s="76"/>
      <c r="AC540" s="83"/>
      <c r="AD540" s="76"/>
      <c r="AE540" s="760"/>
      <c r="AF540" s="88"/>
    </row>
    <row r="541" ht="22.5" customHeight="1">
      <c r="A541" s="76" t="s">
        <v>9941</v>
      </c>
      <c r="B541" s="856">
        <v>46091.0</v>
      </c>
      <c r="C541" s="76" t="s">
        <v>9213</v>
      </c>
      <c r="D541" s="76" t="s">
        <v>83</v>
      </c>
      <c r="E541" s="76" t="s">
        <v>125</v>
      </c>
      <c r="F541" s="76">
        <v>537.0</v>
      </c>
      <c r="G541" s="78">
        <v>46090.0</v>
      </c>
      <c r="H541" s="857">
        <v>7589.0</v>
      </c>
      <c r="I541" s="858">
        <v>11570.0</v>
      </c>
      <c r="J541" s="859" t="s">
        <v>12289</v>
      </c>
      <c r="K541" s="859" t="s">
        <v>12290</v>
      </c>
      <c r="L541" s="860" t="s">
        <v>12290</v>
      </c>
      <c r="M541" s="857">
        <v>8.1295768547E10</v>
      </c>
      <c r="N541" s="857">
        <v>8.1295768547E10</v>
      </c>
      <c r="O541" s="877">
        <v>45360.0</v>
      </c>
      <c r="P541" s="852"/>
      <c r="Q541" s="803"/>
      <c r="R541" s="83" t="s">
        <v>9247</v>
      </c>
      <c r="S541" s="83" t="s">
        <v>9248</v>
      </c>
      <c r="T541" s="83">
        <v>1.0</v>
      </c>
      <c r="U541" s="83" t="s">
        <v>99</v>
      </c>
      <c r="V541" s="83" t="s">
        <v>145</v>
      </c>
      <c r="X541" s="83" t="s">
        <v>101</v>
      </c>
      <c r="Y541" s="83"/>
      <c r="Z541" s="74"/>
      <c r="AA541" s="166" t="s">
        <v>131</v>
      </c>
      <c r="AB541" s="76"/>
      <c r="AC541" s="83"/>
      <c r="AD541" s="76"/>
      <c r="AE541" s="760"/>
      <c r="AF541" s="88"/>
    </row>
    <row r="542" ht="22.5" customHeight="1">
      <c r="A542" s="76" t="s">
        <v>9941</v>
      </c>
      <c r="B542" s="856">
        <v>46091.0</v>
      </c>
      <c r="C542" s="76" t="s">
        <v>9213</v>
      </c>
      <c r="D542" s="76" t="s">
        <v>83</v>
      </c>
      <c r="E542" s="76" t="s">
        <v>125</v>
      </c>
      <c r="F542" s="76">
        <v>538.0</v>
      </c>
      <c r="G542" s="78">
        <v>46090.0</v>
      </c>
      <c r="H542" s="857">
        <v>7289.0</v>
      </c>
      <c r="I542" s="858">
        <v>10988.0</v>
      </c>
      <c r="J542" s="859" t="s">
        <v>9950</v>
      </c>
      <c r="K542" s="859" t="s">
        <v>9951</v>
      </c>
      <c r="L542" s="860" t="s">
        <v>9951</v>
      </c>
      <c r="M542" s="857">
        <v>8.1296650162E10</v>
      </c>
      <c r="N542" s="857">
        <v>8.9669394071E10</v>
      </c>
      <c r="O542" s="877">
        <v>45299.0</v>
      </c>
      <c r="P542" s="852"/>
      <c r="Q542" s="803"/>
      <c r="R542" s="83" t="s">
        <v>9247</v>
      </c>
      <c r="S542" s="83" t="s">
        <v>9248</v>
      </c>
      <c r="T542" s="83">
        <v>1.0</v>
      </c>
      <c r="U542" s="83" t="s">
        <v>99</v>
      </c>
      <c r="V542" s="83" t="s">
        <v>145</v>
      </c>
      <c r="X542" s="83" t="s">
        <v>101</v>
      </c>
      <c r="Y542" s="83"/>
      <c r="Z542" s="74"/>
      <c r="AA542" s="166" t="s">
        <v>131</v>
      </c>
      <c r="AB542" s="76"/>
      <c r="AC542" s="83"/>
      <c r="AD542" s="76"/>
      <c r="AE542" s="760"/>
      <c r="AF542" s="88"/>
    </row>
    <row r="543" ht="22.5" customHeight="1">
      <c r="A543" s="76" t="s">
        <v>9941</v>
      </c>
      <c r="B543" s="856">
        <v>46091.0</v>
      </c>
      <c r="C543" s="76" t="s">
        <v>9213</v>
      </c>
      <c r="D543" s="76" t="s">
        <v>83</v>
      </c>
      <c r="E543" s="76" t="s">
        <v>125</v>
      </c>
      <c r="F543" s="76">
        <v>539.0</v>
      </c>
      <c r="G543" s="78">
        <v>46090.0</v>
      </c>
      <c r="H543" s="857">
        <v>7411.0</v>
      </c>
      <c r="I543" s="858">
        <v>11203.0</v>
      </c>
      <c r="J543" s="859" t="s">
        <v>6360</v>
      </c>
      <c r="K543" s="859" t="s">
        <v>655</v>
      </c>
      <c r="L543" s="860" t="s">
        <v>655</v>
      </c>
      <c r="M543" s="857">
        <v>8.1296750442E10</v>
      </c>
      <c r="N543" s="857">
        <v>8.1296750442E10</v>
      </c>
      <c r="O543" s="877">
        <v>45321.0</v>
      </c>
      <c r="P543" s="852"/>
      <c r="Q543" s="803"/>
      <c r="R543" s="83" t="s">
        <v>9247</v>
      </c>
      <c r="S543" s="83" t="s">
        <v>9248</v>
      </c>
      <c r="T543" s="83">
        <v>1.0</v>
      </c>
      <c r="U543" s="83" t="s">
        <v>99</v>
      </c>
      <c r="V543" s="83" t="s">
        <v>145</v>
      </c>
      <c r="X543" s="83" t="s">
        <v>101</v>
      </c>
      <c r="Y543" s="83"/>
      <c r="Z543" s="74"/>
      <c r="AA543" s="166" t="s">
        <v>131</v>
      </c>
      <c r="AB543" s="76"/>
      <c r="AC543" s="83"/>
      <c r="AD543" s="76"/>
      <c r="AE543" s="760"/>
      <c r="AF543" s="88"/>
    </row>
    <row r="544" ht="22.5" customHeight="1">
      <c r="A544" s="76" t="s">
        <v>9941</v>
      </c>
      <c r="B544" s="856">
        <v>46091.0</v>
      </c>
      <c r="C544" s="76" t="s">
        <v>9213</v>
      </c>
      <c r="D544" s="76" t="s">
        <v>83</v>
      </c>
      <c r="E544" s="76" t="s">
        <v>125</v>
      </c>
      <c r="F544" s="76">
        <v>540.0</v>
      </c>
      <c r="G544" s="78">
        <v>46090.0</v>
      </c>
      <c r="H544" s="857">
        <v>7515.0</v>
      </c>
      <c r="I544" s="858">
        <v>11424.0</v>
      </c>
      <c r="J544" s="859" t="s">
        <v>12292</v>
      </c>
      <c r="K544" s="859" t="s">
        <v>3173</v>
      </c>
      <c r="L544" s="860" t="s">
        <v>3173</v>
      </c>
      <c r="M544" s="857">
        <v>8.1296821839E10</v>
      </c>
      <c r="N544" s="857">
        <v>8.1296821839E10</v>
      </c>
      <c r="O544" s="877">
        <v>45345.0</v>
      </c>
      <c r="P544" s="852"/>
      <c r="Q544" s="803"/>
      <c r="R544" s="83" t="s">
        <v>9247</v>
      </c>
      <c r="S544" s="83" t="s">
        <v>9248</v>
      </c>
      <c r="T544" s="83">
        <v>1.0</v>
      </c>
      <c r="U544" s="83" t="s">
        <v>99</v>
      </c>
      <c r="V544" s="83" t="s">
        <v>145</v>
      </c>
      <c r="X544" s="83" t="s">
        <v>101</v>
      </c>
      <c r="Y544" s="83"/>
      <c r="Z544" s="74"/>
      <c r="AA544" s="166" t="s">
        <v>131</v>
      </c>
      <c r="AB544" s="76"/>
      <c r="AC544" s="83"/>
      <c r="AD544" s="76"/>
      <c r="AE544" s="760"/>
      <c r="AF544" s="88"/>
    </row>
    <row r="545" ht="22.5" customHeight="1">
      <c r="A545" s="76" t="s">
        <v>9941</v>
      </c>
      <c r="B545" s="856">
        <v>46091.0</v>
      </c>
      <c r="C545" s="76" t="s">
        <v>9213</v>
      </c>
      <c r="D545" s="76" t="s">
        <v>83</v>
      </c>
      <c r="E545" s="76" t="s">
        <v>125</v>
      </c>
      <c r="F545" s="76">
        <v>541.0</v>
      </c>
      <c r="G545" s="78">
        <v>46090.0</v>
      </c>
      <c r="H545" s="857">
        <v>8750.0</v>
      </c>
      <c r="I545" s="858">
        <v>13912.0</v>
      </c>
      <c r="J545" s="859" t="s">
        <v>12293</v>
      </c>
      <c r="K545" s="859" t="s">
        <v>12294</v>
      </c>
      <c r="L545" s="860" t="s">
        <v>12294</v>
      </c>
      <c r="M545" s="857">
        <v>8.1297009559E10</v>
      </c>
      <c r="N545" s="864"/>
      <c r="O545" s="877">
        <v>45618.0</v>
      </c>
      <c r="P545" s="852"/>
      <c r="Q545" s="803"/>
      <c r="R545" s="83" t="s">
        <v>9247</v>
      </c>
      <c r="S545" s="83" t="s">
        <v>9248</v>
      </c>
      <c r="T545" s="83">
        <v>1.0</v>
      </c>
      <c r="U545" s="83" t="s">
        <v>99</v>
      </c>
      <c r="V545" s="83" t="s">
        <v>145</v>
      </c>
      <c r="X545" s="83" t="s">
        <v>101</v>
      </c>
      <c r="Y545" s="83"/>
      <c r="Z545" s="74"/>
      <c r="AA545" s="166" t="s">
        <v>131</v>
      </c>
      <c r="AB545" s="76"/>
      <c r="AC545" s="83"/>
      <c r="AD545" s="76"/>
      <c r="AE545" s="760"/>
      <c r="AF545" s="88"/>
    </row>
    <row r="546" ht="22.5" customHeight="1">
      <c r="A546" s="76" t="s">
        <v>9941</v>
      </c>
      <c r="B546" s="856">
        <v>46091.0</v>
      </c>
      <c r="C546" s="76" t="s">
        <v>9213</v>
      </c>
      <c r="D546" s="76" t="s">
        <v>83</v>
      </c>
      <c r="E546" s="76" t="s">
        <v>125</v>
      </c>
      <c r="F546" s="76">
        <v>542.0</v>
      </c>
      <c r="G546" s="78">
        <v>46090.0</v>
      </c>
      <c r="H546" s="857">
        <v>7163.0</v>
      </c>
      <c r="I546" s="858">
        <v>10724.0</v>
      </c>
      <c r="J546" s="859" t="s">
        <v>12295</v>
      </c>
      <c r="K546" s="859" t="s">
        <v>12296</v>
      </c>
      <c r="L546" s="860" t="s">
        <v>12296</v>
      </c>
      <c r="M546" s="857">
        <v>8.1297386091E10</v>
      </c>
      <c r="N546" s="864"/>
      <c r="O546" s="877">
        <v>45258.0</v>
      </c>
      <c r="P546" s="852"/>
      <c r="Q546" s="803"/>
      <c r="R546" s="83" t="s">
        <v>9247</v>
      </c>
      <c r="S546" s="83" t="s">
        <v>9248</v>
      </c>
      <c r="T546" s="83">
        <v>1.0</v>
      </c>
      <c r="U546" s="83" t="s">
        <v>99</v>
      </c>
      <c r="V546" s="83" t="s">
        <v>145</v>
      </c>
      <c r="X546" s="83" t="s">
        <v>101</v>
      </c>
      <c r="Y546" s="83"/>
      <c r="Z546" s="74"/>
      <c r="AA546" s="166" t="s">
        <v>131</v>
      </c>
      <c r="AB546" s="76"/>
      <c r="AC546" s="83"/>
      <c r="AD546" s="76"/>
      <c r="AE546" s="760"/>
      <c r="AF546" s="88"/>
    </row>
    <row r="547" ht="22.5" customHeight="1">
      <c r="A547" s="76" t="s">
        <v>9941</v>
      </c>
      <c r="B547" s="856">
        <v>46091.0</v>
      </c>
      <c r="C547" s="76" t="s">
        <v>9213</v>
      </c>
      <c r="D547" s="76" t="s">
        <v>83</v>
      </c>
      <c r="E547" s="76" t="s">
        <v>125</v>
      </c>
      <c r="F547" s="76">
        <v>543.0</v>
      </c>
      <c r="G547" s="78">
        <v>46090.0</v>
      </c>
      <c r="H547" s="857">
        <v>7683.0</v>
      </c>
      <c r="I547" s="858">
        <v>11787.0</v>
      </c>
      <c r="J547" s="859" t="s">
        <v>12297</v>
      </c>
      <c r="K547" s="859" t="s">
        <v>12298</v>
      </c>
      <c r="L547" s="860" t="s">
        <v>12298</v>
      </c>
      <c r="M547" s="857">
        <v>8.1297399978E10</v>
      </c>
      <c r="N547" s="857">
        <v>8.1297399978E10</v>
      </c>
      <c r="O547" s="877">
        <v>45384.0</v>
      </c>
      <c r="P547" s="852"/>
      <c r="Q547" s="803"/>
      <c r="R547" s="83" t="s">
        <v>9247</v>
      </c>
      <c r="S547" s="83" t="s">
        <v>9248</v>
      </c>
      <c r="T547" s="83">
        <v>1.0</v>
      </c>
      <c r="U547" s="83" t="s">
        <v>99</v>
      </c>
      <c r="V547" s="83" t="s">
        <v>145</v>
      </c>
      <c r="X547" s="83" t="s">
        <v>101</v>
      </c>
      <c r="Y547" s="83"/>
      <c r="Z547" s="74"/>
      <c r="AA547" s="166" t="s">
        <v>131</v>
      </c>
      <c r="AB547" s="76"/>
      <c r="AC547" s="83"/>
      <c r="AD547" s="76"/>
      <c r="AE547" s="760"/>
      <c r="AF547" s="88"/>
    </row>
    <row r="548" ht="22.5" customHeight="1">
      <c r="A548" s="76" t="s">
        <v>9941</v>
      </c>
      <c r="B548" s="856">
        <v>46091.0</v>
      </c>
      <c r="C548" s="76" t="s">
        <v>9213</v>
      </c>
      <c r="D548" s="76" t="s">
        <v>83</v>
      </c>
      <c r="E548" s="76" t="s">
        <v>125</v>
      </c>
      <c r="F548" s="76">
        <v>544.0</v>
      </c>
      <c r="G548" s="78">
        <v>46090.0</v>
      </c>
      <c r="H548" s="857">
        <v>7886.0</v>
      </c>
      <c r="I548" s="858">
        <v>12162.0</v>
      </c>
      <c r="J548" s="859" t="s">
        <v>12299</v>
      </c>
      <c r="K548" s="859" t="s">
        <v>6865</v>
      </c>
      <c r="L548" s="860" t="s">
        <v>6865</v>
      </c>
      <c r="M548" s="857">
        <v>8.1297443747E10</v>
      </c>
      <c r="N548" s="857">
        <v>8.1297443747E10</v>
      </c>
      <c r="O548" s="877">
        <v>45427.0</v>
      </c>
      <c r="P548" s="852"/>
      <c r="Q548" s="803"/>
      <c r="R548" s="83" t="s">
        <v>9247</v>
      </c>
      <c r="S548" s="83" t="s">
        <v>9248</v>
      </c>
      <c r="T548" s="83">
        <v>1.0</v>
      </c>
      <c r="U548" s="83" t="s">
        <v>99</v>
      </c>
      <c r="V548" s="83" t="s">
        <v>145</v>
      </c>
      <c r="X548" s="83" t="s">
        <v>101</v>
      </c>
      <c r="Y548" s="83"/>
      <c r="Z548" s="74"/>
      <c r="AA548" s="166" t="s">
        <v>131</v>
      </c>
      <c r="AB548" s="76"/>
      <c r="AC548" s="83"/>
      <c r="AD548" s="76"/>
      <c r="AE548" s="760"/>
      <c r="AF548" s="88"/>
    </row>
    <row r="549" ht="22.5" customHeight="1">
      <c r="A549" s="76" t="s">
        <v>9941</v>
      </c>
      <c r="B549" s="856">
        <v>46091.0</v>
      </c>
      <c r="C549" s="76" t="s">
        <v>9213</v>
      </c>
      <c r="D549" s="76" t="s">
        <v>83</v>
      </c>
      <c r="E549" s="76" t="s">
        <v>125</v>
      </c>
      <c r="F549" s="76">
        <v>545.0</v>
      </c>
      <c r="G549" s="78">
        <v>46090.0</v>
      </c>
      <c r="H549" s="857">
        <v>328.0</v>
      </c>
      <c r="I549" s="858">
        <v>493.0</v>
      </c>
      <c r="J549" s="859" t="s">
        <v>12304</v>
      </c>
      <c r="K549" s="859" t="s">
        <v>12305</v>
      </c>
      <c r="L549" s="860" t="s">
        <v>12305</v>
      </c>
      <c r="M549" s="857">
        <v>8.1297558755E10</v>
      </c>
      <c r="N549" s="857">
        <v>8.1297558755E10</v>
      </c>
      <c r="O549" s="877">
        <v>44317.0</v>
      </c>
      <c r="P549" s="852"/>
      <c r="Q549" s="803"/>
      <c r="R549" s="83" t="s">
        <v>9247</v>
      </c>
      <c r="S549" s="83" t="s">
        <v>9248</v>
      </c>
      <c r="T549" s="83">
        <v>1.0</v>
      </c>
      <c r="U549" s="83" t="s">
        <v>99</v>
      </c>
      <c r="V549" s="83" t="s">
        <v>145</v>
      </c>
      <c r="X549" s="83" t="s">
        <v>101</v>
      </c>
      <c r="Y549" s="83"/>
      <c r="Z549" s="74"/>
      <c r="AA549" s="166" t="s">
        <v>131</v>
      </c>
      <c r="AB549" s="76"/>
      <c r="AC549" s="83"/>
      <c r="AD549" s="76"/>
      <c r="AE549" s="760"/>
      <c r="AF549" s="88"/>
    </row>
    <row r="550" ht="22.5" customHeight="1">
      <c r="A550" s="76" t="s">
        <v>9941</v>
      </c>
      <c r="B550" s="856">
        <v>46091.0</v>
      </c>
      <c r="C550" s="76" t="s">
        <v>9213</v>
      </c>
      <c r="D550" s="76" t="s">
        <v>83</v>
      </c>
      <c r="E550" s="76" t="s">
        <v>125</v>
      </c>
      <c r="F550" s="76">
        <v>546.0</v>
      </c>
      <c r="G550" s="78">
        <v>46090.0</v>
      </c>
      <c r="H550" s="857">
        <v>8844.0</v>
      </c>
      <c r="I550" s="858">
        <v>14117.0</v>
      </c>
      <c r="J550" s="859" t="s">
        <v>12306</v>
      </c>
      <c r="K550" s="859" t="s">
        <v>12307</v>
      </c>
      <c r="L550" s="860" t="s">
        <v>12307</v>
      </c>
      <c r="M550" s="857">
        <v>8.1298434881E10</v>
      </c>
      <c r="N550" s="857">
        <v>8.8213374635E10</v>
      </c>
      <c r="O550" s="877">
        <v>45640.0</v>
      </c>
      <c r="P550" s="852"/>
      <c r="Q550" s="803"/>
      <c r="R550" s="83" t="s">
        <v>9247</v>
      </c>
      <c r="S550" s="83" t="s">
        <v>9248</v>
      </c>
      <c r="T550" s="83">
        <v>1.0</v>
      </c>
      <c r="U550" s="83" t="s">
        <v>99</v>
      </c>
      <c r="V550" s="83" t="s">
        <v>145</v>
      </c>
      <c r="X550" s="83" t="s">
        <v>101</v>
      </c>
      <c r="Y550" s="83"/>
      <c r="Z550" s="74"/>
      <c r="AA550" s="166" t="s">
        <v>131</v>
      </c>
      <c r="AB550" s="76"/>
      <c r="AC550" s="83"/>
      <c r="AD550" s="76"/>
      <c r="AE550" s="760"/>
      <c r="AF550" s="88"/>
    </row>
    <row r="551" ht="22.5" customHeight="1">
      <c r="A551" s="76" t="s">
        <v>9941</v>
      </c>
      <c r="B551" s="856">
        <v>46091.0</v>
      </c>
      <c r="C551" s="76" t="s">
        <v>9213</v>
      </c>
      <c r="D551" s="76" t="s">
        <v>83</v>
      </c>
      <c r="E551" s="76" t="s">
        <v>125</v>
      </c>
      <c r="F551" s="76">
        <v>547.0</v>
      </c>
      <c r="G551" s="78">
        <v>46090.0</v>
      </c>
      <c r="H551" s="857">
        <v>8878.0</v>
      </c>
      <c r="I551" s="858">
        <v>14207.0</v>
      </c>
      <c r="J551" s="859" t="s">
        <v>12308</v>
      </c>
      <c r="K551" s="859" t="s">
        <v>12309</v>
      </c>
      <c r="L551" s="860" t="s">
        <v>12309</v>
      </c>
      <c r="M551" s="857">
        <v>8.1298611849E10</v>
      </c>
      <c r="N551" s="857">
        <v>8.1298611849E10</v>
      </c>
      <c r="O551" s="877">
        <v>45651.0</v>
      </c>
      <c r="P551" s="852"/>
      <c r="Q551" s="803"/>
      <c r="R551" s="83" t="s">
        <v>9247</v>
      </c>
      <c r="S551" s="83" t="s">
        <v>9248</v>
      </c>
      <c r="T551" s="83">
        <v>1.0</v>
      </c>
      <c r="U551" s="83" t="s">
        <v>99</v>
      </c>
      <c r="V551" s="83" t="s">
        <v>145</v>
      </c>
      <c r="X551" s="83" t="s">
        <v>101</v>
      </c>
      <c r="Y551" s="83"/>
      <c r="Z551" s="74"/>
      <c r="AA551" s="166" t="s">
        <v>131</v>
      </c>
      <c r="AB551" s="76"/>
      <c r="AC551" s="83"/>
      <c r="AD551" s="76"/>
      <c r="AE551" s="760"/>
      <c r="AF551" s="88"/>
    </row>
    <row r="552" ht="22.5" customHeight="1">
      <c r="A552" s="76" t="s">
        <v>9941</v>
      </c>
      <c r="B552" s="856">
        <v>46091.0</v>
      </c>
      <c r="C552" s="76" t="s">
        <v>9213</v>
      </c>
      <c r="D552" s="76" t="s">
        <v>83</v>
      </c>
      <c r="E552" s="76" t="s">
        <v>125</v>
      </c>
      <c r="F552" s="76">
        <v>548.0</v>
      </c>
      <c r="G552" s="78">
        <v>46090.0</v>
      </c>
      <c r="H552" s="857">
        <v>8735.0</v>
      </c>
      <c r="I552" s="858">
        <v>13884.0</v>
      </c>
      <c r="J552" s="859" t="s">
        <v>12231</v>
      </c>
      <c r="K552" s="859" t="s">
        <v>12232</v>
      </c>
      <c r="L552" s="860" t="s">
        <v>12232</v>
      </c>
      <c r="M552" s="857">
        <v>8.129862303E10</v>
      </c>
      <c r="N552" s="857">
        <v>8.1212130726E10</v>
      </c>
      <c r="O552" s="877">
        <v>45612.0</v>
      </c>
      <c r="P552" s="852"/>
      <c r="Q552" s="803"/>
      <c r="R552" s="83" t="s">
        <v>9247</v>
      </c>
      <c r="S552" s="83" t="s">
        <v>9248</v>
      </c>
      <c r="T552" s="83">
        <v>1.0</v>
      </c>
      <c r="U552" s="83" t="s">
        <v>99</v>
      </c>
      <c r="V552" s="83" t="s">
        <v>145</v>
      </c>
      <c r="X552" s="83" t="s">
        <v>101</v>
      </c>
      <c r="Y552" s="83"/>
      <c r="Z552" s="74"/>
      <c r="AA552" s="166" t="s">
        <v>131</v>
      </c>
      <c r="AB552" s="76"/>
      <c r="AC552" s="83"/>
      <c r="AD552" s="76"/>
      <c r="AE552" s="760"/>
      <c r="AF552" s="88"/>
    </row>
    <row r="553" ht="22.5" customHeight="1">
      <c r="A553" s="76" t="s">
        <v>9941</v>
      </c>
      <c r="B553" s="856">
        <v>46091.0</v>
      </c>
      <c r="C553" s="76" t="s">
        <v>9213</v>
      </c>
      <c r="D553" s="76" t="s">
        <v>83</v>
      </c>
      <c r="E553" s="76" t="s">
        <v>125</v>
      </c>
      <c r="F553" s="76">
        <v>549.0</v>
      </c>
      <c r="G553" s="78">
        <v>46090.0</v>
      </c>
      <c r="H553" s="857">
        <v>7507.0</v>
      </c>
      <c r="I553" s="858">
        <v>11405.0</v>
      </c>
      <c r="J553" s="859" t="s">
        <v>10020</v>
      </c>
      <c r="K553" s="859" t="s">
        <v>10021</v>
      </c>
      <c r="L553" s="860" t="s">
        <v>10021</v>
      </c>
      <c r="M553" s="857">
        <v>8.1310444081E10</v>
      </c>
      <c r="N553" s="857">
        <v>8.1310444081E10</v>
      </c>
      <c r="O553" s="877">
        <v>45343.0</v>
      </c>
      <c r="P553" s="852"/>
      <c r="Q553" s="803"/>
      <c r="R553" s="83" t="s">
        <v>9247</v>
      </c>
      <c r="S553" s="83" t="s">
        <v>9248</v>
      </c>
      <c r="T553" s="83">
        <v>1.0</v>
      </c>
      <c r="U553" s="83" t="s">
        <v>99</v>
      </c>
      <c r="V553" s="83" t="s">
        <v>145</v>
      </c>
      <c r="X553" s="83" t="s">
        <v>101</v>
      </c>
      <c r="Y553" s="83"/>
      <c r="Z553" s="74"/>
      <c r="AA553" s="166" t="s">
        <v>131</v>
      </c>
      <c r="AB553" s="76"/>
      <c r="AC553" s="83"/>
      <c r="AD553" s="76"/>
      <c r="AE553" s="760"/>
      <c r="AF553" s="88"/>
    </row>
    <row r="554" ht="22.5" customHeight="1">
      <c r="A554" s="76" t="s">
        <v>9941</v>
      </c>
      <c r="B554" s="856">
        <v>46091.0</v>
      </c>
      <c r="C554" s="76" t="s">
        <v>9213</v>
      </c>
      <c r="D554" s="76" t="s">
        <v>83</v>
      </c>
      <c r="E554" s="76" t="s">
        <v>125</v>
      </c>
      <c r="F554" s="76">
        <v>550.0</v>
      </c>
      <c r="G554" s="78">
        <v>46090.0</v>
      </c>
      <c r="H554" s="857">
        <v>8105.0</v>
      </c>
      <c r="I554" s="858">
        <v>12539.0</v>
      </c>
      <c r="J554" s="859" t="s">
        <v>12238</v>
      </c>
      <c r="K554" s="859" t="s">
        <v>5347</v>
      </c>
      <c r="L554" s="860" t="s">
        <v>5347</v>
      </c>
      <c r="M554" s="857">
        <v>8.1310565954E10</v>
      </c>
      <c r="N554" s="857">
        <v>8.5143491014E10</v>
      </c>
      <c r="O554" s="877">
        <v>45467.0</v>
      </c>
      <c r="P554" s="852"/>
      <c r="Q554" s="803"/>
      <c r="R554" s="83" t="s">
        <v>9247</v>
      </c>
      <c r="S554" s="83" t="s">
        <v>9248</v>
      </c>
      <c r="T554" s="83">
        <v>1.0</v>
      </c>
      <c r="U554" s="83" t="s">
        <v>99</v>
      </c>
      <c r="V554" s="83" t="s">
        <v>145</v>
      </c>
      <c r="X554" s="83" t="s">
        <v>101</v>
      </c>
      <c r="Y554" s="83"/>
      <c r="Z554" s="74"/>
      <c r="AA554" s="166" t="s">
        <v>131</v>
      </c>
      <c r="AB554" s="76"/>
      <c r="AC554" s="83"/>
      <c r="AD554" s="76"/>
      <c r="AE554" s="760"/>
      <c r="AF554" s="88"/>
    </row>
    <row r="555" ht="22.5" customHeight="1">
      <c r="A555" s="76" t="s">
        <v>9941</v>
      </c>
      <c r="B555" s="856">
        <v>46091.0</v>
      </c>
      <c r="C555" s="76" t="s">
        <v>9213</v>
      </c>
      <c r="D555" s="76" t="s">
        <v>83</v>
      </c>
      <c r="E555" s="76" t="s">
        <v>125</v>
      </c>
      <c r="F555" s="76">
        <v>551.0</v>
      </c>
      <c r="G555" s="78">
        <v>46090.0</v>
      </c>
      <c r="H555" s="857">
        <v>7945.0</v>
      </c>
      <c r="I555" s="858">
        <v>12256.0</v>
      </c>
      <c r="J555" s="859" t="s">
        <v>5411</v>
      </c>
      <c r="K555" s="859" t="s">
        <v>5412</v>
      </c>
      <c r="L555" s="860" t="s">
        <v>5412</v>
      </c>
      <c r="M555" s="857">
        <v>8.131130804E10</v>
      </c>
      <c r="N555" s="857">
        <v>8.131130804E10</v>
      </c>
      <c r="O555" s="877">
        <v>45439.0</v>
      </c>
      <c r="P555" s="852"/>
      <c r="Q555" s="803"/>
      <c r="R555" s="83" t="s">
        <v>9247</v>
      </c>
      <c r="S555" s="83" t="s">
        <v>9248</v>
      </c>
      <c r="T555" s="83">
        <v>1.0</v>
      </c>
      <c r="U555" s="83" t="s">
        <v>99</v>
      </c>
      <c r="V555" s="83" t="s">
        <v>145</v>
      </c>
      <c r="X555" s="83" t="s">
        <v>101</v>
      </c>
      <c r="Y555" s="83"/>
      <c r="Z555" s="74"/>
      <c r="AA555" s="166" t="s">
        <v>131</v>
      </c>
      <c r="AB555" s="76"/>
      <c r="AC555" s="83"/>
      <c r="AD555" s="76"/>
      <c r="AE555" s="760"/>
      <c r="AF555" s="88"/>
    </row>
    <row r="556" ht="22.5" customHeight="1">
      <c r="A556" s="76" t="s">
        <v>9941</v>
      </c>
      <c r="B556" s="856">
        <v>46091.0</v>
      </c>
      <c r="C556" s="76" t="s">
        <v>9213</v>
      </c>
      <c r="D556" s="76" t="s">
        <v>83</v>
      </c>
      <c r="E556" s="76" t="s">
        <v>125</v>
      </c>
      <c r="F556" s="76">
        <v>552.0</v>
      </c>
      <c r="G556" s="78">
        <v>46090.0</v>
      </c>
      <c r="H556" s="857">
        <v>7592.0</v>
      </c>
      <c r="I556" s="858">
        <v>11573.0</v>
      </c>
      <c r="J556" s="859" t="s">
        <v>10034</v>
      </c>
      <c r="K556" s="859" t="s">
        <v>10035</v>
      </c>
      <c r="L556" s="860" t="s">
        <v>10035</v>
      </c>
      <c r="M556" s="857">
        <v>8.1311331263E10</v>
      </c>
      <c r="N556" s="857">
        <v>8.1311331263E10</v>
      </c>
      <c r="O556" s="877">
        <v>45361.0</v>
      </c>
      <c r="P556" s="852"/>
      <c r="Q556" s="803"/>
      <c r="R556" s="83" t="s">
        <v>9247</v>
      </c>
      <c r="S556" s="83" t="s">
        <v>9248</v>
      </c>
      <c r="T556" s="83">
        <v>1.0</v>
      </c>
      <c r="U556" s="83" t="s">
        <v>99</v>
      </c>
      <c r="V556" s="83" t="s">
        <v>145</v>
      </c>
      <c r="X556" s="83" t="s">
        <v>101</v>
      </c>
      <c r="Y556" s="83"/>
      <c r="Z556" s="74"/>
      <c r="AA556" s="166" t="s">
        <v>131</v>
      </c>
      <c r="AB556" s="76"/>
      <c r="AC556" s="83"/>
      <c r="AD556" s="76"/>
      <c r="AE556" s="760"/>
      <c r="AF556" s="88"/>
    </row>
    <row r="557" ht="22.5" customHeight="1">
      <c r="A557" s="76" t="s">
        <v>9941</v>
      </c>
      <c r="B557" s="856">
        <v>46091.0</v>
      </c>
      <c r="C557" s="76" t="s">
        <v>9213</v>
      </c>
      <c r="D557" s="76" t="s">
        <v>83</v>
      </c>
      <c r="E557" s="76" t="s">
        <v>125</v>
      </c>
      <c r="F557" s="76">
        <v>553.0</v>
      </c>
      <c r="G557" s="78">
        <v>46090.0</v>
      </c>
      <c r="H557" s="857">
        <v>7371.0</v>
      </c>
      <c r="I557" s="858">
        <v>11132.0</v>
      </c>
      <c r="J557" s="859" t="s">
        <v>12247</v>
      </c>
      <c r="K557" s="859" t="s">
        <v>12248</v>
      </c>
      <c r="L557" s="860" t="s">
        <v>12248</v>
      </c>
      <c r="M557" s="857">
        <v>8.1311578883E10</v>
      </c>
      <c r="N557" s="857">
        <v>8.1295223398E10</v>
      </c>
      <c r="O557" s="877">
        <v>45313.0</v>
      </c>
      <c r="P557" s="852"/>
      <c r="Q557" s="803"/>
      <c r="R557" s="83" t="s">
        <v>9247</v>
      </c>
      <c r="S557" s="83" t="s">
        <v>9248</v>
      </c>
      <c r="T557" s="83">
        <v>1.0</v>
      </c>
      <c r="U557" s="83" t="s">
        <v>99</v>
      </c>
      <c r="V557" s="83" t="s">
        <v>145</v>
      </c>
      <c r="X557" s="83" t="s">
        <v>101</v>
      </c>
      <c r="Y557" s="83"/>
      <c r="Z557" s="74"/>
      <c r="AA557" s="166" t="s">
        <v>131</v>
      </c>
      <c r="AB557" s="76"/>
      <c r="AC557" s="83"/>
      <c r="AD557" s="76"/>
      <c r="AE557" s="760"/>
      <c r="AF557" s="88"/>
    </row>
    <row r="558" ht="22.5" customHeight="1">
      <c r="A558" s="76" t="s">
        <v>9941</v>
      </c>
      <c r="B558" s="856">
        <v>46091.0</v>
      </c>
      <c r="C558" s="76" t="s">
        <v>9213</v>
      </c>
      <c r="D558" s="76" t="s">
        <v>83</v>
      </c>
      <c r="E558" s="76" t="s">
        <v>125</v>
      </c>
      <c r="F558" s="76">
        <v>554.0</v>
      </c>
      <c r="G558" s="78">
        <v>46090.0</v>
      </c>
      <c r="H558" s="857">
        <v>7144.0</v>
      </c>
      <c r="I558" s="858">
        <v>10679.0</v>
      </c>
      <c r="J558" s="859" t="s">
        <v>12250</v>
      </c>
      <c r="K558" s="859" t="s">
        <v>12251</v>
      </c>
      <c r="L558" s="860" t="s">
        <v>12252</v>
      </c>
      <c r="M558" s="857">
        <v>8.1311642509E10</v>
      </c>
      <c r="N558" s="857">
        <v>8.1311642509E10</v>
      </c>
      <c r="O558" s="877">
        <v>45250.0</v>
      </c>
      <c r="P558" s="852"/>
      <c r="Q558" s="803"/>
      <c r="R558" s="83" t="s">
        <v>9247</v>
      </c>
      <c r="S558" s="83" t="s">
        <v>9248</v>
      </c>
      <c r="T558" s="83">
        <v>1.0</v>
      </c>
      <c r="U558" s="83" t="s">
        <v>99</v>
      </c>
      <c r="V558" s="83" t="s">
        <v>145</v>
      </c>
      <c r="X558" s="83" t="s">
        <v>101</v>
      </c>
      <c r="Y558" s="83"/>
      <c r="Z558" s="74"/>
      <c r="AA558" s="166" t="s">
        <v>131</v>
      </c>
      <c r="AB558" s="76"/>
      <c r="AC558" s="83"/>
      <c r="AD558" s="76"/>
      <c r="AE558" s="760"/>
      <c r="AF558" s="88"/>
    </row>
    <row r="559" ht="22.5" customHeight="1">
      <c r="A559" s="76" t="s">
        <v>9941</v>
      </c>
      <c r="B559" s="856">
        <v>46091.0</v>
      </c>
      <c r="C559" s="76" t="s">
        <v>9213</v>
      </c>
      <c r="D559" s="76" t="s">
        <v>83</v>
      </c>
      <c r="E559" s="76" t="s">
        <v>125</v>
      </c>
      <c r="F559" s="76">
        <v>555.0</v>
      </c>
      <c r="G559" s="78">
        <v>46090.0</v>
      </c>
      <c r="H559" s="857">
        <v>7618.0</v>
      </c>
      <c r="I559" s="858">
        <v>11637.0</v>
      </c>
      <c r="J559" s="859" t="s">
        <v>10055</v>
      </c>
      <c r="K559" s="859" t="s">
        <v>10056</v>
      </c>
      <c r="L559" s="860" t="s">
        <v>10056</v>
      </c>
      <c r="M559" s="857">
        <v>8.1311963341E10</v>
      </c>
      <c r="N559" s="857">
        <v>8.1311963341E10</v>
      </c>
      <c r="O559" s="877">
        <v>45368.0</v>
      </c>
      <c r="P559" s="852"/>
      <c r="Q559" s="803"/>
      <c r="R559" s="83" t="s">
        <v>9247</v>
      </c>
      <c r="S559" s="83" t="s">
        <v>9248</v>
      </c>
      <c r="T559" s="83">
        <v>1.0</v>
      </c>
      <c r="U559" s="83" t="s">
        <v>99</v>
      </c>
      <c r="V559" s="83" t="s">
        <v>145</v>
      </c>
      <c r="X559" s="83" t="s">
        <v>101</v>
      </c>
      <c r="Y559" s="83"/>
      <c r="Z559" s="74"/>
      <c r="AA559" s="166" t="s">
        <v>131</v>
      </c>
      <c r="AB559" s="76"/>
      <c r="AC559" s="83"/>
      <c r="AD559" s="76"/>
      <c r="AE559" s="760"/>
      <c r="AF559" s="88"/>
    </row>
    <row r="560" ht="22.5" customHeight="1">
      <c r="A560" s="76" t="s">
        <v>9941</v>
      </c>
      <c r="B560" s="856">
        <v>46091.0</v>
      </c>
      <c r="C560" s="76" t="s">
        <v>9213</v>
      </c>
      <c r="D560" s="76" t="s">
        <v>83</v>
      </c>
      <c r="E560" s="76" t="s">
        <v>125</v>
      </c>
      <c r="F560" s="76">
        <v>556.0</v>
      </c>
      <c r="G560" s="78">
        <v>46090.0</v>
      </c>
      <c r="H560" s="857">
        <v>7322.0</v>
      </c>
      <c r="I560" s="858">
        <v>11036.0</v>
      </c>
      <c r="J560" s="859" t="s">
        <v>12259</v>
      </c>
      <c r="K560" s="859" t="s">
        <v>12260</v>
      </c>
      <c r="L560" s="860" t="s">
        <v>12260</v>
      </c>
      <c r="M560" s="857">
        <v>8.1312312401E10</v>
      </c>
      <c r="N560" s="857">
        <v>8.1312312401E10</v>
      </c>
      <c r="O560" s="877">
        <v>45303.0</v>
      </c>
      <c r="P560" s="852"/>
      <c r="Q560" s="803"/>
      <c r="R560" s="83" t="s">
        <v>9247</v>
      </c>
      <c r="S560" s="83" t="s">
        <v>9248</v>
      </c>
      <c r="T560" s="83">
        <v>1.0</v>
      </c>
      <c r="U560" s="83" t="s">
        <v>99</v>
      </c>
      <c r="V560" s="83" t="s">
        <v>145</v>
      </c>
      <c r="X560" s="83" t="s">
        <v>101</v>
      </c>
      <c r="Y560" s="83"/>
      <c r="Z560" s="74"/>
      <c r="AA560" s="166" t="s">
        <v>131</v>
      </c>
      <c r="AB560" s="76"/>
      <c r="AC560" s="83"/>
      <c r="AD560" s="76"/>
      <c r="AE560" s="760"/>
      <c r="AF560" s="88"/>
    </row>
    <row r="561" ht="22.5" customHeight="1">
      <c r="A561" s="76" t="s">
        <v>9941</v>
      </c>
      <c r="B561" s="856">
        <v>46091.0</v>
      </c>
      <c r="C561" s="76" t="s">
        <v>9213</v>
      </c>
      <c r="D561" s="76" t="s">
        <v>83</v>
      </c>
      <c r="E561" s="76" t="s">
        <v>125</v>
      </c>
      <c r="F561" s="76">
        <v>557.0</v>
      </c>
      <c r="G561" s="78">
        <v>46090.0</v>
      </c>
      <c r="H561" s="857">
        <v>10293.0</v>
      </c>
      <c r="I561" s="858">
        <v>17111.0</v>
      </c>
      <c r="J561" s="859" t="s">
        <v>10703</v>
      </c>
      <c r="K561" s="859" t="s">
        <v>10703</v>
      </c>
      <c r="L561" s="860" t="s">
        <v>10703</v>
      </c>
      <c r="M561" s="857">
        <v>8.1313020557E10</v>
      </c>
      <c r="N561" s="857">
        <v>8.1313020557E10</v>
      </c>
      <c r="O561" s="877">
        <v>46001.0</v>
      </c>
      <c r="P561" s="852"/>
      <c r="Q561" s="803"/>
      <c r="R561" s="83" t="s">
        <v>9247</v>
      </c>
      <c r="S561" s="83" t="s">
        <v>9248</v>
      </c>
      <c r="T561" s="83">
        <v>1.0</v>
      </c>
      <c r="U561" s="83" t="s">
        <v>99</v>
      </c>
      <c r="V561" s="83" t="s">
        <v>145</v>
      </c>
      <c r="X561" s="83" t="s">
        <v>101</v>
      </c>
      <c r="Y561" s="83"/>
      <c r="Z561" s="74"/>
      <c r="AA561" s="166" t="s">
        <v>131</v>
      </c>
      <c r="AB561" s="76"/>
      <c r="AC561" s="83"/>
      <c r="AD561" s="76"/>
      <c r="AE561" s="760"/>
      <c r="AF561" s="88"/>
    </row>
    <row r="562" ht="22.5" customHeight="1">
      <c r="A562" s="76" t="s">
        <v>9941</v>
      </c>
      <c r="B562" s="856">
        <v>46091.0</v>
      </c>
      <c r="C562" s="76" t="s">
        <v>9213</v>
      </c>
      <c r="D562" s="76" t="s">
        <v>83</v>
      </c>
      <c r="E562" s="76" t="s">
        <v>125</v>
      </c>
      <c r="F562" s="76">
        <v>558.0</v>
      </c>
      <c r="G562" s="78">
        <v>46090.0</v>
      </c>
      <c r="H562" s="857">
        <v>10675.0</v>
      </c>
      <c r="I562" s="858">
        <v>17836.0</v>
      </c>
      <c r="J562" s="859" t="s">
        <v>3800</v>
      </c>
      <c r="K562" s="859" t="s">
        <v>3801</v>
      </c>
      <c r="L562" s="860" t="s">
        <v>3801</v>
      </c>
      <c r="M562" s="857">
        <v>8.1313133405E10</v>
      </c>
      <c r="N562" s="857">
        <v>8.1313133405E10</v>
      </c>
      <c r="O562" s="877">
        <v>46066.0</v>
      </c>
      <c r="P562" s="852"/>
      <c r="Q562" s="803"/>
      <c r="R562" s="83" t="s">
        <v>9247</v>
      </c>
      <c r="S562" s="83" t="s">
        <v>9248</v>
      </c>
      <c r="T562" s="83">
        <v>1.0</v>
      </c>
      <c r="U562" s="83" t="s">
        <v>99</v>
      </c>
      <c r="V562" s="83" t="s">
        <v>145</v>
      </c>
      <c r="X562" s="83" t="s">
        <v>101</v>
      </c>
      <c r="Y562" s="83"/>
      <c r="Z562" s="74"/>
      <c r="AA562" s="166" t="s">
        <v>131</v>
      </c>
      <c r="AB562" s="76"/>
      <c r="AC562" s="83"/>
      <c r="AD562" s="76"/>
      <c r="AE562" s="760"/>
      <c r="AF562" s="88"/>
    </row>
    <row r="563" ht="22.5" customHeight="1">
      <c r="A563" s="76" t="s">
        <v>9941</v>
      </c>
      <c r="B563" s="856">
        <v>46091.0</v>
      </c>
      <c r="C563" s="76" t="s">
        <v>9213</v>
      </c>
      <c r="D563" s="76" t="s">
        <v>83</v>
      </c>
      <c r="E563" s="76" t="s">
        <v>125</v>
      </c>
      <c r="F563" s="76">
        <v>559.0</v>
      </c>
      <c r="G563" s="78">
        <v>46090.0</v>
      </c>
      <c r="H563" s="857">
        <v>9683.0</v>
      </c>
      <c r="I563" s="858">
        <v>15990.0</v>
      </c>
      <c r="J563" s="859" t="s">
        <v>8636</v>
      </c>
      <c r="K563" s="859" t="s">
        <v>8637</v>
      </c>
      <c r="L563" s="860" t="s">
        <v>8637</v>
      </c>
      <c r="M563" s="857">
        <v>8.1314112287E10</v>
      </c>
      <c r="N563" s="857">
        <v>8.1314112287E10</v>
      </c>
      <c r="O563" s="877">
        <v>45864.0</v>
      </c>
      <c r="P563" s="852"/>
      <c r="Q563" s="803"/>
      <c r="R563" s="83" t="s">
        <v>9247</v>
      </c>
      <c r="S563" s="83" t="s">
        <v>9248</v>
      </c>
      <c r="T563" s="83">
        <v>1.0</v>
      </c>
      <c r="U563" s="83" t="s">
        <v>99</v>
      </c>
      <c r="V563" s="83" t="s">
        <v>145</v>
      </c>
      <c r="X563" s="83" t="s">
        <v>101</v>
      </c>
      <c r="Y563" s="83"/>
      <c r="Z563" s="74"/>
      <c r="AA563" s="166" t="s">
        <v>131</v>
      </c>
      <c r="AB563" s="76"/>
      <c r="AC563" s="83"/>
      <c r="AD563" s="76"/>
      <c r="AE563" s="760"/>
      <c r="AF563" s="88"/>
    </row>
    <row r="564" ht="22.5" customHeight="1">
      <c r="A564" s="76" t="s">
        <v>9941</v>
      </c>
      <c r="B564" s="856">
        <v>46091.0</v>
      </c>
      <c r="C564" s="76" t="s">
        <v>9213</v>
      </c>
      <c r="D564" s="76" t="s">
        <v>83</v>
      </c>
      <c r="E564" s="76" t="s">
        <v>125</v>
      </c>
      <c r="F564" s="76">
        <v>560.0</v>
      </c>
      <c r="G564" s="78">
        <v>46090.0</v>
      </c>
      <c r="H564" s="857">
        <v>10674.0</v>
      </c>
      <c r="I564" s="858">
        <v>17835.0</v>
      </c>
      <c r="J564" s="859" t="s">
        <v>12319</v>
      </c>
      <c r="K564" s="859" t="s">
        <v>11036</v>
      </c>
      <c r="L564" s="860" t="s">
        <v>11036</v>
      </c>
      <c r="M564" s="857">
        <v>8.1314630275E10</v>
      </c>
      <c r="N564" s="857">
        <v>8.7771878797E10</v>
      </c>
      <c r="O564" s="877">
        <v>46066.0</v>
      </c>
      <c r="P564" s="852"/>
      <c r="Q564" s="803"/>
      <c r="R564" s="83" t="s">
        <v>9247</v>
      </c>
      <c r="S564" s="83" t="s">
        <v>9248</v>
      </c>
      <c r="T564" s="83">
        <v>1.0</v>
      </c>
      <c r="U564" s="83" t="s">
        <v>99</v>
      </c>
      <c r="V564" s="83" t="s">
        <v>145</v>
      </c>
      <c r="X564" s="83" t="s">
        <v>101</v>
      </c>
      <c r="Y564" s="83"/>
      <c r="Z564" s="74"/>
      <c r="AA564" s="166" t="s">
        <v>131</v>
      </c>
      <c r="AB564" s="76"/>
      <c r="AC564" s="83"/>
      <c r="AD564" s="76"/>
      <c r="AE564" s="760"/>
      <c r="AF564" s="88"/>
    </row>
    <row r="565" ht="22.5" customHeight="1">
      <c r="A565" s="76" t="s">
        <v>9941</v>
      </c>
      <c r="B565" s="856">
        <v>46091.0</v>
      </c>
      <c r="C565" s="76" t="s">
        <v>9213</v>
      </c>
      <c r="D565" s="76" t="s">
        <v>83</v>
      </c>
      <c r="E565" s="76" t="s">
        <v>125</v>
      </c>
      <c r="F565" s="76">
        <v>561.0</v>
      </c>
      <c r="G565" s="78">
        <v>46090.0</v>
      </c>
      <c r="H565" s="857">
        <v>670.0</v>
      </c>
      <c r="I565" s="858">
        <v>894.0</v>
      </c>
      <c r="J565" s="859" t="s">
        <v>12272</v>
      </c>
      <c r="K565" s="859" t="s">
        <v>12274</v>
      </c>
      <c r="L565" s="860" t="s">
        <v>12274</v>
      </c>
      <c r="M565" s="857">
        <v>8.1314633384E10</v>
      </c>
      <c r="N565" s="857">
        <v>8.1314633384E10</v>
      </c>
      <c r="O565" s="877">
        <v>44337.0</v>
      </c>
      <c r="P565" s="852"/>
      <c r="Q565" s="803"/>
      <c r="R565" s="83" t="s">
        <v>9247</v>
      </c>
      <c r="S565" s="83" t="s">
        <v>9248</v>
      </c>
      <c r="T565" s="83">
        <v>1.0</v>
      </c>
      <c r="U565" s="83" t="s">
        <v>99</v>
      </c>
      <c r="V565" s="83" t="s">
        <v>145</v>
      </c>
      <c r="X565" s="83" t="s">
        <v>101</v>
      </c>
      <c r="Y565" s="83"/>
      <c r="Z565" s="74"/>
      <c r="AA565" s="166" t="s">
        <v>131</v>
      </c>
      <c r="AB565" s="76"/>
      <c r="AC565" s="83"/>
      <c r="AD565" s="76"/>
      <c r="AE565" s="760"/>
      <c r="AF565" s="88"/>
    </row>
    <row r="566" ht="22.5" customHeight="1">
      <c r="A566" s="76" t="s">
        <v>9941</v>
      </c>
      <c r="B566" s="856">
        <v>46091.0</v>
      </c>
      <c r="C566" s="76" t="s">
        <v>9213</v>
      </c>
      <c r="D566" s="76" t="s">
        <v>83</v>
      </c>
      <c r="E566" s="76" t="s">
        <v>125</v>
      </c>
      <c r="F566" s="76">
        <v>562.0</v>
      </c>
      <c r="G566" s="78">
        <v>46090.0</v>
      </c>
      <c r="H566" s="857">
        <v>9998.0</v>
      </c>
      <c r="I566" s="858">
        <v>16648.0</v>
      </c>
      <c r="J566" s="859" t="s">
        <v>11516</v>
      </c>
      <c r="K566" s="859" t="s">
        <v>11517</v>
      </c>
      <c r="L566" s="860" t="s">
        <v>11517</v>
      </c>
      <c r="M566" s="857">
        <v>8.1315002231E10</v>
      </c>
      <c r="N566" s="857">
        <v>8.127649E9</v>
      </c>
      <c r="O566" s="877">
        <v>45952.0</v>
      </c>
      <c r="P566" s="852"/>
      <c r="Q566" s="803"/>
      <c r="R566" s="83" t="s">
        <v>9247</v>
      </c>
      <c r="S566" s="83" t="s">
        <v>9248</v>
      </c>
      <c r="T566" s="83">
        <v>1.0</v>
      </c>
      <c r="U566" s="83" t="s">
        <v>99</v>
      </c>
      <c r="V566" s="83" t="s">
        <v>145</v>
      </c>
      <c r="X566" s="83" t="s">
        <v>101</v>
      </c>
      <c r="Y566" s="83"/>
      <c r="Z566" s="74"/>
      <c r="AA566" s="166" t="s">
        <v>131</v>
      </c>
      <c r="AB566" s="76"/>
      <c r="AC566" s="83"/>
      <c r="AD566" s="76"/>
      <c r="AE566" s="760"/>
      <c r="AF566" s="88"/>
    </row>
    <row r="567" ht="22.5" customHeight="1">
      <c r="A567" s="76" t="s">
        <v>9941</v>
      </c>
      <c r="B567" s="856">
        <v>46091.0</v>
      </c>
      <c r="C567" s="76" t="s">
        <v>9213</v>
      </c>
      <c r="D567" s="76" t="s">
        <v>83</v>
      </c>
      <c r="E567" s="76" t="s">
        <v>125</v>
      </c>
      <c r="F567" s="76">
        <v>563.0</v>
      </c>
      <c r="G567" s="78">
        <v>46090.0</v>
      </c>
      <c r="H567" s="857">
        <v>6964.0</v>
      </c>
      <c r="I567" s="858">
        <v>10357.0</v>
      </c>
      <c r="J567" s="859" t="s">
        <v>12277</v>
      </c>
      <c r="K567" s="859" t="s">
        <v>11664</v>
      </c>
      <c r="L567" s="860" t="s">
        <v>11664</v>
      </c>
      <c r="M567" s="857">
        <v>8.1315116812E10</v>
      </c>
      <c r="N567" s="857">
        <v>8.1315116812E10</v>
      </c>
      <c r="O567" s="877">
        <v>45207.0</v>
      </c>
      <c r="P567" s="852"/>
      <c r="Q567" s="803"/>
      <c r="R567" s="83" t="s">
        <v>9247</v>
      </c>
      <c r="S567" s="83" t="s">
        <v>9248</v>
      </c>
      <c r="T567" s="83">
        <v>1.0</v>
      </c>
      <c r="U567" s="83" t="s">
        <v>99</v>
      </c>
      <c r="V567" s="83" t="s">
        <v>145</v>
      </c>
      <c r="X567" s="83" t="s">
        <v>101</v>
      </c>
      <c r="Y567" s="83"/>
      <c r="Z567" s="74"/>
      <c r="AA567" s="166" t="s">
        <v>131</v>
      </c>
      <c r="AB567" s="76"/>
      <c r="AC567" s="83"/>
      <c r="AD567" s="76"/>
      <c r="AE567" s="760"/>
      <c r="AF567" s="88"/>
    </row>
    <row r="568" ht="22.5" customHeight="1">
      <c r="A568" s="76" t="s">
        <v>9941</v>
      </c>
      <c r="B568" s="856">
        <v>46091.0</v>
      </c>
      <c r="C568" s="76" t="s">
        <v>9213</v>
      </c>
      <c r="D568" s="76" t="s">
        <v>83</v>
      </c>
      <c r="E568" s="76" t="s">
        <v>125</v>
      </c>
      <c r="F568" s="76">
        <v>564.0</v>
      </c>
      <c r="G568" s="78">
        <v>46090.0</v>
      </c>
      <c r="H568" s="857">
        <v>9760.0</v>
      </c>
      <c r="I568" s="858">
        <v>16177.0</v>
      </c>
      <c r="J568" s="859" t="s">
        <v>10556</v>
      </c>
      <c r="K568" s="859" t="s">
        <v>10557</v>
      </c>
      <c r="L568" s="860" t="s">
        <v>10557</v>
      </c>
      <c r="M568" s="857">
        <v>8.1315159296E10</v>
      </c>
      <c r="N568" s="857">
        <v>8.1315159296E10</v>
      </c>
      <c r="O568" s="877">
        <v>45889.0</v>
      </c>
      <c r="P568" s="852"/>
      <c r="Q568" s="803"/>
      <c r="R568" s="83" t="s">
        <v>9247</v>
      </c>
      <c r="S568" s="83" t="s">
        <v>9248</v>
      </c>
      <c r="T568" s="83">
        <v>1.0</v>
      </c>
      <c r="U568" s="83" t="s">
        <v>99</v>
      </c>
      <c r="V568" s="83" t="s">
        <v>145</v>
      </c>
      <c r="X568" s="83" t="s">
        <v>101</v>
      </c>
      <c r="Y568" s="83"/>
      <c r="Z568" s="74"/>
      <c r="AA568" s="166" t="s">
        <v>131</v>
      </c>
      <c r="AB568" s="76"/>
      <c r="AC568" s="83"/>
      <c r="AD568" s="76"/>
      <c r="AE568" s="760"/>
      <c r="AF568" s="88"/>
    </row>
    <row r="569" ht="22.5" customHeight="1">
      <c r="A569" s="76" t="s">
        <v>9941</v>
      </c>
      <c r="B569" s="856">
        <v>46091.0</v>
      </c>
      <c r="C569" s="76" t="s">
        <v>9213</v>
      </c>
      <c r="D569" s="76" t="s">
        <v>83</v>
      </c>
      <c r="E569" s="76" t="s">
        <v>125</v>
      </c>
      <c r="F569" s="76">
        <v>565.0</v>
      </c>
      <c r="G569" s="78">
        <v>46090.0</v>
      </c>
      <c r="H569" s="482">
        <v>10618.0</v>
      </c>
      <c r="I569" s="486">
        <v>17748.0</v>
      </c>
      <c r="J569" s="502" t="s">
        <v>5493</v>
      </c>
      <c r="K569" s="502" t="s">
        <v>5494</v>
      </c>
      <c r="L569" s="603" t="s">
        <v>5494</v>
      </c>
      <c r="M569" s="482">
        <v>8.1315180909E10</v>
      </c>
      <c r="N569" s="482">
        <v>8.18266604E8</v>
      </c>
      <c r="O569" s="885">
        <v>46058.0</v>
      </c>
      <c r="P569" s="798"/>
      <c r="Q569" s="803"/>
      <c r="R569" s="83" t="s">
        <v>9247</v>
      </c>
      <c r="S569" s="83" t="s">
        <v>9248</v>
      </c>
      <c r="T569" s="83">
        <v>1.0</v>
      </c>
      <c r="U569" s="83" t="s">
        <v>99</v>
      </c>
      <c r="V569" s="83" t="s">
        <v>145</v>
      </c>
      <c r="X569" s="83" t="s">
        <v>101</v>
      </c>
      <c r="Y569" s="83"/>
      <c r="Z569" s="74"/>
      <c r="AA569" s="166" t="s">
        <v>131</v>
      </c>
      <c r="AB569" s="76"/>
      <c r="AC569" s="83"/>
      <c r="AD569" s="76"/>
      <c r="AE569" s="760"/>
      <c r="AF569" s="88"/>
    </row>
    <row r="570" ht="22.5" customHeight="1">
      <c r="A570" s="76" t="s">
        <v>9941</v>
      </c>
      <c r="B570" s="856">
        <v>46091.0</v>
      </c>
      <c r="C570" s="76" t="s">
        <v>9213</v>
      </c>
      <c r="D570" s="76" t="s">
        <v>83</v>
      </c>
      <c r="E570" s="76" t="s">
        <v>125</v>
      </c>
      <c r="F570" s="76">
        <v>566.0</v>
      </c>
      <c r="G570" s="78">
        <v>46090.0</v>
      </c>
      <c r="H570" s="482">
        <v>10228.0</v>
      </c>
      <c r="I570" s="486">
        <v>17024.0</v>
      </c>
      <c r="J570" s="502" t="s">
        <v>9803</v>
      </c>
      <c r="K570" s="502" t="s">
        <v>9804</v>
      </c>
      <c r="L570" s="603" t="s">
        <v>9804</v>
      </c>
      <c r="M570" s="482">
        <v>8.1315191215E10</v>
      </c>
      <c r="N570" s="482">
        <v>8.1315191215E10</v>
      </c>
      <c r="O570" s="885">
        <v>45994.0</v>
      </c>
      <c r="P570" s="798"/>
      <c r="Q570" s="803"/>
      <c r="R570" s="83" t="s">
        <v>9247</v>
      </c>
      <c r="S570" s="83" t="s">
        <v>9248</v>
      </c>
      <c r="T570" s="83">
        <v>1.0</v>
      </c>
      <c r="U570" s="83" t="s">
        <v>99</v>
      </c>
      <c r="V570" s="83" t="s">
        <v>145</v>
      </c>
      <c r="X570" s="83" t="s">
        <v>101</v>
      </c>
      <c r="Y570" s="83"/>
      <c r="Z570" s="74"/>
      <c r="AA570" s="166" t="s">
        <v>131</v>
      </c>
      <c r="AB570" s="76"/>
      <c r="AC570" s="83"/>
      <c r="AD570" s="76"/>
      <c r="AE570" s="760"/>
      <c r="AF570" s="88"/>
    </row>
    <row r="571" ht="22.5" customHeight="1">
      <c r="A571" s="76" t="s">
        <v>9211</v>
      </c>
      <c r="B571" s="856">
        <v>46090.0</v>
      </c>
      <c r="C571" s="76" t="s">
        <v>9213</v>
      </c>
      <c r="D571" s="76" t="s">
        <v>83</v>
      </c>
      <c r="E571" s="76" t="s">
        <v>125</v>
      </c>
      <c r="F571" s="76">
        <v>567.0</v>
      </c>
      <c r="G571" s="78">
        <v>46087.0</v>
      </c>
      <c r="H571" s="481" t="s">
        <v>10843</v>
      </c>
      <c r="I571" s="485">
        <v>18043.0</v>
      </c>
      <c r="J571" s="874" t="s">
        <v>10844</v>
      </c>
      <c r="K571" s="874" t="s">
        <v>10845</v>
      </c>
      <c r="L571" s="475" t="s">
        <v>10845</v>
      </c>
      <c r="M571" s="481" t="s">
        <v>10846</v>
      </c>
      <c r="N571" s="481" t="s">
        <v>10847</v>
      </c>
      <c r="O571" s="481" t="s">
        <v>11718</v>
      </c>
      <c r="P571" s="852">
        <v>46101.0</v>
      </c>
      <c r="Q571" s="803" t="s">
        <v>124</v>
      </c>
      <c r="R571" s="83" t="s">
        <v>9247</v>
      </c>
      <c r="S571" s="83" t="s">
        <v>9248</v>
      </c>
      <c r="T571" s="83">
        <v>1.0</v>
      </c>
      <c r="U571" s="83" t="s">
        <v>126</v>
      </c>
      <c r="V571" s="83" t="s">
        <v>292</v>
      </c>
      <c r="X571" s="83" t="s">
        <v>101</v>
      </c>
      <c r="Y571" s="83"/>
      <c r="Z571" s="74"/>
      <c r="AA571" s="166" t="s">
        <v>283</v>
      </c>
      <c r="AB571" s="76"/>
      <c r="AC571" s="83"/>
      <c r="AD571" s="76"/>
      <c r="AE571" s="760" t="s">
        <v>6861</v>
      </c>
      <c r="AF571" s="88"/>
    </row>
    <row r="572" ht="22.5" customHeight="1">
      <c r="A572" s="76" t="s">
        <v>9211</v>
      </c>
      <c r="B572" s="856">
        <v>46091.0</v>
      </c>
      <c r="C572" s="76" t="s">
        <v>9213</v>
      </c>
      <c r="D572" s="76" t="s">
        <v>83</v>
      </c>
      <c r="E572" s="76" t="s">
        <v>125</v>
      </c>
      <c r="F572" s="76">
        <v>568.0</v>
      </c>
      <c r="G572" s="78">
        <v>46088.0</v>
      </c>
      <c r="H572" s="481" t="s">
        <v>10851</v>
      </c>
      <c r="I572" s="485">
        <v>18049.0</v>
      </c>
      <c r="J572" s="874" t="s">
        <v>10854</v>
      </c>
      <c r="K572" s="874" t="s">
        <v>10856</v>
      </c>
      <c r="L572" s="475" t="s">
        <v>10856</v>
      </c>
      <c r="M572" s="481" t="s">
        <v>10858</v>
      </c>
      <c r="N572" s="481" t="s">
        <v>10858</v>
      </c>
      <c r="O572" s="481" t="s">
        <v>11723</v>
      </c>
      <c r="P572" s="852">
        <v>46102.0</v>
      </c>
      <c r="Q572" s="803" t="s">
        <v>461</v>
      </c>
      <c r="R572" s="83" t="s">
        <v>9247</v>
      </c>
      <c r="S572" s="83" t="s">
        <v>12333</v>
      </c>
      <c r="T572" s="83">
        <v>1.0</v>
      </c>
      <c r="U572" s="83" t="s">
        <v>350</v>
      </c>
      <c r="V572" s="83" t="s">
        <v>145</v>
      </c>
      <c r="X572" s="83" t="s">
        <v>101</v>
      </c>
      <c r="Y572" s="83"/>
      <c r="Z572" s="74"/>
      <c r="AA572" s="166" t="s">
        <v>131</v>
      </c>
      <c r="AB572" s="76"/>
      <c r="AC572" s="83"/>
      <c r="AD572" s="76"/>
      <c r="AE572" s="760" t="s">
        <v>3138</v>
      </c>
      <c r="AF572" s="88"/>
    </row>
    <row r="573" ht="22.5" customHeight="1">
      <c r="A573" s="76" t="s">
        <v>9211</v>
      </c>
      <c r="B573" s="856">
        <v>46091.0</v>
      </c>
      <c r="C573" s="76" t="s">
        <v>9213</v>
      </c>
      <c r="D573" s="76" t="s">
        <v>83</v>
      </c>
      <c r="E573" s="76" t="s">
        <v>125</v>
      </c>
      <c r="F573" s="76">
        <v>569.0</v>
      </c>
      <c r="G573" s="78">
        <v>46089.0</v>
      </c>
      <c r="H573" s="481" t="s">
        <v>3831</v>
      </c>
      <c r="I573" s="485">
        <v>18051.0</v>
      </c>
      <c r="J573" s="874" t="s">
        <v>2082</v>
      </c>
      <c r="K573" s="874" t="s">
        <v>2085</v>
      </c>
      <c r="L573" s="475" t="s">
        <v>2085</v>
      </c>
      <c r="M573" s="481" t="s">
        <v>2088</v>
      </c>
      <c r="N573" s="481" t="s">
        <v>2088</v>
      </c>
      <c r="O573" s="481" t="s">
        <v>3104</v>
      </c>
      <c r="P573" s="852">
        <v>46103.0</v>
      </c>
      <c r="Q573" s="803" t="s">
        <v>143</v>
      </c>
      <c r="R573" s="83" t="s">
        <v>9247</v>
      </c>
      <c r="S573" s="83" t="s">
        <v>12333</v>
      </c>
      <c r="T573" s="83">
        <v>1.0</v>
      </c>
      <c r="U573" s="83" t="s">
        <v>126</v>
      </c>
      <c r="V573" s="83" t="s">
        <v>145</v>
      </c>
      <c r="X573" s="83" t="s">
        <v>101</v>
      </c>
      <c r="Y573" s="83"/>
      <c r="Z573" s="74"/>
      <c r="AA573" s="166" t="s">
        <v>131</v>
      </c>
      <c r="AB573" s="76"/>
      <c r="AC573" s="83"/>
      <c r="AD573" s="76"/>
      <c r="AE573" s="760"/>
      <c r="AF573" s="88"/>
    </row>
    <row r="574" ht="22.5" customHeight="1">
      <c r="A574" s="76" t="s">
        <v>9211</v>
      </c>
      <c r="B574" s="856">
        <v>46090.0</v>
      </c>
      <c r="C574" s="76" t="s">
        <v>9213</v>
      </c>
      <c r="D574" s="76" t="s">
        <v>83</v>
      </c>
      <c r="E574" s="76" t="s">
        <v>125</v>
      </c>
      <c r="F574" s="76">
        <v>570.0</v>
      </c>
      <c r="G574" s="78">
        <v>46089.0</v>
      </c>
      <c r="H574" s="481" t="s">
        <v>3103</v>
      </c>
      <c r="I574" s="485">
        <v>18052.0</v>
      </c>
      <c r="J574" s="480" t="s">
        <v>2293</v>
      </c>
      <c r="K574" s="874" t="s">
        <v>2295</v>
      </c>
      <c r="L574" s="475" t="s">
        <v>2295</v>
      </c>
      <c r="M574" s="481" t="s">
        <v>2296</v>
      </c>
      <c r="N574" s="481" t="s">
        <v>2296</v>
      </c>
      <c r="O574" s="481" t="s">
        <v>3104</v>
      </c>
      <c r="P574" s="837">
        <v>46463.0</v>
      </c>
      <c r="Q574" s="803" t="s">
        <v>124</v>
      </c>
      <c r="R574" s="83" t="s">
        <v>107</v>
      </c>
      <c r="S574" s="83" t="s">
        <v>9248</v>
      </c>
      <c r="T574" s="83">
        <v>3.0</v>
      </c>
      <c r="U574" s="83" t="s">
        <v>100</v>
      </c>
      <c r="V574" s="83" t="s">
        <v>100</v>
      </c>
      <c r="X574" s="83" t="s">
        <v>101</v>
      </c>
      <c r="Y574" s="83"/>
      <c r="Z574" s="74"/>
      <c r="AA574" s="166" t="s">
        <v>105</v>
      </c>
      <c r="AB574" s="76" t="s">
        <v>509</v>
      </c>
      <c r="AC574" s="83" t="s">
        <v>107</v>
      </c>
      <c r="AD574" s="76" t="s">
        <v>3016</v>
      </c>
      <c r="AE574" s="760" t="s">
        <v>12343</v>
      </c>
      <c r="AF574" s="88"/>
    </row>
    <row r="575" ht="22.5" customHeight="1">
      <c r="A575" s="76" t="s">
        <v>9211</v>
      </c>
      <c r="B575" s="856">
        <v>46091.0</v>
      </c>
      <c r="C575" s="76" t="s">
        <v>9213</v>
      </c>
      <c r="D575" s="76" t="s">
        <v>83</v>
      </c>
      <c r="E575" s="76" t="s">
        <v>125</v>
      </c>
      <c r="F575" s="76">
        <v>571.0</v>
      </c>
      <c r="G575" s="78">
        <v>46089.0</v>
      </c>
      <c r="H575" s="481" t="s">
        <v>3060</v>
      </c>
      <c r="I575" s="485">
        <v>18055.0</v>
      </c>
      <c r="J575" s="874" t="s">
        <v>3061</v>
      </c>
      <c r="K575" s="874" t="s">
        <v>3062</v>
      </c>
      <c r="L575" s="475" t="s">
        <v>3062</v>
      </c>
      <c r="M575" s="481" t="s">
        <v>3063</v>
      </c>
      <c r="N575" s="481" t="s">
        <v>3063</v>
      </c>
      <c r="O575" s="481" t="s">
        <v>3104</v>
      </c>
      <c r="P575" s="837">
        <v>46103.0</v>
      </c>
      <c r="Q575" s="803" t="s">
        <v>124</v>
      </c>
      <c r="R575" s="83" t="s">
        <v>9247</v>
      </c>
      <c r="S575" s="83" t="s">
        <v>12333</v>
      </c>
      <c r="T575" s="83">
        <v>1.0</v>
      </c>
      <c r="U575" s="83" t="s">
        <v>126</v>
      </c>
      <c r="V575" s="83" t="s">
        <v>145</v>
      </c>
      <c r="X575" s="83" t="s">
        <v>101</v>
      </c>
      <c r="Y575" s="83"/>
      <c r="Z575" s="74"/>
      <c r="AA575" s="166" t="s">
        <v>131</v>
      </c>
      <c r="AB575" s="76"/>
      <c r="AC575" s="83"/>
      <c r="AD575" s="76"/>
      <c r="AE575" s="760"/>
      <c r="AF575" s="88"/>
    </row>
    <row r="576" ht="22.5" customHeight="1">
      <c r="A576" s="76" t="s">
        <v>9211</v>
      </c>
      <c r="B576" s="856">
        <v>46090.0</v>
      </c>
      <c r="C576" s="76" t="s">
        <v>9213</v>
      </c>
      <c r="D576" s="76" t="s">
        <v>83</v>
      </c>
      <c r="E576" s="76" t="s">
        <v>125</v>
      </c>
      <c r="F576" s="76">
        <v>572.0</v>
      </c>
      <c r="G576" s="78">
        <v>46090.0</v>
      </c>
      <c r="H576" s="481" t="s">
        <v>12344</v>
      </c>
      <c r="I576" s="485">
        <v>18059.0</v>
      </c>
      <c r="J576" s="874" t="s">
        <v>12345</v>
      </c>
      <c r="K576" s="874" t="s">
        <v>12346</v>
      </c>
      <c r="L576" s="475" t="s">
        <v>12346</v>
      </c>
      <c r="M576" s="481" t="s">
        <v>12347</v>
      </c>
      <c r="N576" s="481" t="s">
        <v>12347</v>
      </c>
      <c r="O576" s="481" t="s">
        <v>3104</v>
      </c>
      <c r="P576" s="852">
        <v>46103.0</v>
      </c>
      <c r="Q576" s="803" t="s">
        <v>124</v>
      </c>
      <c r="R576" s="83" t="s">
        <v>9247</v>
      </c>
      <c r="S576" s="83" t="s">
        <v>12333</v>
      </c>
      <c r="T576" s="83">
        <v>0.0</v>
      </c>
      <c r="U576" s="83" t="s">
        <v>126</v>
      </c>
      <c r="V576" s="83" t="s">
        <v>350</v>
      </c>
      <c r="X576" s="83" t="s">
        <v>101</v>
      </c>
      <c r="Y576" s="83"/>
      <c r="Z576" s="74"/>
      <c r="AA576" s="166" t="s">
        <v>873</v>
      </c>
      <c r="AB576" s="76"/>
      <c r="AC576" s="83"/>
      <c r="AD576" s="76"/>
      <c r="AE576" s="760" t="s">
        <v>12349</v>
      </c>
      <c r="AF576" s="88"/>
    </row>
    <row r="577" ht="22.5" customHeight="1">
      <c r="A577" s="76" t="s">
        <v>9211</v>
      </c>
      <c r="B577" s="856">
        <v>46090.0</v>
      </c>
      <c r="C577" s="76" t="s">
        <v>9213</v>
      </c>
      <c r="D577" s="76" t="s">
        <v>83</v>
      </c>
      <c r="E577" s="76" t="s">
        <v>125</v>
      </c>
      <c r="F577" s="76">
        <v>573.0</v>
      </c>
      <c r="G577" s="78">
        <v>46090.0</v>
      </c>
      <c r="H577" s="481" t="s">
        <v>3068</v>
      </c>
      <c r="I577" s="485">
        <v>18066.0</v>
      </c>
      <c r="J577" s="874" t="s">
        <v>3069</v>
      </c>
      <c r="K577" s="874" t="s">
        <v>3070</v>
      </c>
      <c r="L577" s="475" t="s">
        <v>3070</v>
      </c>
      <c r="M577" s="481" t="s">
        <v>3071</v>
      </c>
      <c r="N577" s="481" t="s">
        <v>3071</v>
      </c>
      <c r="O577" s="481" t="s">
        <v>11729</v>
      </c>
      <c r="P577" s="852">
        <v>46104.0</v>
      </c>
      <c r="Q577" s="803" t="s">
        <v>124</v>
      </c>
      <c r="R577" s="83" t="s">
        <v>9247</v>
      </c>
      <c r="S577" s="83" t="s">
        <v>12333</v>
      </c>
      <c r="T577" s="83">
        <v>1.0</v>
      </c>
      <c r="U577" s="83" t="s">
        <v>381</v>
      </c>
      <c r="V577" s="83" t="s">
        <v>145</v>
      </c>
      <c r="X577" s="83" t="s">
        <v>101</v>
      </c>
      <c r="Y577" s="83"/>
      <c r="Z577" s="74"/>
      <c r="AA577" s="166" t="s">
        <v>283</v>
      </c>
      <c r="AB577" s="76" t="s">
        <v>694</v>
      </c>
      <c r="AC577" s="83"/>
      <c r="AD577" s="76"/>
      <c r="AE577" s="760" t="s">
        <v>12354</v>
      </c>
      <c r="AF577" s="88"/>
    </row>
    <row r="578" ht="22.5" customHeight="1">
      <c r="A578" s="76" t="s">
        <v>9211</v>
      </c>
      <c r="B578" s="856">
        <v>46091.0</v>
      </c>
      <c r="C578" s="76" t="s">
        <v>9213</v>
      </c>
      <c r="D578" s="76" t="s">
        <v>83</v>
      </c>
      <c r="E578" s="76" t="s">
        <v>125</v>
      </c>
      <c r="F578" s="76">
        <v>574.0</v>
      </c>
      <c r="G578" s="78">
        <v>46091.0</v>
      </c>
      <c r="H578" s="481" t="s">
        <v>10873</v>
      </c>
      <c r="I578" s="485">
        <v>18076.0</v>
      </c>
      <c r="J578" s="874" t="s">
        <v>10874</v>
      </c>
      <c r="K578" s="874" t="s">
        <v>10875</v>
      </c>
      <c r="L578" s="475" t="s">
        <v>10875</v>
      </c>
      <c r="M578" s="481" t="s">
        <v>10876</v>
      </c>
      <c r="N578" s="481" t="s">
        <v>10876</v>
      </c>
      <c r="O578" s="481" t="s">
        <v>11735</v>
      </c>
      <c r="P578" s="837">
        <v>46105.0</v>
      </c>
      <c r="Q578" s="803" t="s">
        <v>143</v>
      </c>
      <c r="R578" s="83" t="s">
        <v>9247</v>
      </c>
      <c r="S578" s="83" t="s">
        <v>12333</v>
      </c>
      <c r="T578" s="83">
        <v>1.0</v>
      </c>
      <c r="U578" s="83" t="s">
        <v>381</v>
      </c>
      <c r="V578" s="83" t="s">
        <v>145</v>
      </c>
      <c r="X578" s="83" t="s">
        <v>101</v>
      </c>
      <c r="Y578" s="83"/>
      <c r="Z578" s="74"/>
      <c r="AA578" s="166" t="s">
        <v>131</v>
      </c>
      <c r="AB578" s="76"/>
      <c r="AC578" s="83"/>
      <c r="AD578" s="76"/>
      <c r="AE578" s="760"/>
      <c r="AF578" s="88"/>
    </row>
    <row r="579" ht="22.5" customHeight="1">
      <c r="A579" s="76" t="s">
        <v>9211</v>
      </c>
      <c r="B579" s="856">
        <v>46092.0</v>
      </c>
      <c r="C579" s="76" t="s">
        <v>9213</v>
      </c>
      <c r="D579" s="76" t="s">
        <v>83</v>
      </c>
      <c r="E579" s="76" t="s">
        <v>125</v>
      </c>
      <c r="F579" s="76">
        <v>575.0</v>
      </c>
      <c r="G579" s="78">
        <v>46091.0</v>
      </c>
      <c r="H579" s="481" t="s">
        <v>3072</v>
      </c>
      <c r="I579" s="485">
        <v>18079.0</v>
      </c>
      <c r="J579" s="874" t="s">
        <v>3073</v>
      </c>
      <c r="K579" s="874" t="s">
        <v>3074</v>
      </c>
      <c r="L579" s="475" t="s">
        <v>3074</v>
      </c>
      <c r="M579" s="481" t="s">
        <v>3075</v>
      </c>
      <c r="N579" s="481" t="s">
        <v>3075</v>
      </c>
      <c r="O579" s="481" t="s">
        <v>11735</v>
      </c>
      <c r="P579" s="837">
        <v>46105.0</v>
      </c>
      <c r="Q579" s="803" t="s">
        <v>143</v>
      </c>
      <c r="R579" s="83" t="s">
        <v>9247</v>
      </c>
      <c r="S579" s="83" t="s">
        <v>12333</v>
      </c>
      <c r="T579" s="83">
        <v>1.0</v>
      </c>
      <c r="U579" s="83" t="s">
        <v>126</v>
      </c>
      <c r="V579" s="83" t="s">
        <v>145</v>
      </c>
      <c r="X579" s="83" t="s">
        <v>101</v>
      </c>
      <c r="Y579" s="83"/>
      <c r="Z579" s="74"/>
      <c r="AA579" s="166" t="s">
        <v>131</v>
      </c>
      <c r="AB579" s="76"/>
      <c r="AC579" s="83"/>
      <c r="AD579" s="76"/>
      <c r="AE579" s="760"/>
      <c r="AF579" s="88"/>
    </row>
    <row r="580" ht="22.5" customHeight="1">
      <c r="A580" s="76" t="s">
        <v>9211</v>
      </c>
      <c r="B580" s="856">
        <v>46092.0</v>
      </c>
      <c r="C580" s="76" t="s">
        <v>9213</v>
      </c>
      <c r="D580" s="76" t="s">
        <v>83</v>
      </c>
      <c r="E580" s="76" t="s">
        <v>125</v>
      </c>
      <c r="F580" s="76">
        <v>576.0</v>
      </c>
      <c r="G580" s="78">
        <v>46092.0</v>
      </c>
      <c r="H580" s="481" t="s">
        <v>11695</v>
      </c>
      <c r="I580" s="485">
        <v>18083.0</v>
      </c>
      <c r="J580" s="874" t="s">
        <v>11696</v>
      </c>
      <c r="K580" s="874" t="s">
        <v>11697</v>
      </c>
      <c r="L580" s="475" t="s">
        <v>11697</v>
      </c>
      <c r="M580" s="481" t="s">
        <v>11698</v>
      </c>
      <c r="N580" s="481" t="s">
        <v>11698</v>
      </c>
      <c r="O580" s="481" t="s">
        <v>11699</v>
      </c>
      <c r="P580" s="837">
        <v>46106.0</v>
      </c>
      <c r="Q580" s="803" t="s">
        <v>143</v>
      </c>
      <c r="R580" s="83" t="s">
        <v>9247</v>
      </c>
      <c r="S580" s="83" t="s">
        <v>12333</v>
      </c>
      <c r="T580" s="83">
        <v>1.0</v>
      </c>
      <c r="U580" s="83" t="s">
        <v>126</v>
      </c>
      <c r="V580" s="83" t="s">
        <v>195</v>
      </c>
      <c r="X580" s="83" t="s">
        <v>128</v>
      </c>
      <c r="Y580" s="83"/>
      <c r="Z580" s="74"/>
      <c r="AA580" s="166" t="s">
        <v>131</v>
      </c>
      <c r="AB580" s="76"/>
      <c r="AC580" s="83"/>
      <c r="AD580" s="76"/>
      <c r="AE580" s="760"/>
      <c r="AF580" s="88"/>
    </row>
    <row r="581" ht="22.5" customHeight="1">
      <c r="A581" s="76" t="s">
        <v>9837</v>
      </c>
      <c r="B581" s="856">
        <v>46092.0</v>
      </c>
      <c r="C581" s="76" t="s">
        <v>9213</v>
      </c>
      <c r="D581" s="76" t="s">
        <v>83</v>
      </c>
      <c r="E581" s="76" t="s">
        <v>125</v>
      </c>
      <c r="F581" s="76">
        <v>577.0</v>
      </c>
      <c r="G581" s="78">
        <v>46092.0</v>
      </c>
      <c r="H581" s="822" t="s">
        <v>3037</v>
      </c>
      <c r="I581" s="822" t="s">
        <v>3038</v>
      </c>
      <c r="J581" s="823" t="s">
        <v>3039</v>
      </c>
      <c r="K581" s="823" t="s">
        <v>3040</v>
      </c>
      <c r="L581" s="618" t="s">
        <v>3040</v>
      </c>
      <c r="M581" s="822" t="s">
        <v>3041</v>
      </c>
      <c r="N581" s="822" t="s">
        <v>3041</v>
      </c>
      <c r="O581" s="856">
        <v>46084.0</v>
      </c>
      <c r="P581" s="794">
        <v>46098.0</v>
      </c>
      <c r="Q581" s="803" t="s">
        <v>213</v>
      </c>
      <c r="R581" s="83" t="s">
        <v>9247</v>
      </c>
      <c r="S581" s="83" t="s">
        <v>12333</v>
      </c>
      <c r="T581" s="83">
        <v>1.0</v>
      </c>
      <c r="U581" s="83" t="s">
        <v>126</v>
      </c>
      <c r="V581" s="83" t="s">
        <v>145</v>
      </c>
      <c r="X581" s="83" t="s">
        <v>101</v>
      </c>
      <c r="Y581" s="83"/>
      <c r="Z581" s="74"/>
      <c r="AA581" s="166" t="s">
        <v>131</v>
      </c>
      <c r="AB581" s="76" t="s">
        <v>694</v>
      </c>
      <c r="AC581" s="83"/>
      <c r="AD581" s="76"/>
      <c r="AE581" s="760"/>
      <c r="AF581" s="88"/>
    </row>
    <row r="582" ht="22.5" customHeight="1">
      <c r="A582" s="76" t="s">
        <v>9837</v>
      </c>
      <c r="B582" s="856">
        <v>46092.0</v>
      </c>
      <c r="C582" s="76" t="s">
        <v>9213</v>
      </c>
      <c r="D582" s="76" t="s">
        <v>83</v>
      </c>
      <c r="E582" s="76" t="s">
        <v>125</v>
      </c>
      <c r="F582" s="76">
        <v>578.0</v>
      </c>
      <c r="G582" s="78">
        <v>46092.0</v>
      </c>
      <c r="H582" s="822" t="s">
        <v>2522</v>
      </c>
      <c r="I582" s="822" t="s">
        <v>11702</v>
      </c>
      <c r="J582" s="823" t="s">
        <v>11704</v>
      </c>
      <c r="K582" s="823" t="s">
        <v>11705</v>
      </c>
      <c r="L582" s="618" t="s">
        <v>11705</v>
      </c>
      <c r="M582" s="822" t="s">
        <v>11708</v>
      </c>
      <c r="N582" s="822" t="s">
        <v>11709</v>
      </c>
      <c r="O582" s="856">
        <v>46085.0</v>
      </c>
      <c r="P582" s="794">
        <v>46099.0</v>
      </c>
      <c r="Q582" s="803" t="s">
        <v>124</v>
      </c>
      <c r="R582" s="83" t="s">
        <v>9247</v>
      </c>
      <c r="S582" s="83" t="s">
        <v>12333</v>
      </c>
      <c r="T582" s="83">
        <v>1.0</v>
      </c>
      <c r="U582" s="83" t="s">
        <v>126</v>
      </c>
      <c r="V582" s="83" t="s">
        <v>145</v>
      </c>
      <c r="X582" s="83" t="s">
        <v>101</v>
      </c>
      <c r="Y582" s="83"/>
      <c r="Z582" s="74"/>
      <c r="AA582" s="166" t="s">
        <v>131</v>
      </c>
      <c r="AB582" s="76" t="s">
        <v>392</v>
      </c>
      <c r="AC582" s="83"/>
      <c r="AD582" s="76"/>
      <c r="AE582" s="760"/>
      <c r="AF582" s="88"/>
    </row>
    <row r="583" ht="22.5" customHeight="1">
      <c r="A583" s="76" t="s">
        <v>9837</v>
      </c>
      <c r="B583" s="856">
        <v>46092.0</v>
      </c>
      <c r="C583" s="76" t="s">
        <v>9213</v>
      </c>
      <c r="D583" s="76" t="s">
        <v>83</v>
      </c>
      <c r="E583" s="76" t="s">
        <v>125</v>
      </c>
      <c r="F583" s="76">
        <v>579.0</v>
      </c>
      <c r="G583" s="78">
        <v>46092.0</v>
      </c>
      <c r="H583" s="822" t="s">
        <v>2817</v>
      </c>
      <c r="I583" s="822" t="s">
        <v>3042</v>
      </c>
      <c r="J583" s="823" t="s">
        <v>3043</v>
      </c>
      <c r="K583" s="823" t="s">
        <v>3044</v>
      </c>
      <c r="L583" s="618" t="s">
        <v>3044</v>
      </c>
      <c r="M583" s="822" t="s">
        <v>3045</v>
      </c>
      <c r="N583" s="822" t="s">
        <v>3046</v>
      </c>
      <c r="O583" s="856">
        <v>46085.0</v>
      </c>
      <c r="P583" s="852">
        <v>46099.0</v>
      </c>
      <c r="Q583" s="803" t="s">
        <v>124</v>
      </c>
      <c r="R583" s="83" t="s">
        <v>9247</v>
      </c>
      <c r="S583" s="83" t="s">
        <v>12333</v>
      </c>
      <c r="T583" s="83">
        <v>1.0</v>
      </c>
      <c r="U583" s="83" t="s">
        <v>350</v>
      </c>
      <c r="V583" s="83" t="s">
        <v>145</v>
      </c>
      <c r="X583" s="83" t="s">
        <v>101</v>
      </c>
      <c r="Y583" s="83"/>
      <c r="Z583" s="74"/>
      <c r="AA583" s="166" t="s">
        <v>131</v>
      </c>
      <c r="AB583" s="76"/>
      <c r="AC583" s="83"/>
      <c r="AD583" s="76"/>
      <c r="AE583" s="760" t="s">
        <v>12374</v>
      </c>
      <c r="AF583" s="88"/>
    </row>
    <row r="584" ht="22.5" customHeight="1">
      <c r="A584" s="76" t="s">
        <v>9837</v>
      </c>
      <c r="B584" s="856">
        <v>46092.0</v>
      </c>
      <c r="C584" s="76" t="s">
        <v>9213</v>
      </c>
      <c r="D584" s="76" t="s">
        <v>83</v>
      </c>
      <c r="E584" s="76" t="s">
        <v>125</v>
      </c>
      <c r="F584" s="76">
        <v>580.0</v>
      </c>
      <c r="G584" s="78">
        <v>46092.0</v>
      </c>
      <c r="H584" s="822" t="s">
        <v>3047</v>
      </c>
      <c r="I584" s="822" t="s">
        <v>3048</v>
      </c>
      <c r="J584" s="823" t="s">
        <v>3049</v>
      </c>
      <c r="K584" s="823" t="s">
        <v>3050</v>
      </c>
      <c r="L584" s="618" t="s">
        <v>3050</v>
      </c>
      <c r="M584" s="822" t="s">
        <v>3051</v>
      </c>
      <c r="N584" s="822" t="s">
        <v>3051</v>
      </c>
      <c r="O584" s="856">
        <v>46085.0</v>
      </c>
      <c r="P584" s="852">
        <v>46099.0</v>
      </c>
      <c r="Q584" s="803" t="s">
        <v>124</v>
      </c>
      <c r="R584" s="83" t="s">
        <v>9247</v>
      </c>
      <c r="S584" s="83" t="s">
        <v>12333</v>
      </c>
      <c r="T584" s="83">
        <v>1.0</v>
      </c>
      <c r="U584" s="83" t="s">
        <v>350</v>
      </c>
      <c r="V584" s="83" t="s">
        <v>145</v>
      </c>
      <c r="X584" s="83" t="s">
        <v>101</v>
      </c>
      <c r="Y584" s="83"/>
      <c r="Z584" s="74"/>
      <c r="AA584" s="166" t="s">
        <v>131</v>
      </c>
      <c r="AB584" s="76"/>
      <c r="AC584" s="83"/>
      <c r="AD584" s="76"/>
      <c r="AE584" s="760" t="s">
        <v>12375</v>
      </c>
      <c r="AF584" s="88"/>
    </row>
    <row r="585" ht="22.5" customHeight="1">
      <c r="A585" s="76" t="s">
        <v>9837</v>
      </c>
      <c r="B585" s="856">
        <v>46092.0</v>
      </c>
      <c r="C585" s="76" t="s">
        <v>9213</v>
      </c>
      <c r="D585" s="76" t="s">
        <v>83</v>
      </c>
      <c r="E585" s="76" t="s">
        <v>125</v>
      </c>
      <c r="F585" s="76">
        <v>581.0</v>
      </c>
      <c r="G585" s="78">
        <v>46092.0</v>
      </c>
      <c r="H585" s="822" t="s">
        <v>2831</v>
      </c>
      <c r="I585" s="822" t="s">
        <v>3056</v>
      </c>
      <c r="J585" s="823" t="s">
        <v>3057</v>
      </c>
      <c r="K585" s="823" t="s">
        <v>3058</v>
      </c>
      <c r="L585" s="618" t="s">
        <v>3058</v>
      </c>
      <c r="M585" s="822" t="s">
        <v>3059</v>
      </c>
      <c r="N585" s="822" t="s">
        <v>3059</v>
      </c>
      <c r="O585" s="856">
        <v>46086.0</v>
      </c>
      <c r="P585" s="852">
        <v>46100.0</v>
      </c>
      <c r="Q585" s="803" t="s">
        <v>124</v>
      </c>
      <c r="R585" s="83" t="s">
        <v>9247</v>
      </c>
      <c r="S585" s="83" t="s">
        <v>12333</v>
      </c>
      <c r="T585" s="83">
        <v>1.0</v>
      </c>
      <c r="U585" s="83" t="s">
        <v>126</v>
      </c>
      <c r="V585" s="83" t="s">
        <v>145</v>
      </c>
      <c r="X585" s="83" t="s">
        <v>101</v>
      </c>
      <c r="Y585" s="83"/>
      <c r="Z585" s="74"/>
      <c r="AA585" s="166" t="s">
        <v>131</v>
      </c>
      <c r="AB585" s="76" t="s">
        <v>694</v>
      </c>
      <c r="AC585" s="83"/>
      <c r="AD585" s="76"/>
      <c r="AE585" s="760"/>
      <c r="AF585" s="88"/>
    </row>
    <row r="586" ht="22.5" customHeight="1">
      <c r="A586" s="76" t="s">
        <v>9837</v>
      </c>
      <c r="B586" s="856">
        <v>46092.0</v>
      </c>
      <c r="C586" s="76" t="s">
        <v>9213</v>
      </c>
      <c r="D586" s="76" t="s">
        <v>83</v>
      </c>
      <c r="E586" s="76" t="s">
        <v>125</v>
      </c>
      <c r="F586" s="76">
        <v>582.0</v>
      </c>
      <c r="G586" s="78">
        <v>46092.0</v>
      </c>
      <c r="H586" s="481" t="s">
        <v>10843</v>
      </c>
      <c r="I586" s="485">
        <v>18043.0</v>
      </c>
      <c r="J586" s="874" t="s">
        <v>10844</v>
      </c>
      <c r="K586" s="874" t="s">
        <v>10845</v>
      </c>
      <c r="L586" s="475" t="s">
        <v>10845</v>
      </c>
      <c r="M586" s="481" t="s">
        <v>10846</v>
      </c>
      <c r="N586" s="481" t="s">
        <v>10847</v>
      </c>
      <c r="O586" s="481" t="s">
        <v>11718</v>
      </c>
      <c r="P586" s="852">
        <v>46101.0</v>
      </c>
      <c r="Q586" s="803" t="s">
        <v>124</v>
      </c>
      <c r="R586" s="83" t="s">
        <v>9247</v>
      </c>
      <c r="S586" s="83" t="s">
        <v>12333</v>
      </c>
      <c r="T586" s="83">
        <v>1.0</v>
      </c>
      <c r="U586" s="83" t="s">
        <v>126</v>
      </c>
      <c r="V586" s="83" t="s">
        <v>145</v>
      </c>
      <c r="X586" s="83" t="s">
        <v>101</v>
      </c>
      <c r="Y586" s="83"/>
      <c r="Z586" s="74"/>
      <c r="AA586" s="166" t="s">
        <v>131</v>
      </c>
      <c r="AB586" s="76"/>
      <c r="AC586" s="83"/>
      <c r="AD586" s="76"/>
      <c r="AE586" s="760"/>
      <c r="AF586" s="88"/>
    </row>
    <row r="587" ht="22.5" customHeight="1">
      <c r="A587" s="76" t="s">
        <v>9837</v>
      </c>
      <c r="B587" s="856">
        <v>46092.0</v>
      </c>
      <c r="C587" s="76" t="s">
        <v>9213</v>
      </c>
      <c r="D587" s="76" t="s">
        <v>83</v>
      </c>
      <c r="E587" s="76" t="s">
        <v>125</v>
      </c>
      <c r="F587" s="76">
        <v>583.0</v>
      </c>
      <c r="G587" s="78">
        <v>46092.0</v>
      </c>
      <c r="H587" s="481" t="s">
        <v>10851</v>
      </c>
      <c r="I587" s="485">
        <v>18049.0</v>
      </c>
      <c r="J587" s="874" t="s">
        <v>10854</v>
      </c>
      <c r="K587" s="874" t="s">
        <v>10856</v>
      </c>
      <c r="L587" s="475" t="s">
        <v>10856</v>
      </c>
      <c r="M587" s="481" t="s">
        <v>10858</v>
      </c>
      <c r="N587" s="481" t="s">
        <v>10858</v>
      </c>
      <c r="O587" s="481" t="s">
        <v>11723</v>
      </c>
      <c r="P587" s="852">
        <v>46102.0</v>
      </c>
      <c r="Q587" s="803" t="s">
        <v>461</v>
      </c>
      <c r="R587" s="83" t="s">
        <v>9247</v>
      </c>
      <c r="S587" s="83" t="s">
        <v>12333</v>
      </c>
      <c r="T587" s="83">
        <v>1.0</v>
      </c>
      <c r="U587" s="83" t="s">
        <v>350</v>
      </c>
      <c r="V587" s="83" t="s">
        <v>145</v>
      </c>
      <c r="X587" s="83" t="s">
        <v>101</v>
      </c>
      <c r="Y587" s="83"/>
      <c r="Z587" s="74"/>
      <c r="AA587" s="166" t="s">
        <v>131</v>
      </c>
      <c r="AB587" s="76"/>
      <c r="AC587" s="83"/>
      <c r="AD587" s="76"/>
      <c r="AE587" s="760" t="s">
        <v>12374</v>
      </c>
      <c r="AF587" s="88"/>
    </row>
    <row r="588" ht="22.5" customHeight="1">
      <c r="A588" s="76" t="s">
        <v>9837</v>
      </c>
      <c r="B588" s="856">
        <v>46092.0</v>
      </c>
      <c r="C588" s="76" t="s">
        <v>9213</v>
      </c>
      <c r="D588" s="76" t="s">
        <v>83</v>
      </c>
      <c r="E588" s="76" t="s">
        <v>125</v>
      </c>
      <c r="F588" s="76">
        <v>584.0</v>
      </c>
      <c r="G588" s="78">
        <v>46092.0</v>
      </c>
      <c r="H588" s="481" t="s">
        <v>3831</v>
      </c>
      <c r="I588" s="485">
        <v>18051.0</v>
      </c>
      <c r="J588" s="874" t="s">
        <v>2082</v>
      </c>
      <c r="K588" s="874" t="s">
        <v>2085</v>
      </c>
      <c r="L588" s="475" t="s">
        <v>2085</v>
      </c>
      <c r="M588" s="481" t="s">
        <v>2088</v>
      </c>
      <c r="N588" s="481" t="s">
        <v>2088</v>
      </c>
      <c r="O588" s="481" t="s">
        <v>3104</v>
      </c>
      <c r="P588" s="852">
        <v>46103.0</v>
      </c>
      <c r="Q588" s="803" t="s">
        <v>143</v>
      </c>
      <c r="R588" s="83" t="s">
        <v>9247</v>
      </c>
      <c r="S588" s="83" t="s">
        <v>12333</v>
      </c>
      <c r="T588" s="83">
        <v>1.0</v>
      </c>
      <c r="U588" s="83" t="s">
        <v>126</v>
      </c>
      <c r="V588" s="83" t="s">
        <v>145</v>
      </c>
      <c r="X588" s="83" t="s">
        <v>101</v>
      </c>
      <c r="Y588" s="83"/>
      <c r="Z588" s="74"/>
      <c r="AA588" s="166" t="s">
        <v>131</v>
      </c>
      <c r="AB588" s="76"/>
      <c r="AC588" s="83"/>
      <c r="AD588" s="76"/>
      <c r="AE588" s="760"/>
      <c r="AF588" s="88"/>
    </row>
    <row r="589" ht="22.5" customHeight="1">
      <c r="A589" s="76" t="s">
        <v>9837</v>
      </c>
      <c r="B589" s="856">
        <v>46092.0</v>
      </c>
      <c r="C589" s="76" t="s">
        <v>9213</v>
      </c>
      <c r="D589" s="76" t="s">
        <v>83</v>
      </c>
      <c r="E589" s="76" t="s">
        <v>125</v>
      </c>
      <c r="F589" s="76">
        <v>585.0</v>
      </c>
      <c r="G589" s="78">
        <v>46092.0</v>
      </c>
      <c r="H589" s="481" t="s">
        <v>3060</v>
      </c>
      <c r="I589" s="485">
        <v>18055.0</v>
      </c>
      <c r="J589" s="874" t="s">
        <v>3061</v>
      </c>
      <c r="K589" s="874" t="s">
        <v>3062</v>
      </c>
      <c r="L589" s="475" t="s">
        <v>3062</v>
      </c>
      <c r="M589" s="481" t="s">
        <v>3063</v>
      </c>
      <c r="N589" s="481" t="s">
        <v>3063</v>
      </c>
      <c r="O589" s="481" t="s">
        <v>3104</v>
      </c>
      <c r="P589" s="837">
        <v>46103.0</v>
      </c>
      <c r="Q589" s="803" t="s">
        <v>124</v>
      </c>
      <c r="R589" s="83" t="s">
        <v>9247</v>
      </c>
      <c r="S589" s="83" t="s">
        <v>12333</v>
      </c>
      <c r="T589" s="83">
        <v>1.0</v>
      </c>
      <c r="U589" s="83" t="s">
        <v>126</v>
      </c>
      <c r="V589" s="83" t="s">
        <v>350</v>
      </c>
      <c r="X589" s="83" t="s">
        <v>101</v>
      </c>
      <c r="Y589" s="83"/>
      <c r="Z589" s="74"/>
      <c r="AA589" s="166" t="s">
        <v>131</v>
      </c>
      <c r="AB589" s="76"/>
      <c r="AC589" s="83"/>
      <c r="AD589" s="76"/>
      <c r="AE589" s="760" t="s">
        <v>12388</v>
      </c>
      <c r="AF589" s="88"/>
    </row>
    <row r="590" ht="22.5" customHeight="1">
      <c r="A590" s="76" t="s">
        <v>9837</v>
      </c>
      <c r="B590" s="856">
        <v>46092.0</v>
      </c>
      <c r="C590" s="76" t="s">
        <v>9213</v>
      </c>
      <c r="D590" s="76" t="s">
        <v>83</v>
      </c>
      <c r="E590" s="76" t="s">
        <v>125</v>
      </c>
      <c r="F590" s="76">
        <v>586.0</v>
      </c>
      <c r="G590" s="78">
        <v>46092.0</v>
      </c>
      <c r="H590" s="481" t="s">
        <v>3068</v>
      </c>
      <c r="I590" s="485">
        <v>18066.0</v>
      </c>
      <c r="J590" s="874" t="s">
        <v>3069</v>
      </c>
      <c r="K590" s="874" t="s">
        <v>3070</v>
      </c>
      <c r="L590" s="475" t="s">
        <v>3070</v>
      </c>
      <c r="M590" s="481" t="s">
        <v>3071</v>
      </c>
      <c r="N590" s="481" t="s">
        <v>3071</v>
      </c>
      <c r="O590" s="481" t="s">
        <v>11729</v>
      </c>
      <c r="P590" s="852">
        <v>46104.0</v>
      </c>
      <c r="Q590" s="803" t="s">
        <v>124</v>
      </c>
      <c r="R590" s="83" t="s">
        <v>9247</v>
      </c>
      <c r="S590" s="83" t="s">
        <v>12333</v>
      </c>
      <c r="T590" s="83">
        <v>1.0</v>
      </c>
      <c r="U590" s="83" t="s">
        <v>126</v>
      </c>
      <c r="V590" s="83" t="s">
        <v>145</v>
      </c>
      <c r="X590" s="83" t="s">
        <v>101</v>
      </c>
      <c r="Y590" s="83"/>
      <c r="Z590" s="74"/>
      <c r="AA590" s="166" t="s">
        <v>131</v>
      </c>
      <c r="AB590" s="76" t="s">
        <v>694</v>
      </c>
      <c r="AC590" s="83"/>
      <c r="AD590" s="76"/>
      <c r="AE590" s="760"/>
      <c r="AF590" s="88"/>
    </row>
    <row r="591" ht="22.5" customHeight="1">
      <c r="A591" s="76" t="s">
        <v>9837</v>
      </c>
      <c r="B591" s="856">
        <v>46092.0</v>
      </c>
      <c r="C591" s="76" t="s">
        <v>9213</v>
      </c>
      <c r="D591" s="76" t="s">
        <v>83</v>
      </c>
      <c r="E591" s="76" t="s">
        <v>125</v>
      </c>
      <c r="F591" s="76">
        <v>587.0</v>
      </c>
      <c r="G591" s="78">
        <v>46092.0</v>
      </c>
      <c r="H591" s="481" t="s">
        <v>10873</v>
      </c>
      <c r="I591" s="485">
        <v>18076.0</v>
      </c>
      <c r="J591" s="874" t="s">
        <v>10874</v>
      </c>
      <c r="K591" s="874" t="s">
        <v>10875</v>
      </c>
      <c r="L591" s="475" t="s">
        <v>10875</v>
      </c>
      <c r="M591" s="481" t="s">
        <v>10876</v>
      </c>
      <c r="N591" s="481" t="s">
        <v>10876</v>
      </c>
      <c r="O591" s="481" t="s">
        <v>11735</v>
      </c>
      <c r="P591" s="852">
        <v>46105.0</v>
      </c>
      <c r="Q591" s="803" t="s">
        <v>143</v>
      </c>
      <c r="R591" s="83" t="s">
        <v>9247</v>
      </c>
      <c r="S591" s="83" t="s">
        <v>12333</v>
      </c>
      <c r="T591" s="83">
        <v>1.0</v>
      </c>
      <c r="U591" s="83" t="s">
        <v>381</v>
      </c>
      <c r="V591" s="83" t="s">
        <v>145</v>
      </c>
      <c r="X591" s="83" t="s">
        <v>101</v>
      </c>
      <c r="Y591" s="83"/>
      <c r="Z591" s="74"/>
      <c r="AA591" s="166" t="s">
        <v>131</v>
      </c>
      <c r="AB591" s="76"/>
      <c r="AC591" s="83"/>
      <c r="AD591" s="76"/>
      <c r="AE591" s="760"/>
      <c r="AF591" s="88"/>
    </row>
    <row r="592" ht="22.5" customHeight="1">
      <c r="A592" s="76" t="s">
        <v>9211</v>
      </c>
      <c r="B592" s="856">
        <v>46092.0</v>
      </c>
      <c r="C592" s="76" t="s">
        <v>9213</v>
      </c>
      <c r="D592" s="76" t="s">
        <v>83</v>
      </c>
      <c r="E592" s="76" t="s">
        <v>125</v>
      </c>
      <c r="F592" s="76">
        <v>588.0</v>
      </c>
      <c r="G592" s="78">
        <v>46092.0</v>
      </c>
      <c r="H592" s="481" t="s">
        <v>11736</v>
      </c>
      <c r="I592" s="485">
        <v>18087.0</v>
      </c>
      <c r="J592" s="874" t="s">
        <v>11737</v>
      </c>
      <c r="K592" s="874" t="s">
        <v>11738</v>
      </c>
      <c r="L592" s="475" t="s">
        <v>11738</v>
      </c>
      <c r="M592" s="481" t="s">
        <v>11739</v>
      </c>
      <c r="N592" s="481" t="s">
        <v>11740</v>
      </c>
      <c r="O592" s="481" t="s">
        <v>11699</v>
      </c>
      <c r="P592" s="852">
        <v>46106.0</v>
      </c>
      <c r="Q592" s="803" t="s">
        <v>124</v>
      </c>
      <c r="R592" s="83" t="s">
        <v>9247</v>
      </c>
      <c r="S592" s="83" t="s">
        <v>12333</v>
      </c>
      <c r="T592" s="83">
        <v>1.0</v>
      </c>
      <c r="U592" s="83" t="s">
        <v>126</v>
      </c>
      <c r="V592" s="83" t="s">
        <v>145</v>
      </c>
      <c r="X592" s="83" t="s">
        <v>101</v>
      </c>
      <c r="Y592" s="83"/>
      <c r="Z592" s="74"/>
      <c r="AA592" s="166" t="s">
        <v>131</v>
      </c>
      <c r="AB592" s="76"/>
      <c r="AC592" s="83"/>
      <c r="AD592" s="76"/>
      <c r="AE592" s="760"/>
      <c r="AF592" s="88"/>
    </row>
    <row r="593" ht="22.5" customHeight="1">
      <c r="A593" s="76" t="s">
        <v>9837</v>
      </c>
      <c r="B593" s="856">
        <v>46092.0</v>
      </c>
      <c r="C593" s="76" t="s">
        <v>9213</v>
      </c>
      <c r="D593" s="76" t="s">
        <v>83</v>
      </c>
      <c r="E593" s="76" t="s">
        <v>125</v>
      </c>
      <c r="F593" s="76">
        <v>589.0</v>
      </c>
      <c r="G593" s="78">
        <v>46092.0</v>
      </c>
      <c r="H593" s="482">
        <v>10674.0</v>
      </c>
      <c r="I593" s="486">
        <v>17835.0</v>
      </c>
      <c r="J593" s="502" t="s">
        <v>12319</v>
      </c>
      <c r="K593" s="502" t="s">
        <v>11036</v>
      </c>
      <c r="L593" s="603" t="s">
        <v>11036</v>
      </c>
      <c r="M593" s="857">
        <v>8.1314630275E10</v>
      </c>
      <c r="N593" s="857">
        <v>8.7771878797E10</v>
      </c>
      <c r="O593" s="877">
        <v>46066.0</v>
      </c>
      <c r="P593" s="852">
        <v>46080.0</v>
      </c>
      <c r="Q593" s="803" t="s">
        <v>124</v>
      </c>
      <c r="R593" s="83" t="s">
        <v>9247</v>
      </c>
      <c r="S593" s="83" t="s">
        <v>9248</v>
      </c>
      <c r="T593" s="83">
        <v>1.0</v>
      </c>
      <c r="U593" s="83" t="s">
        <v>126</v>
      </c>
      <c r="V593" s="83" t="s">
        <v>145</v>
      </c>
      <c r="X593" s="83" t="s">
        <v>101</v>
      </c>
      <c r="Y593" s="83"/>
      <c r="Z593" s="74"/>
      <c r="AA593" s="166" t="s">
        <v>131</v>
      </c>
      <c r="AB593" s="76"/>
      <c r="AC593" s="83"/>
      <c r="AD593" s="76"/>
      <c r="AE593" s="760" t="s">
        <v>11636</v>
      </c>
      <c r="AF593" s="88"/>
    </row>
    <row r="594" ht="22.5" customHeight="1">
      <c r="A594" s="76" t="s">
        <v>9837</v>
      </c>
      <c r="B594" s="856">
        <v>46092.0</v>
      </c>
      <c r="C594" s="76" t="s">
        <v>9213</v>
      </c>
      <c r="D594" s="76" t="s">
        <v>83</v>
      </c>
      <c r="E594" s="76" t="s">
        <v>125</v>
      </c>
      <c r="F594" s="76">
        <v>590.0</v>
      </c>
      <c r="G594" s="78">
        <v>46090.0</v>
      </c>
      <c r="H594" s="481" t="s">
        <v>12344</v>
      </c>
      <c r="I594" s="485">
        <v>18059.0</v>
      </c>
      <c r="J594" s="874" t="s">
        <v>12345</v>
      </c>
      <c r="K594" s="874" t="s">
        <v>12346</v>
      </c>
      <c r="L594" s="475" t="s">
        <v>12346</v>
      </c>
      <c r="M594" s="481" t="s">
        <v>12347</v>
      </c>
      <c r="N594" s="481" t="s">
        <v>12347</v>
      </c>
      <c r="O594" s="481" t="s">
        <v>3104</v>
      </c>
      <c r="P594" s="852">
        <v>46103.0</v>
      </c>
      <c r="Q594" s="803" t="s">
        <v>124</v>
      </c>
      <c r="R594" s="83" t="s">
        <v>9247</v>
      </c>
      <c r="S594" s="83" t="s">
        <v>12333</v>
      </c>
      <c r="T594" s="83">
        <v>0.0</v>
      </c>
      <c r="U594" s="83" t="s">
        <v>126</v>
      </c>
      <c r="V594" s="83" t="s">
        <v>350</v>
      </c>
      <c r="X594" s="83" t="s">
        <v>101</v>
      </c>
      <c r="Y594" s="83"/>
      <c r="Z594" s="74"/>
      <c r="AA594" s="166" t="s">
        <v>873</v>
      </c>
      <c r="AB594" s="76"/>
      <c r="AC594" s="83"/>
      <c r="AD594" s="76"/>
      <c r="AE594" s="760" t="s">
        <v>12398</v>
      </c>
      <c r="AF594" s="88"/>
    </row>
    <row r="595" ht="22.5" customHeight="1">
      <c r="A595" s="76" t="s">
        <v>9211</v>
      </c>
      <c r="B595" s="856">
        <v>46093.0</v>
      </c>
      <c r="C595" s="76" t="s">
        <v>9213</v>
      </c>
      <c r="D595" s="76" t="s">
        <v>83</v>
      </c>
      <c r="E595" s="76" t="s">
        <v>125</v>
      </c>
      <c r="F595" s="76">
        <v>591.0</v>
      </c>
      <c r="G595" s="78">
        <v>46093.0</v>
      </c>
      <c r="H595" s="481" t="s">
        <v>11685</v>
      </c>
      <c r="I595" s="485">
        <v>18093.0</v>
      </c>
      <c r="J595" s="874" t="s">
        <v>11686</v>
      </c>
      <c r="K595" s="874" t="s">
        <v>11687</v>
      </c>
      <c r="L595" s="475" t="s">
        <v>11687</v>
      </c>
      <c r="M595" s="481" t="s">
        <v>11688</v>
      </c>
      <c r="N595" s="481" t="s">
        <v>11688</v>
      </c>
      <c r="O595" s="481" t="s">
        <v>11690</v>
      </c>
      <c r="P595" s="887">
        <v>46107.0</v>
      </c>
      <c r="Q595" s="803" t="s">
        <v>213</v>
      </c>
      <c r="R595" s="83" t="s">
        <v>9247</v>
      </c>
      <c r="S595" s="83" t="s">
        <v>9248</v>
      </c>
      <c r="T595" s="83">
        <v>1.0</v>
      </c>
      <c r="U595" s="83" t="s">
        <v>381</v>
      </c>
      <c r="V595" s="83" t="s">
        <v>381</v>
      </c>
      <c r="X595" s="83" t="s">
        <v>101</v>
      </c>
      <c r="Y595" s="83"/>
      <c r="Z595" s="74"/>
      <c r="AA595" s="166" t="s">
        <v>283</v>
      </c>
      <c r="AB595" s="76" t="s">
        <v>392</v>
      </c>
      <c r="AC595" s="83"/>
      <c r="AD595" s="76"/>
      <c r="AE595" s="760" t="s">
        <v>3428</v>
      </c>
      <c r="AF595" s="88"/>
    </row>
    <row r="596" ht="22.5" customHeight="1">
      <c r="A596" s="76" t="s">
        <v>9941</v>
      </c>
      <c r="B596" s="856">
        <v>46093.0</v>
      </c>
      <c r="C596" s="76" t="s">
        <v>9213</v>
      </c>
      <c r="D596" s="76" t="s">
        <v>83</v>
      </c>
      <c r="E596" s="76" t="s">
        <v>125</v>
      </c>
      <c r="F596" s="76">
        <v>592.0</v>
      </c>
      <c r="G596" s="78">
        <v>46085.0</v>
      </c>
      <c r="H596" s="806">
        <v>9150.0</v>
      </c>
      <c r="I596" s="806" t="s">
        <v>3878</v>
      </c>
      <c r="J596" s="807" t="s">
        <v>3891</v>
      </c>
      <c r="K596" s="807" t="s">
        <v>3880</v>
      </c>
      <c r="L596" s="809" t="s">
        <v>3880</v>
      </c>
      <c r="M596" s="806" t="s">
        <v>3881</v>
      </c>
      <c r="N596" s="806" t="s">
        <v>3881</v>
      </c>
      <c r="O596" s="888">
        <v>45708.0</v>
      </c>
      <c r="P596" s="889">
        <v>45834.0</v>
      </c>
      <c r="Q596" s="803" t="s">
        <v>278</v>
      </c>
      <c r="R596" s="83" t="s">
        <v>9247</v>
      </c>
      <c r="S596" s="83" t="s">
        <v>9248</v>
      </c>
      <c r="T596" s="83">
        <v>1.0</v>
      </c>
      <c r="U596" s="83" t="s">
        <v>126</v>
      </c>
      <c r="V596" s="83" t="s">
        <v>145</v>
      </c>
      <c r="X596" s="83" t="s">
        <v>101</v>
      </c>
      <c r="Y596" s="83"/>
      <c r="Z596" s="74"/>
      <c r="AA596" s="166" t="s">
        <v>131</v>
      </c>
      <c r="AB596" s="76"/>
      <c r="AC596" s="83"/>
      <c r="AD596" s="76"/>
      <c r="AE596" s="760"/>
      <c r="AF596" s="88"/>
    </row>
    <row r="597" ht="22.5" customHeight="1">
      <c r="A597" s="76" t="s">
        <v>9941</v>
      </c>
      <c r="B597" s="856">
        <v>46093.0</v>
      </c>
      <c r="C597" s="76" t="s">
        <v>9213</v>
      </c>
      <c r="D597" s="76" t="s">
        <v>83</v>
      </c>
      <c r="E597" s="76" t="s">
        <v>125</v>
      </c>
      <c r="F597" s="76">
        <v>593.0</v>
      </c>
      <c r="G597" s="78">
        <v>46085.0</v>
      </c>
      <c r="H597" s="806">
        <v>9151.0</v>
      </c>
      <c r="I597" s="806" t="s">
        <v>7386</v>
      </c>
      <c r="J597" s="807" t="s">
        <v>7387</v>
      </c>
      <c r="K597" s="807" t="s">
        <v>7388</v>
      </c>
      <c r="L597" s="809" t="s">
        <v>7388</v>
      </c>
      <c r="M597" s="806" t="s">
        <v>7389</v>
      </c>
      <c r="N597" s="806" t="s">
        <v>7390</v>
      </c>
      <c r="O597" s="888">
        <v>45708.0</v>
      </c>
      <c r="P597" s="889">
        <v>45834.0</v>
      </c>
      <c r="Q597" s="803" t="s">
        <v>124</v>
      </c>
      <c r="R597" s="83" t="s">
        <v>9247</v>
      </c>
      <c r="S597" s="83" t="s">
        <v>9248</v>
      </c>
      <c r="T597" s="83">
        <v>1.0</v>
      </c>
      <c r="U597" s="83" t="s">
        <v>251</v>
      </c>
      <c r="V597" s="83" t="s">
        <v>145</v>
      </c>
      <c r="X597" s="83" t="s">
        <v>101</v>
      </c>
      <c r="Y597" s="83"/>
      <c r="Z597" s="74"/>
      <c r="AA597" s="166" t="s">
        <v>131</v>
      </c>
      <c r="AB597" s="76"/>
      <c r="AC597" s="83"/>
      <c r="AD597" s="76"/>
      <c r="AE597" s="760"/>
      <c r="AF597" s="88"/>
    </row>
    <row r="598" ht="22.5" customHeight="1">
      <c r="A598" s="76" t="s">
        <v>9941</v>
      </c>
      <c r="B598" s="856">
        <v>46093.0</v>
      </c>
      <c r="C598" s="76" t="s">
        <v>9213</v>
      </c>
      <c r="D598" s="76" t="s">
        <v>83</v>
      </c>
      <c r="E598" s="76" t="s">
        <v>125</v>
      </c>
      <c r="F598" s="76">
        <v>594.0</v>
      </c>
      <c r="G598" s="78">
        <v>46085.0</v>
      </c>
      <c r="H598" s="806">
        <v>9155.0</v>
      </c>
      <c r="I598" s="806" t="s">
        <v>7398</v>
      </c>
      <c r="J598" s="807" t="s">
        <v>7399</v>
      </c>
      <c r="K598" s="807" t="s">
        <v>7400</v>
      </c>
      <c r="L598" s="809" t="s">
        <v>7400</v>
      </c>
      <c r="M598" s="813"/>
      <c r="N598" s="806" t="s">
        <v>7403</v>
      </c>
      <c r="O598" s="888">
        <v>45709.0</v>
      </c>
      <c r="P598" s="889">
        <v>46199.0</v>
      </c>
      <c r="Q598" s="803" t="s">
        <v>124</v>
      </c>
      <c r="R598" s="83" t="s">
        <v>9247</v>
      </c>
      <c r="S598" s="83" t="s">
        <v>9248</v>
      </c>
      <c r="T598" s="83">
        <v>1.0</v>
      </c>
      <c r="U598" s="83" t="s">
        <v>251</v>
      </c>
      <c r="V598" s="83" t="s">
        <v>127</v>
      </c>
      <c r="X598" s="83" t="s">
        <v>128</v>
      </c>
      <c r="Y598" s="83"/>
      <c r="Z598" s="74"/>
      <c r="AA598" s="166" t="s">
        <v>131</v>
      </c>
      <c r="AB598" s="76"/>
      <c r="AC598" s="83"/>
      <c r="AD598" s="76"/>
      <c r="AE598" s="760" t="s">
        <v>533</v>
      </c>
      <c r="AF598" s="88"/>
    </row>
    <row r="599" ht="22.5" customHeight="1">
      <c r="A599" s="76" t="s">
        <v>9941</v>
      </c>
      <c r="B599" s="856">
        <v>46093.0</v>
      </c>
      <c r="C599" s="76" t="s">
        <v>9213</v>
      </c>
      <c r="D599" s="76" t="s">
        <v>83</v>
      </c>
      <c r="E599" s="76" t="s">
        <v>125</v>
      </c>
      <c r="F599" s="76">
        <v>595.0</v>
      </c>
      <c r="G599" s="78">
        <v>46085.0</v>
      </c>
      <c r="H599" s="806">
        <v>9160.0</v>
      </c>
      <c r="I599" s="806" t="s">
        <v>11637</v>
      </c>
      <c r="J599" s="807" t="s">
        <v>11638</v>
      </c>
      <c r="K599" s="807" t="s">
        <v>4185</v>
      </c>
      <c r="L599" s="809" t="s">
        <v>4185</v>
      </c>
      <c r="M599" s="806" t="s">
        <v>11639</v>
      </c>
      <c r="N599" s="806" t="s">
        <v>11640</v>
      </c>
      <c r="O599" s="888">
        <v>45709.0</v>
      </c>
      <c r="P599" s="889">
        <v>46199.0</v>
      </c>
      <c r="Q599" s="803" t="s">
        <v>625</v>
      </c>
      <c r="R599" s="83" t="s">
        <v>9247</v>
      </c>
      <c r="S599" s="83" t="s">
        <v>9248</v>
      </c>
      <c r="T599" s="83">
        <v>1.0</v>
      </c>
      <c r="U599" s="83" t="s">
        <v>251</v>
      </c>
      <c r="V599" s="83" t="s">
        <v>195</v>
      </c>
      <c r="X599" s="83" t="s">
        <v>128</v>
      </c>
      <c r="Y599" s="83"/>
      <c r="Z599" s="74"/>
      <c r="AA599" s="166" t="s">
        <v>131</v>
      </c>
      <c r="AB599" s="76"/>
      <c r="AC599" s="83"/>
      <c r="AD599" s="76"/>
      <c r="AE599" s="760"/>
      <c r="AF599" s="88"/>
    </row>
    <row r="600" ht="22.5" customHeight="1">
      <c r="A600" s="76" t="s">
        <v>9941</v>
      </c>
      <c r="B600" s="856">
        <v>46093.0</v>
      </c>
      <c r="C600" s="76" t="s">
        <v>9213</v>
      </c>
      <c r="D600" s="76" t="s">
        <v>83</v>
      </c>
      <c r="E600" s="76" t="s">
        <v>125</v>
      </c>
      <c r="F600" s="76">
        <v>596.0</v>
      </c>
      <c r="G600" s="78">
        <v>46085.0</v>
      </c>
      <c r="H600" s="806">
        <v>9162.0</v>
      </c>
      <c r="I600" s="806" t="s">
        <v>11641</v>
      </c>
      <c r="J600" s="807" t="s">
        <v>11642</v>
      </c>
      <c r="K600" s="807" t="s">
        <v>11643</v>
      </c>
      <c r="L600" s="809" t="s">
        <v>11643</v>
      </c>
      <c r="M600" s="806" t="s">
        <v>11644</v>
      </c>
      <c r="N600" s="806" t="s">
        <v>11644</v>
      </c>
      <c r="O600" s="888">
        <v>45709.0</v>
      </c>
      <c r="P600" s="889">
        <v>46199.0</v>
      </c>
      <c r="Q600" s="803" t="s">
        <v>213</v>
      </c>
      <c r="R600" s="83" t="s">
        <v>9247</v>
      </c>
      <c r="S600" s="83" t="s">
        <v>9248</v>
      </c>
      <c r="T600" s="83">
        <v>1.0</v>
      </c>
      <c r="U600" s="83" t="s">
        <v>251</v>
      </c>
      <c r="V600" s="83" t="s">
        <v>145</v>
      </c>
      <c r="X600" s="83" t="s">
        <v>101</v>
      </c>
      <c r="Y600" s="83"/>
      <c r="Z600" s="74"/>
      <c r="AA600" s="166" t="s">
        <v>131</v>
      </c>
      <c r="AB600" s="76"/>
      <c r="AC600" s="83"/>
      <c r="AD600" s="76"/>
      <c r="AE600" s="760"/>
      <c r="AF600" s="88"/>
    </row>
    <row r="601" ht="22.5" customHeight="1">
      <c r="A601" s="76"/>
      <c r="B601" s="856"/>
      <c r="C601" s="76"/>
      <c r="D601" s="76"/>
      <c r="E601" s="76"/>
      <c r="F601" s="76">
        <v>597.0</v>
      </c>
      <c r="G601" s="76"/>
      <c r="H601" s="481"/>
      <c r="I601" s="485"/>
      <c r="J601" s="874"/>
      <c r="K601" s="874"/>
      <c r="L601" s="475"/>
      <c r="M601" s="481"/>
      <c r="N601" s="481"/>
      <c r="O601" s="481"/>
      <c r="P601" s="837"/>
      <c r="Q601" s="803"/>
      <c r="R601" s="83"/>
      <c r="S601" s="83"/>
      <c r="T601" s="83"/>
      <c r="U601" s="83"/>
      <c r="V601" s="83"/>
      <c r="X601" s="83"/>
      <c r="Y601" s="83"/>
      <c r="Z601" s="74"/>
      <c r="AA601" s="166"/>
      <c r="AB601" s="76"/>
      <c r="AC601" s="83"/>
      <c r="AD601" s="76"/>
      <c r="AE601" s="760"/>
      <c r="AF601" s="88"/>
    </row>
    <row r="602" ht="22.5" customHeight="1">
      <c r="A602" s="76"/>
      <c r="B602" s="856"/>
      <c r="C602" s="76"/>
      <c r="D602" s="76"/>
      <c r="E602" s="76"/>
      <c r="F602" s="76">
        <v>598.0</v>
      </c>
      <c r="G602" s="76"/>
      <c r="H602" s="481"/>
      <c r="I602" s="485"/>
      <c r="J602" s="874"/>
      <c r="K602" s="874"/>
      <c r="L602" s="475"/>
      <c r="M602" s="481"/>
      <c r="N602" s="481"/>
      <c r="O602" s="481"/>
      <c r="P602" s="852"/>
      <c r="Q602" s="803"/>
      <c r="R602" s="83"/>
      <c r="S602" s="83"/>
      <c r="T602" s="83"/>
      <c r="U602" s="83"/>
      <c r="V602" s="83"/>
      <c r="X602" s="83"/>
      <c r="Y602" s="83"/>
      <c r="Z602" s="74"/>
      <c r="AA602" s="166"/>
      <c r="AB602" s="76"/>
      <c r="AC602" s="83"/>
      <c r="AD602" s="76"/>
      <c r="AE602" s="760"/>
      <c r="AF602" s="88"/>
    </row>
    <row r="603" ht="22.5" customHeight="1">
      <c r="A603" s="76"/>
      <c r="B603" s="856"/>
      <c r="C603" s="76"/>
      <c r="D603" s="76"/>
      <c r="E603" s="76"/>
      <c r="F603" s="76">
        <v>599.0</v>
      </c>
      <c r="G603" s="76"/>
      <c r="H603" s="481"/>
      <c r="I603" s="485"/>
      <c r="J603" s="874"/>
      <c r="K603" s="874"/>
      <c r="L603" s="475"/>
      <c r="M603" s="481"/>
      <c r="N603" s="481"/>
      <c r="O603" s="481"/>
      <c r="P603" s="852"/>
      <c r="Q603" s="803"/>
      <c r="R603" s="83"/>
      <c r="S603" s="83"/>
      <c r="T603" s="83"/>
      <c r="U603" s="83"/>
      <c r="V603" s="83"/>
      <c r="X603" s="83"/>
      <c r="Y603" s="83"/>
      <c r="Z603" s="74"/>
      <c r="AA603" s="166"/>
      <c r="AB603" s="76"/>
      <c r="AC603" s="83"/>
      <c r="AD603" s="76"/>
      <c r="AE603" s="760"/>
      <c r="AF603" s="88"/>
    </row>
    <row r="604" ht="22.5" customHeight="1">
      <c r="A604" s="76"/>
      <c r="B604" s="856"/>
      <c r="C604" s="76"/>
      <c r="D604" s="76"/>
      <c r="E604" s="76"/>
      <c r="F604" s="76">
        <v>600.0</v>
      </c>
      <c r="G604" s="76"/>
      <c r="H604" s="481"/>
      <c r="I604" s="485"/>
      <c r="J604" s="874"/>
      <c r="K604" s="874"/>
      <c r="L604" s="475"/>
      <c r="M604" s="481"/>
      <c r="N604" s="481"/>
      <c r="O604" s="481"/>
      <c r="P604" s="852"/>
      <c r="Q604" s="803"/>
      <c r="R604" s="83"/>
      <c r="S604" s="83"/>
      <c r="T604" s="83"/>
      <c r="U604" s="83"/>
      <c r="V604" s="83"/>
      <c r="X604" s="83"/>
      <c r="Y604" s="83"/>
      <c r="Z604" s="74"/>
      <c r="AA604" s="166"/>
      <c r="AB604" s="76"/>
      <c r="AC604" s="83"/>
      <c r="AD604" s="76"/>
      <c r="AE604" s="760"/>
      <c r="AF604" s="88"/>
    </row>
    <row r="605" ht="22.5" customHeight="1">
      <c r="A605" s="76"/>
      <c r="B605" s="856"/>
      <c r="C605" s="76"/>
      <c r="D605" s="76"/>
      <c r="E605" s="76"/>
      <c r="F605" s="76"/>
      <c r="G605" s="78"/>
      <c r="H605" s="481"/>
      <c r="I605" s="485"/>
      <c r="J605" s="874"/>
      <c r="K605" s="874"/>
      <c r="L605" s="475"/>
      <c r="M605" s="481"/>
      <c r="N605" s="481"/>
      <c r="O605" s="481"/>
      <c r="P605" s="852"/>
      <c r="Q605" s="803"/>
      <c r="R605" s="83"/>
      <c r="S605" s="83"/>
      <c r="T605" s="83"/>
      <c r="U605" s="83"/>
      <c r="V605" s="83"/>
      <c r="X605" s="83"/>
      <c r="Y605" s="83"/>
      <c r="Z605" s="74"/>
      <c r="AA605" s="166"/>
      <c r="AB605" s="76"/>
      <c r="AC605" s="83"/>
      <c r="AD605" s="76"/>
      <c r="AE605" s="760"/>
      <c r="AF605" s="88"/>
    </row>
  </sheetData>
  <customSheetViews>
    <customSheetView guid="{38EF2163-8F97-4027-B079-F0073FB7CA69}" filter="1" showAutoFilter="1">
      <autoFilter ref="$D$4:$T$72"/>
    </customSheetView>
    <customSheetView guid="{E07E86E7-9C06-47CB-AC74-F13915F95641}" filter="1" showAutoFilter="1">
      <autoFilter ref="$D$4:$AF$72"/>
    </customSheetView>
    <customSheetView guid="{26654DB3-0FF3-4C5F-BD25-90CB92173C67}" filter="1" showAutoFilter="1">
      <autoFilter ref="$D$4:$T$72"/>
    </customSheetView>
    <customSheetView guid="{23CB7878-868B-4E76-8109-0DF22C1D89BC}" filter="1" showAutoFilter="1">
      <autoFilter ref="$D$4:$T$72"/>
    </customSheetView>
    <customSheetView guid="{6C88D62D-6B0D-4755-BDB5-AF5190EDEAB8}" filter="1" showAutoFilter="1">
      <autoFilter ref="$D$4:$T$72"/>
    </customSheetView>
    <customSheetView guid="{43B698CB-0DF2-4C06-8838-7EFF9BEC890F}" filter="1" showAutoFilter="1">
      <autoFilter ref="$D$4:$AF$72">
        <filterColumn colId="24">
          <filters/>
        </filterColumn>
      </autoFilter>
    </customSheetView>
    <customSheetView guid="{83F949F5-7FC3-45DD-B67F-7FAE47132FFB}" filter="1" showAutoFilter="1">
      <autoFilter ref="$D$4:$AF$72">
        <filterColumn colId="1">
          <filters>
            <filter val="Februari"/>
            <filter val="Januari"/>
          </filters>
        </filterColumn>
        <filterColumn colId="24">
          <filters/>
        </filterColumn>
      </autoFilter>
    </customSheetView>
    <customSheetView guid="{3EC51F52-E7CD-492A-BE72-927E4CB7891D}" filter="1" showAutoFilter="1">
      <autoFilter ref="$D$4:$T$72">
        <filterColumn colId="1">
          <filters>
            <filter val="Februari"/>
            <filter val="Januari"/>
          </filters>
        </filterColumn>
      </autoFilter>
    </customSheetView>
    <customSheetView guid="{1B9D0821-FF5D-47C6-BD8E-2BBA7D06D488}" filter="1" showAutoFilter="1">
      <autoFilter ref="$D$4:$T$72">
        <filterColumn colId="1">
          <filters/>
        </filterColumn>
      </autoFilter>
    </customSheetView>
  </customSheetViews>
  <conditionalFormatting sqref="AD12">
    <cfRule type="notContainsBlanks" dxfId="3" priority="1">
      <formula>LEN(TRIM(AD12))&gt;0</formula>
    </cfRule>
  </conditionalFormatting>
  <dataValidations>
    <dataValidation type="list" allowBlank="1" showErrorMessage="1" sqref="AC5:AC6 AC33 AC61:AC68 AC72:AC73 AC75 AC77:AC79 AC81 AC142 AC145 AC151 AC233:AC234 AC236 AC288 AC290 R5:R605">
      <formula1>"Basic,Business,Pro,Not Yet"</formula1>
    </dataValidation>
    <dataValidation type="list" allowBlank="1" showErrorMessage="1" sqref="X5:X605">
      <formula1>"VALID,INVALID"</formula1>
    </dataValidation>
    <dataValidation type="list" allowBlank="1" showErrorMessage="1" sqref="AB5:AB605">
      <formula1>"Instagram,Facebook,Tiktok,Mitra,Playstore"</formula1>
    </dataValidation>
    <dataValidation type="list" allowBlank="1" showErrorMessage="1" sqref="Y5:Y605">
      <formula1>"YES,NOT"</formula1>
    </dataValidation>
    <dataValidation type="list" allowBlank="1" showErrorMessage="1" sqref="A5:A605">
      <formula1>"ADM,CMO,BGC"</formula1>
    </dataValidation>
    <dataValidation type="list" allowBlank="1" showErrorMessage="1" sqref="C5:C605">
      <formula1>"LIDYA"</formula1>
    </dataValidation>
    <dataValidation type="list" allowBlank="1" showErrorMessage="1" sqref="AF5:AF605">
      <formula1>"Audit 1 (I),Audit 1 (B),Audit 2 (I),Audit 2 (B),Audit 3 (I),Audit 3 (B),Audit 4 (i),Audit 4 (B),Audit 5 (i),Audit 6 (i),Audit 7 (i),Audit 8 (i)"</formula1>
    </dataValidation>
    <dataValidation type="list" allowBlank="1" showErrorMessage="1" sqref="AC7:AC32 AC34:AC60 AC69:AC71 AC74 AC76 AC80 AC82:AC141 AC143:AC144 AC146:AC150 AC152:AC232 AC235 AC237:AC287 AC289 AC291:AC605">
      <formula1>"Basic,Business,Pro,Not yet"</formula1>
    </dataValidation>
    <dataValidation type="list" allowBlank="1" showErrorMessage="1" sqref="V5:V605">
      <formula1>"SENT,DELIVERED,ENGAGE,INTEREST,PROSPECT,UNINTEREST,NO CHAT"</formula1>
    </dataValidation>
    <dataValidation type="list" allowBlank="1" showErrorMessage="1" sqref="S5:S605">
      <formula1>"Exist,New,Mitra,Takeover,Unsubscribe,Trial"</formula1>
    </dataValidation>
    <dataValidation type="list" allowBlank="1" showErrorMessage="1" sqref="T5:T605">
      <formula1>"0,1,2,3"</formula1>
    </dataValidation>
    <dataValidation type="list" allowBlank="1" showErrorMessage="1" sqref="U5:U605">
      <formula1>"CONTACTED,CONNECTED,ENGAGE,INTEREST,PROSPECT,UNINTEREST,NO CALL"</formula1>
    </dataValidation>
    <dataValidation type="list" allowBlank="1" showErrorMessage="1" sqref="AA5:AA605">
      <formula1>"(0) Pakai Aplikasi Lain,(0) Harga Tidak Sesuai,(0) Nomor Diblokir,(0) Fitur Tidak Sesuai,(0) Tidak Merespon,(0) Data Employee dan Trial ,(1) Usaha Baru Mulai,(1) Incoming,(2) Trial, Demo, Interaktif,(3) Berlangganan,(1) Rencana buka laundry , (0) Tidak ja"&amp;"di buka laundry"</formula1>
    </dataValidation>
    <dataValidation type="custom" allowBlank="1" showDropDown="1" showErrorMessage="1" sqref="P5 O6:P6 P7:P14 P21 B5:B36 P27:P45 B38:B61 P51:P63 O72:O76 O77:P82 Z83 O86:P87 Z88 O92:P93 P95:P99 Z99 B64:B100 O100:P138 P139:P145 B121:B151 P148:P154 P159 P164:P169 O170:P229 O231:P232 Z231:Z232 O233 P235:P236 O238:P286 Z238:Z286 P287:P289 Z291 O291:P292 O293 P294 G5:G600 B229:B605 G605 O295:P605 Z307:Z605">
      <formula1>OR(NOT(ISERROR(DATEVALUE(B5))), AND(ISNUMBER(B5), LEFT(CELL("format", B5))="D"))</formula1>
    </dataValidation>
  </dataValidations>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7.25"/>
    <col customWidth="1" min="2" max="2" width="7.75"/>
    <col customWidth="1" min="3" max="3" width="5.63"/>
    <col customWidth="1" min="4" max="4" width="10.88"/>
    <col customWidth="1" min="5" max="6" width="6.63"/>
    <col customWidth="1" min="7" max="7" width="6.38"/>
    <col customWidth="1" min="8" max="8" width="10.0"/>
    <col customWidth="1" min="9" max="9" width="9.75"/>
    <col customWidth="1" min="10" max="11" width="8.38"/>
    <col customWidth="1" min="12" max="12" width="22.38"/>
    <col customWidth="1" min="13" max="13" width="22.13"/>
    <col customWidth="1" min="14" max="14" width="21.25"/>
    <col customWidth="1" min="15" max="15" width="13.5"/>
    <col customWidth="1" min="16" max="16" width="12.88"/>
    <col customWidth="1" min="17" max="17" width="10.0"/>
    <col customWidth="1" min="18" max="18" width="10.25"/>
    <col customWidth="1" min="19" max="19" width="13.13"/>
    <col customWidth="1" min="20" max="20" width="6.5"/>
    <col customWidth="1" min="21" max="21" width="17.63"/>
    <col customWidth="1" min="22" max="22" width="11.13"/>
    <col customWidth="1" min="23" max="23" width="16.0"/>
    <col customWidth="1" hidden="1" min="24" max="24" width="12.75"/>
  </cols>
  <sheetData>
    <row r="1">
      <c r="A1" s="18" t="s">
        <v>16</v>
      </c>
    </row>
    <row r="2" ht="21.0" customHeight="1">
      <c r="A2" s="20" t="s">
        <v>18</v>
      </c>
    </row>
    <row r="3" ht="21.0" customHeight="1">
      <c r="A3" s="37" t="s">
        <v>25</v>
      </c>
    </row>
    <row r="4" ht="46.5" customHeight="1">
      <c r="A4" s="890" t="s">
        <v>46</v>
      </c>
      <c r="B4" s="891" t="s">
        <v>48</v>
      </c>
      <c r="C4" s="890" t="s">
        <v>50</v>
      </c>
      <c r="D4" s="892" t="s">
        <v>12400</v>
      </c>
      <c r="E4" s="168" t="s">
        <v>12401</v>
      </c>
      <c r="F4" s="168" t="s">
        <v>12402</v>
      </c>
      <c r="G4" s="607" t="s">
        <v>40</v>
      </c>
      <c r="H4" s="168" t="s">
        <v>12403</v>
      </c>
      <c r="I4" s="893" t="s">
        <v>12404</v>
      </c>
      <c r="J4" s="780" t="s">
        <v>57</v>
      </c>
      <c r="K4" s="780" t="s">
        <v>58</v>
      </c>
      <c r="L4" s="781" t="s">
        <v>59</v>
      </c>
      <c r="M4" s="781" t="s">
        <v>60</v>
      </c>
      <c r="N4" s="734" t="s">
        <v>61</v>
      </c>
      <c r="O4" s="734" t="s">
        <v>62</v>
      </c>
      <c r="P4" s="734" t="s">
        <v>63</v>
      </c>
      <c r="Q4" s="894" t="s">
        <v>65</v>
      </c>
      <c r="R4" s="895" t="s">
        <v>66</v>
      </c>
      <c r="S4" s="49" t="s">
        <v>1717</v>
      </c>
      <c r="T4" s="49" t="s">
        <v>69</v>
      </c>
      <c r="U4" s="896" t="s">
        <v>73</v>
      </c>
      <c r="V4" s="168" t="s">
        <v>67</v>
      </c>
      <c r="W4" s="897" t="s">
        <v>74</v>
      </c>
      <c r="X4" s="890" t="s">
        <v>79</v>
      </c>
    </row>
    <row r="5" ht="22.5" customHeight="1">
      <c r="A5" s="91" t="s">
        <v>83</v>
      </c>
      <c r="B5" s="76" t="s">
        <v>104</v>
      </c>
      <c r="C5" s="76" t="s">
        <v>149</v>
      </c>
      <c r="D5" s="178">
        <v>46056.0</v>
      </c>
      <c r="E5" s="179">
        <f>COUNTIFS('Call&amp;Chat-Lidya (LAMA)'!$E$3:$E$1011,K5,'Call&amp;Chat-Lidya (LAMA)'!$I$3:$I$1011,"*Chat*")</f>
        <v>5</v>
      </c>
      <c r="F5" s="179">
        <f>COUNTIFS('Call&amp;Chat-Lidya (LAMA)'!$E$3:$E$1011,K5,'Call&amp;Chat-Lidya (LAMA)'!$I$3:$I$1011,"*Call*")</f>
        <v>4</v>
      </c>
      <c r="G5" s="898">
        <f>COUNTIF('Call&amp;Chat-Lidya (LAMA)'!$E$1:$E$1011,K5)</f>
        <v>7</v>
      </c>
      <c r="H5" s="78">
        <v>46069.0</v>
      </c>
      <c r="I5" s="96" t="s">
        <v>509</v>
      </c>
      <c r="J5" s="76" t="s">
        <v>362</v>
      </c>
      <c r="K5" s="76" t="s">
        <v>2490</v>
      </c>
      <c r="L5" s="88" t="s">
        <v>2492</v>
      </c>
      <c r="M5" s="96" t="s">
        <v>2496</v>
      </c>
      <c r="N5" s="96" t="s">
        <v>2496</v>
      </c>
      <c r="O5" s="76" t="s">
        <v>2497</v>
      </c>
      <c r="P5" s="76" t="s">
        <v>2497</v>
      </c>
      <c r="Q5" s="74">
        <v>46055.0</v>
      </c>
      <c r="R5" s="74">
        <v>46069.0</v>
      </c>
      <c r="S5" s="166" t="s">
        <v>396</v>
      </c>
      <c r="T5" s="96">
        <v>3.0</v>
      </c>
      <c r="U5" s="83" t="s">
        <v>105</v>
      </c>
      <c r="V5" s="76" t="s">
        <v>539</v>
      </c>
      <c r="W5" s="788" t="s">
        <v>509</v>
      </c>
      <c r="X5" s="88"/>
    </row>
    <row r="6" ht="22.5" customHeight="1">
      <c r="A6" s="91" t="s">
        <v>83</v>
      </c>
      <c r="B6" s="91" t="s">
        <v>104</v>
      </c>
      <c r="C6" s="76" t="s">
        <v>163</v>
      </c>
      <c r="D6" s="178">
        <v>46056.0</v>
      </c>
      <c r="E6" s="179">
        <f>COUNTIFS('Call&amp;Chat-Lidya (LAMA)'!$E$3:$E$1011,K6,'Call&amp;Chat-Lidya (LAMA)'!$I$3:$I$1011,"*Chat*")</f>
        <v>7</v>
      </c>
      <c r="F6" s="179">
        <f>COUNTIFS('Call&amp;Chat-Lidya (LAMA)'!$E$3:$E$1011,K6,'Call&amp;Chat-Lidya (LAMA)'!$I$3:$I$1011,"*Call*")</f>
        <v>6</v>
      </c>
      <c r="G6" s="898">
        <f>COUNTIF('Call&amp;Chat-Lidya (LAMA)'!$E$1:$E$1011,K6)</f>
        <v>8</v>
      </c>
      <c r="H6" s="78">
        <v>46071.0</v>
      </c>
      <c r="I6" s="96" t="s">
        <v>509</v>
      </c>
      <c r="J6" s="91" t="s">
        <v>3426</v>
      </c>
      <c r="K6" s="91" t="s">
        <v>2500</v>
      </c>
      <c r="L6" s="97" t="s">
        <v>2501</v>
      </c>
      <c r="M6" s="193" t="s">
        <v>2503</v>
      </c>
      <c r="N6" s="313" t="s">
        <v>2503</v>
      </c>
      <c r="O6" s="91" t="s">
        <v>2506</v>
      </c>
      <c r="P6" s="91" t="s">
        <v>2506</v>
      </c>
      <c r="Q6" s="176">
        <v>46055.0</v>
      </c>
      <c r="R6" s="74">
        <v>46069.0</v>
      </c>
      <c r="S6" s="166" t="s">
        <v>396</v>
      </c>
      <c r="T6" s="96">
        <v>3.0</v>
      </c>
      <c r="U6" s="83" t="s">
        <v>105</v>
      </c>
      <c r="V6" s="76" t="s">
        <v>124</v>
      </c>
      <c r="W6" s="788" t="s">
        <v>509</v>
      </c>
      <c r="X6" s="459"/>
    </row>
    <row r="7" ht="22.5" customHeight="1">
      <c r="A7" s="91" t="s">
        <v>83</v>
      </c>
      <c r="B7" s="91" t="s">
        <v>104</v>
      </c>
      <c r="C7" s="76" t="s">
        <v>202</v>
      </c>
      <c r="D7" s="178">
        <v>46057.0</v>
      </c>
      <c r="E7" s="179">
        <f>COUNTIFS('Call&amp;Chat-Lidya (LAMA)'!$E$3:$E$1011,K7,'Call&amp;Chat-Lidya (LAMA)'!$I$3:$I$1011,"*Chat*")</f>
        <v>6</v>
      </c>
      <c r="F7" s="179">
        <f>COUNTIFS('Call&amp;Chat-Lidya (LAMA)'!$E$3:$E$1011,K7,'Call&amp;Chat-Lidya (LAMA)'!$I$3:$I$1011,"*Call*")</f>
        <v>2</v>
      </c>
      <c r="G7" s="898">
        <f>COUNTIF('Call&amp;Chat-Lidya (LAMA)'!$E$1:$E$1011,K7)</f>
        <v>8</v>
      </c>
      <c r="H7" s="78">
        <v>46072.0</v>
      </c>
      <c r="I7" s="96" t="s">
        <v>12406</v>
      </c>
      <c r="J7" s="76" t="s">
        <v>1748</v>
      </c>
      <c r="K7" s="76" t="s">
        <v>1749</v>
      </c>
      <c r="L7" s="88" t="s">
        <v>1750</v>
      </c>
      <c r="M7" s="96" t="s">
        <v>1751</v>
      </c>
      <c r="N7" s="96" t="s">
        <v>1751</v>
      </c>
      <c r="O7" s="76" t="s">
        <v>1752</v>
      </c>
      <c r="P7" s="76" t="s">
        <v>1752</v>
      </c>
      <c r="Q7" s="74">
        <v>46056.0</v>
      </c>
      <c r="R7" s="74">
        <v>46070.0</v>
      </c>
      <c r="S7" s="166" t="s">
        <v>5379</v>
      </c>
      <c r="T7" s="83">
        <v>2.0</v>
      </c>
      <c r="U7" s="83" t="s">
        <v>341</v>
      </c>
      <c r="V7" s="76" t="s">
        <v>213</v>
      </c>
      <c r="W7" s="788" t="s">
        <v>509</v>
      </c>
      <c r="X7" s="97"/>
    </row>
    <row r="8" ht="22.5" customHeight="1">
      <c r="A8" s="91" t="s">
        <v>83</v>
      </c>
      <c r="B8" s="91" t="s">
        <v>104</v>
      </c>
      <c r="C8" s="76" t="s">
        <v>241</v>
      </c>
      <c r="D8" s="178">
        <v>46057.0</v>
      </c>
      <c r="E8" s="179">
        <f>COUNTIFS('Call&amp;Chat-Lidya (LAMA)'!$E$3:$E$1011,K8,'Call&amp;Chat-Lidya (LAMA)'!$I$3:$I$1011,"*Chat*")</f>
        <v>2</v>
      </c>
      <c r="F8" s="179">
        <f>COUNTIFS('Call&amp;Chat-Lidya (LAMA)'!$E$3:$E$1011,K8,'Call&amp;Chat-Lidya (LAMA)'!$I$3:$I$1011,"*Call*")</f>
        <v>3</v>
      </c>
      <c r="G8" s="898">
        <f>COUNTIF('Call&amp;Chat-Lidya (LAMA)'!$E$1:$E$1011,K8)</f>
        <v>4</v>
      </c>
      <c r="H8" s="78">
        <v>46072.0</v>
      </c>
      <c r="I8" s="96" t="s">
        <v>12406</v>
      </c>
      <c r="J8" s="76" t="s">
        <v>3685</v>
      </c>
      <c r="K8" s="104" t="s">
        <v>5510</v>
      </c>
      <c r="L8" s="88" t="s">
        <v>5512</v>
      </c>
      <c r="M8" s="96" t="s">
        <v>5514</v>
      </c>
      <c r="N8" s="96" t="s">
        <v>5514</v>
      </c>
      <c r="O8" s="76" t="s">
        <v>5516</v>
      </c>
      <c r="P8" s="76" t="s">
        <v>5516</v>
      </c>
      <c r="Q8" s="74">
        <v>46057.0</v>
      </c>
      <c r="R8" s="74">
        <v>46071.0</v>
      </c>
      <c r="S8" s="166" t="s">
        <v>5379</v>
      </c>
      <c r="T8" s="83">
        <v>1.0</v>
      </c>
      <c r="U8" s="83" t="s">
        <v>283</v>
      </c>
      <c r="V8" s="76" t="s">
        <v>124</v>
      </c>
      <c r="W8" s="788" t="s">
        <v>694</v>
      </c>
      <c r="X8" s="97"/>
    </row>
    <row r="9" ht="22.5" customHeight="1">
      <c r="A9" s="91" t="s">
        <v>83</v>
      </c>
      <c r="B9" s="91" t="s">
        <v>104</v>
      </c>
      <c r="C9" s="76" t="s">
        <v>270</v>
      </c>
      <c r="D9" s="178">
        <v>46058.0</v>
      </c>
      <c r="E9" s="179">
        <f>COUNTIFS('Call&amp;Chat-Lidya (LAMA)'!$E$3:$E$1011,K9,'Call&amp;Chat-Lidya (LAMA)'!$I$3:$I$1011,"*Chat*")</f>
        <v>6</v>
      </c>
      <c r="F9" s="179">
        <f>COUNTIFS('Call&amp;Chat-Lidya (LAMA)'!$E$3:$E$1011,K9,'Call&amp;Chat-Lidya (LAMA)'!$I$3:$I$1011,"*Call*")</f>
        <v>4</v>
      </c>
      <c r="G9" s="898">
        <f>COUNTIF('Call&amp;Chat-Lidya (LAMA)'!$E$1:$E$1011,K9)</f>
        <v>7</v>
      </c>
      <c r="H9" s="78">
        <v>46072.0</v>
      </c>
      <c r="I9" s="96" t="s">
        <v>12406</v>
      </c>
      <c r="J9" s="76" t="s">
        <v>9254</v>
      </c>
      <c r="K9" s="76" t="s">
        <v>5492</v>
      </c>
      <c r="L9" s="88" t="s">
        <v>5493</v>
      </c>
      <c r="M9" s="96" t="s">
        <v>5494</v>
      </c>
      <c r="N9" s="96" t="s">
        <v>5494</v>
      </c>
      <c r="O9" s="76" t="s">
        <v>5495</v>
      </c>
      <c r="P9" s="76" t="s">
        <v>9259</v>
      </c>
      <c r="Q9" s="74">
        <v>46058.0</v>
      </c>
      <c r="R9" s="74">
        <v>46072.0</v>
      </c>
      <c r="S9" s="166" t="s">
        <v>396</v>
      </c>
      <c r="T9" s="83">
        <v>0.0</v>
      </c>
      <c r="U9" s="83" t="s">
        <v>3435</v>
      </c>
      <c r="V9" s="76" t="s">
        <v>222</v>
      </c>
      <c r="W9" s="83"/>
      <c r="X9" s="97"/>
    </row>
    <row r="10" ht="22.5" customHeight="1">
      <c r="A10" s="91" t="s">
        <v>83</v>
      </c>
      <c r="B10" s="91" t="s">
        <v>104</v>
      </c>
      <c r="C10" s="76" t="s">
        <v>308</v>
      </c>
      <c r="D10" s="178">
        <v>46061.0</v>
      </c>
      <c r="E10" s="179">
        <f>COUNTIFS('Call&amp;Chat-Lidya (LAMA)'!$E$3:$E$1011,K10,'Call&amp;Chat-Lidya (LAMA)'!$I$3:$I$1011,"*Chat*")</f>
        <v>3</v>
      </c>
      <c r="F10" s="179">
        <f>COUNTIFS('Call&amp;Chat-Lidya (LAMA)'!$E$3:$E$1011,K10,'Call&amp;Chat-Lidya (LAMA)'!$I$3:$I$1011,"*Call*")</f>
        <v>3</v>
      </c>
      <c r="G10" s="898">
        <f>COUNTIF('Call&amp;Chat-Lidya (LAMA)'!$E$1:$E$1011,K10)</f>
        <v>5</v>
      </c>
      <c r="H10" s="78">
        <v>46072.0</v>
      </c>
      <c r="I10" s="96" t="s">
        <v>12406</v>
      </c>
      <c r="J10" s="76" t="s">
        <v>1661</v>
      </c>
      <c r="K10" s="76" t="s">
        <v>1662</v>
      </c>
      <c r="L10" s="88" t="s">
        <v>1663</v>
      </c>
      <c r="M10" s="96" t="s">
        <v>1664</v>
      </c>
      <c r="N10" s="96" t="s">
        <v>1664</v>
      </c>
      <c r="O10" s="76" t="s">
        <v>1667</v>
      </c>
      <c r="P10" s="91"/>
      <c r="Q10" s="74">
        <v>46061.0</v>
      </c>
      <c r="R10" s="74">
        <v>46075.0</v>
      </c>
      <c r="S10" s="166" t="s">
        <v>5379</v>
      </c>
      <c r="T10" s="83">
        <v>2.0</v>
      </c>
      <c r="U10" s="83" t="s">
        <v>131</v>
      </c>
      <c r="V10" s="76" t="s">
        <v>270</v>
      </c>
      <c r="W10" s="83"/>
      <c r="X10" s="97"/>
    </row>
    <row r="11" ht="22.5" customHeight="1">
      <c r="A11" s="91" t="s">
        <v>83</v>
      </c>
      <c r="B11" s="91" t="s">
        <v>104</v>
      </c>
      <c r="C11" s="76" t="s">
        <v>316</v>
      </c>
      <c r="D11" s="178">
        <v>46062.0</v>
      </c>
      <c r="E11" s="179">
        <f>COUNTIFS('Call&amp;Chat-Lidya (LAMA)'!$E$3:$E$1011,K11,'Call&amp;Chat-Lidya (LAMA)'!$I$3:$I$1011,"*Chat*")</f>
        <v>3</v>
      </c>
      <c r="F11" s="179">
        <f>COUNTIFS('Call&amp;Chat-Lidya (LAMA)'!$E$3:$E$1011,K11,'Call&amp;Chat-Lidya (LAMA)'!$I$3:$I$1011,"*Call*")</f>
        <v>3</v>
      </c>
      <c r="G11" s="898">
        <f>COUNTIF('Call&amp;Chat-Lidya (LAMA)'!$E$1:$E$1011,K11)</f>
        <v>4</v>
      </c>
      <c r="H11" s="78">
        <v>46072.0</v>
      </c>
      <c r="I11" s="96" t="s">
        <v>12406</v>
      </c>
      <c r="J11" s="76" t="s">
        <v>1038</v>
      </c>
      <c r="K11" s="76" t="s">
        <v>1039</v>
      </c>
      <c r="L11" s="88" t="s">
        <v>1040</v>
      </c>
      <c r="M11" s="96" t="s">
        <v>1041</v>
      </c>
      <c r="N11" s="96" t="s">
        <v>1041</v>
      </c>
      <c r="O11" s="76" t="s">
        <v>1042</v>
      </c>
      <c r="P11" s="76" t="s">
        <v>1042</v>
      </c>
      <c r="Q11" s="74">
        <v>46061.0</v>
      </c>
      <c r="R11" s="74">
        <v>46075.0</v>
      </c>
      <c r="S11" s="166" t="s">
        <v>5379</v>
      </c>
      <c r="T11" s="83">
        <v>1.0</v>
      </c>
      <c r="U11" s="83" t="s">
        <v>1043</v>
      </c>
      <c r="V11" s="76" t="s">
        <v>124</v>
      </c>
      <c r="W11" s="788" t="s">
        <v>694</v>
      </c>
      <c r="X11" s="97"/>
    </row>
    <row r="12" ht="22.5" customHeight="1">
      <c r="A12" s="91" t="s">
        <v>83</v>
      </c>
      <c r="B12" s="91" t="s">
        <v>104</v>
      </c>
      <c r="C12" s="76" t="s">
        <v>315</v>
      </c>
      <c r="D12" s="178">
        <v>46062.0</v>
      </c>
      <c r="E12" s="179">
        <f>COUNTIFS('Call&amp;Chat-Lidya (LAMA)'!$E$3:$E$1011,K12,'Call&amp;Chat-Lidya (LAMA)'!$I$3:$I$1011,"*Chat*")</f>
        <v>4</v>
      </c>
      <c r="F12" s="179">
        <f>COUNTIFS('Call&amp;Chat-Lidya (LAMA)'!$E$3:$E$1011,K12,'Call&amp;Chat-Lidya (LAMA)'!$I$3:$I$1011,"*Call*")</f>
        <v>3</v>
      </c>
      <c r="G12" s="898">
        <f>COUNTIF('Call&amp;Chat-Lidya (LAMA)'!$E$1:$E$1011,K12)</f>
        <v>4</v>
      </c>
      <c r="H12" s="78">
        <v>46072.0</v>
      </c>
      <c r="I12" s="96" t="s">
        <v>12406</v>
      </c>
      <c r="J12" s="76" t="s">
        <v>9271</v>
      </c>
      <c r="K12" s="76" t="s">
        <v>5652</v>
      </c>
      <c r="L12" s="88" t="s">
        <v>5653</v>
      </c>
      <c r="M12" s="96" t="s">
        <v>5654</v>
      </c>
      <c r="N12" s="96" t="s">
        <v>5654</v>
      </c>
      <c r="O12" s="91" t="s">
        <v>5655</v>
      </c>
      <c r="P12" s="91" t="s">
        <v>5655</v>
      </c>
      <c r="Q12" s="176">
        <v>46062.0</v>
      </c>
      <c r="R12" s="74">
        <v>46076.0</v>
      </c>
      <c r="S12" s="166" t="s">
        <v>5379</v>
      </c>
      <c r="T12" s="83">
        <v>1.0</v>
      </c>
      <c r="U12" s="83" t="s">
        <v>131</v>
      </c>
      <c r="V12" s="76" t="s">
        <v>124</v>
      </c>
      <c r="W12" s="83"/>
      <c r="X12" s="97"/>
    </row>
    <row r="13" ht="22.5" customHeight="1">
      <c r="A13" s="91" t="s">
        <v>83</v>
      </c>
      <c r="B13" s="91" t="s">
        <v>104</v>
      </c>
      <c r="C13" s="76" t="s">
        <v>340</v>
      </c>
      <c r="D13" s="178">
        <v>46062.0</v>
      </c>
      <c r="E13" s="179">
        <f>COUNTIFS('Call&amp;Chat-Lidya (LAMA)'!$E$3:$E$1011,K13,'Call&amp;Chat-Lidya (LAMA)'!$I$3:$I$1011,"*Chat*")</f>
        <v>3</v>
      </c>
      <c r="F13" s="179">
        <f>COUNTIFS('Call&amp;Chat-Lidya (LAMA)'!$E$3:$E$1011,K13,'Call&amp;Chat-Lidya (LAMA)'!$I$3:$I$1011,"*Call*")</f>
        <v>2</v>
      </c>
      <c r="G13" s="898">
        <f>COUNTIF('Call&amp;Chat-Lidya (LAMA)'!$E$1:$E$1011,K13)</f>
        <v>4</v>
      </c>
      <c r="H13" s="78">
        <v>46072.0</v>
      </c>
      <c r="I13" s="96" t="s">
        <v>12406</v>
      </c>
      <c r="J13" s="76" t="s">
        <v>3388</v>
      </c>
      <c r="K13" s="76" t="s">
        <v>2375</v>
      </c>
      <c r="L13" s="88" t="s">
        <v>2376</v>
      </c>
      <c r="M13" s="96" t="s">
        <v>2378</v>
      </c>
      <c r="N13" s="96" t="s">
        <v>2378</v>
      </c>
      <c r="O13" s="76" t="s">
        <v>3390</v>
      </c>
      <c r="P13" s="76" t="s">
        <v>3390</v>
      </c>
      <c r="Q13" s="74">
        <v>46062.0</v>
      </c>
      <c r="R13" s="74">
        <v>46076.0</v>
      </c>
      <c r="S13" s="166" t="s">
        <v>5379</v>
      </c>
      <c r="T13" s="83">
        <v>1.0</v>
      </c>
      <c r="U13" s="83" t="s">
        <v>1043</v>
      </c>
      <c r="V13" s="76" t="s">
        <v>124</v>
      </c>
      <c r="W13" s="83"/>
      <c r="X13" s="97"/>
    </row>
    <row r="14" ht="22.5" customHeight="1">
      <c r="A14" s="91" t="s">
        <v>83</v>
      </c>
      <c r="B14" s="91" t="s">
        <v>104</v>
      </c>
      <c r="C14" s="76" t="s">
        <v>361</v>
      </c>
      <c r="D14" s="178">
        <v>46062.0</v>
      </c>
      <c r="E14" s="179">
        <f>COUNTIFS('Call&amp;Chat-Lidya (LAMA)'!$E$3:$E$1011,K14,'Call&amp;Chat-Lidya (LAMA)'!$I$3:$I$1011,"*Chat*")</f>
        <v>4</v>
      </c>
      <c r="F14" s="179">
        <f>COUNTIFS('Call&amp;Chat-Lidya (LAMA)'!$E$3:$E$1011,K14,'Call&amp;Chat-Lidya (LAMA)'!$I$3:$I$1011,"*Call*")</f>
        <v>3</v>
      </c>
      <c r="G14" s="898">
        <f>COUNTIF('Call&amp;Chat-Lidya (LAMA)'!$E$1:$E$1011,K14)</f>
        <v>5</v>
      </c>
      <c r="H14" s="78">
        <v>46072.0</v>
      </c>
      <c r="I14" s="96" t="s">
        <v>12406</v>
      </c>
      <c r="J14" s="76" t="s">
        <v>9283</v>
      </c>
      <c r="K14" s="76" t="s">
        <v>5660</v>
      </c>
      <c r="L14" s="88" t="s">
        <v>5661</v>
      </c>
      <c r="M14" s="96" t="s">
        <v>5663</v>
      </c>
      <c r="N14" s="96" t="s">
        <v>5663</v>
      </c>
      <c r="O14" s="76" t="s">
        <v>5664</v>
      </c>
      <c r="P14" s="76" t="s">
        <v>5664</v>
      </c>
      <c r="Q14" s="74">
        <v>46062.0</v>
      </c>
      <c r="R14" s="74">
        <v>46076.0</v>
      </c>
      <c r="S14" s="166" t="s">
        <v>396</v>
      </c>
      <c r="T14" s="83">
        <v>0.0</v>
      </c>
      <c r="U14" s="83" t="s">
        <v>873</v>
      </c>
      <c r="V14" s="76" t="s">
        <v>143</v>
      </c>
      <c r="W14" s="788" t="s">
        <v>694</v>
      </c>
      <c r="X14" s="97"/>
    </row>
    <row r="15" ht="22.5" customHeight="1">
      <c r="A15" s="91" t="s">
        <v>83</v>
      </c>
      <c r="B15" s="91" t="s">
        <v>104</v>
      </c>
      <c r="C15" s="76" t="s">
        <v>383</v>
      </c>
      <c r="D15" s="178">
        <v>46063.0</v>
      </c>
      <c r="E15" s="179">
        <f>COUNTIFS('Call&amp;Chat-Lidya (LAMA)'!$E$3:$E$1011,K15,'Call&amp;Chat-Lidya (LAMA)'!$I$3:$I$1011,"*Chat*")</f>
        <v>4</v>
      </c>
      <c r="F15" s="179">
        <f>COUNTIFS('Call&amp;Chat-Lidya (LAMA)'!$E$3:$E$1011,K15,'Call&amp;Chat-Lidya (LAMA)'!$I$3:$I$1011,"*Call*")</f>
        <v>4</v>
      </c>
      <c r="G15" s="898">
        <f>COUNTIF('Call&amp;Chat-Lidya (LAMA)'!$E$1:$E$1011,K15)</f>
        <v>4</v>
      </c>
      <c r="H15" s="78">
        <v>46072.0</v>
      </c>
      <c r="I15" s="96" t="s">
        <v>12406</v>
      </c>
      <c r="J15" s="91">
        <v>10540.0</v>
      </c>
      <c r="K15" s="91" t="s">
        <v>5669</v>
      </c>
      <c r="L15" s="97" t="s">
        <v>5670</v>
      </c>
      <c r="M15" s="96" t="s">
        <v>5671</v>
      </c>
      <c r="N15" s="96" t="s">
        <v>5671</v>
      </c>
      <c r="O15" s="76" t="s">
        <v>5672</v>
      </c>
      <c r="P15" s="76" t="s">
        <v>9290</v>
      </c>
      <c r="Q15" s="74">
        <v>46046.0</v>
      </c>
      <c r="R15" s="74">
        <v>46060.0</v>
      </c>
      <c r="S15" s="166" t="s">
        <v>5379</v>
      </c>
      <c r="T15" s="83">
        <v>1.0</v>
      </c>
      <c r="U15" s="83" t="s">
        <v>131</v>
      </c>
      <c r="V15" s="76" t="s">
        <v>124</v>
      </c>
      <c r="W15" s="83"/>
      <c r="X15" s="88" t="s">
        <v>9295</v>
      </c>
    </row>
    <row r="16" ht="22.5" customHeight="1">
      <c r="A16" s="91" t="s">
        <v>83</v>
      </c>
      <c r="B16" s="91" t="s">
        <v>104</v>
      </c>
      <c r="C16" s="76" t="s">
        <v>399</v>
      </c>
      <c r="D16" s="178">
        <v>46063.0</v>
      </c>
      <c r="E16" s="179">
        <f>COUNTIFS('Call&amp;Chat-Lidya (LAMA)'!$E$3:$E$1011,K16,'Call&amp;Chat-Lidya (LAMA)'!$I$3:$I$1011,"*Chat*")</f>
        <v>2</v>
      </c>
      <c r="F16" s="179">
        <f>COUNTIFS('Call&amp;Chat-Lidya (LAMA)'!$E$3:$E$1011,K16,'Call&amp;Chat-Lidya (LAMA)'!$I$3:$I$1011,"*Call*")</f>
        <v>2</v>
      </c>
      <c r="G16" s="898">
        <f>COUNTIF('Call&amp;Chat-Lidya (LAMA)'!$E$1:$E$1011,K16)</f>
        <v>3</v>
      </c>
      <c r="H16" s="78">
        <v>46064.0</v>
      </c>
      <c r="I16" s="96" t="s">
        <v>12406</v>
      </c>
      <c r="J16" s="91">
        <v>10541.0</v>
      </c>
      <c r="K16" s="91" t="s">
        <v>5830</v>
      </c>
      <c r="L16" s="97" t="s">
        <v>5831</v>
      </c>
      <c r="M16" s="96" t="s">
        <v>5832</v>
      </c>
      <c r="N16" s="96" t="s">
        <v>5832</v>
      </c>
      <c r="O16" s="76" t="s">
        <v>5833</v>
      </c>
      <c r="P16" s="76" t="s">
        <v>9299</v>
      </c>
      <c r="Q16" s="74">
        <v>46046.0</v>
      </c>
      <c r="R16" s="74">
        <v>46060.0</v>
      </c>
      <c r="S16" s="166" t="s">
        <v>396</v>
      </c>
      <c r="T16" s="83">
        <v>0.0</v>
      </c>
      <c r="U16" s="83" t="s">
        <v>283</v>
      </c>
      <c r="V16" s="76" t="s">
        <v>124</v>
      </c>
      <c r="W16" s="788" t="s">
        <v>392</v>
      </c>
      <c r="X16" s="88" t="s">
        <v>9295</v>
      </c>
    </row>
    <row r="17" ht="22.5" customHeight="1">
      <c r="A17" s="91" t="s">
        <v>83</v>
      </c>
      <c r="B17" s="91" t="s">
        <v>104</v>
      </c>
      <c r="C17" s="76" t="s">
        <v>410</v>
      </c>
      <c r="D17" s="178">
        <v>46063.0</v>
      </c>
      <c r="E17" s="179">
        <f>COUNTIFS('Call&amp;Chat-Lidya (LAMA)'!$E$3:$E$1011,K17,'Call&amp;Chat-Lidya (LAMA)'!$I$3:$I$1011,"*Chat*")</f>
        <v>1</v>
      </c>
      <c r="F17" s="179">
        <f>COUNTIFS('Call&amp;Chat-Lidya (LAMA)'!$E$3:$E$1011,K17,'Call&amp;Chat-Lidya (LAMA)'!$I$3:$I$1011,"*Call*")</f>
        <v>0</v>
      </c>
      <c r="G17" s="898">
        <f>COUNTIF('Call&amp;Chat-Lidya (LAMA)'!$E$1:$E$1011,K17)</f>
        <v>1</v>
      </c>
      <c r="H17" s="78">
        <v>46063.0</v>
      </c>
      <c r="I17" s="96" t="s">
        <v>12406</v>
      </c>
      <c r="J17" s="91">
        <v>10542.0</v>
      </c>
      <c r="K17" s="91" t="s">
        <v>6092</v>
      </c>
      <c r="L17" s="97" t="s">
        <v>6094</v>
      </c>
      <c r="M17" s="96" t="s">
        <v>6096</v>
      </c>
      <c r="N17" s="96" t="s">
        <v>6096</v>
      </c>
      <c r="O17" s="76" t="s">
        <v>6097</v>
      </c>
      <c r="P17" s="76" t="s">
        <v>6097</v>
      </c>
      <c r="Q17" s="74">
        <v>46046.0</v>
      </c>
      <c r="R17" s="74">
        <v>46060.0</v>
      </c>
      <c r="S17" s="166" t="s">
        <v>396</v>
      </c>
      <c r="T17" s="83">
        <v>0.0</v>
      </c>
      <c r="U17" s="83" t="s">
        <v>664</v>
      </c>
      <c r="V17" s="91"/>
      <c r="W17" s="83"/>
      <c r="X17" s="88" t="s">
        <v>9295</v>
      </c>
    </row>
    <row r="18" ht="22.5" customHeight="1">
      <c r="A18" s="91" t="s">
        <v>83</v>
      </c>
      <c r="B18" s="91" t="s">
        <v>104</v>
      </c>
      <c r="C18" s="76" t="s">
        <v>424</v>
      </c>
      <c r="D18" s="178">
        <v>46063.0</v>
      </c>
      <c r="E18" s="179">
        <f>COUNTIFS('Call&amp;Chat-Lidya (LAMA)'!$E$3:$E$1011,K18,'Call&amp;Chat-Lidya (LAMA)'!$I$3:$I$1011,"*Chat*")</f>
        <v>2</v>
      </c>
      <c r="F18" s="179">
        <f>COUNTIFS('Call&amp;Chat-Lidya (LAMA)'!$E$3:$E$1011,K18,'Call&amp;Chat-Lidya (LAMA)'!$I$3:$I$1011,"*Call*")</f>
        <v>4</v>
      </c>
      <c r="G18" s="898">
        <f>COUNTIF('Call&amp;Chat-Lidya (LAMA)'!$E$1:$E$1011,K18)</f>
        <v>4</v>
      </c>
      <c r="H18" s="78">
        <v>46072.0</v>
      </c>
      <c r="I18" s="96" t="s">
        <v>12406</v>
      </c>
      <c r="J18" s="91">
        <v>10546.0</v>
      </c>
      <c r="K18" s="91" t="s">
        <v>5674</v>
      </c>
      <c r="L18" s="97" t="s">
        <v>5675</v>
      </c>
      <c r="M18" s="96" t="s">
        <v>5676</v>
      </c>
      <c r="N18" s="96" t="s">
        <v>5676</v>
      </c>
      <c r="O18" s="76" t="s">
        <v>5677</v>
      </c>
      <c r="P18" s="76" t="s">
        <v>5677</v>
      </c>
      <c r="Q18" s="74">
        <v>46047.0</v>
      </c>
      <c r="R18" s="74">
        <v>46061.0</v>
      </c>
      <c r="S18" s="166" t="s">
        <v>5379</v>
      </c>
      <c r="T18" s="83">
        <v>1.0</v>
      </c>
      <c r="U18" s="83" t="s">
        <v>283</v>
      </c>
      <c r="V18" s="76" t="s">
        <v>213</v>
      </c>
      <c r="W18" s="83"/>
      <c r="X18" s="88" t="s">
        <v>9295</v>
      </c>
    </row>
    <row r="19" ht="22.5" customHeight="1">
      <c r="A19" s="91" t="s">
        <v>83</v>
      </c>
      <c r="B19" s="91" t="s">
        <v>104</v>
      </c>
      <c r="C19" s="76" t="s">
        <v>439</v>
      </c>
      <c r="D19" s="178">
        <v>46063.0</v>
      </c>
      <c r="E19" s="179">
        <f>COUNTIFS('Call&amp;Chat-Lidya (LAMA)'!$E$3:$E$1011,K19,'Call&amp;Chat-Lidya (LAMA)'!$I$3:$I$1011,"*Chat*")</f>
        <v>3</v>
      </c>
      <c r="F19" s="179">
        <f>COUNTIFS('Call&amp;Chat-Lidya (LAMA)'!$E$3:$E$1011,K19,'Call&amp;Chat-Lidya (LAMA)'!$I$3:$I$1011,"*Call*")</f>
        <v>4</v>
      </c>
      <c r="G19" s="898">
        <f>COUNTIF('Call&amp;Chat-Lidya (LAMA)'!$E$1:$E$1011,K19)</f>
        <v>4</v>
      </c>
      <c r="H19" s="78">
        <v>46072.0</v>
      </c>
      <c r="I19" s="96" t="s">
        <v>12406</v>
      </c>
      <c r="J19" s="91">
        <v>10551.0</v>
      </c>
      <c r="K19" s="91" t="s">
        <v>5679</v>
      </c>
      <c r="L19" s="97" t="s">
        <v>5680</v>
      </c>
      <c r="M19" s="96" t="s">
        <v>3938</v>
      </c>
      <c r="N19" s="96" t="s">
        <v>3938</v>
      </c>
      <c r="O19" s="76" t="s">
        <v>5681</v>
      </c>
      <c r="P19" s="76" t="s">
        <v>5681</v>
      </c>
      <c r="Q19" s="74">
        <v>46048.0</v>
      </c>
      <c r="R19" s="74">
        <v>46062.0</v>
      </c>
      <c r="S19" s="166" t="s">
        <v>5379</v>
      </c>
      <c r="T19" s="83">
        <v>1.0</v>
      </c>
      <c r="U19" s="83" t="s">
        <v>283</v>
      </c>
      <c r="V19" s="76" t="s">
        <v>124</v>
      </c>
      <c r="W19" s="83"/>
      <c r="X19" s="88" t="s">
        <v>9295</v>
      </c>
    </row>
    <row r="20" ht="22.5" customHeight="1">
      <c r="A20" s="91" t="s">
        <v>83</v>
      </c>
      <c r="B20" s="91" t="s">
        <v>104</v>
      </c>
      <c r="C20" s="76" t="s">
        <v>454</v>
      </c>
      <c r="D20" s="178">
        <v>46063.0</v>
      </c>
      <c r="E20" s="179">
        <f>COUNTIFS('Call&amp;Chat-Lidya (LAMA)'!$E$3:$E$1011,K20,'Call&amp;Chat-Lidya (LAMA)'!$I$3:$I$1011,"*Chat*")</f>
        <v>3</v>
      </c>
      <c r="F20" s="179">
        <f>COUNTIFS('Call&amp;Chat-Lidya (LAMA)'!$E$3:$E$1011,K20,'Call&amp;Chat-Lidya (LAMA)'!$I$3:$I$1011,"*Call*")</f>
        <v>4</v>
      </c>
      <c r="G20" s="898">
        <f>COUNTIF('Call&amp;Chat-Lidya (LAMA)'!$E$1:$E$1011,K20)</f>
        <v>4</v>
      </c>
      <c r="H20" s="78">
        <v>46072.0</v>
      </c>
      <c r="I20" s="96" t="s">
        <v>12406</v>
      </c>
      <c r="J20" s="76" t="s">
        <v>9318</v>
      </c>
      <c r="K20" s="76" t="s">
        <v>5685</v>
      </c>
      <c r="L20" s="88" t="s">
        <v>5686</v>
      </c>
      <c r="M20" s="96" t="s">
        <v>5686</v>
      </c>
      <c r="N20" s="96" t="s">
        <v>5686</v>
      </c>
      <c r="O20" s="76" t="s">
        <v>5687</v>
      </c>
      <c r="P20" s="76" t="s">
        <v>5687</v>
      </c>
      <c r="Q20" s="74">
        <v>44540.0</v>
      </c>
      <c r="R20" s="74">
        <v>44554.0</v>
      </c>
      <c r="S20" s="166" t="s">
        <v>5379</v>
      </c>
      <c r="T20" s="83">
        <v>1.0</v>
      </c>
      <c r="U20" s="83" t="s">
        <v>283</v>
      </c>
      <c r="V20" s="76" t="s">
        <v>9319</v>
      </c>
      <c r="W20" s="83"/>
      <c r="X20" s="88"/>
    </row>
    <row r="21" ht="22.5" customHeight="1">
      <c r="A21" s="91" t="s">
        <v>83</v>
      </c>
      <c r="B21" s="91" t="s">
        <v>104</v>
      </c>
      <c r="C21" s="76" t="s">
        <v>472</v>
      </c>
      <c r="D21" s="178">
        <v>46063.0</v>
      </c>
      <c r="E21" s="179">
        <f>COUNTIFS('Call&amp;Chat-Lidya (LAMA)'!$E$3:$E$1011,K21,'Call&amp;Chat-Lidya (LAMA)'!$I$3:$I$1011,"*Chat*")</f>
        <v>2</v>
      </c>
      <c r="F21" s="179">
        <f>COUNTIFS('Call&amp;Chat-Lidya (LAMA)'!$E$3:$E$1011,K21,'Call&amp;Chat-Lidya (LAMA)'!$I$3:$I$1011,"*Call*")</f>
        <v>2</v>
      </c>
      <c r="G21" s="898">
        <f>COUNTIF('Call&amp;Chat-Lidya (LAMA)'!$E$1:$E$1011,K21)</f>
        <v>3</v>
      </c>
      <c r="H21" s="78">
        <v>46072.0</v>
      </c>
      <c r="I21" s="96" t="s">
        <v>12406</v>
      </c>
      <c r="J21" s="76" t="s">
        <v>9331</v>
      </c>
      <c r="K21" s="76" t="s">
        <v>5578</v>
      </c>
      <c r="L21" s="88" t="s">
        <v>5579</v>
      </c>
      <c r="M21" s="96" t="s">
        <v>5580</v>
      </c>
      <c r="N21" s="96" t="s">
        <v>5580</v>
      </c>
      <c r="O21" s="76" t="s">
        <v>5581</v>
      </c>
      <c r="P21" s="91"/>
      <c r="Q21" s="74">
        <v>46063.0</v>
      </c>
      <c r="R21" s="74">
        <v>46077.0</v>
      </c>
      <c r="S21" s="166" t="s">
        <v>5379</v>
      </c>
      <c r="T21" s="83">
        <v>1.0</v>
      </c>
      <c r="U21" s="83" t="s">
        <v>283</v>
      </c>
      <c r="V21" s="76" t="s">
        <v>95</v>
      </c>
      <c r="W21" s="83"/>
      <c r="X21" s="97"/>
    </row>
    <row r="22" ht="22.5" customHeight="1">
      <c r="A22" s="91" t="s">
        <v>83</v>
      </c>
      <c r="B22" s="91" t="s">
        <v>104</v>
      </c>
      <c r="C22" s="76" t="s">
        <v>485</v>
      </c>
      <c r="D22" s="178">
        <v>46064.0</v>
      </c>
      <c r="E22" s="179">
        <f>COUNTIFS('Call&amp;Chat-Lidya (LAMA)'!$E$3:$E$1011,K22,'Call&amp;Chat-Lidya (LAMA)'!$I$3:$I$1011,"*Chat*")</f>
        <v>3</v>
      </c>
      <c r="F22" s="179">
        <f>COUNTIFS('Call&amp;Chat-Lidya (LAMA)'!$E$3:$E$1011,K22,'Call&amp;Chat-Lidya (LAMA)'!$I$3:$I$1011,"*Call*")</f>
        <v>2</v>
      </c>
      <c r="G22" s="898">
        <f>COUNTIF('Call&amp;Chat-Lidya (LAMA)'!$E$1:$E$1011,K22)</f>
        <v>3</v>
      </c>
      <c r="H22" s="78">
        <v>46072.0</v>
      </c>
      <c r="I22" s="96" t="s">
        <v>12406</v>
      </c>
      <c r="J22" s="91">
        <v>10500.0</v>
      </c>
      <c r="K22" s="91" t="s">
        <v>5583</v>
      </c>
      <c r="L22" s="97" t="s">
        <v>5584</v>
      </c>
      <c r="M22" s="193" t="s">
        <v>5585</v>
      </c>
      <c r="N22" s="193" t="s">
        <v>5585</v>
      </c>
      <c r="O22" s="91" t="s">
        <v>5586</v>
      </c>
      <c r="P22" s="91" t="s">
        <v>5586</v>
      </c>
      <c r="Q22" s="176">
        <v>46039.0</v>
      </c>
      <c r="R22" s="74">
        <v>46054.0</v>
      </c>
      <c r="S22" s="166" t="s">
        <v>5379</v>
      </c>
      <c r="T22" s="83">
        <v>1.0</v>
      </c>
      <c r="U22" s="83" t="s">
        <v>131</v>
      </c>
      <c r="V22" s="76" t="s">
        <v>124</v>
      </c>
      <c r="W22" s="83"/>
      <c r="X22" s="88" t="s">
        <v>9295</v>
      </c>
    </row>
    <row r="23" ht="22.5" customHeight="1">
      <c r="A23" s="91" t="s">
        <v>83</v>
      </c>
      <c r="B23" s="91" t="s">
        <v>104</v>
      </c>
      <c r="C23" s="76" t="s">
        <v>499</v>
      </c>
      <c r="D23" s="178">
        <v>46064.0</v>
      </c>
      <c r="E23" s="179">
        <f>COUNTIFS('Call&amp;Chat-Lidya (LAMA)'!$E$3:$E$1011,K23,'Call&amp;Chat-Lidya (LAMA)'!$I$3:$I$1011,"*Chat*")</f>
        <v>3</v>
      </c>
      <c r="F23" s="179">
        <f>COUNTIFS('Call&amp;Chat-Lidya (LAMA)'!$E$3:$E$1011,K23,'Call&amp;Chat-Lidya (LAMA)'!$I$3:$I$1011,"*Call*")</f>
        <v>3</v>
      </c>
      <c r="G23" s="898">
        <f>COUNTIF('Call&amp;Chat-Lidya (LAMA)'!$E$1:$E$1011,K23)</f>
        <v>3</v>
      </c>
      <c r="H23" s="78">
        <v>46072.0</v>
      </c>
      <c r="I23" s="96" t="s">
        <v>12406</v>
      </c>
      <c r="J23" s="91">
        <v>10506.0</v>
      </c>
      <c r="K23" s="91" t="s">
        <v>5588</v>
      </c>
      <c r="L23" s="97" t="s">
        <v>5589</v>
      </c>
      <c r="M23" s="193" t="s">
        <v>5590</v>
      </c>
      <c r="N23" s="193" t="s">
        <v>5590</v>
      </c>
      <c r="O23" s="91" t="s">
        <v>5591</v>
      </c>
      <c r="P23" s="91" t="s">
        <v>5591</v>
      </c>
      <c r="Q23" s="176">
        <v>46040.0</v>
      </c>
      <c r="R23" s="74">
        <v>46054.0</v>
      </c>
      <c r="S23" s="166" t="s">
        <v>5379</v>
      </c>
      <c r="T23" s="83">
        <v>1.0</v>
      </c>
      <c r="U23" s="83" t="s">
        <v>131</v>
      </c>
      <c r="V23" s="76" t="s">
        <v>95</v>
      </c>
      <c r="W23" s="83"/>
      <c r="X23" s="88" t="s">
        <v>9295</v>
      </c>
    </row>
    <row r="24" ht="22.5" customHeight="1">
      <c r="A24" s="91" t="s">
        <v>83</v>
      </c>
      <c r="B24" s="91" t="s">
        <v>104</v>
      </c>
      <c r="C24" s="76" t="s">
        <v>521</v>
      </c>
      <c r="D24" s="178">
        <v>46064.0</v>
      </c>
      <c r="E24" s="179">
        <f>COUNTIFS('Call&amp;Chat-Lidya (LAMA)'!$E$3:$E$1011,K24,'Call&amp;Chat-Lidya (LAMA)'!$I$3:$I$1011,"*Chat*")</f>
        <v>3</v>
      </c>
      <c r="F24" s="179">
        <f>COUNTIFS('Call&amp;Chat-Lidya (LAMA)'!$E$3:$E$1011,K24,'Call&amp;Chat-Lidya (LAMA)'!$I$3:$I$1011,"*Call*")</f>
        <v>3</v>
      </c>
      <c r="G24" s="898">
        <f>COUNTIF('Call&amp;Chat-Lidya (LAMA)'!$E$1:$E$1011,K24)</f>
        <v>3</v>
      </c>
      <c r="H24" s="78">
        <v>46072.0</v>
      </c>
      <c r="I24" s="96" t="s">
        <v>12406</v>
      </c>
      <c r="J24" s="91">
        <v>10508.0</v>
      </c>
      <c r="K24" s="91" t="s">
        <v>5593</v>
      </c>
      <c r="L24" s="97" t="s">
        <v>5594</v>
      </c>
      <c r="M24" s="193" t="s">
        <v>5595</v>
      </c>
      <c r="N24" s="193" t="s">
        <v>5595</v>
      </c>
      <c r="O24" s="91" t="s">
        <v>5596</v>
      </c>
      <c r="P24" s="91" t="s">
        <v>5596</v>
      </c>
      <c r="Q24" s="176">
        <v>46040.0</v>
      </c>
      <c r="R24" s="74">
        <v>46054.0</v>
      </c>
      <c r="S24" s="166" t="s">
        <v>5379</v>
      </c>
      <c r="T24" s="83">
        <v>1.0</v>
      </c>
      <c r="U24" s="83" t="s">
        <v>131</v>
      </c>
      <c r="V24" s="76" t="s">
        <v>124</v>
      </c>
      <c r="W24" s="83"/>
      <c r="X24" s="88" t="s">
        <v>9295</v>
      </c>
    </row>
    <row r="25" ht="22.5" customHeight="1">
      <c r="A25" s="91" t="s">
        <v>83</v>
      </c>
      <c r="B25" s="91" t="s">
        <v>104</v>
      </c>
      <c r="C25" s="76" t="s">
        <v>539</v>
      </c>
      <c r="D25" s="178">
        <v>46064.0</v>
      </c>
      <c r="E25" s="179">
        <f>COUNTIFS('Call&amp;Chat-Lidya (LAMA)'!$E$3:$E$1011,K25,'Call&amp;Chat-Lidya (LAMA)'!$I$3:$I$1011,"*Chat*")</f>
        <v>3</v>
      </c>
      <c r="F25" s="179">
        <f>COUNTIFS('Call&amp;Chat-Lidya (LAMA)'!$E$3:$E$1011,K25,'Call&amp;Chat-Lidya (LAMA)'!$I$3:$I$1011,"*Call*")</f>
        <v>3</v>
      </c>
      <c r="G25" s="898">
        <f>COUNTIF('Call&amp;Chat-Lidya (LAMA)'!$E$1:$E$1011,K25)</f>
        <v>3</v>
      </c>
      <c r="H25" s="78">
        <v>46072.0</v>
      </c>
      <c r="I25" s="96" t="s">
        <v>12406</v>
      </c>
      <c r="J25" s="91">
        <v>10509.0</v>
      </c>
      <c r="K25" s="91" t="s">
        <v>5599</v>
      </c>
      <c r="L25" s="97" t="s">
        <v>5600</v>
      </c>
      <c r="M25" s="193" t="s">
        <v>5600</v>
      </c>
      <c r="N25" s="193" t="s">
        <v>5600</v>
      </c>
      <c r="O25" s="91" t="s">
        <v>5601</v>
      </c>
      <c r="P25" s="91" t="s">
        <v>5601</v>
      </c>
      <c r="Q25" s="176">
        <v>46040.0</v>
      </c>
      <c r="R25" s="74">
        <v>46054.0</v>
      </c>
      <c r="S25" s="166" t="s">
        <v>5379</v>
      </c>
      <c r="T25" s="83">
        <v>1.0</v>
      </c>
      <c r="U25" s="83" t="s">
        <v>131</v>
      </c>
      <c r="V25" s="76" t="s">
        <v>222</v>
      </c>
      <c r="W25" s="83"/>
      <c r="X25" s="88" t="s">
        <v>9295</v>
      </c>
    </row>
    <row r="26" ht="22.5" customHeight="1">
      <c r="A26" s="91" t="s">
        <v>83</v>
      </c>
      <c r="B26" s="91" t="s">
        <v>104</v>
      </c>
      <c r="C26" s="76" t="s">
        <v>554</v>
      </c>
      <c r="D26" s="178">
        <v>46064.0</v>
      </c>
      <c r="E26" s="179">
        <f>COUNTIFS('Call&amp;Chat-Lidya (LAMA)'!$E$3:$E$1011,K26,'Call&amp;Chat-Lidya (LAMA)'!$I$3:$I$1011,"*Chat*")</f>
        <v>2</v>
      </c>
      <c r="F26" s="179">
        <f>COUNTIFS('Call&amp;Chat-Lidya (LAMA)'!$E$3:$E$1011,K26,'Call&amp;Chat-Lidya (LAMA)'!$I$3:$I$1011,"*Call*")</f>
        <v>2</v>
      </c>
      <c r="G26" s="898">
        <f>COUNTIF('Call&amp;Chat-Lidya (LAMA)'!$E$1:$E$1011,K26)</f>
        <v>3</v>
      </c>
      <c r="H26" s="78">
        <v>46072.0</v>
      </c>
      <c r="I26" s="96" t="s">
        <v>12406</v>
      </c>
      <c r="J26" s="91">
        <v>10510.0</v>
      </c>
      <c r="K26" s="91" t="s">
        <v>5606</v>
      </c>
      <c r="L26" s="97" t="s">
        <v>5608</v>
      </c>
      <c r="M26" s="193" t="s">
        <v>5609</v>
      </c>
      <c r="N26" s="193" t="s">
        <v>5609</v>
      </c>
      <c r="O26" s="91" t="s">
        <v>5611</v>
      </c>
      <c r="P26" s="91" t="s">
        <v>9363</v>
      </c>
      <c r="Q26" s="176">
        <v>46040.0</v>
      </c>
      <c r="R26" s="74">
        <v>46054.0</v>
      </c>
      <c r="S26" s="166" t="s">
        <v>5379</v>
      </c>
      <c r="T26" s="83">
        <v>1.0</v>
      </c>
      <c r="U26" s="83" t="s">
        <v>283</v>
      </c>
      <c r="V26" s="76" t="s">
        <v>124</v>
      </c>
      <c r="W26" s="83"/>
      <c r="X26" s="88" t="s">
        <v>9295</v>
      </c>
    </row>
    <row r="27" ht="22.5" customHeight="1">
      <c r="A27" s="91" t="s">
        <v>83</v>
      </c>
      <c r="B27" s="91" t="s">
        <v>104</v>
      </c>
      <c r="C27" s="76" t="s">
        <v>568</v>
      </c>
      <c r="D27" s="178">
        <v>46064.0</v>
      </c>
      <c r="E27" s="179">
        <f>COUNTIFS('Call&amp;Chat-Lidya (LAMA)'!$E$3:$E$1011,K27,'Call&amp;Chat-Lidya (LAMA)'!$I$3:$I$1011,"*Chat*")</f>
        <v>3</v>
      </c>
      <c r="F27" s="179">
        <f>COUNTIFS('Call&amp;Chat-Lidya (LAMA)'!$E$3:$E$1011,K27,'Call&amp;Chat-Lidya (LAMA)'!$I$3:$I$1011,"*Call*")</f>
        <v>3</v>
      </c>
      <c r="G27" s="898">
        <f>COUNTIF('Call&amp;Chat-Lidya (LAMA)'!$E$1:$E$1011,K27)</f>
        <v>3</v>
      </c>
      <c r="H27" s="78">
        <v>46072.0</v>
      </c>
      <c r="I27" s="96" t="s">
        <v>12406</v>
      </c>
      <c r="J27" s="76" t="s">
        <v>9374</v>
      </c>
      <c r="K27" s="76" t="s">
        <v>5613</v>
      </c>
      <c r="L27" s="88" t="s">
        <v>5614</v>
      </c>
      <c r="M27" s="96" t="s">
        <v>5615</v>
      </c>
      <c r="N27" s="96" t="s">
        <v>5615</v>
      </c>
      <c r="O27" s="76" t="s">
        <v>5616</v>
      </c>
      <c r="P27" s="76" t="s">
        <v>5616</v>
      </c>
      <c r="Q27" s="74">
        <v>46064.0</v>
      </c>
      <c r="R27" s="74">
        <v>46078.0</v>
      </c>
      <c r="S27" s="166" t="s">
        <v>5379</v>
      </c>
      <c r="T27" s="83">
        <v>1.0</v>
      </c>
      <c r="U27" s="83" t="s">
        <v>131</v>
      </c>
      <c r="V27" s="76" t="s">
        <v>143</v>
      </c>
      <c r="W27" s="83"/>
      <c r="X27" s="88"/>
    </row>
    <row r="28" ht="22.5" customHeight="1">
      <c r="A28" s="91" t="s">
        <v>83</v>
      </c>
      <c r="B28" s="91" t="s">
        <v>104</v>
      </c>
      <c r="C28" s="76" t="s">
        <v>582</v>
      </c>
      <c r="D28" s="178">
        <v>46065.0</v>
      </c>
      <c r="E28" s="179">
        <f>COUNTIFS('Call&amp;Chat-Lidya (LAMA)'!$E$3:$E$1011,K28,'Call&amp;Chat-Lidya (LAMA)'!$I$3:$I$1011,"*Chat*")</f>
        <v>3</v>
      </c>
      <c r="F28" s="179">
        <f>COUNTIFS('Call&amp;Chat-Lidya (LAMA)'!$E$3:$E$1011,K28,'Call&amp;Chat-Lidya (LAMA)'!$I$3:$I$1011,"*Call*")</f>
        <v>3</v>
      </c>
      <c r="G28" s="898">
        <f>COUNTIF('Call&amp;Chat-Lidya (LAMA)'!$E$1:$E$1011,K28)</f>
        <v>3</v>
      </c>
      <c r="H28" s="78">
        <v>46072.0</v>
      </c>
      <c r="I28" s="96" t="s">
        <v>12406</v>
      </c>
      <c r="J28" s="76" t="s">
        <v>9385</v>
      </c>
      <c r="K28" s="76" t="s">
        <v>5618</v>
      </c>
      <c r="L28" s="88" t="s">
        <v>5619</v>
      </c>
      <c r="M28" s="96" t="s">
        <v>5620</v>
      </c>
      <c r="N28" s="96" t="s">
        <v>5620</v>
      </c>
      <c r="O28" s="76" t="s">
        <v>5621</v>
      </c>
      <c r="P28" s="76" t="s">
        <v>5621</v>
      </c>
      <c r="Q28" s="74">
        <v>46064.0</v>
      </c>
      <c r="R28" s="74">
        <v>46078.0</v>
      </c>
      <c r="S28" s="166" t="s">
        <v>5379</v>
      </c>
      <c r="T28" s="83">
        <v>1.0</v>
      </c>
      <c r="U28" s="83" t="s">
        <v>131</v>
      </c>
      <c r="V28" s="76" t="s">
        <v>124</v>
      </c>
      <c r="W28" s="83"/>
      <c r="X28" s="88"/>
    </row>
    <row r="29" ht="22.5" customHeight="1">
      <c r="A29" s="91" t="s">
        <v>83</v>
      </c>
      <c r="B29" s="91" t="s">
        <v>104</v>
      </c>
      <c r="C29" s="76" t="s">
        <v>591</v>
      </c>
      <c r="D29" s="178">
        <v>46065.0</v>
      </c>
      <c r="E29" s="179">
        <f>COUNTIFS('Call&amp;Chat-Lidya (LAMA)'!$E$3:$E$1011,K29,'Call&amp;Chat-Lidya (LAMA)'!$I$3:$I$1011,"*Chat*")</f>
        <v>3</v>
      </c>
      <c r="F29" s="179">
        <f>COUNTIFS('Call&amp;Chat-Lidya (LAMA)'!$E$3:$E$1011,K29,'Call&amp;Chat-Lidya (LAMA)'!$I$3:$I$1011,"*Call*")</f>
        <v>3</v>
      </c>
      <c r="G29" s="898">
        <f>COUNTIF('Call&amp;Chat-Lidya (LAMA)'!$E$1:$E$1011,K29)</f>
        <v>3</v>
      </c>
      <c r="H29" s="78">
        <v>46072.0</v>
      </c>
      <c r="I29" s="96" t="s">
        <v>12406</v>
      </c>
      <c r="J29" s="76" t="s">
        <v>9394</v>
      </c>
      <c r="K29" s="76" t="s">
        <v>5623</v>
      </c>
      <c r="L29" s="88" t="s">
        <v>5624</v>
      </c>
      <c r="M29" s="96" t="s">
        <v>5626</v>
      </c>
      <c r="N29" s="96" t="s">
        <v>5626</v>
      </c>
      <c r="O29" s="76" t="s">
        <v>5628</v>
      </c>
      <c r="P29" s="76" t="s">
        <v>9396</v>
      </c>
      <c r="Q29" s="74">
        <v>46065.0</v>
      </c>
      <c r="R29" s="74">
        <v>46078.0</v>
      </c>
      <c r="S29" s="166" t="s">
        <v>5379</v>
      </c>
      <c r="T29" s="83">
        <v>1.0</v>
      </c>
      <c r="U29" s="83" t="s">
        <v>131</v>
      </c>
      <c r="V29" s="76" t="s">
        <v>461</v>
      </c>
      <c r="W29" s="83"/>
      <c r="X29" s="88"/>
    </row>
    <row r="30" ht="22.5" customHeight="1">
      <c r="A30" s="91" t="s">
        <v>83</v>
      </c>
      <c r="B30" s="91" t="s">
        <v>104</v>
      </c>
      <c r="C30" s="76" t="s">
        <v>604</v>
      </c>
      <c r="D30" s="178">
        <v>46065.0</v>
      </c>
      <c r="E30" s="179">
        <f>COUNTIFS('Call&amp;Chat-Lidya (LAMA)'!$E$3:$E$1011,K30,'Call&amp;Chat-Lidya (LAMA)'!$I$3:$I$1011,"*Chat*")</f>
        <v>2</v>
      </c>
      <c r="F30" s="179">
        <f>COUNTIFS('Call&amp;Chat-Lidya (LAMA)'!$E$3:$E$1011,K30,'Call&amp;Chat-Lidya (LAMA)'!$I$3:$I$1011,"*Call*")</f>
        <v>3</v>
      </c>
      <c r="G30" s="898">
        <f>COUNTIF('Call&amp;Chat-Lidya (LAMA)'!$E$1:$E$1011,K30)</f>
        <v>3</v>
      </c>
      <c r="H30" s="78">
        <v>46072.0</v>
      </c>
      <c r="I30" s="96" t="s">
        <v>12406</v>
      </c>
      <c r="J30" s="76" t="s">
        <v>9405</v>
      </c>
      <c r="K30" s="76" t="s">
        <v>5634</v>
      </c>
      <c r="L30" s="88" t="s">
        <v>5635</v>
      </c>
      <c r="M30" s="96" t="s">
        <v>5635</v>
      </c>
      <c r="N30" s="96" t="s">
        <v>5635</v>
      </c>
      <c r="O30" s="76" t="s">
        <v>5636</v>
      </c>
      <c r="P30" s="76" t="s">
        <v>5636</v>
      </c>
      <c r="Q30" s="74">
        <v>46065.0</v>
      </c>
      <c r="R30" s="74">
        <v>46078.0</v>
      </c>
      <c r="S30" s="166" t="s">
        <v>5379</v>
      </c>
      <c r="T30" s="83">
        <v>1.0</v>
      </c>
      <c r="U30" s="83" t="s">
        <v>283</v>
      </c>
      <c r="V30" s="76" t="s">
        <v>285</v>
      </c>
      <c r="W30" s="788" t="s">
        <v>392</v>
      </c>
      <c r="X30" s="97"/>
    </row>
    <row r="31" ht="22.5" customHeight="1">
      <c r="A31" s="91" t="s">
        <v>83</v>
      </c>
      <c r="B31" s="91" t="s">
        <v>104</v>
      </c>
      <c r="C31" s="76" t="s">
        <v>616</v>
      </c>
      <c r="D31" s="178">
        <v>46065.0</v>
      </c>
      <c r="E31" s="179">
        <f>COUNTIFS('Call&amp;Chat-Lidya (LAMA)'!$E$3:$E$1011,K31,'Call&amp;Chat-Lidya (LAMA)'!$I$3:$I$1011,"*Chat*")</f>
        <v>1</v>
      </c>
      <c r="F31" s="179">
        <f>COUNTIFS('Call&amp;Chat-Lidya (LAMA)'!$E$3:$E$1011,K31,'Call&amp;Chat-Lidya (LAMA)'!$I$3:$I$1011,"*Call*")</f>
        <v>1</v>
      </c>
      <c r="G31" s="898">
        <f>COUNTIF('Call&amp;Chat-Lidya (LAMA)'!$E$1:$E$1011,K31)</f>
        <v>4</v>
      </c>
      <c r="H31" s="78">
        <v>46071.0</v>
      </c>
      <c r="I31" s="96" t="s">
        <v>509</v>
      </c>
      <c r="J31" s="76" t="s">
        <v>3149</v>
      </c>
      <c r="K31" s="76" t="s">
        <v>2538</v>
      </c>
      <c r="L31" s="88" t="s">
        <v>2539</v>
      </c>
      <c r="M31" s="96" t="s">
        <v>2539</v>
      </c>
      <c r="N31" s="96" t="s">
        <v>2539</v>
      </c>
      <c r="O31" s="76" t="s">
        <v>2540</v>
      </c>
      <c r="P31" s="76" t="s">
        <v>3151</v>
      </c>
      <c r="Q31" s="74">
        <v>46065.0</v>
      </c>
      <c r="R31" s="74">
        <v>46078.0</v>
      </c>
      <c r="S31" s="166" t="s">
        <v>5379</v>
      </c>
      <c r="T31" s="83">
        <v>2.0</v>
      </c>
      <c r="U31" s="83" t="s">
        <v>341</v>
      </c>
      <c r="V31" s="76" t="s">
        <v>461</v>
      </c>
      <c r="W31" s="83"/>
      <c r="X31" s="97"/>
    </row>
    <row r="32" ht="22.5" customHeight="1">
      <c r="A32" s="91" t="s">
        <v>83</v>
      </c>
      <c r="B32" s="91" t="s">
        <v>104</v>
      </c>
      <c r="C32" s="76" t="s">
        <v>631</v>
      </c>
      <c r="D32" s="178">
        <v>46065.0</v>
      </c>
      <c r="E32" s="179">
        <f>COUNTIFS('Call&amp;Chat-Lidya (LAMA)'!$E$3:$E$1011,K32,'Call&amp;Chat-Lidya (LAMA)'!$I$3:$I$1011,"*Chat*")</f>
        <v>3</v>
      </c>
      <c r="F32" s="179">
        <f>COUNTIFS('Call&amp;Chat-Lidya (LAMA)'!$E$3:$E$1011,K32,'Call&amp;Chat-Lidya (LAMA)'!$I$3:$I$1011,"*Call*")</f>
        <v>3</v>
      </c>
      <c r="G32" s="898">
        <f>COUNTIF('Call&amp;Chat-Lidya (LAMA)'!$E$1:$E$1011,K32)</f>
        <v>3</v>
      </c>
      <c r="H32" s="78">
        <v>46072.0</v>
      </c>
      <c r="I32" s="96" t="s">
        <v>12406</v>
      </c>
      <c r="J32" s="76" t="s">
        <v>9426</v>
      </c>
      <c r="K32" s="76" t="s">
        <v>5637</v>
      </c>
      <c r="L32" s="88" t="s">
        <v>5638</v>
      </c>
      <c r="M32" s="96" t="s">
        <v>154</v>
      </c>
      <c r="N32" s="96" t="s">
        <v>154</v>
      </c>
      <c r="O32" s="76" t="s">
        <v>5639</v>
      </c>
      <c r="P32" s="76" t="s">
        <v>5639</v>
      </c>
      <c r="Q32" s="74">
        <v>46065.0</v>
      </c>
      <c r="R32" s="74">
        <v>46078.0</v>
      </c>
      <c r="S32" s="166" t="s">
        <v>5379</v>
      </c>
      <c r="T32" s="83">
        <v>1.0</v>
      </c>
      <c r="U32" s="83" t="s">
        <v>131</v>
      </c>
      <c r="V32" s="76" t="s">
        <v>124</v>
      </c>
      <c r="W32" s="83"/>
      <c r="X32" s="97"/>
    </row>
    <row r="33" ht="22.5" customHeight="1">
      <c r="A33" s="91" t="s">
        <v>83</v>
      </c>
      <c r="B33" s="91" t="s">
        <v>104</v>
      </c>
      <c r="C33" s="76" t="s">
        <v>644</v>
      </c>
      <c r="D33" s="178">
        <v>46065.0</v>
      </c>
      <c r="E33" s="179">
        <f>COUNTIFS('Call&amp;Chat-Lidya (LAMA)'!$E$3:$E$1011,K33,'Call&amp;Chat-Lidya (LAMA)'!$I$3:$I$1011,"*Chat*")</f>
        <v>3</v>
      </c>
      <c r="F33" s="179">
        <f>COUNTIFS('Call&amp;Chat-Lidya (LAMA)'!$E$3:$E$1011,K33,'Call&amp;Chat-Lidya (LAMA)'!$I$3:$I$1011,"*Call*")</f>
        <v>1</v>
      </c>
      <c r="G33" s="898">
        <f>COUNTIF('Call&amp;Chat-Lidya (LAMA)'!$E$1:$E$1011,K33)</f>
        <v>4</v>
      </c>
      <c r="H33" s="78">
        <v>46069.0</v>
      </c>
      <c r="I33" s="96" t="s">
        <v>509</v>
      </c>
      <c r="J33" s="76" t="s">
        <v>3419</v>
      </c>
      <c r="K33" s="76" t="s">
        <v>2462</v>
      </c>
      <c r="L33" s="88" t="s">
        <v>2464</v>
      </c>
      <c r="M33" s="96" t="s">
        <v>2465</v>
      </c>
      <c r="N33" s="96" t="s">
        <v>2465</v>
      </c>
      <c r="O33" s="76" t="s">
        <v>2466</v>
      </c>
      <c r="P33" s="76" t="s">
        <v>2466</v>
      </c>
      <c r="Q33" s="74">
        <v>46065.0</v>
      </c>
      <c r="R33" s="74">
        <v>46078.0</v>
      </c>
      <c r="S33" s="166" t="s">
        <v>396</v>
      </c>
      <c r="T33" s="83">
        <v>3.0</v>
      </c>
      <c r="U33" s="83" t="s">
        <v>105</v>
      </c>
      <c r="V33" s="76" t="s">
        <v>124</v>
      </c>
      <c r="W33" s="83"/>
      <c r="X33" s="97"/>
    </row>
    <row r="34" ht="22.5" customHeight="1">
      <c r="A34" s="91" t="s">
        <v>83</v>
      </c>
      <c r="B34" s="91" t="s">
        <v>104</v>
      </c>
      <c r="C34" s="76" t="s">
        <v>657</v>
      </c>
      <c r="D34" s="178">
        <v>46066.0</v>
      </c>
      <c r="E34" s="179">
        <f>COUNTIFS('Call&amp;Chat-Lidya (LAMA)'!$E$3:$E$1011,K34,'Call&amp;Chat-Lidya (LAMA)'!$I$3:$I$1011,"*Chat*")</f>
        <v>2</v>
      </c>
      <c r="F34" s="179">
        <f>COUNTIFS('Call&amp;Chat-Lidya (LAMA)'!$E$3:$E$1011,K34,'Call&amp;Chat-Lidya (LAMA)'!$I$3:$I$1011,"*Call*")</f>
        <v>2</v>
      </c>
      <c r="G34" s="898">
        <f>COUNTIF('Call&amp;Chat-Lidya (LAMA)'!$E$1:$E$1011,K34)</f>
        <v>2</v>
      </c>
      <c r="H34" s="78">
        <v>46072.0</v>
      </c>
      <c r="I34" s="96" t="s">
        <v>12406</v>
      </c>
      <c r="J34" s="76" t="s">
        <v>9447</v>
      </c>
      <c r="K34" s="76" t="s">
        <v>5641</v>
      </c>
      <c r="L34" s="88" t="s">
        <v>5642</v>
      </c>
      <c r="M34" s="96" t="s">
        <v>5643</v>
      </c>
      <c r="N34" s="96" t="s">
        <v>5643</v>
      </c>
      <c r="O34" s="76" t="s">
        <v>5644</v>
      </c>
      <c r="P34" s="76" t="s">
        <v>5644</v>
      </c>
      <c r="Q34" s="74">
        <v>46066.0</v>
      </c>
      <c r="R34" s="74">
        <v>46079.0</v>
      </c>
      <c r="S34" s="166" t="s">
        <v>5379</v>
      </c>
      <c r="T34" s="83">
        <v>1.0</v>
      </c>
      <c r="U34" s="83" t="s">
        <v>131</v>
      </c>
      <c r="V34" s="76" t="s">
        <v>124</v>
      </c>
      <c r="W34" s="83"/>
      <c r="X34" s="97"/>
    </row>
    <row r="35" ht="22.5" customHeight="1">
      <c r="A35" s="91" t="s">
        <v>83</v>
      </c>
      <c r="B35" s="91" t="s">
        <v>104</v>
      </c>
      <c r="C35" s="76" t="s">
        <v>670</v>
      </c>
      <c r="D35" s="178">
        <v>46067.0</v>
      </c>
      <c r="E35" s="179">
        <f>COUNTIFS('Call&amp;Chat-Lidya (LAMA)'!$E$3:$E$1011,K35,'Call&amp;Chat-Lidya (LAMA)'!$I$3:$I$1011,"*Chat*")</f>
        <v>1</v>
      </c>
      <c r="F35" s="179">
        <f>COUNTIFS('Call&amp;Chat-Lidya (LAMA)'!$E$3:$E$1011,K35,'Call&amp;Chat-Lidya (LAMA)'!$I$3:$I$1011,"*Call*")</f>
        <v>1</v>
      </c>
      <c r="G35" s="898">
        <f>COUNTIF('Call&amp;Chat-Lidya (LAMA)'!$E$1:$E$1011,K35)</f>
        <v>1</v>
      </c>
      <c r="H35" s="78">
        <v>46071.0</v>
      </c>
      <c r="I35" s="96" t="s">
        <v>12406</v>
      </c>
      <c r="J35" s="76" t="s">
        <v>3282</v>
      </c>
      <c r="K35" s="76" t="s">
        <v>2248</v>
      </c>
      <c r="L35" s="88" t="s">
        <v>2249</v>
      </c>
      <c r="M35" s="96" t="s">
        <v>2249</v>
      </c>
      <c r="N35" s="96" t="s">
        <v>2249</v>
      </c>
      <c r="O35" s="76" t="s">
        <v>2254</v>
      </c>
      <c r="P35" s="76" t="s">
        <v>2254</v>
      </c>
      <c r="Q35" s="74">
        <v>46067.0</v>
      </c>
      <c r="R35" s="74">
        <v>46080.0</v>
      </c>
      <c r="S35" s="166" t="s">
        <v>5379</v>
      </c>
      <c r="T35" s="83"/>
      <c r="U35" s="83" t="s">
        <v>131</v>
      </c>
      <c r="V35" s="76" t="s">
        <v>213</v>
      </c>
      <c r="W35" s="83"/>
      <c r="X35" s="97"/>
    </row>
    <row r="36" ht="22.5" customHeight="1">
      <c r="A36" s="91" t="s">
        <v>83</v>
      </c>
      <c r="B36" s="91" t="s">
        <v>104</v>
      </c>
      <c r="C36" s="76" t="s">
        <v>682</v>
      </c>
      <c r="D36" s="178">
        <v>46068.0</v>
      </c>
      <c r="E36" s="179">
        <f>COUNTIFS('Call&amp;Chat-Lidya (LAMA)'!$E$3:$E$1011,K36,'Call&amp;Chat-Lidya (LAMA)'!$I$3:$I$1011,"*Chat*")</f>
        <v>2</v>
      </c>
      <c r="F36" s="179">
        <f>COUNTIFS('Call&amp;Chat-Lidya (LAMA)'!$E$3:$E$1011,K36,'Call&amp;Chat-Lidya (LAMA)'!$I$3:$I$1011,"*Call*")</f>
        <v>2</v>
      </c>
      <c r="G36" s="898">
        <f>COUNTIF('Call&amp;Chat-Lidya (LAMA)'!$E$1:$E$1011,K36)</f>
        <v>2</v>
      </c>
      <c r="H36" s="78">
        <v>46072.0</v>
      </c>
      <c r="I36" s="96" t="s">
        <v>12406</v>
      </c>
      <c r="J36" s="76" t="s">
        <v>9465</v>
      </c>
      <c r="K36" s="761" t="s">
        <v>5521</v>
      </c>
      <c r="L36" s="88" t="s">
        <v>5522</v>
      </c>
      <c r="M36" s="96" t="s">
        <v>5523</v>
      </c>
      <c r="N36" s="96" t="s">
        <v>5523</v>
      </c>
      <c r="O36" s="76" t="s">
        <v>5524</v>
      </c>
      <c r="P36" s="76" t="s">
        <v>5524</v>
      </c>
      <c r="Q36" s="74">
        <v>46067.0</v>
      </c>
      <c r="R36" s="74">
        <v>46080.0</v>
      </c>
      <c r="S36" s="166" t="s">
        <v>5379</v>
      </c>
      <c r="T36" s="83">
        <v>1.0</v>
      </c>
      <c r="U36" s="83" t="s">
        <v>131</v>
      </c>
      <c r="V36" s="76" t="s">
        <v>124</v>
      </c>
      <c r="W36" s="83"/>
      <c r="X36" s="97"/>
    </row>
    <row r="37" ht="22.5" customHeight="1">
      <c r="A37" s="91" t="s">
        <v>83</v>
      </c>
      <c r="B37" s="91" t="s">
        <v>104</v>
      </c>
      <c r="C37" s="76" t="s">
        <v>696</v>
      </c>
      <c r="D37" s="178">
        <v>46069.0</v>
      </c>
      <c r="E37" s="179">
        <f>COUNTIFS('Call&amp;Chat-Lidya (LAMA)'!$E$3:$E$1011,K37,'Call&amp;Chat-Lidya (LAMA)'!$I$3:$I$1011,"*Chat*")</f>
        <v>2</v>
      </c>
      <c r="F37" s="179">
        <f>COUNTIFS('Call&amp;Chat-Lidya (LAMA)'!$E$3:$E$1011,K37,'Call&amp;Chat-Lidya (LAMA)'!$I$3:$I$1011,"*Call*")</f>
        <v>0</v>
      </c>
      <c r="G37" s="898">
        <f>COUNTIF('Call&amp;Chat-Lidya (LAMA)'!$E$1:$E$1011,K37)</f>
        <v>2</v>
      </c>
      <c r="H37" s="78">
        <v>46071.0</v>
      </c>
      <c r="I37" s="96" t="s">
        <v>12406</v>
      </c>
      <c r="J37" s="76" t="s">
        <v>1958</v>
      </c>
      <c r="K37" s="761" t="s">
        <v>1959</v>
      </c>
      <c r="L37" s="88" t="s">
        <v>1960</v>
      </c>
      <c r="M37" s="96" t="s">
        <v>1962</v>
      </c>
      <c r="N37" s="96" t="s">
        <v>1962</v>
      </c>
      <c r="O37" s="76" t="s">
        <v>1964</v>
      </c>
      <c r="P37" s="91"/>
      <c r="Q37" s="74">
        <v>46069.0</v>
      </c>
      <c r="R37" s="74">
        <v>46082.0</v>
      </c>
      <c r="S37" s="166" t="s">
        <v>396</v>
      </c>
      <c r="T37" s="83">
        <v>2.0</v>
      </c>
      <c r="U37" s="83" t="s">
        <v>341</v>
      </c>
      <c r="V37" s="76" t="s">
        <v>95</v>
      </c>
      <c r="W37" s="788" t="s">
        <v>509</v>
      </c>
      <c r="X37" s="97"/>
    </row>
    <row r="38" ht="22.5" customHeight="1">
      <c r="A38" s="91" t="s">
        <v>83</v>
      </c>
      <c r="B38" s="91" t="s">
        <v>104</v>
      </c>
      <c r="C38" s="76" t="s">
        <v>710</v>
      </c>
      <c r="D38" s="178">
        <v>46069.0</v>
      </c>
      <c r="E38" s="179">
        <f>COUNTIFS('Call&amp;Chat-Lidya (LAMA)'!$E$3:$E$1011,K38,'Call&amp;Chat-Lidya (LAMA)'!$I$3:$I$1011,"*Chat*")</f>
        <v>2</v>
      </c>
      <c r="F38" s="179">
        <f>COUNTIFS('Call&amp;Chat-Lidya (LAMA)'!$E$3:$E$1011,K38,'Call&amp;Chat-Lidya (LAMA)'!$I$3:$I$1011,"*Call*")</f>
        <v>1</v>
      </c>
      <c r="G38" s="898">
        <f>COUNTIF('Call&amp;Chat-Lidya (LAMA)'!$E$1:$E$1011,K38)</f>
        <v>2</v>
      </c>
      <c r="H38" s="78">
        <v>46072.0</v>
      </c>
      <c r="I38" s="96" t="s">
        <v>12406</v>
      </c>
      <c r="J38" s="76" t="s">
        <v>9485</v>
      </c>
      <c r="K38" s="761" t="s">
        <v>5526</v>
      </c>
      <c r="L38" s="88" t="s">
        <v>5527</v>
      </c>
      <c r="M38" s="96" t="s">
        <v>5528</v>
      </c>
      <c r="N38" s="96" t="s">
        <v>5528</v>
      </c>
      <c r="O38" s="76" t="s">
        <v>5529</v>
      </c>
      <c r="P38" s="76" t="s">
        <v>9486</v>
      </c>
      <c r="Q38" s="74">
        <v>46069.0</v>
      </c>
      <c r="R38" s="74">
        <v>46082.0</v>
      </c>
      <c r="S38" s="166" t="s">
        <v>5379</v>
      </c>
      <c r="T38" s="83">
        <v>1.0</v>
      </c>
      <c r="U38" s="83" t="s">
        <v>664</v>
      </c>
      <c r="V38" s="76" t="s">
        <v>143</v>
      </c>
      <c r="W38" s="788" t="s">
        <v>392</v>
      </c>
      <c r="X38" s="97"/>
    </row>
    <row r="39" ht="22.5" customHeight="1">
      <c r="A39" s="91" t="s">
        <v>83</v>
      </c>
      <c r="B39" s="91" t="s">
        <v>104</v>
      </c>
      <c r="C39" s="76" t="s">
        <v>723</v>
      </c>
      <c r="D39" s="178">
        <v>46069.0</v>
      </c>
      <c r="E39" s="179">
        <f>COUNTIFS('Call&amp;Chat-Lidya (LAMA)'!$E$3:$E$1011,K39,'Call&amp;Chat-Lidya (LAMA)'!$I$3:$I$1011,"*Chat*")</f>
        <v>1</v>
      </c>
      <c r="F39" s="179">
        <f>COUNTIFS('Call&amp;Chat-Lidya (LAMA)'!$E$3:$E$1011,K39,'Call&amp;Chat-Lidya (LAMA)'!$I$3:$I$1011,"*Call*")</f>
        <v>2</v>
      </c>
      <c r="G39" s="898">
        <f>COUNTIF('Call&amp;Chat-Lidya (LAMA)'!$E$1:$E$1011,K39)</f>
        <v>3</v>
      </c>
      <c r="H39" s="78">
        <v>46072.0</v>
      </c>
      <c r="I39" s="96" t="s">
        <v>12406</v>
      </c>
      <c r="J39" s="76" t="s">
        <v>9492</v>
      </c>
      <c r="K39" s="76" t="s">
        <v>5422</v>
      </c>
      <c r="L39" s="88" t="s">
        <v>2783</v>
      </c>
      <c r="M39" s="96" t="s">
        <v>5423</v>
      </c>
      <c r="N39" s="96" t="s">
        <v>5423</v>
      </c>
      <c r="O39" s="76" t="s">
        <v>5424</v>
      </c>
      <c r="P39" s="91"/>
      <c r="Q39" s="74">
        <v>46069.0</v>
      </c>
      <c r="R39" s="74">
        <v>46082.0</v>
      </c>
      <c r="S39" s="166" t="s">
        <v>396</v>
      </c>
      <c r="T39" s="83">
        <v>2.0</v>
      </c>
      <c r="U39" s="83" t="s">
        <v>1043</v>
      </c>
      <c r="V39" s="76" t="s">
        <v>143</v>
      </c>
      <c r="W39" s="788" t="s">
        <v>509</v>
      </c>
      <c r="X39" s="97"/>
    </row>
    <row r="40" ht="22.5" customHeight="1">
      <c r="A40" s="91" t="s">
        <v>83</v>
      </c>
      <c r="B40" s="91" t="s">
        <v>104</v>
      </c>
      <c r="C40" s="76" t="s">
        <v>332</v>
      </c>
      <c r="D40" s="178">
        <v>46069.0</v>
      </c>
      <c r="E40" s="179">
        <f>COUNTIFS('Call&amp;Chat-Lidya (LAMA)'!$E$3:$E$1011,K40,'Call&amp;Chat-Lidya (LAMA)'!$I$3:$I$1011,"*Chat*")</f>
        <v>1</v>
      </c>
      <c r="F40" s="179">
        <f>COUNTIFS('Call&amp;Chat-Lidya (LAMA)'!$E$3:$E$1011,K40,'Call&amp;Chat-Lidya (LAMA)'!$I$3:$I$1011,"*Call*")</f>
        <v>0</v>
      </c>
      <c r="G40" s="898">
        <f>COUNTIF('Call&amp;Chat-Lidya (LAMA)'!$E$1:$E$1011,K40)</f>
        <v>2</v>
      </c>
      <c r="H40" s="78">
        <v>46071.0</v>
      </c>
      <c r="I40" s="96" t="s">
        <v>509</v>
      </c>
      <c r="J40" s="76" t="s">
        <v>1890</v>
      </c>
      <c r="K40" s="76" t="s">
        <v>1891</v>
      </c>
      <c r="L40" s="88" t="s">
        <v>1892</v>
      </c>
      <c r="M40" s="96" t="s">
        <v>1893</v>
      </c>
      <c r="N40" s="96" t="s">
        <v>1893</v>
      </c>
      <c r="O40" s="76" t="s">
        <v>1894</v>
      </c>
      <c r="P40" s="76" t="s">
        <v>1895</v>
      </c>
      <c r="Q40" s="74">
        <v>46069.0</v>
      </c>
      <c r="R40" s="74">
        <v>46082.0</v>
      </c>
      <c r="S40" s="166" t="s">
        <v>396</v>
      </c>
      <c r="T40" s="83">
        <v>2.0</v>
      </c>
      <c r="U40" s="83" t="s">
        <v>341</v>
      </c>
      <c r="V40" s="76" t="s">
        <v>124</v>
      </c>
      <c r="W40" s="788" t="s">
        <v>509</v>
      </c>
      <c r="X40" s="97"/>
    </row>
    <row r="41" ht="22.5" customHeight="1">
      <c r="A41" s="91" t="s">
        <v>83</v>
      </c>
      <c r="B41" s="91" t="s">
        <v>104</v>
      </c>
      <c r="C41" s="76" t="s">
        <v>351</v>
      </c>
      <c r="D41" s="178">
        <v>46070.0</v>
      </c>
      <c r="E41" s="179">
        <f>COUNTIFS('Call&amp;Chat-Lidya (LAMA)'!$E$3:$E$1011,K41,'Call&amp;Chat-Lidya (LAMA)'!$I$3:$I$1011,"*Chat*")</f>
        <v>1</v>
      </c>
      <c r="F41" s="179">
        <f>COUNTIFS('Call&amp;Chat-Lidya (LAMA)'!$E$3:$E$1011,K41,'Call&amp;Chat-Lidya (LAMA)'!$I$3:$I$1011,"*Call*")</f>
        <v>2</v>
      </c>
      <c r="G41" s="898">
        <f>COUNTIF('Call&amp;Chat-Lidya (LAMA)'!$E$1:$E$1011,K41)</f>
        <v>2</v>
      </c>
      <c r="H41" s="78">
        <v>46072.0</v>
      </c>
      <c r="I41" s="96" t="s">
        <v>12406</v>
      </c>
      <c r="J41" s="76" t="s">
        <v>9508</v>
      </c>
      <c r="K41" s="76" t="s">
        <v>5532</v>
      </c>
      <c r="L41" s="88" t="s">
        <v>5533</v>
      </c>
      <c r="M41" s="96" t="s">
        <v>5534</v>
      </c>
      <c r="N41" s="96" t="s">
        <v>5534</v>
      </c>
      <c r="O41" s="76" t="s">
        <v>5535</v>
      </c>
      <c r="P41" s="76" t="s">
        <v>5535</v>
      </c>
      <c r="Q41" s="74">
        <v>46070.0</v>
      </c>
      <c r="R41" s="74">
        <v>46083.0</v>
      </c>
      <c r="S41" s="166" t="s">
        <v>396</v>
      </c>
      <c r="T41" s="83">
        <v>1.0</v>
      </c>
      <c r="U41" s="83" t="s">
        <v>283</v>
      </c>
      <c r="V41" s="76" t="s">
        <v>124</v>
      </c>
      <c r="W41" s="83"/>
      <c r="X41" s="97"/>
    </row>
    <row r="42" ht="22.5" customHeight="1">
      <c r="A42" s="91" t="s">
        <v>83</v>
      </c>
      <c r="B42" s="91" t="s">
        <v>104</v>
      </c>
      <c r="C42" s="76" t="s">
        <v>371</v>
      </c>
      <c r="D42" s="178">
        <v>46071.0</v>
      </c>
      <c r="E42" s="179">
        <f>COUNTIFS('Call&amp;Chat-Lidya (LAMA)'!$E$3:$E$1011,K42,'Call&amp;Chat-Lidya (LAMA)'!$I$3:$I$1011,"*Chat*")</f>
        <v>2</v>
      </c>
      <c r="F42" s="179">
        <f>COUNTIFS('Call&amp;Chat-Lidya (LAMA)'!$E$3:$E$1011,K42,'Call&amp;Chat-Lidya (LAMA)'!$I$3:$I$1011,"*Call*")</f>
        <v>1</v>
      </c>
      <c r="G42" s="898">
        <f>COUNTIF('Call&amp;Chat-Lidya (LAMA)'!$E$1:$E$1011,K42)</f>
        <v>2</v>
      </c>
      <c r="H42" s="78">
        <v>46072.0</v>
      </c>
      <c r="I42" s="96" t="s">
        <v>12406</v>
      </c>
      <c r="J42" s="76" t="s">
        <v>9511</v>
      </c>
      <c r="K42" s="76" t="s">
        <v>5537</v>
      </c>
      <c r="L42" s="88" t="s">
        <v>5538</v>
      </c>
      <c r="M42" s="96" t="s">
        <v>5538</v>
      </c>
      <c r="N42" s="96" t="s">
        <v>5538</v>
      </c>
      <c r="O42" s="76" t="s">
        <v>5539</v>
      </c>
      <c r="P42" s="76" t="s">
        <v>5539</v>
      </c>
      <c r="Q42" s="74">
        <v>46070.0</v>
      </c>
      <c r="R42" s="74">
        <v>46083.0</v>
      </c>
      <c r="S42" s="166" t="s">
        <v>396</v>
      </c>
      <c r="T42" s="83">
        <v>1.0</v>
      </c>
      <c r="U42" s="83" t="s">
        <v>131</v>
      </c>
      <c r="V42" s="76" t="s">
        <v>143</v>
      </c>
      <c r="W42" s="83"/>
      <c r="X42" s="97"/>
    </row>
    <row r="43" ht="22.5" customHeight="1">
      <c r="A43" s="91" t="s">
        <v>83</v>
      </c>
      <c r="B43" s="91" t="s">
        <v>104</v>
      </c>
      <c r="C43" s="76" t="s">
        <v>263</v>
      </c>
      <c r="D43" s="178">
        <v>46071.0</v>
      </c>
      <c r="E43" s="179">
        <f>COUNTIFS('Call&amp;Chat-Lidya (LAMA)'!$E$3:$E$1011,K43,'Call&amp;Chat-Lidya (LAMA)'!$I$3:$I$1011,"*Chat*")</f>
        <v>0</v>
      </c>
      <c r="F43" s="179">
        <f>COUNTIFS('Call&amp;Chat-Lidya (LAMA)'!$E$3:$E$1011,K43,'Call&amp;Chat-Lidya (LAMA)'!$I$3:$I$1011,"*Call*")</f>
        <v>2</v>
      </c>
      <c r="G43" s="898">
        <f>COUNTIF('Call&amp;Chat-Lidya (LAMA)'!$E$1:$E$1011,K43)</f>
        <v>2</v>
      </c>
      <c r="H43" s="78">
        <v>46072.0</v>
      </c>
      <c r="I43" s="96" t="s">
        <v>12406</v>
      </c>
      <c r="J43" s="76" t="s">
        <v>9516</v>
      </c>
      <c r="K43" s="76" t="s">
        <v>5541</v>
      </c>
      <c r="L43" s="88" t="s">
        <v>5542</v>
      </c>
      <c r="M43" s="96" t="s">
        <v>5543</v>
      </c>
      <c r="N43" s="96" t="s">
        <v>5543</v>
      </c>
      <c r="O43" s="76" t="s">
        <v>5544</v>
      </c>
      <c r="P43" s="76" t="s">
        <v>9520</v>
      </c>
      <c r="Q43" s="74">
        <v>46071.0</v>
      </c>
      <c r="R43" s="74">
        <v>46084.0</v>
      </c>
      <c r="S43" s="166" t="s">
        <v>396</v>
      </c>
      <c r="T43" s="83">
        <v>1.0</v>
      </c>
      <c r="U43" s="83" t="s">
        <v>873</v>
      </c>
      <c r="V43" s="76" t="s">
        <v>213</v>
      </c>
      <c r="W43" s="83"/>
      <c r="X43" s="97"/>
    </row>
    <row r="44" ht="22.5" customHeight="1">
      <c r="A44" s="91" t="s">
        <v>83</v>
      </c>
      <c r="B44" s="91" t="s">
        <v>104</v>
      </c>
      <c r="C44" s="76" t="s">
        <v>415</v>
      </c>
      <c r="D44" s="178">
        <v>46071.0</v>
      </c>
      <c r="E44" s="179">
        <f>COUNTIFS('Call&amp;Chat-Lidya (LAMA)'!$E$3:$E$1011,K44,'Call&amp;Chat-Lidya (LAMA)'!$I$3:$I$1011,"*Chat*")</f>
        <v>2</v>
      </c>
      <c r="F44" s="179">
        <f>COUNTIFS('Call&amp;Chat-Lidya (LAMA)'!$E$3:$E$1011,K44,'Call&amp;Chat-Lidya (LAMA)'!$I$3:$I$1011,"*Call*")</f>
        <v>1</v>
      </c>
      <c r="G44" s="898">
        <f>COUNTIF('Call&amp;Chat-Lidya (LAMA)'!$E$1:$E$1011,K44)</f>
        <v>2</v>
      </c>
      <c r="H44" s="78">
        <v>46072.0</v>
      </c>
      <c r="I44" s="96" t="s">
        <v>12406</v>
      </c>
      <c r="J44" s="76" t="s">
        <v>9522</v>
      </c>
      <c r="K44" s="76" t="s">
        <v>5546</v>
      </c>
      <c r="L44" s="88" t="s">
        <v>5547</v>
      </c>
      <c r="M44" s="96" t="s">
        <v>5548</v>
      </c>
      <c r="N44" s="96" t="s">
        <v>5548</v>
      </c>
      <c r="O44" s="76" t="s">
        <v>5549</v>
      </c>
      <c r="P44" s="76" t="s">
        <v>9523</v>
      </c>
      <c r="Q44" s="74">
        <v>46071.0</v>
      </c>
      <c r="R44" s="74">
        <v>46084.0</v>
      </c>
      <c r="S44" s="166" t="s">
        <v>5379</v>
      </c>
      <c r="T44" s="83">
        <v>1.0</v>
      </c>
      <c r="U44" s="83" t="s">
        <v>283</v>
      </c>
      <c r="V44" s="76" t="s">
        <v>124</v>
      </c>
      <c r="W44" s="788" t="s">
        <v>392</v>
      </c>
      <c r="X44" s="97"/>
    </row>
    <row r="45" ht="22.5" customHeight="1">
      <c r="A45" s="91" t="s">
        <v>83</v>
      </c>
      <c r="B45" s="91" t="s">
        <v>104</v>
      </c>
      <c r="C45" s="76" t="s">
        <v>776</v>
      </c>
      <c r="D45" s="178">
        <v>46072.0</v>
      </c>
      <c r="E45" s="179">
        <f>COUNTIFS('Call&amp;Chat-Lidya (LAMA)'!$E$3:$E$1011,K45,'Call&amp;Chat-Lidya (LAMA)'!$I$3:$I$1011,"*Chat*")</f>
        <v>0</v>
      </c>
      <c r="F45" s="179">
        <f>COUNTIFS('Call&amp;Chat-Lidya (LAMA)'!$E$3:$E$1011,K45,'Call&amp;Chat-Lidya (LAMA)'!$I$3:$I$1011,"*Call*")</f>
        <v>1</v>
      </c>
      <c r="G45" s="898">
        <f>COUNTIF('Call&amp;Chat-Lidya (LAMA)'!$E$1:$E$1011,K45)</f>
        <v>1</v>
      </c>
      <c r="H45" s="78">
        <v>46072.0</v>
      </c>
      <c r="I45" s="96" t="s">
        <v>12406</v>
      </c>
      <c r="J45" s="76" t="s">
        <v>3437</v>
      </c>
      <c r="K45" s="76" t="s">
        <v>3438</v>
      </c>
      <c r="L45" s="88" t="s">
        <v>3439</v>
      </c>
      <c r="M45" s="96" t="s">
        <v>3440</v>
      </c>
      <c r="N45" s="96" t="s">
        <v>3440</v>
      </c>
      <c r="O45" s="76" t="s">
        <v>3441</v>
      </c>
      <c r="P45" s="76" t="s">
        <v>3441</v>
      </c>
      <c r="Q45" s="74">
        <v>46072.0</v>
      </c>
      <c r="R45" s="74">
        <v>46085.0</v>
      </c>
      <c r="S45" s="166" t="s">
        <v>396</v>
      </c>
      <c r="T45" s="83">
        <v>1.0</v>
      </c>
      <c r="U45" s="83" t="s">
        <v>283</v>
      </c>
      <c r="V45" s="76" t="s">
        <v>124</v>
      </c>
      <c r="W45" s="788" t="s">
        <v>694</v>
      </c>
      <c r="X45" s="97"/>
    </row>
    <row r="46" ht="22.5" customHeight="1">
      <c r="A46" s="91" t="s">
        <v>83</v>
      </c>
      <c r="B46" s="91" t="s">
        <v>104</v>
      </c>
      <c r="C46" s="76" t="s">
        <v>432</v>
      </c>
      <c r="D46" s="178">
        <v>46072.0</v>
      </c>
      <c r="E46" s="179">
        <f>COUNTIFS('Call&amp;Chat-Lidya (LAMA)'!$E$3:$E$1011,K46,'Call&amp;Chat-Lidya (LAMA)'!$I$3:$I$1011,"*Chat*")</f>
        <v>1</v>
      </c>
      <c r="F46" s="179">
        <f>COUNTIFS('Call&amp;Chat-Lidya (LAMA)'!$E$3:$E$1011,K46,'Call&amp;Chat-Lidya (LAMA)'!$I$3:$I$1011,"*Call*")</f>
        <v>1</v>
      </c>
      <c r="G46" s="448">
        <f>COUNTIF('Call&amp;Chat-Lidya (LAMA)'!$E$1:$E$1011,K46)</f>
        <v>1</v>
      </c>
      <c r="H46" s="78">
        <v>46072.0</v>
      </c>
      <c r="I46" s="96" t="s">
        <v>12406</v>
      </c>
      <c r="J46" s="91">
        <v>10471.0</v>
      </c>
      <c r="K46" s="91" t="s">
        <v>2283</v>
      </c>
      <c r="L46" s="97" t="s">
        <v>2284</v>
      </c>
      <c r="M46" s="193" t="s">
        <v>2285</v>
      </c>
      <c r="N46" s="193" t="s">
        <v>2285</v>
      </c>
      <c r="O46" s="91" t="s">
        <v>2287</v>
      </c>
      <c r="P46" s="91" t="s">
        <v>2287</v>
      </c>
      <c r="Q46" s="176">
        <v>46034.0</v>
      </c>
      <c r="R46" s="74">
        <v>46048.0</v>
      </c>
      <c r="S46" s="166" t="s">
        <v>5379</v>
      </c>
      <c r="T46" s="83">
        <v>1.0</v>
      </c>
      <c r="U46" s="83" t="s">
        <v>131</v>
      </c>
      <c r="V46" s="76" t="s">
        <v>124</v>
      </c>
      <c r="W46" s="83"/>
      <c r="X46" s="88" t="s">
        <v>9295</v>
      </c>
    </row>
    <row r="47" ht="22.5" customHeight="1">
      <c r="A47" s="91" t="s">
        <v>83</v>
      </c>
      <c r="B47" s="91" t="s">
        <v>104</v>
      </c>
      <c r="C47" s="76" t="s">
        <v>793</v>
      </c>
      <c r="D47" s="178">
        <v>46072.0</v>
      </c>
      <c r="E47" s="179">
        <f>COUNTIFS('Call&amp;Chat-Lidya (LAMA)'!$E$3:$E$1011,K47,'Call&amp;Chat-Lidya (LAMA)'!$I$3:$I$1011,"*Chat*")</f>
        <v>0</v>
      </c>
      <c r="F47" s="179">
        <f>COUNTIFS('Call&amp;Chat-Lidya (LAMA)'!$E$3:$E$1011,K47,'Call&amp;Chat-Lidya (LAMA)'!$I$3:$I$1011,"*Call*")</f>
        <v>1</v>
      </c>
      <c r="G47" s="448">
        <f>COUNTIF('Call&amp;Chat-Lidya (LAMA)'!$E$1:$E$1011,K47)</f>
        <v>1</v>
      </c>
      <c r="H47" s="78">
        <v>46072.0</v>
      </c>
      <c r="I47" s="96" t="s">
        <v>12406</v>
      </c>
      <c r="J47" s="91">
        <v>10475.0</v>
      </c>
      <c r="K47" s="91" t="s">
        <v>5458</v>
      </c>
      <c r="L47" s="97" t="s">
        <v>5459</v>
      </c>
      <c r="M47" s="193" t="s">
        <v>5460</v>
      </c>
      <c r="N47" s="193" t="s">
        <v>5460</v>
      </c>
      <c r="O47" s="91" t="s">
        <v>5461</v>
      </c>
      <c r="P47" s="91" t="s">
        <v>5461</v>
      </c>
      <c r="Q47" s="176">
        <v>46034.0</v>
      </c>
      <c r="R47" s="74">
        <v>46048.0</v>
      </c>
      <c r="S47" s="166" t="s">
        <v>396</v>
      </c>
      <c r="T47" s="83">
        <v>1.0</v>
      </c>
      <c r="U47" s="83" t="s">
        <v>3435</v>
      </c>
      <c r="V47" s="76" t="s">
        <v>554</v>
      </c>
      <c r="W47" s="788" t="s">
        <v>509</v>
      </c>
      <c r="X47" s="88" t="s">
        <v>9295</v>
      </c>
    </row>
    <row r="48" ht="22.5" customHeight="1">
      <c r="A48" s="91" t="s">
        <v>83</v>
      </c>
      <c r="B48" s="91" t="s">
        <v>104</v>
      </c>
      <c r="C48" s="76" t="s">
        <v>447</v>
      </c>
      <c r="D48" s="178">
        <v>46072.0</v>
      </c>
      <c r="E48" s="179">
        <f>COUNTIFS('Call&amp;Chat-Lidya (LAMA)'!$E$3:$E$1011,K48,'Call&amp;Chat-Lidya (LAMA)'!$I$3:$I$1011,"*Chat*")</f>
        <v>1</v>
      </c>
      <c r="F48" s="179">
        <f>COUNTIFS('Call&amp;Chat-Lidya (LAMA)'!$E$3:$E$1011,K48,'Call&amp;Chat-Lidya (LAMA)'!$I$3:$I$1011,"*Call*")</f>
        <v>1</v>
      </c>
      <c r="G48" s="448">
        <f>COUNTIF('Call&amp;Chat-Lidya (LAMA)'!$E$1:$E$1011,K48)</f>
        <v>1</v>
      </c>
      <c r="H48" s="78">
        <v>46072.0</v>
      </c>
      <c r="I48" s="96" t="s">
        <v>12406</v>
      </c>
      <c r="J48" s="91">
        <v>10484.0</v>
      </c>
      <c r="K48" s="91" t="s">
        <v>5463</v>
      </c>
      <c r="L48" s="97" t="s">
        <v>5464</v>
      </c>
      <c r="M48" s="193" t="s">
        <v>5465</v>
      </c>
      <c r="N48" s="193" t="s">
        <v>5465</v>
      </c>
      <c r="O48" s="91" t="s">
        <v>5466</v>
      </c>
      <c r="P48" s="91" t="s">
        <v>5466</v>
      </c>
      <c r="Q48" s="176">
        <v>46036.0</v>
      </c>
      <c r="R48" s="74">
        <v>46050.0</v>
      </c>
      <c r="S48" s="166" t="s">
        <v>5379</v>
      </c>
      <c r="T48" s="83">
        <v>1.0</v>
      </c>
      <c r="U48" s="83" t="s">
        <v>131</v>
      </c>
      <c r="V48" s="76" t="s">
        <v>213</v>
      </c>
      <c r="W48" s="83"/>
      <c r="X48" s="88" t="s">
        <v>9295</v>
      </c>
    </row>
    <row r="49" ht="22.5" customHeight="1">
      <c r="A49" s="91" t="s">
        <v>83</v>
      </c>
      <c r="B49" s="91" t="s">
        <v>104</v>
      </c>
      <c r="C49" s="76" t="s">
        <v>462</v>
      </c>
      <c r="D49" s="178">
        <v>46072.0</v>
      </c>
      <c r="E49" s="179">
        <f>COUNTIFS('Call&amp;Chat-Lidya (LAMA)'!$E$3:$E$1011,K49,'Call&amp;Chat-Lidya (LAMA)'!$I$3:$I$1011,"*Chat*")</f>
        <v>1</v>
      </c>
      <c r="F49" s="179">
        <f>COUNTIFS('Call&amp;Chat-Lidya (LAMA)'!$E$3:$E$1011,K49,'Call&amp;Chat-Lidya (LAMA)'!$I$3:$I$1011,"*Call*")</f>
        <v>1</v>
      </c>
      <c r="G49" s="448">
        <f>COUNTIF('Call&amp;Chat-Lidya (LAMA)'!$E$1:$E$1011,K49)</f>
        <v>1</v>
      </c>
      <c r="H49" s="78">
        <v>46072.0</v>
      </c>
      <c r="I49" s="96" t="s">
        <v>12406</v>
      </c>
      <c r="J49" s="91">
        <v>10489.0</v>
      </c>
      <c r="K49" s="91" t="s">
        <v>5469</v>
      </c>
      <c r="L49" s="97" t="s">
        <v>5471</v>
      </c>
      <c r="M49" s="193" t="s">
        <v>5472</v>
      </c>
      <c r="N49" s="193" t="s">
        <v>5472</v>
      </c>
      <c r="O49" s="91" t="s">
        <v>5475</v>
      </c>
      <c r="P49" s="91" t="s">
        <v>9562</v>
      </c>
      <c r="Q49" s="176">
        <v>46037.0</v>
      </c>
      <c r="R49" s="74">
        <v>46051.0</v>
      </c>
      <c r="S49" s="166" t="s">
        <v>5379</v>
      </c>
      <c r="T49" s="83">
        <v>1.0</v>
      </c>
      <c r="U49" s="83" t="s">
        <v>131</v>
      </c>
      <c r="V49" s="76" t="s">
        <v>143</v>
      </c>
      <c r="W49" s="83"/>
      <c r="X49" s="88" t="s">
        <v>9295</v>
      </c>
    </row>
    <row r="50" ht="22.5" customHeight="1">
      <c r="A50" s="91" t="s">
        <v>83</v>
      </c>
      <c r="B50" s="91" t="s">
        <v>104</v>
      </c>
      <c r="C50" s="76" t="s">
        <v>479</v>
      </c>
      <c r="D50" s="178">
        <v>46072.0</v>
      </c>
      <c r="E50" s="179">
        <f>COUNTIFS('Call&amp;Chat-Lidya (LAMA)'!$E$3:$E$1011,K50,'Call&amp;Chat-Lidya (LAMA)'!$I$3:$I$1011,"*Chat*")</f>
        <v>0</v>
      </c>
      <c r="F50" s="179">
        <f>COUNTIFS('Call&amp;Chat-Lidya (LAMA)'!$E$3:$E$1011,K50,'Call&amp;Chat-Lidya (LAMA)'!$I$3:$I$1011,"*Call*")</f>
        <v>1</v>
      </c>
      <c r="G50" s="448">
        <f>COUNTIF('Call&amp;Chat-Lidya (LAMA)'!$E$1:$E$1011,K50)</f>
        <v>1</v>
      </c>
      <c r="H50" s="78">
        <v>46072.0</v>
      </c>
      <c r="I50" s="96" t="s">
        <v>12406</v>
      </c>
      <c r="J50" s="91">
        <v>10490.0</v>
      </c>
      <c r="K50" s="91" t="s">
        <v>5480</v>
      </c>
      <c r="L50" s="97" t="s">
        <v>5481</v>
      </c>
      <c r="M50" s="193" t="s">
        <v>5482</v>
      </c>
      <c r="N50" s="193" t="s">
        <v>5482</v>
      </c>
      <c r="O50" s="91" t="s">
        <v>5483</v>
      </c>
      <c r="P50" s="91" t="s">
        <v>5483</v>
      </c>
      <c r="Q50" s="176">
        <v>46037.0</v>
      </c>
      <c r="R50" s="74">
        <v>46051.0</v>
      </c>
      <c r="S50" s="166" t="s">
        <v>396</v>
      </c>
      <c r="T50" s="83">
        <v>1.0</v>
      </c>
      <c r="U50" s="83" t="s">
        <v>664</v>
      </c>
      <c r="V50" s="76" t="s">
        <v>124</v>
      </c>
      <c r="W50" s="83"/>
      <c r="X50" s="88" t="s">
        <v>9295</v>
      </c>
    </row>
    <row r="51" ht="22.5" customHeight="1">
      <c r="A51" s="91" t="s">
        <v>83</v>
      </c>
      <c r="B51" s="91" t="s">
        <v>104</v>
      </c>
      <c r="C51" s="76" t="s">
        <v>493</v>
      </c>
      <c r="D51" s="178">
        <v>46072.0</v>
      </c>
      <c r="E51" s="179">
        <f>COUNTIFS('Call&amp;Chat-Lidya (LAMA)'!$E$3:$E$1011,K51,'Call&amp;Chat-Lidya (LAMA)'!$I$3:$I$1011,"*Chat*")</f>
        <v>1</v>
      </c>
      <c r="F51" s="179">
        <f>COUNTIFS('Call&amp;Chat-Lidya (LAMA)'!$E$3:$E$1011,K51,'Call&amp;Chat-Lidya (LAMA)'!$I$3:$I$1011,"*Call*")</f>
        <v>1</v>
      </c>
      <c r="G51" s="448">
        <f>COUNTIF('Call&amp;Chat-Lidya (LAMA)'!$E$1:$E$1011,K51)</f>
        <v>1</v>
      </c>
      <c r="H51" s="78">
        <v>46072.0</v>
      </c>
      <c r="I51" s="96" t="s">
        <v>12406</v>
      </c>
      <c r="J51" s="76" t="s">
        <v>9581</v>
      </c>
      <c r="K51" s="76" t="s">
        <v>5557</v>
      </c>
      <c r="L51" s="88" t="s">
        <v>5558</v>
      </c>
      <c r="M51" s="96" t="s">
        <v>2085</v>
      </c>
      <c r="N51" s="96" t="s">
        <v>2085</v>
      </c>
      <c r="O51" s="76" t="s">
        <v>5559</v>
      </c>
      <c r="P51" s="76" t="s">
        <v>5559</v>
      </c>
      <c r="Q51" s="74">
        <v>46072.0</v>
      </c>
      <c r="R51" s="74">
        <v>46085.0</v>
      </c>
      <c r="S51" s="166" t="s">
        <v>5379</v>
      </c>
      <c r="T51" s="83">
        <v>1.0</v>
      </c>
      <c r="U51" s="83" t="s">
        <v>131</v>
      </c>
      <c r="V51" s="76" t="s">
        <v>124</v>
      </c>
      <c r="W51" s="83"/>
      <c r="X51" s="97"/>
    </row>
    <row r="52" ht="22.5" customHeight="1">
      <c r="A52" s="91" t="s">
        <v>83</v>
      </c>
      <c r="B52" s="91" t="s">
        <v>104</v>
      </c>
      <c r="C52" s="76" t="s">
        <v>511</v>
      </c>
      <c r="D52" s="178">
        <v>46072.0</v>
      </c>
      <c r="E52" s="179">
        <f>COUNTIFS('Call&amp;Chat-Lidya (LAMA)'!$E$3:$E$1011,K52,'Call&amp;Chat-Lidya (LAMA)'!$I$3:$I$1011,"*Chat*")</f>
        <v>1</v>
      </c>
      <c r="F52" s="179">
        <f>COUNTIFS('Call&amp;Chat-Lidya (LAMA)'!$E$3:$E$1011,K52,'Call&amp;Chat-Lidya (LAMA)'!$I$3:$I$1011,"*Call*")</f>
        <v>1</v>
      </c>
      <c r="G52" s="448">
        <f>COUNTIF('Call&amp;Chat-Lidya (LAMA)'!$E$1:$E$1011,K52)</f>
        <v>1</v>
      </c>
      <c r="H52" s="78">
        <v>46072.0</v>
      </c>
      <c r="I52" s="96" t="s">
        <v>12406</v>
      </c>
      <c r="J52" s="76" t="s">
        <v>9587</v>
      </c>
      <c r="K52" s="76" t="s">
        <v>5566</v>
      </c>
      <c r="L52" s="88" t="s">
        <v>5567</v>
      </c>
      <c r="M52" s="96" t="s">
        <v>5568</v>
      </c>
      <c r="N52" s="96" t="s">
        <v>5568</v>
      </c>
      <c r="O52" s="76" t="s">
        <v>5569</v>
      </c>
      <c r="P52" s="76" t="s">
        <v>5569</v>
      </c>
      <c r="Q52" s="74">
        <v>46072.0</v>
      </c>
      <c r="R52" s="74">
        <v>46085.0</v>
      </c>
      <c r="S52" s="166" t="s">
        <v>5379</v>
      </c>
      <c r="T52" s="83">
        <v>1.0</v>
      </c>
      <c r="U52" s="83" t="s">
        <v>131</v>
      </c>
      <c r="V52" s="76" t="s">
        <v>124</v>
      </c>
      <c r="W52" s="83"/>
      <c r="X52" s="97"/>
    </row>
    <row r="53" ht="22.5" customHeight="1">
      <c r="A53" s="91" t="s">
        <v>83</v>
      </c>
      <c r="B53" s="91" t="s">
        <v>104</v>
      </c>
      <c r="C53" s="76" t="s">
        <v>822</v>
      </c>
      <c r="D53" s="78">
        <v>46073.0</v>
      </c>
      <c r="E53" s="179">
        <f>COUNTIFS('Call&amp;Chat-Lidya (LAMA)'!$E$3:$E$1011,K53,'Call&amp;Chat-Lidya (LAMA)'!$I$3:$I$1011,"*Chat*")</f>
        <v>1</v>
      </c>
      <c r="F53" s="179">
        <f>COUNTIFS('Call&amp;Chat-Lidya (LAMA)'!$E$3:$E$1011,K53,'Call&amp;Chat-Lidya (LAMA)'!$I$3:$I$1011,"*Call*")</f>
        <v>1</v>
      </c>
      <c r="G53" s="448">
        <f>COUNTIF('Call&amp;Chat-Lidya (LAMA)'!$E$1:$E$1011,K53)</f>
        <v>1</v>
      </c>
      <c r="H53" s="78">
        <v>46073.0</v>
      </c>
      <c r="I53" s="96" t="s">
        <v>12406</v>
      </c>
      <c r="J53" s="76" t="s">
        <v>1029</v>
      </c>
      <c r="K53" s="76" t="s">
        <v>1030</v>
      </c>
      <c r="L53" s="88" t="s">
        <v>1031</v>
      </c>
      <c r="M53" s="96" t="s">
        <v>1032</v>
      </c>
      <c r="N53" s="96" t="s">
        <v>1032</v>
      </c>
      <c r="O53" s="76" t="s">
        <v>1033</v>
      </c>
      <c r="P53" s="76" t="s">
        <v>1033</v>
      </c>
      <c r="Q53" s="74">
        <v>46073.0</v>
      </c>
      <c r="R53" s="74">
        <v>46086.0</v>
      </c>
      <c r="S53" s="166"/>
      <c r="T53" s="83"/>
      <c r="U53" s="83"/>
      <c r="V53" s="76" t="s">
        <v>143</v>
      </c>
      <c r="W53" s="83"/>
      <c r="X53" s="97"/>
    </row>
    <row r="54" ht="22.5" customHeight="1">
      <c r="A54" s="91" t="s">
        <v>83</v>
      </c>
      <c r="B54" s="91" t="s">
        <v>55</v>
      </c>
      <c r="C54" s="76" t="s">
        <v>143</v>
      </c>
      <c r="D54" s="178">
        <v>46024.0</v>
      </c>
      <c r="E54" s="179">
        <f>COUNTIFS('Call&amp;Chat-Lidya (LAMA)'!$E$3:$E$1011,K54,'Call&amp;Chat-Lidya (LAMA)'!$I$3:$I$1011,"*Chat*")</f>
        <v>2</v>
      </c>
      <c r="F54" s="179">
        <f>COUNTIFS('Call&amp;Chat-Lidya (LAMA)'!$E$3:$E$1011,K54,'Call&amp;Chat-Lidya (LAMA)'!$I$3:$I$1011,"*Call*")</f>
        <v>5</v>
      </c>
      <c r="G54" s="448">
        <f>COUNTIF('Call&amp;Chat-Lidya (LAMA)'!$E$1:$E$1011,K54)</f>
        <v>5</v>
      </c>
      <c r="H54" s="78">
        <v>46037.0</v>
      </c>
      <c r="I54" s="193" t="s">
        <v>12406</v>
      </c>
      <c r="J54" s="91" t="s">
        <v>3354</v>
      </c>
      <c r="K54" s="91" t="s">
        <v>2733</v>
      </c>
      <c r="L54" s="97" t="s">
        <v>2734</v>
      </c>
      <c r="M54" s="193" t="s">
        <v>2736</v>
      </c>
      <c r="N54" s="193" t="s">
        <v>2736</v>
      </c>
      <c r="O54" s="91" t="s">
        <v>2737</v>
      </c>
      <c r="P54" s="91"/>
      <c r="Q54" s="176">
        <v>46023.0</v>
      </c>
      <c r="R54" s="74">
        <v>46037.0</v>
      </c>
      <c r="S54" s="166" t="s">
        <v>396</v>
      </c>
      <c r="T54" s="83">
        <v>3.0</v>
      </c>
      <c r="U54" s="83" t="s">
        <v>105</v>
      </c>
      <c r="V54" s="91"/>
      <c r="W54" s="788" t="s">
        <v>509</v>
      </c>
      <c r="X54" s="97"/>
    </row>
    <row r="55" ht="22.5" customHeight="1">
      <c r="A55" s="91" t="s">
        <v>83</v>
      </c>
      <c r="B55" s="91" t="s">
        <v>55</v>
      </c>
      <c r="C55" s="76" t="s">
        <v>213</v>
      </c>
      <c r="D55" s="78">
        <v>46026.0</v>
      </c>
      <c r="E55" s="179">
        <f>COUNTIFS('Call&amp;Chat-Lidya (LAMA)'!$E$3:$E$1011,K55,'Call&amp;Chat-Lidya (LAMA)'!$I$3:$I$1011,"*Chat*")</f>
        <v>3</v>
      </c>
      <c r="F55" s="179">
        <f>COUNTIFS('Call&amp;Chat-Lidya (LAMA)'!$E$3:$E$1011,K55,'Call&amp;Chat-Lidya (LAMA)'!$I$3:$I$1011,"*Call*")</f>
        <v>2</v>
      </c>
      <c r="G55" s="898">
        <f>COUNTIF('Call&amp;Chat-Lidya (LAMA)'!$E$1:$E$1011,K55)</f>
        <v>5</v>
      </c>
      <c r="H55" s="78">
        <v>46034.0</v>
      </c>
      <c r="I55" s="96" t="s">
        <v>12406</v>
      </c>
      <c r="J55" s="76" t="s">
        <v>3327</v>
      </c>
      <c r="K55" s="76" t="s">
        <v>2648</v>
      </c>
      <c r="L55" s="88" t="s">
        <v>3328</v>
      </c>
      <c r="M55" s="96" t="s">
        <v>2650</v>
      </c>
      <c r="N55" s="96" t="s">
        <v>2650</v>
      </c>
      <c r="O55" s="76" t="s">
        <v>2651</v>
      </c>
      <c r="P55" s="76" t="s">
        <v>2651</v>
      </c>
      <c r="Q55" s="74">
        <v>46025.0</v>
      </c>
      <c r="R55" s="74">
        <v>46039.0</v>
      </c>
      <c r="S55" s="166" t="s">
        <v>396</v>
      </c>
      <c r="T55" s="166">
        <v>3.0</v>
      </c>
      <c r="U55" s="166" t="s">
        <v>105</v>
      </c>
      <c r="V55" s="75"/>
      <c r="W55" s="166"/>
      <c r="X55" s="88"/>
    </row>
    <row r="56" ht="22.5" customHeight="1">
      <c r="A56" s="91" t="s">
        <v>83</v>
      </c>
      <c r="B56" s="91" t="s">
        <v>55</v>
      </c>
      <c r="C56" s="76" t="s">
        <v>98</v>
      </c>
      <c r="D56" s="78">
        <v>46026.0</v>
      </c>
      <c r="E56" s="179">
        <f>COUNTIFS('Call&amp;Chat-Lidya (LAMA)'!$E$3:$E$1011,K56,'Call&amp;Chat-Lidya (LAMA)'!$I$3:$I$1011,"*Chat*")</f>
        <v>6</v>
      </c>
      <c r="F56" s="179">
        <f>COUNTIFS('Call&amp;Chat-Lidya (LAMA)'!$E$3:$E$1011,K56,'Call&amp;Chat-Lidya (LAMA)'!$I$3:$I$1011,"*Call*")</f>
        <v>2</v>
      </c>
      <c r="G56" s="898">
        <f>COUNTIF('Call&amp;Chat-Lidya (LAMA)'!$E$1:$E$1011,K56)</f>
        <v>6</v>
      </c>
      <c r="H56" s="78">
        <v>46041.0</v>
      </c>
      <c r="I56" s="96" t="s">
        <v>12406</v>
      </c>
      <c r="J56" s="76" t="s">
        <v>3336</v>
      </c>
      <c r="K56" s="76" t="s">
        <v>2740</v>
      </c>
      <c r="L56" s="88" t="s">
        <v>2742</v>
      </c>
      <c r="M56" s="96" t="s">
        <v>2743</v>
      </c>
      <c r="N56" s="96" t="s">
        <v>2743</v>
      </c>
      <c r="O56" s="76" t="s">
        <v>2744</v>
      </c>
      <c r="P56" s="76" t="s">
        <v>2744</v>
      </c>
      <c r="Q56" s="74">
        <v>46025.0</v>
      </c>
      <c r="R56" s="74">
        <v>46039.0</v>
      </c>
      <c r="S56" s="166" t="s">
        <v>396</v>
      </c>
      <c r="T56" s="166">
        <v>3.0</v>
      </c>
      <c r="U56" s="166" t="s">
        <v>105</v>
      </c>
      <c r="V56" s="75"/>
      <c r="W56" s="166"/>
      <c r="X56" s="88"/>
    </row>
    <row r="57" ht="22.5" customHeight="1">
      <c r="A57" s="91" t="s">
        <v>83</v>
      </c>
      <c r="B57" s="91" t="s">
        <v>55</v>
      </c>
      <c r="C57" s="76" t="s">
        <v>95</v>
      </c>
      <c r="D57" s="78">
        <v>46026.0</v>
      </c>
      <c r="E57" s="179">
        <f>COUNTIFS('Call&amp;Chat-Lidya (LAMA)'!$E$3:$E$1011,K57,'Call&amp;Chat-Lidya (LAMA)'!$I$3:$I$1011,"*Chat*")</f>
        <v>4</v>
      </c>
      <c r="F57" s="179">
        <f>COUNTIFS('Call&amp;Chat-Lidya (LAMA)'!$E$3:$E$1011,K57,'Call&amp;Chat-Lidya (LAMA)'!$I$3:$I$1011,"*Call*")</f>
        <v>4</v>
      </c>
      <c r="G57" s="898">
        <f>COUNTIF('Call&amp;Chat-Lidya (LAMA)'!$E$1:$E$1011,K57)</f>
        <v>5</v>
      </c>
      <c r="H57" s="78">
        <v>46045.0</v>
      </c>
      <c r="I57" s="96" t="s">
        <v>12406</v>
      </c>
      <c r="J57" s="76" t="s">
        <v>3346</v>
      </c>
      <c r="K57" s="76" t="s">
        <v>2703</v>
      </c>
      <c r="L57" s="88" t="s">
        <v>2704</v>
      </c>
      <c r="M57" s="96" t="s">
        <v>2705</v>
      </c>
      <c r="N57" s="96" t="s">
        <v>2705</v>
      </c>
      <c r="O57" s="76" t="s">
        <v>2706</v>
      </c>
      <c r="P57" s="76" t="s">
        <v>2706</v>
      </c>
      <c r="Q57" s="74">
        <v>46025.0</v>
      </c>
      <c r="R57" s="74">
        <v>46039.0</v>
      </c>
      <c r="S57" s="166" t="s">
        <v>396</v>
      </c>
      <c r="T57" s="166">
        <v>3.0</v>
      </c>
      <c r="U57" s="166" t="s">
        <v>105</v>
      </c>
      <c r="V57" s="75"/>
      <c r="W57" s="166"/>
      <c r="X57" s="88"/>
    </row>
    <row r="58" ht="22.5" customHeight="1">
      <c r="A58" s="91" t="s">
        <v>83</v>
      </c>
      <c r="B58" s="91" t="s">
        <v>55</v>
      </c>
      <c r="C58" s="76" t="s">
        <v>461</v>
      </c>
      <c r="D58" s="78">
        <v>46026.0</v>
      </c>
      <c r="E58" s="179">
        <f>COUNTIFS('Call&amp;Chat-Lidya (LAMA)'!$E$3:$E$1011,K58,'Call&amp;Chat-Lidya (LAMA)'!$I$3:$I$1011,"*Chat*")</f>
        <v>6</v>
      </c>
      <c r="F58" s="179">
        <f>COUNTIFS('Call&amp;Chat-Lidya (LAMA)'!$E$3:$E$1011,K58,'Call&amp;Chat-Lidya (LAMA)'!$I$3:$I$1011,"*Call*")</f>
        <v>7</v>
      </c>
      <c r="G58" s="898">
        <f>COUNTIF('Call&amp;Chat-Lidya (LAMA)'!$E$1:$E$1011,K58)</f>
        <v>12</v>
      </c>
      <c r="H58" s="78">
        <v>46051.0</v>
      </c>
      <c r="I58" s="96" t="s">
        <v>12406</v>
      </c>
      <c r="J58" s="76" t="s">
        <v>3280</v>
      </c>
      <c r="K58" s="76" t="s">
        <v>2665</v>
      </c>
      <c r="L58" s="88" t="s">
        <v>2666</v>
      </c>
      <c r="M58" s="96" t="s">
        <v>2666</v>
      </c>
      <c r="N58" s="96" t="s">
        <v>2666</v>
      </c>
      <c r="O58" s="76" t="s">
        <v>2667</v>
      </c>
      <c r="P58" s="76" t="s">
        <v>2667</v>
      </c>
      <c r="Q58" s="74">
        <v>46025.0</v>
      </c>
      <c r="R58" s="458">
        <v>46039.0</v>
      </c>
      <c r="S58" s="166" t="s">
        <v>396</v>
      </c>
      <c r="T58" s="166">
        <v>3.0</v>
      </c>
      <c r="U58" s="166" t="s">
        <v>105</v>
      </c>
      <c r="V58" s="75"/>
      <c r="W58" s="799" t="s">
        <v>509</v>
      </c>
      <c r="X58" s="88"/>
    </row>
    <row r="59" ht="22.5" customHeight="1">
      <c r="A59" s="91" t="s">
        <v>83</v>
      </c>
      <c r="B59" s="91" t="s">
        <v>55</v>
      </c>
      <c r="C59" s="76" t="s">
        <v>86</v>
      </c>
      <c r="D59" s="78">
        <v>46027.0</v>
      </c>
      <c r="E59" s="179">
        <f>COUNTIFS('Call&amp;Chat-Lidya (LAMA)'!$E$3:$E$1011,K59,'Call&amp;Chat-Lidya (LAMA)'!$I$3:$I$1011,"*Chat*")</f>
        <v>9</v>
      </c>
      <c r="F59" s="179">
        <f>COUNTIFS('Call&amp;Chat-Lidya (LAMA)'!$E$3:$E$1011,K59,'Call&amp;Chat-Lidya (LAMA)'!$I$3:$I$1011,"*Call*")</f>
        <v>7</v>
      </c>
      <c r="G59" s="898">
        <f>COUNTIF('Call&amp;Chat-Lidya (LAMA)'!$E$1:$E$1011,K59)</f>
        <v>12</v>
      </c>
      <c r="H59" s="78">
        <v>46064.0</v>
      </c>
      <c r="I59" s="96" t="s">
        <v>12406</v>
      </c>
      <c r="J59" s="91">
        <v>10422.0</v>
      </c>
      <c r="K59" s="91" t="s">
        <v>5979</v>
      </c>
      <c r="L59" s="97" t="s">
        <v>5980</v>
      </c>
      <c r="M59" s="193" t="s">
        <v>5981</v>
      </c>
      <c r="N59" s="193" t="s">
        <v>5981</v>
      </c>
      <c r="O59" s="91" t="s">
        <v>5982</v>
      </c>
      <c r="P59" s="91" t="s">
        <v>5982</v>
      </c>
      <c r="Q59" s="176">
        <v>46026.0</v>
      </c>
      <c r="R59" s="458">
        <v>46040.0</v>
      </c>
      <c r="S59" s="166" t="s">
        <v>396</v>
      </c>
      <c r="T59" s="166">
        <v>0.0</v>
      </c>
      <c r="U59" s="166" t="s">
        <v>1050</v>
      </c>
      <c r="V59" s="94"/>
      <c r="W59" s="799" t="s">
        <v>342</v>
      </c>
      <c r="X59" s="88"/>
    </row>
    <row r="60" ht="22.5" customHeight="1">
      <c r="A60" s="91" t="s">
        <v>83</v>
      </c>
      <c r="B60" s="91" t="s">
        <v>55</v>
      </c>
      <c r="C60" s="76" t="s">
        <v>115</v>
      </c>
      <c r="D60" s="78">
        <v>46027.0</v>
      </c>
      <c r="E60" s="179">
        <f>COUNTIFS('Call&amp;Chat-Lidya (LAMA)'!$E$3:$E$1011,K60,'Call&amp;Chat-Lidya (LAMA)'!$I$3:$I$1011,"*Chat*")</f>
        <v>15</v>
      </c>
      <c r="F60" s="179">
        <f>COUNTIFS('Call&amp;Chat-Lidya (LAMA)'!$E$3:$E$1011,K60,'Call&amp;Chat-Lidya (LAMA)'!$I$3:$I$1011,"*Call*")</f>
        <v>15</v>
      </c>
      <c r="G60" s="898">
        <f>COUNTIF('Call&amp;Chat-Lidya (LAMA)'!$E$1:$E$1011,K60)</f>
        <v>18</v>
      </c>
      <c r="H60" s="78">
        <v>46072.0</v>
      </c>
      <c r="I60" s="96" t="s">
        <v>12406</v>
      </c>
      <c r="J60" s="76" t="s">
        <v>1915</v>
      </c>
      <c r="K60" s="76" t="s">
        <v>1916</v>
      </c>
      <c r="L60" s="88" t="s">
        <v>1917</v>
      </c>
      <c r="M60" s="96" t="s">
        <v>1918</v>
      </c>
      <c r="N60" s="96" t="s">
        <v>1918</v>
      </c>
      <c r="O60" s="76" t="s">
        <v>1920</v>
      </c>
      <c r="P60" s="76" t="s">
        <v>1920</v>
      </c>
      <c r="Q60" s="74">
        <v>46026.0</v>
      </c>
      <c r="R60" s="458">
        <v>46040.0</v>
      </c>
      <c r="S60" s="166" t="s">
        <v>5379</v>
      </c>
      <c r="T60" s="166">
        <v>2.0</v>
      </c>
      <c r="U60" s="166" t="s">
        <v>341</v>
      </c>
      <c r="V60" s="75" t="s">
        <v>213</v>
      </c>
      <c r="W60" s="799" t="s">
        <v>342</v>
      </c>
      <c r="X60" s="88"/>
    </row>
    <row r="61" ht="22.5" customHeight="1">
      <c r="A61" s="91" t="s">
        <v>83</v>
      </c>
      <c r="B61" s="91" t="s">
        <v>55</v>
      </c>
      <c r="C61" s="76" t="s">
        <v>135</v>
      </c>
      <c r="D61" s="78">
        <v>46048.0</v>
      </c>
      <c r="E61" s="179">
        <f>COUNTIFS('Call&amp;Chat-Lidya (LAMA)'!$E$3:$E$1011,K61,'Call&amp;Chat-Lidya (LAMA)'!$I$3:$I$1011,"*Chat*")</f>
        <v>12</v>
      </c>
      <c r="F61" s="179">
        <f>COUNTIFS('Call&amp;Chat-Lidya (LAMA)'!$E$3:$E$1011,K61,'Call&amp;Chat-Lidya (LAMA)'!$I$3:$I$1011,"*Call*")</f>
        <v>9</v>
      </c>
      <c r="G61" s="898">
        <f>COUNTIF('Call&amp;Chat-Lidya (LAMA)'!$E$1:$E$1011,K61)</f>
        <v>15</v>
      </c>
      <c r="H61" s="78">
        <v>46072.0</v>
      </c>
      <c r="I61" s="96" t="s">
        <v>12406</v>
      </c>
      <c r="J61" s="91">
        <v>10432.0</v>
      </c>
      <c r="K61" s="91" t="s">
        <v>2556</v>
      </c>
      <c r="L61" s="97" t="s">
        <v>2558</v>
      </c>
      <c r="M61" s="96" t="s">
        <v>2559</v>
      </c>
      <c r="N61" s="96" t="s">
        <v>2559</v>
      </c>
      <c r="O61" s="76" t="s">
        <v>2560</v>
      </c>
      <c r="P61" s="76" t="s">
        <v>3120</v>
      </c>
      <c r="Q61" s="74">
        <v>46027.0</v>
      </c>
      <c r="R61" s="74">
        <v>46041.0</v>
      </c>
      <c r="S61" s="166" t="s">
        <v>5379</v>
      </c>
      <c r="T61" s="166">
        <v>2.0</v>
      </c>
      <c r="U61" s="166" t="s">
        <v>341</v>
      </c>
      <c r="V61" s="75" t="s">
        <v>143</v>
      </c>
      <c r="W61" s="166"/>
      <c r="X61" s="88"/>
    </row>
    <row r="62" ht="22.5" customHeight="1">
      <c r="A62" s="91" t="s">
        <v>83</v>
      </c>
      <c r="B62" s="91" t="s">
        <v>55</v>
      </c>
      <c r="C62" s="76" t="s">
        <v>149</v>
      </c>
      <c r="D62" s="78">
        <v>46028.0</v>
      </c>
      <c r="E62" s="179">
        <f>COUNTIFS('Call&amp;Chat-Lidya (LAMA)'!$E$3:$E$1011,K62,'Call&amp;Chat-Lidya (LAMA)'!$I$3:$I$1011,"*Chat*")</f>
        <v>0</v>
      </c>
      <c r="F62" s="179">
        <f>COUNTIFS('Call&amp;Chat-Lidya (LAMA)'!$E$3:$E$1011,K62,'Call&amp;Chat-Lidya (LAMA)'!$I$3:$I$1011,"*Call*")</f>
        <v>0</v>
      </c>
      <c r="G62" s="898">
        <f>COUNTIF('Call&amp;Chat-Lidya (LAMA)'!$E$1:$E$1011,K62)</f>
        <v>0</v>
      </c>
      <c r="H62" s="78">
        <v>46029.0</v>
      </c>
      <c r="I62" s="96" t="s">
        <v>12406</v>
      </c>
      <c r="J62" s="76" t="s">
        <v>3318</v>
      </c>
      <c r="K62" s="76" t="s">
        <v>2675</v>
      </c>
      <c r="L62" s="88" t="s">
        <v>2676</v>
      </c>
      <c r="M62" s="193" t="s">
        <v>2677</v>
      </c>
      <c r="N62" s="193" t="s">
        <v>2677</v>
      </c>
      <c r="O62" s="91" t="s">
        <v>2678</v>
      </c>
      <c r="P62" s="91" t="s">
        <v>2678</v>
      </c>
      <c r="Q62" s="176">
        <v>45837.0</v>
      </c>
      <c r="R62" s="458">
        <v>46444.0</v>
      </c>
      <c r="S62" s="166" t="s">
        <v>396</v>
      </c>
      <c r="T62" s="166">
        <v>3.0</v>
      </c>
      <c r="U62" s="166" t="s">
        <v>105</v>
      </c>
      <c r="V62" s="75"/>
      <c r="W62" s="799" t="s">
        <v>342</v>
      </c>
      <c r="X62" s="88"/>
    </row>
    <row r="63" ht="22.5" customHeight="1">
      <c r="A63" s="91" t="s">
        <v>83</v>
      </c>
      <c r="B63" s="91" t="s">
        <v>55</v>
      </c>
      <c r="C63" s="76" t="s">
        <v>163</v>
      </c>
      <c r="D63" s="178">
        <v>46029.0</v>
      </c>
      <c r="E63" s="179">
        <f>COUNTIFS('Call&amp;Chat-Lidya (LAMA)'!$E$3:$E$1011,K63,'Call&amp;Chat-Lidya (LAMA)'!$I$3:$I$1011,"*Chat*")</f>
        <v>3</v>
      </c>
      <c r="F63" s="179">
        <f>COUNTIFS('Call&amp;Chat-Lidya (LAMA)'!$E$3:$E$1011,K63,'Call&amp;Chat-Lidya (LAMA)'!$I$3:$I$1011,"*Call*")</f>
        <v>1</v>
      </c>
      <c r="G63" s="898">
        <f>COUNTIF('Call&amp;Chat-Lidya (LAMA)'!$E$1:$E$1011,K63)</f>
        <v>4</v>
      </c>
      <c r="H63" s="78">
        <v>46042.0</v>
      </c>
      <c r="I63" s="193" t="s">
        <v>12406</v>
      </c>
      <c r="J63" s="91">
        <v>10443.0</v>
      </c>
      <c r="K63" s="91" t="s">
        <v>2637</v>
      </c>
      <c r="L63" s="97" t="s">
        <v>3312</v>
      </c>
      <c r="M63" s="193" t="s">
        <v>2639</v>
      </c>
      <c r="N63" s="193" t="s">
        <v>2639</v>
      </c>
      <c r="O63" s="91" t="s">
        <v>2641</v>
      </c>
      <c r="P63" s="91" t="s">
        <v>2641</v>
      </c>
      <c r="Q63" s="176">
        <v>46029.0</v>
      </c>
      <c r="R63" s="458">
        <v>46043.0</v>
      </c>
      <c r="S63" s="83" t="s">
        <v>396</v>
      </c>
      <c r="T63" s="83">
        <v>3.0</v>
      </c>
      <c r="U63" s="83" t="s">
        <v>105</v>
      </c>
      <c r="V63" s="91"/>
      <c r="W63" s="788" t="s">
        <v>509</v>
      </c>
      <c r="X63" s="459"/>
    </row>
    <row r="64" ht="22.5" customHeight="1">
      <c r="A64" s="91" t="s">
        <v>83</v>
      </c>
      <c r="B64" s="91" t="s">
        <v>55</v>
      </c>
      <c r="C64" s="76" t="s">
        <v>241</v>
      </c>
      <c r="D64" s="78">
        <v>46032.0</v>
      </c>
      <c r="E64" s="179">
        <f>COUNTIFS('Call&amp;Chat-Lidya (LAMA)'!$E$3:$E$1011,K64,'Call&amp;Chat-Lidya (LAMA)'!$I$3:$I$1011,"*Chat*")</f>
        <v>8</v>
      </c>
      <c r="F64" s="179">
        <f>COUNTIFS('Call&amp;Chat-Lidya (LAMA)'!$E$3:$E$1011,K64,'Call&amp;Chat-Lidya (LAMA)'!$I$3:$I$1011,"*Call*")</f>
        <v>5</v>
      </c>
      <c r="G64" s="898">
        <f>COUNTIF('Call&amp;Chat-Lidya (LAMA)'!$E$1:$E$1011,K64)</f>
        <v>10</v>
      </c>
      <c r="H64" s="78">
        <v>46064.0</v>
      </c>
      <c r="I64" s="96" t="s">
        <v>12406</v>
      </c>
      <c r="J64" s="76" t="s">
        <v>9768</v>
      </c>
      <c r="K64" s="76" t="s">
        <v>5990</v>
      </c>
      <c r="L64" s="88" t="s">
        <v>5991</v>
      </c>
      <c r="M64" s="96" t="s">
        <v>5992</v>
      </c>
      <c r="N64" s="96" t="s">
        <v>5992</v>
      </c>
      <c r="O64" s="76" t="s">
        <v>5993</v>
      </c>
      <c r="P64" s="76" t="s">
        <v>9772</v>
      </c>
      <c r="Q64" s="74">
        <v>46032.0</v>
      </c>
      <c r="R64" s="458">
        <v>46046.0</v>
      </c>
      <c r="S64" s="166" t="s">
        <v>396</v>
      </c>
      <c r="T64" s="83">
        <v>0.0</v>
      </c>
      <c r="U64" s="83" t="s">
        <v>283</v>
      </c>
      <c r="V64" s="76"/>
      <c r="W64" s="179"/>
      <c r="X64" s="182"/>
    </row>
    <row r="65" ht="22.5" customHeight="1">
      <c r="A65" s="91" t="s">
        <v>83</v>
      </c>
      <c r="B65" s="91" t="s">
        <v>55</v>
      </c>
      <c r="C65" s="76" t="s">
        <v>270</v>
      </c>
      <c r="D65" s="78">
        <v>46032.0</v>
      </c>
      <c r="E65" s="179">
        <f>COUNTIFS('Call&amp;Chat-Lidya (LAMA)'!$E$3:$E$1011,K65,'Call&amp;Chat-Lidya (LAMA)'!$I$3:$I$1011,"*Chat*")</f>
        <v>12</v>
      </c>
      <c r="F65" s="179">
        <f>COUNTIFS('Call&amp;Chat-Lidya (LAMA)'!$E$3:$E$1011,K65,'Call&amp;Chat-Lidya (LAMA)'!$I$3:$I$1011,"*Call*")</f>
        <v>5</v>
      </c>
      <c r="G65" s="898">
        <f>COUNTIF('Call&amp;Chat-Lidya (LAMA)'!$E$1:$E$1011,K65)</f>
        <v>13</v>
      </c>
      <c r="H65" s="78">
        <v>46059.0</v>
      </c>
      <c r="I65" s="96" t="s">
        <v>12406</v>
      </c>
      <c r="J65" s="76" t="s">
        <v>3140</v>
      </c>
      <c r="K65" s="76" t="s">
        <v>2449</v>
      </c>
      <c r="L65" s="88" t="s">
        <v>2450</v>
      </c>
      <c r="M65" s="96" t="s">
        <v>2450</v>
      </c>
      <c r="N65" s="96" t="s">
        <v>2450</v>
      </c>
      <c r="O65" s="76" t="s">
        <v>2451</v>
      </c>
      <c r="P65" s="76" t="s">
        <v>2451</v>
      </c>
      <c r="Q65" s="74">
        <v>46032.0</v>
      </c>
      <c r="R65" s="458">
        <v>46046.0</v>
      </c>
      <c r="S65" s="166" t="s">
        <v>396</v>
      </c>
      <c r="T65" s="83">
        <v>3.0</v>
      </c>
      <c r="U65" s="83" t="s">
        <v>105</v>
      </c>
      <c r="V65" s="76"/>
      <c r="W65" s="179"/>
      <c r="X65" s="182"/>
    </row>
    <row r="66" ht="22.5" customHeight="1">
      <c r="A66" s="91" t="s">
        <v>83</v>
      </c>
      <c r="B66" s="91" t="s">
        <v>55</v>
      </c>
      <c r="C66" s="76" t="s">
        <v>278</v>
      </c>
      <c r="D66" s="78">
        <v>46032.0</v>
      </c>
      <c r="E66" s="179">
        <f>COUNTIFS('Call&amp;Chat-Lidya (LAMA)'!$E$3:$E$1011,K66,'Call&amp;Chat-Lidya (LAMA)'!$I$3:$I$1011,"*Chat*")</f>
        <v>14</v>
      </c>
      <c r="F66" s="179">
        <f>COUNTIFS('Call&amp;Chat-Lidya (LAMA)'!$E$3:$E$1011,K66,'Call&amp;Chat-Lidya (LAMA)'!$I$3:$I$1011,"*Call*")</f>
        <v>12</v>
      </c>
      <c r="G66" s="898">
        <f>COUNTIF('Call&amp;Chat-Lidya (LAMA)'!$E$1:$E$1011,K66)</f>
        <v>15</v>
      </c>
      <c r="H66" s="78">
        <v>46072.0</v>
      </c>
      <c r="I66" s="96" t="s">
        <v>12406</v>
      </c>
      <c r="J66" s="76" t="s">
        <v>9781</v>
      </c>
      <c r="K66" s="76" t="s">
        <v>5432</v>
      </c>
      <c r="L66" s="88" t="s">
        <v>5433</v>
      </c>
      <c r="M66" s="96" t="s">
        <v>5435</v>
      </c>
      <c r="N66" s="96" t="s">
        <v>5435</v>
      </c>
      <c r="O66" s="76" t="s">
        <v>5436</v>
      </c>
      <c r="P66" s="76" t="s">
        <v>9782</v>
      </c>
      <c r="Q66" s="74">
        <v>46032.0</v>
      </c>
      <c r="R66" s="458">
        <v>46046.0</v>
      </c>
      <c r="S66" s="166" t="s">
        <v>5379</v>
      </c>
      <c r="T66" s="83">
        <v>2.0</v>
      </c>
      <c r="U66" s="83" t="s">
        <v>341</v>
      </c>
      <c r="V66" s="76" t="s">
        <v>124</v>
      </c>
      <c r="W66" s="788" t="s">
        <v>509</v>
      </c>
      <c r="X66" s="182"/>
    </row>
    <row r="67" ht="22.5" customHeight="1">
      <c r="A67" s="91" t="s">
        <v>83</v>
      </c>
      <c r="B67" s="91" t="s">
        <v>55</v>
      </c>
      <c r="C67" s="76" t="s">
        <v>472</v>
      </c>
      <c r="D67" s="78">
        <v>46037.0</v>
      </c>
      <c r="E67" s="179">
        <f>COUNTIFS('Call&amp;Chat-Lidya (LAMA)'!$E$3:$E$1011,K67,'Call&amp;Chat-Lidya (LAMA)'!$I$3:$I$1011,"*Chat*")</f>
        <v>1</v>
      </c>
      <c r="F67" s="179">
        <f>COUNTIFS('Call&amp;Chat-Lidya (LAMA)'!$E$3:$E$1011,K67,'Call&amp;Chat-Lidya (LAMA)'!$I$3:$I$1011,"*Call*")</f>
        <v>0</v>
      </c>
      <c r="G67" s="898">
        <f>COUNTIF('Call&amp;Chat-Lidya (LAMA)'!$E$1:$E$1011,K67)</f>
        <v>1</v>
      </c>
      <c r="H67" s="78">
        <v>46042.0</v>
      </c>
      <c r="I67" s="96" t="s">
        <v>12406</v>
      </c>
      <c r="J67" s="76" t="s">
        <v>3293</v>
      </c>
      <c r="K67" s="76" t="s">
        <v>2712</v>
      </c>
      <c r="L67" s="88" t="s">
        <v>2713</v>
      </c>
      <c r="M67" s="96" t="s">
        <v>2714</v>
      </c>
      <c r="N67" s="96" t="s">
        <v>2714</v>
      </c>
      <c r="O67" s="76" t="s">
        <v>2715</v>
      </c>
      <c r="P67" s="76" t="s">
        <v>3294</v>
      </c>
      <c r="Q67" s="74">
        <v>46020.0</v>
      </c>
      <c r="R67" s="458">
        <v>46214.0</v>
      </c>
      <c r="S67" s="83" t="s">
        <v>396</v>
      </c>
      <c r="T67" s="83">
        <v>3.0</v>
      </c>
      <c r="U67" s="83" t="s">
        <v>105</v>
      </c>
      <c r="V67" s="76"/>
      <c r="W67" s="788" t="s">
        <v>509</v>
      </c>
      <c r="X67" s="182"/>
    </row>
    <row r="68" ht="22.5" customHeight="1">
      <c r="A68" s="91" t="s">
        <v>83</v>
      </c>
      <c r="B68" s="91" t="s">
        <v>55</v>
      </c>
      <c r="C68" s="76" t="s">
        <v>485</v>
      </c>
      <c r="D68" s="78">
        <v>46037.0</v>
      </c>
      <c r="E68" s="179">
        <f>COUNTIFS('Call&amp;Chat-Lidya (LAMA)'!$E$3:$E$1011,K68,'Call&amp;Chat-Lidya (LAMA)'!$I$3:$I$1011,"*Chat*")</f>
        <v>2</v>
      </c>
      <c r="F68" s="179">
        <f>COUNTIFS('Call&amp;Chat-Lidya (LAMA)'!$E$3:$E$1011,K68,'Call&amp;Chat-Lidya (LAMA)'!$I$3:$I$1011,"*Call*")</f>
        <v>0</v>
      </c>
      <c r="G68" s="898">
        <f>COUNTIF('Call&amp;Chat-Lidya (LAMA)'!$E$1:$E$1011,K68)</f>
        <v>2</v>
      </c>
      <c r="H68" s="78">
        <v>46042.0</v>
      </c>
      <c r="I68" s="96" t="s">
        <v>12406</v>
      </c>
      <c r="J68" s="76" t="s">
        <v>3302</v>
      </c>
      <c r="K68" s="76" t="s">
        <v>2722</v>
      </c>
      <c r="L68" s="88" t="s">
        <v>2723</v>
      </c>
      <c r="M68" s="96" t="s">
        <v>3303</v>
      </c>
      <c r="N68" s="96" t="s">
        <v>3304</v>
      </c>
      <c r="O68" s="76" t="s">
        <v>2726</v>
      </c>
      <c r="P68" s="76" t="s">
        <v>3305</v>
      </c>
      <c r="Q68" s="74">
        <v>45653.0</v>
      </c>
      <c r="R68" s="458">
        <v>46418.0</v>
      </c>
      <c r="S68" s="83" t="s">
        <v>396</v>
      </c>
      <c r="T68" s="83">
        <v>3.0</v>
      </c>
      <c r="U68" s="83" t="s">
        <v>105</v>
      </c>
      <c r="V68" s="76"/>
      <c r="W68" s="788" t="s">
        <v>342</v>
      </c>
      <c r="X68" s="182"/>
    </row>
    <row r="69" ht="22.5" customHeight="1">
      <c r="A69" s="91" t="s">
        <v>83</v>
      </c>
      <c r="B69" s="91" t="s">
        <v>55</v>
      </c>
      <c r="C69" s="76" t="s">
        <v>591</v>
      </c>
      <c r="D69" s="78">
        <v>46048.0</v>
      </c>
      <c r="E69" s="179">
        <f>COUNTIFS('Call&amp;Chat-Lidya (LAMA)'!$E$3:$E$1011,K69,'Call&amp;Chat-Lidya (LAMA)'!$I$3:$I$1011,"*Chat*")</f>
        <v>4</v>
      </c>
      <c r="F69" s="179">
        <f>COUNTIFS('Call&amp;Chat-Lidya (LAMA)'!$E$3:$E$1011,K69,'Call&amp;Chat-Lidya (LAMA)'!$I$3:$I$1011,"*Call*")</f>
        <v>6</v>
      </c>
      <c r="G69" s="898">
        <f>COUNTIF('Call&amp;Chat-Lidya (LAMA)'!$E$1:$E$1011,K69)</f>
        <v>8</v>
      </c>
      <c r="H69" s="78">
        <v>46063.0</v>
      </c>
      <c r="I69" s="96" t="s">
        <v>12406</v>
      </c>
      <c r="J69" s="76" t="s">
        <v>3286</v>
      </c>
      <c r="K69" s="76" t="s">
        <v>2469</v>
      </c>
      <c r="L69" s="88" t="s">
        <v>2471</v>
      </c>
      <c r="M69" s="96" t="s">
        <v>2474</v>
      </c>
      <c r="N69" s="96" t="s">
        <v>2474</v>
      </c>
      <c r="O69" s="76" t="s">
        <v>2476</v>
      </c>
      <c r="P69" s="76" t="s">
        <v>3287</v>
      </c>
      <c r="Q69" s="74">
        <v>46040.0</v>
      </c>
      <c r="R69" s="74">
        <v>46054.0</v>
      </c>
      <c r="S69" s="166" t="s">
        <v>396</v>
      </c>
      <c r="T69" s="83">
        <v>3.0</v>
      </c>
      <c r="U69" s="83" t="s">
        <v>105</v>
      </c>
      <c r="V69" s="76"/>
      <c r="W69" s="788" t="s">
        <v>509</v>
      </c>
      <c r="X69" s="182"/>
    </row>
    <row r="70" ht="22.5" customHeight="1">
      <c r="A70" s="91" t="s">
        <v>83</v>
      </c>
      <c r="B70" s="91" t="s">
        <v>55</v>
      </c>
      <c r="C70" s="76" t="s">
        <v>657</v>
      </c>
      <c r="D70" s="78">
        <v>46041.0</v>
      </c>
      <c r="E70" s="179">
        <f>COUNTIFS('Call&amp;Chat-Lidya (LAMA)'!$E$3:$E$1011,K70,'Call&amp;Chat-Lidya (LAMA)'!$I$3:$I$1011,"*Chat*")</f>
        <v>8</v>
      </c>
      <c r="F70" s="179">
        <f>COUNTIFS('Call&amp;Chat-Lidya (LAMA)'!$E$3:$E$1011,K70,'Call&amp;Chat-Lidya (LAMA)'!$I$3:$I$1011,"*Call*")</f>
        <v>3</v>
      </c>
      <c r="G70" s="898">
        <f>COUNTIF('Call&amp;Chat-Lidya (LAMA)'!$E$1:$E$1011,K70)</f>
        <v>9</v>
      </c>
      <c r="H70" s="78">
        <v>46064.0</v>
      </c>
      <c r="I70" s="96" t="s">
        <v>12406</v>
      </c>
      <c r="J70" s="76" t="s">
        <v>9809</v>
      </c>
      <c r="K70" s="76" t="s">
        <v>6000</v>
      </c>
      <c r="L70" s="88" t="s">
        <v>6002</v>
      </c>
      <c r="M70" s="96" t="s">
        <v>6004</v>
      </c>
      <c r="N70" s="346" t="s">
        <v>6004</v>
      </c>
      <c r="O70" s="76" t="s">
        <v>6005</v>
      </c>
      <c r="P70" s="91"/>
      <c r="Q70" s="74">
        <v>46041.0</v>
      </c>
      <c r="R70" s="74">
        <v>46055.0</v>
      </c>
      <c r="S70" s="83" t="s">
        <v>5379</v>
      </c>
      <c r="T70" s="83">
        <v>0.0</v>
      </c>
      <c r="U70" s="83" t="s">
        <v>283</v>
      </c>
      <c r="V70" s="76"/>
      <c r="W70" s="91"/>
      <c r="X70" s="182"/>
    </row>
    <row r="71" ht="22.5" customHeight="1">
      <c r="A71" s="91" t="s">
        <v>83</v>
      </c>
      <c r="B71" s="91" t="s">
        <v>55</v>
      </c>
      <c r="C71" s="76" t="s">
        <v>900</v>
      </c>
      <c r="D71" s="178">
        <v>46048.0</v>
      </c>
      <c r="E71" s="179">
        <f>COUNTIFS('Call&amp;Chat-Lidya (LAMA)'!$E$3:$E$1011,K71,'Call&amp;Chat-Lidya (LAMA)'!$I$3:$I$1011,"*Chat*")</f>
        <v>1</v>
      </c>
      <c r="F71" s="179">
        <f>COUNTIFS('Call&amp;Chat-Lidya (LAMA)'!$E$3:$E$1011,K71,'Call&amp;Chat-Lidya (LAMA)'!$I$3:$I$1011,"*Call*")</f>
        <v>1</v>
      </c>
      <c r="G71" s="898">
        <f>COUNTIF('Call&amp;Chat-Lidya (LAMA)'!$E$1:$E$1011,K71)</f>
        <v>2</v>
      </c>
      <c r="H71" s="78">
        <v>46043.0</v>
      </c>
      <c r="I71" s="96" t="s">
        <v>12406</v>
      </c>
      <c r="J71" s="76" t="s">
        <v>3289</v>
      </c>
      <c r="K71" s="76" t="s">
        <v>2617</v>
      </c>
      <c r="L71" s="88" t="s">
        <v>2618</v>
      </c>
      <c r="M71" s="96" t="s">
        <v>2619</v>
      </c>
      <c r="N71" s="346" t="s">
        <v>2619</v>
      </c>
      <c r="O71" s="76" t="s">
        <v>2621</v>
      </c>
      <c r="P71" s="76" t="s">
        <v>2621</v>
      </c>
      <c r="Q71" s="74">
        <v>45929.0</v>
      </c>
      <c r="R71" s="74">
        <v>46431.0</v>
      </c>
      <c r="S71" s="83" t="s">
        <v>396</v>
      </c>
      <c r="T71" s="83">
        <v>3.0</v>
      </c>
      <c r="U71" s="83" t="s">
        <v>105</v>
      </c>
      <c r="V71" s="76"/>
      <c r="W71" s="801" t="s">
        <v>509</v>
      </c>
      <c r="X71" s="88"/>
    </row>
    <row r="72" ht="22.5" customHeight="1">
      <c r="A72" s="91" t="s">
        <v>83</v>
      </c>
      <c r="B72" s="91" t="s">
        <v>55</v>
      </c>
      <c r="C72" s="76" t="s">
        <v>608</v>
      </c>
      <c r="D72" s="178">
        <v>46050.0</v>
      </c>
      <c r="E72" s="179">
        <f>COUNTIFS('Call&amp;Chat-Lidya (LAMA)'!$E$3:$E$1011,K72,'Call&amp;Chat-Lidya (LAMA)'!$I$3:$I$1011,"*Chat*")</f>
        <v>9</v>
      </c>
      <c r="F72" s="179">
        <f>COUNTIFS('Call&amp;Chat-Lidya (LAMA)'!$E$3:$E$1011,K72,'Call&amp;Chat-Lidya (LAMA)'!$I$3:$I$1011,"*Call*")</f>
        <v>6</v>
      </c>
      <c r="G72" s="898">
        <f>COUNTIF('Call&amp;Chat-Lidya (LAMA)'!$E$1:$E$1011,K72)</f>
        <v>10</v>
      </c>
      <c r="H72" s="78">
        <v>46072.0</v>
      </c>
      <c r="I72" s="96" t="s">
        <v>12406</v>
      </c>
      <c r="J72" s="76" t="s">
        <v>1904</v>
      </c>
      <c r="K72" s="76" t="s">
        <v>1905</v>
      </c>
      <c r="L72" s="88" t="s">
        <v>1906</v>
      </c>
      <c r="M72" s="96" t="s">
        <v>1907</v>
      </c>
      <c r="N72" s="346" t="s">
        <v>1907</v>
      </c>
      <c r="O72" s="76" t="s">
        <v>1908</v>
      </c>
      <c r="P72" s="76" t="s">
        <v>1908</v>
      </c>
      <c r="Q72" s="74">
        <v>46050.0</v>
      </c>
      <c r="R72" s="74">
        <v>46064.0</v>
      </c>
      <c r="S72" s="83" t="s">
        <v>5379</v>
      </c>
      <c r="T72" s="83">
        <v>2.0</v>
      </c>
      <c r="U72" s="83" t="s">
        <v>341</v>
      </c>
      <c r="V72" s="76" t="s">
        <v>124</v>
      </c>
      <c r="W72" s="76"/>
      <c r="X72" s="88"/>
    </row>
  </sheetData>
  <customSheetViews>
    <customSheetView guid="{E07E86E7-9C06-47CB-AC74-F13915F95641}" filter="1" showAutoFilter="1">
      <autoFilter ref="$A$4:$X$62"/>
    </customSheetView>
    <customSheetView guid="{43B698CB-0DF2-4C06-8838-7EFF9BEC890F}" filter="1" showAutoFilter="1">
      <autoFilter ref="$A$4:$X$62">
        <filterColumn colId="22">
          <filters/>
        </filterColumn>
      </autoFilter>
    </customSheetView>
    <customSheetView guid="{83F949F5-7FC3-45DD-B67F-7FAE47132FFB}" filter="1" showAutoFilter="1">
      <autoFilter ref="$A$4:$X$62">
        <filterColumn colId="1">
          <filters>
            <filter val="Februari"/>
            <filter val="Januari"/>
          </filters>
        </filterColumn>
        <filterColumn colId="22">
          <filters/>
        </filterColumn>
      </autoFilter>
    </customSheetView>
    <customSheetView guid="{3EC51F52-E7CD-492A-BE72-927E4CB7891D}" filter="1" showAutoFilter="1">
      <autoFilter ref="$A$4:$T$62">
        <filterColumn colId="1">
          <filters>
            <filter val="Februari"/>
            <filter val="Januari"/>
          </filters>
        </filterColumn>
      </autoFilter>
    </customSheetView>
    <customSheetView guid="{26654DB3-0FF3-4C5F-BD25-90CB92173C67}" filter="1" showAutoFilter="1">
      <autoFilter ref="$A$4:$T$62"/>
    </customSheetView>
    <customSheetView guid="{38EF2163-8F97-4027-B079-F0073FB7CA69}" filter="1" showAutoFilter="1">
      <autoFilter ref="$A$4:$T$62"/>
    </customSheetView>
    <customSheetView guid="{23CB7878-868B-4E76-8109-0DF22C1D89BC}" filter="1" showAutoFilter="1">
      <autoFilter ref="$A$4:$T$62"/>
    </customSheetView>
    <customSheetView guid="{6C88D62D-6B0D-4755-BDB5-AF5190EDEAB8}" filter="1" showAutoFilter="1">
      <autoFilter ref="$A$4:$T$62"/>
    </customSheetView>
    <customSheetView guid="{1B9D0821-FF5D-47C6-BD8E-2BBA7D06D488}" filter="1" showAutoFilter="1">
      <autoFilter ref="$A$4:$T$62">
        <filterColumn colId="1">
          <filters/>
        </filterColumn>
      </autoFilter>
    </customSheetView>
  </customSheetViews>
  <mergeCells count="3">
    <mergeCell ref="A1:X1"/>
    <mergeCell ref="A2:X2"/>
    <mergeCell ref="A3:X3"/>
  </mergeCells>
  <dataValidations>
    <dataValidation type="list" allowBlank="1" showErrorMessage="1" sqref="X5:X72">
      <formula1>"Audit 1 (I),Audit 1 (B),Audit 2 (I),Audit 2 (B),Audit 3 (I),Audit 3 (B),Audit 4 (i),Audit 4 (B),Audit 5 (i),Audit 6 (i),Audit 7 (i),Audit 8 (i)"</formula1>
    </dataValidation>
    <dataValidation type="list" allowBlank="1" showErrorMessage="1" sqref="T5:T72">
      <formula1>"0,1,2,3"</formula1>
    </dataValidation>
    <dataValidation type="list" allowBlank="1" showErrorMessage="1" sqref="U5:U72">
      <formula1>"(0) Pakai Aplikasi Lain,(0) Harga Tidak Sesuai,(0) Nomor Diblokir,(0) Fitur Tidak Sesuai,(0) Tidak Merespon,(0) Data Employee dan Trial ,(1) Usaha Baru Mulai,(1) Incoming,(2) Trial, Demo, Interaktif,(3) Berlangganan,(1) Rencana buka laundry , (0) Tidak ja"&amp;"di buka laundry"</formula1>
    </dataValidation>
    <dataValidation type="list" allowBlank="1" showErrorMessage="1" sqref="W5:W72">
      <formula1>"Instagram,Facebook,Tiktok,Mitra,Playstore"</formula1>
    </dataValidation>
    <dataValidation type="list" allowBlank="1" showErrorMessage="1" sqref="I5:I72">
      <formula1>"Data Kelolaan ,Mitra,Sosial Media"</formula1>
    </dataValidation>
    <dataValidation type="custom" allowBlank="1" showDropDown="1" showErrorMessage="1" sqref="R5 Q6:R6 R7:R14 R21 R27:R45 R51:R53 Q62:Q66 D5:D72 H5:H72 Q67:R72">
      <formula1>OR(NOT(ISERROR(DATEVALUE(D5))), AND(ISNUMBER(D5), LEFT(CELL("format", D5))="D"))</formula1>
    </dataValidation>
    <dataValidation type="list" allowBlank="1" showErrorMessage="1" sqref="S5:S72">
      <formula1>"Respon,No Respon"</formula1>
    </dataValidation>
  </dataValidations>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8.38"/>
    <col customWidth="1" min="2" max="2" width="17.5"/>
    <col customWidth="1" min="3" max="3" width="28.63"/>
    <col customWidth="1" min="4" max="4" width="13.88"/>
    <col customWidth="1" min="5" max="5" width="9.13"/>
    <col customWidth="1" min="6" max="6" width="11.75"/>
    <col customWidth="1" min="7" max="7" width="9.25"/>
    <col customWidth="1" min="8" max="9" width="7.25"/>
    <col customWidth="1" min="14" max="14" width="52.25"/>
  </cols>
  <sheetData>
    <row r="1" ht="27.75" customHeight="1">
      <c r="A1" s="899" t="s">
        <v>12410</v>
      </c>
    </row>
    <row r="2" ht="27.75" customHeight="1">
      <c r="A2" s="39" t="s">
        <v>58</v>
      </c>
      <c r="B2" s="39" t="s">
        <v>12411</v>
      </c>
      <c r="C2" s="39" t="s">
        <v>12412</v>
      </c>
      <c r="D2" s="148" t="s">
        <v>12413</v>
      </c>
      <c r="E2" s="39" t="s">
        <v>12414</v>
      </c>
      <c r="F2" s="39" t="s">
        <v>12415</v>
      </c>
      <c r="G2" s="39" t="s">
        <v>12416</v>
      </c>
      <c r="H2" s="39" t="s">
        <v>46</v>
      </c>
      <c r="I2" s="49" t="s">
        <v>12417</v>
      </c>
      <c r="J2" s="49" t="s">
        <v>9201</v>
      </c>
      <c r="K2" s="418" t="s">
        <v>12418</v>
      </c>
      <c r="L2" s="900" t="s">
        <v>12419</v>
      </c>
      <c r="M2" s="49" t="s">
        <v>12420</v>
      </c>
      <c r="N2" s="56" t="s">
        <v>73</v>
      </c>
    </row>
    <row r="3" ht="27.75" hidden="1" customHeight="1">
      <c r="A3" s="508">
        <v>14636.0</v>
      </c>
      <c r="B3" s="201" t="s">
        <v>3917</v>
      </c>
      <c r="C3" s="510" t="s">
        <v>12421</v>
      </c>
      <c r="D3" s="550" t="s">
        <v>3919</v>
      </c>
      <c r="E3" s="901" t="s">
        <v>417</v>
      </c>
      <c r="F3" s="201" t="s">
        <v>12422</v>
      </c>
      <c r="G3" s="508" t="s">
        <v>12423</v>
      </c>
      <c r="H3" s="641">
        <v>2025.0</v>
      </c>
      <c r="I3" s="96">
        <v>3.0</v>
      </c>
      <c r="J3" s="83" t="s">
        <v>107</v>
      </c>
      <c r="K3" s="902" t="str">
        <f t="shared" ref="K3:K139" si="1">IF(TODAY()-M3&gt;0,"Lewat Jatuh Tempo",IF(TODAY()-M3&gt;=0,"Jatuh Tempo",IF(M3-TODAY()&lt;=7,"Pasif","Berlangganan")))</f>
        <v>Lewat Jatuh Tempo</v>
      </c>
      <c r="L3" s="903"/>
      <c r="M3" s="904">
        <v>45810.0</v>
      </c>
      <c r="N3" s="905" t="s">
        <v>12424</v>
      </c>
    </row>
    <row r="4" ht="27.75" hidden="1" customHeight="1">
      <c r="A4" s="508">
        <v>13975.0</v>
      </c>
      <c r="B4" s="201" t="s">
        <v>12425</v>
      </c>
      <c r="C4" s="510" t="s">
        <v>12426</v>
      </c>
      <c r="D4" s="550" t="s">
        <v>12427</v>
      </c>
      <c r="E4" s="901" t="s">
        <v>417</v>
      </c>
      <c r="F4" s="201" t="s">
        <v>12428</v>
      </c>
      <c r="G4" s="508" t="s">
        <v>12429</v>
      </c>
      <c r="H4" s="641">
        <v>2024.0</v>
      </c>
      <c r="I4" s="96">
        <v>6.0</v>
      </c>
      <c r="J4" s="83" t="s">
        <v>12431</v>
      </c>
      <c r="K4" s="902" t="str">
        <f t="shared" si="1"/>
        <v>Lewat Jatuh Tempo</v>
      </c>
      <c r="L4" s="903"/>
      <c r="M4" s="904">
        <v>45820.0</v>
      </c>
      <c r="N4" s="905" t="s">
        <v>12432</v>
      </c>
    </row>
    <row r="5" ht="27.75" hidden="1" customHeight="1">
      <c r="A5" s="641">
        <v>9033.0</v>
      </c>
      <c r="B5" s="510" t="s">
        <v>4661</v>
      </c>
      <c r="C5" s="510" t="s">
        <v>12433</v>
      </c>
      <c r="D5" s="821" t="s">
        <v>12434</v>
      </c>
      <c r="E5" s="901" t="s">
        <v>417</v>
      </c>
      <c r="F5" s="510" t="s">
        <v>12435</v>
      </c>
      <c r="G5" s="641" t="s">
        <v>12429</v>
      </c>
      <c r="H5" s="641">
        <v>2023.0</v>
      </c>
      <c r="I5" s="96">
        <v>12.0</v>
      </c>
      <c r="J5" s="83" t="s">
        <v>12431</v>
      </c>
      <c r="K5" s="902" t="str">
        <f t="shared" si="1"/>
        <v>Lewat Jatuh Tempo</v>
      </c>
      <c r="L5" s="903"/>
      <c r="M5" s="904">
        <v>45823.0</v>
      </c>
      <c r="N5" s="905" t="s">
        <v>12436</v>
      </c>
    </row>
    <row r="6" ht="27.75" hidden="1" customHeight="1">
      <c r="A6" s="508">
        <v>12802.0</v>
      </c>
      <c r="B6" s="201" t="s">
        <v>12437</v>
      </c>
      <c r="C6" s="510" t="s">
        <v>12438</v>
      </c>
      <c r="D6" s="550" t="s">
        <v>12439</v>
      </c>
      <c r="E6" s="901" t="s">
        <v>417</v>
      </c>
      <c r="F6" s="510" t="s">
        <v>12435</v>
      </c>
      <c r="G6" s="508" t="s">
        <v>12429</v>
      </c>
      <c r="H6" s="508">
        <v>2024.0</v>
      </c>
      <c r="I6" s="96">
        <v>6.0</v>
      </c>
      <c r="J6" s="83" t="s">
        <v>12431</v>
      </c>
      <c r="K6" s="902" t="str">
        <f t="shared" si="1"/>
        <v>Lewat Jatuh Tempo</v>
      </c>
      <c r="L6" s="903"/>
      <c r="M6" s="906">
        <v>45864.0</v>
      </c>
      <c r="N6" s="905" t="s">
        <v>12440</v>
      </c>
    </row>
    <row r="7" ht="27.75" hidden="1" customHeight="1">
      <c r="A7" s="641">
        <v>9124.0</v>
      </c>
      <c r="B7" s="510" t="s">
        <v>12441</v>
      </c>
      <c r="C7" s="510" t="s">
        <v>12442</v>
      </c>
      <c r="D7" s="821" t="s">
        <v>12443</v>
      </c>
      <c r="E7" s="901" t="s">
        <v>417</v>
      </c>
      <c r="F7" s="510" t="s">
        <v>12444</v>
      </c>
      <c r="G7" s="641" t="s">
        <v>12445</v>
      </c>
      <c r="H7" s="641">
        <v>2023.0</v>
      </c>
      <c r="I7" s="96">
        <v>12.0</v>
      </c>
      <c r="J7" s="83" t="s">
        <v>12431</v>
      </c>
      <c r="K7" s="902" t="str">
        <f t="shared" si="1"/>
        <v>Lewat Jatuh Tempo</v>
      </c>
      <c r="L7" s="903"/>
      <c r="M7" s="906">
        <v>45864.0</v>
      </c>
      <c r="N7" s="905" t="s">
        <v>12446</v>
      </c>
    </row>
    <row r="8" ht="27.75" hidden="1" customHeight="1">
      <c r="A8" s="641">
        <v>9055.0</v>
      </c>
      <c r="B8" s="510" t="s">
        <v>12447</v>
      </c>
      <c r="C8" s="510" t="s">
        <v>12448</v>
      </c>
      <c r="D8" s="821" t="s">
        <v>12449</v>
      </c>
      <c r="E8" s="901" t="s">
        <v>417</v>
      </c>
      <c r="F8" s="510" t="s">
        <v>12450</v>
      </c>
      <c r="G8" s="641" t="s">
        <v>12451</v>
      </c>
      <c r="H8" s="641">
        <v>2023.0</v>
      </c>
      <c r="I8" s="96">
        <v>12.0</v>
      </c>
      <c r="J8" s="83" t="s">
        <v>12431</v>
      </c>
      <c r="K8" s="902" t="str">
        <f t="shared" si="1"/>
        <v>Lewat Jatuh Tempo</v>
      </c>
      <c r="L8" s="903"/>
      <c r="M8" s="907">
        <v>45888.0</v>
      </c>
      <c r="N8" s="908" t="s">
        <v>12452</v>
      </c>
    </row>
    <row r="9" ht="27.75" hidden="1" customHeight="1">
      <c r="A9" s="508">
        <v>15352.0</v>
      </c>
      <c r="B9" s="201" t="s">
        <v>12453</v>
      </c>
      <c r="C9" s="510" t="s">
        <v>12454</v>
      </c>
      <c r="D9" s="91" t="s">
        <v>3575</v>
      </c>
      <c r="E9" s="909" t="s">
        <v>417</v>
      </c>
      <c r="F9" s="201" t="s">
        <v>12455</v>
      </c>
      <c r="G9" s="508" t="s">
        <v>12423</v>
      </c>
      <c r="H9" s="641">
        <v>2025.0</v>
      </c>
      <c r="I9" s="96">
        <v>3.0</v>
      </c>
      <c r="J9" s="83" t="s">
        <v>12431</v>
      </c>
      <c r="K9" s="902" t="str">
        <f t="shared" si="1"/>
        <v>Lewat Jatuh Tempo</v>
      </c>
      <c r="L9" s="903"/>
      <c r="M9" s="906">
        <v>45890.0</v>
      </c>
      <c r="N9" s="905" t="s">
        <v>12456</v>
      </c>
    </row>
    <row r="10" ht="27.75" hidden="1" customHeight="1">
      <c r="A10" s="508">
        <v>12636.0</v>
      </c>
      <c r="B10" s="201" t="s">
        <v>12457</v>
      </c>
      <c r="C10" s="510" t="s">
        <v>12458</v>
      </c>
      <c r="D10" s="550" t="s">
        <v>12459</v>
      </c>
      <c r="E10" s="901" t="s">
        <v>417</v>
      </c>
      <c r="F10" s="201" t="s">
        <v>12460</v>
      </c>
      <c r="G10" s="508" t="s">
        <v>12461</v>
      </c>
      <c r="H10" s="508">
        <v>2024.0</v>
      </c>
      <c r="I10" s="96">
        <v>12.0</v>
      </c>
      <c r="J10" s="83" t="s">
        <v>12431</v>
      </c>
      <c r="K10" s="902" t="str">
        <f t="shared" si="1"/>
        <v>Lewat Jatuh Tempo</v>
      </c>
      <c r="L10" s="903"/>
      <c r="M10" s="906">
        <v>45891.0</v>
      </c>
      <c r="N10" s="905" t="s">
        <v>12462</v>
      </c>
    </row>
    <row r="11" ht="27.75" hidden="1" customHeight="1">
      <c r="A11" s="508">
        <v>14299.0</v>
      </c>
      <c r="B11" s="201" t="s">
        <v>3969</v>
      </c>
      <c r="C11" s="510" t="s">
        <v>12463</v>
      </c>
      <c r="D11" s="550" t="s">
        <v>3971</v>
      </c>
      <c r="E11" s="901" t="s">
        <v>417</v>
      </c>
      <c r="F11" s="201" t="s">
        <v>12464</v>
      </c>
      <c r="G11" s="508" t="s">
        <v>12445</v>
      </c>
      <c r="H11" s="641">
        <v>2024.0</v>
      </c>
      <c r="I11" s="96">
        <v>6.0</v>
      </c>
      <c r="J11" s="83" t="s">
        <v>12431</v>
      </c>
      <c r="K11" s="902" t="str">
        <f t="shared" si="1"/>
        <v>Lewat Jatuh Tempo</v>
      </c>
      <c r="L11" s="903"/>
      <c r="M11" s="910">
        <v>45897.0</v>
      </c>
      <c r="N11" s="905" t="s">
        <v>12465</v>
      </c>
    </row>
    <row r="12" ht="27.75" hidden="1" customHeight="1">
      <c r="A12" s="508">
        <v>14305.0</v>
      </c>
      <c r="B12" s="201" t="s">
        <v>12466</v>
      </c>
      <c r="C12" s="510" t="s">
        <v>12467</v>
      </c>
      <c r="D12" s="550" t="s">
        <v>3895</v>
      </c>
      <c r="E12" s="901" t="s">
        <v>417</v>
      </c>
      <c r="F12" s="201" t="s">
        <v>12450</v>
      </c>
      <c r="G12" s="508" t="s">
        <v>12451</v>
      </c>
      <c r="H12" s="641">
        <v>2025.0</v>
      </c>
      <c r="I12" s="96">
        <v>6.0</v>
      </c>
      <c r="J12" s="83" t="s">
        <v>12431</v>
      </c>
      <c r="K12" s="902" t="str">
        <f t="shared" si="1"/>
        <v>Lewat Jatuh Tempo</v>
      </c>
      <c r="L12" s="903"/>
      <c r="M12" s="906">
        <v>45900.0</v>
      </c>
      <c r="N12" s="905" t="s">
        <v>12468</v>
      </c>
    </row>
    <row r="13" ht="27.75" hidden="1" customHeight="1">
      <c r="A13" s="508">
        <v>14764.0</v>
      </c>
      <c r="B13" s="201" t="s">
        <v>3900</v>
      </c>
      <c r="C13" s="510" t="s">
        <v>12469</v>
      </c>
      <c r="D13" s="550" t="s">
        <v>3902</v>
      </c>
      <c r="E13" s="901" t="s">
        <v>417</v>
      </c>
      <c r="F13" s="510" t="s">
        <v>12470</v>
      </c>
      <c r="G13" s="508" t="s">
        <v>12471</v>
      </c>
      <c r="H13" s="508">
        <v>2025.0</v>
      </c>
      <c r="I13" s="96">
        <v>6.0</v>
      </c>
      <c r="J13" s="83" t="s">
        <v>12431</v>
      </c>
      <c r="K13" s="902" t="str">
        <f t="shared" si="1"/>
        <v>Lewat Jatuh Tempo</v>
      </c>
      <c r="L13" s="903"/>
      <c r="M13" s="906">
        <v>45902.0</v>
      </c>
      <c r="N13" s="750" t="s">
        <v>12472</v>
      </c>
    </row>
    <row r="14" ht="27.75" customHeight="1">
      <c r="A14" s="508">
        <v>14784.0</v>
      </c>
      <c r="B14" s="201" t="s">
        <v>12473</v>
      </c>
      <c r="C14" s="510" t="s">
        <v>12474</v>
      </c>
      <c r="D14" s="550" t="s">
        <v>3866</v>
      </c>
      <c r="E14" s="901" t="s">
        <v>417</v>
      </c>
      <c r="F14" s="201" t="s">
        <v>12475</v>
      </c>
      <c r="G14" s="508" t="s">
        <v>12429</v>
      </c>
      <c r="H14" s="508">
        <v>2025.0</v>
      </c>
      <c r="I14" s="96">
        <v>6.0</v>
      </c>
      <c r="J14" s="83" t="s">
        <v>12431</v>
      </c>
      <c r="K14" s="902" t="str">
        <f t="shared" si="1"/>
        <v>Lewat Jatuh Tempo</v>
      </c>
      <c r="L14" s="903"/>
      <c r="M14" s="906">
        <v>45904.0</v>
      </c>
      <c r="N14" s="750" t="s">
        <v>12476</v>
      </c>
    </row>
    <row r="15" ht="27.75" customHeight="1">
      <c r="A15" s="641">
        <v>9257.0</v>
      </c>
      <c r="B15" s="510" t="s">
        <v>12477</v>
      </c>
      <c r="C15" s="510" t="s">
        <v>12478</v>
      </c>
      <c r="D15" s="588" t="s">
        <v>12479</v>
      </c>
      <c r="E15" s="901" t="s">
        <v>417</v>
      </c>
      <c r="F15" s="510" t="s">
        <v>12450</v>
      </c>
      <c r="G15" s="641" t="s">
        <v>12451</v>
      </c>
      <c r="H15" s="641">
        <v>2023.0</v>
      </c>
      <c r="I15" s="96">
        <v>6.0</v>
      </c>
      <c r="J15" s="83" t="s">
        <v>107</v>
      </c>
      <c r="K15" s="902" t="str">
        <f t="shared" si="1"/>
        <v>Lewat Jatuh Tempo</v>
      </c>
      <c r="L15" s="903"/>
      <c r="M15" s="911">
        <v>45914.0</v>
      </c>
      <c r="N15" s="750" t="s">
        <v>12480</v>
      </c>
    </row>
    <row r="16" ht="27.75" customHeight="1">
      <c r="A16" s="508">
        <v>12747.0</v>
      </c>
      <c r="B16" s="201" t="s">
        <v>4840</v>
      </c>
      <c r="C16" s="510" t="s">
        <v>4841</v>
      </c>
      <c r="D16" s="550" t="s">
        <v>12481</v>
      </c>
      <c r="E16" s="901" t="s">
        <v>417</v>
      </c>
      <c r="F16" s="201" t="s">
        <v>12475</v>
      </c>
      <c r="G16" s="508" t="s">
        <v>12429</v>
      </c>
      <c r="H16" s="508">
        <v>2024.0</v>
      </c>
      <c r="I16" s="96">
        <v>12.0</v>
      </c>
      <c r="J16" s="83" t="s">
        <v>12431</v>
      </c>
      <c r="K16" s="902" t="str">
        <f t="shared" si="1"/>
        <v>Lewat Jatuh Tempo</v>
      </c>
      <c r="L16" s="903"/>
      <c r="M16" s="906">
        <v>45917.0</v>
      </c>
      <c r="N16" s="750" t="s">
        <v>12482</v>
      </c>
    </row>
    <row r="17" ht="27.75" customHeight="1">
      <c r="A17" s="508">
        <v>8813.0</v>
      </c>
      <c r="B17" s="510" t="s">
        <v>4650</v>
      </c>
      <c r="C17" s="510" t="s">
        <v>12483</v>
      </c>
      <c r="D17" s="821" t="s">
        <v>12484</v>
      </c>
      <c r="E17" s="901" t="s">
        <v>417</v>
      </c>
      <c r="F17" s="201" t="s">
        <v>12485</v>
      </c>
      <c r="G17" s="508" t="s">
        <v>12423</v>
      </c>
      <c r="H17" s="641">
        <v>2023.0</v>
      </c>
      <c r="I17" s="96">
        <v>12.0</v>
      </c>
      <c r="J17" s="83" t="s">
        <v>12431</v>
      </c>
      <c r="K17" s="902" t="str">
        <f t="shared" si="1"/>
        <v>Lewat Jatuh Tempo</v>
      </c>
      <c r="L17" s="903"/>
      <c r="M17" s="906">
        <v>45920.0</v>
      </c>
      <c r="N17" s="750" t="s">
        <v>12486</v>
      </c>
    </row>
    <row r="18" ht="27.75" customHeight="1">
      <c r="A18" s="508">
        <v>13502.0</v>
      </c>
      <c r="B18" s="201" t="s">
        <v>12487</v>
      </c>
      <c r="C18" s="510" t="s">
        <v>12488</v>
      </c>
      <c r="D18" s="550" t="s">
        <v>12489</v>
      </c>
      <c r="E18" s="901" t="s">
        <v>417</v>
      </c>
      <c r="F18" s="201" t="s">
        <v>12485</v>
      </c>
      <c r="G18" s="508" t="s">
        <v>12423</v>
      </c>
      <c r="H18" s="641">
        <v>2024.0</v>
      </c>
      <c r="I18" s="96">
        <v>12.0</v>
      </c>
      <c r="J18" s="83" t="s">
        <v>12431</v>
      </c>
      <c r="K18" s="902" t="str">
        <f t="shared" si="1"/>
        <v>Lewat Jatuh Tempo</v>
      </c>
      <c r="L18" s="593" t="s">
        <v>12490</v>
      </c>
      <c r="M18" s="906">
        <v>45946.0</v>
      </c>
      <c r="N18" s="912" t="s">
        <v>12491</v>
      </c>
    </row>
    <row r="19" ht="27.75" customHeight="1">
      <c r="A19" s="508">
        <v>15109.0</v>
      </c>
      <c r="B19" s="201" t="s">
        <v>3756</v>
      </c>
      <c r="C19" s="510" t="s">
        <v>12492</v>
      </c>
      <c r="D19" s="550" t="s">
        <v>3759</v>
      </c>
      <c r="E19" s="901" t="s">
        <v>417</v>
      </c>
      <c r="F19" s="201" t="s">
        <v>12493</v>
      </c>
      <c r="G19" s="508" t="s">
        <v>12423</v>
      </c>
      <c r="H19" s="641">
        <v>2025.0</v>
      </c>
      <c r="I19" s="96">
        <v>6.0</v>
      </c>
      <c r="J19" s="83" t="s">
        <v>12431</v>
      </c>
      <c r="K19" s="902" t="str">
        <f t="shared" si="1"/>
        <v>Lewat Jatuh Tempo</v>
      </c>
      <c r="L19" s="593" t="s">
        <v>12494</v>
      </c>
      <c r="M19" s="906">
        <v>45947.0</v>
      </c>
      <c r="N19" s="750" t="s">
        <v>12495</v>
      </c>
    </row>
    <row r="20" ht="27.75" customHeight="1">
      <c r="A20" s="641">
        <v>3086.0</v>
      </c>
      <c r="B20" s="510" t="s">
        <v>12496</v>
      </c>
      <c r="C20" s="510" t="s">
        <v>12497</v>
      </c>
      <c r="D20" s="821" t="s">
        <v>12498</v>
      </c>
      <c r="E20" s="901" t="s">
        <v>417</v>
      </c>
      <c r="F20" s="201" t="s">
        <v>12475</v>
      </c>
      <c r="G20" s="508" t="s">
        <v>12429</v>
      </c>
      <c r="H20" s="641">
        <v>2021.0</v>
      </c>
      <c r="I20" s="96">
        <v>6.0</v>
      </c>
      <c r="J20" s="83" t="s">
        <v>12431</v>
      </c>
      <c r="K20" s="902" t="str">
        <f t="shared" si="1"/>
        <v>Lewat Jatuh Tempo</v>
      </c>
      <c r="L20" s="903"/>
      <c r="M20" s="913">
        <v>45956.0</v>
      </c>
      <c r="N20" s="750" t="s">
        <v>12499</v>
      </c>
    </row>
    <row r="21" ht="27.75" customHeight="1">
      <c r="A21" s="508">
        <v>10409.0</v>
      </c>
      <c r="B21" s="201" t="s">
        <v>12500</v>
      </c>
      <c r="C21" s="510" t="s">
        <v>12501</v>
      </c>
      <c r="D21" s="550" t="s">
        <v>1579</v>
      </c>
      <c r="E21" s="901" t="s">
        <v>417</v>
      </c>
      <c r="F21" s="201" t="s">
        <v>12502</v>
      </c>
      <c r="G21" s="508" t="s">
        <v>12503</v>
      </c>
      <c r="H21" s="641">
        <v>2024.0</v>
      </c>
      <c r="I21" s="96">
        <v>12.0</v>
      </c>
      <c r="J21" s="83" t="s">
        <v>12431</v>
      </c>
      <c r="K21" s="902" t="str">
        <f t="shared" si="1"/>
        <v>Lewat Jatuh Tempo</v>
      </c>
      <c r="L21" s="903"/>
      <c r="M21" s="906">
        <v>45957.0</v>
      </c>
      <c r="N21" s="905" t="s">
        <v>12504</v>
      </c>
    </row>
    <row r="22" ht="27.75" customHeight="1">
      <c r="A22" s="508">
        <v>13118.0</v>
      </c>
      <c r="B22" s="201" t="s">
        <v>12505</v>
      </c>
      <c r="C22" s="510" t="s">
        <v>12506</v>
      </c>
      <c r="D22" s="550" t="s">
        <v>12507</v>
      </c>
      <c r="E22" s="901" t="s">
        <v>417</v>
      </c>
      <c r="F22" s="201" t="s">
        <v>12508</v>
      </c>
      <c r="G22" s="508" t="s">
        <v>12423</v>
      </c>
      <c r="H22" s="641">
        <v>2024.0</v>
      </c>
      <c r="I22" s="96">
        <v>12.0</v>
      </c>
      <c r="J22" s="83" t="s">
        <v>12431</v>
      </c>
      <c r="K22" s="902" t="str">
        <f t="shared" si="1"/>
        <v>Lewat Jatuh Tempo</v>
      </c>
      <c r="L22" s="903"/>
      <c r="M22" s="906">
        <v>45959.0</v>
      </c>
      <c r="N22" s="905" t="s">
        <v>12509</v>
      </c>
    </row>
    <row r="23" ht="27.75" customHeight="1">
      <c r="A23" s="508">
        <v>14998.0</v>
      </c>
      <c r="B23" s="201" t="s">
        <v>12510</v>
      </c>
      <c r="C23" s="510" t="s">
        <v>12511</v>
      </c>
      <c r="D23" s="550" t="s">
        <v>3753</v>
      </c>
      <c r="E23" s="901" t="s">
        <v>417</v>
      </c>
      <c r="F23" s="201" t="s">
        <v>12493</v>
      </c>
      <c r="G23" s="508" t="s">
        <v>12423</v>
      </c>
      <c r="H23" s="641">
        <v>2025.0</v>
      </c>
      <c r="I23" s="96">
        <v>6.0</v>
      </c>
      <c r="J23" s="83" t="s">
        <v>12431</v>
      </c>
      <c r="K23" s="902" t="str">
        <f t="shared" si="1"/>
        <v>Lewat Jatuh Tempo</v>
      </c>
      <c r="L23" s="903"/>
      <c r="M23" s="914">
        <v>45966.0</v>
      </c>
      <c r="N23" s="915"/>
    </row>
    <row r="24" ht="27.75" customHeight="1">
      <c r="A24" s="508">
        <v>13131.0</v>
      </c>
      <c r="B24" s="201" t="s">
        <v>12512</v>
      </c>
      <c r="C24" s="510" t="s">
        <v>12513</v>
      </c>
      <c r="D24" s="550" t="s">
        <v>12514</v>
      </c>
      <c r="E24" s="901" t="s">
        <v>417</v>
      </c>
      <c r="F24" s="201" t="s">
        <v>12515</v>
      </c>
      <c r="G24" s="508" t="s">
        <v>12516</v>
      </c>
      <c r="H24" s="641">
        <v>2024.0</v>
      </c>
      <c r="I24" s="96">
        <v>12.0</v>
      </c>
      <c r="J24" s="83" t="s">
        <v>12431</v>
      </c>
      <c r="K24" s="902" t="str">
        <f t="shared" si="1"/>
        <v>Lewat Jatuh Tempo</v>
      </c>
      <c r="L24" s="903"/>
      <c r="M24" s="906">
        <v>45967.0</v>
      </c>
      <c r="N24" s="915"/>
    </row>
    <row r="25" ht="27.75" customHeight="1">
      <c r="A25" s="508">
        <v>13724.0</v>
      </c>
      <c r="B25" s="201" t="s">
        <v>12517</v>
      </c>
      <c r="C25" s="510" t="s">
        <v>12518</v>
      </c>
      <c r="D25" s="550" t="s">
        <v>12519</v>
      </c>
      <c r="E25" s="901" t="s">
        <v>417</v>
      </c>
      <c r="F25" s="201" t="s">
        <v>12520</v>
      </c>
      <c r="G25" s="508" t="s">
        <v>12423</v>
      </c>
      <c r="H25" s="641">
        <v>2024.0</v>
      </c>
      <c r="I25" s="96">
        <v>3.0</v>
      </c>
      <c r="J25" s="83" t="s">
        <v>107</v>
      </c>
      <c r="K25" s="902" t="str">
        <f t="shared" si="1"/>
        <v>Lewat Jatuh Tempo</v>
      </c>
      <c r="L25" s="903"/>
      <c r="M25" s="916">
        <v>45969.0</v>
      </c>
      <c r="N25" s="905" t="s">
        <v>12521</v>
      </c>
    </row>
    <row r="26" ht="27.75" customHeight="1">
      <c r="A26" s="508">
        <v>10703.0</v>
      </c>
      <c r="B26" s="201" t="s">
        <v>1911</v>
      </c>
      <c r="C26" s="510" t="s">
        <v>12522</v>
      </c>
      <c r="D26" s="550" t="s">
        <v>1913</v>
      </c>
      <c r="E26" s="901" t="s">
        <v>417</v>
      </c>
      <c r="F26" s="201" t="s">
        <v>12508</v>
      </c>
      <c r="G26" s="508" t="s">
        <v>12423</v>
      </c>
      <c r="H26" s="641">
        <v>2024.0</v>
      </c>
      <c r="I26" s="96">
        <v>12.0</v>
      </c>
      <c r="J26" s="83" t="s">
        <v>12431</v>
      </c>
      <c r="K26" s="902" t="str">
        <f t="shared" si="1"/>
        <v>Lewat Jatuh Tempo</v>
      </c>
      <c r="L26" s="903"/>
      <c r="M26" s="906">
        <v>45969.0</v>
      </c>
      <c r="N26" s="915"/>
    </row>
    <row r="27" ht="27.75" customHeight="1">
      <c r="A27" s="508">
        <v>11644.0</v>
      </c>
      <c r="B27" s="201" t="s">
        <v>12524</v>
      </c>
      <c r="C27" s="510" t="s">
        <v>12525</v>
      </c>
      <c r="D27" s="550" t="s">
        <v>12526</v>
      </c>
      <c r="E27" s="901" t="s">
        <v>417</v>
      </c>
      <c r="F27" s="201" t="s">
        <v>12527</v>
      </c>
      <c r="G27" s="508" t="s">
        <v>12461</v>
      </c>
      <c r="H27" s="641">
        <v>2024.0</v>
      </c>
      <c r="I27" s="96">
        <v>12.0</v>
      </c>
      <c r="J27" s="83" t="s">
        <v>12431</v>
      </c>
      <c r="K27" s="902" t="str">
        <f t="shared" si="1"/>
        <v>Lewat Jatuh Tempo</v>
      </c>
      <c r="L27" s="903"/>
      <c r="M27" s="906">
        <v>45973.0</v>
      </c>
      <c r="N27" s="915"/>
    </row>
    <row r="28" ht="27.75" customHeight="1">
      <c r="A28" s="508">
        <v>15401.0</v>
      </c>
      <c r="B28" s="201" t="s">
        <v>3530</v>
      </c>
      <c r="C28" s="510" t="s">
        <v>12528</v>
      </c>
      <c r="D28" s="91" t="s">
        <v>3534</v>
      </c>
      <c r="E28" s="901" t="s">
        <v>417</v>
      </c>
      <c r="F28" s="201" t="s">
        <v>12529</v>
      </c>
      <c r="G28" s="508" t="s">
        <v>12530</v>
      </c>
      <c r="H28" s="641">
        <v>2025.0</v>
      </c>
      <c r="I28" s="96">
        <v>6.0</v>
      </c>
      <c r="J28" s="83" t="s">
        <v>12431</v>
      </c>
      <c r="K28" s="902" t="str">
        <f t="shared" si="1"/>
        <v>Lewat Jatuh Tempo</v>
      </c>
      <c r="L28" s="903"/>
      <c r="M28" s="906">
        <v>45976.0</v>
      </c>
      <c r="N28" s="915"/>
    </row>
    <row r="29" ht="27.75" customHeight="1">
      <c r="A29" s="508">
        <v>11052.0</v>
      </c>
      <c r="B29" s="201" t="s">
        <v>12531</v>
      </c>
      <c r="C29" s="510" t="s">
        <v>12532</v>
      </c>
      <c r="D29" s="821" t="s">
        <v>12533</v>
      </c>
      <c r="E29" s="901" t="s">
        <v>417</v>
      </c>
      <c r="F29" s="510" t="s">
        <v>12534</v>
      </c>
      <c r="G29" s="641" t="s">
        <v>12535</v>
      </c>
      <c r="H29" s="641">
        <v>2024.0</v>
      </c>
      <c r="I29" s="96">
        <v>6.0</v>
      </c>
      <c r="J29" s="83" t="s">
        <v>12431</v>
      </c>
      <c r="K29" s="902" t="str">
        <f t="shared" si="1"/>
        <v>Lewat Jatuh Tempo</v>
      </c>
      <c r="L29" s="903"/>
      <c r="M29" s="917">
        <v>45979.0</v>
      </c>
      <c r="N29" s="905" t="s">
        <v>12536</v>
      </c>
    </row>
    <row r="30" ht="27.75" customHeight="1">
      <c r="A30" s="508">
        <v>13292.0</v>
      </c>
      <c r="B30" s="201" t="s">
        <v>12537</v>
      </c>
      <c r="C30" s="510" t="s">
        <v>12538</v>
      </c>
      <c r="D30" s="550" t="s">
        <v>12539</v>
      </c>
      <c r="E30" s="901" t="s">
        <v>417</v>
      </c>
      <c r="F30" s="201" t="s">
        <v>12540</v>
      </c>
      <c r="G30" s="508" t="s">
        <v>12445</v>
      </c>
      <c r="H30" s="641">
        <v>2024.0</v>
      </c>
      <c r="I30" s="96">
        <v>12.0</v>
      </c>
      <c r="J30" s="83" t="s">
        <v>12431</v>
      </c>
      <c r="K30" s="902" t="str">
        <f t="shared" si="1"/>
        <v>Lewat Jatuh Tempo</v>
      </c>
      <c r="L30" s="903"/>
      <c r="M30" s="918">
        <v>45982.0</v>
      </c>
      <c r="N30" s="750" t="s">
        <v>12541</v>
      </c>
    </row>
    <row r="31" ht="27.75" customHeight="1">
      <c r="A31" s="508">
        <v>14733.0</v>
      </c>
      <c r="B31" s="201" t="s">
        <v>12542</v>
      </c>
      <c r="C31" s="510" t="s">
        <v>12543</v>
      </c>
      <c r="D31" s="91" t="s">
        <v>3769</v>
      </c>
      <c r="E31" s="901" t="s">
        <v>417</v>
      </c>
      <c r="F31" s="201" t="s">
        <v>12544</v>
      </c>
      <c r="G31" s="508" t="s">
        <v>12545</v>
      </c>
      <c r="H31" s="641">
        <v>2025.0</v>
      </c>
      <c r="I31" s="96">
        <v>6.0</v>
      </c>
      <c r="J31" s="83" t="s">
        <v>12431</v>
      </c>
      <c r="K31" s="902" t="str">
        <f t="shared" si="1"/>
        <v>Lewat Jatuh Tempo</v>
      </c>
      <c r="L31" s="903"/>
      <c r="M31" s="919">
        <v>45985.0</v>
      </c>
      <c r="N31" s="915"/>
    </row>
    <row r="32" ht="27.75" customHeight="1">
      <c r="A32" s="508">
        <v>14547.0</v>
      </c>
      <c r="B32" s="201" t="s">
        <v>3614</v>
      </c>
      <c r="C32" s="510" t="s">
        <v>12546</v>
      </c>
      <c r="D32" s="91" t="s">
        <v>3616</v>
      </c>
      <c r="E32" s="909" t="s">
        <v>417</v>
      </c>
      <c r="F32" s="201" t="s">
        <v>12485</v>
      </c>
      <c r="G32" s="508" t="s">
        <v>12423</v>
      </c>
      <c r="H32" s="641">
        <v>2025.0</v>
      </c>
      <c r="I32" s="96">
        <v>6.0</v>
      </c>
      <c r="J32" s="83" t="s">
        <v>107</v>
      </c>
      <c r="K32" s="902" t="str">
        <f t="shared" si="1"/>
        <v>Lewat Jatuh Tempo</v>
      </c>
      <c r="L32" s="903"/>
      <c r="M32" s="904">
        <v>45987.0</v>
      </c>
      <c r="N32" s="915"/>
    </row>
    <row r="33" ht="27.75" customHeight="1">
      <c r="A33" s="508">
        <v>10703.0</v>
      </c>
      <c r="B33" s="201" t="s">
        <v>12548</v>
      </c>
      <c r="C33" s="510" t="s">
        <v>12549</v>
      </c>
      <c r="D33" s="821" t="s">
        <v>12550</v>
      </c>
      <c r="E33" s="901" t="s">
        <v>417</v>
      </c>
      <c r="F33" s="201" t="s">
        <v>12508</v>
      </c>
      <c r="G33" s="508" t="s">
        <v>12423</v>
      </c>
      <c r="H33" s="508">
        <v>2023.0</v>
      </c>
      <c r="I33" s="96">
        <v>12.0</v>
      </c>
      <c r="J33" s="83" t="s">
        <v>12431</v>
      </c>
      <c r="K33" s="902" t="str">
        <f t="shared" si="1"/>
        <v>Lewat Jatuh Tempo</v>
      </c>
      <c r="L33" s="903"/>
      <c r="M33" s="906">
        <v>45988.0</v>
      </c>
      <c r="N33" s="915"/>
    </row>
    <row r="34" ht="27.75" customHeight="1">
      <c r="A34" s="508">
        <v>15536.0</v>
      </c>
      <c r="B34" s="201" t="s">
        <v>12551</v>
      </c>
      <c r="C34" s="510" t="s">
        <v>12552</v>
      </c>
      <c r="D34" s="91" t="s">
        <v>455</v>
      </c>
      <c r="E34" s="909" t="s">
        <v>417</v>
      </c>
      <c r="F34" s="201" t="s">
        <v>12553</v>
      </c>
      <c r="G34" s="508" t="s">
        <v>12535</v>
      </c>
      <c r="H34" s="641">
        <v>2025.0</v>
      </c>
      <c r="I34" s="96">
        <v>6.0</v>
      </c>
      <c r="J34" s="83" t="s">
        <v>12431</v>
      </c>
      <c r="K34" s="902" t="str">
        <f t="shared" si="1"/>
        <v>Lewat Jatuh Tempo</v>
      </c>
      <c r="L34" s="903"/>
      <c r="M34" s="906">
        <v>45989.0</v>
      </c>
      <c r="N34" s="915"/>
    </row>
    <row r="35" ht="27.75" customHeight="1">
      <c r="A35" s="508">
        <v>14547.0</v>
      </c>
      <c r="B35" s="201" t="s">
        <v>3614</v>
      </c>
      <c r="C35" s="510" t="s">
        <v>12554</v>
      </c>
      <c r="D35" s="550" t="s">
        <v>3616</v>
      </c>
      <c r="E35" s="901" t="s">
        <v>417</v>
      </c>
      <c r="F35" s="201" t="s">
        <v>12485</v>
      </c>
      <c r="G35" s="508" t="s">
        <v>12423</v>
      </c>
      <c r="H35" s="641">
        <v>2025.0</v>
      </c>
      <c r="I35" s="96">
        <v>6.0</v>
      </c>
      <c r="J35" s="83" t="s">
        <v>107</v>
      </c>
      <c r="K35" s="902" t="str">
        <f t="shared" si="1"/>
        <v>Lewat Jatuh Tempo</v>
      </c>
      <c r="L35" s="903"/>
      <c r="M35" s="916">
        <v>46002.0</v>
      </c>
      <c r="N35" s="915"/>
    </row>
    <row r="36" ht="27.75" customHeight="1">
      <c r="A36" s="508">
        <v>8813.0</v>
      </c>
      <c r="B36" s="201" t="s">
        <v>4650</v>
      </c>
      <c r="C36" s="510" t="s">
        <v>12555</v>
      </c>
      <c r="D36" s="550" t="s">
        <v>12484</v>
      </c>
      <c r="E36" s="901" t="s">
        <v>417</v>
      </c>
      <c r="F36" s="201" t="s">
        <v>12485</v>
      </c>
      <c r="G36" s="508" t="s">
        <v>12423</v>
      </c>
      <c r="H36" s="641">
        <v>2024.0</v>
      </c>
      <c r="I36" s="96">
        <v>12.0</v>
      </c>
      <c r="J36" s="83" t="s">
        <v>12431</v>
      </c>
      <c r="K36" s="902" t="str">
        <f t="shared" si="1"/>
        <v>Lewat Jatuh Tempo</v>
      </c>
      <c r="L36" s="903"/>
      <c r="M36" s="920">
        <v>46006.0</v>
      </c>
      <c r="N36" s="915"/>
    </row>
    <row r="37" ht="27.75" customHeight="1">
      <c r="A37" s="508">
        <v>8565.0</v>
      </c>
      <c r="B37" s="201" t="s">
        <v>3218</v>
      </c>
      <c r="C37" s="510" t="s">
        <v>12556</v>
      </c>
      <c r="D37" s="550" t="s">
        <v>3220</v>
      </c>
      <c r="E37" s="901" t="s">
        <v>417</v>
      </c>
      <c r="F37" s="510" t="s">
        <v>12435</v>
      </c>
      <c r="G37" s="641" t="s">
        <v>12429</v>
      </c>
      <c r="H37" s="508">
        <v>2023.0</v>
      </c>
      <c r="I37" s="96">
        <v>12.0</v>
      </c>
      <c r="J37" s="83" t="s">
        <v>12431</v>
      </c>
      <c r="K37" s="902" t="str">
        <f t="shared" si="1"/>
        <v>Lewat Jatuh Tempo</v>
      </c>
      <c r="L37" s="903"/>
      <c r="M37" s="921">
        <v>46006.0</v>
      </c>
      <c r="N37" s="915"/>
    </row>
    <row r="38" ht="27.75" customHeight="1">
      <c r="A38" s="641">
        <v>4570.0</v>
      </c>
      <c r="B38" s="510" t="s">
        <v>12558</v>
      </c>
      <c r="C38" s="510" t="s">
        <v>12559</v>
      </c>
      <c r="D38" s="588" t="s">
        <v>12560</v>
      </c>
      <c r="E38" s="901" t="s">
        <v>417</v>
      </c>
      <c r="F38" s="510" t="s">
        <v>12561</v>
      </c>
      <c r="G38" s="641" t="s">
        <v>12429</v>
      </c>
      <c r="H38" s="641">
        <v>2022.0</v>
      </c>
      <c r="I38" s="96">
        <v>12.0</v>
      </c>
      <c r="J38" s="83" t="s">
        <v>12431</v>
      </c>
      <c r="K38" s="902" t="str">
        <f t="shared" si="1"/>
        <v>Lewat Jatuh Tempo</v>
      </c>
      <c r="L38" s="903"/>
      <c r="M38" s="911">
        <v>46007.0</v>
      </c>
      <c r="N38" s="915"/>
    </row>
    <row r="39" ht="27.75" customHeight="1">
      <c r="A39" s="508">
        <v>13257.0</v>
      </c>
      <c r="B39" s="201" t="s">
        <v>12562</v>
      </c>
      <c r="C39" s="510" t="s">
        <v>12563</v>
      </c>
      <c r="D39" s="550" t="s">
        <v>12564</v>
      </c>
      <c r="E39" s="901" t="s">
        <v>417</v>
      </c>
      <c r="F39" s="201" t="s">
        <v>12428</v>
      </c>
      <c r="G39" s="508" t="s">
        <v>12429</v>
      </c>
      <c r="H39" s="641">
        <v>2024.0</v>
      </c>
      <c r="I39" s="96">
        <v>12.0</v>
      </c>
      <c r="J39" s="83" t="s">
        <v>12431</v>
      </c>
      <c r="K39" s="902" t="str">
        <f t="shared" si="1"/>
        <v>Lewat Jatuh Tempo</v>
      </c>
      <c r="L39" s="903"/>
      <c r="M39" s="906">
        <v>46007.0</v>
      </c>
      <c r="N39" s="915"/>
    </row>
    <row r="40" ht="27.75" customHeight="1">
      <c r="A40" s="508">
        <v>13257.0</v>
      </c>
      <c r="B40" s="201" t="s">
        <v>12562</v>
      </c>
      <c r="C40" s="510" t="s">
        <v>12565</v>
      </c>
      <c r="D40" s="550" t="s">
        <v>12564</v>
      </c>
      <c r="E40" s="901" t="s">
        <v>417</v>
      </c>
      <c r="F40" s="201" t="s">
        <v>12428</v>
      </c>
      <c r="G40" s="508" t="s">
        <v>12429</v>
      </c>
      <c r="H40" s="641">
        <v>2024.0</v>
      </c>
      <c r="I40" s="96">
        <v>12.0</v>
      </c>
      <c r="J40" s="83" t="s">
        <v>12431</v>
      </c>
      <c r="K40" s="902" t="str">
        <f t="shared" si="1"/>
        <v>Lewat Jatuh Tempo</v>
      </c>
      <c r="L40" s="903"/>
      <c r="M40" s="906">
        <v>46007.0</v>
      </c>
      <c r="N40" s="915"/>
    </row>
    <row r="41" ht="27.75" customHeight="1">
      <c r="A41" s="508">
        <v>14115.0</v>
      </c>
      <c r="B41" s="201" t="s">
        <v>12566</v>
      </c>
      <c r="C41" s="510" t="s">
        <v>4947</v>
      </c>
      <c r="D41" s="550" t="s">
        <v>1957</v>
      </c>
      <c r="E41" s="901" t="s">
        <v>417</v>
      </c>
      <c r="F41" s="201" t="s">
        <v>12567</v>
      </c>
      <c r="G41" s="508" t="s">
        <v>12423</v>
      </c>
      <c r="H41" s="641">
        <v>2024.0</v>
      </c>
      <c r="I41" s="96">
        <v>6.0</v>
      </c>
      <c r="J41" s="83" t="s">
        <v>12431</v>
      </c>
      <c r="K41" s="902" t="str">
        <f t="shared" si="1"/>
        <v>Lewat Jatuh Tempo</v>
      </c>
      <c r="L41" s="903"/>
      <c r="M41" s="904">
        <v>46014.0</v>
      </c>
      <c r="N41" s="915"/>
    </row>
    <row r="42" ht="27.75" customHeight="1">
      <c r="A42" s="922">
        <v>15574.0</v>
      </c>
      <c r="B42" s="923" t="s">
        <v>12568</v>
      </c>
      <c r="C42" s="434" t="s">
        <v>12569</v>
      </c>
      <c r="D42" s="432" t="s">
        <v>3462</v>
      </c>
      <c r="E42" s="909" t="s">
        <v>417</v>
      </c>
      <c r="F42" s="201" t="s">
        <v>12529</v>
      </c>
      <c r="G42" s="508" t="s">
        <v>12530</v>
      </c>
      <c r="H42" s="508">
        <v>2025.0</v>
      </c>
      <c r="I42" s="96">
        <v>6.0</v>
      </c>
      <c r="J42" s="83" t="s">
        <v>12431</v>
      </c>
      <c r="K42" s="902" t="str">
        <f t="shared" si="1"/>
        <v>Lewat Jatuh Tempo</v>
      </c>
      <c r="L42" s="903"/>
      <c r="M42" s="924">
        <v>46014.0</v>
      </c>
      <c r="N42" s="915"/>
    </row>
    <row r="43" ht="27.75" customHeight="1">
      <c r="A43" s="508">
        <v>10901.0</v>
      </c>
      <c r="B43" s="201" t="s">
        <v>7632</v>
      </c>
      <c r="C43" s="510" t="s">
        <v>12570</v>
      </c>
      <c r="D43" s="821" t="s">
        <v>7635</v>
      </c>
      <c r="E43" s="901" t="s">
        <v>417</v>
      </c>
      <c r="F43" s="201" t="s">
        <v>12455</v>
      </c>
      <c r="G43" s="508" t="s">
        <v>12423</v>
      </c>
      <c r="H43" s="508">
        <v>2024.0</v>
      </c>
      <c r="I43" s="96">
        <v>12.0</v>
      </c>
      <c r="J43" s="83" t="s">
        <v>12431</v>
      </c>
      <c r="K43" s="902" t="str">
        <f t="shared" si="1"/>
        <v>Lewat Jatuh Tempo</v>
      </c>
      <c r="L43" s="903"/>
      <c r="M43" s="906">
        <v>46020.0</v>
      </c>
      <c r="N43" s="915"/>
    </row>
    <row r="44" ht="27.75" customHeight="1">
      <c r="A44" s="508">
        <v>14110.0</v>
      </c>
      <c r="B44" s="201" t="s">
        <v>12571</v>
      </c>
      <c r="C44" s="510" t="s">
        <v>12572</v>
      </c>
      <c r="D44" s="550" t="s">
        <v>12573</v>
      </c>
      <c r="E44" s="901" t="s">
        <v>417</v>
      </c>
      <c r="F44" s="201" t="s">
        <v>12485</v>
      </c>
      <c r="G44" s="508" t="s">
        <v>12423</v>
      </c>
      <c r="H44" s="641">
        <v>2024.0</v>
      </c>
      <c r="I44" s="96">
        <v>6.0</v>
      </c>
      <c r="J44" s="83" t="s">
        <v>12431</v>
      </c>
      <c r="K44" s="902" t="str">
        <f t="shared" si="1"/>
        <v>Lewat Jatuh Tempo</v>
      </c>
      <c r="L44" s="903"/>
      <c r="M44" s="906">
        <v>46021.0</v>
      </c>
      <c r="N44" s="915"/>
    </row>
    <row r="45" ht="27.75" customHeight="1">
      <c r="A45" s="641">
        <v>10257.0</v>
      </c>
      <c r="B45" s="510" t="s">
        <v>12574</v>
      </c>
      <c r="C45" s="510" t="s">
        <v>12575</v>
      </c>
      <c r="D45" s="821" t="s">
        <v>12576</v>
      </c>
      <c r="E45" s="901" t="s">
        <v>417</v>
      </c>
      <c r="F45" s="201" t="s">
        <v>12577</v>
      </c>
      <c r="G45" s="508" t="s">
        <v>12461</v>
      </c>
      <c r="H45" s="641">
        <v>2023.0</v>
      </c>
      <c r="I45" s="96">
        <v>12.0</v>
      </c>
      <c r="J45" s="83" t="s">
        <v>12431</v>
      </c>
      <c r="K45" s="902" t="str">
        <f t="shared" si="1"/>
        <v>Lewat Jatuh Tempo</v>
      </c>
      <c r="L45" s="903"/>
      <c r="M45" s="906">
        <v>46021.0</v>
      </c>
      <c r="N45" s="915"/>
    </row>
    <row r="46" ht="27.75" customHeight="1">
      <c r="A46" s="508">
        <v>14142.0</v>
      </c>
      <c r="B46" s="201" t="s">
        <v>12578</v>
      </c>
      <c r="C46" s="510" t="s">
        <v>12579</v>
      </c>
      <c r="D46" s="550" t="s">
        <v>3966</v>
      </c>
      <c r="E46" s="901" t="s">
        <v>417</v>
      </c>
      <c r="F46" s="201" t="s">
        <v>12422</v>
      </c>
      <c r="G46" s="508" t="s">
        <v>12423</v>
      </c>
      <c r="H46" s="641">
        <v>2024.0</v>
      </c>
      <c r="I46" s="96">
        <v>6.0</v>
      </c>
      <c r="J46" s="83" t="s">
        <v>12431</v>
      </c>
      <c r="K46" s="902" t="str">
        <f t="shared" si="1"/>
        <v>Lewat Jatuh Tempo</v>
      </c>
      <c r="L46" s="903"/>
      <c r="M46" s="906">
        <v>46022.0</v>
      </c>
      <c r="N46" s="915"/>
    </row>
    <row r="47" ht="27.75" customHeight="1">
      <c r="A47" s="508">
        <v>14198.0</v>
      </c>
      <c r="B47" s="201" t="s">
        <v>4944</v>
      </c>
      <c r="C47" s="510" t="s">
        <v>4945</v>
      </c>
      <c r="D47" s="550" t="s">
        <v>12580</v>
      </c>
      <c r="E47" s="901" t="s">
        <v>417</v>
      </c>
      <c r="F47" s="201" t="s">
        <v>12435</v>
      </c>
      <c r="G47" s="508" t="s">
        <v>12429</v>
      </c>
      <c r="H47" s="641">
        <v>2024.0</v>
      </c>
      <c r="I47" s="96">
        <v>12.0</v>
      </c>
      <c r="J47" s="83" t="s">
        <v>12431</v>
      </c>
      <c r="K47" s="902" t="str">
        <f t="shared" si="1"/>
        <v>Lewat Jatuh Tempo</v>
      </c>
      <c r="L47" s="903"/>
      <c r="M47" s="906">
        <v>46024.0</v>
      </c>
      <c r="N47" s="915"/>
    </row>
    <row r="48" ht="27.75" customHeight="1">
      <c r="A48" s="508">
        <v>15097.0</v>
      </c>
      <c r="B48" s="201" t="s">
        <v>3332</v>
      </c>
      <c r="C48" s="510" t="s">
        <v>7772</v>
      </c>
      <c r="D48" s="91" t="s">
        <v>3334</v>
      </c>
      <c r="E48" s="909" t="s">
        <v>417</v>
      </c>
      <c r="F48" s="201" t="s">
        <v>12435</v>
      </c>
      <c r="G48" s="508" t="s">
        <v>12429</v>
      </c>
      <c r="H48" s="641">
        <v>2025.0</v>
      </c>
      <c r="I48" s="96">
        <v>6.0</v>
      </c>
      <c r="J48" s="83" t="s">
        <v>107</v>
      </c>
      <c r="K48" s="902" t="str">
        <f t="shared" si="1"/>
        <v>Lewat Jatuh Tempo</v>
      </c>
      <c r="L48" s="903"/>
      <c r="M48" s="925">
        <v>46025.0</v>
      </c>
      <c r="N48" s="915"/>
    </row>
    <row r="49" ht="27.75" customHeight="1">
      <c r="A49" s="508">
        <v>12903.0</v>
      </c>
      <c r="B49" s="201" t="s">
        <v>4856</v>
      </c>
      <c r="C49" s="510" t="s">
        <v>4857</v>
      </c>
      <c r="D49" s="550" t="s">
        <v>8505</v>
      </c>
      <c r="E49" s="901" t="s">
        <v>417</v>
      </c>
      <c r="F49" s="201" t="s">
        <v>12582</v>
      </c>
      <c r="G49" s="508" t="s">
        <v>12583</v>
      </c>
      <c r="H49" s="508">
        <v>2024.0</v>
      </c>
      <c r="I49" s="96">
        <v>12.0</v>
      </c>
      <c r="J49" s="83" t="s">
        <v>12431</v>
      </c>
      <c r="K49" s="902" t="str">
        <f t="shared" si="1"/>
        <v>Lewat Jatuh Tempo</v>
      </c>
      <c r="L49" s="903"/>
      <c r="M49" s="914">
        <v>46026.0</v>
      </c>
      <c r="N49" s="915"/>
    </row>
    <row r="50" ht="27.75" customHeight="1">
      <c r="A50" s="508">
        <v>9520.0</v>
      </c>
      <c r="B50" s="201" t="s">
        <v>7886</v>
      </c>
      <c r="C50" s="510" t="s">
        <v>12584</v>
      </c>
      <c r="D50" s="550" t="s">
        <v>7888</v>
      </c>
      <c r="E50" s="901" t="s">
        <v>417</v>
      </c>
      <c r="F50" s="201" t="s">
        <v>12435</v>
      </c>
      <c r="G50" s="508" t="s">
        <v>12429</v>
      </c>
      <c r="H50" s="641">
        <v>2024.0</v>
      </c>
      <c r="I50" s="83">
        <v>12.0</v>
      </c>
      <c r="J50" s="83" t="s">
        <v>107</v>
      </c>
      <c r="K50" s="902" t="str">
        <f t="shared" si="1"/>
        <v>Lewat Jatuh Tempo</v>
      </c>
      <c r="L50" s="903"/>
      <c r="M50" s="906">
        <v>46027.0</v>
      </c>
      <c r="N50" s="915"/>
    </row>
    <row r="51" ht="27.75" customHeight="1">
      <c r="A51" s="641">
        <v>3286.0</v>
      </c>
      <c r="B51" s="510" t="s">
        <v>8095</v>
      </c>
      <c r="C51" s="510" t="s">
        <v>12585</v>
      </c>
      <c r="D51" s="588" t="s">
        <v>12586</v>
      </c>
      <c r="E51" s="901" t="s">
        <v>417</v>
      </c>
      <c r="F51" s="510" t="s">
        <v>12587</v>
      </c>
      <c r="G51" s="641" t="s">
        <v>12535</v>
      </c>
      <c r="H51" s="641">
        <v>2022.0</v>
      </c>
      <c r="I51" s="83">
        <v>12.0</v>
      </c>
      <c r="J51" s="83" t="s">
        <v>107</v>
      </c>
      <c r="K51" s="902" t="str">
        <f t="shared" si="1"/>
        <v>Lewat Jatuh Tempo</v>
      </c>
      <c r="L51" s="903"/>
      <c r="M51" s="907">
        <v>46033.0</v>
      </c>
      <c r="N51" s="915"/>
    </row>
    <row r="52" ht="27.75" customHeight="1">
      <c r="A52" s="508">
        <v>10546.0</v>
      </c>
      <c r="B52" s="201" t="s">
        <v>3961</v>
      </c>
      <c r="C52" s="510" t="s">
        <v>3962</v>
      </c>
      <c r="D52" s="821" t="s">
        <v>3963</v>
      </c>
      <c r="E52" s="901" t="s">
        <v>417</v>
      </c>
      <c r="F52" s="201" t="s">
        <v>12588</v>
      </c>
      <c r="G52" s="508" t="s">
        <v>12589</v>
      </c>
      <c r="H52" s="508">
        <v>2023.0</v>
      </c>
      <c r="I52" s="83">
        <v>12.0</v>
      </c>
      <c r="J52" s="83" t="s">
        <v>107</v>
      </c>
      <c r="K52" s="902" t="str">
        <f t="shared" si="1"/>
        <v>Lewat Jatuh Tempo</v>
      </c>
      <c r="L52" s="903"/>
      <c r="M52" s="911">
        <v>46037.0</v>
      </c>
      <c r="N52" s="915"/>
    </row>
    <row r="53" ht="27.75" customHeight="1">
      <c r="A53" s="508">
        <v>8565.0</v>
      </c>
      <c r="B53" s="201" t="s">
        <v>3218</v>
      </c>
      <c r="C53" s="510" t="s">
        <v>6007</v>
      </c>
      <c r="D53" s="91" t="s">
        <v>12590</v>
      </c>
      <c r="E53" s="901" t="s">
        <v>417</v>
      </c>
      <c r="F53" s="510" t="s">
        <v>12435</v>
      </c>
      <c r="G53" s="641" t="s">
        <v>12429</v>
      </c>
      <c r="H53" s="508">
        <v>2023.0</v>
      </c>
      <c r="I53" s="96">
        <v>12.0</v>
      </c>
      <c r="J53" s="83" t="s">
        <v>12431</v>
      </c>
      <c r="K53" s="902" t="str">
        <f t="shared" si="1"/>
        <v>Lewat Jatuh Tempo</v>
      </c>
      <c r="L53" s="903"/>
      <c r="M53" s="921">
        <v>46039.0</v>
      </c>
      <c r="N53" s="915"/>
    </row>
    <row r="54" ht="27.75" customHeight="1">
      <c r="A54" s="508">
        <v>6838.0</v>
      </c>
      <c r="B54" s="201" t="s">
        <v>8457</v>
      </c>
      <c r="C54" s="510" t="s">
        <v>8458</v>
      </c>
      <c r="D54" s="821" t="s">
        <v>12592</v>
      </c>
      <c r="E54" s="901" t="s">
        <v>417</v>
      </c>
      <c r="F54" s="510" t="s">
        <v>12593</v>
      </c>
      <c r="G54" s="641" t="s">
        <v>12545</v>
      </c>
      <c r="H54" s="641">
        <v>2022.0</v>
      </c>
      <c r="I54" s="83">
        <v>12.0</v>
      </c>
      <c r="J54" s="83" t="s">
        <v>107</v>
      </c>
      <c r="K54" s="902" t="str">
        <f t="shared" si="1"/>
        <v>Lewat Jatuh Tempo</v>
      </c>
      <c r="L54" s="903"/>
      <c r="M54" s="906">
        <v>46039.0</v>
      </c>
      <c r="N54" s="915"/>
    </row>
    <row r="55" ht="27.75" customHeight="1">
      <c r="A55" s="641">
        <v>1969.0</v>
      </c>
      <c r="B55" s="510" t="s">
        <v>7790</v>
      </c>
      <c r="C55" s="567" t="s">
        <v>7791</v>
      </c>
      <c r="D55" s="821" t="s">
        <v>12594</v>
      </c>
      <c r="E55" s="901" t="s">
        <v>417</v>
      </c>
      <c r="F55" s="510" t="s">
        <v>12595</v>
      </c>
      <c r="G55" s="641" t="s">
        <v>12596</v>
      </c>
      <c r="H55" s="641">
        <v>2021.0</v>
      </c>
      <c r="I55" s="96">
        <v>12.0</v>
      </c>
      <c r="J55" s="83" t="s">
        <v>12431</v>
      </c>
      <c r="K55" s="902" t="str">
        <f t="shared" si="1"/>
        <v>Lewat Jatuh Tempo</v>
      </c>
      <c r="L55" s="903"/>
      <c r="M55" s="911">
        <v>46046.0</v>
      </c>
      <c r="N55" s="915"/>
    </row>
    <row r="56" ht="27.75" customHeight="1">
      <c r="A56" s="508">
        <v>14326.0</v>
      </c>
      <c r="B56" s="201" t="s">
        <v>3954</v>
      </c>
      <c r="C56" s="510" t="s">
        <v>12597</v>
      </c>
      <c r="D56" s="550" t="s">
        <v>3956</v>
      </c>
      <c r="E56" s="901" t="s">
        <v>417</v>
      </c>
      <c r="F56" s="201" t="s">
        <v>12598</v>
      </c>
      <c r="G56" s="508" t="s">
        <v>12599</v>
      </c>
      <c r="H56" s="641">
        <v>2025.0</v>
      </c>
      <c r="I56" s="96">
        <v>12.0</v>
      </c>
      <c r="J56" s="83" t="s">
        <v>12431</v>
      </c>
      <c r="K56" s="902" t="str">
        <f t="shared" si="1"/>
        <v>Lewat Jatuh Tempo</v>
      </c>
      <c r="L56" s="903"/>
      <c r="M56" s="906">
        <v>46050.0</v>
      </c>
      <c r="N56" s="915"/>
    </row>
    <row r="57" ht="27.75" customHeight="1">
      <c r="A57" s="508">
        <v>13971.0</v>
      </c>
      <c r="B57" s="201" t="s">
        <v>12600</v>
      </c>
      <c r="C57" s="510" t="s">
        <v>12601</v>
      </c>
      <c r="D57" s="550" t="s">
        <v>12602</v>
      </c>
      <c r="E57" s="901" t="s">
        <v>417</v>
      </c>
      <c r="F57" s="201" t="s">
        <v>12455</v>
      </c>
      <c r="G57" s="508" t="s">
        <v>12423</v>
      </c>
      <c r="H57" s="641">
        <v>2024.0</v>
      </c>
      <c r="I57" s="96">
        <v>6.0</v>
      </c>
      <c r="J57" s="83" t="s">
        <v>107</v>
      </c>
      <c r="K57" s="902" t="str">
        <f t="shared" si="1"/>
        <v>Lewat Jatuh Tempo</v>
      </c>
      <c r="L57" s="903"/>
      <c r="M57" s="904">
        <v>46051.0</v>
      </c>
      <c r="N57" s="915"/>
    </row>
    <row r="58" ht="27.75" customHeight="1">
      <c r="A58" s="508">
        <v>14512.0</v>
      </c>
      <c r="B58" s="201" t="s">
        <v>3913</v>
      </c>
      <c r="C58" s="510" t="s">
        <v>12603</v>
      </c>
      <c r="D58" s="550" t="s">
        <v>3915</v>
      </c>
      <c r="E58" s="901" t="s">
        <v>417</v>
      </c>
      <c r="F58" s="201" t="s">
        <v>12450</v>
      </c>
      <c r="G58" s="508" t="s">
        <v>12451</v>
      </c>
      <c r="H58" s="641">
        <v>2025.0</v>
      </c>
      <c r="I58" s="96">
        <v>6.0</v>
      </c>
      <c r="J58" s="83" t="s">
        <v>107</v>
      </c>
      <c r="K58" s="902" t="str">
        <f t="shared" si="1"/>
        <v>Lewat Jatuh Tempo</v>
      </c>
      <c r="L58" s="903"/>
      <c r="M58" s="910">
        <v>46056.0</v>
      </c>
      <c r="N58" s="905" t="s">
        <v>12605</v>
      </c>
    </row>
    <row r="59" ht="27.75" customHeight="1">
      <c r="A59" s="508">
        <v>13944.0</v>
      </c>
      <c r="B59" s="201" t="s">
        <v>1500</v>
      </c>
      <c r="C59" s="510" t="s">
        <v>1503</v>
      </c>
      <c r="D59" s="550" t="s">
        <v>1506</v>
      </c>
      <c r="E59" s="901" t="s">
        <v>417</v>
      </c>
      <c r="F59" s="201" t="s">
        <v>12606</v>
      </c>
      <c r="G59" s="508" t="s">
        <v>12445</v>
      </c>
      <c r="H59" s="641">
        <v>2024.0</v>
      </c>
      <c r="I59" s="96">
        <v>12.0</v>
      </c>
      <c r="J59" s="83" t="s">
        <v>12431</v>
      </c>
      <c r="K59" s="902" t="str">
        <f t="shared" si="1"/>
        <v>Lewat Jatuh Tempo</v>
      </c>
      <c r="L59" s="903"/>
      <c r="M59" s="910">
        <v>46086.0</v>
      </c>
      <c r="N59" s="915"/>
    </row>
    <row r="60" ht="27.75" customHeight="1">
      <c r="A60" s="508">
        <v>12919.0</v>
      </c>
      <c r="B60" s="201" t="s">
        <v>12607</v>
      </c>
      <c r="C60" s="510" t="s">
        <v>6430</v>
      </c>
      <c r="D60" s="550" t="s">
        <v>6702</v>
      </c>
      <c r="E60" s="901" t="s">
        <v>417</v>
      </c>
      <c r="F60" s="201" t="s">
        <v>12608</v>
      </c>
      <c r="G60" s="508" t="s">
        <v>12609</v>
      </c>
      <c r="H60" s="508">
        <v>2024.0</v>
      </c>
      <c r="I60" s="96">
        <v>6.0</v>
      </c>
      <c r="J60" s="83" t="s">
        <v>12431</v>
      </c>
      <c r="K60" s="902" t="str">
        <f t="shared" si="1"/>
        <v>Lewat Jatuh Tempo</v>
      </c>
      <c r="L60" s="903"/>
      <c r="M60" s="910">
        <v>46057.0</v>
      </c>
      <c r="N60" s="905" t="s">
        <v>12610</v>
      </c>
    </row>
    <row r="61" ht="27.75" customHeight="1">
      <c r="A61" s="641">
        <v>2370.0</v>
      </c>
      <c r="B61" s="510" t="s">
        <v>12611</v>
      </c>
      <c r="C61" s="510" t="s">
        <v>12612</v>
      </c>
      <c r="D61" s="588" t="s">
        <v>12613</v>
      </c>
      <c r="E61" s="901" t="s">
        <v>417</v>
      </c>
      <c r="F61" s="510" t="s">
        <v>12444</v>
      </c>
      <c r="G61" s="641" t="s">
        <v>12445</v>
      </c>
      <c r="H61" s="641">
        <v>2021.0</v>
      </c>
      <c r="I61" s="83">
        <v>12.0</v>
      </c>
      <c r="J61" s="83" t="s">
        <v>107</v>
      </c>
      <c r="K61" s="902" t="str">
        <f t="shared" si="1"/>
        <v>Lewat Jatuh Tempo</v>
      </c>
      <c r="L61" s="903"/>
      <c r="M61" s="907">
        <v>46057.0</v>
      </c>
      <c r="N61" s="915"/>
    </row>
    <row r="62" ht="27.75" customHeight="1">
      <c r="A62" s="508">
        <v>14529.0</v>
      </c>
      <c r="B62" s="201" t="s">
        <v>1697</v>
      </c>
      <c r="C62" s="510" t="s">
        <v>12614</v>
      </c>
      <c r="D62" s="550" t="s">
        <v>1700</v>
      </c>
      <c r="E62" s="901" t="s">
        <v>417</v>
      </c>
      <c r="F62" s="201" t="s">
        <v>12615</v>
      </c>
      <c r="G62" s="508" t="s">
        <v>12616</v>
      </c>
      <c r="H62" s="641">
        <v>2025.0</v>
      </c>
      <c r="I62" s="96">
        <v>6.0</v>
      </c>
      <c r="J62" s="83" t="s">
        <v>12431</v>
      </c>
      <c r="K62" s="902" t="str">
        <f t="shared" si="1"/>
        <v>Lewat Jatuh Tempo</v>
      </c>
      <c r="L62" s="903"/>
      <c r="M62" s="910">
        <v>46059.0</v>
      </c>
      <c r="N62" s="905" t="s">
        <v>12617</v>
      </c>
    </row>
    <row r="63" ht="27.75" customHeight="1">
      <c r="A63" s="508">
        <v>13966.0</v>
      </c>
      <c r="B63" s="201" t="s">
        <v>5722</v>
      </c>
      <c r="C63" s="510" t="s">
        <v>2863</v>
      </c>
      <c r="D63" s="550" t="s">
        <v>2866</v>
      </c>
      <c r="E63" s="901" t="s">
        <v>417</v>
      </c>
      <c r="F63" s="201" t="s">
        <v>12485</v>
      </c>
      <c r="G63" s="508" t="s">
        <v>12423</v>
      </c>
      <c r="H63" s="641">
        <v>2024.0</v>
      </c>
      <c r="I63" s="96">
        <v>12.0</v>
      </c>
      <c r="J63" s="83" t="s">
        <v>12431</v>
      </c>
      <c r="K63" s="902" t="str">
        <f t="shared" si="1"/>
        <v>Lewat Jatuh Tempo</v>
      </c>
      <c r="L63" s="903"/>
      <c r="M63" s="906">
        <v>46059.0</v>
      </c>
      <c r="N63" s="915"/>
    </row>
    <row r="64" ht="27.75" customHeight="1">
      <c r="A64" s="508">
        <v>13963.0</v>
      </c>
      <c r="B64" s="201" t="s">
        <v>12619</v>
      </c>
      <c r="C64" s="510" t="s">
        <v>4935</v>
      </c>
      <c r="D64" s="550" t="s">
        <v>12620</v>
      </c>
      <c r="E64" s="901" t="s">
        <v>417</v>
      </c>
      <c r="F64" s="201" t="s">
        <v>12422</v>
      </c>
      <c r="G64" s="508" t="s">
        <v>12423</v>
      </c>
      <c r="H64" s="641">
        <v>2024.0</v>
      </c>
      <c r="I64" s="96">
        <v>12.0</v>
      </c>
      <c r="J64" s="83" t="s">
        <v>12431</v>
      </c>
      <c r="K64" s="902" t="str">
        <f t="shared" si="1"/>
        <v>Lewat Jatuh Tempo</v>
      </c>
      <c r="L64" s="903"/>
      <c r="M64" s="906">
        <v>46059.0</v>
      </c>
      <c r="N64" s="915"/>
    </row>
    <row r="65" ht="27.75" customHeight="1">
      <c r="A65" s="508">
        <v>10774.0</v>
      </c>
      <c r="B65" s="201" t="s">
        <v>6433</v>
      </c>
      <c r="C65" s="510" t="s">
        <v>6434</v>
      </c>
      <c r="D65" s="821" t="s">
        <v>12621</v>
      </c>
      <c r="E65" s="901" t="s">
        <v>417</v>
      </c>
      <c r="F65" s="510" t="s">
        <v>12561</v>
      </c>
      <c r="G65" s="641" t="s">
        <v>12429</v>
      </c>
      <c r="H65" s="641">
        <v>2023.0</v>
      </c>
      <c r="I65" s="96">
        <v>12.0</v>
      </c>
      <c r="J65" s="83" t="s">
        <v>12431</v>
      </c>
      <c r="K65" s="902" t="str">
        <f t="shared" si="1"/>
        <v>Lewat Jatuh Tempo</v>
      </c>
      <c r="L65" s="903"/>
      <c r="M65" s="911">
        <v>46064.0</v>
      </c>
      <c r="N65" s="915"/>
    </row>
    <row r="66" ht="27.75" customHeight="1">
      <c r="A66" s="508">
        <v>8565.0</v>
      </c>
      <c r="B66" s="201" t="s">
        <v>3218</v>
      </c>
      <c r="C66" s="510" t="s">
        <v>3219</v>
      </c>
      <c r="D66" s="91" t="s">
        <v>12623</v>
      </c>
      <c r="E66" s="901" t="s">
        <v>417</v>
      </c>
      <c r="F66" s="510" t="s">
        <v>12435</v>
      </c>
      <c r="G66" s="641" t="s">
        <v>12429</v>
      </c>
      <c r="H66" s="508">
        <v>2023.0</v>
      </c>
      <c r="I66" s="96">
        <v>12.0</v>
      </c>
      <c r="J66" s="83" t="s">
        <v>12431</v>
      </c>
      <c r="K66" s="902" t="str">
        <f t="shared" si="1"/>
        <v>Lewat Jatuh Tempo</v>
      </c>
      <c r="L66" s="903"/>
      <c r="M66" s="921">
        <v>46068.0</v>
      </c>
      <c r="N66" s="915"/>
    </row>
    <row r="67" ht="27.75" customHeight="1">
      <c r="A67" s="641">
        <v>10406.0</v>
      </c>
      <c r="B67" s="510" t="s">
        <v>12624</v>
      </c>
      <c r="C67" s="510" t="s">
        <v>2108</v>
      </c>
      <c r="D67" s="821" t="s">
        <v>2109</v>
      </c>
      <c r="E67" s="901" t="s">
        <v>417</v>
      </c>
      <c r="F67" s="510" t="s">
        <v>12608</v>
      </c>
      <c r="G67" s="641" t="s">
        <v>12609</v>
      </c>
      <c r="H67" s="508">
        <v>2023.0</v>
      </c>
      <c r="I67" s="96">
        <v>12.0</v>
      </c>
      <c r="J67" s="83" t="s">
        <v>12431</v>
      </c>
      <c r="K67" s="902" t="str">
        <f t="shared" si="1"/>
        <v>Lewat Jatuh Tempo</v>
      </c>
      <c r="L67" s="903"/>
      <c r="M67" s="911">
        <v>46069.0</v>
      </c>
      <c r="N67" s="915"/>
    </row>
    <row r="68" ht="27.75" customHeight="1">
      <c r="A68" s="508">
        <v>14638.0</v>
      </c>
      <c r="B68" s="201" t="s">
        <v>12625</v>
      </c>
      <c r="C68" s="510" t="s">
        <v>6208</v>
      </c>
      <c r="D68" s="550" t="s">
        <v>3899</v>
      </c>
      <c r="E68" s="901" t="s">
        <v>417</v>
      </c>
      <c r="F68" s="201" t="s">
        <v>12626</v>
      </c>
      <c r="G68" s="508" t="s">
        <v>12429</v>
      </c>
      <c r="H68" s="641">
        <v>2025.0</v>
      </c>
      <c r="I68" s="96">
        <v>6.0</v>
      </c>
      <c r="J68" s="83" t="s">
        <v>12431</v>
      </c>
      <c r="K68" s="902" t="str">
        <f t="shared" si="1"/>
        <v>Lewat Jatuh Tempo</v>
      </c>
      <c r="L68" s="903"/>
      <c r="M68" s="910">
        <v>46071.0</v>
      </c>
      <c r="N68" s="915"/>
    </row>
    <row r="69" ht="27.75" customHeight="1">
      <c r="A69" s="508">
        <v>14098.0</v>
      </c>
      <c r="B69" s="201" t="s">
        <v>3034</v>
      </c>
      <c r="C69" s="510" t="s">
        <v>3035</v>
      </c>
      <c r="D69" s="550" t="s">
        <v>3036</v>
      </c>
      <c r="E69" s="901" t="s">
        <v>417</v>
      </c>
      <c r="F69" s="201" t="s">
        <v>12485</v>
      </c>
      <c r="G69" s="508" t="s">
        <v>12423</v>
      </c>
      <c r="H69" s="641">
        <v>2024.0</v>
      </c>
      <c r="I69" s="96">
        <v>12.0</v>
      </c>
      <c r="J69" s="83" t="s">
        <v>12431</v>
      </c>
      <c r="K69" s="902" t="str">
        <f t="shared" si="1"/>
        <v>Lewat Jatuh Tempo</v>
      </c>
      <c r="L69" s="903"/>
      <c r="M69" s="906">
        <v>46071.0</v>
      </c>
      <c r="N69" s="915"/>
    </row>
    <row r="70" ht="27.75" customHeight="1">
      <c r="A70" s="508">
        <v>9865.0</v>
      </c>
      <c r="B70" s="201" t="s">
        <v>3395</v>
      </c>
      <c r="C70" s="510" t="s">
        <v>3396</v>
      </c>
      <c r="D70" s="550" t="s">
        <v>3950</v>
      </c>
      <c r="E70" s="901" t="s">
        <v>417</v>
      </c>
      <c r="F70" s="201" t="s">
        <v>12627</v>
      </c>
      <c r="G70" s="508" t="s">
        <v>12535</v>
      </c>
      <c r="H70" s="641">
        <v>2024.0</v>
      </c>
      <c r="I70" s="96">
        <v>12.0</v>
      </c>
      <c r="J70" s="83" t="s">
        <v>12431</v>
      </c>
      <c r="K70" s="902" t="str">
        <f t="shared" si="1"/>
        <v>Lewat Jatuh Tempo</v>
      </c>
      <c r="L70" s="903"/>
      <c r="M70" s="906">
        <v>46080.0</v>
      </c>
      <c r="N70" s="915"/>
    </row>
    <row r="71" ht="27.75" customHeight="1">
      <c r="A71" s="641">
        <v>9752.0</v>
      </c>
      <c r="B71" s="510" t="s">
        <v>12628</v>
      </c>
      <c r="C71" s="510" t="s">
        <v>12629</v>
      </c>
      <c r="D71" s="588" t="s">
        <v>12630</v>
      </c>
      <c r="E71" s="901" t="s">
        <v>417</v>
      </c>
      <c r="F71" s="510" t="s">
        <v>12631</v>
      </c>
      <c r="G71" s="641" t="s">
        <v>12599</v>
      </c>
      <c r="H71" s="641">
        <v>2023.0</v>
      </c>
      <c r="I71" s="96">
        <v>12.0</v>
      </c>
      <c r="J71" s="83" t="s">
        <v>12431</v>
      </c>
      <c r="K71" s="902" t="str">
        <f t="shared" si="1"/>
        <v>Lewat Jatuh Tempo</v>
      </c>
      <c r="L71" s="903"/>
      <c r="M71" s="907">
        <v>46085.0</v>
      </c>
      <c r="N71" s="915"/>
    </row>
    <row r="72" ht="27.75" customHeight="1">
      <c r="A72" s="508">
        <v>14813.0</v>
      </c>
      <c r="B72" s="627" t="s">
        <v>3173</v>
      </c>
      <c r="C72" s="510" t="s">
        <v>3174</v>
      </c>
      <c r="D72" s="550" t="s">
        <v>3906</v>
      </c>
      <c r="E72" s="901" t="s">
        <v>417</v>
      </c>
      <c r="F72" s="510" t="s">
        <v>12632</v>
      </c>
      <c r="G72" s="508" t="s">
        <v>12633</v>
      </c>
      <c r="H72" s="508">
        <v>2025.0</v>
      </c>
      <c r="I72" s="96">
        <v>6.0</v>
      </c>
      <c r="J72" s="83" t="s">
        <v>12431</v>
      </c>
      <c r="K72" s="902" t="str">
        <f t="shared" si="1"/>
        <v>Lewat Jatuh Tempo</v>
      </c>
      <c r="L72" s="903"/>
      <c r="M72" s="916">
        <v>46087.0</v>
      </c>
      <c r="N72" s="915"/>
    </row>
    <row r="73" ht="27.75" customHeight="1">
      <c r="A73" s="641">
        <v>9477.0</v>
      </c>
      <c r="B73" s="510" t="s">
        <v>4571</v>
      </c>
      <c r="C73" s="510" t="s">
        <v>6220</v>
      </c>
      <c r="D73" s="821" t="s">
        <v>8130</v>
      </c>
      <c r="E73" s="901" t="s">
        <v>417</v>
      </c>
      <c r="F73" s="510" t="s">
        <v>12634</v>
      </c>
      <c r="G73" s="641" t="s">
        <v>12445</v>
      </c>
      <c r="H73" s="641">
        <v>2023.0</v>
      </c>
      <c r="I73" s="96">
        <v>6.0</v>
      </c>
      <c r="J73" s="83" t="s">
        <v>12431</v>
      </c>
      <c r="K73" s="902" t="str">
        <f t="shared" si="1"/>
        <v>Lewat Jatuh Tempo</v>
      </c>
      <c r="L73" s="903"/>
      <c r="M73" s="916">
        <v>46087.0</v>
      </c>
      <c r="N73" s="905" t="s">
        <v>12635</v>
      </c>
    </row>
    <row r="74" ht="27.75" customHeight="1">
      <c r="A74" s="508">
        <v>14232.0</v>
      </c>
      <c r="B74" s="201" t="s">
        <v>12636</v>
      </c>
      <c r="C74" s="510" t="s">
        <v>6222</v>
      </c>
      <c r="D74" s="550" t="s">
        <v>2726</v>
      </c>
      <c r="E74" s="901" t="s">
        <v>417</v>
      </c>
      <c r="F74" s="201" t="s">
        <v>12540</v>
      </c>
      <c r="G74" s="508" t="s">
        <v>12445</v>
      </c>
      <c r="H74" s="641">
        <v>2024.0</v>
      </c>
      <c r="I74" s="96">
        <v>12.0</v>
      </c>
      <c r="J74" s="83" t="s">
        <v>12431</v>
      </c>
      <c r="K74" s="902" t="str">
        <f t="shared" si="1"/>
        <v>Lewat Jatuh Tempo</v>
      </c>
      <c r="L74" s="903"/>
      <c r="M74" s="906">
        <v>46087.0</v>
      </c>
      <c r="N74" s="915"/>
    </row>
    <row r="75" ht="27.75" customHeight="1">
      <c r="A75" s="508">
        <v>11517.0</v>
      </c>
      <c r="B75" s="201" t="s">
        <v>3188</v>
      </c>
      <c r="C75" s="510" t="s">
        <v>3189</v>
      </c>
      <c r="D75" s="821" t="s">
        <v>3192</v>
      </c>
      <c r="E75" s="901" t="s">
        <v>417</v>
      </c>
      <c r="F75" s="510" t="s">
        <v>12464</v>
      </c>
      <c r="G75" s="641" t="s">
        <v>12445</v>
      </c>
      <c r="H75" s="508">
        <v>2024.0</v>
      </c>
      <c r="I75" s="83">
        <v>12.0</v>
      </c>
      <c r="J75" s="83" t="s">
        <v>107</v>
      </c>
      <c r="K75" s="902" t="str">
        <f t="shared" si="1"/>
        <v>Lewat Jatuh Tempo</v>
      </c>
      <c r="L75" s="903"/>
      <c r="M75" s="911">
        <v>46091.0</v>
      </c>
      <c r="N75" s="915"/>
    </row>
    <row r="76" ht="27.75" customHeight="1">
      <c r="A76" s="508">
        <v>9865.0</v>
      </c>
      <c r="B76" s="201" t="s">
        <v>3395</v>
      </c>
      <c r="C76" s="510" t="s">
        <v>11247</v>
      </c>
      <c r="D76" s="588" t="s">
        <v>11658</v>
      </c>
      <c r="E76" s="901" t="s">
        <v>417</v>
      </c>
      <c r="F76" s="510" t="s">
        <v>12534</v>
      </c>
      <c r="G76" s="641" t="s">
        <v>12535</v>
      </c>
      <c r="H76" s="508">
        <v>2023.0</v>
      </c>
      <c r="I76" s="96">
        <v>12.0</v>
      </c>
      <c r="J76" s="83" t="s">
        <v>12431</v>
      </c>
      <c r="K76" s="902" t="str">
        <f t="shared" si="1"/>
        <v>Lewat Jatuh Tempo</v>
      </c>
      <c r="L76" s="903"/>
      <c r="M76" s="911">
        <v>46093.0</v>
      </c>
      <c r="N76" s="915"/>
    </row>
    <row r="77" ht="27.75" customHeight="1">
      <c r="A77" s="508">
        <v>10774.0</v>
      </c>
      <c r="B77" s="201" t="s">
        <v>4725</v>
      </c>
      <c r="C77" s="567" t="s">
        <v>12638</v>
      </c>
      <c r="D77" s="821" t="s">
        <v>12621</v>
      </c>
      <c r="E77" s="901" t="s">
        <v>417</v>
      </c>
      <c r="F77" s="510" t="s">
        <v>12561</v>
      </c>
      <c r="G77" s="641" t="s">
        <v>12429</v>
      </c>
      <c r="H77" s="641">
        <v>2024.0</v>
      </c>
      <c r="I77" s="96">
        <v>12.0</v>
      </c>
      <c r="J77" s="83" t="s">
        <v>12431</v>
      </c>
      <c r="K77" s="902" t="str">
        <f t="shared" si="1"/>
        <v>Lewat Jatuh Tempo</v>
      </c>
      <c r="L77" s="903"/>
      <c r="M77" s="911">
        <v>46094.0</v>
      </c>
      <c r="N77" s="915"/>
    </row>
    <row r="78" ht="27.75" customHeight="1">
      <c r="A78" s="508">
        <v>14588.0</v>
      </c>
      <c r="B78" s="201" t="s">
        <v>3887</v>
      </c>
      <c r="C78" s="510" t="s">
        <v>3207</v>
      </c>
      <c r="D78" s="550" t="s">
        <v>3889</v>
      </c>
      <c r="E78" s="901" t="s">
        <v>417</v>
      </c>
      <c r="F78" s="201" t="s">
        <v>12639</v>
      </c>
      <c r="G78" s="508" t="s">
        <v>12423</v>
      </c>
      <c r="H78" s="641">
        <v>2025.0</v>
      </c>
      <c r="I78" s="96">
        <v>6.0</v>
      </c>
      <c r="J78" s="83" t="s">
        <v>12431</v>
      </c>
      <c r="K78" s="902" t="str">
        <f t="shared" si="1"/>
        <v>Lewat Jatuh Tempo</v>
      </c>
      <c r="L78" s="903"/>
      <c r="M78" s="916">
        <v>46096.0</v>
      </c>
      <c r="N78" s="750" t="s">
        <v>12640</v>
      </c>
    </row>
    <row r="79" ht="27.75" customHeight="1">
      <c r="A79" s="508">
        <v>8068.0</v>
      </c>
      <c r="B79" s="201" t="s">
        <v>3227</v>
      </c>
      <c r="C79" s="510" t="s">
        <v>3228</v>
      </c>
      <c r="D79" s="821" t="s">
        <v>3229</v>
      </c>
      <c r="E79" s="901" t="s">
        <v>417</v>
      </c>
      <c r="F79" s="201" t="s">
        <v>12520</v>
      </c>
      <c r="G79" s="508" t="s">
        <v>12423</v>
      </c>
      <c r="H79" s="508">
        <v>2023.0</v>
      </c>
      <c r="I79" s="96">
        <v>12.0</v>
      </c>
      <c r="J79" s="83" t="s">
        <v>12431</v>
      </c>
      <c r="K79" s="902" t="str">
        <f t="shared" si="1"/>
        <v>Lewat Jatuh Tempo</v>
      </c>
      <c r="L79" s="903"/>
      <c r="M79" s="911">
        <v>46103.0</v>
      </c>
      <c r="N79" s="915"/>
    </row>
    <row r="80" ht="27.75" customHeight="1">
      <c r="A80" s="508">
        <v>7272.0</v>
      </c>
      <c r="B80" s="201" t="s">
        <v>3742</v>
      </c>
      <c r="C80" s="510" t="s">
        <v>12641</v>
      </c>
      <c r="D80" s="550" t="s">
        <v>3746</v>
      </c>
      <c r="E80" s="901" t="s">
        <v>417</v>
      </c>
      <c r="F80" s="201" t="s">
        <v>12642</v>
      </c>
      <c r="G80" s="508" t="s">
        <v>12461</v>
      </c>
      <c r="H80" s="641">
        <v>2025.0</v>
      </c>
      <c r="I80" s="96">
        <v>6.0</v>
      </c>
      <c r="J80" s="83" t="s">
        <v>12431</v>
      </c>
      <c r="K80" s="902" t="str">
        <f t="shared" si="1"/>
        <v>Lewat Jatuh Tempo</v>
      </c>
      <c r="L80" s="903"/>
      <c r="M80" s="914">
        <v>46110.0</v>
      </c>
      <c r="N80" s="915"/>
    </row>
    <row r="81" ht="27.75" customHeight="1">
      <c r="A81" s="508">
        <v>8162.0</v>
      </c>
      <c r="B81" s="510" t="s">
        <v>3777</v>
      </c>
      <c r="C81" s="510" t="s">
        <v>5890</v>
      </c>
      <c r="D81" s="821" t="s">
        <v>3779</v>
      </c>
      <c r="E81" s="901" t="s">
        <v>417</v>
      </c>
      <c r="F81" s="201" t="s">
        <v>12644</v>
      </c>
      <c r="G81" s="508" t="s">
        <v>12645</v>
      </c>
      <c r="H81" s="641">
        <v>2023.0</v>
      </c>
      <c r="I81" s="83">
        <v>12.0</v>
      </c>
      <c r="J81" s="83" t="s">
        <v>107</v>
      </c>
      <c r="K81" s="902" t="str">
        <f t="shared" si="1"/>
        <v>Lewat Jatuh Tempo</v>
      </c>
      <c r="L81" s="903"/>
      <c r="M81" s="906">
        <v>46110.0</v>
      </c>
      <c r="N81" s="915"/>
    </row>
    <row r="82" ht="27.75" customHeight="1">
      <c r="A82" s="508">
        <v>14837.0</v>
      </c>
      <c r="B82" s="201" t="s">
        <v>3232</v>
      </c>
      <c r="C82" s="510" t="s">
        <v>3233</v>
      </c>
      <c r="D82" s="550" t="s">
        <v>3860</v>
      </c>
      <c r="E82" s="901" t="s">
        <v>417</v>
      </c>
      <c r="F82" s="201" t="s">
        <v>12646</v>
      </c>
      <c r="G82" s="508" t="s">
        <v>12616</v>
      </c>
      <c r="H82" s="641">
        <v>2025.0</v>
      </c>
      <c r="I82" s="96">
        <v>12.0</v>
      </c>
      <c r="J82" s="83" t="s">
        <v>12431</v>
      </c>
      <c r="K82" s="902" t="str">
        <f t="shared" si="1"/>
        <v>Lewat Jatuh Tempo</v>
      </c>
      <c r="L82" s="903"/>
      <c r="M82" s="906">
        <v>46110.0</v>
      </c>
      <c r="N82" s="915"/>
    </row>
    <row r="83" ht="27.75" customHeight="1">
      <c r="A83" s="508">
        <v>14366.0</v>
      </c>
      <c r="B83" s="201" t="s">
        <v>3236</v>
      </c>
      <c r="C83" s="510" t="s">
        <v>3237</v>
      </c>
      <c r="D83" s="550" t="s">
        <v>3959</v>
      </c>
      <c r="E83" s="901" t="s">
        <v>417</v>
      </c>
      <c r="F83" s="201" t="s">
        <v>12608</v>
      </c>
      <c r="G83" s="508" t="s">
        <v>12609</v>
      </c>
      <c r="H83" s="641">
        <v>2025.0</v>
      </c>
      <c r="I83" s="96">
        <v>12.0</v>
      </c>
      <c r="J83" s="83" t="s">
        <v>12431</v>
      </c>
      <c r="K83" s="902" t="str">
        <f t="shared" si="1"/>
        <v>Lewat Jatuh Tempo</v>
      </c>
      <c r="L83" s="903"/>
      <c r="M83" s="906">
        <v>46111.0</v>
      </c>
      <c r="N83" s="915"/>
    </row>
    <row r="84" ht="27.75" customHeight="1">
      <c r="A84" s="508">
        <v>11741.0</v>
      </c>
      <c r="B84" s="201" t="s">
        <v>4500</v>
      </c>
      <c r="C84" s="510" t="s">
        <v>12648</v>
      </c>
      <c r="D84" s="550" t="s">
        <v>11650</v>
      </c>
      <c r="E84" s="901" t="s">
        <v>417</v>
      </c>
      <c r="F84" s="510" t="s">
        <v>12444</v>
      </c>
      <c r="G84" s="641" t="s">
        <v>12445</v>
      </c>
      <c r="H84" s="508">
        <v>2024.0</v>
      </c>
      <c r="I84" s="83">
        <v>12.0</v>
      </c>
      <c r="J84" s="83" t="s">
        <v>107</v>
      </c>
      <c r="K84" s="902" t="str">
        <f t="shared" si="1"/>
        <v>Lewat Jatuh Tempo</v>
      </c>
      <c r="L84" s="903"/>
      <c r="M84" s="906">
        <v>46115.0</v>
      </c>
      <c r="N84" s="915"/>
    </row>
    <row r="85" ht="27.75" customHeight="1">
      <c r="A85" s="508">
        <v>14826.0</v>
      </c>
      <c r="B85" s="201" t="s">
        <v>3855</v>
      </c>
      <c r="C85" s="510" t="s">
        <v>12650</v>
      </c>
      <c r="D85" s="550" t="s">
        <v>12651</v>
      </c>
      <c r="E85" s="901" t="s">
        <v>417</v>
      </c>
      <c r="F85" s="201" t="s">
        <v>12652</v>
      </c>
      <c r="G85" s="508" t="s">
        <v>12653</v>
      </c>
      <c r="H85" s="508">
        <v>2025.0</v>
      </c>
      <c r="I85" s="96">
        <v>12.0</v>
      </c>
      <c r="J85" s="83" t="s">
        <v>12431</v>
      </c>
      <c r="K85" s="902" t="str">
        <f t="shared" si="1"/>
        <v>Lewat Jatuh Tempo</v>
      </c>
      <c r="L85" s="903"/>
      <c r="M85" s="906">
        <v>46119.0</v>
      </c>
      <c r="N85" s="915"/>
    </row>
    <row r="86" ht="27.75" customHeight="1">
      <c r="A86" s="508">
        <v>14538.0</v>
      </c>
      <c r="B86" s="201" t="s">
        <v>10218</v>
      </c>
      <c r="C86" s="510" t="s">
        <v>10219</v>
      </c>
      <c r="D86" s="550" t="s">
        <v>3885</v>
      </c>
      <c r="E86" s="901" t="s">
        <v>417</v>
      </c>
      <c r="F86" s="201" t="s">
        <v>12475</v>
      </c>
      <c r="G86" s="508" t="s">
        <v>12429</v>
      </c>
      <c r="H86" s="641">
        <v>2025.0</v>
      </c>
      <c r="I86" s="96">
        <v>12.0</v>
      </c>
      <c r="J86" s="83" t="s">
        <v>12431</v>
      </c>
      <c r="K86" s="902" t="str">
        <f t="shared" si="1"/>
        <v>Lewat Jatuh Tempo</v>
      </c>
      <c r="L86" s="903"/>
      <c r="M86" s="906">
        <v>46121.0</v>
      </c>
      <c r="N86" s="915"/>
    </row>
    <row r="87" ht="27.75" customHeight="1">
      <c r="A87" s="508">
        <v>11272.0</v>
      </c>
      <c r="B87" s="201" t="s">
        <v>6495</v>
      </c>
      <c r="C87" s="510" t="s">
        <v>12654</v>
      </c>
      <c r="D87" s="821" t="s">
        <v>12655</v>
      </c>
      <c r="E87" s="901" t="s">
        <v>417</v>
      </c>
      <c r="F87" s="510" t="s">
        <v>12608</v>
      </c>
      <c r="G87" s="641" t="s">
        <v>12609</v>
      </c>
      <c r="H87" s="508">
        <v>2024.0</v>
      </c>
      <c r="I87" s="96">
        <v>12.0</v>
      </c>
      <c r="J87" s="83" t="s">
        <v>12431</v>
      </c>
      <c r="K87" s="902" t="str">
        <f t="shared" si="1"/>
        <v>Lewat Jatuh Tempo</v>
      </c>
      <c r="L87" s="903"/>
      <c r="M87" s="906">
        <v>46121.0</v>
      </c>
      <c r="N87" s="915"/>
    </row>
    <row r="88" ht="27.75" customHeight="1">
      <c r="A88" s="508">
        <v>11492.0</v>
      </c>
      <c r="B88" s="201" t="s">
        <v>4619</v>
      </c>
      <c r="C88" s="510" t="s">
        <v>12656</v>
      </c>
      <c r="D88" s="821" t="s">
        <v>12657</v>
      </c>
      <c r="E88" s="901" t="s">
        <v>417</v>
      </c>
      <c r="F88" s="510" t="s">
        <v>12626</v>
      </c>
      <c r="G88" s="641" t="s">
        <v>12429</v>
      </c>
      <c r="H88" s="508">
        <v>2024.0</v>
      </c>
      <c r="I88" s="96">
        <v>6.0</v>
      </c>
      <c r="J88" s="83" t="s">
        <v>107</v>
      </c>
      <c r="K88" s="902" t="str">
        <f t="shared" si="1"/>
        <v>Lewat Jatuh Tempo</v>
      </c>
      <c r="L88" s="903"/>
      <c r="M88" s="914">
        <v>46122.0</v>
      </c>
      <c r="N88" s="915"/>
    </row>
    <row r="89" ht="27.75" customHeight="1">
      <c r="A89" s="508">
        <v>12704.0</v>
      </c>
      <c r="B89" s="201" t="s">
        <v>12658</v>
      </c>
      <c r="C89" s="510" t="s">
        <v>12659</v>
      </c>
      <c r="D89" s="550" t="s">
        <v>12660</v>
      </c>
      <c r="E89" s="901" t="s">
        <v>417</v>
      </c>
      <c r="F89" s="201" t="s">
        <v>12455</v>
      </c>
      <c r="G89" s="508" t="s">
        <v>12423</v>
      </c>
      <c r="H89" s="508">
        <v>2024.0</v>
      </c>
      <c r="I89" s="96">
        <v>12.0</v>
      </c>
      <c r="J89" s="83" t="s">
        <v>12431</v>
      </c>
      <c r="K89" s="902" t="str">
        <f t="shared" si="1"/>
        <v>Lewat Jatuh Tempo</v>
      </c>
      <c r="L89" s="903"/>
      <c r="M89" s="906">
        <v>46124.0</v>
      </c>
      <c r="N89" s="915"/>
    </row>
    <row r="90" ht="27.75" customHeight="1">
      <c r="A90" s="508">
        <v>9174.0</v>
      </c>
      <c r="B90" s="201" t="s">
        <v>4568</v>
      </c>
      <c r="C90" s="510" t="s">
        <v>11664</v>
      </c>
      <c r="D90" s="821" t="s">
        <v>10118</v>
      </c>
      <c r="E90" s="901" t="s">
        <v>417</v>
      </c>
      <c r="F90" s="201" t="s">
        <v>12444</v>
      </c>
      <c r="G90" s="508" t="s">
        <v>12445</v>
      </c>
      <c r="H90" s="641">
        <v>2023.0</v>
      </c>
      <c r="I90" s="96">
        <v>12.0</v>
      </c>
      <c r="J90" s="83" t="s">
        <v>12431</v>
      </c>
      <c r="K90" s="902" t="str">
        <f t="shared" si="1"/>
        <v>Lewat Jatuh Tempo</v>
      </c>
      <c r="L90" s="903"/>
      <c r="M90" s="913">
        <v>46128.0</v>
      </c>
      <c r="N90" s="750" t="s">
        <v>12661</v>
      </c>
    </row>
    <row r="91" ht="27.75" customHeight="1">
      <c r="A91" s="641">
        <v>4323.0</v>
      </c>
      <c r="B91" s="510" t="s">
        <v>5141</v>
      </c>
      <c r="C91" s="510" t="s">
        <v>12662</v>
      </c>
      <c r="D91" s="588" t="s">
        <v>11661</v>
      </c>
      <c r="E91" s="901" t="s">
        <v>417</v>
      </c>
      <c r="F91" s="510" t="s">
        <v>12663</v>
      </c>
      <c r="G91" s="641" t="s">
        <v>12616</v>
      </c>
      <c r="H91" s="641">
        <v>2022.0</v>
      </c>
      <c r="I91" s="96">
        <v>12.0</v>
      </c>
      <c r="J91" s="83" t="s">
        <v>12431</v>
      </c>
      <c r="K91" s="902" t="str">
        <f t="shared" si="1"/>
        <v>Lewat Jatuh Tempo</v>
      </c>
      <c r="L91" s="903"/>
      <c r="M91" s="911">
        <v>46128.0</v>
      </c>
      <c r="N91" s="915"/>
    </row>
    <row r="92" ht="27.75" customHeight="1">
      <c r="A92" s="508">
        <v>15129.0</v>
      </c>
      <c r="B92" s="201" t="s">
        <v>10196</v>
      </c>
      <c r="C92" s="510" t="s">
        <v>10197</v>
      </c>
      <c r="D92" s="550" t="s">
        <v>3716</v>
      </c>
      <c r="E92" s="901" t="s">
        <v>417</v>
      </c>
      <c r="F92" s="201" t="s">
        <v>12529</v>
      </c>
      <c r="G92" s="508" t="s">
        <v>12530</v>
      </c>
      <c r="H92" s="641">
        <v>2025.0</v>
      </c>
      <c r="I92" s="96">
        <v>12.0</v>
      </c>
      <c r="J92" s="83" t="s">
        <v>12431</v>
      </c>
      <c r="K92" s="902" t="str">
        <f t="shared" si="1"/>
        <v>Lewat Jatuh Tempo</v>
      </c>
      <c r="L92" s="903"/>
      <c r="M92" s="904">
        <v>46129.0</v>
      </c>
      <c r="N92" s="915"/>
    </row>
    <row r="93" ht="27.75" customHeight="1">
      <c r="A93" s="508">
        <v>4816.0</v>
      </c>
      <c r="B93" s="510" t="s">
        <v>3322</v>
      </c>
      <c r="C93" s="510" t="s">
        <v>12665</v>
      </c>
      <c r="D93" s="588" t="s">
        <v>11667</v>
      </c>
      <c r="E93" s="901" t="s">
        <v>417</v>
      </c>
      <c r="F93" s="510" t="s">
        <v>12642</v>
      </c>
      <c r="G93" s="641" t="s">
        <v>12461</v>
      </c>
      <c r="H93" s="641">
        <v>2023.0</v>
      </c>
      <c r="I93" s="83">
        <v>12.0</v>
      </c>
      <c r="J93" s="83" t="s">
        <v>107</v>
      </c>
      <c r="K93" s="902" t="str">
        <f t="shared" si="1"/>
        <v>Lewat Jatuh Tempo</v>
      </c>
      <c r="L93" s="903"/>
      <c r="M93" s="911">
        <v>46134.0</v>
      </c>
      <c r="N93" s="915"/>
    </row>
    <row r="94" ht="27.75" customHeight="1">
      <c r="A94" s="508">
        <v>11375.0</v>
      </c>
      <c r="B94" s="201" t="s">
        <v>3863</v>
      </c>
      <c r="C94" s="510" t="s">
        <v>10205</v>
      </c>
      <c r="D94" s="821" t="s">
        <v>3865</v>
      </c>
      <c r="E94" s="901" t="s">
        <v>417</v>
      </c>
      <c r="F94" s="201" t="s">
        <v>12422</v>
      </c>
      <c r="G94" s="641" t="s">
        <v>12423</v>
      </c>
      <c r="H94" s="508">
        <v>2024.0</v>
      </c>
      <c r="I94" s="96">
        <v>12.0</v>
      </c>
      <c r="J94" s="83" t="s">
        <v>12431</v>
      </c>
      <c r="K94" s="902" t="str">
        <f t="shared" si="1"/>
        <v>Lewat Jatuh Tempo</v>
      </c>
      <c r="L94" s="903"/>
      <c r="M94" s="906">
        <v>46135.0</v>
      </c>
      <c r="N94" s="915"/>
    </row>
    <row r="95" ht="27.75" customHeight="1">
      <c r="A95" s="508">
        <v>11903.0</v>
      </c>
      <c r="B95" s="201" t="s">
        <v>4777</v>
      </c>
      <c r="C95" s="510" t="s">
        <v>12666</v>
      </c>
      <c r="D95" s="550" t="s">
        <v>11670</v>
      </c>
      <c r="E95" s="901" t="s">
        <v>417</v>
      </c>
      <c r="F95" s="201" t="s">
        <v>12626</v>
      </c>
      <c r="G95" s="641" t="s">
        <v>12429</v>
      </c>
      <c r="H95" s="508">
        <v>2024.0</v>
      </c>
      <c r="I95" s="83">
        <v>12.0</v>
      </c>
      <c r="J95" s="83" t="s">
        <v>107</v>
      </c>
      <c r="K95" s="902" t="str">
        <f t="shared" si="1"/>
        <v>Lewat Jatuh Tempo</v>
      </c>
      <c r="L95" s="903"/>
      <c r="M95" s="906">
        <v>46136.0</v>
      </c>
      <c r="N95" s="915"/>
    </row>
    <row r="96" ht="27.75" customHeight="1">
      <c r="A96" s="926">
        <v>10394.0</v>
      </c>
      <c r="B96" s="201" t="s">
        <v>10128</v>
      </c>
      <c r="C96" s="510" t="s">
        <v>10129</v>
      </c>
      <c r="D96" s="821" t="s">
        <v>10130</v>
      </c>
      <c r="E96" s="901" t="s">
        <v>417</v>
      </c>
      <c r="F96" s="201" t="s">
        <v>12444</v>
      </c>
      <c r="G96" s="508" t="s">
        <v>12445</v>
      </c>
      <c r="H96" s="641">
        <v>2023.0</v>
      </c>
      <c r="I96" s="96">
        <v>6.0</v>
      </c>
      <c r="J96" s="83" t="s">
        <v>12431</v>
      </c>
      <c r="K96" s="902" t="str">
        <f t="shared" si="1"/>
        <v>Lewat Jatuh Tempo</v>
      </c>
      <c r="L96" s="903"/>
      <c r="M96" s="914">
        <v>46137.0</v>
      </c>
      <c r="N96" s="915"/>
    </row>
    <row r="97" ht="27.75" customHeight="1">
      <c r="A97" s="508">
        <v>14464.0</v>
      </c>
      <c r="B97" s="201" t="s">
        <v>12667</v>
      </c>
      <c r="C97" s="510" t="s">
        <v>12668</v>
      </c>
      <c r="D97" s="550" t="s">
        <v>12669</v>
      </c>
      <c r="E97" s="901" t="s">
        <v>417</v>
      </c>
      <c r="F97" s="201" t="s">
        <v>12670</v>
      </c>
      <c r="G97" s="508" t="s">
        <v>12616</v>
      </c>
      <c r="H97" s="641">
        <v>2025.0</v>
      </c>
      <c r="I97" s="96">
        <v>12.0</v>
      </c>
      <c r="J97" s="83" t="s">
        <v>12431</v>
      </c>
      <c r="K97" s="902" t="str">
        <f t="shared" si="1"/>
        <v>Lewat Jatuh Tempo</v>
      </c>
      <c r="L97" s="903"/>
      <c r="M97" s="906">
        <v>46141.0</v>
      </c>
      <c r="N97" s="915"/>
    </row>
    <row r="98" ht="27.75" customHeight="1">
      <c r="A98" s="508">
        <v>14464.0</v>
      </c>
      <c r="B98" s="201" t="s">
        <v>12667</v>
      </c>
      <c r="C98" s="510" t="s">
        <v>12671</v>
      </c>
      <c r="D98" s="550" t="s">
        <v>12669</v>
      </c>
      <c r="E98" s="901" t="s">
        <v>417</v>
      </c>
      <c r="F98" s="201" t="s">
        <v>12646</v>
      </c>
      <c r="G98" s="508" t="s">
        <v>12616</v>
      </c>
      <c r="H98" s="641">
        <v>2025.0</v>
      </c>
      <c r="I98" s="96">
        <v>12.0</v>
      </c>
      <c r="J98" s="83" t="s">
        <v>12431</v>
      </c>
      <c r="K98" s="902" t="str">
        <f t="shared" si="1"/>
        <v>Lewat Jatuh Tempo</v>
      </c>
      <c r="L98" s="903"/>
      <c r="M98" s="906">
        <v>46141.0</v>
      </c>
      <c r="N98" s="915"/>
    </row>
    <row r="99" ht="27.75" customHeight="1">
      <c r="A99" s="508">
        <v>14737.0</v>
      </c>
      <c r="B99" s="201" t="s">
        <v>3852</v>
      </c>
      <c r="C99" s="510" t="s">
        <v>10215</v>
      </c>
      <c r="D99" s="550" t="s">
        <v>3854</v>
      </c>
      <c r="E99" s="901" t="s">
        <v>417</v>
      </c>
      <c r="F99" s="510" t="s">
        <v>12444</v>
      </c>
      <c r="G99" s="508" t="s">
        <v>12445</v>
      </c>
      <c r="H99" s="508">
        <v>2025.0</v>
      </c>
      <c r="I99" s="96">
        <v>12.0</v>
      </c>
      <c r="J99" s="83" t="s">
        <v>12431</v>
      </c>
      <c r="K99" s="902" t="str">
        <f t="shared" si="1"/>
        <v>Lewat Jatuh Tempo</v>
      </c>
      <c r="L99" s="903"/>
      <c r="M99" s="906">
        <v>46142.0</v>
      </c>
      <c r="N99" s="915"/>
    </row>
    <row r="100" ht="27.75" customHeight="1">
      <c r="A100" s="508">
        <v>15279.0</v>
      </c>
      <c r="B100" s="201" t="s">
        <v>12672</v>
      </c>
      <c r="C100" s="510" t="s">
        <v>12673</v>
      </c>
      <c r="D100" s="91" t="s">
        <v>3340</v>
      </c>
      <c r="E100" s="901" t="s">
        <v>417</v>
      </c>
      <c r="F100" s="201" t="s">
        <v>12435</v>
      </c>
      <c r="G100" s="508" t="s">
        <v>12429</v>
      </c>
      <c r="H100" s="641">
        <v>2025.0</v>
      </c>
      <c r="I100" s="96">
        <v>12.0</v>
      </c>
      <c r="J100" s="83" t="s">
        <v>12431</v>
      </c>
      <c r="K100" s="902" t="str">
        <f t="shared" si="1"/>
        <v>Lewat Jatuh Tempo</v>
      </c>
      <c r="L100" s="903"/>
      <c r="M100" s="906">
        <v>46144.0</v>
      </c>
      <c r="N100" s="915"/>
    </row>
    <row r="101" ht="27.75" customHeight="1">
      <c r="A101" s="508">
        <v>13701.0</v>
      </c>
      <c r="B101" s="201" t="s">
        <v>12675</v>
      </c>
      <c r="C101" s="510" t="s">
        <v>12676</v>
      </c>
      <c r="D101" s="550" t="s">
        <v>12677</v>
      </c>
      <c r="E101" s="901" t="s">
        <v>417</v>
      </c>
      <c r="F101" s="201" t="s">
        <v>12520</v>
      </c>
      <c r="G101" s="508" t="s">
        <v>12423</v>
      </c>
      <c r="H101" s="641">
        <v>2024.0</v>
      </c>
      <c r="I101" s="96">
        <v>12.0</v>
      </c>
      <c r="J101" s="83" t="s">
        <v>12431</v>
      </c>
      <c r="K101" s="902" t="str">
        <f t="shared" si="1"/>
        <v>Lewat Jatuh Tempo</v>
      </c>
      <c r="L101" s="903"/>
      <c r="M101" s="906">
        <v>46145.0</v>
      </c>
      <c r="N101" s="915"/>
    </row>
    <row r="102" ht="27.75" customHeight="1">
      <c r="A102" s="508">
        <v>11165.0</v>
      </c>
      <c r="B102" s="510" t="s">
        <v>1271</v>
      </c>
      <c r="C102" s="510" t="s">
        <v>12678</v>
      </c>
      <c r="D102" s="821" t="s">
        <v>1273</v>
      </c>
      <c r="E102" s="901" t="s">
        <v>417</v>
      </c>
      <c r="F102" s="201" t="s">
        <v>12485</v>
      </c>
      <c r="G102" s="508" t="s">
        <v>12423</v>
      </c>
      <c r="H102" s="641">
        <v>2024.0</v>
      </c>
      <c r="I102" s="96">
        <v>12.0</v>
      </c>
      <c r="J102" s="83" t="s">
        <v>12431</v>
      </c>
      <c r="K102" s="902" t="str">
        <f t="shared" si="1"/>
        <v>Lewat Jatuh Tempo</v>
      </c>
      <c r="L102" s="903"/>
      <c r="M102" s="907">
        <v>46147.0</v>
      </c>
      <c r="N102" s="915"/>
    </row>
    <row r="103" ht="27.75" customHeight="1">
      <c r="A103" s="922">
        <v>15559.0</v>
      </c>
      <c r="B103" s="923" t="s">
        <v>3626</v>
      </c>
      <c r="C103" s="434" t="s">
        <v>12679</v>
      </c>
      <c r="D103" s="432" t="s">
        <v>3629</v>
      </c>
      <c r="E103" s="909" t="s">
        <v>417</v>
      </c>
      <c r="F103" s="201" t="s">
        <v>12627</v>
      </c>
      <c r="G103" s="508" t="s">
        <v>12535</v>
      </c>
      <c r="H103" s="641">
        <v>2025.0</v>
      </c>
      <c r="I103" s="96">
        <v>12.0</v>
      </c>
      <c r="J103" s="83" t="s">
        <v>12431</v>
      </c>
      <c r="K103" s="902" t="str">
        <f t="shared" si="1"/>
        <v>Lewat Jatuh Tempo</v>
      </c>
      <c r="L103" s="903"/>
      <c r="M103" s="924">
        <v>46172.0</v>
      </c>
      <c r="N103" s="915"/>
    </row>
    <row r="104" ht="27.75" customHeight="1">
      <c r="A104" s="508">
        <v>15292.0</v>
      </c>
      <c r="B104" s="201" t="s">
        <v>1627</v>
      </c>
      <c r="C104" s="510" t="s">
        <v>12680</v>
      </c>
      <c r="D104" s="91" t="s">
        <v>1629</v>
      </c>
      <c r="E104" s="909" t="s">
        <v>417</v>
      </c>
      <c r="F104" s="201" t="s">
        <v>12422</v>
      </c>
      <c r="G104" s="508" t="s">
        <v>12423</v>
      </c>
      <c r="H104" s="641">
        <v>2025.0</v>
      </c>
      <c r="I104" s="96">
        <v>12.0</v>
      </c>
      <c r="J104" s="83" t="s">
        <v>12431</v>
      </c>
      <c r="K104" s="902" t="str">
        <f t="shared" si="1"/>
        <v>Lewat Jatuh Tempo</v>
      </c>
      <c r="L104" s="903"/>
      <c r="M104" s="906">
        <v>46175.0</v>
      </c>
      <c r="N104" s="915"/>
    </row>
    <row r="105" ht="27.75" customHeight="1">
      <c r="A105" s="922">
        <v>15664.0</v>
      </c>
      <c r="B105" s="923" t="s">
        <v>3489</v>
      </c>
      <c r="C105" s="434" t="s">
        <v>12681</v>
      </c>
      <c r="D105" s="432" t="s">
        <v>12682</v>
      </c>
      <c r="E105" s="909" t="s">
        <v>417</v>
      </c>
      <c r="F105" s="201" t="s">
        <v>12588</v>
      </c>
      <c r="G105" s="508" t="s">
        <v>12589</v>
      </c>
      <c r="H105" s="641">
        <v>2025.0</v>
      </c>
      <c r="I105" s="96">
        <v>12.0</v>
      </c>
      <c r="J105" s="83" t="s">
        <v>12431</v>
      </c>
      <c r="K105" s="902" t="str">
        <f t="shared" si="1"/>
        <v>Lewat Jatuh Tempo</v>
      </c>
      <c r="L105" s="903"/>
      <c r="M105" s="924">
        <v>46177.0</v>
      </c>
      <c r="N105" s="915"/>
    </row>
    <row r="106" ht="27.75" customHeight="1">
      <c r="A106" s="922">
        <v>15630.0</v>
      </c>
      <c r="B106" s="923" t="s">
        <v>3455</v>
      </c>
      <c r="C106" s="434" t="s">
        <v>12684</v>
      </c>
      <c r="D106" s="432" t="s">
        <v>3457</v>
      </c>
      <c r="E106" s="909" t="s">
        <v>417</v>
      </c>
      <c r="F106" s="201" t="s">
        <v>12485</v>
      </c>
      <c r="G106" s="508" t="s">
        <v>12423</v>
      </c>
      <c r="H106" s="641">
        <v>2025.0</v>
      </c>
      <c r="I106" s="96">
        <v>12.0</v>
      </c>
      <c r="J106" s="83" t="s">
        <v>12431</v>
      </c>
      <c r="K106" s="902" t="str">
        <f t="shared" si="1"/>
        <v>Lewat Jatuh Tempo</v>
      </c>
      <c r="L106" s="903"/>
      <c r="M106" s="924">
        <v>46180.0</v>
      </c>
      <c r="N106" s="915"/>
    </row>
    <row r="107" ht="27.75" customHeight="1">
      <c r="A107" s="508">
        <v>15382.0</v>
      </c>
      <c r="B107" s="201" t="s">
        <v>3582</v>
      </c>
      <c r="C107" s="510" t="s">
        <v>12685</v>
      </c>
      <c r="D107" s="91" t="s">
        <v>3583</v>
      </c>
      <c r="E107" s="909" t="s">
        <v>417</v>
      </c>
      <c r="F107" s="201" t="s">
        <v>12455</v>
      </c>
      <c r="G107" s="508" t="s">
        <v>12423</v>
      </c>
      <c r="H107" s="641">
        <v>2025.0</v>
      </c>
      <c r="I107" s="96">
        <v>12.0</v>
      </c>
      <c r="J107" s="83" t="s">
        <v>107</v>
      </c>
      <c r="K107" s="902" t="str">
        <f t="shared" si="1"/>
        <v>Lewat Jatuh Tempo</v>
      </c>
      <c r="L107" s="903"/>
      <c r="M107" s="906">
        <v>46184.0</v>
      </c>
      <c r="N107" s="915"/>
    </row>
    <row r="108" ht="27.75" customHeight="1">
      <c r="A108" s="508">
        <v>15514.0</v>
      </c>
      <c r="B108" s="201" t="s">
        <v>3593</v>
      </c>
      <c r="C108" s="510" t="s">
        <v>12686</v>
      </c>
      <c r="D108" s="91" t="s">
        <v>3595</v>
      </c>
      <c r="E108" s="909" t="s">
        <v>417</v>
      </c>
      <c r="F108" s="201" t="s">
        <v>12663</v>
      </c>
      <c r="G108" s="508" t="s">
        <v>12616</v>
      </c>
      <c r="H108" s="641">
        <v>2025.0</v>
      </c>
      <c r="I108" s="96">
        <v>12.0</v>
      </c>
      <c r="J108" s="83" t="s">
        <v>107</v>
      </c>
      <c r="K108" s="902" t="str">
        <f t="shared" si="1"/>
        <v>Lewat Jatuh Tempo</v>
      </c>
      <c r="L108" s="903"/>
      <c r="M108" s="906">
        <v>46197.0</v>
      </c>
      <c r="N108" s="915"/>
    </row>
    <row r="109" ht="27.75" customHeight="1">
      <c r="A109" s="641">
        <v>15042.0</v>
      </c>
      <c r="B109" s="510" t="s">
        <v>2924</v>
      </c>
      <c r="C109" s="510" t="s">
        <v>12687</v>
      </c>
      <c r="D109" s="821" t="s">
        <v>3727</v>
      </c>
      <c r="E109" s="909" t="s">
        <v>417</v>
      </c>
      <c r="F109" s="201" t="s">
        <v>12455</v>
      </c>
      <c r="G109" s="508" t="s">
        <v>12423</v>
      </c>
      <c r="H109" s="508">
        <v>2025.0</v>
      </c>
      <c r="I109" s="96">
        <v>12.0</v>
      </c>
      <c r="J109" s="83" t="s">
        <v>12431</v>
      </c>
      <c r="K109" s="902" t="str">
        <f t="shared" si="1"/>
        <v>Lewat Jatuh Tempo</v>
      </c>
      <c r="L109" s="903"/>
      <c r="M109" s="911">
        <v>46201.0</v>
      </c>
      <c r="N109" s="915"/>
    </row>
    <row r="110" ht="27.75" customHeight="1">
      <c r="A110" s="508">
        <v>15266.0</v>
      </c>
      <c r="B110" s="201" t="s">
        <v>3735</v>
      </c>
      <c r="C110" s="510" t="s">
        <v>12688</v>
      </c>
      <c r="D110" s="550" t="s">
        <v>3737</v>
      </c>
      <c r="E110" s="901" t="s">
        <v>417</v>
      </c>
      <c r="F110" s="201" t="s">
        <v>12561</v>
      </c>
      <c r="G110" s="508" t="s">
        <v>12429</v>
      </c>
      <c r="H110" s="641">
        <v>2025.0</v>
      </c>
      <c r="I110" s="96">
        <v>12.0</v>
      </c>
      <c r="J110" s="83" t="s">
        <v>12431</v>
      </c>
      <c r="K110" s="902" t="str">
        <f t="shared" si="1"/>
        <v>Lewat Jatuh Tempo</v>
      </c>
      <c r="L110" s="903"/>
      <c r="M110" s="906">
        <v>46202.0</v>
      </c>
      <c r="N110" s="915"/>
    </row>
    <row r="111" ht="27.75" customHeight="1">
      <c r="A111" s="508">
        <v>12530.0</v>
      </c>
      <c r="B111" s="201" t="s">
        <v>12690</v>
      </c>
      <c r="C111" s="510" t="s">
        <v>12691</v>
      </c>
      <c r="D111" s="550" t="s">
        <v>12692</v>
      </c>
      <c r="E111" s="901" t="s">
        <v>417</v>
      </c>
      <c r="F111" s="201" t="s">
        <v>12693</v>
      </c>
      <c r="G111" s="508" t="s">
        <v>12445</v>
      </c>
      <c r="H111" s="508">
        <v>2024.0</v>
      </c>
      <c r="I111" s="96">
        <v>12.0</v>
      </c>
      <c r="J111" s="83" t="s">
        <v>12431</v>
      </c>
      <c r="K111" s="902" t="str">
        <f t="shared" si="1"/>
        <v>Lewat Jatuh Tempo</v>
      </c>
      <c r="L111" s="903"/>
      <c r="M111" s="906">
        <v>46203.0</v>
      </c>
      <c r="N111" s="915"/>
    </row>
    <row r="112" ht="27.75" customHeight="1">
      <c r="A112" s="922">
        <v>15573.0</v>
      </c>
      <c r="B112" s="923" t="s">
        <v>12694</v>
      </c>
      <c r="C112" s="927" t="s">
        <v>12695</v>
      </c>
      <c r="D112" s="432" t="s">
        <v>3522</v>
      </c>
      <c r="E112" s="909" t="s">
        <v>417</v>
      </c>
      <c r="F112" s="201" t="s">
        <v>12529</v>
      </c>
      <c r="G112" s="508" t="s">
        <v>12530</v>
      </c>
      <c r="H112" s="641">
        <v>2025.0</v>
      </c>
      <c r="I112" s="96">
        <v>12.0</v>
      </c>
      <c r="J112" s="83" t="s">
        <v>12431</v>
      </c>
      <c r="K112" s="902" t="str">
        <f t="shared" si="1"/>
        <v>Lewat Jatuh Tempo</v>
      </c>
      <c r="L112" s="903"/>
      <c r="M112" s="924">
        <v>46204.0</v>
      </c>
      <c r="N112" s="915"/>
    </row>
    <row r="113" ht="27.75" customHeight="1">
      <c r="A113" s="508">
        <v>15694.0</v>
      </c>
      <c r="B113" s="201" t="s">
        <v>12697</v>
      </c>
      <c r="C113" s="180" t="s">
        <v>12698</v>
      </c>
      <c r="D113" s="91" t="s">
        <v>3311</v>
      </c>
      <c r="E113" s="909" t="s">
        <v>417</v>
      </c>
      <c r="F113" s="201" t="s">
        <v>12699</v>
      </c>
      <c r="G113" s="508" t="s">
        <v>12535</v>
      </c>
      <c r="H113" s="641">
        <v>2025.0</v>
      </c>
      <c r="I113" s="96">
        <v>12.0</v>
      </c>
      <c r="J113" s="83" t="s">
        <v>12431</v>
      </c>
      <c r="K113" s="902" t="str">
        <f t="shared" si="1"/>
        <v>Lewat Jatuh Tempo</v>
      </c>
      <c r="L113" s="903"/>
      <c r="M113" s="924">
        <v>46205.0</v>
      </c>
      <c r="N113" s="915"/>
    </row>
    <row r="114" ht="27.75" customHeight="1">
      <c r="A114" s="922">
        <v>15208.0</v>
      </c>
      <c r="B114" s="923" t="s">
        <v>3485</v>
      </c>
      <c r="C114" s="434" t="s">
        <v>12700</v>
      </c>
      <c r="D114" s="432" t="s">
        <v>3487</v>
      </c>
      <c r="E114" s="909" t="s">
        <v>417</v>
      </c>
      <c r="F114" s="201" t="s">
        <v>12553</v>
      </c>
      <c r="G114" s="508" t="s">
        <v>12535</v>
      </c>
      <c r="H114" s="641">
        <v>2025.0</v>
      </c>
      <c r="I114" s="96">
        <v>12.0</v>
      </c>
      <c r="J114" s="83" t="s">
        <v>12431</v>
      </c>
      <c r="K114" s="902" t="str">
        <f t="shared" si="1"/>
        <v>Lewat Jatuh Tempo</v>
      </c>
      <c r="L114" s="903"/>
      <c r="M114" s="924">
        <v>46207.0</v>
      </c>
      <c r="N114" s="915"/>
    </row>
    <row r="115" ht="27.75" customHeight="1">
      <c r="A115" s="508">
        <v>15375.0</v>
      </c>
      <c r="B115" s="201" t="s">
        <v>12702</v>
      </c>
      <c r="C115" s="510" t="s">
        <v>12703</v>
      </c>
      <c r="D115" s="91" t="s">
        <v>3506</v>
      </c>
      <c r="E115" s="909" t="s">
        <v>417</v>
      </c>
      <c r="F115" s="201" t="s">
        <v>12435</v>
      </c>
      <c r="G115" s="508" t="s">
        <v>12429</v>
      </c>
      <c r="H115" s="641">
        <v>2025.0</v>
      </c>
      <c r="I115" s="96">
        <v>12.0</v>
      </c>
      <c r="J115" s="83" t="s">
        <v>12431</v>
      </c>
      <c r="K115" s="902" t="str">
        <f t="shared" si="1"/>
        <v>Lewat Jatuh Tempo</v>
      </c>
      <c r="L115" s="903"/>
      <c r="M115" s="906">
        <v>46213.0</v>
      </c>
      <c r="N115" s="915"/>
    </row>
    <row r="116" ht="27.75" customHeight="1">
      <c r="A116" s="508">
        <v>12119.0</v>
      </c>
      <c r="B116" s="201" t="s">
        <v>4796</v>
      </c>
      <c r="C116" s="510" t="s">
        <v>12704</v>
      </c>
      <c r="D116" s="550" t="s">
        <v>12705</v>
      </c>
      <c r="E116" s="901" t="s">
        <v>417</v>
      </c>
      <c r="F116" s="201" t="s">
        <v>12626</v>
      </c>
      <c r="G116" s="641" t="s">
        <v>12429</v>
      </c>
      <c r="H116" s="508">
        <v>2024.0</v>
      </c>
      <c r="I116" s="96">
        <v>12.0</v>
      </c>
      <c r="J116" s="83" t="s">
        <v>12431</v>
      </c>
      <c r="K116" s="902" t="str">
        <f t="shared" si="1"/>
        <v>Lewat Jatuh Tempo</v>
      </c>
      <c r="L116" s="903"/>
      <c r="M116" s="916">
        <v>46217.0</v>
      </c>
      <c r="N116" s="905" t="s">
        <v>3001</v>
      </c>
    </row>
    <row r="117" ht="27.75" customHeight="1">
      <c r="A117" s="508">
        <v>15438.0</v>
      </c>
      <c r="B117" s="201" t="s">
        <v>3510</v>
      </c>
      <c r="C117" s="510" t="s">
        <v>12706</v>
      </c>
      <c r="D117" s="91" t="s">
        <v>3511</v>
      </c>
      <c r="E117" s="909" t="s">
        <v>417</v>
      </c>
      <c r="F117" s="201" t="s">
        <v>12455</v>
      </c>
      <c r="G117" s="508" t="s">
        <v>12423</v>
      </c>
      <c r="H117" s="641">
        <v>2025.0</v>
      </c>
      <c r="I117" s="96">
        <v>12.0</v>
      </c>
      <c r="J117" s="83" t="s">
        <v>12431</v>
      </c>
      <c r="K117" s="902" t="str">
        <f t="shared" si="1"/>
        <v>Pasif</v>
      </c>
      <c r="L117" s="903"/>
      <c r="M117" s="906">
        <v>46228.0</v>
      </c>
      <c r="N117" s="915"/>
    </row>
    <row r="118" ht="27.75" customHeight="1">
      <c r="A118" s="508">
        <v>6250.0</v>
      </c>
      <c r="B118" s="201" t="s">
        <v>12707</v>
      </c>
      <c r="C118" s="510" t="s">
        <v>12708</v>
      </c>
      <c r="D118" s="821" t="s">
        <v>12709</v>
      </c>
      <c r="E118" s="901" t="s">
        <v>417</v>
      </c>
      <c r="F118" s="201" t="s">
        <v>12710</v>
      </c>
      <c r="G118" s="508" t="s">
        <v>12711</v>
      </c>
      <c r="H118" s="641">
        <v>2022.0</v>
      </c>
      <c r="I118" s="96">
        <v>12.0</v>
      </c>
      <c r="J118" s="83" t="s">
        <v>12431</v>
      </c>
      <c r="K118" s="902" t="str">
        <f t="shared" si="1"/>
        <v>Pasif</v>
      </c>
      <c r="L118" s="903"/>
      <c r="M118" s="907">
        <v>46230.0</v>
      </c>
      <c r="N118" s="915"/>
    </row>
    <row r="119" ht="27.75" customHeight="1">
      <c r="A119" s="508">
        <v>15571.0</v>
      </c>
      <c r="B119" s="201" t="s">
        <v>3494</v>
      </c>
      <c r="C119" s="510" t="s">
        <v>12712</v>
      </c>
      <c r="D119" s="91" t="s">
        <v>3496</v>
      </c>
      <c r="E119" s="909" t="s">
        <v>417</v>
      </c>
      <c r="F119" s="201" t="s">
        <v>12493</v>
      </c>
      <c r="G119" s="508" t="s">
        <v>12423</v>
      </c>
      <c r="H119" s="641">
        <v>2025.0</v>
      </c>
      <c r="I119" s="96">
        <v>12.0</v>
      </c>
      <c r="J119" s="83" t="s">
        <v>12431</v>
      </c>
      <c r="K119" s="902" t="str">
        <f t="shared" si="1"/>
        <v>Berlangganan</v>
      </c>
      <c r="L119" s="903"/>
      <c r="M119" s="906">
        <v>46234.0</v>
      </c>
      <c r="N119" s="915"/>
    </row>
    <row r="120" ht="27.75" customHeight="1">
      <c r="A120" s="508">
        <v>15571.0</v>
      </c>
      <c r="B120" s="201" t="s">
        <v>3494</v>
      </c>
      <c r="C120" s="510" t="s">
        <v>12714</v>
      </c>
      <c r="D120" s="91" t="s">
        <v>12715</v>
      </c>
      <c r="E120" s="909" t="s">
        <v>417</v>
      </c>
      <c r="F120" s="201" t="s">
        <v>12716</v>
      </c>
      <c r="G120" s="508" t="s">
        <v>12423</v>
      </c>
      <c r="H120" s="641">
        <v>2025.0</v>
      </c>
      <c r="I120" s="96">
        <v>12.0</v>
      </c>
      <c r="J120" s="83" t="s">
        <v>12431</v>
      </c>
      <c r="K120" s="902" t="str">
        <f t="shared" si="1"/>
        <v>Berlangganan</v>
      </c>
      <c r="L120" s="903"/>
      <c r="M120" s="906">
        <v>46234.0</v>
      </c>
      <c r="N120" s="915"/>
    </row>
    <row r="121" ht="27.75" customHeight="1">
      <c r="A121" s="508">
        <v>12329.0</v>
      </c>
      <c r="B121" s="201" t="s">
        <v>12717</v>
      </c>
      <c r="C121" s="510" t="s">
        <v>12685</v>
      </c>
      <c r="D121" s="550" t="s">
        <v>7932</v>
      </c>
      <c r="E121" s="901" t="s">
        <v>417</v>
      </c>
      <c r="F121" s="201" t="s">
        <v>12435</v>
      </c>
      <c r="G121" s="508" t="s">
        <v>12429</v>
      </c>
      <c r="H121" s="508">
        <v>2024.0</v>
      </c>
      <c r="I121" s="96">
        <v>12.0</v>
      </c>
      <c r="J121" s="83" t="s">
        <v>12431</v>
      </c>
      <c r="K121" s="902" t="str">
        <f t="shared" si="1"/>
        <v>Berlangganan</v>
      </c>
      <c r="L121" s="903"/>
      <c r="M121" s="904">
        <v>46240.0</v>
      </c>
      <c r="N121" s="915"/>
    </row>
    <row r="122" ht="27.75" customHeight="1">
      <c r="A122" s="508">
        <v>10409.0</v>
      </c>
      <c r="B122" s="201" t="s">
        <v>1577</v>
      </c>
      <c r="C122" s="510" t="s">
        <v>12718</v>
      </c>
      <c r="D122" s="821" t="s">
        <v>1579</v>
      </c>
      <c r="E122" s="901" t="s">
        <v>417</v>
      </c>
      <c r="F122" s="201" t="s">
        <v>12502</v>
      </c>
      <c r="G122" s="508" t="s">
        <v>12503</v>
      </c>
      <c r="H122" s="508">
        <v>2023.0</v>
      </c>
      <c r="I122" s="96">
        <v>12.0</v>
      </c>
      <c r="J122" s="83" t="s">
        <v>12431</v>
      </c>
      <c r="K122" s="902" t="str">
        <f t="shared" si="1"/>
        <v>Berlangganan</v>
      </c>
      <c r="L122" s="903"/>
      <c r="M122" s="928">
        <v>46249.0</v>
      </c>
      <c r="N122" s="905" t="s">
        <v>3001</v>
      </c>
    </row>
    <row r="123" ht="27.75" customHeight="1">
      <c r="A123" s="641">
        <v>6139.0</v>
      </c>
      <c r="B123" s="510" t="s">
        <v>12719</v>
      </c>
      <c r="C123" s="510" t="s">
        <v>12720</v>
      </c>
      <c r="D123" s="821" t="s">
        <v>12721</v>
      </c>
      <c r="E123" s="901" t="s">
        <v>417</v>
      </c>
      <c r="F123" s="96" t="s">
        <v>362</v>
      </c>
      <c r="G123" s="508" t="s">
        <v>12599</v>
      </c>
      <c r="H123" s="508">
        <v>2022.0</v>
      </c>
      <c r="I123" s="96">
        <v>12.0</v>
      </c>
      <c r="J123" s="83" t="s">
        <v>12431</v>
      </c>
      <c r="K123" s="902" t="str">
        <f t="shared" si="1"/>
        <v>Berlangganan</v>
      </c>
      <c r="L123" s="903"/>
      <c r="M123" s="929">
        <v>46253.0</v>
      </c>
      <c r="N123" s="905" t="s">
        <v>12722</v>
      </c>
    </row>
    <row r="124" ht="27.75" customHeight="1">
      <c r="A124" s="508">
        <v>12517.0</v>
      </c>
      <c r="B124" s="201" t="s">
        <v>12723</v>
      </c>
      <c r="C124" s="759" t="s">
        <v>12724</v>
      </c>
      <c r="D124" s="550" t="s">
        <v>12725</v>
      </c>
      <c r="E124" s="901" t="s">
        <v>417</v>
      </c>
      <c r="F124" s="201" t="s">
        <v>12726</v>
      </c>
      <c r="G124" s="508" t="s">
        <v>12423</v>
      </c>
      <c r="H124" s="508">
        <v>2024.0</v>
      </c>
      <c r="I124" s="96">
        <v>12.0</v>
      </c>
      <c r="J124" s="83" t="s">
        <v>12431</v>
      </c>
      <c r="K124" s="902" t="str">
        <f t="shared" si="1"/>
        <v>Berlangganan</v>
      </c>
      <c r="L124" s="903"/>
      <c r="M124" s="916">
        <v>46259.0</v>
      </c>
      <c r="N124" s="905" t="s">
        <v>12728</v>
      </c>
    </row>
    <row r="125" ht="27.75" customHeight="1">
      <c r="A125" s="508">
        <v>9865.0</v>
      </c>
      <c r="B125" s="201" t="s">
        <v>3395</v>
      </c>
      <c r="C125" s="510" t="s">
        <v>12729</v>
      </c>
      <c r="D125" s="588" t="s">
        <v>12730</v>
      </c>
      <c r="E125" s="901" t="s">
        <v>417</v>
      </c>
      <c r="F125" s="510" t="s">
        <v>12534</v>
      </c>
      <c r="G125" s="641" t="s">
        <v>12535</v>
      </c>
      <c r="H125" s="508">
        <v>2023.0</v>
      </c>
      <c r="I125" s="96">
        <v>6.0</v>
      </c>
      <c r="J125" s="83" t="s">
        <v>12431</v>
      </c>
      <c r="K125" s="902" t="str">
        <f t="shared" si="1"/>
        <v>Berlangganan</v>
      </c>
      <c r="L125" s="903"/>
      <c r="M125" s="928">
        <v>46280.0</v>
      </c>
      <c r="N125" s="750" t="s">
        <v>12731</v>
      </c>
    </row>
    <row r="126" ht="27.75" customHeight="1">
      <c r="A126" s="508">
        <v>10409.0</v>
      </c>
      <c r="B126" s="201" t="s">
        <v>1577</v>
      </c>
      <c r="C126" s="510" t="s">
        <v>12732</v>
      </c>
      <c r="D126" s="821" t="s">
        <v>1579</v>
      </c>
      <c r="E126" s="901" t="s">
        <v>417</v>
      </c>
      <c r="F126" s="201" t="s">
        <v>12733</v>
      </c>
      <c r="G126" s="508" t="s">
        <v>12503</v>
      </c>
      <c r="H126" s="508">
        <v>2024.0</v>
      </c>
      <c r="I126" s="96">
        <v>12.0</v>
      </c>
      <c r="J126" s="83" t="s">
        <v>12431</v>
      </c>
      <c r="K126" s="902" t="str">
        <f t="shared" si="1"/>
        <v>Berlangganan</v>
      </c>
      <c r="L126" s="903"/>
      <c r="M126" s="929">
        <v>46284.0</v>
      </c>
      <c r="N126" s="905" t="s">
        <v>12734</v>
      </c>
    </row>
    <row r="127" ht="27.75" customHeight="1">
      <c r="A127" s="641">
        <v>9346.0</v>
      </c>
      <c r="B127" s="510" t="s">
        <v>3129</v>
      </c>
      <c r="C127" s="552" t="s">
        <v>12735</v>
      </c>
      <c r="D127" s="91" t="s">
        <v>12736</v>
      </c>
      <c r="E127" s="901" t="s">
        <v>417</v>
      </c>
      <c r="F127" s="510" t="s">
        <v>12627</v>
      </c>
      <c r="G127" s="641" t="s">
        <v>12535</v>
      </c>
      <c r="H127" s="508">
        <v>2023.0</v>
      </c>
      <c r="I127" s="96">
        <v>12.0</v>
      </c>
      <c r="J127" s="83" t="s">
        <v>12431</v>
      </c>
      <c r="K127" s="902" t="str">
        <f t="shared" si="1"/>
        <v>Berlangganan</v>
      </c>
      <c r="L127" s="903"/>
      <c r="M127" s="929">
        <v>46286.0</v>
      </c>
      <c r="N127" s="750" t="s">
        <v>12737</v>
      </c>
    </row>
    <row r="128" ht="27.75" customHeight="1">
      <c r="A128" s="641">
        <v>10250.0</v>
      </c>
      <c r="B128" s="510" t="s">
        <v>4479</v>
      </c>
      <c r="C128" s="510" t="s">
        <v>4480</v>
      </c>
      <c r="D128" s="821" t="s">
        <v>12738</v>
      </c>
      <c r="E128" s="901" t="s">
        <v>417</v>
      </c>
      <c r="F128" s="201" t="s">
        <v>12464</v>
      </c>
      <c r="G128" s="508" t="s">
        <v>12445</v>
      </c>
      <c r="H128" s="641">
        <v>2023.0</v>
      </c>
      <c r="I128" s="83">
        <v>12.0</v>
      </c>
      <c r="J128" s="83" t="s">
        <v>107</v>
      </c>
      <c r="K128" s="902" t="str">
        <f t="shared" si="1"/>
        <v>Berlangganan</v>
      </c>
      <c r="L128" s="903"/>
      <c r="M128" s="914">
        <v>46293.0</v>
      </c>
      <c r="N128" s="905" t="s">
        <v>362</v>
      </c>
    </row>
    <row r="129" ht="27.75" customHeight="1">
      <c r="A129" s="641">
        <v>9766.0</v>
      </c>
      <c r="B129" s="510" t="s">
        <v>12739</v>
      </c>
      <c r="C129" s="510" t="s">
        <v>12740</v>
      </c>
      <c r="D129" s="588" t="s">
        <v>12741</v>
      </c>
      <c r="E129" s="901" t="s">
        <v>417</v>
      </c>
      <c r="F129" s="510" t="s">
        <v>12475</v>
      </c>
      <c r="G129" s="641" t="s">
        <v>12429</v>
      </c>
      <c r="H129" s="641">
        <v>2023.0</v>
      </c>
      <c r="I129" s="96">
        <v>6.0</v>
      </c>
      <c r="J129" s="83" t="s">
        <v>12431</v>
      </c>
      <c r="K129" s="902" t="str">
        <f t="shared" si="1"/>
        <v>Berlangganan</v>
      </c>
      <c r="L129" s="903"/>
      <c r="M129" s="929">
        <v>46297.0</v>
      </c>
      <c r="N129" s="915"/>
    </row>
    <row r="130" ht="27.75" customHeight="1">
      <c r="A130" s="508">
        <v>12920.0</v>
      </c>
      <c r="B130" s="201" t="s">
        <v>12742</v>
      </c>
      <c r="C130" s="759" t="s">
        <v>12743</v>
      </c>
      <c r="D130" s="550" t="s">
        <v>12744</v>
      </c>
      <c r="E130" s="901" t="s">
        <v>417</v>
      </c>
      <c r="F130" s="201" t="s">
        <v>12733</v>
      </c>
      <c r="G130" s="508" t="s">
        <v>12589</v>
      </c>
      <c r="H130" s="508">
        <v>2024.0</v>
      </c>
      <c r="I130" s="96">
        <v>12.0</v>
      </c>
      <c r="J130" s="83" t="s">
        <v>12431</v>
      </c>
      <c r="K130" s="902" t="str">
        <f t="shared" si="1"/>
        <v>Berlangganan</v>
      </c>
      <c r="L130" s="903"/>
      <c r="M130" s="929">
        <v>46315.0</v>
      </c>
      <c r="N130" s="905" t="s">
        <v>12745</v>
      </c>
    </row>
    <row r="131" ht="27.75" customHeight="1">
      <c r="A131" s="926">
        <v>10463.0</v>
      </c>
      <c r="B131" s="201" t="s">
        <v>11395</v>
      </c>
      <c r="C131" s="510" t="s">
        <v>1613</v>
      </c>
      <c r="D131" s="821" t="s">
        <v>12746</v>
      </c>
      <c r="E131" s="901" t="s">
        <v>417</v>
      </c>
      <c r="F131" s="510" t="s">
        <v>12747</v>
      </c>
      <c r="G131" s="641" t="s">
        <v>12609</v>
      </c>
      <c r="H131" s="508">
        <v>2023.0</v>
      </c>
      <c r="I131" s="83">
        <v>12.0</v>
      </c>
      <c r="J131" s="83" t="s">
        <v>107</v>
      </c>
      <c r="K131" s="902" t="str">
        <f t="shared" si="1"/>
        <v>Berlangganan</v>
      </c>
      <c r="L131" s="903"/>
      <c r="M131" s="929">
        <v>46318.0</v>
      </c>
      <c r="N131" s="915"/>
    </row>
    <row r="132" ht="27.75" customHeight="1">
      <c r="A132" s="508">
        <v>13063.0</v>
      </c>
      <c r="B132" s="201" t="s">
        <v>12748</v>
      </c>
      <c r="C132" s="510" t="s">
        <v>12749</v>
      </c>
      <c r="D132" s="550" t="s">
        <v>1066</v>
      </c>
      <c r="E132" s="901" t="s">
        <v>417</v>
      </c>
      <c r="F132" s="201" t="s">
        <v>12475</v>
      </c>
      <c r="G132" s="508" t="s">
        <v>12429</v>
      </c>
      <c r="H132" s="641">
        <v>2024.0</v>
      </c>
      <c r="I132" s="96">
        <v>6.0</v>
      </c>
      <c r="J132" s="83" t="s">
        <v>12431</v>
      </c>
      <c r="K132" s="902" t="str">
        <f t="shared" si="1"/>
        <v>Berlangganan</v>
      </c>
      <c r="L132" s="903"/>
      <c r="M132" s="913">
        <v>46328.0</v>
      </c>
      <c r="N132" s="915"/>
    </row>
    <row r="133" ht="27.75" customHeight="1">
      <c r="A133" s="508">
        <v>13730.0</v>
      </c>
      <c r="B133" s="201" t="s">
        <v>4913</v>
      </c>
      <c r="C133" s="510" t="s">
        <v>12685</v>
      </c>
      <c r="D133" s="550" t="s">
        <v>7604</v>
      </c>
      <c r="E133" s="901" t="s">
        <v>417</v>
      </c>
      <c r="F133" s="201" t="s">
        <v>12422</v>
      </c>
      <c r="G133" s="508" t="s">
        <v>12423</v>
      </c>
      <c r="H133" s="641">
        <v>2024.0</v>
      </c>
      <c r="I133" s="96">
        <v>6.0</v>
      </c>
      <c r="J133" s="83" t="s">
        <v>107</v>
      </c>
      <c r="K133" s="902" t="str">
        <f t="shared" si="1"/>
        <v>Berlangganan</v>
      </c>
      <c r="L133" s="903"/>
      <c r="M133" s="914">
        <v>46330.0</v>
      </c>
      <c r="N133" s="915"/>
    </row>
    <row r="134" ht="27.75" customHeight="1">
      <c r="A134" s="641">
        <v>8555.0</v>
      </c>
      <c r="B134" s="510" t="s">
        <v>4636</v>
      </c>
      <c r="C134" s="510" t="s">
        <v>12750</v>
      </c>
      <c r="D134" s="821" t="s">
        <v>1600</v>
      </c>
      <c r="E134" s="901" t="s">
        <v>417</v>
      </c>
      <c r="F134" s="201" t="s">
        <v>12534</v>
      </c>
      <c r="G134" s="508" t="s">
        <v>12535</v>
      </c>
      <c r="H134" s="641">
        <v>2023.0</v>
      </c>
      <c r="I134" s="96">
        <v>12.0</v>
      </c>
      <c r="J134" s="83" t="s">
        <v>12431</v>
      </c>
      <c r="K134" s="902" t="str">
        <f t="shared" si="1"/>
        <v>Berlangganan</v>
      </c>
      <c r="L134" s="903"/>
      <c r="M134" s="911">
        <v>46460.0</v>
      </c>
      <c r="N134" s="915"/>
    </row>
    <row r="135" ht="27.75" customHeight="1">
      <c r="A135" s="508">
        <v>10755.0</v>
      </c>
      <c r="B135" s="201" t="s">
        <v>12751</v>
      </c>
      <c r="C135" s="510" t="s">
        <v>12752</v>
      </c>
      <c r="D135" s="821" t="s">
        <v>12753</v>
      </c>
      <c r="E135" s="901" t="s">
        <v>417</v>
      </c>
      <c r="F135" s="201" t="s">
        <v>12754</v>
      </c>
      <c r="G135" s="508" t="s">
        <v>12755</v>
      </c>
      <c r="H135" s="508">
        <v>2023.0</v>
      </c>
      <c r="I135" s="96">
        <v>12.0</v>
      </c>
      <c r="J135" s="83" t="s">
        <v>12431</v>
      </c>
      <c r="K135" s="902" t="str">
        <f t="shared" si="1"/>
        <v>Berlangganan</v>
      </c>
      <c r="L135" s="903"/>
      <c r="M135" s="911">
        <v>46595.0</v>
      </c>
      <c r="N135" s="915"/>
    </row>
    <row r="136" ht="27.75" customHeight="1">
      <c r="A136" s="508">
        <v>8565.0</v>
      </c>
      <c r="B136" s="201" t="s">
        <v>3218</v>
      </c>
      <c r="C136" s="510" t="s">
        <v>10673</v>
      </c>
      <c r="D136" s="91" t="s">
        <v>10674</v>
      </c>
      <c r="E136" s="901" t="s">
        <v>417</v>
      </c>
      <c r="F136" s="510" t="s">
        <v>12435</v>
      </c>
      <c r="G136" s="641" t="s">
        <v>12429</v>
      </c>
      <c r="H136" s="508">
        <v>2023.0</v>
      </c>
      <c r="I136" s="96">
        <v>12.0</v>
      </c>
      <c r="J136" s="83" t="s">
        <v>12431</v>
      </c>
      <c r="K136" s="902" t="str">
        <f t="shared" si="1"/>
        <v>Berlangganan</v>
      </c>
      <c r="L136" s="903"/>
      <c r="M136" s="913">
        <v>46611.0</v>
      </c>
      <c r="N136" s="750" t="s">
        <v>12756</v>
      </c>
    </row>
    <row r="137" ht="27.75" customHeight="1">
      <c r="A137" s="508">
        <v>13130.0</v>
      </c>
      <c r="B137" s="201" t="s">
        <v>3848</v>
      </c>
      <c r="C137" s="510" t="s">
        <v>12757</v>
      </c>
      <c r="D137" s="550" t="s">
        <v>3850</v>
      </c>
      <c r="E137" s="901" t="s">
        <v>417</v>
      </c>
      <c r="F137" s="201" t="s">
        <v>12758</v>
      </c>
      <c r="G137" s="508" t="s">
        <v>12759</v>
      </c>
      <c r="H137" s="641">
        <v>2024.0</v>
      </c>
      <c r="I137" s="96">
        <v>12.0</v>
      </c>
      <c r="J137" s="83" t="s">
        <v>12431</v>
      </c>
      <c r="K137" s="902" t="str">
        <f t="shared" si="1"/>
        <v>Berlangganan</v>
      </c>
      <c r="L137" s="903"/>
      <c r="M137" s="906">
        <v>46627.0</v>
      </c>
      <c r="N137" s="915"/>
    </row>
    <row r="138" ht="27.75" customHeight="1">
      <c r="A138" s="508">
        <v>10563.0</v>
      </c>
      <c r="B138" s="201" t="s">
        <v>1517</v>
      </c>
      <c r="C138" s="510" t="s">
        <v>12760</v>
      </c>
      <c r="D138" s="550" t="s">
        <v>1519</v>
      </c>
      <c r="E138" s="901" t="s">
        <v>417</v>
      </c>
      <c r="F138" s="510" t="s">
        <v>12587</v>
      </c>
      <c r="G138" s="641" t="s">
        <v>12535</v>
      </c>
      <c r="H138" s="508">
        <v>2024.0</v>
      </c>
      <c r="I138" s="96">
        <v>24.0</v>
      </c>
      <c r="J138" s="83" t="s">
        <v>12431</v>
      </c>
      <c r="K138" s="902" t="str">
        <f t="shared" si="1"/>
        <v>Berlangganan</v>
      </c>
      <c r="L138" s="903"/>
      <c r="M138" s="906">
        <v>46727.0</v>
      </c>
      <c r="N138" s="915"/>
    </row>
    <row r="139" ht="27.75" customHeight="1">
      <c r="A139" s="508">
        <v>13478.0</v>
      </c>
      <c r="B139" s="201" t="s">
        <v>12761</v>
      </c>
      <c r="C139" s="510" t="s">
        <v>12762</v>
      </c>
      <c r="D139" s="550" t="s">
        <v>12763</v>
      </c>
      <c r="E139" s="901" t="s">
        <v>417</v>
      </c>
      <c r="F139" s="201" t="s">
        <v>12764</v>
      </c>
      <c r="G139" s="508" t="s">
        <v>12633</v>
      </c>
      <c r="H139" s="641">
        <v>2024.0</v>
      </c>
      <c r="I139" s="96">
        <v>6.0</v>
      </c>
      <c r="J139" s="83" t="s">
        <v>12431</v>
      </c>
      <c r="K139" s="902" t="str">
        <f t="shared" si="1"/>
        <v>Lewat Jatuh Tempo</v>
      </c>
      <c r="L139" s="903"/>
      <c r="M139" s="930"/>
      <c r="N139" s="915"/>
    </row>
    <row r="140" ht="27.75" customHeight="1">
      <c r="A140" s="179">
        <v>12772.0</v>
      </c>
      <c r="B140" s="931" t="s">
        <v>12765</v>
      </c>
      <c r="C140" s="643" t="s">
        <v>12766</v>
      </c>
      <c r="D140" s="932" t="s">
        <v>12767</v>
      </c>
      <c r="E140" s="901" t="s">
        <v>417</v>
      </c>
      <c r="F140" s="479" t="s">
        <v>12534</v>
      </c>
      <c r="G140" s="176" t="s">
        <v>12535</v>
      </c>
      <c r="H140" s="91">
        <v>2024.0</v>
      </c>
      <c r="I140" s="96"/>
      <c r="J140" s="83"/>
      <c r="K140" s="902"/>
      <c r="L140" s="593" t="s">
        <v>12768</v>
      </c>
      <c r="M140" s="906"/>
      <c r="N140" s="878" t="s">
        <v>12769</v>
      </c>
    </row>
    <row r="141" ht="27.75" customHeight="1">
      <c r="A141" s="179">
        <v>13251.0</v>
      </c>
      <c r="B141" s="931" t="s">
        <v>12770</v>
      </c>
      <c r="C141" s="643" t="s">
        <v>12771</v>
      </c>
      <c r="D141" s="932" t="s">
        <v>12772</v>
      </c>
      <c r="E141" s="901" t="s">
        <v>417</v>
      </c>
      <c r="F141" s="479" t="s">
        <v>12663</v>
      </c>
      <c r="G141" s="176" t="s">
        <v>12616</v>
      </c>
      <c r="H141" s="588">
        <v>2024.0</v>
      </c>
      <c r="I141" s="96"/>
      <c r="J141" s="83"/>
      <c r="K141" s="902"/>
      <c r="L141" s="593" t="s">
        <v>12768</v>
      </c>
      <c r="M141" s="906"/>
      <c r="N141" s="878" t="s">
        <v>12773</v>
      </c>
    </row>
    <row r="142" ht="27.75" customHeight="1">
      <c r="A142" s="179">
        <v>13591.0</v>
      </c>
      <c r="B142" s="931" t="s">
        <v>3362</v>
      </c>
      <c r="C142" s="643" t="s">
        <v>3363</v>
      </c>
      <c r="D142" s="932" t="s">
        <v>12774</v>
      </c>
      <c r="E142" s="901" t="s">
        <v>417</v>
      </c>
      <c r="F142" s="479" t="s">
        <v>12485</v>
      </c>
      <c r="G142" s="176" t="s">
        <v>12423</v>
      </c>
      <c r="H142" s="588">
        <v>2024.0</v>
      </c>
      <c r="I142" s="96"/>
      <c r="J142" s="83"/>
      <c r="K142" s="902"/>
      <c r="L142" s="593" t="s">
        <v>12768</v>
      </c>
      <c r="M142" s="906"/>
      <c r="N142" s="878" t="s">
        <v>12775</v>
      </c>
    </row>
  </sheetData>
  <mergeCells count="1">
    <mergeCell ref="A1:N1"/>
  </mergeCells>
  <conditionalFormatting sqref="K3">
    <cfRule type="containsText" dxfId="5" priority="1" operator="containsText" text="Jatuh Tempo">
      <formula>NOT(ISERROR(SEARCH(("Jatuh Tempo"),(K3))))</formula>
    </cfRule>
  </conditionalFormatting>
  <conditionalFormatting sqref="K3:K142">
    <cfRule type="containsText" dxfId="6" priority="2" operator="containsText" text="Berlangganan">
      <formula>NOT(ISERROR(SEARCH(("Berlangganan"),(K3))))</formula>
    </cfRule>
  </conditionalFormatting>
  <conditionalFormatting sqref="K3:K142">
    <cfRule type="containsText" dxfId="5" priority="3" operator="containsText" text="Jatuh Tempo">
      <formula>NOT(ISERROR(SEARCH(("Jatuh Tempo"),(K3))))</formula>
    </cfRule>
  </conditionalFormatting>
  <conditionalFormatting sqref="K3:K142">
    <cfRule type="containsText" dxfId="7" priority="4" operator="containsText" text="Pasif">
      <formula>NOT(ISERROR(SEARCH(("Pasif"),(K3))))</formula>
    </cfRule>
  </conditionalFormatting>
  <dataValidations>
    <dataValidation type="list" allowBlank="1" showErrorMessage="1" sqref="L3:L142">
      <formula1>"Follow up,Top Up ,Nasabah Baru ,Reactive,Tutup Usaha,Pindah Aplikasi,Take Over,Downgrade,Upgrade,Akun di nonaktifkan,Belum Aktivasi / Not Active"</formula1>
    </dataValidation>
    <dataValidation type="list" allowBlank="1" showErrorMessage="1" sqref="I3:I142">
      <formula1>"3,6,12,24"</formula1>
    </dataValidation>
    <dataValidation type="list" allowBlank="1" showErrorMessage="1" sqref="J3:J142">
      <formula1>"Basic,Bisnis"</formula1>
    </dataValidation>
  </dataValidations>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1.88"/>
    <col hidden="1" min="15" max="25" width="12.63"/>
  </cols>
  <sheetData>
    <row r="1">
      <c r="A1" s="933" t="s">
        <v>12776</v>
      </c>
      <c r="B1" s="933"/>
      <c r="C1" s="933"/>
      <c r="D1" s="933"/>
      <c r="E1" s="933"/>
      <c r="F1" s="933"/>
      <c r="G1" s="933"/>
      <c r="H1" s="933"/>
      <c r="I1" s="933"/>
      <c r="J1" s="933"/>
      <c r="K1" s="933"/>
      <c r="L1" s="933"/>
      <c r="M1" s="933"/>
      <c r="N1" s="933"/>
      <c r="O1" s="933"/>
      <c r="P1" s="933"/>
      <c r="Q1" s="933"/>
      <c r="R1" s="933"/>
      <c r="S1" s="933"/>
      <c r="T1" s="933"/>
      <c r="U1" s="933"/>
      <c r="V1" s="933"/>
      <c r="W1" s="933"/>
      <c r="X1" s="933"/>
      <c r="Y1" s="933"/>
    </row>
    <row r="2">
      <c r="A2" s="934" t="s">
        <v>12777</v>
      </c>
      <c r="B2" s="934"/>
      <c r="C2" s="934"/>
      <c r="D2" s="934"/>
      <c r="E2" s="934"/>
      <c r="F2" s="934"/>
      <c r="G2" s="934"/>
      <c r="H2" s="934"/>
      <c r="I2" s="934"/>
      <c r="J2" s="934"/>
      <c r="K2" s="934"/>
      <c r="L2" s="934"/>
      <c r="M2" s="934"/>
      <c r="N2" s="934"/>
      <c r="O2" s="934"/>
      <c r="P2" s="934"/>
      <c r="Q2" s="934"/>
      <c r="R2" s="934"/>
      <c r="S2" s="934"/>
      <c r="T2" s="934"/>
      <c r="U2" s="934"/>
      <c r="V2" s="934"/>
      <c r="W2" s="934"/>
      <c r="X2" s="934"/>
      <c r="Y2" s="934"/>
    </row>
    <row r="3">
      <c r="A3" s="933" t="s">
        <v>12778</v>
      </c>
      <c r="B3" s="933"/>
      <c r="C3" s="933"/>
      <c r="D3" s="933"/>
      <c r="E3" s="933"/>
      <c r="F3" s="933"/>
      <c r="G3" s="933"/>
      <c r="H3" s="933"/>
      <c r="I3" s="933"/>
      <c r="J3" s="933"/>
      <c r="K3" s="933"/>
      <c r="L3" s="933"/>
      <c r="M3" s="933"/>
      <c r="N3" s="933"/>
      <c r="O3" s="933"/>
      <c r="P3" s="933"/>
      <c r="Q3" s="933"/>
      <c r="R3" s="933"/>
      <c r="S3" s="933"/>
      <c r="T3" s="933"/>
      <c r="U3" s="933"/>
      <c r="V3" s="933"/>
      <c r="W3" s="933"/>
      <c r="X3" s="933"/>
      <c r="Y3" s="933"/>
    </row>
    <row r="4" ht="20.25" customHeight="1">
      <c r="A4" s="935" t="s">
        <v>48</v>
      </c>
      <c r="B4" s="935" t="s">
        <v>12779</v>
      </c>
      <c r="C4" s="936" t="s">
        <v>12780</v>
      </c>
      <c r="D4" s="937"/>
      <c r="E4" s="937"/>
      <c r="F4" s="937"/>
      <c r="G4" s="937"/>
      <c r="H4" s="937"/>
      <c r="I4" s="937"/>
      <c r="J4" s="937"/>
      <c r="K4" s="937"/>
      <c r="L4" s="937"/>
      <c r="M4" s="938"/>
      <c r="N4" s="935" t="s">
        <v>12779</v>
      </c>
      <c r="O4" s="936" t="s">
        <v>12781</v>
      </c>
      <c r="P4" s="937"/>
      <c r="Q4" s="937"/>
      <c r="R4" s="937"/>
      <c r="S4" s="937"/>
      <c r="T4" s="937"/>
      <c r="U4" s="937"/>
      <c r="V4" s="937"/>
      <c r="W4" s="937"/>
      <c r="X4" s="937"/>
      <c r="Y4" s="938"/>
    </row>
    <row r="5">
      <c r="A5" s="939"/>
      <c r="B5" s="939"/>
      <c r="C5" s="935" t="s">
        <v>12782</v>
      </c>
      <c r="D5" s="940" t="s">
        <v>12783</v>
      </c>
      <c r="E5" s="941" t="s">
        <v>12784</v>
      </c>
      <c r="F5" s="942" t="s">
        <v>12785</v>
      </c>
      <c r="G5" s="938"/>
      <c r="H5" s="942" t="s">
        <v>12786</v>
      </c>
      <c r="I5" s="937"/>
      <c r="J5" s="937"/>
      <c r="K5" s="937"/>
      <c r="L5" s="938"/>
      <c r="M5" s="935" t="s">
        <v>12787</v>
      </c>
      <c r="N5" s="939"/>
      <c r="O5" s="935"/>
      <c r="P5" s="940"/>
      <c r="Q5" s="941"/>
      <c r="R5" s="942"/>
      <c r="S5" s="938"/>
      <c r="T5" s="942"/>
      <c r="U5" s="937"/>
      <c r="V5" s="937"/>
      <c r="W5" s="937"/>
      <c r="X5" s="938"/>
      <c r="Y5" s="935"/>
    </row>
    <row r="6">
      <c r="A6" s="943"/>
      <c r="B6" s="943"/>
      <c r="C6" s="943"/>
      <c r="D6" s="943"/>
      <c r="E6" s="940" t="s">
        <v>341</v>
      </c>
      <c r="F6" s="940" t="s">
        <v>5143</v>
      </c>
      <c r="G6" s="940" t="s">
        <v>1050</v>
      </c>
      <c r="H6" s="940" t="s">
        <v>664</v>
      </c>
      <c r="I6" s="940" t="s">
        <v>3435</v>
      </c>
      <c r="J6" s="940" t="s">
        <v>302</v>
      </c>
      <c r="K6" s="940" t="s">
        <v>6465</v>
      </c>
      <c r="L6" s="940" t="s">
        <v>131</v>
      </c>
      <c r="M6" s="943"/>
      <c r="N6" s="943"/>
      <c r="O6" s="943"/>
      <c r="P6" s="943"/>
      <c r="Q6" s="940"/>
      <c r="R6" s="940"/>
      <c r="S6" s="940"/>
      <c r="T6" s="940"/>
      <c r="U6" s="940"/>
      <c r="V6" s="940"/>
      <c r="W6" s="940"/>
      <c r="X6" s="940"/>
      <c r="Y6" s="943"/>
    </row>
    <row r="7" ht="26.25" customHeight="1">
      <c r="A7" s="944" t="s">
        <v>12788</v>
      </c>
      <c r="B7" s="945">
        <f t="shared" ref="B7:B15" si="1">SUM(D7:L7)</f>
        <v>0</v>
      </c>
      <c r="C7" s="946"/>
      <c r="D7" s="946"/>
      <c r="E7" s="946"/>
      <c r="F7" s="946"/>
      <c r="G7" s="946"/>
      <c r="H7" s="946"/>
      <c r="I7" s="946"/>
      <c r="J7" s="946"/>
      <c r="K7" s="946"/>
      <c r="L7" s="946"/>
      <c r="M7" s="945">
        <f t="shared" ref="M7:M15" si="2">sum(C7:L7)</f>
        <v>0</v>
      </c>
      <c r="N7" s="945">
        <f t="shared" ref="N7:N15" si="3">SUM(P7:X7)</f>
        <v>0</v>
      </c>
      <c r="O7" s="946"/>
      <c r="P7" s="946"/>
      <c r="Q7" s="946"/>
      <c r="R7" s="946"/>
      <c r="S7" s="946"/>
      <c r="T7" s="946"/>
      <c r="U7" s="946"/>
      <c r="V7" s="946"/>
      <c r="W7" s="946"/>
      <c r="X7" s="946"/>
      <c r="Y7" s="945">
        <f t="shared" ref="Y7:Y15" si="4">sum(O7:X7)</f>
        <v>0</v>
      </c>
    </row>
    <row r="8" ht="26.25" customHeight="1">
      <c r="A8" s="944" t="s">
        <v>12789</v>
      </c>
      <c r="B8" s="945">
        <f t="shared" si="1"/>
        <v>0</v>
      </c>
      <c r="C8" s="946"/>
      <c r="D8" s="946"/>
      <c r="E8" s="946"/>
      <c r="F8" s="946"/>
      <c r="G8" s="946"/>
      <c r="H8" s="946"/>
      <c r="I8" s="946"/>
      <c r="J8" s="946"/>
      <c r="K8" s="946"/>
      <c r="L8" s="946"/>
      <c r="M8" s="945">
        <f t="shared" si="2"/>
        <v>0</v>
      </c>
      <c r="N8" s="945">
        <f t="shared" si="3"/>
        <v>0</v>
      </c>
      <c r="O8" s="946"/>
      <c r="P8" s="946"/>
      <c r="Q8" s="946"/>
      <c r="R8" s="946"/>
      <c r="S8" s="946"/>
      <c r="T8" s="946"/>
      <c r="U8" s="946"/>
      <c r="V8" s="946"/>
      <c r="W8" s="946"/>
      <c r="X8" s="946"/>
      <c r="Y8" s="945">
        <f t="shared" si="4"/>
        <v>0</v>
      </c>
    </row>
    <row r="9" ht="26.25" customHeight="1">
      <c r="A9" s="944" t="s">
        <v>12790</v>
      </c>
      <c r="B9" s="945">
        <f t="shared" si="1"/>
        <v>0</v>
      </c>
      <c r="C9" s="946"/>
      <c r="D9" s="946"/>
      <c r="E9" s="946"/>
      <c r="F9" s="946"/>
      <c r="G9" s="946"/>
      <c r="H9" s="946"/>
      <c r="I9" s="946"/>
      <c r="J9" s="946"/>
      <c r="K9" s="946"/>
      <c r="L9" s="946"/>
      <c r="M9" s="945">
        <f t="shared" si="2"/>
        <v>0</v>
      </c>
      <c r="N9" s="945">
        <f t="shared" si="3"/>
        <v>0</v>
      </c>
      <c r="O9" s="946"/>
      <c r="P9" s="946"/>
      <c r="Q9" s="946"/>
      <c r="R9" s="946"/>
      <c r="S9" s="946"/>
      <c r="T9" s="946"/>
      <c r="U9" s="946"/>
      <c r="V9" s="946"/>
      <c r="W9" s="946"/>
      <c r="X9" s="946"/>
      <c r="Y9" s="945">
        <f t="shared" si="4"/>
        <v>0</v>
      </c>
    </row>
    <row r="10" ht="26.25" customHeight="1">
      <c r="A10" s="944" t="s">
        <v>12791</v>
      </c>
      <c r="B10" s="945">
        <f t="shared" si="1"/>
        <v>0</v>
      </c>
      <c r="C10" s="946"/>
      <c r="D10" s="946"/>
      <c r="E10" s="946"/>
      <c r="F10" s="946"/>
      <c r="G10" s="946"/>
      <c r="H10" s="946"/>
      <c r="I10" s="946"/>
      <c r="J10" s="946"/>
      <c r="K10" s="946"/>
      <c r="L10" s="946"/>
      <c r="M10" s="945">
        <f t="shared" si="2"/>
        <v>0</v>
      </c>
      <c r="N10" s="945">
        <f t="shared" si="3"/>
        <v>0</v>
      </c>
      <c r="O10" s="946"/>
      <c r="P10" s="946"/>
      <c r="Q10" s="946"/>
      <c r="R10" s="946"/>
      <c r="S10" s="946"/>
      <c r="T10" s="946"/>
      <c r="U10" s="946"/>
      <c r="V10" s="946"/>
      <c r="W10" s="946"/>
      <c r="X10" s="946"/>
      <c r="Y10" s="945">
        <f t="shared" si="4"/>
        <v>0</v>
      </c>
    </row>
    <row r="11" ht="26.25" customHeight="1">
      <c r="A11" s="944" t="s">
        <v>12792</v>
      </c>
      <c r="B11" s="945">
        <f t="shared" si="1"/>
        <v>0</v>
      </c>
      <c r="C11" s="946"/>
      <c r="D11" s="946"/>
      <c r="E11" s="946"/>
      <c r="F11" s="946"/>
      <c r="G11" s="946"/>
      <c r="H11" s="946"/>
      <c r="I11" s="946"/>
      <c r="J11" s="946"/>
      <c r="K11" s="946"/>
      <c r="L11" s="946"/>
      <c r="M11" s="945">
        <f t="shared" si="2"/>
        <v>0</v>
      </c>
      <c r="N11" s="945">
        <f t="shared" si="3"/>
        <v>0</v>
      </c>
      <c r="O11" s="946"/>
      <c r="P11" s="946"/>
      <c r="Q11" s="946"/>
      <c r="R11" s="946"/>
      <c r="S11" s="946"/>
      <c r="T11" s="946"/>
      <c r="U11" s="946"/>
      <c r="V11" s="946"/>
      <c r="W11" s="946"/>
      <c r="X11" s="946"/>
      <c r="Y11" s="945">
        <f t="shared" si="4"/>
        <v>0</v>
      </c>
    </row>
    <row r="12" ht="26.25" customHeight="1">
      <c r="A12" s="944" t="s">
        <v>12793</v>
      </c>
      <c r="B12" s="945">
        <f t="shared" si="1"/>
        <v>0</v>
      </c>
      <c r="C12" s="946"/>
      <c r="D12" s="946"/>
      <c r="E12" s="946"/>
      <c r="F12" s="946"/>
      <c r="G12" s="946"/>
      <c r="H12" s="946"/>
      <c r="I12" s="946"/>
      <c r="J12" s="946"/>
      <c r="K12" s="946"/>
      <c r="L12" s="946"/>
      <c r="M12" s="945">
        <f t="shared" si="2"/>
        <v>0</v>
      </c>
      <c r="N12" s="945">
        <f t="shared" si="3"/>
        <v>0</v>
      </c>
      <c r="O12" s="946"/>
      <c r="P12" s="946"/>
      <c r="Q12" s="946"/>
      <c r="R12" s="946"/>
      <c r="S12" s="946"/>
      <c r="T12" s="946"/>
      <c r="U12" s="946"/>
      <c r="V12" s="946"/>
      <c r="W12" s="946"/>
      <c r="X12" s="946"/>
      <c r="Y12" s="945">
        <f t="shared" si="4"/>
        <v>0</v>
      </c>
    </row>
    <row r="13" ht="26.25" customHeight="1">
      <c r="A13" s="944" t="s">
        <v>12794</v>
      </c>
      <c r="B13" s="945">
        <f t="shared" si="1"/>
        <v>0</v>
      </c>
      <c r="C13" s="946"/>
      <c r="D13" s="946"/>
      <c r="E13" s="946"/>
      <c r="F13" s="946"/>
      <c r="G13" s="946"/>
      <c r="H13" s="946"/>
      <c r="I13" s="946"/>
      <c r="J13" s="946"/>
      <c r="K13" s="946"/>
      <c r="L13" s="946"/>
      <c r="M13" s="945">
        <f t="shared" si="2"/>
        <v>0</v>
      </c>
      <c r="N13" s="945">
        <f t="shared" si="3"/>
        <v>40</v>
      </c>
      <c r="O13" s="948">
        <v>0.0</v>
      </c>
      <c r="P13" s="948">
        <v>0.0</v>
      </c>
      <c r="Q13" s="948">
        <v>1.0</v>
      </c>
      <c r="R13" s="948">
        <v>1.0</v>
      </c>
      <c r="S13" s="948">
        <v>3.0</v>
      </c>
      <c r="T13" s="948">
        <v>2.0</v>
      </c>
      <c r="U13" s="948">
        <v>0.0</v>
      </c>
      <c r="V13" s="948">
        <v>0.0</v>
      </c>
      <c r="W13" s="948">
        <v>1.0</v>
      </c>
      <c r="X13" s="948">
        <v>32.0</v>
      </c>
      <c r="Y13" s="945">
        <f t="shared" si="4"/>
        <v>40</v>
      </c>
    </row>
    <row r="14" ht="26.25" customHeight="1">
      <c r="A14" s="944" t="s">
        <v>12795</v>
      </c>
      <c r="B14" s="945">
        <f t="shared" si="1"/>
        <v>0</v>
      </c>
      <c r="C14" s="946"/>
      <c r="D14" s="946"/>
      <c r="E14" s="946"/>
      <c r="F14" s="946"/>
      <c r="G14" s="946"/>
      <c r="H14" s="946"/>
      <c r="I14" s="946"/>
      <c r="J14" s="946"/>
      <c r="K14" s="946"/>
      <c r="L14" s="946"/>
      <c r="M14" s="945">
        <f t="shared" si="2"/>
        <v>0</v>
      </c>
      <c r="N14" s="945">
        <f t="shared" si="3"/>
        <v>0</v>
      </c>
      <c r="O14" s="946"/>
      <c r="P14" s="946"/>
      <c r="Q14" s="946"/>
      <c r="R14" s="946"/>
      <c r="S14" s="946"/>
      <c r="T14" s="946"/>
      <c r="U14" s="946"/>
      <c r="V14" s="946"/>
      <c r="W14" s="946"/>
      <c r="X14" s="946"/>
      <c r="Y14" s="945">
        <f t="shared" si="4"/>
        <v>0</v>
      </c>
    </row>
    <row r="15" ht="26.25" customHeight="1">
      <c r="A15" s="944" t="s">
        <v>12796</v>
      </c>
      <c r="B15" s="945">
        <f t="shared" si="1"/>
        <v>0</v>
      </c>
      <c r="C15" s="946"/>
      <c r="D15" s="946"/>
      <c r="E15" s="946"/>
      <c r="F15" s="946"/>
      <c r="G15" s="946"/>
      <c r="H15" s="946"/>
      <c r="I15" s="946"/>
      <c r="J15" s="946"/>
      <c r="K15" s="946"/>
      <c r="L15" s="946"/>
      <c r="M15" s="945">
        <f t="shared" si="2"/>
        <v>0</v>
      </c>
      <c r="N15" s="945">
        <f t="shared" si="3"/>
        <v>0</v>
      </c>
      <c r="O15" s="946"/>
      <c r="P15" s="946"/>
      <c r="Q15" s="946"/>
      <c r="R15" s="946"/>
      <c r="S15" s="946"/>
      <c r="T15" s="946"/>
      <c r="U15" s="946"/>
      <c r="V15" s="946"/>
      <c r="W15" s="946"/>
      <c r="X15" s="946"/>
      <c r="Y15" s="945">
        <f t="shared" si="4"/>
        <v>0</v>
      </c>
    </row>
  </sheetData>
  <mergeCells count="15">
    <mergeCell ref="F5:G5"/>
    <mergeCell ref="H5:L5"/>
    <mergeCell ref="N4:N6"/>
    <mergeCell ref="O5:O6"/>
    <mergeCell ref="P5:P6"/>
    <mergeCell ref="R5:S5"/>
    <mergeCell ref="T5:X5"/>
    <mergeCell ref="Y5:Y6"/>
    <mergeCell ref="A4:A6"/>
    <mergeCell ref="B4:B6"/>
    <mergeCell ref="C4:M4"/>
    <mergeCell ref="O4:Y4"/>
    <mergeCell ref="C5:C6"/>
    <mergeCell ref="D5:D6"/>
    <mergeCell ref="M5:M6"/>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5.13"/>
    <col customWidth="1" min="2" max="2" width="21.63"/>
    <col customWidth="1" min="3" max="3" width="8.25"/>
    <col customWidth="1" min="4" max="4" width="19.5"/>
    <col customWidth="1" min="5" max="5" width="24.88"/>
    <col customWidth="1" min="7" max="7" width="41.88"/>
    <col customWidth="1" min="8" max="8" width="10.25"/>
    <col customWidth="1" min="9" max="9" width="22.75"/>
    <col customWidth="1" min="10" max="10" width="23.38"/>
    <col customWidth="1" min="11" max="11" width="7.38"/>
    <col customWidth="1" min="12" max="12" width="8.75"/>
    <col customWidth="1" min="13" max="13" width="10.0"/>
  </cols>
  <sheetData>
    <row r="1" ht="23.25" customHeight="1">
      <c r="A1" s="568"/>
      <c r="B1" s="568"/>
      <c r="C1" s="568"/>
      <c r="D1" s="568"/>
      <c r="E1" s="568"/>
      <c r="F1" s="949"/>
      <c r="G1" s="949"/>
      <c r="H1" s="36" t="s">
        <v>12797</v>
      </c>
      <c r="K1" s="36" t="s">
        <v>12417</v>
      </c>
      <c r="M1" s="36"/>
    </row>
    <row r="2" ht="27.75" customHeight="1">
      <c r="A2" s="36" t="s">
        <v>50</v>
      </c>
      <c r="B2" s="36" t="s">
        <v>12798</v>
      </c>
      <c r="C2" s="39" t="s">
        <v>58</v>
      </c>
      <c r="D2" s="39" t="s">
        <v>12799</v>
      </c>
      <c r="E2" s="49" t="s">
        <v>12800</v>
      </c>
      <c r="F2" s="950" t="s">
        <v>12801</v>
      </c>
      <c r="G2" s="950" t="s">
        <v>1196</v>
      </c>
      <c r="H2" s="39" t="s">
        <v>58</v>
      </c>
      <c r="I2" s="36" t="s">
        <v>59</v>
      </c>
      <c r="J2" s="39" t="s">
        <v>4370</v>
      </c>
      <c r="K2" s="36" t="s">
        <v>107</v>
      </c>
      <c r="L2" s="36" t="s">
        <v>12431</v>
      </c>
      <c r="M2" s="897" t="s">
        <v>4374</v>
      </c>
    </row>
    <row r="3" ht="26.25" customHeight="1">
      <c r="A3" s="951">
        <v>1.0</v>
      </c>
      <c r="B3" s="952" t="s">
        <v>1267</v>
      </c>
      <c r="C3" s="641">
        <v>6926.0</v>
      </c>
      <c r="D3" s="510" t="s">
        <v>4375</v>
      </c>
      <c r="E3" s="510" t="s">
        <v>1337</v>
      </c>
      <c r="F3" s="550" t="s">
        <v>1342</v>
      </c>
      <c r="G3" s="510" t="s">
        <v>1344</v>
      </c>
      <c r="H3" s="612">
        <v>8068.0</v>
      </c>
      <c r="I3" s="590" t="s">
        <v>3227</v>
      </c>
      <c r="J3" s="590" t="s">
        <v>4378</v>
      </c>
      <c r="K3" s="308"/>
      <c r="L3" s="508">
        <v>12.0</v>
      </c>
      <c r="M3" s="83" t="s">
        <v>4387</v>
      </c>
    </row>
    <row r="4" ht="26.25" customHeight="1">
      <c r="A4" s="951">
        <v>2.0</v>
      </c>
      <c r="B4" s="952" t="s">
        <v>1352</v>
      </c>
      <c r="C4" s="641">
        <v>1522.0</v>
      </c>
      <c r="D4" s="510" t="s">
        <v>1435</v>
      </c>
      <c r="E4" s="510" t="s">
        <v>1436</v>
      </c>
      <c r="F4" s="550" t="s">
        <v>1437</v>
      </c>
      <c r="G4" s="510" t="s">
        <v>1444</v>
      </c>
      <c r="H4" s="508">
        <v>8162.0</v>
      </c>
      <c r="I4" s="201" t="s">
        <v>3777</v>
      </c>
      <c r="J4" s="590" t="s">
        <v>3778</v>
      </c>
      <c r="K4" s="308"/>
      <c r="L4" s="508">
        <v>12.0</v>
      </c>
      <c r="M4" s="83" t="s">
        <v>4387</v>
      </c>
    </row>
    <row r="5" ht="26.25" customHeight="1">
      <c r="A5" s="951">
        <v>3.0</v>
      </c>
      <c r="B5" s="952" t="s">
        <v>1352</v>
      </c>
      <c r="C5" s="572">
        <v>6058.0</v>
      </c>
      <c r="D5" s="208" t="s">
        <v>1451</v>
      </c>
      <c r="E5" s="590" t="s">
        <v>1452</v>
      </c>
      <c r="F5" s="550" t="s">
        <v>1453</v>
      </c>
      <c r="G5" s="180" t="s">
        <v>1455</v>
      </c>
      <c r="H5" s="572">
        <v>7885.0</v>
      </c>
      <c r="I5" s="208" t="s">
        <v>4417</v>
      </c>
      <c r="J5" s="590" t="s">
        <v>4419</v>
      </c>
      <c r="K5" s="308"/>
      <c r="L5" s="508">
        <v>6.0</v>
      </c>
      <c r="M5" s="83" t="s">
        <v>4387</v>
      </c>
    </row>
    <row r="6" ht="26.25" customHeight="1">
      <c r="A6" s="951">
        <v>4.0</v>
      </c>
      <c r="B6" s="952" t="s">
        <v>1352</v>
      </c>
      <c r="C6" s="641">
        <v>7479.0</v>
      </c>
      <c r="D6" s="510" t="s">
        <v>4421</v>
      </c>
      <c r="E6" s="510" t="s">
        <v>1392</v>
      </c>
      <c r="F6" s="91" t="s">
        <v>1393</v>
      </c>
      <c r="G6" s="510" t="s">
        <v>1394</v>
      </c>
      <c r="H6" s="508">
        <v>8761.0</v>
      </c>
      <c r="I6" s="201" t="s">
        <v>4423</v>
      </c>
      <c r="J6" s="590" t="s">
        <v>4425</v>
      </c>
      <c r="K6" s="508">
        <v>1.0</v>
      </c>
      <c r="L6" s="308"/>
      <c r="M6" s="83" t="s">
        <v>4387</v>
      </c>
    </row>
    <row r="7" ht="26.25" customHeight="1">
      <c r="A7" s="951">
        <v>5.0</v>
      </c>
      <c r="B7" s="952" t="s">
        <v>1352</v>
      </c>
      <c r="C7" s="508">
        <v>4723.0</v>
      </c>
      <c r="D7" s="510" t="s">
        <v>1373</v>
      </c>
      <c r="E7" s="510" t="s">
        <v>4430</v>
      </c>
      <c r="F7" s="91" t="s">
        <v>1375</v>
      </c>
      <c r="G7" s="180" t="s">
        <v>1376</v>
      </c>
      <c r="H7" s="508">
        <v>9322.0</v>
      </c>
      <c r="I7" s="201" t="s">
        <v>4432</v>
      </c>
      <c r="J7" s="590" t="s">
        <v>4433</v>
      </c>
      <c r="K7" s="508">
        <v>12.0</v>
      </c>
      <c r="L7" s="308"/>
      <c r="M7" s="83" t="s">
        <v>4387</v>
      </c>
    </row>
    <row r="8" ht="26.25" customHeight="1">
      <c r="A8" s="951">
        <v>6.0</v>
      </c>
      <c r="B8" s="952" t="s">
        <v>1352</v>
      </c>
      <c r="C8" s="508">
        <v>4723.0</v>
      </c>
      <c r="D8" s="510" t="s">
        <v>1373</v>
      </c>
      <c r="E8" s="510" t="s">
        <v>4430</v>
      </c>
      <c r="F8" s="91" t="s">
        <v>1375</v>
      </c>
      <c r="G8" s="180" t="s">
        <v>1376</v>
      </c>
      <c r="H8" s="641">
        <v>7479.0</v>
      </c>
      <c r="I8" s="201" t="s">
        <v>4421</v>
      </c>
      <c r="J8" s="590" t="s">
        <v>1392</v>
      </c>
      <c r="K8" s="308"/>
      <c r="L8" s="508">
        <v>1.0</v>
      </c>
      <c r="M8" s="83" t="s">
        <v>4387</v>
      </c>
    </row>
    <row r="9" ht="26.25" customHeight="1">
      <c r="A9" s="951">
        <v>7.0</v>
      </c>
      <c r="B9" s="952" t="s">
        <v>1352</v>
      </c>
      <c r="C9" s="508">
        <v>4723.0</v>
      </c>
      <c r="D9" s="510" t="s">
        <v>1373</v>
      </c>
      <c r="E9" s="510" t="s">
        <v>4430</v>
      </c>
      <c r="F9" s="91" t="s">
        <v>1375</v>
      </c>
      <c r="G9" s="180" t="s">
        <v>1376</v>
      </c>
      <c r="H9" s="508">
        <v>8763.0</v>
      </c>
      <c r="I9" s="201" t="s">
        <v>4440</v>
      </c>
      <c r="J9" s="510" t="s">
        <v>4442</v>
      </c>
      <c r="K9" s="508">
        <v>1.0</v>
      </c>
      <c r="L9" s="308"/>
      <c r="M9" s="83" t="s">
        <v>4387</v>
      </c>
    </row>
    <row r="10" ht="26.25" customHeight="1">
      <c r="A10" s="951">
        <v>8.0</v>
      </c>
      <c r="B10" s="952" t="s">
        <v>1352</v>
      </c>
      <c r="C10" s="508">
        <v>4723.0</v>
      </c>
      <c r="D10" s="510" t="s">
        <v>1373</v>
      </c>
      <c r="E10" s="510" t="s">
        <v>4430</v>
      </c>
      <c r="F10" s="91" t="s">
        <v>1375</v>
      </c>
      <c r="G10" s="180" t="s">
        <v>1376</v>
      </c>
      <c r="H10" s="572">
        <v>9805.0</v>
      </c>
      <c r="I10" s="208" t="s">
        <v>4447</v>
      </c>
      <c r="J10" s="510" t="s">
        <v>4448</v>
      </c>
      <c r="K10" s="508">
        <v>1.0</v>
      </c>
      <c r="L10" s="308"/>
      <c r="M10" s="83" t="s">
        <v>4387</v>
      </c>
    </row>
    <row r="11" ht="26.25" customHeight="1">
      <c r="A11" s="951">
        <v>9.0</v>
      </c>
      <c r="B11" s="952" t="s">
        <v>1352</v>
      </c>
      <c r="C11" s="508">
        <v>4723.0</v>
      </c>
      <c r="D11" s="510" t="s">
        <v>1373</v>
      </c>
      <c r="E11" s="510" t="s">
        <v>4430</v>
      </c>
      <c r="F11" s="91" t="s">
        <v>1375</v>
      </c>
      <c r="G11" s="180" t="s">
        <v>1376</v>
      </c>
      <c r="H11" s="508">
        <v>10049.0</v>
      </c>
      <c r="I11" s="201" t="s">
        <v>4450</v>
      </c>
      <c r="J11" s="510" t="s">
        <v>4452</v>
      </c>
      <c r="K11" s="508">
        <v>1.0</v>
      </c>
      <c r="L11" s="308"/>
      <c r="M11" s="83" t="s">
        <v>4387</v>
      </c>
    </row>
    <row r="12" ht="26.25" customHeight="1">
      <c r="A12" s="951">
        <v>10.0</v>
      </c>
      <c r="B12" s="952" t="s">
        <v>1352</v>
      </c>
      <c r="C12" s="508">
        <v>4723.0</v>
      </c>
      <c r="D12" s="510" t="s">
        <v>1373</v>
      </c>
      <c r="E12" s="510" t="s">
        <v>4430</v>
      </c>
      <c r="F12" s="91" t="s">
        <v>1375</v>
      </c>
      <c r="G12" s="180" t="s">
        <v>1376</v>
      </c>
      <c r="H12" s="953" t="s">
        <v>4459</v>
      </c>
      <c r="I12" s="954" t="s">
        <v>4460</v>
      </c>
      <c r="J12" s="955" t="s">
        <v>4461</v>
      </c>
      <c r="K12" s="83">
        <v>1.0</v>
      </c>
      <c r="L12" s="308"/>
      <c r="M12" s="83" t="s">
        <v>4387</v>
      </c>
    </row>
    <row r="13" ht="26.25" customHeight="1">
      <c r="A13" s="951">
        <v>11.0</v>
      </c>
      <c r="B13" s="952" t="s">
        <v>1352</v>
      </c>
      <c r="C13" s="641">
        <v>7251.0</v>
      </c>
      <c r="D13" s="510" t="s">
        <v>1466</v>
      </c>
      <c r="E13" s="510" t="s">
        <v>4468</v>
      </c>
      <c r="F13" s="91" t="s">
        <v>1468</v>
      </c>
      <c r="G13" s="510" t="s">
        <v>1471</v>
      </c>
      <c r="H13" s="508">
        <v>9441.0</v>
      </c>
      <c r="I13" s="201" t="s">
        <v>1485</v>
      </c>
      <c r="J13" s="510" t="s">
        <v>1486</v>
      </c>
      <c r="K13" s="508">
        <v>12.0</v>
      </c>
      <c r="L13" s="308"/>
      <c r="M13" s="83" t="s">
        <v>4387</v>
      </c>
    </row>
    <row r="14" ht="26.25" customHeight="1">
      <c r="A14" s="951">
        <v>12.0</v>
      </c>
      <c r="B14" s="952" t="s">
        <v>1352</v>
      </c>
      <c r="C14" s="641">
        <v>4181.0</v>
      </c>
      <c r="D14" s="510" t="s">
        <v>1354</v>
      </c>
      <c r="E14" s="510" t="s">
        <v>1355</v>
      </c>
      <c r="F14" s="91" t="s">
        <v>1356</v>
      </c>
      <c r="G14" s="180" t="s">
        <v>1364</v>
      </c>
      <c r="H14" s="508">
        <v>9665.0</v>
      </c>
      <c r="I14" s="201" t="s">
        <v>4476</v>
      </c>
      <c r="J14" s="510" t="s">
        <v>4477</v>
      </c>
      <c r="K14" s="508">
        <v>12.0</v>
      </c>
      <c r="L14" s="308"/>
      <c r="M14" s="83" t="s">
        <v>4387</v>
      </c>
    </row>
    <row r="15" ht="26.25" customHeight="1">
      <c r="A15" s="951">
        <v>13.0</v>
      </c>
      <c r="B15" s="952" t="s">
        <v>1352</v>
      </c>
      <c r="C15" s="641">
        <v>4181.0</v>
      </c>
      <c r="D15" s="510" t="s">
        <v>1354</v>
      </c>
      <c r="E15" s="510" t="s">
        <v>1355</v>
      </c>
      <c r="F15" s="91" t="s">
        <v>1356</v>
      </c>
      <c r="G15" s="180" t="s">
        <v>1364</v>
      </c>
      <c r="H15" s="508">
        <v>10250.0</v>
      </c>
      <c r="I15" s="201" t="s">
        <v>4479</v>
      </c>
      <c r="J15" s="590" t="s">
        <v>4480</v>
      </c>
      <c r="K15" s="508">
        <v>12.0</v>
      </c>
      <c r="L15" s="308"/>
      <c r="M15" s="83" t="s">
        <v>4387</v>
      </c>
    </row>
    <row r="16" ht="26.25" customHeight="1">
      <c r="A16" s="951">
        <v>14.0</v>
      </c>
      <c r="B16" s="952" t="s">
        <v>1352</v>
      </c>
      <c r="C16" s="641">
        <v>4181.0</v>
      </c>
      <c r="D16" s="510" t="s">
        <v>1354</v>
      </c>
      <c r="E16" s="510" t="s">
        <v>1355</v>
      </c>
      <c r="F16" s="91" t="s">
        <v>1356</v>
      </c>
      <c r="G16" s="180" t="s">
        <v>1364</v>
      </c>
      <c r="H16" s="508">
        <v>10237.0</v>
      </c>
      <c r="I16" s="201" t="s">
        <v>4488</v>
      </c>
      <c r="J16" s="590" t="s">
        <v>4489</v>
      </c>
      <c r="K16" s="508">
        <v>12.0</v>
      </c>
      <c r="L16" s="308"/>
      <c r="M16" s="83" t="s">
        <v>4387</v>
      </c>
    </row>
    <row r="17" ht="26.25" customHeight="1">
      <c r="A17" s="951">
        <v>15.0</v>
      </c>
      <c r="B17" s="952" t="s">
        <v>1352</v>
      </c>
      <c r="C17" s="641">
        <v>4181.0</v>
      </c>
      <c r="D17" s="510" t="s">
        <v>1354</v>
      </c>
      <c r="E17" s="510" t="s">
        <v>1355</v>
      </c>
      <c r="F17" s="91" t="s">
        <v>1356</v>
      </c>
      <c r="G17" s="180" t="s">
        <v>1364</v>
      </c>
      <c r="H17" s="572">
        <v>11384.0</v>
      </c>
      <c r="I17" s="590" t="s">
        <v>4490</v>
      </c>
      <c r="J17" s="208" t="s">
        <v>4491</v>
      </c>
      <c r="K17" s="508">
        <v>1.0</v>
      </c>
      <c r="L17" s="308"/>
      <c r="M17" s="83" t="s">
        <v>4387</v>
      </c>
    </row>
    <row r="18" ht="26.25" customHeight="1">
      <c r="A18" s="951">
        <v>16.0</v>
      </c>
      <c r="B18" s="952" t="s">
        <v>1352</v>
      </c>
      <c r="C18" s="641">
        <v>4181.0</v>
      </c>
      <c r="D18" s="510" t="s">
        <v>1354</v>
      </c>
      <c r="E18" s="510" t="s">
        <v>1355</v>
      </c>
      <c r="F18" s="91" t="s">
        <v>1356</v>
      </c>
      <c r="G18" s="180" t="s">
        <v>1364</v>
      </c>
      <c r="H18" s="572">
        <v>11517.0</v>
      </c>
      <c r="I18" s="313" t="s">
        <v>3188</v>
      </c>
      <c r="J18" s="201" t="s">
        <v>4498</v>
      </c>
      <c r="K18" s="508">
        <v>12.0</v>
      </c>
      <c r="L18" s="308"/>
      <c r="M18" s="83" t="s">
        <v>4387</v>
      </c>
    </row>
    <row r="19" ht="26.25" customHeight="1">
      <c r="A19" s="951">
        <v>17.0</v>
      </c>
      <c r="B19" s="952" t="s">
        <v>1352</v>
      </c>
      <c r="C19" s="641">
        <v>4181.0</v>
      </c>
      <c r="D19" s="510" t="s">
        <v>1354</v>
      </c>
      <c r="E19" s="510" t="s">
        <v>1355</v>
      </c>
      <c r="F19" s="91" t="s">
        <v>1356</v>
      </c>
      <c r="G19" s="180" t="s">
        <v>1364</v>
      </c>
      <c r="H19" s="508">
        <v>11741.0</v>
      </c>
      <c r="I19" s="313" t="s">
        <v>4500</v>
      </c>
      <c r="J19" s="201" t="s">
        <v>4501</v>
      </c>
      <c r="K19" s="508">
        <v>12.0</v>
      </c>
      <c r="L19" s="308"/>
      <c r="M19" s="83" t="s">
        <v>4387</v>
      </c>
    </row>
    <row r="20" ht="26.25" customHeight="1">
      <c r="A20" s="951">
        <v>18.0</v>
      </c>
      <c r="B20" s="952" t="s">
        <v>1352</v>
      </c>
      <c r="C20" s="641">
        <v>7801.0</v>
      </c>
      <c r="D20" s="510" t="s">
        <v>4522</v>
      </c>
      <c r="E20" s="510" t="s">
        <v>1409</v>
      </c>
      <c r="F20" s="91" t="s">
        <v>1410</v>
      </c>
      <c r="G20" s="180" t="s">
        <v>1412</v>
      </c>
      <c r="H20" s="508">
        <v>10406.0</v>
      </c>
      <c r="I20" s="201" t="s">
        <v>2107</v>
      </c>
      <c r="J20" s="510" t="s">
        <v>1613</v>
      </c>
      <c r="K20" s="308"/>
      <c r="L20" s="508">
        <v>1.0</v>
      </c>
      <c r="M20" s="83" t="s">
        <v>4387</v>
      </c>
    </row>
    <row r="21" ht="26.25" customHeight="1">
      <c r="A21" s="951">
        <v>19.0</v>
      </c>
      <c r="B21" s="952" t="s">
        <v>1352</v>
      </c>
      <c r="C21" s="641">
        <v>7801.0</v>
      </c>
      <c r="D21" s="510" t="s">
        <v>4522</v>
      </c>
      <c r="E21" s="510" t="s">
        <v>1409</v>
      </c>
      <c r="F21" s="91" t="s">
        <v>1410</v>
      </c>
      <c r="G21" s="180" t="s">
        <v>1412</v>
      </c>
      <c r="H21" s="508">
        <v>10463.0</v>
      </c>
      <c r="I21" s="201" t="s">
        <v>1019</v>
      </c>
      <c r="J21" s="510" t="s">
        <v>4530</v>
      </c>
      <c r="K21" s="508">
        <v>12.0</v>
      </c>
      <c r="L21" s="308"/>
      <c r="M21" s="83" t="s">
        <v>4387</v>
      </c>
    </row>
    <row r="22" ht="26.25" customHeight="1">
      <c r="A22" s="951">
        <v>20.0</v>
      </c>
      <c r="B22" s="952" t="s">
        <v>1352</v>
      </c>
      <c r="C22" s="72">
        <v>11515.0</v>
      </c>
      <c r="D22" s="759" t="s">
        <v>4532</v>
      </c>
      <c r="E22" s="759" t="s">
        <v>1420</v>
      </c>
      <c r="F22" s="76" t="s">
        <v>1421</v>
      </c>
      <c r="G22" s="89" t="s">
        <v>1428</v>
      </c>
      <c r="H22" s="83">
        <v>12577.0</v>
      </c>
      <c r="I22" s="96" t="s">
        <v>4533</v>
      </c>
      <c r="J22" s="759" t="s">
        <v>4534</v>
      </c>
      <c r="K22" s="508"/>
      <c r="L22" s="96">
        <v>12.0</v>
      </c>
      <c r="M22" s="83" t="s">
        <v>4387</v>
      </c>
    </row>
    <row r="23" ht="26.25" customHeight="1">
      <c r="A23" s="951">
        <v>21.0</v>
      </c>
      <c r="B23" s="952" t="s">
        <v>1213</v>
      </c>
      <c r="C23" s="612">
        <v>6125.0</v>
      </c>
      <c r="D23" s="590" t="s">
        <v>4563</v>
      </c>
      <c r="E23" s="510" t="s">
        <v>4566</v>
      </c>
      <c r="F23" s="91" t="s">
        <v>12802</v>
      </c>
      <c r="G23" s="180" t="s">
        <v>12803</v>
      </c>
      <c r="H23" s="508">
        <v>9174.0</v>
      </c>
      <c r="I23" s="201" t="s">
        <v>4568</v>
      </c>
      <c r="J23" s="510" t="s">
        <v>4569</v>
      </c>
      <c r="K23" s="308"/>
      <c r="L23" s="508">
        <v>12.0</v>
      </c>
      <c r="M23" s="83" t="s">
        <v>4387</v>
      </c>
    </row>
    <row r="24" ht="26.25" customHeight="1">
      <c r="A24" s="951">
        <v>22.0</v>
      </c>
      <c r="B24" s="952" t="s">
        <v>1213</v>
      </c>
      <c r="C24" s="612">
        <v>6125.0</v>
      </c>
      <c r="D24" s="590" t="s">
        <v>4563</v>
      </c>
      <c r="E24" s="510" t="s">
        <v>4566</v>
      </c>
      <c r="F24" s="91" t="s">
        <v>12802</v>
      </c>
      <c r="G24" s="180" t="s">
        <v>12803</v>
      </c>
      <c r="H24" s="572">
        <v>9477.0</v>
      </c>
      <c r="I24" s="590" t="s">
        <v>4571</v>
      </c>
      <c r="J24" s="590" t="s">
        <v>4571</v>
      </c>
      <c r="K24" s="308"/>
      <c r="L24" s="508">
        <v>12.0</v>
      </c>
      <c r="M24" s="83" t="s">
        <v>4387</v>
      </c>
    </row>
    <row r="25" ht="26.25" customHeight="1">
      <c r="A25" s="951">
        <v>23.0</v>
      </c>
      <c r="B25" s="952" t="s">
        <v>1213</v>
      </c>
      <c r="C25" s="612">
        <v>6125.0</v>
      </c>
      <c r="D25" s="590" t="s">
        <v>4563</v>
      </c>
      <c r="E25" s="510" t="s">
        <v>4566</v>
      </c>
      <c r="F25" s="91" t="s">
        <v>12802</v>
      </c>
      <c r="G25" s="180" t="s">
        <v>12803</v>
      </c>
      <c r="H25" s="572">
        <v>9621.0</v>
      </c>
      <c r="I25" s="208" t="s">
        <v>4574</v>
      </c>
      <c r="J25" s="590" t="s">
        <v>1374</v>
      </c>
      <c r="K25" s="508">
        <v>1.0</v>
      </c>
      <c r="L25" s="308"/>
      <c r="M25" s="83" t="s">
        <v>4387</v>
      </c>
    </row>
    <row r="26" ht="26.25" customHeight="1">
      <c r="A26" s="951">
        <v>24.0</v>
      </c>
      <c r="B26" s="952" t="s">
        <v>1213</v>
      </c>
      <c r="C26" s="612">
        <v>6125.0</v>
      </c>
      <c r="D26" s="590" t="s">
        <v>4563</v>
      </c>
      <c r="E26" s="510" t="s">
        <v>4566</v>
      </c>
      <c r="F26" s="91" t="s">
        <v>12802</v>
      </c>
      <c r="G26" s="180" t="s">
        <v>12803</v>
      </c>
      <c r="H26" s="508">
        <v>10156.0</v>
      </c>
      <c r="I26" s="590" t="s">
        <v>4579</v>
      </c>
      <c r="J26" s="590" t="s">
        <v>4579</v>
      </c>
      <c r="K26" s="508">
        <v>1.0</v>
      </c>
      <c r="L26" s="308"/>
      <c r="M26" s="83" t="s">
        <v>4387</v>
      </c>
    </row>
    <row r="27" ht="26.25" customHeight="1">
      <c r="A27" s="951">
        <v>25.0</v>
      </c>
      <c r="B27" s="952" t="s">
        <v>1213</v>
      </c>
      <c r="C27" s="612">
        <v>6125.0</v>
      </c>
      <c r="D27" s="590" t="s">
        <v>4563</v>
      </c>
      <c r="E27" s="510" t="s">
        <v>4566</v>
      </c>
      <c r="F27" s="91" t="s">
        <v>12802</v>
      </c>
      <c r="G27" s="180" t="s">
        <v>12803</v>
      </c>
      <c r="H27" s="508">
        <v>10254.0</v>
      </c>
      <c r="I27" s="201" t="s">
        <v>4580</v>
      </c>
      <c r="J27" s="590" t="s">
        <v>4581</v>
      </c>
      <c r="K27" s="508">
        <v>1.0</v>
      </c>
      <c r="L27" s="308"/>
      <c r="M27" s="83" t="s">
        <v>4387</v>
      </c>
    </row>
    <row r="28" ht="26.25" customHeight="1">
      <c r="A28" s="951">
        <v>26.0</v>
      </c>
      <c r="B28" s="952" t="s">
        <v>1213</v>
      </c>
      <c r="C28" s="308"/>
      <c r="D28" s="510" t="s">
        <v>4582</v>
      </c>
      <c r="E28" s="590" t="s">
        <v>1291</v>
      </c>
      <c r="F28" s="91" t="s">
        <v>1298</v>
      </c>
      <c r="G28" s="483" t="s">
        <v>1304</v>
      </c>
      <c r="H28" s="641">
        <v>9230.0</v>
      </c>
      <c r="I28" s="510" t="s">
        <v>4584</v>
      </c>
      <c r="J28" s="510" t="s">
        <v>4585</v>
      </c>
      <c r="K28" s="308"/>
      <c r="L28" s="508">
        <v>1.0</v>
      </c>
      <c r="M28" s="83" t="s">
        <v>4387</v>
      </c>
    </row>
    <row r="29" ht="26.25" customHeight="1">
      <c r="A29" s="951">
        <v>27.0</v>
      </c>
      <c r="B29" s="952" t="s">
        <v>1213</v>
      </c>
      <c r="C29" s="308"/>
      <c r="D29" s="510" t="s">
        <v>4582</v>
      </c>
      <c r="E29" s="590" t="s">
        <v>1291</v>
      </c>
      <c r="F29" s="91" t="s">
        <v>1298</v>
      </c>
      <c r="G29" s="483" t="s">
        <v>1304</v>
      </c>
      <c r="H29" s="601" t="s">
        <v>4591</v>
      </c>
      <c r="I29" s="956" t="s">
        <v>4592</v>
      </c>
      <c r="J29" s="956" t="s">
        <v>4593</v>
      </c>
      <c r="K29" s="308"/>
      <c r="L29" s="83">
        <v>1.0</v>
      </c>
      <c r="M29" s="83" t="s">
        <v>4387</v>
      </c>
    </row>
    <row r="30" ht="26.25" customHeight="1">
      <c r="A30" s="951">
        <v>28.0</v>
      </c>
      <c r="B30" s="952" t="s">
        <v>1213</v>
      </c>
      <c r="C30" s="308"/>
      <c r="D30" s="510" t="s">
        <v>4582</v>
      </c>
      <c r="E30" s="590" t="s">
        <v>1291</v>
      </c>
      <c r="F30" s="91" t="s">
        <v>1298</v>
      </c>
      <c r="G30" s="483" t="s">
        <v>1304</v>
      </c>
      <c r="H30" s="657" t="s">
        <v>4595</v>
      </c>
      <c r="I30" s="958" t="s">
        <v>2915</v>
      </c>
      <c r="J30" s="959" t="s">
        <v>2915</v>
      </c>
      <c r="K30" s="308"/>
      <c r="L30" s="83">
        <v>12.0</v>
      </c>
      <c r="M30" s="83" t="s">
        <v>4387</v>
      </c>
    </row>
    <row r="31" ht="26.25" customHeight="1">
      <c r="A31" s="951">
        <v>29.0</v>
      </c>
      <c r="B31" s="952" t="s">
        <v>1213</v>
      </c>
      <c r="C31" s="308"/>
      <c r="D31" s="510" t="s">
        <v>4582</v>
      </c>
      <c r="E31" s="590" t="s">
        <v>1318</v>
      </c>
      <c r="F31" s="91" t="s">
        <v>1321</v>
      </c>
      <c r="G31" s="483" t="s">
        <v>1325</v>
      </c>
      <c r="H31" s="508">
        <v>10218.0</v>
      </c>
      <c r="I31" s="201" t="s">
        <v>4601</v>
      </c>
      <c r="J31" s="590" t="s">
        <v>4602</v>
      </c>
      <c r="K31" s="308"/>
      <c r="L31" s="508">
        <v>1.0</v>
      </c>
      <c r="M31" s="83" t="s">
        <v>4387</v>
      </c>
    </row>
    <row r="32" ht="26.25" customHeight="1">
      <c r="A32" s="951">
        <v>30.0</v>
      </c>
      <c r="B32" s="952" t="s">
        <v>1213</v>
      </c>
      <c r="C32" s="308"/>
      <c r="D32" s="510" t="s">
        <v>4582</v>
      </c>
      <c r="E32" s="590" t="s">
        <v>1318</v>
      </c>
      <c r="F32" s="91" t="s">
        <v>1321</v>
      </c>
      <c r="G32" s="483" t="s">
        <v>1325</v>
      </c>
      <c r="H32" s="612">
        <v>10378.0</v>
      </c>
      <c r="I32" s="208" t="s">
        <v>4603</v>
      </c>
      <c r="J32" s="590" t="s">
        <v>4603</v>
      </c>
      <c r="K32" s="508">
        <v>1.0</v>
      </c>
      <c r="L32" s="308"/>
      <c r="M32" s="83" t="s">
        <v>4387</v>
      </c>
    </row>
    <row r="33" ht="26.25" customHeight="1">
      <c r="A33" s="951">
        <v>31.0</v>
      </c>
      <c r="B33" s="952" t="s">
        <v>1213</v>
      </c>
      <c r="C33" s="308"/>
      <c r="D33" s="510" t="s">
        <v>4582</v>
      </c>
      <c r="E33" s="590" t="s">
        <v>1318</v>
      </c>
      <c r="F33" s="91" t="s">
        <v>1321</v>
      </c>
      <c r="G33" s="483" t="s">
        <v>1325</v>
      </c>
      <c r="H33" s="508">
        <v>10931.0</v>
      </c>
      <c r="I33" s="201" t="s">
        <v>4606</v>
      </c>
      <c r="J33" s="208" t="s">
        <v>4608</v>
      </c>
      <c r="K33" s="508">
        <v>1.0</v>
      </c>
      <c r="L33" s="308"/>
      <c r="M33" s="83" t="s">
        <v>4387</v>
      </c>
    </row>
    <row r="34" ht="26.25" customHeight="1">
      <c r="A34" s="951">
        <v>32.0</v>
      </c>
      <c r="B34" s="952" t="s">
        <v>1213</v>
      </c>
      <c r="C34" s="308"/>
      <c r="D34" s="510" t="s">
        <v>4582</v>
      </c>
      <c r="E34" s="590" t="s">
        <v>1318</v>
      </c>
      <c r="F34" s="91" t="s">
        <v>1321</v>
      </c>
      <c r="G34" s="483" t="s">
        <v>1325</v>
      </c>
      <c r="H34" s="508">
        <v>10964.0</v>
      </c>
      <c r="I34" s="201" t="s">
        <v>4612</v>
      </c>
      <c r="J34" s="208" t="s">
        <v>4613</v>
      </c>
      <c r="K34" s="508">
        <v>1.0</v>
      </c>
      <c r="L34" s="308"/>
      <c r="M34" s="83" t="s">
        <v>4387</v>
      </c>
    </row>
    <row r="35" ht="26.25" customHeight="1">
      <c r="A35" s="951">
        <v>33.0</v>
      </c>
      <c r="B35" s="952" t="s">
        <v>1213</v>
      </c>
      <c r="C35" s="308"/>
      <c r="D35" s="510" t="s">
        <v>4582</v>
      </c>
      <c r="E35" s="590" t="s">
        <v>1318</v>
      </c>
      <c r="F35" s="91" t="s">
        <v>1321</v>
      </c>
      <c r="G35" s="483" t="s">
        <v>1325</v>
      </c>
      <c r="H35" s="572">
        <v>11154.0</v>
      </c>
      <c r="I35" s="208" t="s">
        <v>4614</v>
      </c>
      <c r="J35" s="208" t="s">
        <v>4615</v>
      </c>
      <c r="K35" s="508">
        <v>1.0</v>
      </c>
      <c r="L35" s="308"/>
      <c r="M35" s="83" t="s">
        <v>4387</v>
      </c>
    </row>
    <row r="36" ht="26.25" customHeight="1">
      <c r="A36" s="951">
        <v>34.0</v>
      </c>
      <c r="B36" s="952" t="s">
        <v>1213</v>
      </c>
      <c r="C36" s="308"/>
      <c r="D36" s="510" t="s">
        <v>4582</v>
      </c>
      <c r="E36" s="590" t="s">
        <v>1318</v>
      </c>
      <c r="F36" s="91" t="s">
        <v>1321</v>
      </c>
      <c r="G36" s="483" t="s">
        <v>1325</v>
      </c>
      <c r="H36" s="572">
        <v>11492.0</v>
      </c>
      <c r="I36" s="313" t="s">
        <v>4619</v>
      </c>
      <c r="J36" s="201" t="s">
        <v>4621</v>
      </c>
      <c r="K36" s="308"/>
      <c r="L36" s="508">
        <v>12.0</v>
      </c>
      <c r="M36" s="83" t="s">
        <v>4387</v>
      </c>
    </row>
    <row r="37" ht="26.25" customHeight="1">
      <c r="A37" s="951">
        <v>35.0</v>
      </c>
      <c r="B37" s="952" t="s">
        <v>1213</v>
      </c>
      <c r="C37" s="308"/>
      <c r="D37" s="201" t="s">
        <v>4624</v>
      </c>
      <c r="E37" s="644" t="s">
        <v>1240</v>
      </c>
      <c r="F37" s="550" t="s">
        <v>1247</v>
      </c>
      <c r="G37" s="180" t="s">
        <v>1256</v>
      </c>
      <c r="H37" s="572">
        <v>8159.0</v>
      </c>
      <c r="I37" s="603" t="s">
        <v>4625</v>
      </c>
      <c r="J37" s="208" t="s">
        <v>4626</v>
      </c>
      <c r="K37" s="508">
        <v>1.0</v>
      </c>
      <c r="L37" s="308"/>
      <c r="M37" s="83" t="s">
        <v>4387</v>
      </c>
    </row>
    <row r="38" ht="26.25" customHeight="1">
      <c r="A38" s="951">
        <v>36.0</v>
      </c>
      <c r="B38" s="952" t="s">
        <v>1213</v>
      </c>
      <c r="C38" s="308"/>
      <c r="D38" s="201" t="s">
        <v>4624</v>
      </c>
      <c r="E38" s="644" t="s">
        <v>1240</v>
      </c>
      <c r="F38" s="550" t="s">
        <v>1247</v>
      </c>
      <c r="G38" s="180" t="s">
        <v>1256</v>
      </c>
      <c r="H38" s="572">
        <v>8460.0</v>
      </c>
      <c r="I38" s="603" t="s">
        <v>4634</v>
      </c>
      <c r="J38" s="208" t="s">
        <v>4635</v>
      </c>
      <c r="K38" s="508">
        <v>1.0</v>
      </c>
      <c r="L38" s="308"/>
      <c r="M38" s="83" t="s">
        <v>4387</v>
      </c>
    </row>
    <row r="39" ht="26.25" customHeight="1">
      <c r="A39" s="951">
        <v>37.0</v>
      </c>
      <c r="B39" s="952" t="s">
        <v>1213</v>
      </c>
      <c r="C39" s="308"/>
      <c r="D39" s="201" t="s">
        <v>4624</v>
      </c>
      <c r="E39" s="644" t="s">
        <v>1240</v>
      </c>
      <c r="F39" s="550" t="s">
        <v>1247</v>
      </c>
      <c r="G39" s="180" t="s">
        <v>1256</v>
      </c>
      <c r="H39" s="572">
        <v>8555.0</v>
      </c>
      <c r="I39" s="603" t="s">
        <v>4636</v>
      </c>
      <c r="J39" s="502" t="s">
        <v>4559</v>
      </c>
      <c r="K39" s="308"/>
      <c r="L39" s="508">
        <v>12.0</v>
      </c>
      <c r="M39" s="83" t="s">
        <v>4387</v>
      </c>
    </row>
    <row r="40" ht="26.25" customHeight="1">
      <c r="A40" s="951">
        <v>38.0</v>
      </c>
      <c r="B40" s="952" t="s">
        <v>1213</v>
      </c>
      <c r="C40" s="308"/>
      <c r="D40" s="201" t="s">
        <v>4624</v>
      </c>
      <c r="E40" s="644" t="s">
        <v>1240</v>
      </c>
      <c r="F40" s="550" t="s">
        <v>1247</v>
      </c>
      <c r="G40" s="180" t="s">
        <v>1256</v>
      </c>
      <c r="H40" s="572">
        <v>8766.0</v>
      </c>
      <c r="I40" s="603" t="s">
        <v>4641</v>
      </c>
      <c r="J40" s="502" t="s">
        <v>4643</v>
      </c>
      <c r="K40" s="508">
        <v>1.0</v>
      </c>
      <c r="L40" s="308"/>
      <c r="M40" s="83" t="s">
        <v>4387</v>
      </c>
    </row>
    <row r="41" ht="26.25" customHeight="1">
      <c r="A41" s="951">
        <v>39.0</v>
      </c>
      <c r="B41" s="952" t="s">
        <v>1213</v>
      </c>
      <c r="C41" s="308"/>
      <c r="D41" s="201" t="s">
        <v>4624</v>
      </c>
      <c r="E41" s="644" t="s">
        <v>1240</v>
      </c>
      <c r="F41" s="550" t="s">
        <v>1247</v>
      </c>
      <c r="G41" s="180" t="s">
        <v>1256</v>
      </c>
      <c r="H41" s="508">
        <v>8768.0</v>
      </c>
      <c r="I41" s="313" t="s">
        <v>4646</v>
      </c>
      <c r="J41" s="483" t="s">
        <v>4647</v>
      </c>
      <c r="K41" s="508">
        <v>1.0</v>
      </c>
      <c r="L41" s="308"/>
      <c r="M41" s="83" t="s">
        <v>4387</v>
      </c>
    </row>
    <row r="42" ht="26.25" customHeight="1">
      <c r="A42" s="951">
        <v>40.0</v>
      </c>
      <c r="B42" s="952" t="s">
        <v>1213</v>
      </c>
      <c r="C42" s="308"/>
      <c r="D42" s="201" t="s">
        <v>4624</v>
      </c>
      <c r="E42" s="644" t="s">
        <v>1240</v>
      </c>
      <c r="F42" s="550" t="s">
        <v>1247</v>
      </c>
      <c r="G42" s="180" t="s">
        <v>1256</v>
      </c>
      <c r="H42" s="508">
        <v>8793.0</v>
      </c>
      <c r="I42" s="313" t="s">
        <v>4648</v>
      </c>
      <c r="J42" s="590" t="s">
        <v>4649</v>
      </c>
      <c r="K42" s="308"/>
      <c r="L42" s="508">
        <v>12.0</v>
      </c>
      <c r="M42" s="83" t="s">
        <v>4387</v>
      </c>
    </row>
    <row r="43" ht="26.25" customHeight="1">
      <c r="A43" s="951">
        <v>41.0</v>
      </c>
      <c r="B43" s="952" t="s">
        <v>1213</v>
      </c>
      <c r="C43" s="308"/>
      <c r="D43" s="201" t="s">
        <v>4624</v>
      </c>
      <c r="E43" s="644" t="s">
        <v>1240</v>
      </c>
      <c r="F43" s="550" t="s">
        <v>1247</v>
      </c>
      <c r="G43" s="180" t="s">
        <v>1256</v>
      </c>
      <c r="H43" s="508">
        <v>8813.0</v>
      </c>
      <c r="I43" s="313" t="s">
        <v>4650</v>
      </c>
      <c r="J43" s="590" t="s">
        <v>4651</v>
      </c>
      <c r="K43" s="308"/>
      <c r="L43" s="508">
        <v>12.0</v>
      </c>
      <c r="M43" s="83" t="s">
        <v>4387</v>
      </c>
    </row>
    <row r="44" ht="26.25" customHeight="1">
      <c r="A44" s="951">
        <v>42.0</v>
      </c>
      <c r="B44" s="952" t="s">
        <v>1213</v>
      </c>
      <c r="C44" s="308"/>
      <c r="D44" s="201" t="s">
        <v>4624</v>
      </c>
      <c r="E44" s="644" t="s">
        <v>1240</v>
      </c>
      <c r="F44" s="550" t="s">
        <v>1247</v>
      </c>
      <c r="G44" s="180" t="s">
        <v>1256</v>
      </c>
      <c r="H44" s="508">
        <v>8946.0</v>
      </c>
      <c r="I44" s="313" t="s">
        <v>4653</v>
      </c>
      <c r="J44" s="590" t="s">
        <v>4655</v>
      </c>
      <c r="K44" s="308"/>
      <c r="L44" s="508">
        <v>12.0</v>
      </c>
      <c r="M44" s="83" t="s">
        <v>4387</v>
      </c>
    </row>
    <row r="45" ht="26.25" customHeight="1">
      <c r="A45" s="951">
        <v>43.0</v>
      </c>
      <c r="B45" s="952" t="s">
        <v>1213</v>
      </c>
      <c r="C45" s="308"/>
      <c r="D45" s="201" t="s">
        <v>4624</v>
      </c>
      <c r="E45" s="644" t="s">
        <v>1240</v>
      </c>
      <c r="F45" s="550" t="s">
        <v>1247</v>
      </c>
      <c r="G45" s="180" t="s">
        <v>1256</v>
      </c>
      <c r="H45" s="572">
        <v>9033.0</v>
      </c>
      <c r="I45" s="603" t="s">
        <v>4661</v>
      </c>
      <c r="J45" s="208" t="s">
        <v>4662</v>
      </c>
      <c r="K45" s="308"/>
      <c r="L45" s="508">
        <v>12.0</v>
      </c>
      <c r="M45" s="83" t="s">
        <v>4387</v>
      </c>
    </row>
    <row r="46" ht="26.25" customHeight="1">
      <c r="A46" s="951">
        <v>44.0</v>
      </c>
      <c r="B46" s="952" t="s">
        <v>1213</v>
      </c>
      <c r="C46" s="308"/>
      <c r="D46" s="201" t="s">
        <v>4624</v>
      </c>
      <c r="E46" s="644" t="s">
        <v>1240</v>
      </c>
      <c r="F46" s="550" t="s">
        <v>1247</v>
      </c>
      <c r="G46" s="180" t="s">
        <v>1256</v>
      </c>
      <c r="H46" s="572">
        <v>9039.0</v>
      </c>
      <c r="I46" s="603" t="s">
        <v>4663</v>
      </c>
      <c r="J46" s="208" t="s">
        <v>4664</v>
      </c>
      <c r="K46" s="508">
        <v>1.0</v>
      </c>
      <c r="L46" s="308"/>
      <c r="M46" s="83" t="s">
        <v>4387</v>
      </c>
    </row>
    <row r="47" ht="26.25" customHeight="1">
      <c r="A47" s="951">
        <v>45.0</v>
      </c>
      <c r="B47" s="952" t="s">
        <v>1213</v>
      </c>
      <c r="C47" s="308"/>
      <c r="D47" s="201" t="s">
        <v>4624</v>
      </c>
      <c r="E47" s="644" t="s">
        <v>1240</v>
      </c>
      <c r="F47" s="550" t="s">
        <v>1247</v>
      </c>
      <c r="G47" s="180" t="s">
        <v>1256</v>
      </c>
      <c r="H47" s="572">
        <v>8995.0</v>
      </c>
      <c r="I47" s="603" t="s">
        <v>4669</v>
      </c>
      <c r="J47" s="208" t="s">
        <v>4671</v>
      </c>
      <c r="K47" s="308"/>
      <c r="L47" s="508">
        <v>1.0</v>
      </c>
      <c r="M47" s="83" t="s">
        <v>4387</v>
      </c>
    </row>
    <row r="48" ht="26.25" customHeight="1">
      <c r="A48" s="951">
        <v>46.0</v>
      </c>
      <c r="B48" s="952" t="s">
        <v>1213</v>
      </c>
      <c r="C48" s="308"/>
      <c r="D48" s="201" t="s">
        <v>4624</v>
      </c>
      <c r="E48" s="644" t="s">
        <v>1240</v>
      </c>
      <c r="F48" s="550" t="s">
        <v>1247</v>
      </c>
      <c r="G48" s="180" t="s">
        <v>1256</v>
      </c>
      <c r="H48" s="572">
        <v>9045.0</v>
      </c>
      <c r="I48" s="603" t="s">
        <v>4673</v>
      </c>
      <c r="J48" s="208" t="s">
        <v>4674</v>
      </c>
      <c r="K48" s="308"/>
      <c r="L48" s="508">
        <v>1.0</v>
      </c>
      <c r="M48" s="83" t="s">
        <v>4387</v>
      </c>
    </row>
    <row r="49" ht="26.25" customHeight="1">
      <c r="A49" s="951">
        <v>47.0</v>
      </c>
      <c r="B49" s="952" t="s">
        <v>1213</v>
      </c>
      <c r="C49" s="308"/>
      <c r="D49" s="201" t="s">
        <v>4624</v>
      </c>
      <c r="E49" s="644" t="s">
        <v>1240</v>
      </c>
      <c r="F49" s="550" t="s">
        <v>1247</v>
      </c>
      <c r="G49" s="180" t="s">
        <v>1256</v>
      </c>
      <c r="H49" s="508">
        <v>9111.0</v>
      </c>
      <c r="I49" s="313" t="s">
        <v>4676</v>
      </c>
      <c r="J49" s="201" t="s">
        <v>4677</v>
      </c>
      <c r="K49" s="508">
        <v>1.0</v>
      </c>
      <c r="L49" s="308"/>
      <c r="M49" s="83" t="s">
        <v>4387</v>
      </c>
    </row>
    <row r="50" ht="26.25" customHeight="1">
      <c r="A50" s="951">
        <v>48.0</v>
      </c>
      <c r="B50" s="952" t="s">
        <v>1213</v>
      </c>
      <c r="C50" s="308"/>
      <c r="D50" s="201" t="s">
        <v>4624</v>
      </c>
      <c r="E50" s="644" t="s">
        <v>1240</v>
      </c>
      <c r="F50" s="550" t="s">
        <v>1247</v>
      </c>
      <c r="G50" s="180" t="s">
        <v>1256</v>
      </c>
      <c r="H50" s="572">
        <v>9065.0</v>
      </c>
      <c r="I50" s="603" t="s">
        <v>4679</v>
      </c>
      <c r="J50" s="208" t="s">
        <v>4679</v>
      </c>
      <c r="K50" s="508">
        <v>1.0</v>
      </c>
      <c r="L50" s="308"/>
      <c r="M50" s="83" t="s">
        <v>4387</v>
      </c>
    </row>
    <row r="51" ht="26.25" customHeight="1">
      <c r="A51" s="951">
        <v>49.0</v>
      </c>
      <c r="B51" s="952" t="s">
        <v>1213</v>
      </c>
      <c r="C51" s="308"/>
      <c r="D51" s="201" t="s">
        <v>4624</v>
      </c>
      <c r="E51" s="644" t="s">
        <v>1240</v>
      </c>
      <c r="F51" s="550" t="s">
        <v>1247</v>
      </c>
      <c r="G51" s="180" t="s">
        <v>1256</v>
      </c>
      <c r="H51" s="508">
        <v>9299.0</v>
      </c>
      <c r="I51" s="313" t="s">
        <v>4684</v>
      </c>
      <c r="J51" s="590" t="s">
        <v>4686</v>
      </c>
      <c r="K51" s="508">
        <v>1.0</v>
      </c>
      <c r="L51" s="308"/>
      <c r="M51" s="83" t="s">
        <v>4387</v>
      </c>
    </row>
    <row r="52" ht="26.25" customHeight="1">
      <c r="A52" s="951">
        <v>50.0</v>
      </c>
      <c r="B52" s="952" t="s">
        <v>1213</v>
      </c>
      <c r="C52" s="308"/>
      <c r="D52" s="201" t="s">
        <v>4624</v>
      </c>
      <c r="E52" s="644" t="s">
        <v>1240</v>
      </c>
      <c r="F52" s="550" t="s">
        <v>1247</v>
      </c>
      <c r="G52" s="180" t="s">
        <v>1256</v>
      </c>
      <c r="H52" s="572">
        <v>9219.0</v>
      </c>
      <c r="I52" s="603" t="s">
        <v>4688</v>
      </c>
      <c r="J52" s="208" t="s">
        <v>4689</v>
      </c>
      <c r="K52" s="308"/>
      <c r="L52" s="508">
        <v>1.0</v>
      </c>
      <c r="M52" s="83" t="s">
        <v>4387</v>
      </c>
    </row>
    <row r="53" ht="26.25" customHeight="1">
      <c r="A53" s="951">
        <v>51.0</v>
      </c>
      <c r="B53" s="952" t="s">
        <v>1213</v>
      </c>
      <c r="C53" s="308"/>
      <c r="D53" s="201" t="s">
        <v>4624</v>
      </c>
      <c r="E53" s="644" t="s">
        <v>1240</v>
      </c>
      <c r="F53" s="550" t="s">
        <v>1247</v>
      </c>
      <c r="G53" s="180" t="s">
        <v>1256</v>
      </c>
      <c r="H53" s="508">
        <v>9288.0</v>
      </c>
      <c r="I53" s="313" t="s">
        <v>4690</v>
      </c>
      <c r="J53" s="201" t="s">
        <v>4691</v>
      </c>
      <c r="K53" s="508">
        <v>1.0</v>
      </c>
      <c r="L53" s="308"/>
      <c r="M53" s="83" t="s">
        <v>4387</v>
      </c>
    </row>
    <row r="54" ht="26.25" customHeight="1">
      <c r="A54" s="951">
        <v>52.0</v>
      </c>
      <c r="B54" s="952" t="s">
        <v>1213</v>
      </c>
      <c r="C54" s="308"/>
      <c r="D54" s="201" t="s">
        <v>4624</v>
      </c>
      <c r="E54" s="644" t="s">
        <v>1240</v>
      </c>
      <c r="F54" s="550" t="s">
        <v>1247</v>
      </c>
      <c r="G54" s="180" t="s">
        <v>1256</v>
      </c>
      <c r="H54" s="508">
        <v>9393.0</v>
      </c>
      <c r="I54" s="313" t="s">
        <v>4696</v>
      </c>
      <c r="J54" s="590" t="s">
        <v>4697</v>
      </c>
      <c r="K54" s="508">
        <v>1.0</v>
      </c>
      <c r="L54" s="308"/>
      <c r="M54" s="83" t="s">
        <v>4387</v>
      </c>
    </row>
    <row r="55" ht="26.25" customHeight="1">
      <c r="A55" s="951">
        <v>53.0</v>
      </c>
      <c r="B55" s="952" t="s">
        <v>1213</v>
      </c>
      <c r="C55" s="308"/>
      <c r="D55" s="201" t="s">
        <v>4624</v>
      </c>
      <c r="E55" s="644" t="s">
        <v>1240</v>
      </c>
      <c r="F55" s="550" t="s">
        <v>1247</v>
      </c>
      <c r="G55" s="180" t="s">
        <v>1256</v>
      </c>
      <c r="H55" s="572">
        <v>9386.0</v>
      </c>
      <c r="I55" s="603" t="s">
        <v>4700</v>
      </c>
      <c r="J55" s="590" t="s">
        <v>4701</v>
      </c>
      <c r="K55" s="308"/>
      <c r="L55" s="508">
        <v>1.0</v>
      </c>
      <c r="M55" s="83" t="s">
        <v>4387</v>
      </c>
    </row>
    <row r="56" ht="26.25" customHeight="1">
      <c r="A56" s="951">
        <v>54.0</v>
      </c>
      <c r="B56" s="952" t="s">
        <v>1213</v>
      </c>
      <c r="C56" s="308"/>
      <c r="D56" s="201" t="s">
        <v>4624</v>
      </c>
      <c r="E56" s="644" t="s">
        <v>1240</v>
      </c>
      <c r="F56" s="550" t="s">
        <v>1247</v>
      </c>
      <c r="G56" s="180" t="s">
        <v>1256</v>
      </c>
      <c r="H56" s="508">
        <v>9346.0</v>
      </c>
      <c r="I56" s="313" t="s">
        <v>3129</v>
      </c>
      <c r="J56" s="590" t="s">
        <v>4702</v>
      </c>
      <c r="K56" s="308"/>
      <c r="L56" s="508">
        <v>1.0</v>
      </c>
      <c r="M56" s="83" t="s">
        <v>4387</v>
      </c>
    </row>
    <row r="57" ht="26.25" customHeight="1">
      <c r="A57" s="951">
        <v>55.0</v>
      </c>
      <c r="B57" s="952" t="s">
        <v>1213</v>
      </c>
      <c r="C57" s="308"/>
      <c r="D57" s="201" t="s">
        <v>4624</v>
      </c>
      <c r="E57" s="644" t="s">
        <v>1240</v>
      </c>
      <c r="F57" s="550" t="s">
        <v>1247</v>
      </c>
      <c r="G57" s="180" t="s">
        <v>1256</v>
      </c>
      <c r="H57" s="572">
        <v>9646.0</v>
      </c>
      <c r="I57" s="603" t="s">
        <v>4703</v>
      </c>
      <c r="J57" s="208" t="s">
        <v>4704</v>
      </c>
      <c r="K57" s="308"/>
      <c r="L57" s="508">
        <v>1.0</v>
      </c>
      <c r="M57" s="83" t="s">
        <v>4387</v>
      </c>
    </row>
    <row r="58" ht="26.25" customHeight="1">
      <c r="A58" s="951">
        <v>56.0</v>
      </c>
      <c r="B58" s="952" t="s">
        <v>1213</v>
      </c>
      <c r="C58" s="308"/>
      <c r="D58" s="201" t="s">
        <v>4624</v>
      </c>
      <c r="E58" s="644" t="s">
        <v>1240</v>
      </c>
      <c r="F58" s="550" t="s">
        <v>1247</v>
      </c>
      <c r="G58" s="180" t="s">
        <v>1256</v>
      </c>
      <c r="H58" s="572">
        <v>9766.0</v>
      </c>
      <c r="I58" s="603" t="s">
        <v>311</v>
      </c>
      <c r="J58" s="208" t="s">
        <v>4707</v>
      </c>
      <c r="K58" s="308"/>
      <c r="L58" s="508">
        <v>12.0</v>
      </c>
      <c r="M58" s="83" t="s">
        <v>4387</v>
      </c>
    </row>
    <row r="59" ht="26.25" customHeight="1">
      <c r="A59" s="951">
        <v>57.0</v>
      </c>
      <c r="B59" s="952" t="s">
        <v>1213</v>
      </c>
      <c r="C59" s="308"/>
      <c r="D59" s="201" t="s">
        <v>4624</v>
      </c>
      <c r="E59" s="644" t="s">
        <v>1240</v>
      </c>
      <c r="F59" s="550" t="s">
        <v>1247</v>
      </c>
      <c r="G59" s="180" t="s">
        <v>1256</v>
      </c>
      <c r="H59" s="572">
        <v>9710.0</v>
      </c>
      <c r="I59" s="603" t="s">
        <v>4708</v>
      </c>
      <c r="J59" s="208" t="s">
        <v>4709</v>
      </c>
      <c r="K59" s="308"/>
      <c r="L59" s="508">
        <v>1.0</v>
      </c>
      <c r="M59" s="83" t="s">
        <v>4387</v>
      </c>
    </row>
    <row r="60" ht="26.25" customHeight="1">
      <c r="A60" s="951">
        <v>58.0</v>
      </c>
      <c r="B60" s="952" t="s">
        <v>1213</v>
      </c>
      <c r="C60" s="308"/>
      <c r="D60" s="201" t="s">
        <v>4624</v>
      </c>
      <c r="E60" s="644" t="s">
        <v>1240</v>
      </c>
      <c r="F60" s="550" t="s">
        <v>1247</v>
      </c>
      <c r="G60" s="180" t="s">
        <v>1256</v>
      </c>
      <c r="H60" s="508">
        <v>9879.0</v>
      </c>
      <c r="I60" s="313" t="s">
        <v>4714</v>
      </c>
      <c r="J60" s="590" t="s">
        <v>4715</v>
      </c>
      <c r="K60" s="308"/>
      <c r="L60" s="508">
        <v>1.0</v>
      </c>
      <c r="M60" s="83" t="s">
        <v>4387</v>
      </c>
    </row>
    <row r="61" ht="26.25" customHeight="1">
      <c r="A61" s="951">
        <v>59.0</v>
      </c>
      <c r="B61" s="952" t="s">
        <v>1213</v>
      </c>
      <c r="C61" s="308"/>
      <c r="D61" s="201" t="s">
        <v>4624</v>
      </c>
      <c r="E61" s="644" t="s">
        <v>1240</v>
      </c>
      <c r="F61" s="550" t="s">
        <v>1247</v>
      </c>
      <c r="G61" s="180" t="s">
        <v>1256</v>
      </c>
      <c r="H61" s="508">
        <v>8623.0</v>
      </c>
      <c r="I61" s="313" t="s">
        <v>4717</v>
      </c>
      <c r="J61" s="590" t="s">
        <v>4718</v>
      </c>
      <c r="K61" s="308"/>
      <c r="L61" s="508">
        <v>1.0</v>
      </c>
      <c r="M61" s="83" t="s">
        <v>4387</v>
      </c>
    </row>
    <row r="62" ht="26.25" customHeight="1">
      <c r="A62" s="951">
        <v>60.0</v>
      </c>
      <c r="B62" s="952" t="s">
        <v>1213</v>
      </c>
      <c r="C62" s="308"/>
      <c r="D62" s="201" t="s">
        <v>4624</v>
      </c>
      <c r="E62" s="644" t="s">
        <v>1240</v>
      </c>
      <c r="F62" s="550" t="s">
        <v>1247</v>
      </c>
      <c r="G62" s="180" t="s">
        <v>1256</v>
      </c>
      <c r="H62" s="508">
        <v>10027.0</v>
      </c>
      <c r="I62" s="313" t="s">
        <v>4719</v>
      </c>
      <c r="J62" s="590" t="s">
        <v>4720</v>
      </c>
      <c r="K62" s="508">
        <v>1.0</v>
      </c>
      <c r="L62" s="308"/>
      <c r="M62" s="83" t="s">
        <v>4387</v>
      </c>
    </row>
    <row r="63" ht="26.25" customHeight="1">
      <c r="A63" s="951">
        <v>61.0</v>
      </c>
      <c r="B63" s="952" t="s">
        <v>1213</v>
      </c>
      <c r="C63" s="308"/>
      <c r="D63" s="201" t="s">
        <v>4624</v>
      </c>
      <c r="E63" s="644" t="s">
        <v>1240</v>
      </c>
      <c r="F63" s="550" t="s">
        <v>1247</v>
      </c>
      <c r="G63" s="180" t="s">
        <v>1256</v>
      </c>
      <c r="H63" s="508">
        <v>10142.0</v>
      </c>
      <c r="I63" s="313" t="s">
        <v>4721</v>
      </c>
      <c r="J63" s="590" t="s">
        <v>4722</v>
      </c>
      <c r="K63" s="308"/>
      <c r="L63" s="508">
        <v>6.0</v>
      </c>
      <c r="M63" s="83" t="s">
        <v>4387</v>
      </c>
    </row>
    <row r="64" ht="26.25" customHeight="1">
      <c r="A64" s="951">
        <v>62.0</v>
      </c>
      <c r="B64" s="952" t="s">
        <v>1213</v>
      </c>
      <c r="C64" s="308"/>
      <c r="D64" s="201" t="s">
        <v>4624</v>
      </c>
      <c r="E64" s="644" t="s">
        <v>1240</v>
      </c>
      <c r="F64" s="550" t="s">
        <v>1247</v>
      </c>
      <c r="G64" s="180" t="s">
        <v>1256</v>
      </c>
      <c r="H64" s="508">
        <v>10213.0</v>
      </c>
      <c r="I64" s="313" t="s">
        <v>4723</v>
      </c>
      <c r="J64" s="201" t="s">
        <v>4724</v>
      </c>
      <c r="K64" s="508">
        <v>1.0</v>
      </c>
      <c r="L64" s="308"/>
      <c r="M64" s="83" t="s">
        <v>4387</v>
      </c>
    </row>
    <row r="65" ht="26.25" customHeight="1">
      <c r="A65" s="951">
        <v>63.0</v>
      </c>
      <c r="B65" s="952" t="s">
        <v>1213</v>
      </c>
      <c r="C65" s="308"/>
      <c r="D65" s="201" t="s">
        <v>4624</v>
      </c>
      <c r="E65" s="644" t="s">
        <v>1240</v>
      </c>
      <c r="F65" s="550" t="s">
        <v>1247</v>
      </c>
      <c r="G65" s="180" t="s">
        <v>1256</v>
      </c>
      <c r="H65" s="508">
        <v>10774.0</v>
      </c>
      <c r="I65" s="313" t="s">
        <v>4725</v>
      </c>
      <c r="J65" s="201" t="s">
        <v>4726</v>
      </c>
      <c r="K65" s="308"/>
      <c r="L65" s="508">
        <v>12.0</v>
      </c>
      <c r="M65" s="83" t="s">
        <v>4387</v>
      </c>
    </row>
    <row r="66" ht="26.25" customHeight="1">
      <c r="A66" s="951">
        <v>64.0</v>
      </c>
      <c r="B66" s="952" t="s">
        <v>1213</v>
      </c>
      <c r="C66" s="308"/>
      <c r="D66" s="201" t="s">
        <v>4624</v>
      </c>
      <c r="E66" s="644" t="s">
        <v>1240</v>
      </c>
      <c r="F66" s="550" t="s">
        <v>1247</v>
      </c>
      <c r="G66" s="180" t="s">
        <v>1256</v>
      </c>
      <c r="H66" s="508">
        <v>11004.0</v>
      </c>
      <c r="I66" s="313" t="s">
        <v>4728</v>
      </c>
      <c r="J66" s="208" t="s">
        <v>4729</v>
      </c>
      <c r="K66" s="308"/>
      <c r="L66" s="508">
        <v>1.0</v>
      </c>
      <c r="M66" s="83" t="s">
        <v>4387</v>
      </c>
    </row>
    <row r="67" ht="26.25" customHeight="1">
      <c r="A67" s="951">
        <v>65.0</v>
      </c>
      <c r="B67" s="952" t="s">
        <v>1213</v>
      </c>
      <c r="C67" s="308"/>
      <c r="D67" s="201" t="s">
        <v>4624</v>
      </c>
      <c r="E67" s="644" t="s">
        <v>1240</v>
      </c>
      <c r="F67" s="550" t="s">
        <v>1247</v>
      </c>
      <c r="G67" s="180" t="s">
        <v>1256</v>
      </c>
      <c r="H67" s="572">
        <v>10966.0</v>
      </c>
      <c r="I67" s="603" t="s">
        <v>1157</v>
      </c>
      <c r="J67" s="208" t="s">
        <v>1157</v>
      </c>
      <c r="K67" s="308"/>
      <c r="L67" s="508">
        <v>1.0</v>
      </c>
      <c r="M67" s="83" t="s">
        <v>4387</v>
      </c>
    </row>
    <row r="68" ht="26.25" customHeight="1">
      <c r="A68" s="951">
        <v>66.0</v>
      </c>
      <c r="B68" s="952" t="s">
        <v>1213</v>
      </c>
      <c r="C68" s="308"/>
      <c r="D68" s="201" t="s">
        <v>4624</v>
      </c>
      <c r="E68" s="644" t="s">
        <v>1240</v>
      </c>
      <c r="F68" s="550" t="s">
        <v>1247</v>
      </c>
      <c r="G68" s="180" t="s">
        <v>1256</v>
      </c>
      <c r="H68" s="572">
        <v>11046.0</v>
      </c>
      <c r="I68" s="603" t="s">
        <v>4735</v>
      </c>
      <c r="J68" s="208" t="s">
        <v>4735</v>
      </c>
      <c r="K68" s="308"/>
      <c r="L68" s="508">
        <v>12.0</v>
      </c>
      <c r="M68" s="83" t="s">
        <v>4387</v>
      </c>
    </row>
    <row r="69" ht="26.25" customHeight="1">
      <c r="A69" s="951">
        <v>67.0</v>
      </c>
      <c r="B69" s="952" t="s">
        <v>1213</v>
      </c>
      <c r="C69" s="308"/>
      <c r="D69" s="201" t="s">
        <v>4624</v>
      </c>
      <c r="E69" s="644" t="s">
        <v>1240</v>
      </c>
      <c r="F69" s="550" t="s">
        <v>1247</v>
      </c>
      <c r="G69" s="180" t="s">
        <v>1256</v>
      </c>
      <c r="H69" s="572">
        <v>11052.0</v>
      </c>
      <c r="I69" s="603" t="s">
        <v>4737</v>
      </c>
      <c r="J69" s="208" t="s">
        <v>4738</v>
      </c>
      <c r="K69" s="308"/>
      <c r="L69" s="508">
        <v>6.0</v>
      </c>
      <c r="M69" s="83" t="s">
        <v>4387</v>
      </c>
    </row>
    <row r="70" ht="26.25" customHeight="1">
      <c r="A70" s="951">
        <v>68.0</v>
      </c>
      <c r="B70" s="952" t="s">
        <v>1213</v>
      </c>
      <c r="C70" s="308"/>
      <c r="D70" s="201" t="s">
        <v>4624</v>
      </c>
      <c r="E70" s="644" t="s">
        <v>1240</v>
      </c>
      <c r="F70" s="550" t="s">
        <v>1247</v>
      </c>
      <c r="G70" s="180" t="s">
        <v>1256</v>
      </c>
      <c r="H70" s="572">
        <v>11165.0</v>
      </c>
      <c r="I70" s="603" t="s">
        <v>1271</v>
      </c>
      <c r="J70" s="208" t="s">
        <v>1272</v>
      </c>
      <c r="K70" s="308"/>
      <c r="L70" s="508">
        <v>12.0</v>
      </c>
      <c r="M70" s="83" t="s">
        <v>4387</v>
      </c>
    </row>
    <row r="71" ht="26.25" customHeight="1">
      <c r="A71" s="951">
        <v>69.0</v>
      </c>
      <c r="B71" s="952" t="s">
        <v>1213</v>
      </c>
      <c r="C71" s="308"/>
      <c r="D71" s="201" t="s">
        <v>4624</v>
      </c>
      <c r="E71" s="644" t="s">
        <v>1240</v>
      </c>
      <c r="F71" s="550" t="s">
        <v>1247</v>
      </c>
      <c r="G71" s="180" t="s">
        <v>1256</v>
      </c>
      <c r="H71" s="572">
        <v>11265.0</v>
      </c>
      <c r="I71" s="603" t="s">
        <v>4742</v>
      </c>
      <c r="J71" s="208" t="s">
        <v>4744</v>
      </c>
      <c r="K71" s="308"/>
      <c r="L71" s="508">
        <v>12.0</v>
      </c>
      <c r="M71" s="83" t="s">
        <v>4387</v>
      </c>
    </row>
    <row r="72" ht="26.25" customHeight="1">
      <c r="A72" s="951">
        <v>70.0</v>
      </c>
      <c r="B72" s="952" t="s">
        <v>1213</v>
      </c>
      <c r="C72" s="308"/>
      <c r="D72" s="201" t="s">
        <v>4624</v>
      </c>
      <c r="E72" s="644" t="s">
        <v>1240</v>
      </c>
      <c r="F72" s="550" t="s">
        <v>1247</v>
      </c>
      <c r="G72" s="180" t="s">
        <v>1256</v>
      </c>
      <c r="H72" s="572">
        <v>11307.0</v>
      </c>
      <c r="I72" s="603" t="s">
        <v>4748</v>
      </c>
      <c r="J72" s="208" t="s">
        <v>4749</v>
      </c>
      <c r="K72" s="308"/>
      <c r="L72" s="508">
        <v>1.0</v>
      </c>
      <c r="M72" s="83" t="s">
        <v>4387</v>
      </c>
    </row>
    <row r="73" ht="26.25" customHeight="1">
      <c r="A73" s="951">
        <v>71.0</v>
      </c>
      <c r="B73" s="952" t="s">
        <v>1213</v>
      </c>
      <c r="C73" s="308"/>
      <c r="D73" s="201" t="s">
        <v>4624</v>
      </c>
      <c r="E73" s="644" t="s">
        <v>1240</v>
      </c>
      <c r="F73" s="550" t="s">
        <v>1247</v>
      </c>
      <c r="G73" s="180" t="s">
        <v>1256</v>
      </c>
      <c r="H73" s="572">
        <v>11378.0</v>
      </c>
      <c r="I73" s="603" t="s">
        <v>4751</v>
      </c>
      <c r="J73" s="208" t="s">
        <v>4753</v>
      </c>
      <c r="K73" s="308"/>
      <c r="L73" s="508">
        <v>1.0</v>
      </c>
      <c r="M73" s="83" t="s">
        <v>4387</v>
      </c>
    </row>
    <row r="74" ht="26.25" customHeight="1">
      <c r="A74" s="951">
        <v>72.0</v>
      </c>
      <c r="B74" s="952" t="s">
        <v>1213</v>
      </c>
      <c r="C74" s="308"/>
      <c r="D74" s="201" t="s">
        <v>4624</v>
      </c>
      <c r="E74" s="644" t="s">
        <v>1240</v>
      </c>
      <c r="F74" s="550" t="s">
        <v>1247</v>
      </c>
      <c r="G74" s="180" t="s">
        <v>1256</v>
      </c>
      <c r="H74" s="572">
        <v>11375.0</v>
      </c>
      <c r="I74" s="603" t="s">
        <v>3863</v>
      </c>
      <c r="J74" s="208" t="s">
        <v>3864</v>
      </c>
      <c r="K74" s="508">
        <v>1.0</v>
      </c>
      <c r="L74" s="308"/>
      <c r="M74" s="83" t="s">
        <v>4387</v>
      </c>
    </row>
    <row r="75" ht="26.25" customHeight="1">
      <c r="A75" s="951">
        <v>73.0</v>
      </c>
      <c r="B75" s="952" t="s">
        <v>1213</v>
      </c>
      <c r="C75" s="308"/>
      <c r="D75" s="201" t="s">
        <v>4624</v>
      </c>
      <c r="E75" s="644" t="s">
        <v>1240</v>
      </c>
      <c r="F75" s="550" t="s">
        <v>1247</v>
      </c>
      <c r="G75" s="180" t="s">
        <v>1256</v>
      </c>
      <c r="H75" s="572">
        <v>11494.0</v>
      </c>
      <c r="I75" s="603" t="s">
        <v>3177</v>
      </c>
      <c r="J75" s="208" t="s">
        <v>4761</v>
      </c>
      <c r="K75" s="308"/>
      <c r="L75" s="508">
        <v>12.0</v>
      </c>
      <c r="M75" s="83" t="s">
        <v>4387</v>
      </c>
    </row>
    <row r="76" ht="26.25" customHeight="1">
      <c r="A76" s="951">
        <v>74.0</v>
      </c>
      <c r="B76" s="952" t="s">
        <v>1213</v>
      </c>
      <c r="C76" s="308"/>
      <c r="D76" s="201" t="s">
        <v>4624</v>
      </c>
      <c r="E76" s="644" t="s">
        <v>1240</v>
      </c>
      <c r="F76" s="550" t="s">
        <v>1247</v>
      </c>
      <c r="G76" s="180" t="s">
        <v>1256</v>
      </c>
      <c r="H76" s="572">
        <v>11515.0</v>
      </c>
      <c r="I76" s="603" t="s">
        <v>4766</v>
      </c>
      <c r="J76" s="208" t="s">
        <v>1420</v>
      </c>
      <c r="K76" s="308"/>
      <c r="L76" s="508">
        <v>12.0</v>
      </c>
      <c r="M76" s="83" t="s">
        <v>4387</v>
      </c>
    </row>
    <row r="77" ht="26.25" customHeight="1">
      <c r="A77" s="951">
        <v>75.0</v>
      </c>
      <c r="B77" s="952" t="s">
        <v>1213</v>
      </c>
      <c r="C77" s="308"/>
      <c r="D77" s="201" t="s">
        <v>4624</v>
      </c>
      <c r="E77" s="644" t="s">
        <v>1240</v>
      </c>
      <c r="F77" s="550" t="s">
        <v>1247</v>
      </c>
      <c r="G77" s="180" t="s">
        <v>1256</v>
      </c>
      <c r="H77" s="508">
        <v>11499.0</v>
      </c>
      <c r="I77" s="313" t="s">
        <v>4767</v>
      </c>
      <c r="J77" s="201" t="s">
        <v>4769</v>
      </c>
      <c r="K77" s="508">
        <v>1.0</v>
      </c>
      <c r="L77" s="308"/>
      <c r="M77" s="83" t="s">
        <v>4387</v>
      </c>
    </row>
    <row r="78" ht="26.25" customHeight="1">
      <c r="A78" s="951">
        <v>76.0</v>
      </c>
      <c r="B78" s="952" t="s">
        <v>1213</v>
      </c>
      <c r="C78" s="308"/>
      <c r="D78" s="201" t="s">
        <v>4624</v>
      </c>
      <c r="E78" s="644" t="s">
        <v>1240</v>
      </c>
      <c r="F78" s="550" t="s">
        <v>1247</v>
      </c>
      <c r="G78" s="180" t="s">
        <v>1256</v>
      </c>
      <c r="H78" s="572">
        <v>11654.0</v>
      </c>
      <c r="I78" s="603" t="s">
        <v>4775</v>
      </c>
      <c r="J78" s="208" t="s">
        <v>4776</v>
      </c>
      <c r="K78" s="308"/>
      <c r="L78" s="508">
        <v>12.0</v>
      </c>
      <c r="M78" s="83" t="s">
        <v>4387</v>
      </c>
    </row>
    <row r="79" ht="26.25" customHeight="1">
      <c r="A79" s="951">
        <v>77.0</v>
      </c>
      <c r="B79" s="952" t="s">
        <v>1213</v>
      </c>
      <c r="C79" s="308"/>
      <c r="D79" s="201" t="s">
        <v>4624</v>
      </c>
      <c r="E79" s="644" t="s">
        <v>1240</v>
      </c>
      <c r="F79" s="550" t="s">
        <v>1247</v>
      </c>
      <c r="G79" s="180" t="s">
        <v>1256</v>
      </c>
      <c r="H79" s="508">
        <v>11903.0</v>
      </c>
      <c r="I79" s="313" t="s">
        <v>4777</v>
      </c>
      <c r="J79" s="201" t="s">
        <v>4778</v>
      </c>
      <c r="K79" s="508">
        <v>12.0</v>
      </c>
      <c r="L79" s="308"/>
      <c r="M79" s="83" t="s">
        <v>4387</v>
      </c>
    </row>
    <row r="80" ht="26.25" customHeight="1">
      <c r="A80" s="951">
        <v>78.0</v>
      </c>
      <c r="B80" s="952" t="s">
        <v>1213</v>
      </c>
      <c r="C80" s="308"/>
      <c r="D80" s="201" t="s">
        <v>4624</v>
      </c>
      <c r="E80" s="644" t="s">
        <v>1240</v>
      </c>
      <c r="F80" s="550" t="s">
        <v>1247</v>
      </c>
      <c r="G80" s="180" t="s">
        <v>1256</v>
      </c>
      <c r="H80" s="482" t="s">
        <v>4784</v>
      </c>
      <c r="I80" s="502" t="s">
        <v>4785</v>
      </c>
      <c r="J80" s="208" t="s">
        <v>4786</v>
      </c>
      <c r="K80" s="308"/>
      <c r="L80" s="508">
        <v>12.0</v>
      </c>
      <c r="M80" s="83" t="s">
        <v>4387</v>
      </c>
    </row>
    <row r="81" ht="26.25" customHeight="1">
      <c r="A81" s="951">
        <v>79.0</v>
      </c>
      <c r="B81" s="952" t="s">
        <v>1213</v>
      </c>
      <c r="C81" s="201"/>
      <c r="D81" s="201" t="s">
        <v>4624</v>
      </c>
      <c r="E81" s="644" t="s">
        <v>1240</v>
      </c>
      <c r="F81" s="91" t="s">
        <v>1247</v>
      </c>
      <c r="G81" s="180" t="s">
        <v>1256</v>
      </c>
      <c r="H81" s="1033">
        <v>11972.0</v>
      </c>
      <c r="I81" s="1034" t="s">
        <v>3922</v>
      </c>
      <c r="J81" s="1034" t="s">
        <v>3981</v>
      </c>
      <c r="K81" s="96">
        <v>1.0</v>
      </c>
      <c r="L81" s="508"/>
      <c r="M81" s="83" t="s">
        <v>4387</v>
      </c>
    </row>
    <row r="82" ht="26.25" customHeight="1">
      <c r="A82" s="951">
        <v>80.0</v>
      </c>
      <c r="B82" s="952" t="s">
        <v>1213</v>
      </c>
      <c r="C82" s="201"/>
      <c r="D82" s="201" t="s">
        <v>4624</v>
      </c>
      <c r="E82" s="644" t="s">
        <v>1240</v>
      </c>
      <c r="F82" s="91" t="s">
        <v>1247</v>
      </c>
      <c r="G82" s="180" t="s">
        <v>1256</v>
      </c>
      <c r="H82" s="1035" t="s">
        <v>4795</v>
      </c>
      <c r="I82" s="1036" t="s">
        <v>4796</v>
      </c>
      <c r="J82" s="1037" t="s">
        <v>4796</v>
      </c>
      <c r="K82" s="308"/>
      <c r="L82" s="83">
        <v>12.0</v>
      </c>
      <c r="M82" s="83" t="s">
        <v>4387</v>
      </c>
    </row>
    <row r="83" ht="26.25" customHeight="1">
      <c r="A83" s="951">
        <v>81.0</v>
      </c>
      <c r="B83" s="952" t="s">
        <v>1213</v>
      </c>
      <c r="C83" s="201"/>
      <c r="D83" s="201" t="s">
        <v>4624</v>
      </c>
      <c r="E83" s="644" t="s">
        <v>1240</v>
      </c>
      <c r="F83" s="91" t="s">
        <v>1247</v>
      </c>
      <c r="G83" s="180" t="s">
        <v>1256</v>
      </c>
      <c r="H83" s="737">
        <v>12199.0</v>
      </c>
      <c r="I83" s="1039" t="s">
        <v>4797</v>
      </c>
      <c r="J83" s="1041" t="s">
        <v>4798</v>
      </c>
      <c r="K83" s="96">
        <v>1.0</v>
      </c>
      <c r="L83" s="508"/>
      <c r="M83" s="83" t="s">
        <v>4387</v>
      </c>
    </row>
    <row r="84" ht="26.25" customHeight="1">
      <c r="A84" s="951">
        <v>82.0</v>
      </c>
      <c r="B84" s="952" t="s">
        <v>1213</v>
      </c>
      <c r="C84" s="308"/>
      <c r="D84" s="201" t="s">
        <v>4624</v>
      </c>
      <c r="E84" s="644" t="s">
        <v>1240</v>
      </c>
      <c r="F84" s="91" t="s">
        <v>1247</v>
      </c>
      <c r="G84" s="180" t="s">
        <v>1256</v>
      </c>
      <c r="H84" s="1044" t="s">
        <v>4805</v>
      </c>
      <c r="I84" s="1045" t="s">
        <v>4806</v>
      </c>
      <c r="J84" s="1046" t="s">
        <v>4807</v>
      </c>
      <c r="K84" s="1047"/>
      <c r="L84" s="1048">
        <v>1.0</v>
      </c>
      <c r="M84" s="83" t="s">
        <v>4387</v>
      </c>
    </row>
    <row r="85" ht="26.25" customHeight="1">
      <c r="A85" s="951">
        <v>83.0</v>
      </c>
      <c r="B85" s="952" t="s">
        <v>1213</v>
      </c>
      <c r="C85" s="308"/>
      <c r="D85" s="201" t="s">
        <v>4624</v>
      </c>
      <c r="E85" s="644" t="s">
        <v>1240</v>
      </c>
      <c r="F85" s="91" t="s">
        <v>1247</v>
      </c>
      <c r="G85" s="180" t="s">
        <v>1256</v>
      </c>
      <c r="H85" s="1049" t="s">
        <v>4808</v>
      </c>
      <c r="I85" s="1050" t="s">
        <v>4810</v>
      </c>
      <c r="J85" s="1050" t="s">
        <v>4812</v>
      </c>
      <c r="K85" s="1047"/>
      <c r="L85" s="1048">
        <v>12.0</v>
      </c>
      <c r="M85" s="83" t="s">
        <v>4387</v>
      </c>
    </row>
    <row r="86" ht="26.25" customHeight="1">
      <c r="A86" s="951">
        <v>84.0</v>
      </c>
      <c r="B86" s="952" t="s">
        <v>1213</v>
      </c>
      <c r="C86" s="308"/>
      <c r="D86" s="201" t="s">
        <v>4624</v>
      </c>
      <c r="E86" s="644" t="s">
        <v>1240</v>
      </c>
      <c r="F86" s="91" t="s">
        <v>1247</v>
      </c>
      <c r="G86" s="180" t="s">
        <v>1256</v>
      </c>
      <c r="H86" s="1051" t="s">
        <v>4817</v>
      </c>
      <c r="I86" s="1052" t="s">
        <v>4818</v>
      </c>
      <c r="J86" s="1052" t="s">
        <v>4819</v>
      </c>
      <c r="K86" s="1047"/>
      <c r="L86" s="1048">
        <v>12.0</v>
      </c>
      <c r="M86" s="83" t="s">
        <v>4387</v>
      </c>
    </row>
    <row r="87" ht="26.25" customHeight="1">
      <c r="A87" s="951">
        <v>85.0</v>
      </c>
      <c r="B87" s="952" t="s">
        <v>1213</v>
      </c>
      <c r="C87" s="308"/>
      <c r="D87" s="201" t="s">
        <v>4624</v>
      </c>
      <c r="E87" s="644" t="s">
        <v>1240</v>
      </c>
      <c r="F87" s="91" t="s">
        <v>1247</v>
      </c>
      <c r="G87" s="180" t="s">
        <v>1256</v>
      </c>
      <c r="H87" s="1054" t="s">
        <v>4821</v>
      </c>
      <c r="I87" s="382" t="s">
        <v>4823</v>
      </c>
      <c r="J87" s="393" t="s">
        <v>4825</v>
      </c>
      <c r="K87" s="1047"/>
      <c r="L87" s="1048">
        <v>12.0</v>
      </c>
      <c r="M87" s="83" t="s">
        <v>4387</v>
      </c>
    </row>
    <row r="88" ht="26.25" customHeight="1">
      <c r="A88" s="83">
        <v>86.0</v>
      </c>
      <c r="B88" s="952" t="s">
        <v>1213</v>
      </c>
      <c r="C88" s="308"/>
      <c r="D88" s="201" t="s">
        <v>4624</v>
      </c>
      <c r="E88" s="644" t="s">
        <v>1240</v>
      </c>
      <c r="F88" s="91" t="s">
        <v>1247</v>
      </c>
      <c r="G88" s="180" t="s">
        <v>1256</v>
      </c>
      <c r="H88" s="737" t="s">
        <v>4829</v>
      </c>
      <c r="I88" s="393" t="s">
        <v>4830</v>
      </c>
      <c r="J88" s="393" t="s">
        <v>4831</v>
      </c>
      <c r="K88" s="1047"/>
      <c r="L88" s="1048">
        <v>1.0</v>
      </c>
      <c r="M88" s="83"/>
    </row>
    <row r="89" ht="26.25" customHeight="1">
      <c r="A89" s="83">
        <v>87.0</v>
      </c>
      <c r="B89" s="952" t="s">
        <v>1213</v>
      </c>
      <c r="C89" s="308"/>
      <c r="D89" s="201" t="s">
        <v>4624</v>
      </c>
      <c r="E89" s="644" t="s">
        <v>1240</v>
      </c>
      <c r="F89" s="91" t="s">
        <v>1247</v>
      </c>
      <c r="G89" s="180" t="s">
        <v>1256</v>
      </c>
      <c r="H89" s="1056" t="s">
        <v>4839</v>
      </c>
      <c r="I89" s="396" t="s">
        <v>4840</v>
      </c>
      <c r="J89" s="396" t="s">
        <v>4841</v>
      </c>
      <c r="K89" s="1047"/>
      <c r="L89" s="1048">
        <v>12.0</v>
      </c>
      <c r="M89" s="83"/>
    </row>
    <row r="90" ht="26.25" customHeight="1">
      <c r="A90" s="83">
        <v>88.0</v>
      </c>
      <c r="B90" s="952" t="s">
        <v>1213</v>
      </c>
      <c r="C90" s="308"/>
      <c r="D90" s="201" t="s">
        <v>4624</v>
      </c>
      <c r="E90" s="644" t="s">
        <v>1240</v>
      </c>
      <c r="F90" s="91" t="s">
        <v>1247</v>
      </c>
      <c r="G90" s="180" t="s">
        <v>1256</v>
      </c>
      <c r="H90" s="737" t="s">
        <v>4843</v>
      </c>
      <c r="I90" s="393" t="s">
        <v>4844</v>
      </c>
      <c r="J90" s="393" t="s">
        <v>4845</v>
      </c>
      <c r="K90" s="1047"/>
      <c r="L90" s="1048">
        <v>3.0</v>
      </c>
      <c r="M90" s="83"/>
    </row>
    <row r="91" ht="26.25" customHeight="1">
      <c r="A91" s="83">
        <v>89.0</v>
      </c>
      <c r="B91" s="952" t="s">
        <v>1213</v>
      </c>
      <c r="C91" s="308"/>
      <c r="D91" s="201" t="s">
        <v>4624</v>
      </c>
      <c r="E91" s="644" t="s">
        <v>1240</v>
      </c>
      <c r="F91" s="91" t="s">
        <v>1247</v>
      </c>
      <c r="G91" s="180" t="s">
        <v>1256</v>
      </c>
      <c r="H91" s="1059" t="s">
        <v>4852</v>
      </c>
      <c r="I91" s="1060" t="s">
        <v>4853</v>
      </c>
      <c r="J91" s="1060" t="s">
        <v>4854</v>
      </c>
      <c r="K91" s="1047"/>
      <c r="L91" s="1048">
        <v>6.0</v>
      </c>
      <c r="M91" s="83"/>
    </row>
    <row r="92" ht="26.25" customHeight="1">
      <c r="A92" s="83">
        <v>90.0</v>
      </c>
      <c r="B92" s="952" t="s">
        <v>1213</v>
      </c>
      <c r="C92" s="308"/>
      <c r="D92" s="201" t="s">
        <v>4624</v>
      </c>
      <c r="E92" s="644" t="s">
        <v>1240</v>
      </c>
      <c r="F92" s="91" t="s">
        <v>1247</v>
      </c>
      <c r="G92" s="180" t="s">
        <v>1256</v>
      </c>
      <c r="H92" s="373" t="s">
        <v>4855</v>
      </c>
      <c r="I92" s="396" t="s">
        <v>4856</v>
      </c>
      <c r="J92" s="396" t="s">
        <v>4857</v>
      </c>
      <c r="K92" s="1047"/>
      <c r="L92" s="1048">
        <v>12.0</v>
      </c>
      <c r="M92" s="83"/>
    </row>
  </sheetData>
  <mergeCells count="2">
    <mergeCell ref="H1:J1"/>
    <mergeCell ref="K1:L1"/>
  </mergeCells>
  <dataValidations>
    <dataValidation type="list" allowBlank="1" showErrorMessage="1" sqref="B3:B92">
      <formula1>"FRANCHISE (Jual Brand Usaha),REFERAL (Berlangganan),AFILIASI (Perlengkapan  Ex. Mesin, Rak, Dll)"</formula1>
    </dataValidation>
    <dataValidation type="list" allowBlank="1" showErrorMessage="1" sqref="M3:M92">
      <formula1>"Done "</formula1>
    </dataValidation>
    <dataValidation type="list" allowBlank="1" showErrorMessage="1" sqref="L3:L92">
      <formula1>"1,6,12,3"</formula1>
    </dataValidation>
    <dataValidation type="list" allowBlank="1" showErrorMessage="1" sqref="K3:K92">
      <formula1>"1,12"</formula1>
    </dataValidation>
  </dataValidations>
  <hyperlinks>
    <hyperlink r:id="rId2" ref="E37"/>
    <hyperlink r:id="rId3" ref="E38"/>
    <hyperlink r:id="rId4" ref="E39"/>
    <hyperlink r:id="rId5" ref="E40"/>
    <hyperlink r:id="rId6" ref="E41"/>
    <hyperlink r:id="rId7" ref="E42"/>
    <hyperlink r:id="rId8" ref="E43"/>
    <hyperlink r:id="rId9" ref="E44"/>
    <hyperlink r:id="rId10" ref="E45"/>
    <hyperlink r:id="rId11" ref="E46"/>
    <hyperlink r:id="rId12" ref="E47"/>
    <hyperlink r:id="rId13" ref="E48"/>
    <hyperlink r:id="rId14" ref="E49"/>
    <hyperlink r:id="rId15" ref="E50"/>
    <hyperlink r:id="rId16" ref="E51"/>
    <hyperlink r:id="rId17" ref="E52"/>
    <hyperlink r:id="rId18" ref="E53"/>
    <hyperlink r:id="rId19" ref="E54"/>
    <hyperlink r:id="rId20" ref="E55"/>
    <hyperlink r:id="rId21" ref="E56"/>
    <hyperlink r:id="rId22" ref="E57"/>
    <hyperlink r:id="rId23" ref="E58"/>
    <hyperlink r:id="rId24" ref="E59"/>
    <hyperlink r:id="rId25" ref="E60"/>
    <hyperlink r:id="rId26" ref="E61"/>
    <hyperlink r:id="rId27" ref="E62"/>
    <hyperlink r:id="rId28" ref="E63"/>
    <hyperlink r:id="rId29" ref="E64"/>
    <hyperlink r:id="rId30" ref="E65"/>
    <hyperlink r:id="rId31" ref="E66"/>
    <hyperlink r:id="rId32" ref="E67"/>
    <hyperlink r:id="rId33" ref="E68"/>
    <hyperlink r:id="rId34" ref="E69"/>
    <hyperlink r:id="rId35" ref="E70"/>
    <hyperlink r:id="rId36" ref="E71"/>
    <hyperlink r:id="rId37" ref="E72"/>
    <hyperlink r:id="rId38" ref="E73"/>
    <hyperlink r:id="rId39" ref="E74"/>
    <hyperlink r:id="rId40" ref="E75"/>
    <hyperlink r:id="rId41" ref="E76"/>
    <hyperlink r:id="rId42" ref="E77"/>
    <hyperlink r:id="rId43" ref="E78"/>
    <hyperlink r:id="rId44" ref="E79"/>
    <hyperlink r:id="rId45" ref="E80"/>
    <hyperlink r:id="rId46" ref="E81"/>
    <hyperlink r:id="rId47" ref="E82"/>
    <hyperlink r:id="rId48" ref="E83"/>
    <hyperlink r:id="rId49" ref="E84"/>
    <hyperlink r:id="rId50" ref="E85"/>
    <hyperlink r:id="rId51" ref="E86"/>
    <hyperlink r:id="rId52" ref="E87"/>
    <hyperlink r:id="rId53" ref="E88"/>
    <hyperlink r:id="rId54" ref="E89"/>
    <hyperlink r:id="rId55" ref="E90"/>
    <hyperlink r:id="rId56" ref="E91"/>
    <hyperlink r:id="rId57" ref="E92"/>
  </hyperlinks>
  <drawing r:id="rId58"/>
  <legacyDrawing r:id="rId59"/>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1.0" ySplit="2.0" topLeftCell="L3" activePane="bottomRight" state="frozen"/>
      <selection activeCell="L1" sqref="L1" pane="topRight"/>
      <selection activeCell="A3" sqref="A3" pane="bottomLeft"/>
      <selection activeCell="L3" sqref="L3" pane="bottomRight"/>
    </sheetView>
  </sheetViews>
  <sheetFormatPr customHeight="1" defaultColWidth="12.63" defaultRowHeight="15.75"/>
  <cols>
    <col customWidth="1" min="1" max="1" width="11.75"/>
    <col customWidth="1" min="2" max="2" width="4.25"/>
    <col customWidth="1" min="3" max="4" width="8.13"/>
    <col customWidth="1" min="5" max="5" width="15.75"/>
    <col customWidth="1" min="6" max="6" width="11.88"/>
    <col customWidth="1" min="7" max="7" width="11.75"/>
    <col customWidth="1" min="8" max="8" width="3.88"/>
    <col customWidth="1" min="9" max="9" width="10.5"/>
    <col customWidth="1" min="10" max="10" width="12.5"/>
    <col customWidth="1" min="11" max="11" width="12.88"/>
    <col customWidth="1" min="12" max="12" width="10.13"/>
    <col customWidth="1" min="13" max="13" width="9.38"/>
    <col customWidth="1" min="14" max="31" width="8.25"/>
    <col customWidth="1" min="32" max="34" width="9.75"/>
  </cols>
  <sheetData>
    <row r="1">
      <c r="A1" s="957" t="s">
        <v>12798</v>
      </c>
      <c r="B1" s="960" t="s">
        <v>12804</v>
      </c>
      <c r="C1" s="961" t="s">
        <v>58</v>
      </c>
      <c r="D1" s="962" t="s">
        <v>12799</v>
      </c>
      <c r="E1" s="963" t="s">
        <v>1196</v>
      </c>
      <c r="F1" s="961" t="s">
        <v>12805</v>
      </c>
      <c r="G1" s="964" t="s">
        <v>12801</v>
      </c>
      <c r="H1" s="965" t="s">
        <v>12797</v>
      </c>
      <c r="I1" s="966"/>
      <c r="J1" s="966"/>
      <c r="K1" s="967"/>
      <c r="L1" s="965" t="s">
        <v>4386</v>
      </c>
      <c r="M1" s="967"/>
      <c r="N1" s="968" t="s">
        <v>12806</v>
      </c>
      <c r="O1" s="967"/>
      <c r="P1" s="969"/>
      <c r="Q1" s="969"/>
      <c r="R1" s="969"/>
      <c r="S1" s="969"/>
      <c r="T1" s="968" t="s">
        <v>12807</v>
      </c>
      <c r="U1" s="966"/>
      <c r="V1" s="966"/>
      <c r="W1" s="966"/>
      <c r="X1" s="966"/>
      <c r="Y1" s="966"/>
      <c r="Z1" s="966"/>
      <c r="AA1" s="966"/>
      <c r="AB1" s="970" t="s">
        <v>12808</v>
      </c>
      <c r="AC1" s="966"/>
      <c r="AD1" s="966"/>
      <c r="AE1" s="966"/>
      <c r="AF1" s="971" t="s">
        <v>12809</v>
      </c>
      <c r="AG1" s="966"/>
      <c r="AH1" s="966"/>
    </row>
    <row r="2">
      <c r="A2" s="972"/>
      <c r="B2" s="972"/>
      <c r="C2" s="972"/>
      <c r="D2" s="972"/>
      <c r="E2" s="972"/>
      <c r="F2" s="972"/>
      <c r="G2" s="972"/>
      <c r="H2" s="973" t="s">
        <v>12804</v>
      </c>
      <c r="I2" s="973" t="s">
        <v>58</v>
      </c>
      <c r="J2" s="974" t="s">
        <v>59</v>
      </c>
      <c r="K2" s="975" t="s">
        <v>4370</v>
      </c>
      <c r="L2" s="974" t="s">
        <v>107</v>
      </c>
      <c r="M2" s="974" t="s">
        <v>12431</v>
      </c>
      <c r="N2" s="969">
        <v>11.0</v>
      </c>
      <c r="O2" s="969">
        <v>12.0</v>
      </c>
      <c r="P2" s="969">
        <v>1.0</v>
      </c>
      <c r="Q2" s="969">
        <v>2.0</v>
      </c>
      <c r="R2" s="969">
        <v>3.0</v>
      </c>
      <c r="S2" s="969">
        <v>4.0</v>
      </c>
      <c r="T2" s="969">
        <v>5.0</v>
      </c>
      <c r="U2" s="976">
        <v>6.0</v>
      </c>
      <c r="V2" s="976">
        <v>7.0</v>
      </c>
      <c r="W2" s="976">
        <v>8.0</v>
      </c>
      <c r="X2" s="976">
        <v>9.0</v>
      </c>
      <c r="Y2" s="976">
        <v>10.0</v>
      </c>
      <c r="Z2" s="976">
        <v>11.0</v>
      </c>
      <c r="AA2" s="976">
        <v>12.0</v>
      </c>
      <c r="AB2" s="977">
        <v>1.0</v>
      </c>
      <c r="AC2" s="977">
        <v>2.0</v>
      </c>
      <c r="AD2" s="977">
        <v>3.0</v>
      </c>
      <c r="AE2" s="977">
        <v>4.0</v>
      </c>
      <c r="AF2" s="976" t="s">
        <v>12810</v>
      </c>
      <c r="AG2" s="976" t="s">
        <v>12811</v>
      </c>
      <c r="AH2" s="976" t="s">
        <v>5070</v>
      </c>
    </row>
    <row r="3">
      <c r="A3" s="978" t="s">
        <v>12812</v>
      </c>
      <c r="B3" s="979">
        <v>1.0</v>
      </c>
      <c r="C3" s="980">
        <v>6926.0</v>
      </c>
      <c r="D3" s="981" t="s">
        <v>4375</v>
      </c>
      <c r="E3" s="981" t="s">
        <v>1344</v>
      </c>
      <c r="F3" s="982" t="s">
        <v>1337</v>
      </c>
      <c r="G3" s="983" t="s">
        <v>1342</v>
      </c>
      <c r="H3" s="984">
        <v>1.0</v>
      </c>
      <c r="I3" s="984">
        <v>8068.0</v>
      </c>
      <c r="J3" s="985" t="s">
        <v>3227</v>
      </c>
      <c r="K3" s="986" t="s">
        <v>4378</v>
      </c>
      <c r="L3" s="987" t="s">
        <v>114</v>
      </c>
      <c r="M3" s="987" t="s">
        <v>12813</v>
      </c>
      <c r="N3" s="988"/>
      <c r="O3" s="988"/>
      <c r="P3" s="989">
        <v>150000.0</v>
      </c>
      <c r="Q3" s="989"/>
      <c r="R3" s="989"/>
      <c r="S3" s="989"/>
      <c r="T3" s="989"/>
      <c r="U3" s="989"/>
      <c r="V3" s="989"/>
      <c r="W3" s="989"/>
      <c r="X3" s="989"/>
      <c r="Y3" s="989"/>
      <c r="Z3" s="989"/>
      <c r="AA3" s="989"/>
      <c r="AB3" s="990" t="s">
        <v>12814</v>
      </c>
      <c r="AC3" s="988"/>
      <c r="AD3" s="988"/>
      <c r="AE3" s="988"/>
      <c r="AF3" s="991">
        <v>0.0</v>
      </c>
      <c r="AG3" s="989">
        <v>150000.0</v>
      </c>
      <c r="AH3" s="992">
        <f>sum(AF3:AG3)</f>
        <v>150000</v>
      </c>
    </row>
    <row r="4" ht="7.5" customHeight="1">
      <c r="A4" s="993"/>
      <c r="B4" s="994"/>
      <c r="C4" s="995"/>
      <c r="D4" s="996"/>
      <c r="E4" s="997"/>
      <c r="F4" s="996"/>
      <c r="G4" s="998"/>
      <c r="H4" s="995"/>
      <c r="I4" s="995"/>
      <c r="J4" s="996"/>
      <c r="K4" s="996"/>
      <c r="L4" s="999"/>
      <c r="M4" s="999"/>
      <c r="N4" s="999"/>
      <c r="O4" s="999"/>
      <c r="P4" s="1000"/>
      <c r="Q4" s="1000"/>
      <c r="R4" s="1000"/>
      <c r="S4" s="1000"/>
      <c r="T4" s="1000"/>
      <c r="U4" s="1000"/>
      <c r="V4" s="1000"/>
      <c r="W4" s="1000"/>
      <c r="X4" s="1000"/>
      <c r="Y4" s="1000"/>
      <c r="Z4" s="1000"/>
      <c r="AA4" s="1000"/>
      <c r="AB4" s="1000"/>
      <c r="AC4" s="1000"/>
      <c r="AD4" s="1000"/>
      <c r="AE4" s="1000"/>
      <c r="AF4" s="994"/>
      <c r="AG4" s="994"/>
      <c r="AH4" s="1001"/>
    </row>
    <row r="5">
      <c r="A5" s="1002" t="s">
        <v>1352</v>
      </c>
      <c r="B5" s="979">
        <v>1.0</v>
      </c>
      <c r="C5" s="980">
        <v>1522.0</v>
      </c>
      <c r="D5" s="982" t="s">
        <v>1435</v>
      </c>
      <c r="E5" s="981" t="s">
        <v>1444</v>
      </c>
      <c r="F5" s="982" t="s">
        <v>1436</v>
      </c>
      <c r="G5" s="983" t="s">
        <v>1437</v>
      </c>
      <c r="H5" s="979">
        <v>1.0</v>
      </c>
      <c r="I5" s="979">
        <v>8162.0</v>
      </c>
      <c r="J5" s="1003" t="s">
        <v>3777</v>
      </c>
      <c r="K5" s="986" t="s">
        <v>3778</v>
      </c>
      <c r="L5" s="987" t="s">
        <v>114</v>
      </c>
      <c r="M5" s="987" t="s">
        <v>12813</v>
      </c>
      <c r="N5" s="988"/>
      <c r="O5" s="988"/>
      <c r="P5" s="989">
        <v>150000.0</v>
      </c>
      <c r="Q5" s="989"/>
      <c r="R5" s="989"/>
      <c r="S5" s="989"/>
      <c r="T5" s="989"/>
      <c r="U5" s="989"/>
      <c r="V5" s="989"/>
      <c r="W5" s="989"/>
      <c r="X5" s="989"/>
      <c r="Y5" s="989"/>
      <c r="Z5" s="989"/>
      <c r="AA5" s="989"/>
      <c r="AB5" s="990" t="s">
        <v>12814</v>
      </c>
      <c r="AC5" s="988"/>
      <c r="AD5" s="988"/>
      <c r="AE5" s="988"/>
      <c r="AF5" s="991">
        <v>0.0</v>
      </c>
      <c r="AG5" s="989">
        <v>150000.0</v>
      </c>
      <c r="AH5" s="992">
        <f t="shared" ref="AH5:AH22" si="1">sum(AF5:AG5)</f>
        <v>150000</v>
      </c>
    </row>
    <row r="6">
      <c r="A6" s="1004"/>
      <c r="B6" s="1005">
        <v>2.0</v>
      </c>
      <c r="C6" s="1006">
        <v>6058.0</v>
      </c>
      <c r="D6" s="1007" t="s">
        <v>1451</v>
      </c>
      <c r="E6" s="1008" t="s">
        <v>1455</v>
      </c>
      <c r="F6" s="1007" t="s">
        <v>1452</v>
      </c>
      <c r="G6" s="1009" t="s">
        <v>12815</v>
      </c>
      <c r="H6" s="1010">
        <v>1.0</v>
      </c>
      <c r="I6" s="1010">
        <v>7885.0</v>
      </c>
      <c r="J6" s="1011" t="s">
        <v>4417</v>
      </c>
      <c r="K6" s="985" t="s">
        <v>4419</v>
      </c>
      <c r="L6" s="987" t="s">
        <v>114</v>
      </c>
      <c r="M6" s="987" t="s">
        <v>12816</v>
      </c>
      <c r="N6" s="1012"/>
      <c r="O6" s="1012"/>
      <c r="P6" s="1013">
        <v>75000.0</v>
      </c>
      <c r="Q6" s="1013"/>
      <c r="R6" s="1013"/>
      <c r="S6" s="1013"/>
      <c r="T6" s="1013"/>
      <c r="U6" s="1013"/>
      <c r="V6" s="979" t="s">
        <v>12817</v>
      </c>
      <c r="W6" s="979"/>
      <c r="X6" s="979"/>
      <c r="Y6" s="979"/>
      <c r="Z6" s="979"/>
      <c r="AA6" s="979"/>
      <c r="AB6" s="979"/>
      <c r="AC6" s="979"/>
      <c r="AD6" s="979"/>
      <c r="AE6" s="979"/>
      <c r="AF6" s="991">
        <v>0.0</v>
      </c>
      <c r="AG6" s="1013">
        <v>75000.0</v>
      </c>
      <c r="AH6" s="992">
        <f t="shared" si="1"/>
        <v>75000</v>
      </c>
    </row>
    <row r="7">
      <c r="A7" s="1004"/>
      <c r="B7" s="972"/>
      <c r="C7" s="972"/>
      <c r="D7" s="972"/>
      <c r="E7" s="972"/>
      <c r="F7" s="972"/>
      <c r="G7" s="972"/>
      <c r="H7" s="979">
        <v>2.0</v>
      </c>
      <c r="I7" s="1010"/>
      <c r="J7" s="1011" t="s">
        <v>12818</v>
      </c>
      <c r="K7" s="1015" t="s">
        <v>12819</v>
      </c>
      <c r="L7" s="987"/>
      <c r="M7" s="987"/>
      <c r="N7" s="1012"/>
      <c r="O7" s="1012"/>
      <c r="P7" s="1012"/>
      <c r="Q7" s="1012"/>
      <c r="R7" s="1012"/>
      <c r="S7" s="1012"/>
      <c r="T7" s="1012"/>
      <c r="U7" s="1012"/>
      <c r="V7" s="1001"/>
      <c r="W7" s="979"/>
      <c r="X7" s="979"/>
      <c r="Y7" s="979"/>
      <c r="Z7" s="979"/>
      <c r="AA7" s="979"/>
      <c r="AB7" s="979"/>
      <c r="AC7" s="979"/>
      <c r="AD7" s="979"/>
      <c r="AE7" s="979"/>
      <c r="AF7" s="1016">
        <f>sum(P7:AA7)</f>
        <v>0</v>
      </c>
      <c r="AG7" s="1017">
        <v>0.0</v>
      </c>
      <c r="AH7" s="992">
        <f t="shared" si="1"/>
        <v>0</v>
      </c>
    </row>
    <row r="8">
      <c r="A8" s="1004"/>
      <c r="B8" s="979">
        <v>3.0</v>
      </c>
      <c r="C8" s="980">
        <v>7479.0</v>
      </c>
      <c r="D8" s="981" t="s">
        <v>4421</v>
      </c>
      <c r="E8" s="981" t="s">
        <v>1394</v>
      </c>
      <c r="F8" s="981" t="s">
        <v>1392</v>
      </c>
      <c r="G8" s="1018" t="s">
        <v>1393</v>
      </c>
      <c r="H8" s="979">
        <v>1.0</v>
      </c>
      <c r="I8" s="979">
        <v>8761.0</v>
      </c>
      <c r="J8" s="1003" t="s">
        <v>4423</v>
      </c>
      <c r="K8" s="1019" t="s">
        <v>4425</v>
      </c>
      <c r="L8" s="979" t="s">
        <v>12820</v>
      </c>
      <c r="M8" s="1020"/>
      <c r="N8" s="1021"/>
      <c r="O8" s="1021"/>
      <c r="P8" s="1021"/>
      <c r="Q8" s="1021"/>
      <c r="R8" s="1021"/>
      <c r="S8" s="1022">
        <v>8333.0</v>
      </c>
      <c r="T8" s="1022">
        <v>8333.0</v>
      </c>
      <c r="U8" s="1022">
        <v>8333.0</v>
      </c>
      <c r="V8" s="1022">
        <v>8333.0</v>
      </c>
      <c r="W8" s="1022">
        <v>8333.0</v>
      </c>
      <c r="X8" s="1022">
        <v>8333.0</v>
      </c>
      <c r="Y8" s="1022">
        <v>8333.0</v>
      </c>
      <c r="Z8" s="1022">
        <v>8333.0</v>
      </c>
      <c r="AA8" s="1022">
        <v>8333.0</v>
      </c>
      <c r="AB8" s="1022">
        <v>8333.0</v>
      </c>
      <c r="AC8" s="1022">
        <v>8333.0</v>
      </c>
      <c r="AD8" s="1022">
        <v>8333.0</v>
      </c>
      <c r="AE8" s="990" t="s">
        <v>12814</v>
      </c>
      <c r="AF8" s="1016">
        <f>sum(S8:AD8)</f>
        <v>99996</v>
      </c>
      <c r="AG8" s="1017">
        <v>0.0</v>
      </c>
      <c r="AH8" s="992">
        <f t="shared" si="1"/>
        <v>99996</v>
      </c>
    </row>
    <row r="9">
      <c r="A9" s="1004"/>
      <c r="B9" s="1023">
        <v>4.0</v>
      </c>
      <c r="C9" s="1024">
        <v>4723.0</v>
      </c>
      <c r="D9" s="1025" t="s">
        <v>1373</v>
      </c>
      <c r="E9" s="1008" t="s">
        <v>1376</v>
      </c>
      <c r="F9" s="1008" t="s">
        <v>4430</v>
      </c>
      <c r="G9" s="1026" t="s">
        <v>1375</v>
      </c>
      <c r="H9" s="979">
        <v>1.0</v>
      </c>
      <c r="I9" s="979">
        <v>9322.0</v>
      </c>
      <c r="J9" s="1003" t="s">
        <v>4432</v>
      </c>
      <c r="K9" s="1019" t="s">
        <v>4433</v>
      </c>
      <c r="L9" s="1003" t="s">
        <v>12813</v>
      </c>
      <c r="M9" s="1003"/>
      <c r="N9" s="1012"/>
      <c r="O9" s="1012"/>
      <c r="P9" s="1012"/>
      <c r="Q9" s="1012"/>
      <c r="R9" s="1012"/>
      <c r="S9" s="1022"/>
      <c r="T9" s="1022"/>
      <c r="U9" s="1027">
        <v>100000.0</v>
      </c>
      <c r="V9" s="1028"/>
      <c r="W9" s="1028"/>
      <c r="X9" s="1028"/>
      <c r="Y9" s="1028"/>
      <c r="Z9" s="1028"/>
      <c r="AA9" s="1028"/>
      <c r="AB9" s="1028"/>
      <c r="AC9" s="1028"/>
      <c r="AD9" s="1028"/>
      <c r="AE9" s="1028"/>
      <c r="AF9" s="991">
        <v>0.0</v>
      </c>
      <c r="AG9" s="1027">
        <v>100000.0</v>
      </c>
      <c r="AH9" s="992">
        <f t="shared" si="1"/>
        <v>100000</v>
      </c>
    </row>
    <row r="10">
      <c r="A10" s="1004"/>
      <c r="B10" s="1004"/>
      <c r="C10" s="1004"/>
      <c r="D10" s="1004"/>
      <c r="E10" s="1004"/>
      <c r="F10" s="1004"/>
      <c r="G10" s="1004"/>
      <c r="H10" s="979">
        <v>2.0</v>
      </c>
      <c r="I10" s="980">
        <v>7479.0</v>
      </c>
      <c r="J10" s="1003" t="s">
        <v>4421</v>
      </c>
      <c r="K10" s="1019" t="s">
        <v>1392</v>
      </c>
      <c r="L10" s="1003"/>
      <c r="M10" s="1003" t="s">
        <v>12820</v>
      </c>
      <c r="N10" s="1029">
        <v>12500.0</v>
      </c>
      <c r="O10" s="1029">
        <v>12500.0</v>
      </c>
      <c r="P10" s="1029">
        <v>12500.0</v>
      </c>
      <c r="Q10" s="1029">
        <v>12500.0</v>
      </c>
      <c r="R10" s="1029">
        <v>12500.0</v>
      </c>
      <c r="S10" s="1029">
        <v>12500.0</v>
      </c>
      <c r="T10" s="1029">
        <v>12500.0</v>
      </c>
      <c r="U10" s="1030">
        <v>12500.0</v>
      </c>
      <c r="V10" s="1030">
        <v>12500.0</v>
      </c>
      <c r="W10" s="1030">
        <v>12500.0</v>
      </c>
      <c r="X10" s="1030">
        <v>12500.0</v>
      </c>
      <c r="Y10" s="1030">
        <v>12500.0</v>
      </c>
      <c r="Z10" s="990" t="s">
        <v>12814</v>
      </c>
      <c r="AA10" s="987"/>
      <c r="AB10" s="987"/>
      <c r="AC10" s="987"/>
      <c r="AD10" s="987"/>
      <c r="AE10" s="987"/>
      <c r="AF10" s="1031">
        <f>sum(U10:Y10)</f>
        <v>62500</v>
      </c>
      <c r="AG10" s="1032">
        <f t="shared" ref="AG10:AG11" si="2">sum(N10:T10)</f>
        <v>87500</v>
      </c>
      <c r="AH10" s="992">
        <f t="shared" si="1"/>
        <v>150000</v>
      </c>
    </row>
    <row r="11">
      <c r="A11" s="1004"/>
      <c r="B11" s="1004"/>
      <c r="C11" s="1004"/>
      <c r="D11" s="1004"/>
      <c r="E11" s="1004"/>
      <c r="F11" s="1004"/>
      <c r="G11" s="1004"/>
      <c r="H11" s="979">
        <v>3.0</v>
      </c>
      <c r="I11" s="979">
        <v>8763.0</v>
      </c>
      <c r="J11" s="1003" t="s">
        <v>4440</v>
      </c>
      <c r="K11" s="981" t="s">
        <v>4442</v>
      </c>
      <c r="L11" s="1003" t="s">
        <v>12820</v>
      </c>
      <c r="M11" s="1003"/>
      <c r="N11" s="1012"/>
      <c r="O11" s="1012"/>
      <c r="P11" s="1012"/>
      <c r="Q11" s="1012"/>
      <c r="R11" s="1012"/>
      <c r="S11" s="1029">
        <v>8333.0</v>
      </c>
      <c r="T11" s="1029">
        <v>8333.0</v>
      </c>
      <c r="U11" s="1030">
        <v>8333.0</v>
      </c>
      <c r="V11" s="1030">
        <v>8333.0</v>
      </c>
      <c r="W11" s="1030">
        <v>8333.0</v>
      </c>
      <c r="X11" s="1030">
        <v>8333.0</v>
      </c>
      <c r="Y11" s="1030">
        <v>8333.0</v>
      </c>
      <c r="Z11" s="1030">
        <v>8333.0</v>
      </c>
      <c r="AA11" s="1030">
        <v>8333.0</v>
      </c>
      <c r="AB11" s="1030">
        <v>8333.0</v>
      </c>
      <c r="AC11" s="1030">
        <v>8333.0</v>
      </c>
      <c r="AD11" s="1030">
        <v>8333.0</v>
      </c>
      <c r="AE11" s="990" t="s">
        <v>12814</v>
      </c>
      <c r="AF11" s="1038">
        <f>sum(U11:AD11)</f>
        <v>83330</v>
      </c>
      <c r="AG11" s="1040">
        <f t="shared" si="2"/>
        <v>16666</v>
      </c>
      <c r="AH11" s="992">
        <f t="shared" si="1"/>
        <v>99996</v>
      </c>
    </row>
    <row r="12">
      <c r="A12" s="1004"/>
      <c r="B12" s="1004"/>
      <c r="C12" s="1004"/>
      <c r="D12" s="1004"/>
      <c r="E12" s="1004"/>
      <c r="F12" s="1004"/>
      <c r="G12" s="1004"/>
      <c r="H12" s="979">
        <v>4.0</v>
      </c>
      <c r="I12" s="1042">
        <v>9805.0</v>
      </c>
      <c r="J12" s="1043" t="s">
        <v>4447</v>
      </c>
      <c r="K12" s="981" t="s">
        <v>4448</v>
      </c>
      <c r="L12" s="1003" t="s">
        <v>12820</v>
      </c>
      <c r="M12" s="1003"/>
      <c r="N12" s="1012"/>
      <c r="O12" s="1012"/>
      <c r="P12" s="1012"/>
      <c r="Q12" s="1012"/>
      <c r="R12" s="1012"/>
      <c r="S12" s="1022"/>
      <c r="T12" s="1022"/>
      <c r="U12" s="1030"/>
      <c r="V12" s="1030"/>
      <c r="W12" s="1030">
        <v>8333.0</v>
      </c>
      <c r="X12" s="1030">
        <v>8333.0</v>
      </c>
      <c r="Y12" s="1030">
        <v>8333.0</v>
      </c>
      <c r="Z12" s="1030">
        <v>8333.0</v>
      </c>
      <c r="AA12" s="1030">
        <v>8333.0</v>
      </c>
      <c r="AB12" s="1030">
        <v>8333.0</v>
      </c>
      <c r="AC12" s="1030">
        <v>8333.0</v>
      </c>
      <c r="AD12" s="1030">
        <v>8333.0</v>
      </c>
      <c r="AE12" s="1030"/>
      <c r="AF12" s="1031">
        <f>sum(W12:AD12)</f>
        <v>66664</v>
      </c>
      <c r="AG12" s="1053"/>
      <c r="AH12" s="992">
        <f t="shared" si="1"/>
        <v>66664</v>
      </c>
    </row>
    <row r="13">
      <c r="A13" s="1004"/>
      <c r="B13" s="972"/>
      <c r="C13" s="972"/>
      <c r="D13" s="972"/>
      <c r="E13" s="972"/>
      <c r="F13" s="972"/>
      <c r="G13" s="972"/>
      <c r="H13" s="979">
        <v>5.0</v>
      </c>
      <c r="I13" s="979">
        <v>10049.0</v>
      </c>
      <c r="J13" s="1003" t="s">
        <v>4450</v>
      </c>
      <c r="K13" s="1055" t="s">
        <v>4452</v>
      </c>
      <c r="L13" s="1003" t="s">
        <v>12820</v>
      </c>
      <c r="M13" s="1003"/>
      <c r="N13" s="1012"/>
      <c r="O13" s="1012"/>
      <c r="P13" s="1012"/>
      <c r="Q13" s="1012"/>
      <c r="R13" s="1012"/>
      <c r="S13" s="1022"/>
      <c r="T13" s="1022"/>
      <c r="U13" s="1030"/>
      <c r="V13" s="1030"/>
      <c r="W13" s="1030"/>
      <c r="X13" s="1030"/>
      <c r="Y13" s="1030">
        <v>8333.0</v>
      </c>
      <c r="Z13" s="1030">
        <v>8333.0</v>
      </c>
      <c r="AA13" s="1030">
        <v>8333.0</v>
      </c>
      <c r="AB13" s="1030">
        <v>8333.0</v>
      </c>
      <c r="AC13" s="1030">
        <v>66664.0</v>
      </c>
      <c r="AD13" s="990" t="s">
        <v>12814</v>
      </c>
      <c r="AE13" s="1030"/>
      <c r="AF13" s="1038">
        <f>sum(Y13:AC13)</f>
        <v>99996</v>
      </c>
      <c r="AG13" s="1053"/>
      <c r="AH13" s="992">
        <f t="shared" si="1"/>
        <v>99996</v>
      </c>
    </row>
    <row r="14">
      <c r="A14" s="1004"/>
      <c r="B14" s="979">
        <v>5.0</v>
      </c>
      <c r="C14" s="980">
        <v>7251.0</v>
      </c>
      <c r="D14" s="981" t="s">
        <v>1466</v>
      </c>
      <c r="E14" s="981" t="s">
        <v>1471</v>
      </c>
      <c r="F14" s="981" t="s">
        <v>4468</v>
      </c>
      <c r="G14" s="1018" t="s">
        <v>1468</v>
      </c>
      <c r="H14" s="979">
        <v>1.0</v>
      </c>
      <c r="I14" s="979">
        <v>9441.0</v>
      </c>
      <c r="J14" s="1003" t="s">
        <v>1485</v>
      </c>
      <c r="K14" s="981" t="s">
        <v>1486</v>
      </c>
      <c r="L14" s="1057" t="s">
        <v>12813</v>
      </c>
      <c r="M14" s="1020"/>
      <c r="N14" s="1058"/>
      <c r="O14" s="1058"/>
      <c r="P14" s="1058"/>
      <c r="Q14" s="1058"/>
      <c r="R14" s="1058"/>
      <c r="S14" s="1058"/>
      <c r="T14" s="1058"/>
      <c r="U14" s="1027">
        <v>100000.0</v>
      </c>
      <c r="V14" s="1028"/>
      <c r="W14" s="1028"/>
      <c r="X14" s="1028"/>
      <c r="Y14" s="1028"/>
      <c r="Z14" s="1028"/>
      <c r="AA14" s="1028"/>
      <c r="AB14" s="1028"/>
      <c r="AC14" s="1028"/>
      <c r="AD14" s="1028"/>
      <c r="AE14" s="1028"/>
      <c r="AF14" s="991">
        <v>0.0</v>
      </c>
      <c r="AG14" s="1027">
        <v>100000.0</v>
      </c>
      <c r="AH14" s="992">
        <f t="shared" si="1"/>
        <v>100000</v>
      </c>
    </row>
    <row r="15">
      <c r="A15" s="1004"/>
      <c r="B15" s="1005">
        <v>6.0</v>
      </c>
      <c r="C15" s="1006">
        <v>4181.0</v>
      </c>
      <c r="D15" s="1008" t="s">
        <v>1354</v>
      </c>
      <c r="E15" s="1008" t="s">
        <v>1364</v>
      </c>
      <c r="F15" s="1008" t="s">
        <v>1355</v>
      </c>
      <c r="G15" s="1026" t="s">
        <v>1356</v>
      </c>
      <c r="H15" s="1005">
        <v>1.0</v>
      </c>
      <c r="I15" s="1005">
        <v>9665.0</v>
      </c>
      <c r="J15" s="1061" t="s">
        <v>4476</v>
      </c>
      <c r="K15" s="1008" t="s">
        <v>4477</v>
      </c>
      <c r="L15" s="979" t="s">
        <v>12813</v>
      </c>
      <c r="M15" s="1020"/>
      <c r="N15" s="1058"/>
      <c r="O15" s="1058"/>
      <c r="P15" s="1058"/>
      <c r="Q15" s="1058"/>
      <c r="R15" s="1058"/>
      <c r="S15" s="1058"/>
      <c r="T15" s="1058"/>
      <c r="U15" s="987"/>
      <c r="V15" s="1027">
        <v>100000.0</v>
      </c>
      <c r="W15" s="1028"/>
      <c r="X15" s="1028"/>
      <c r="Y15" s="1028"/>
      <c r="Z15" s="1028"/>
      <c r="AA15" s="1028"/>
      <c r="AB15" s="1028"/>
      <c r="AC15" s="1028"/>
      <c r="AD15" s="1028"/>
      <c r="AE15" s="1028"/>
      <c r="AF15" s="1062">
        <v>0.0</v>
      </c>
      <c r="AG15" s="1027">
        <v>100000.0</v>
      </c>
      <c r="AH15" s="992">
        <f t="shared" si="1"/>
        <v>100000</v>
      </c>
    </row>
    <row r="16">
      <c r="A16" s="1004"/>
      <c r="B16" s="1004"/>
      <c r="C16" s="1004"/>
      <c r="D16" s="1004"/>
      <c r="E16" s="1004"/>
      <c r="F16" s="1004"/>
      <c r="G16" s="1004"/>
      <c r="H16" s="979">
        <v>2.0</v>
      </c>
      <c r="I16" s="979">
        <v>10250.0</v>
      </c>
      <c r="J16" s="1003" t="s">
        <v>4479</v>
      </c>
      <c r="K16" s="1063" t="s">
        <v>4480</v>
      </c>
      <c r="L16" s="979" t="s">
        <v>12813</v>
      </c>
      <c r="M16" s="1020"/>
      <c r="N16" s="1058"/>
      <c r="O16" s="1058"/>
      <c r="P16" s="1058"/>
      <c r="Q16" s="1058"/>
      <c r="R16" s="1058"/>
      <c r="S16" s="1058"/>
      <c r="T16" s="1058"/>
      <c r="U16" s="987"/>
      <c r="V16" s="1030"/>
      <c r="W16" s="1064"/>
      <c r="X16" s="1027">
        <v>100000.0</v>
      </c>
      <c r="Y16" s="1028"/>
      <c r="Z16" s="1028"/>
      <c r="AA16" s="1028"/>
      <c r="AB16" s="1028"/>
      <c r="AC16" s="1028"/>
      <c r="AD16" s="1028"/>
      <c r="AE16" s="1028"/>
      <c r="AF16" s="1062">
        <v>0.0</v>
      </c>
      <c r="AG16" s="1027">
        <v>100000.0</v>
      </c>
      <c r="AH16" s="992">
        <f t="shared" si="1"/>
        <v>100000</v>
      </c>
    </row>
    <row r="17">
      <c r="A17" s="1004"/>
      <c r="B17" s="1004"/>
      <c r="C17" s="1004"/>
      <c r="D17" s="1004"/>
      <c r="E17" s="1004"/>
      <c r="F17" s="1004"/>
      <c r="G17" s="1004"/>
      <c r="H17" s="1005">
        <v>3.0</v>
      </c>
      <c r="I17" s="1005">
        <v>10237.0</v>
      </c>
      <c r="J17" s="1003" t="s">
        <v>4488</v>
      </c>
      <c r="K17" s="1063" t="s">
        <v>4489</v>
      </c>
      <c r="L17" s="979" t="s">
        <v>12813</v>
      </c>
      <c r="M17" s="1020"/>
      <c r="N17" s="1058"/>
      <c r="O17" s="1058"/>
      <c r="P17" s="1058"/>
      <c r="Q17" s="1058"/>
      <c r="R17" s="1058"/>
      <c r="S17" s="1058"/>
      <c r="T17" s="1058"/>
      <c r="U17" s="987"/>
      <c r="V17" s="1030"/>
      <c r="W17" s="1064"/>
      <c r="X17" s="1027">
        <v>100000.0</v>
      </c>
      <c r="Y17" s="1028"/>
      <c r="Z17" s="1028"/>
      <c r="AA17" s="1028"/>
      <c r="AB17" s="1028"/>
      <c r="AC17" s="1028"/>
      <c r="AD17" s="1028"/>
      <c r="AE17" s="1028"/>
      <c r="AF17" s="1062">
        <v>0.0</v>
      </c>
      <c r="AG17" s="1027">
        <v>100000.0</v>
      </c>
      <c r="AH17" s="992">
        <f t="shared" si="1"/>
        <v>100000</v>
      </c>
    </row>
    <row r="18">
      <c r="A18" s="1004"/>
      <c r="B18" s="1004"/>
      <c r="C18" s="1004"/>
      <c r="D18" s="1004"/>
      <c r="E18" s="1004"/>
      <c r="F18" s="1004"/>
      <c r="G18" s="1004"/>
      <c r="H18" s="979">
        <v>4.0</v>
      </c>
      <c r="I18" s="1042">
        <v>11384.0</v>
      </c>
      <c r="J18" s="1019" t="s">
        <v>4490</v>
      </c>
      <c r="K18" s="1011" t="s">
        <v>4491</v>
      </c>
      <c r="L18" s="979"/>
      <c r="M18" s="1003" t="s">
        <v>12820</v>
      </c>
      <c r="N18" s="1058"/>
      <c r="O18" s="1058"/>
      <c r="P18" s="1058"/>
      <c r="Q18" s="1058"/>
      <c r="R18" s="1058"/>
      <c r="S18" s="1058"/>
      <c r="T18" s="1058"/>
      <c r="U18" s="987"/>
      <c r="V18" s="1030"/>
      <c r="W18" s="1064"/>
      <c r="X18" s="1030"/>
      <c r="Y18" s="1064"/>
      <c r="Z18" s="1064"/>
      <c r="AA18" s="1064"/>
      <c r="AB18" s="1064"/>
      <c r="AC18" s="1027">
        <v>12500.0</v>
      </c>
      <c r="AD18" s="1030">
        <v>12500.0</v>
      </c>
      <c r="AE18" s="1030"/>
      <c r="AF18" s="1038">
        <f>sum(AD18)</f>
        <v>12500</v>
      </c>
      <c r="AG18" s="1068">
        <f>sum(AC18)</f>
        <v>12500</v>
      </c>
      <c r="AH18" s="992">
        <f t="shared" si="1"/>
        <v>25000</v>
      </c>
    </row>
    <row r="19">
      <c r="A19" s="1004"/>
      <c r="B19" s="1004"/>
      <c r="C19" s="1004"/>
      <c r="D19" s="1004"/>
      <c r="E19" s="1004"/>
      <c r="F19" s="1004"/>
      <c r="G19" s="1004"/>
      <c r="H19" s="979">
        <v>5.0</v>
      </c>
      <c r="I19" s="1042">
        <v>11517.0</v>
      </c>
      <c r="J19" s="1070" t="s">
        <v>3188</v>
      </c>
      <c r="K19" s="1003" t="s">
        <v>4498</v>
      </c>
      <c r="L19" s="979" t="s">
        <v>12813</v>
      </c>
      <c r="M19" s="1020"/>
      <c r="N19" s="1058"/>
      <c r="O19" s="1058"/>
      <c r="P19" s="1058"/>
      <c r="Q19" s="1058"/>
      <c r="R19" s="1058"/>
      <c r="S19" s="1058"/>
      <c r="T19" s="1058"/>
      <c r="U19" s="987"/>
      <c r="V19" s="1030"/>
      <c r="W19" s="1064"/>
      <c r="X19" s="1030"/>
      <c r="Y19" s="1064"/>
      <c r="Z19" s="1064"/>
      <c r="AA19" s="1064"/>
      <c r="AB19" s="1064"/>
      <c r="AC19" s="1030"/>
      <c r="AD19" s="1027">
        <v>100000.0</v>
      </c>
      <c r="AE19" s="1027"/>
      <c r="AF19" s="1073">
        <v>0.0</v>
      </c>
      <c r="AG19" s="1068">
        <f t="shared" ref="AG19:AG20" si="3">sum(AD19)</f>
        <v>100000</v>
      </c>
      <c r="AH19" s="992">
        <f t="shared" si="1"/>
        <v>100000</v>
      </c>
    </row>
    <row r="20">
      <c r="A20" s="1004"/>
      <c r="B20" s="972"/>
      <c r="C20" s="972"/>
      <c r="D20" s="972"/>
      <c r="E20" s="972"/>
      <c r="F20" s="972"/>
      <c r="G20" s="972"/>
      <c r="H20" s="979">
        <v>6.0</v>
      </c>
      <c r="I20" s="1075">
        <v>11741.0</v>
      </c>
      <c r="J20" s="1076" t="s">
        <v>4500</v>
      </c>
      <c r="K20" s="1077" t="s">
        <v>4501</v>
      </c>
      <c r="L20" s="979" t="s">
        <v>12813</v>
      </c>
      <c r="M20" s="1020"/>
      <c r="N20" s="1058"/>
      <c r="O20" s="1058"/>
      <c r="P20" s="1058"/>
      <c r="Q20" s="1058"/>
      <c r="R20" s="1058"/>
      <c r="S20" s="1058"/>
      <c r="T20" s="1058"/>
      <c r="U20" s="987"/>
      <c r="V20" s="1030"/>
      <c r="W20" s="1064"/>
      <c r="X20" s="1030"/>
      <c r="Y20" s="1064"/>
      <c r="Z20" s="1064"/>
      <c r="AA20" s="1064"/>
      <c r="AB20" s="1064"/>
      <c r="AC20" s="1084"/>
      <c r="AD20" s="1027">
        <v>100000.0</v>
      </c>
      <c r="AE20" s="1027"/>
      <c r="AF20" s="1073">
        <v>0.0</v>
      </c>
      <c r="AG20" s="1068">
        <f t="shared" si="3"/>
        <v>100000</v>
      </c>
      <c r="AH20" s="992">
        <f t="shared" si="1"/>
        <v>100000</v>
      </c>
    </row>
    <row r="21">
      <c r="A21" s="1004"/>
      <c r="B21" s="1005">
        <v>7.0</v>
      </c>
      <c r="C21" s="1006">
        <v>7801.0</v>
      </c>
      <c r="D21" s="1008" t="s">
        <v>4522</v>
      </c>
      <c r="E21" s="1008" t="s">
        <v>1412</v>
      </c>
      <c r="F21" s="1008" t="s">
        <v>1409</v>
      </c>
      <c r="G21" s="1026" t="s">
        <v>1410</v>
      </c>
      <c r="H21" s="1090">
        <v>1.0</v>
      </c>
      <c r="I21" s="979">
        <v>10406.0</v>
      </c>
      <c r="J21" s="1003" t="s">
        <v>2107</v>
      </c>
      <c r="K21" s="1091" t="s">
        <v>1613</v>
      </c>
      <c r="L21" s="987"/>
      <c r="M21" s="1003" t="s">
        <v>12820</v>
      </c>
      <c r="N21" s="1058"/>
      <c r="O21" s="1058"/>
      <c r="P21" s="1058"/>
      <c r="Q21" s="1058"/>
      <c r="R21" s="1058"/>
      <c r="S21" s="1058"/>
      <c r="T21" s="1058"/>
      <c r="U21" s="987"/>
      <c r="V21" s="987"/>
      <c r="W21" s="987"/>
      <c r="X21" s="987"/>
      <c r="Y21" s="1027">
        <v>12500.0</v>
      </c>
      <c r="Z21" s="1030">
        <v>12500.0</v>
      </c>
      <c r="AA21" s="1030">
        <v>12500.0</v>
      </c>
      <c r="AB21" s="1030">
        <v>112500.0</v>
      </c>
      <c r="AC21" s="990" t="s">
        <v>12814</v>
      </c>
      <c r="AD21" s="824"/>
      <c r="AE21" s="824"/>
      <c r="AF21" s="1038">
        <f>sum(Z21:AB21)</f>
        <v>137500</v>
      </c>
      <c r="AG21" s="1027">
        <v>12500.0</v>
      </c>
      <c r="AH21" s="992">
        <f t="shared" si="1"/>
        <v>150000</v>
      </c>
    </row>
    <row r="22">
      <c r="A22" s="1004"/>
      <c r="B22" s="972"/>
      <c r="C22" s="972"/>
      <c r="D22" s="972"/>
      <c r="E22" s="972"/>
      <c r="F22" s="972"/>
      <c r="G22" s="972"/>
      <c r="H22" s="1090">
        <v>2.0</v>
      </c>
      <c r="I22" s="979">
        <v>10463.0</v>
      </c>
      <c r="J22" s="1003" t="s">
        <v>1019</v>
      </c>
      <c r="K22" s="1091" t="s">
        <v>1613</v>
      </c>
      <c r="L22" s="979" t="s">
        <v>12813</v>
      </c>
      <c r="M22" s="1003"/>
      <c r="N22" s="1058"/>
      <c r="O22" s="1058"/>
      <c r="P22" s="1058"/>
      <c r="Q22" s="1058"/>
      <c r="R22" s="1058"/>
      <c r="S22" s="1058"/>
      <c r="T22" s="1058"/>
      <c r="U22" s="987"/>
      <c r="V22" s="987"/>
      <c r="W22" s="987"/>
      <c r="X22" s="987"/>
      <c r="Y22" s="1030"/>
      <c r="Z22" s="1027">
        <v>100000.0</v>
      </c>
      <c r="AA22" s="1028"/>
      <c r="AB22" s="1028"/>
      <c r="AC22" s="1028"/>
      <c r="AD22" s="1028"/>
      <c r="AE22" s="1028"/>
      <c r="AF22" s="1100"/>
      <c r="AG22" s="1027">
        <v>100000.0</v>
      </c>
      <c r="AH22" s="992">
        <f t="shared" si="1"/>
        <v>100000</v>
      </c>
    </row>
    <row r="23">
      <c r="A23" s="1004"/>
      <c r="B23" s="979">
        <v>8.0</v>
      </c>
      <c r="C23" s="980">
        <v>7934.0</v>
      </c>
      <c r="D23" s="981" t="s">
        <v>12823</v>
      </c>
      <c r="E23" s="981" t="s">
        <v>12824</v>
      </c>
      <c r="F23" s="981" t="s">
        <v>12825</v>
      </c>
      <c r="G23" s="1018" t="s">
        <v>12826</v>
      </c>
      <c r="H23" s="1101">
        <v>1.0</v>
      </c>
      <c r="I23" s="1101"/>
      <c r="J23" s="1077" t="s">
        <v>12827</v>
      </c>
      <c r="K23" s="1102"/>
      <c r="L23" s="987"/>
      <c r="M23" s="1020"/>
      <c r="N23" s="1058"/>
      <c r="O23" s="1058"/>
      <c r="P23" s="1058"/>
      <c r="Q23" s="1058"/>
      <c r="R23" s="1058"/>
      <c r="S23" s="1058"/>
      <c r="T23" s="1058"/>
      <c r="U23" s="987"/>
      <c r="V23" s="987"/>
      <c r="W23" s="987"/>
      <c r="X23" s="987"/>
      <c r="Y23" s="987"/>
      <c r="Z23" s="987"/>
      <c r="AA23" s="987"/>
      <c r="AB23" s="987"/>
      <c r="AC23" s="987"/>
      <c r="AD23" s="987"/>
      <c r="AE23" s="987"/>
      <c r="AF23" s="991"/>
      <c r="AG23" s="1106"/>
      <c r="AH23" s="1107"/>
    </row>
    <row r="24">
      <c r="A24" s="972"/>
      <c r="B24" s="979">
        <v>9.0</v>
      </c>
      <c r="C24" s="980">
        <v>2348.0</v>
      </c>
      <c r="D24" s="981" t="s">
        <v>12829</v>
      </c>
      <c r="E24" s="981" t="s">
        <v>12830</v>
      </c>
      <c r="F24" s="981" t="s">
        <v>12831</v>
      </c>
      <c r="G24" s="1018" t="s">
        <v>12832</v>
      </c>
      <c r="H24" s="979">
        <v>1.0</v>
      </c>
      <c r="I24" s="979">
        <v>9419.0</v>
      </c>
      <c r="J24" s="1003" t="s">
        <v>12833</v>
      </c>
      <c r="K24" s="981" t="s">
        <v>12834</v>
      </c>
      <c r="L24" s="987"/>
      <c r="M24" s="1020"/>
      <c r="N24" s="1058"/>
      <c r="O24" s="1058"/>
      <c r="P24" s="1058"/>
      <c r="Q24" s="1058"/>
      <c r="R24" s="1058"/>
      <c r="S24" s="1058"/>
      <c r="T24" s="1058"/>
      <c r="U24" s="987"/>
      <c r="V24" s="987"/>
      <c r="W24" s="987"/>
      <c r="X24" s="987"/>
      <c r="Y24" s="987"/>
      <c r="Z24" s="987"/>
      <c r="AA24" s="987"/>
      <c r="AB24" s="987"/>
      <c r="AC24" s="987"/>
      <c r="AD24" s="987"/>
      <c r="AE24" s="987"/>
      <c r="AF24" s="1110"/>
      <c r="AG24" s="1106"/>
      <c r="AH24" s="1107"/>
    </row>
    <row r="25" ht="9.0" customHeight="1">
      <c r="A25" s="1111"/>
      <c r="B25" s="1112"/>
      <c r="C25" s="1113"/>
      <c r="D25" s="1114"/>
      <c r="E25" s="1114"/>
      <c r="F25" s="1114"/>
      <c r="G25" s="1115"/>
      <c r="H25" s="1116"/>
      <c r="I25" s="1116"/>
      <c r="J25" s="1117"/>
      <c r="K25" s="1118"/>
      <c r="L25" s="1116"/>
      <c r="M25" s="1117"/>
      <c r="N25" s="1119"/>
      <c r="O25" s="1119"/>
      <c r="P25" s="1119"/>
      <c r="Q25" s="1119"/>
      <c r="R25" s="1119"/>
      <c r="S25" s="1119"/>
      <c r="T25" s="1119"/>
      <c r="U25" s="1116"/>
      <c r="V25" s="1116"/>
      <c r="W25" s="1116"/>
      <c r="X25" s="1116"/>
      <c r="Y25" s="1116"/>
      <c r="Z25" s="1116"/>
      <c r="AA25" s="1116"/>
      <c r="AB25" s="1116"/>
      <c r="AC25" s="1116"/>
      <c r="AD25" s="1116"/>
      <c r="AE25" s="1116"/>
      <c r="AF25" s="1117"/>
      <c r="AG25" s="1117"/>
      <c r="AH25" s="1107"/>
    </row>
    <row r="26">
      <c r="A26" s="1123" t="s">
        <v>12821</v>
      </c>
      <c r="B26" s="1005">
        <v>1.0</v>
      </c>
      <c r="C26" s="1024">
        <v>6125.0</v>
      </c>
      <c r="D26" s="1025" t="s">
        <v>4563</v>
      </c>
      <c r="E26" s="1008" t="s">
        <v>12803</v>
      </c>
      <c r="F26" s="1008" t="s">
        <v>4566</v>
      </c>
      <c r="G26" s="1124" t="s">
        <v>12802</v>
      </c>
      <c r="H26" s="979">
        <v>1.0</v>
      </c>
      <c r="I26" s="979">
        <v>9174.0</v>
      </c>
      <c r="J26" s="1003" t="s">
        <v>4568</v>
      </c>
      <c r="K26" s="981" t="s">
        <v>4569</v>
      </c>
      <c r="L26" s="987"/>
      <c r="M26" s="1003" t="s">
        <v>12813</v>
      </c>
      <c r="N26" s="1058"/>
      <c r="O26" s="1058"/>
      <c r="P26" s="1058"/>
      <c r="Q26" s="1058"/>
      <c r="R26" s="1058"/>
      <c r="S26" s="1021"/>
      <c r="T26" s="1029">
        <v>150000.0</v>
      </c>
      <c r="U26" s="1028"/>
      <c r="V26" s="1028"/>
      <c r="W26" s="1028"/>
      <c r="X26" s="1028"/>
      <c r="Y26" s="1028"/>
      <c r="Z26" s="1028"/>
      <c r="AA26" s="1028"/>
      <c r="AB26" s="1028"/>
      <c r="AC26" s="1028"/>
      <c r="AD26" s="1028"/>
      <c r="AE26" s="1028"/>
      <c r="AF26" s="991">
        <v>0.0</v>
      </c>
      <c r="AG26" s="1029">
        <v>150000.0</v>
      </c>
      <c r="AH26" s="992">
        <f t="shared" ref="AH26:AH30" si="4">sum(AF26:AG26)</f>
        <v>150000</v>
      </c>
    </row>
    <row r="27">
      <c r="A27" s="1004"/>
      <c r="B27" s="1004"/>
      <c r="C27" s="1004"/>
      <c r="D27" s="1004"/>
      <c r="E27" s="1004"/>
      <c r="F27" s="1004"/>
      <c r="G27" s="1004"/>
      <c r="H27" s="1125">
        <v>2.0</v>
      </c>
      <c r="I27" s="1125">
        <v>9477.0</v>
      </c>
      <c r="J27" s="1126" t="s">
        <v>4571</v>
      </c>
      <c r="K27" s="1126" t="s">
        <v>4571</v>
      </c>
      <c r="L27" s="987"/>
      <c r="M27" s="1003" t="s">
        <v>12813</v>
      </c>
      <c r="N27" s="1058"/>
      <c r="O27" s="1058"/>
      <c r="P27" s="1058"/>
      <c r="Q27" s="1058"/>
      <c r="R27" s="1058"/>
      <c r="S27" s="1021"/>
      <c r="T27" s="1021"/>
      <c r="U27" s="987"/>
      <c r="V27" s="1027">
        <v>150000.0</v>
      </c>
      <c r="W27" s="1028"/>
      <c r="X27" s="1028"/>
      <c r="Y27" s="1028"/>
      <c r="Z27" s="1028"/>
      <c r="AA27" s="1028"/>
      <c r="AB27" s="1028"/>
      <c r="AC27" s="1028"/>
      <c r="AD27" s="1028"/>
      <c r="AE27" s="1028"/>
      <c r="AF27" s="991">
        <v>0.0</v>
      </c>
      <c r="AG27" s="1029">
        <v>150000.0</v>
      </c>
      <c r="AH27" s="992">
        <f t="shared" si="4"/>
        <v>150000</v>
      </c>
    </row>
    <row r="28">
      <c r="A28" s="1004"/>
      <c r="B28" s="1004"/>
      <c r="C28" s="1004"/>
      <c r="D28" s="1004"/>
      <c r="E28" s="1004"/>
      <c r="F28" s="1004"/>
      <c r="G28" s="1004"/>
      <c r="H28" s="979">
        <v>3.0</v>
      </c>
      <c r="I28" s="1042">
        <v>9621.0</v>
      </c>
      <c r="J28" s="1130" t="s">
        <v>4574</v>
      </c>
      <c r="K28" s="1063" t="s">
        <v>1374</v>
      </c>
      <c r="L28" s="979" t="s">
        <v>12820</v>
      </c>
      <c r="M28" s="1003"/>
      <c r="N28" s="1058"/>
      <c r="O28" s="1058"/>
      <c r="P28" s="1058"/>
      <c r="Q28" s="1058"/>
      <c r="R28" s="1058"/>
      <c r="S28" s="1021"/>
      <c r="T28" s="1021"/>
      <c r="U28" s="987"/>
      <c r="V28" s="1027">
        <v>8333.0</v>
      </c>
      <c r="W28" s="1030">
        <v>8333.0</v>
      </c>
      <c r="X28" s="1030">
        <v>8333.0</v>
      </c>
      <c r="Y28" s="1030">
        <v>8333.0</v>
      </c>
      <c r="Z28" s="1131" t="s">
        <v>12817</v>
      </c>
      <c r="AA28" s="1131" t="s">
        <v>12817</v>
      </c>
      <c r="AB28" s="1131" t="s">
        <v>12817</v>
      </c>
      <c r="AC28" s="1131" t="s">
        <v>12817</v>
      </c>
      <c r="AD28" s="1131"/>
      <c r="AE28" s="1131"/>
      <c r="AF28" s="1062">
        <f t="shared" ref="AF28:AF29" si="5">sum(W28:Y28)</f>
        <v>24999</v>
      </c>
      <c r="AG28" s="1027">
        <v>8333.0</v>
      </c>
      <c r="AH28" s="992">
        <f t="shared" si="4"/>
        <v>33332</v>
      </c>
    </row>
    <row r="29">
      <c r="A29" s="1004"/>
      <c r="B29" s="1004"/>
      <c r="C29" s="1004"/>
      <c r="D29" s="1004"/>
      <c r="E29" s="1004"/>
      <c r="F29" s="1004"/>
      <c r="G29" s="1004"/>
      <c r="H29" s="1125">
        <v>4.0</v>
      </c>
      <c r="I29" s="979">
        <v>10156.0</v>
      </c>
      <c r="J29" s="1132" t="s">
        <v>4579</v>
      </c>
      <c r="K29" s="1132" t="s">
        <v>4579</v>
      </c>
      <c r="L29" s="979" t="s">
        <v>12820</v>
      </c>
      <c r="M29" s="1003"/>
      <c r="N29" s="1058"/>
      <c r="O29" s="1058"/>
      <c r="P29" s="1058"/>
      <c r="Q29" s="1058"/>
      <c r="R29" s="1058"/>
      <c r="S29" s="1021"/>
      <c r="T29" s="1021"/>
      <c r="U29" s="987"/>
      <c r="V29" s="1030"/>
      <c r="W29" s="1030"/>
      <c r="X29" s="1030">
        <v>8333.0</v>
      </c>
      <c r="Y29" s="1131" t="s">
        <v>12817</v>
      </c>
      <c r="Z29" s="1131" t="s">
        <v>12817</v>
      </c>
      <c r="AA29" s="1131" t="s">
        <v>12817</v>
      </c>
      <c r="AB29" s="1131" t="s">
        <v>12817</v>
      </c>
      <c r="AC29" s="1131" t="s">
        <v>12817</v>
      </c>
      <c r="AD29" s="1131"/>
      <c r="AE29" s="1131"/>
      <c r="AF29" s="1062">
        <f t="shared" si="5"/>
        <v>8333</v>
      </c>
      <c r="AG29" s="1027"/>
      <c r="AH29" s="992">
        <f t="shared" si="4"/>
        <v>8333</v>
      </c>
    </row>
    <row r="30">
      <c r="A30" s="1004"/>
      <c r="B30" s="1004"/>
      <c r="C30" s="1004"/>
      <c r="D30" s="1004"/>
      <c r="E30" s="1004"/>
      <c r="F30" s="1004"/>
      <c r="G30" s="1004"/>
      <c r="H30" s="979">
        <v>5.0</v>
      </c>
      <c r="I30" s="979">
        <v>10254.0</v>
      </c>
      <c r="J30" s="1135" t="s">
        <v>4580</v>
      </c>
      <c r="K30" s="1132" t="s">
        <v>4581</v>
      </c>
      <c r="L30" s="979" t="s">
        <v>12820</v>
      </c>
      <c r="M30" s="1003"/>
      <c r="N30" s="1058"/>
      <c r="O30" s="1058"/>
      <c r="P30" s="1058"/>
      <c r="Q30" s="1058"/>
      <c r="R30" s="1058"/>
      <c r="S30" s="1021"/>
      <c r="T30" s="1021"/>
      <c r="U30" s="987"/>
      <c r="V30" s="1030"/>
      <c r="W30" s="1030"/>
      <c r="X30" s="1030">
        <v>8333.0</v>
      </c>
      <c r="Y30" s="1131" t="s">
        <v>12817</v>
      </c>
      <c r="Z30" s="1030">
        <v>8333.0</v>
      </c>
      <c r="AA30" s="1030">
        <v>8333.0</v>
      </c>
      <c r="AB30" s="1030">
        <v>8333.0</v>
      </c>
      <c r="AC30" s="1030">
        <v>8333.0</v>
      </c>
      <c r="AD30" s="1030">
        <v>8333.0</v>
      </c>
      <c r="AE30" s="1030"/>
      <c r="AF30" s="1062">
        <f>sum(X30:AD30)</f>
        <v>49998</v>
      </c>
      <c r="AG30" s="1027"/>
      <c r="AH30" s="992">
        <f t="shared" si="4"/>
        <v>49998</v>
      </c>
    </row>
    <row r="31">
      <c r="A31" s="1004"/>
      <c r="B31" s="1004"/>
      <c r="C31" s="1004"/>
      <c r="D31" s="1004"/>
      <c r="E31" s="1004"/>
      <c r="F31" s="1004"/>
      <c r="G31" s="1004"/>
      <c r="H31" s="1125">
        <v>6.0</v>
      </c>
      <c r="I31" s="979"/>
      <c r="J31" s="1003" t="s">
        <v>12835</v>
      </c>
      <c r="K31" s="981"/>
      <c r="L31" s="987"/>
      <c r="M31" s="1003"/>
      <c r="N31" s="1058"/>
      <c r="O31" s="1058"/>
      <c r="P31" s="1058"/>
      <c r="Q31" s="1058"/>
      <c r="R31" s="1058"/>
      <c r="S31" s="1021"/>
      <c r="T31" s="1021"/>
      <c r="U31" s="987"/>
      <c r="V31" s="987"/>
      <c r="W31" s="987"/>
      <c r="X31" s="987"/>
      <c r="Y31" s="987"/>
      <c r="Z31" s="987"/>
      <c r="AA31" s="987"/>
      <c r="AB31" s="987"/>
      <c r="AC31" s="987"/>
      <c r="AD31" s="987"/>
      <c r="AE31" s="987"/>
      <c r="AF31" s="991"/>
      <c r="AG31" s="1017"/>
      <c r="AH31" s="1001"/>
    </row>
    <row r="32">
      <c r="A32" s="1004"/>
      <c r="B32" s="972"/>
      <c r="C32" s="972"/>
      <c r="D32" s="972"/>
      <c r="E32" s="972"/>
      <c r="F32" s="972"/>
      <c r="G32" s="972"/>
      <c r="H32" s="979">
        <v>7.0</v>
      </c>
      <c r="I32" s="1138"/>
      <c r="J32" s="1019" t="s">
        <v>12836</v>
      </c>
      <c r="K32" s="1019" t="s">
        <v>12837</v>
      </c>
      <c r="L32" s="987"/>
      <c r="M32" s="1003"/>
      <c r="N32" s="1058"/>
      <c r="O32" s="1058"/>
      <c r="P32" s="1058"/>
      <c r="Q32" s="1058"/>
      <c r="R32" s="1058"/>
      <c r="S32" s="1021"/>
      <c r="T32" s="1021"/>
      <c r="U32" s="987"/>
      <c r="V32" s="987"/>
      <c r="W32" s="987"/>
      <c r="X32" s="987"/>
      <c r="Y32" s="987"/>
      <c r="Z32" s="987"/>
      <c r="AA32" s="987"/>
      <c r="AB32" s="987"/>
      <c r="AC32" s="987"/>
      <c r="AD32" s="987"/>
      <c r="AE32" s="987"/>
      <c r="AF32" s="991"/>
      <c r="AG32" s="1017"/>
      <c r="AH32" s="1001"/>
    </row>
    <row r="33" ht="21.75" customHeight="1">
      <c r="A33" s="1004"/>
      <c r="B33" s="1005">
        <v>2.0</v>
      </c>
      <c r="C33" s="1006"/>
      <c r="D33" s="1008" t="s">
        <v>4582</v>
      </c>
      <c r="E33" s="1025" t="s">
        <v>1304</v>
      </c>
      <c r="F33" s="1025" t="s">
        <v>1291</v>
      </c>
      <c r="G33" s="1026" t="s">
        <v>1298</v>
      </c>
      <c r="H33" s="980">
        <v>1.0</v>
      </c>
      <c r="I33" s="980">
        <v>9230.0</v>
      </c>
      <c r="J33" s="981" t="s">
        <v>4584</v>
      </c>
      <c r="K33" s="981" t="s">
        <v>4585</v>
      </c>
      <c r="L33" s="987"/>
      <c r="M33" s="1003" t="s">
        <v>12820</v>
      </c>
      <c r="N33" s="1058"/>
      <c r="O33" s="1058"/>
      <c r="P33" s="1058"/>
      <c r="Q33" s="1058"/>
      <c r="R33" s="1058"/>
      <c r="S33" s="1058"/>
      <c r="T33" s="1058"/>
      <c r="U33" s="1027">
        <v>12500.0</v>
      </c>
      <c r="V33" s="1027">
        <v>12500.0</v>
      </c>
      <c r="W33" s="1027">
        <v>12500.0</v>
      </c>
      <c r="X33" s="1027">
        <v>12500.0</v>
      </c>
      <c r="Y33" s="1027">
        <v>12500.0</v>
      </c>
      <c r="Z33" s="1027">
        <v>12500.0</v>
      </c>
      <c r="AA33" s="1027">
        <v>12500.0</v>
      </c>
      <c r="AB33" s="1030">
        <v>12500.0</v>
      </c>
      <c r="AC33" s="1131" t="s">
        <v>114</v>
      </c>
      <c r="AD33" s="1030">
        <v>12500.0</v>
      </c>
      <c r="AE33" s="1131"/>
      <c r="AF33" s="1038">
        <f>sum(AB33:AD33)</f>
        <v>25000</v>
      </c>
      <c r="AG33" s="1068">
        <f>sum(U33:AA33)</f>
        <v>87500</v>
      </c>
      <c r="AH33" s="992">
        <f>sum(AF33:AG33)</f>
        <v>112500</v>
      </c>
    </row>
    <row r="34" ht="21.75" customHeight="1">
      <c r="A34" s="1004"/>
      <c r="B34" s="1004"/>
      <c r="C34" s="1004"/>
      <c r="D34" s="1004"/>
      <c r="E34" s="1004"/>
      <c r="F34" s="1004"/>
      <c r="G34" s="1004"/>
      <c r="H34" s="980">
        <v>2.0</v>
      </c>
      <c r="I34" s="980"/>
      <c r="J34" s="981"/>
      <c r="K34" s="981"/>
      <c r="L34" s="987"/>
      <c r="M34" s="1003"/>
      <c r="N34" s="1058"/>
      <c r="O34" s="1058"/>
      <c r="P34" s="1058"/>
      <c r="Q34" s="1058"/>
      <c r="R34" s="1058"/>
      <c r="S34" s="1058"/>
      <c r="T34" s="1012"/>
      <c r="U34" s="1030"/>
      <c r="V34" s="1030"/>
      <c r="W34" s="1030"/>
      <c r="X34" s="1030"/>
      <c r="Y34" s="1030"/>
      <c r="Z34" s="1030"/>
      <c r="AA34" s="1030"/>
      <c r="AB34" s="1030"/>
      <c r="AC34" s="1131"/>
      <c r="AD34" s="1030"/>
      <c r="AE34" s="1131"/>
      <c r="AF34" s="1100"/>
      <c r="AG34" s="1145"/>
      <c r="AH34" s="992"/>
    </row>
    <row r="35" ht="18.75" customHeight="1">
      <c r="A35" s="1004"/>
      <c r="B35" s="1004"/>
      <c r="C35" s="1004"/>
      <c r="D35" s="1004"/>
      <c r="E35" s="1004"/>
      <c r="F35" s="1004"/>
      <c r="G35" s="1004"/>
      <c r="H35" s="979">
        <v>3.0</v>
      </c>
      <c r="I35" s="979"/>
      <c r="J35" s="1003" t="s">
        <v>12838</v>
      </c>
      <c r="K35" s="981"/>
      <c r="L35" s="987"/>
      <c r="M35" s="1003"/>
      <c r="N35" s="1058"/>
      <c r="O35" s="1058"/>
      <c r="P35" s="1058"/>
      <c r="Q35" s="1058"/>
      <c r="R35" s="1058"/>
      <c r="S35" s="1058"/>
      <c r="T35" s="1058"/>
      <c r="U35" s="1148"/>
      <c r="V35" s="987"/>
      <c r="W35" s="987"/>
      <c r="X35" s="987"/>
      <c r="Y35" s="987"/>
      <c r="Z35" s="987"/>
      <c r="AA35" s="987"/>
      <c r="AB35" s="987"/>
      <c r="AC35" s="987"/>
      <c r="AD35" s="987"/>
      <c r="AE35" s="987"/>
      <c r="AF35" s="1100"/>
      <c r="AG35" s="1106"/>
      <c r="AH35" s="1107"/>
    </row>
    <row r="36" ht="20.25" customHeight="1">
      <c r="A36" s="1004"/>
      <c r="B36" s="972"/>
      <c r="C36" s="972"/>
      <c r="D36" s="972"/>
      <c r="E36" s="972"/>
      <c r="F36" s="972"/>
      <c r="G36" s="972"/>
      <c r="H36" s="979">
        <v>3.0</v>
      </c>
      <c r="I36" s="979"/>
      <c r="J36" s="1003" t="s">
        <v>12839</v>
      </c>
      <c r="K36" s="981" t="s">
        <v>12840</v>
      </c>
      <c r="L36" s="987"/>
      <c r="M36" s="1003"/>
      <c r="N36" s="1058"/>
      <c r="O36" s="1058"/>
      <c r="P36" s="1058"/>
      <c r="Q36" s="1058"/>
      <c r="R36" s="1058"/>
      <c r="S36" s="1058"/>
      <c r="T36" s="1058"/>
      <c r="U36" s="1148"/>
      <c r="V36" s="987"/>
      <c r="W36" s="987"/>
      <c r="X36" s="987"/>
      <c r="Y36" s="987"/>
      <c r="Z36" s="987"/>
      <c r="AA36" s="987"/>
      <c r="AB36" s="987"/>
      <c r="AC36" s="987"/>
      <c r="AD36" s="987"/>
      <c r="AE36" s="987"/>
      <c r="AF36" s="1100"/>
      <c r="AG36" s="1106"/>
      <c r="AH36" s="1107"/>
    </row>
    <row r="37">
      <c r="A37" s="1004"/>
      <c r="B37" s="1005">
        <v>3.0</v>
      </c>
      <c r="C37" s="1006"/>
      <c r="D37" s="1008" t="s">
        <v>4582</v>
      </c>
      <c r="E37" s="1025" t="s">
        <v>1325</v>
      </c>
      <c r="F37" s="1151" t="s">
        <v>1318</v>
      </c>
      <c r="G37" s="1026" t="s">
        <v>1321</v>
      </c>
      <c r="H37" s="979">
        <v>1.0</v>
      </c>
      <c r="I37" s="979">
        <v>10218.0</v>
      </c>
      <c r="J37" s="1003" t="s">
        <v>4601</v>
      </c>
      <c r="K37" s="1019" t="s">
        <v>4602</v>
      </c>
      <c r="L37" s="987"/>
      <c r="M37" s="1003" t="s">
        <v>12820</v>
      </c>
      <c r="N37" s="1058"/>
      <c r="O37" s="1058"/>
      <c r="P37" s="1058"/>
      <c r="Q37" s="1058"/>
      <c r="R37" s="1058"/>
      <c r="S37" s="1058"/>
      <c r="T37" s="1058"/>
      <c r="U37" s="1148"/>
      <c r="V37" s="987"/>
      <c r="W37" s="987"/>
      <c r="X37" s="1030">
        <v>12500.0</v>
      </c>
      <c r="Y37" s="1030" t="s">
        <v>114</v>
      </c>
      <c r="Z37" s="1030">
        <v>12500.0</v>
      </c>
      <c r="AA37" s="1030">
        <v>12500.0</v>
      </c>
      <c r="AB37" s="1030">
        <v>12500.0</v>
      </c>
      <c r="AC37" s="1030">
        <v>12500.0</v>
      </c>
      <c r="AD37" s="1030">
        <v>12500.0</v>
      </c>
      <c r="AE37" s="1030">
        <v>12500.0</v>
      </c>
      <c r="AF37" s="1038">
        <f>sum(X37:AE37)</f>
        <v>87500</v>
      </c>
      <c r="AG37" s="1106"/>
      <c r="AH37" s="992">
        <f t="shared" ref="AH37:AH42" si="6">sum(AF37:AG37)</f>
        <v>87500</v>
      </c>
    </row>
    <row r="38" ht="16.5" customHeight="1">
      <c r="A38" s="1004"/>
      <c r="B38" s="1004"/>
      <c r="C38" s="1004"/>
      <c r="D38" s="1004"/>
      <c r="E38" s="1004"/>
      <c r="F38" s="1004"/>
      <c r="G38" s="1004"/>
      <c r="H38" s="1010">
        <v>2.0</v>
      </c>
      <c r="I38" s="1154">
        <v>10378.0</v>
      </c>
      <c r="J38" s="1129" t="s">
        <v>4603</v>
      </c>
      <c r="K38" s="1132" t="s">
        <v>4603</v>
      </c>
      <c r="L38" s="979" t="s">
        <v>12820</v>
      </c>
      <c r="M38" s="1003"/>
      <c r="N38" s="1058"/>
      <c r="O38" s="1058"/>
      <c r="P38" s="1058"/>
      <c r="Q38" s="1058"/>
      <c r="R38" s="1058"/>
      <c r="S38" s="1058"/>
      <c r="T38" s="1058"/>
      <c r="U38" s="1148"/>
      <c r="V38" s="987"/>
      <c r="W38" s="987"/>
      <c r="X38" s="1030"/>
      <c r="Y38" s="1030">
        <v>8333.0</v>
      </c>
      <c r="Z38" s="1030">
        <v>8333.0</v>
      </c>
      <c r="AA38" s="1030">
        <v>8333.0</v>
      </c>
      <c r="AB38" s="1030">
        <v>8333.0</v>
      </c>
      <c r="AC38" s="1030">
        <v>8333.0</v>
      </c>
      <c r="AD38" s="1030">
        <v>8333.0</v>
      </c>
      <c r="AE38" s="1030"/>
      <c r="AF38" s="1038">
        <f>sum(Y38:AD38)</f>
        <v>49998</v>
      </c>
      <c r="AG38" s="1106"/>
      <c r="AH38" s="992">
        <f t="shared" si="6"/>
        <v>49998</v>
      </c>
    </row>
    <row r="39" ht="16.5" customHeight="1">
      <c r="A39" s="1004"/>
      <c r="B39" s="1004"/>
      <c r="C39" s="1004"/>
      <c r="D39" s="1004"/>
      <c r="E39" s="1004"/>
      <c r="F39" s="1004"/>
      <c r="G39" s="1004"/>
      <c r="H39" s="979">
        <v>3.0</v>
      </c>
      <c r="I39" s="979">
        <v>10931.0</v>
      </c>
      <c r="J39" s="1003" t="s">
        <v>4606</v>
      </c>
      <c r="K39" s="1130" t="s">
        <v>4608</v>
      </c>
      <c r="L39" s="979" t="s">
        <v>12820</v>
      </c>
      <c r="M39" s="1003"/>
      <c r="N39" s="1058"/>
      <c r="O39" s="1058"/>
      <c r="P39" s="1058"/>
      <c r="Q39" s="1058"/>
      <c r="R39" s="1058"/>
      <c r="S39" s="1058"/>
      <c r="T39" s="1058"/>
      <c r="U39" s="1148"/>
      <c r="V39" s="987"/>
      <c r="W39" s="987"/>
      <c r="X39" s="1030"/>
      <c r="Y39" s="1030"/>
      <c r="Z39" s="1030"/>
      <c r="AA39" s="1064"/>
      <c r="AB39" s="1030">
        <v>8333.0</v>
      </c>
      <c r="AC39" s="1030">
        <v>8333.0</v>
      </c>
      <c r="AD39" s="1030">
        <v>8333.0</v>
      </c>
      <c r="AE39" s="1030"/>
      <c r="AF39" s="1038">
        <f t="shared" ref="AF39:AF40" si="7">sum(AB39:AD39)</f>
        <v>24999</v>
      </c>
      <c r="AG39" s="1106"/>
      <c r="AH39" s="992">
        <f t="shared" si="6"/>
        <v>24999</v>
      </c>
    </row>
    <row r="40" ht="16.5" customHeight="1">
      <c r="A40" s="1004"/>
      <c r="B40" s="1004"/>
      <c r="C40" s="1004"/>
      <c r="D40" s="1004"/>
      <c r="E40" s="1004"/>
      <c r="F40" s="1004"/>
      <c r="G40" s="1004"/>
      <c r="H40" s="1010">
        <v>4.0</v>
      </c>
      <c r="I40" s="979">
        <v>10964.0</v>
      </c>
      <c r="J40" s="1003" t="s">
        <v>4612</v>
      </c>
      <c r="K40" s="1130" t="s">
        <v>4613</v>
      </c>
      <c r="L40" s="979" t="s">
        <v>12820</v>
      </c>
      <c r="M40" s="1003"/>
      <c r="N40" s="1058"/>
      <c r="O40" s="1058"/>
      <c r="P40" s="1058"/>
      <c r="Q40" s="1058"/>
      <c r="R40" s="1058"/>
      <c r="S40" s="1058"/>
      <c r="T40" s="1058"/>
      <c r="U40" s="1148"/>
      <c r="V40" s="987"/>
      <c r="W40" s="987"/>
      <c r="X40" s="1030"/>
      <c r="Y40" s="1030"/>
      <c r="Z40" s="1030"/>
      <c r="AA40" s="1064"/>
      <c r="AB40" s="1030">
        <v>8333.0</v>
      </c>
      <c r="AC40" s="1030">
        <v>8333.0</v>
      </c>
      <c r="AD40" s="1030">
        <v>8333.0</v>
      </c>
      <c r="AE40" s="1030"/>
      <c r="AF40" s="1038">
        <f t="shared" si="7"/>
        <v>24999</v>
      </c>
      <c r="AG40" s="1106"/>
      <c r="AH40" s="992">
        <f t="shared" si="6"/>
        <v>24999</v>
      </c>
    </row>
    <row r="41" ht="16.5" customHeight="1">
      <c r="A41" s="1004"/>
      <c r="B41" s="1004"/>
      <c r="C41" s="1004"/>
      <c r="D41" s="1004"/>
      <c r="E41" s="1004"/>
      <c r="F41" s="1004"/>
      <c r="G41" s="1004"/>
      <c r="H41" s="979">
        <v>5.0</v>
      </c>
      <c r="I41" s="1081">
        <v>11154.0</v>
      </c>
      <c r="J41" s="1103" t="s">
        <v>4614</v>
      </c>
      <c r="K41" s="1103" t="s">
        <v>4615</v>
      </c>
      <c r="L41" s="979" t="s">
        <v>12820</v>
      </c>
      <c r="M41" s="1003"/>
      <c r="N41" s="1058"/>
      <c r="O41" s="1058"/>
      <c r="P41" s="1058"/>
      <c r="Q41" s="1058"/>
      <c r="R41" s="1058"/>
      <c r="S41" s="1058"/>
      <c r="T41" s="1058"/>
      <c r="U41" s="1148"/>
      <c r="V41" s="987"/>
      <c r="W41" s="987"/>
      <c r="X41" s="1030"/>
      <c r="Y41" s="1030"/>
      <c r="Z41" s="1030"/>
      <c r="AA41" s="1064"/>
      <c r="AB41" s="1030"/>
      <c r="AC41" s="1030">
        <v>8333.0</v>
      </c>
      <c r="AD41" s="1030">
        <v>8333.0</v>
      </c>
      <c r="AE41" s="1030">
        <v>8333.0</v>
      </c>
      <c r="AF41" s="1038">
        <f>sum(AC41:AE41)</f>
        <v>24999</v>
      </c>
      <c r="AG41" s="1106"/>
      <c r="AH41" s="992">
        <f t="shared" si="6"/>
        <v>24999</v>
      </c>
    </row>
    <row r="42" ht="16.5" customHeight="1">
      <c r="A42" s="972"/>
      <c r="B42" s="972"/>
      <c r="C42" s="972"/>
      <c r="D42" s="972"/>
      <c r="E42" s="972"/>
      <c r="F42" s="972"/>
      <c r="G42" s="972"/>
      <c r="H42" s="1010">
        <v>6.0</v>
      </c>
      <c r="I42" s="1081">
        <v>11492.0</v>
      </c>
      <c r="J42" s="1070" t="s">
        <v>4619</v>
      </c>
      <c r="K42" s="1003" t="s">
        <v>4621</v>
      </c>
      <c r="L42" s="979"/>
      <c r="M42" s="1003" t="s">
        <v>12813</v>
      </c>
      <c r="N42" s="1058"/>
      <c r="O42" s="1058"/>
      <c r="P42" s="1058"/>
      <c r="Q42" s="1058"/>
      <c r="R42" s="1058"/>
      <c r="S42" s="1058"/>
      <c r="T42" s="1058"/>
      <c r="U42" s="1148"/>
      <c r="V42" s="987"/>
      <c r="W42" s="987"/>
      <c r="X42" s="1030"/>
      <c r="Y42" s="1030"/>
      <c r="Z42" s="1030"/>
      <c r="AA42" s="1064"/>
      <c r="AB42" s="1030"/>
      <c r="AC42" s="1030"/>
      <c r="AD42" s="1030">
        <v>150000.0</v>
      </c>
      <c r="AE42" s="1030"/>
      <c r="AF42" s="1038">
        <f>sum(AD42)</f>
        <v>150000</v>
      </c>
      <c r="AG42" s="1106"/>
      <c r="AH42" s="992">
        <f t="shared" si="6"/>
        <v>150000</v>
      </c>
    </row>
  </sheetData>
  <mergeCells count="57">
    <mergeCell ref="C6:C7"/>
    <mergeCell ref="D6:D7"/>
    <mergeCell ref="C9:C13"/>
    <mergeCell ref="D9:D13"/>
    <mergeCell ref="E9:E13"/>
    <mergeCell ref="F9:F13"/>
    <mergeCell ref="G9:G13"/>
    <mergeCell ref="B9:B13"/>
    <mergeCell ref="C15:C20"/>
    <mergeCell ref="D15:D20"/>
    <mergeCell ref="E15:E20"/>
    <mergeCell ref="F15:F20"/>
    <mergeCell ref="G15:G20"/>
    <mergeCell ref="G21:G22"/>
    <mergeCell ref="B26:B32"/>
    <mergeCell ref="B33:B36"/>
    <mergeCell ref="C33:C36"/>
    <mergeCell ref="D33:D36"/>
    <mergeCell ref="C37:C42"/>
    <mergeCell ref="D37:D42"/>
    <mergeCell ref="E37:E42"/>
    <mergeCell ref="F37:F42"/>
    <mergeCell ref="G37:G42"/>
    <mergeCell ref="E33:E36"/>
    <mergeCell ref="F33:F36"/>
    <mergeCell ref="A26:A42"/>
    <mergeCell ref="B37:B42"/>
    <mergeCell ref="A5:A24"/>
    <mergeCell ref="C26:C32"/>
    <mergeCell ref="D26:D32"/>
    <mergeCell ref="E26:E32"/>
    <mergeCell ref="F26:F32"/>
    <mergeCell ref="G26:G32"/>
    <mergeCell ref="G33:G36"/>
    <mergeCell ref="H1:K1"/>
    <mergeCell ref="L1:M1"/>
    <mergeCell ref="N1:O1"/>
    <mergeCell ref="T1:AA1"/>
    <mergeCell ref="AB1:AE1"/>
    <mergeCell ref="AF1:AH1"/>
    <mergeCell ref="B1:B2"/>
    <mergeCell ref="B6:B7"/>
    <mergeCell ref="E6:E7"/>
    <mergeCell ref="F6:F7"/>
    <mergeCell ref="A1:A2"/>
    <mergeCell ref="C1:C2"/>
    <mergeCell ref="D1:D2"/>
    <mergeCell ref="E1:E2"/>
    <mergeCell ref="F1:F2"/>
    <mergeCell ref="G1:G2"/>
    <mergeCell ref="G6:G7"/>
    <mergeCell ref="B15:B20"/>
    <mergeCell ref="B21:B22"/>
    <mergeCell ref="C21:C22"/>
    <mergeCell ref="D21:D22"/>
    <mergeCell ref="E21:E22"/>
    <mergeCell ref="F21:F22"/>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9.0" ySplit="2.0" topLeftCell="J3" activePane="bottomRight" state="frozen"/>
      <selection activeCell="J1" sqref="J1" pane="topRight"/>
      <selection activeCell="A3" sqref="A3" pane="bottomLeft"/>
      <selection activeCell="J3" sqref="J3" pane="bottomRight"/>
    </sheetView>
  </sheetViews>
  <sheetFormatPr customHeight="1" defaultColWidth="12.63" defaultRowHeight="15.75"/>
  <cols>
    <col customWidth="1" min="1" max="1" width="12.5"/>
    <col customWidth="1" min="2" max="2" width="5.88"/>
    <col customWidth="1" min="3" max="3" width="12.63"/>
    <col customWidth="1" min="4" max="4" width="16.88"/>
    <col customWidth="1" min="5" max="5" width="11.13"/>
    <col customWidth="1" min="6" max="6" width="3.5"/>
    <col customWidth="1" min="7" max="7" width="10.5"/>
    <col customWidth="1" min="8" max="8" width="20.5"/>
    <col customWidth="1" min="9" max="9" width="19.88"/>
    <col customWidth="1" min="10" max="10" width="11.38"/>
    <col customWidth="1" min="11" max="11" width="7.88"/>
    <col customWidth="1" min="12" max="12" width="7.63"/>
    <col customWidth="1" min="13" max="14" width="6.5"/>
    <col customWidth="1" min="15" max="15" width="8.25"/>
    <col customWidth="1" min="16" max="16" width="7.25"/>
    <col customWidth="1" min="17" max="17" width="7.38"/>
    <col customWidth="1" min="18" max="18" width="8.0"/>
    <col customWidth="1" min="19" max="19" width="7.5"/>
    <col customWidth="1" min="20" max="20" width="8.38"/>
    <col customWidth="1" min="21" max="21" width="7.75"/>
    <col customWidth="1" min="22" max="26" width="7.13"/>
    <col customWidth="1" min="27" max="27" width="8.0"/>
    <col customWidth="1" min="28" max="28" width="10.75"/>
    <col customWidth="1" min="29" max="29" width="10.0"/>
  </cols>
  <sheetData>
    <row r="1">
      <c r="A1" s="964" t="s">
        <v>12798</v>
      </c>
      <c r="B1" s="964" t="s">
        <v>12799</v>
      </c>
      <c r="C1" s="963" t="s">
        <v>1196</v>
      </c>
      <c r="D1" s="964" t="s">
        <v>12805</v>
      </c>
      <c r="E1" s="964" t="s">
        <v>12801</v>
      </c>
      <c r="F1" s="964" t="s">
        <v>12804</v>
      </c>
      <c r="G1" s="1065"/>
      <c r="H1" s="965" t="s">
        <v>12797</v>
      </c>
      <c r="I1" s="967"/>
      <c r="J1" s="965" t="s">
        <v>4386</v>
      </c>
      <c r="K1" s="967"/>
      <c r="L1" s="1066" t="s">
        <v>12807</v>
      </c>
      <c r="M1" s="966"/>
      <c r="N1" s="966"/>
      <c r="O1" s="966"/>
      <c r="P1" s="966"/>
      <c r="Q1" s="966"/>
      <c r="R1" s="966"/>
      <c r="S1" s="966"/>
      <c r="T1" s="966"/>
      <c r="U1" s="966"/>
      <c r="V1" s="966"/>
      <c r="W1" s="971" t="s">
        <v>12808</v>
      </c>
      <c r="X1" s="966"/>
      <c r="Y1" s="966"/>
      <c r="Z1" s="966"/>
      <c r="AA1" s="1067" t="s">
        <v>12809</v>
      </c>
      <c r="AB1" s="966"/>
      <c r="AC1" s="967"/>
    </row>
    <row r="2" ht="22.5" customHeight="1">
      <c r="A2" s="972"/>
      <c r="B2" s="972"/>
      <c r="C2" s="972"/>
      <c r="D2" s="972"/>
      <c r="E2" s="972"/>
      <c r="F2" s="972"/>
      <c r="G2" s="973" t="s">
        <v>58</v>
      </c>
      <c r="H2" s="974" t="s">
        <v>59</v>
      </c>
      <c r="I2" s="974" t="s">
        <v>4370</v>
      </c>
      <c r="J2" s="974" t="s">
        <v>107</v>
      </c>
      <c r="K2" s="974" t="s">
        <v>12431</v>
      </c>
      <c r="L2" s="969">
        <v>2.0</v>
      </c>
      <c r="M2" s="969">
        <v>3.0</v>
      </c>
      <c r="N2" s="969">
        <v>4.0</v>
      </c>
      <c r="O2" s="969">
        <v>5.0</v>
      </c>
      <c r="P2" s="976">
        <v>6.0</v>
      </c>
      <c r="Q2" s="976">
        <v>7.0</v>
      </c>
      <c r="R2" s="976">
        <v>8.0</v>
      </c>
      <c r="S2" s="976">
        <v>9.0</v>
      </c>
      <c r="T2" s="976">
        <v>10.0</v>
      </c>
      <c r="U2" s="976">
        <v>11.0</v>
      </c>
      <c r="V2" s="976">
        <v>12.0</v>
      </c>
      <c r="W2" s="1069">
        <v>1.0</v>
      </c>
      <c r="X2" s="977">
        <v>2.0</v>
      </c>
      <c r="Y2" s="961">
        <v>3.0</v>
      </c>
      <c r="Z2" s="961">
        <v>4.0</v>
      </c>
      <c r="AA2" s="976" t="s">
        <v>12810</v>
      </c>
      <c r="AB2" s="976" t="s">
        <v>12811</v>
      </c>
      <c r="AC2" s="976" t="s">
        <v>5070</v>
      </c>
    </row>
    <row r="3">
      <c r="A3" s="1071" t="s">
        <v>12821</v>
      </c>
      <c r="B3" s="1072" t="s">
        <v>4624</v>
      </c>
      <c r="C3" s="1074" t="s">
        <v>1256</v>
      </c>
      <c r="D3" s="1078" t="s">
        <v>1240</v>
      </c>
      <c r="E3" s="1079" t="s">
        <v>1247</v>
      </c>
      <c r="F3" s="1080">
        <v>1.0</v>
      </c>
      <c r="G3" s="1081">
        <v>8159.0</v>
      </c>
      <c r="H3" s="1082" t="s">
        <v>4625</v>
      </c>
      <c r="I3" s="1082" t="s">
        <v>4626</v>
      </c>
      <c r="J3" s="1083" t="s">
        <v>12820</v>
      </c>
      <c r="K3" s="1083" t="s">
        <v>114</v>
      </c>
      <c r="L3" s="1085">
        <v>8333.0</v>
      </c>
      <c r="M3" s="1085">
        <v>8333.0</v>
      </c>
      <c r="N3" s="1085">
        <v>8333.0</v>
      </c>
      <c r="O3" s="1085">
        <v>8333.0</v>
      </c>
      <c r="P3" s="1085">
        <v>8333.0</v>
      </c>
      <c r="Q3" s="1085">
        <v>8333.0</v>
      </c>
      <c r="R3" s="1085">
        <v>8333.0</v>
      </c>
      <c r="S3" s="1085">
        <v>8333.0</v>
      </c>
      <c r="T3" s="1085">
        <v>8333.0</v>
      </c>
      <c r="U3" s="1085">
        <v>8333.0</v>
      </c>
      <c r="V3" s="1085">
        <v>8333.0</v>
      </c>
      <c r="W3" s="1086">
        <v>8333.0</v>
      </c>
      <c r="X3" s="1087" t="s">
        <v>12822</v>
      </c>
      <c r="Y3" s="1088"/>
      <c r="Z3" s="1088"/>
      <c r="AA3" s="1089">
        <f t="shared" ref="AA3:AA12" si="1">sum(W3:X3)</f>
        <v>8333</v>
      </c>
      <c r="AB3" s="1085">
        <f t="shared" ref="AB3:AB4" si="2">sum(L3:V3)</f>
        <v>91663</v>
      </c>
      <c r="AC3" s="1092">
        <f t="shared" ref="AC3:AC42" si="3">sum(AA3:AB3)</f>
        <v>99996</v>
      </c>
    </row>
    <row r="4">
      <c r="A4" s="1004"/>
      <c r="B4" s="1004"/>
      <c r="C4" s="1004"/>
      <c r="D4" s="1004"/>
      <c r="E4" s="1004"/>
      <c r="F4" s="1080">
        <v>2.0</v>
      </c>
      <c r="G4" s="1081">
        <v>8460.0</v>
      </c>
      <c r="H4" s="1082" t="s">
        <v>4634</v>
      </c>
      <c r="I4" s="1082" t="s">
        <v>4635</v>
      </c>
      <c r="J4" s="1083" t="s">
        <v>12820</v>
      </c>
      <c r="K4" s="1083" t="s">
        <v>114</v>
      </c>
      <c r="L4" s="1093"/>
      <c r="M4" s="1085">
        <v>8333.0</v>
      </c>
      <c r="N4" s="1085">
        <v>8333.0</v>
      </c>
      <c r="O4" s="1085">
        <v>8333.0</v>
      </c>
      <c r="P4" s="1094" t="s">
        <v>12817</v>
      </c>
      <c r="Q4" s="1094" t="s">
        <v>12817</v>
      </c>
      <c r="R4" s="1094" t="s">
        <v>12817</v>
      </c>
      <c r="S4" s="1094" t="s">
        <v>12817</v>
      </c>
      <c r="T4" s="1094" t="s">
        <v>12817</v>
      </c>
      <c r="U4" s="1094" t="s">
        <v>12817</v>
      </c>
      <c r="V4" s="1094" t="s">
        <v>12817</v>
      </c>
      <c r="W4" s="1094" t="s">
        <v>12817</v>
      </c>
      <c r="X4" s="1094" t="s">
        <v>12817</v>
      </c>
      <c r="Y4" s="1095" t="s">
        <v>12822</v>
      </c>
      <c r="Z4" s="1095"/>
      <c r="AA4" s="1089">
        <f t="shared" si="1"/>
        <v>0</v>
      </c>
      <c r="AB4" s="1085">
        <f t="shared" si="2"/>
        <v>24999</v>
      </c>
      <c r="AC4" s="1092">
        <f t="shared" si="3"/>
        <v>24999</v>
      </c>
    </row>
    <row r="5">
      <c r="A5" s="1004"/>
      <c r="B5" s="1004"/>
      <c r="C5" s="1004"/>
      <c r="D5" s="1004"/>
      <c r="E5" s="1004"/>
      <c r="F5" s="1080">
        <v>3.0</v>
      </c>
      <c r="G5" s="1081">
        <v>8555.0</v>
      </c>
      <c r="H5" s="1082" t="s">
        <v>4636</v>
      </c>
      <c r="I5" s="1096" t="s">
        <v>4559</v>
      </c>
      <c r="J5" s="1083"/>
      <c r="K5" s="1083" t="s">
        <v>12813</v>
      </c>
      <c r="L5" s="1097"/>
      <c r="M5" s="1098">
        <v>150000.0</v>
      </c>
      <c r="N5" s="1099"/>
      <c r="O5" s="1099"/>
      <c r="P5" s="1099"/>
      <c r="Q5" s="1099"/>
      <c r="R5" s="1099"/>
      <c r="S5" s="1099"/>
      <c r="T5" s="1099"/>
      <c r="U5" s="1099"/>
      <c r="V5" s="1099"/>
      <c r="W5" s="1099"/>
      <c r="X5" s="1099"/>
      <c r="Y5" s="1094" t="s">
        <v>12822</v>
      </c>
      <c r="Z5" s="1094"/>
      <c r="AA5" s="1089">
        <f t="shared" si="1"/>
        <v>0</v>
      </c>
      <c r="AB5" s="1085">
        <f>sum(M5:AA5)</f>
        <v>150000</v>
      </c>
      <c r="AC5" s="1092">
        <f t="shared" si="3"/>
        <v>150000</v>
      </c>
    </row>
    <row r="6">
      <c r="A6" s="1004"/>
      <c r="B6" s="1004"/>
      <c r="C6" s="1004"/>
      <c r="D6" s="1004"/>
      <c r="E6" s="1004"/>
      <c r="F6" s="1080">
        <v>4.0</v>
      </c>
      <c r="G6" s="1081">
        <v>8766.0</v>
      </c>
      <c r="H6" s="1103" t="s">
        <v>4641</v>
      </c>
      <c r="I6" s="1104" t="s">
        <v>4643</v>
      </c>
      <c r="J6" s="1080" t="s">
        <v>12828</v>
      </c>
      <c r="K6" s="1083"/>
      <c r="L6" s="1105"/>
      <c r="M6" s="1105"/>
      <c r="N6" s="1085">
        <v>8333.0</v>
      </c>
      <c r="O6" s="1094" t="s">
        <v>12817</v>
      </c>
      <c r="P6" s="1094" t="s">
        <v>12817</v>
      </c>
      <c r="Q6" s="1094" t="s">
        <v>12817</v>
      </c>
      <c r="R6" s="1094" t="s">
        <v>12817</v>
      </c>
      <c r="S6" s="1094" t="s">
        <v>12817</v>
      </c>
      <c r="T6" s="1094" t="s">
        <v>12817</v>
      </c>
      <c r="U6" s="1094" t="s">
        <v>12817</v>
      </c>
      <c r="V6" s="1094" t="s">
        <v>12817</v>
      </c>
      <c r="W6" s="1094" t="s">
        <v>12817</v>
      </c>
      <c r="X6" s="1094" t="s">
        <v>12817</v>
      </c>
      <c r="Y6" s="1094" t="s">
        <v>12817</v>
      </c>
      <c r="Z6" s="1094"/>
      <c r="AA6" s="1089">
        <f t="shared" si="1"/>
        <v>0</v>
      </c>
      <c r="AB6" s="1085">
        <f t="shared" ref="AB6:AB7" si="4">sum(N6:Q6)</f>
        <v>8333</v>
      </c>
      <c r="AC6" s="1092">
        <f t="shared" si="3"/>
        <v>8333</v>
      </c>
    </row>
    <row r="7">
      <c r="A7" s="1004"/>
      <c r="B7" s="1004"/>
      <c r="C7" s="1004"/>
      <c r="D7" s="1004"/>
      <c r="E7" s="1004"/>
      <c r="F7" s="1080">
        <v>5.0</v>
      </c>
      <c r="G7" s="1080">
        <v>8768.0</v>
      </c>
      <c r="H7" s="1108" t="s">
        <v>4646</v>
      </c>
      <c r="I7" s="1109" t="s">
        <v>4647</v>
      </c>
      <c r="J7" s="1083" t="s">
        <v>12820</v>
      </c>
      <c r="K7" s="1083"/>
      <c r="L7" s="1105"/>
      <c r="M7" s="1105"/>
      <c r="N7" s="1085">
        <v>8333.0</v>
      </c>
      <c r="O7" s="1094" t="s">
        <v>12817</v>
      </c>
      <c r="P7" s="1094" t="s">
        <v>12817</v>
      </c>
      <c r="Q7" s="1094" t="s">
        <v>12817</v>
      </c>
      <c r="R7" s="1094" t="s">
        <v>12817</v>
      </c>
      <c r="S7" s="1094" t="s">
        <v>12817</v>
      </c>
      <c r="T7" s="1094" t="s">
        <v>12817</v>
      </c>
      <c r="U7" s="1094" t="s">
        <v>12817</v>
      </c>
      <c r="V7" s="1094" t="s">
        <v>12817</v>
      </c>
      <c r="W7" s="1094" t="s">
        <v>12817</v>
      </c>
      <c r="X7" s="1094" t="s">
        <v>12817</v>
      </c>
      <c r="Y7" s="1094" t="s">
        <v>12817</v>
      </c>
      <c r="Z7" s="1094"/>
      <c r="AA7" s="1089">
        <f t="shared" si="1"/>
        <v>0</v>
      </c>
      <c r="AB7" s="1085">
        <f t="shared" si="4"/>
        <v>8333</v>
      </c>
      <c r="AC7" s="1092">
        <f t="shared" si="3"/>
        <v>8333</v>
      </c>
    </row>
    <row r="8">
      <c r="A8" s="1004"/>
      <c r="B8" s="1004"/>
      <c r="C8" s="1004"/>
      <c r="D8" s="1004"/>
      <c r="E8" s="1004"/>
      <c r="F8" s="1080">
        <v>6.0</v>
      </c>
      <c r="G8" s="1120">
        <v>8793.0</v>
      </c>
      <c r="H8" s="1121" t="s">
        <v>4648</v>
      </c>
      <c r="I8" s="1122" t="s">
        <v>4649</v>
      </c>
      <c r="J8" s="1083"/>
      <c r="K8" s="1080" t="s">
        <v>12813</v>
      </c>
      <c r="L8" s="1097"/>
      <c r="M8" s="1097"/>
      <c r="N8" s="1097"/>
      <c r="O8" s="1098">
        <v>150000.0</v>
      </c>
      <c r="P8" s="1099"/>
      <c r="Q8" s="1099"/>
      <c r="R8" s="1099"/>
      <c r="S8" s="1099"/>
      <c r="T8" s="1099"/>
      <c r="U8" s="1099"/>
      <c r="V8" s="1099"/>
      <c r="W8" s="1099"/>
      <c r="X8" s="1099"/>
      <c r="Y8" s="1099"/>
      <c r="Z8" s="1099"/>
      <c r="AA8" s="1089">
        <f t="shared" si="1"/>
        <v>0</v>
      </c>
      <c r="AB8" s="1085">
        <f>sum(O8:AA8)</f>
        <v>150000</v>
      </c>
      <c r="AC8" s="1092">
        <f t="shared" si="3"/>
        <v>150000</v>
      </c>
    </row>
    <row r="9">
      <c r="A9" s="1004"/>
      <c r="B9" s="1004"/>
      <c r="C9" s="1004"/>
      <c r="D9" s="1004"/>
      <c r="E9" s="1004"/>
      <c r="F9" s="1080">
        <v>7.0</v>
      </c>
      <c r="G9" s="1120">
        <v>8813.0</v>
      </c>
      <c r="H9" s="1121" t="s">
        <v>4650</v>
      </c>
      <c r="I9" s="1122" t="s">
        <v>4651</v>
      </c>
      <c r="J9" s="1083"/>
      <c r="K9" s="1080" t="s">
        <v>12813</v>
      </c>
      <c r="L9" s="1097"/>
      <c r="M9" s="1097"/>
      <c r="N9" s="1098">
        <v>150000.0</v>
      </c>
      <c r="O9" s="1099"/>
      <c r="P9" s="1099"/>
      <c r="Q9" s="1099"/>
      <c r="R9" s="1099"/>
      <c r="S9" s="1099"/>
      <c r="T9" s="1099"/>
      <c r="U9" s="1099"/>
      <c r="V9" s="1099"/>
      <c r="W9" s="1099"/>
      <c r="X9" s="1099"/>
      <c r="Y9" s="1099"/>
      <c r="Z9" s="1088" t="s">
        <v>12822</v>
      </c>
      <c r="AA9" s="1089">
        <f t="shared" si="1"/>
        <v>0</v>
      </c>
      <c r="AB9" s="1085">
        <f>sum(N9:AA9)</f>
        <v>150000</v>
      </c>
      <c r="AC9" s="1092">
        <f t="shared" si="3"/>
        <v>150000</v>
      </c>
    </row>
    <row r="10">
      <c r="A10" s="1004"/>
      <c r="B10" s="1004"/>
      <c r="C10" s="1004"/>
      <c r="D10" s="1004"/>
      <c r="E10" s="1004"/>
      <c r="F10" s="1080">
        <v>8.0</v>
      </c>
      <c r="G10" s="1120">
        <v>8946.0</v>
      </c>
      <c r="H10" s="1121" t="s">
        <v>4653</v>
      </c>
      <c r="I10" s="1122" t="s">
        <v>4655</v>
      </c>
      <c r="J10" s="1083"/>
      <c r="K10" s="1080" t="s">
        <v>12813</v>
      </c>
      <c r="L10" s="1097"/>
      <c r="M10" s="1097"/>
      <c r="N10" s="1097"/>
      <c r="O10" s="1098">
        <v>150000.0</v>
      </c>
      <c r="P10" s="1099"/>
      <c r="Q10" s="1099"/>
      <c r="R10" s="1099"/>
      <c r="S10" s="1099"/>
      <c r="T10" s="1099"/>
      <c r="U10" s="1099"/>
      <c r="V10" s="1099"/>
      <c r="W10" s="1127"/>
      <c r="X10" s="1099"/>
      <c r="Y10" s="1099"/>
      <c r="Z10" s="1099"/>
      <c r="AA10" s="1089">
        <f t="shared" si="1"/>
        <v>0</v>
      </c>
      <c r="AB10" s="1085">
        <f>sum(O10:AA10)</f>
        <v>150000</v>
      </c>
      <c r="AC10" s="1092">
        <f t="shared" si="3"/>
        <v>150000</v>
      </c>
    </row>
    <row r="11">
      <c r="A11" s="1004"/>
      <c r="B11" s="1004"/>
      <c r="C11" s="1004"/>
      <c r="D11" s="1004"/>
      <c r="E11" s="1004"/>
      <c r="F11" s="1080">
        <v>9.0</v>
      </c>
      <c r="G11" s="1128">
        <v>9033.0</v>
      </c>
      <c r="H11" s="1129" t="s">
        <v>4661</v>
      </c>
      <c r="I11" s="1103" t="s">
        <v>4662</v>
      </c>
      <c r="J11" s="1080"/>
      <c r="K11" s="1080" t="s">
        <v>12813</v>
      </c>
      <c r="L11" s="1097"/>
      <c r="M11" s="1097"/>
      <c r="N11" s="1097"/>
      <c r="O11" s="1098">
        <v>150000.0</v>
      </c>
      <c r="P11" s="1099"/>
      <c r="Q11" s="1099"/>
      <c r="R11" s="1099"/>
      <c r="S11" s="1099"/>
      <c r="T11" s="1099"/>
      <c r="U11" s="1099"/>
      <c r="V11" s="1099"/>
      <c r="W11" s="1127"/>
      <c r="X11" s="1099"/>
      <c r="Y11" s="1099"/>
      <c r="Z11" s="1099"/>
      <c r="AA11" s="1089">
        <f t="shared" si="1"/>
        <v>0</v>
      </c>
      <c r="AB11" s="1085">
        <f>sum(O11:V11)</f>
        <v>150000</v>
      </c>
      <c r="AC11" s="1092">
        <f t="shared" si="3"/>
        <v>150000</v>
      </c>
    </row>
    <row r="12">
      <c r="A12" s="1004"/>
      <c r="B12" s="1004"/>
      <c r="C12" s="1004"/>
      <c r="D12" s="1004"/>
      <c r="E12" s="1004"/>
      <c r="F12" s="1080">
        <v>10.0</v>
      </c>
      <c r="G12" s="1128">
        <v>9039.0</v>
      </c>
      <c r="H12" s="1129" t="s">
        <v>4663</v>
      </c>
      <c r="I12" s="1129" t="s">
        <v>4664</v>
      </c>
      <c r="J12" s="1080" t="s">
        <v>12820</v>
      </c>
      <c r="K12" s="1080"/>
      <c r="L12" s="1097"/>
      <c r="M12" s="1097"/>
      <c r="N12" s="1097"/>
      <c r="O12" s="1085">
        <v>8333.0</v>
      </c>
      <c r="P12" s="1094" t="s">
        <v>12817</v>
      </c>
      <c r="Q12" s="1094" t="s">
        <v>12817</v>
      </c>
      <c r="R12" s="1094" t="s">
        <v>12817</v>
      </c>
      <c r="S12" s="1094" t="s">
        <v>12817</v>
      </c>
      <c r="T12" s="1094" t="s">
        <v>12817</v>
      </c>
      <c r="U12" s="1094" t="s">
        <v>12817</v>
      </c>
      <c r="V12" s="1094" t="s">
        <v>12817</v>
      </c>
      <c r="W12" s="1133" t="s">
        <v>12817</v>
      </c>
      <c r="X12" s="1094" t="s">
        <v>12817</v>
      </c>
      <c r="Y12" s="1094"/>
      <c r="Z12" s="1094"/>
      <c r="AA12" s="1089">
        <f t="shared" si="1"/>
        <v>0</v>
      </c>
      <c r="AB12" s="1085">
        <f>sum(O12:Q12)</f>
        <v>8333</v>
      </c>
      <c r="AC12" s="1092">
        <f t="shared" si="3"/>
        <v>8333</v>
      </c>
    </row>
    <row r="13">
      <c r="A13" s="1004"/>
      <c r="B13" s="1004"/>
      <c r="C13" s="1004"/>
      <c r="D13" s="1004"/>
      <c r="E13" s="1004"/>
      <c r="F13" s="1080">
        <v>11.0</v>
      </c>
      <c r="G13" s="1128">
        <v>8995.0</v>
      </c>
      <c r="H13" s="1129" t="s">
        <v>4669</v>
      </c>
      <c r="I13" s="1129" t="s">
        <v>4671</v>
      </c>
      <c r="J13" s="1083"/>
      <c r="K13" s="1080" t="s">
        <v>12820</v>
      </c>
      <c r="L13" s="1097"/>
      <c r="M13" s="1097"/>
      <c r="N13" s="1097"/>
      <c r="O13" s="1085">
        <v>12500.0</v>
      </c>
      <c r="P13" s="1085">
        <v>12500.0</v>
      </c>
      <c r="Q13" s="1085">
        <v>12500.0</v>
      </c>
      <c r="R13" s="1085">
        <v>12500.0</v>
      </c>
      <c r="S13" s="1085">
        <v>12500.0</v>
      </c>
      <c r="T13" s="1085">
        <v>12500.0</v>
      </c>
      <c r="U13" s="1085">
        <v>12500.0</v>
      </c>
      <c r="V13" s="1085">
        <v>12500.0</v>
      </c>
      <c r="W13" s="1134">
        <v>12500.0</v>
      </c>
      <c r="X13" s="1134">
        <v>12500.0</v>
      </c>
      <c r="Y13" s="1134">
        <v>12500.0</v>
      </c>
      <c r="Z13" s="1086"/>
      <c r="AA13" s="1089">
        <f>sum(W13:Z13)</f>
        <v>37500</v>
      </c>
      <c r="AB13" s="1085">
        <f t="shared" ref="AB13:AB31" si="5">sum(O13:V13)</f>
        <v>100000</v>
      </c>
      <c r="AC13" s="1092">
        <f t="shared" si="3"/>
        <v>137500</v>
      </c>
    </row>
    <row r="14">
      <c r="A14" s="1004"/>
      <c r="B14" s="1004"/>
      <c r="C14" s="1004"/>
      <c r="D14" s="1004"/>
      <c r="E14" s="1004"/>
      <c r="F14" s="1080">
        <v>12.0</v>
      </c>
      <c r="G14" s="1128">
        <v>9045.0</v>
      </c>
      <c r="H14" s="1129" t="s">
        <v>4673</v>
      </c>
      <c r="I14" s="1129" t="s">
        <v>4674</v>
      </c>
      <c r="J14" s="1083"/>
      <c r="K14" s="1080" t="s">
        <v>12820</v>
      </c>
      <c r="L14" s="1097"/>
      <c r="M14" s="1097"/>
      <c r="N14" s="1097"/>
      <c r="O14" s="1085">
        <v>12500.0</v>
      </c>
      <c r="P14" s="1094" t="s">
        <v>12817</v>
      </c>
      <c r="Q14" s="1094" t="s">
        <v>12817</v>
      </c>
      <c r="R14" s="1094" t="s">
        <v>12817</v>
      </c>
      <c r="S14" s="1094" t="s">
        <v>12817</v>
      </c>
      <c r="T14" s="1094" t="s">
        <v>12817</v>
      </c>
      <c r="U14" s="1094" t="s">
        <v>12817</v>
      </c>
      <c r="V14" s="1094" t="s">
        <v>12817</v>
      </c>
      <c r="W14" s="1094" t="s">
        <v>12817</v>
      </c>
      <c r="X14" s="1094" t="s">
        <v>12817</v>
      </c>
      <c r="Y14" s="1094"/>
      <c r="Z14" s="1094"/>
      <c r="AA14" s="1089">
        <f>sum(W14:X14)</f>
        <v>0</v>
      </c>
      <c r="AB14" s="1085">
        <f t="shared" si="5"/>
        <v>12500</v>
      </c>
      <c r="AC14" s="1092">
        <f t="shared" si="3"/>
        <v>12500</v>
      </c>
    </row>
    <row r="15">
      <c r="A15" s="1004"/>
      <c r="B15" s="1004"/>
      <c r="C15" s="1004"/>
      <c r="D15" s="1004"/>
      <c r="E15" s="1004"/>
      <c r="F15" s="1080">
        <v>13.0</v>
      </c>
      <c r="G15" s="1136">
        <v>9111.0</v>
      </c>
      <c r="H15" s="1137" t="s">
        <v>4676</v>
      </c>
      <c r="I15" s="1137" t="s">
        <v>4677</v>
      </c>
      <c r="J15" s="1080" t="s">
        <v>12820</v>
      </c>
      <c r="K15" s="1080" t="s">
        <v>114</v>
      </c>
      <c r="L15" s="1097"/>
      <c r="M15" s="1097"/>
      <c r="N15" s="1097"/>
      <c r="O15" s="1085">
        <v>8333.0</v>
      </c>
      <c r="P15" s="1094" t="s">
        <v>12817</v>
      </c>
      <c r="Q15" s="1085">
        <v>8333.0</v>
      </c>
      <c r="R15" s="1085">
        <v>8333.0</v>
      </c>
      <c r="S15" s="1085">
        <v>8333.0</v>
      </c>
      <c r="T15" s="1085">
        <v>8333.0</v>
      </c>
      <c r="U15" s="1085">
        <v>8333.0</v>
      </c>
      <c r="V15" s="1085">
        <v>8333.0</v>
      </c>
      <c r="W15" s="1134">
        <v>8333.0</v>
      </c>
      <c r="X15" s="1134">
        <v>8333.0</v>
      </c>
      <c r="Y15" s="1134">
        <v>8333.0</v>
      </c>
      <c r="Z15" s="1086"/>
      <c r="AA15" s="1089">
        <f>sum(W15:Y15)</f>
        <v>24999</v>
      </c>
      <c r="AB15" s="1085">
        <f t="shared" si="5"/>
        <v>58331</v>
      </c>
      <c r="AC15" s="1092">
        <f t="shared" si="3"/>
        <v>83330</v>
      </c>
    </row>
    <row r="16">
      <c r="A16" s="1004"/>
      <c r="B16" s="1004"/>
      <c r="C16" s="1004"/>
      <c r="D16" s="1004"/>
      <c r="E16" s="1004"/>
      <c r="F16" s="1139">
        <v>14.0</v>
      </c>
      <c r="G16" s="1128">
        <v>9065.0</v>
      </c>
      <c r="H16" s="1129" t="s">
        <v>4679</v>
      </c>
      <c r="I16" s="1129" t="s">
        <v>4679</v>
      </c>
      <c r="J16" s="1080" t="s">
        <v>12820</v>
      </c>
      <c r="K16" s="1080" t="s">
        <v>114</v>
      </c>
      <c r="L16" s="1097"/>
      <c r="M16" s="1097"/>
      <c r="N16" s="1097"/>
      <c r="O16" s="1085">
        <v>8333.0</v>
      </c>
      <c r="P16" s="1085">
        <v>8333.0</v>
      </c>
      <c r="Q16" s="1140" t="s">
        <v>12817</v>
      </c>
      <c r="R16" s="1085">
        <v>8333.0</v>
      </c>
      <c r="S16" s="1085">
        <v>8333.0</v>
      </c>
      <c r="T16" s="1094" t="s">
        <v>12817</v>
      </c>
      <c r="U16" s="1094" t="s">
        <v>12817</v>
      </c>
      <c r="V16" s="1141" t="s">
        <v>12817</v>
      </c>
      <c r="W16" s="1141" t="s">
        <v>12817</v>
      </c>
      <c r="X16" s="1141" t="s">
        <v>12817</v>
      </c>
      <c r="Y16" s="1140"/>
      <c r="Z16" s="1140"/>
      <c r="AA16" s="1089">
        <f>sum(W16:X16)</f>
        <v>0</v>
      </c>
      <c r="AB16" s="1085">
        <f t="shared" si="5"/>
        <v>33332</v>
      </c>
      <c r="AC16" s="1092">
        <f t="shared" si="3"/>
        <v>33332</v>
      </c>
    </row>
    <row r="17">
      <c r="A17" s="1004"/>
      <c r="B17" s="1004"/>
      <c r="C17" s="1004"/>
      <c r="D17" s="1004"/>
      <c r="E17" s="1004"/>
      <c r="F17" s="1139">
        <v>15.0</v>
      </c>
      <c r="G17" s="1120">
        <v>9299.0</v>
      </c>
      <c r="H17" s="1121" t="s">
        <v>4684</v>
      </c>
      <c r="I17" s="1122" t="s">
        <v>4686</v>
      </c>
      <c r="J17" s="1080" t="s">
        <v>12820</v>
      </c>
      <c r="K17" s="1080" t="s">
        <v>114</v>
      </c>
      <c r="L17" s="1093" t="s">
        <v>114</v>
      </c>
      <c r="M17" s="1093" t="s">
        <v>114</v>
      </c>
      <c r="N17" s="1093" t="s">
        <v>114</v>
      </c>
      <c r="O17" s="1093" t="s">
        <v>114</v>
      </c>
      <c r="P17" s="1085">
        <v>8333.0</v>
      </c>
      <c r="Q17" s="1085">
        <v>8333.0</v>
      </c>
      <c r="R17" s="1085">
        <v>8333.0</v>
      </c>
      <c r="S17" s="1085">
        <v>8333.0</v>
      </c>
      <c r="T17" s="1085">
        <v>8333.0</v>
      </c>
      <c r="U17" s="1085">
        <v>8333.0</v>
      </c>
      <c r="V17" s="1085">
        <v>8333.0</v>
      </c>
      <c r="W17" s="1134">
        <v>8333.0</v>
      </c>
      <c r="X17" s="1134">
        <v>8333.0</v>
      </c>
      <c r="Y17" s="1134">
        <v>8333.0</v>
      </c>
      <c r="Z17" s="1086"/>
      <c r="AA17" s="1089">
        <f>sum(W17:Y17)</f>
        <v>24999</v>
      </c>
      <c r="AB17" s="1085">
        <f t="shared" si="5"/>
        <v>58331</v>
      </c>
      <c r="AC17" s="1092">
        <f t="shared" si="3"/>
        <v>83330</v>
      </c>
    </row>
    <row r="18">
      <c r="A18" s="1004"/>
      <c r="B18" s="1004"/>
      <c r="C18" s="1004"/>
      <c r="D18" s="1004"/>
      <c r="E18" s="1004"/>
      <c r="F18" s="1139">
        <v>16.0</v>
      </c>
      <c r="G18" s="1142">
        <v>9219.0</v>
      </c>
      <c r="H18" s="1143" t="s">
        <v>4688</v>
      </c>
      <c r="I18" s="1143" t="s">
        <v>4689</v>
      </c>
      <c r="J18" s="1080" t="s">
        <v>114</v>
      </c>
      <c r="K18" s="1080" t="s">
        <v>12820</v>
      </c>
      <c r="L18" s="1093" t="s">
        <v>114</v>
      </c>
      <c r="M18" s="1093" t="s">
        <v>114</v>
      </c>
      <c r="N18" s="1093" t="s">
        <v>114</v>
      </c>
      <c r="O18" s="1093" t="s">
        <v>114</v>
      </c>
      <c r="P18" s="1085">
        <v>12500.0</v>
      </c>
      <c r="Q18" s="1085">
        <v>8333.0</v>
      </c>
      <c r="R18" s="1144">
        <v>8333.0</v>
      </c>
      <c r="S18" s="1094" t="s">
        <v>12817</v>
      </c>
      <c r="T18" s="1094" t="s">
        <v>12817</v>
      </c>
      <c r="U18" s="1094" t="s">
        <v>12817</v>
      </c>
      <c r="V18" s="1094" t="s">
        <v>12817</v>
      </c>
      <c r="W18" s="1094" t="s">
        <v>12817</v>
      </c>
      <c r="X18" s="1134">
        <v>8333.0</v>
      </c>
      <c r="Y18" s="1086"/>
      <c r="Z18" s="1086"/>
      <c r="AA18" s="1089">
        <f t="shared" ref="AA18:AA19" si="6">sum(W18:X18)</f>
        <v>8333</v>
      </c>
      <c r="AB18" s="1085">
        <f t="shared" si="5"/>
        <v>29166</v>
      </c>
      <c r="AC18" s="1092">
        <f t="shared" si="3"/>
        <v>37499</v>
      </c>
    </row>
    <row r="19">
      <c r="A19" s="1004"/>
      <c r="B19" s="1004"/>
      <c r="C19" s="1004"/>
      <c r="D19" s="1004"/>
      <c r="E19" s="1004"/>
      <c r="F19" s="1139">
        <v>18.0</v>
      </c>
      <c r="G19" s="1120">
        <v>9288.0</v>
      </c>
      <c r="H19" s="1121" t="s">
        <v>4690</v>
      </c>
      <c r="I19" s="1121" t="s">
        <v>4691</v>
      </c>
      <c r="J19" s="1080" t="s">
        <v>12820</v>
      </c>
      <c r="K19" s="1080" t="s">
        <v>114</v>
      </c>
      <c r="L19" s="1093" t="s">
        <v>114</v>
      </c>
      <c r="M19" s="1093" t="s">
        <v>114</v>
      </c>
      <c r="N19" s="1093" t="s">
        <v>114</v>
      </c>
      <c r="O19" s="1093" t="s">
        <v>114</v>
      </c>
      <c r="P19" s="1085">
        <v>8333.0</v>
      </c>
      <c r="Q19" s="1141" t="s">
        <v>12817</v>
      </c>
      <c r="R19" s="1140" t="s">
        <v>12817</v>
      </c>
      <c r="S19" s="1094" t="s">
        <v>12817</v>
      </c>
      <c r="T19" s="1094" t="s">
        <v>12817</v>
      </c>
      <c r="U19" s="1094" t="s">
        <v>12817</v>
      </c>
      <c r="V19" s="1094" t="s">
        <v>12817</v>
      </c>
      <c r="W19" s="1094" t="s">
        <v>12817</v>
      </c>
      <c r="X19" s="1094" t="s">
        <v>12817</v>
      </c>
      <c r="Y19" s="1094"/>
      <c r="Z19" s="1094"/>
      <c r="AA19" s="1089">
        <f t="shared" si="6"/>
        <v>0</v>
      </c>
      <c r="AB19" s="1085">
        <f t="shared" si="5"/>
        <v>8333</v>
      </c>
      <c r="AC19" s="1092">
        <f t="shared" si="3"/>
        <v>8333</v>
      </c>
    </row>
    <row r="20" ht="15.0" customHeight="1">
      <c r="A20" s="1004"/>
      <c r="B20" s="1004"/>
      <c r="C20" s="1004"/>
      <c r="D20" s="1004"/>
      <c r="E20" s="1004"/>
      <c r="F20" s="1139">
        <v>19.0</v>
      </c>
      <c r="G20" s="1080">
        <v>9393.0</v>
      </c>
      <c r="H20" s="1146" t="s">
        <v>4696</v>
      </c>
      <c r="I20" s="1122" t="s">
        <v>4697</v>
      </c>
      <c r="J20" s="1080" t="s">
        <v>12820</v>
      </c>
      <c r="K20" s="1080" t="s">
        <v>114</v>
      </c>
      <c r="L20" s="1093" t="s">
        <v>114</v>
      </c>
      <c r="M20" s="1093" t="s">
        <v>114</v>
      </c>
      <c r="N20" s="1093" t="s">
        <v>114</v>
      </c>
      <c r="O20" s="1093" t="s">
        <v>114</v>
      </c>
      <c r="P20" s="1085">
        <v>8333.0</v>
      </c>
      <c r="Q20" s="1085">
        <v>8333.0</v>
      </c>
      <c r="R20" s="1085">
        <v>8333.0</v>
      </c>
      <c r="S20" s="1147" t="s">
        <v>12817</v>
      </c>
      <c r="T20" s="1085">
        <v>8333.0</v>
      </c>
      <c r="U20" s="1085">
        <v>8333.0</v>
      </c>
      <c r="V20" s="1085">
        <v>8333.0</v>
      </c>
      <c r="W20" s="1134">
        <v>8333.0</v>
      </c>
      <c r="X20" s="1134">
        <v>8333.0</v>
      </c>
      <c r="Y20" s="1134">
        <v>8333.0</v>
      </c>
      <c r="Z20" s="1134">
        <v>8333.0</v>
      </c>
      <c r="AA20" s="1089">
        <f t="shared" ref="AA20:AA21" si="7">sum(W20:Z20)</f>
        <v>33332</v>
      </c>
      <c r="AB20" s="1085">
        <f t="shared" si="5"/>
        <v>49998</v>
      </c>
      <c r="AC20" s="1092">
        <f t="shared" si="3"/>
        <v>83330</v>
      </c>
    </row>
    <row r="21" ht="15.0" customHeight="1">
      <c r="A21" s="1004"/>
      <c r="B21" s="1004"/>
      <c r="C21" s="1004"/>
      <c r="D21" s="1004"/>
      <c r="E21" s="1004"/>
      <c r="F21" s="1139">
        <v>20.0</v>
      </c>
      <c r="G21" s="1149">
        <v>9386.0</v>
      </c>
      <c r="H21" s="1150" t="s">
        <v>4700</v>
      </c>
      <c r="I21" s="1122" t="s">
        <v>4701</v>
      </c>
      <c r="J21" s="1080"/>
      <c r="K21" s="1080" t="s">
        <v>12820</v>
      </c>
      <c r="L21" s="1093"/>
      <c r="M21" s="1093"/>
      <c r="N21" s="1093"/>
      <c r="O21" s="1093"/>
      <c r="P21" s="1093"/>
      <c r="Q21" s="1085">
        <v>12500.0</v>
      </c>
      <c r="R21" s="1085">
        <v>12500.0</v>
      </c>
      <c r="S21" s="1085">
        <v>12500.0</v>
      </c>
      <c r="T21" s="1085">
        <v>12500.0</v>
      </c>
      <c r="U21" s="1085">
        <v>12500.0</v>
      </c>
      <c r="V21" s="1085">
        <v>12500.0</v>
      </c>
      <c r="W21" s="1134">
        <v>12500.0</v>
      </c>
      <c r="X21" s="1134">
        <v>12500.0</v>
      </c>
      <c r="Y21" s="1134">
        <v>12500.0</v>
      </c>
      <c r="Z21" s="1134">
        <v>12500.0</v>
      </c>
      <c r="AA21" s="1089">
        <f t="shared" si="7"/>
        <v>50000</v>
      </c>
      <c r="AB21" s="1085">
        <f t="shared" si="5"/>
        <v>75000</v>
      </c>
      <c r="AC21" s="1092">
        <f t="shared" si="3"/>
        <v>125000</v>
      </c>
    </row>
    <row r="22" ht="15.0" customHeight="1">
      <c r="A22" s="1004"/>
      <c r="B22" s="1004"/>
      <c r="C22" s="1004"/>
      <c r="D22" s="1004"/>
      <c r="E22" s="1004"/>
      <c r="F22" s="1139">
        <v>21.0</v>
      </c>
      <c r="G22" s="1080">
        <v>9346.0</v>
      </c>
      <c r="H22" s="1146" t="s">
        <v>3129</v>
      </c>
      <c r="I22" s="1122" t="s">
        <v>4702</v>
      </c>
      <c r="J22" s="1080"/>
      <c r="K22" s="1080" t="s">
        <v>12820</v>
      </c>
      <c r="L22" s="1093"/>
      <c r="M22" s="1093"/>
      <c r="N22" s="1093"/>
      <c r="O22" s="1093"/>
      <c r="P22" s="1093"/>
      <c r="Q22" s="1085">
        <v>12500.0</v>
      </c>
      <c r="R22" s="1085">
        <v>150000.0</v>
      </c>
      <c r="S22" s="1099"/>
      <c r="T22" s="1099"/>
      <c r="U22" s="1099"/>
      <c r="V22" s="1099"/>
      <c r="W22" s="1099"/>
      <c r="X22" s="1099"/>
      <c r="Y22" s="1099"/>
      <c r="Z22" s="1099"/>
      <c r="AA22" s="1089">
        <f t="shared" ref="AA22:AA27" si="8">sum(W22:X22)</f>
        <v>0</v>
      </c>
      <c r="AB22" s="1085">
        <f t="shared" si="5"/>
        <v>162500</v>
      </c>
      <c r="AC22" s="1092">
        <f t="shared" si="3"/>
        <v>162500</v>
      </c>
    </row>
    <row r="23" ht="15.0" customHeight="1">
      <c r="A23" s="1004"/>
      <c r="B23" s="1004"/>
      <c r="C23" s="1004"/>
      <c r="D23" s="1004"/>
      <c r="E23" s="1004"/>
      <c r="F23" s="1139">
        <v>22.0</v>
      </c>
      <c r="G23" s="1152">
        <v>9646.0</v>
      </c>
      <c r="H23" s="1153" t="s">
        <v>4703</v>
      </c>
      <c r="I23" s="1153" t="s">
        <v>4704</v>
      </c>
      <c r="J23" s="1080"/>
      <c r="K23" s="1080" t="s">
        <v>12820</v>
      </c>
      <c r="L23" s="1093"/>
      <c r="M23" s="1093"/>
      <c r="N23" s="1093"/>
      <c r="O23" s="1093"/>
      <c r="P23" s="1093"/>
      <c r="Q23" s="1085">
        <v>12500.0</v>
      </c>
      <c r="R23" s="1147" t="s">
        <v>12817</v>
      </c>
      <c r="S23" s="1085">
        <v>12500.0</v>
      </c>
      <c r="T23" s="1094" t="s">
        <v>12817</v>
      </c>
      <c r="U23" s="1094" t="s">
        <v>12817</v>
      </c>
      <c r="V23" s="1094" t="s">
        <v>12817</v>
      </c>
      <c r="W23" s="1094" t="s">
        <v>12817</v>
      </c>
      <c r="X23" s="1094" t="s">
        <v>12817</v>
      </c>
      <c r="Y23" s="1094"/>
      <c r="Z23" s="1094"/>
      <c r="AA23" s="1089">
        <f t="shared" si="8"/>
        <v>0</v>
      </c>
      <c r="AB23" s="1085">
        <f t="shared" si="5"/>
        <v>25000</v>
      </c>
      <c r="AC23" s="1092">
        <f t="shared" si="3"/>
        <v>25000</v>
      </c>
    </row>
    <row r="24" ht="15.0" customHeight="1">
      <c r="A24" s="1004"/>
      <c r="B24" s="1004"/>
      <c r="C24" s="1004"/>
      <c r="D24" s="1004"/>
      <c r="E24" s="1004"/>
      <c r="F24" s="1139">
        <v>23.0</v>
      </c>
      <c r="G24" s="1152">
        <v>9766.0</v>
      </c>
      <c r="H24" s="1153" t="s">
        <v>311</v>
      </c>
      <c r="I24" s="1153" t="s">
        <v>4707</v>
      </c>
      <c r="J24" s="1080"/>
      <c r="K24" s="1080" t="s">
        <v>12813</v>
      </c>
      <c r="L24" s="1093"/>
      <c r="M24" s="1093"/>
      <c r="N24" s="1093"/>
      <c r="O24" s="1093"/>
      <c r="P24" s="1093"/>
      <c r="Q24" s="1093"/>
      <c r="R24" s="1085">
        <v>150000.0</v>
      </c>
      <c r="S24" s="1099"/>
      <c r="T24" s="1099"/>
      <c r="U24" s="1099"/>
      <c r="V24" s="1099"/>
      <c r="W24" s="1099"/>
      <c r="X24" s="1099"/>
      <c r="Y24" s="1099"/>
      <c r="Z24" s="1099"/>
      <c r="AA24" s="1089">
        <f t="shared" si="8"/>
        <v>0</v>
      </c>
      <c r="AB24" s="1085">
        <f t="shared" si="5"/>
        <v>150000</v>
      </c>
      <c r="AC24" s="1092">
        <f t="shared" si="3"/>
        <v>150000</v>
      </c>
    </row>
    <row r="25" ht="15.0" customHeight="1">
      <c r="A25" s="1004"/>
      <c r="B25" s="1004"/>
      <c r="C25" s="1004"/>
      <c r="D25" s="1004"/>
      <c r="E25" s="1004"/>
      <c r="F25" s="1139">
        <v>24.0</v>
      </c>
      <c r="G25" s="1152">
        <v>9710.0</v>
      </c>
      <c r="H25" s="1153" t="s">
        <v>4708</v>
      </c>
      <c r="I25" s="1153" t="s">
        <v>4709</v>
      </c>
      <c r="J25" s="1080"/>
      <c r="K25" s="1080" t="s">
        <v>12820</v>
      </c>
      <c r="L25" s="1093"/>
      <c r="M25" s="1093"/>
      <c r="N25" s="1093"/>
      <c r="O25" s="1093"/>
      <c r="P25" s="1093"/>
      <c r="Q25" s="1093"/>
      <c r="R25" s="1085">
        <v>12500.0</v>
      </c>
      <c r="S25" s="1085">
        <v>12500.0</v>
      </c>
      <c r="T25" s="1085">
        <v>12500.0</v>
      </c>
      <c r="U25" s="1094" t="s">
        <v>12817</v>
      </c>
      <c r="V25" s="1094" t="s">
        <v>12817</v>
      </c>
      <c r="W25" s="1094" t="s">
        <v>12817</v>
      </c>
      <c r="X25" s="1094" t="s">
        <v>12817</v>
      </c>
      <c r="Y25" s="1094"/>
      <c r="Z25" s="1094"/>
      <c r="AA25" s="1089">
        <f t="shared" si="8"/>
        <v>0</v>
      </c>
      <c r="AB25" s="1085">
        <f t="shared" si="5"/>
        <v>37500</v>
      </c>
      <c r="AC25" s="1092">
        <f t="shared" si="3"/>
        <v>37500</v>
      </c>
    </row>
    <row r="26" ht="15.0" customHeight="1">
      <c r="A26" s="1004"/>
      <c r="B26" s="1004"/>
      <c r="C26" s="1004"/>
      <c r="D26" s="1004"/>
      <c r="E26" s="1004"/>
      <c r="F26" s="1139">
        <v>25.0</v>
      </c>
      <c r="G26" s="1080">
        <v>9879.0</v>
      </c>
      <c r="H26" s="1146" t="s">
        <v>4714</v>
      </c>
      <c r="I26" s="1122" t="s">
        <v>4715</v>
      </c>
      <c r="J26" s="1080"/>
      <c r="K26" s="1080" t="s">
        <v>12820</v>
      </c>
      <c r="L26" s="1093"/>
      <c r="M26" s="1093"/>
      <c r="N26" s="1093"/>
      <c r="O26" s="1093"/>
      <c r="P26" s="1093"/>
      <c r="Q26" s="1093"/>
      <c r="R26" s="1093"/>
      <c r="S26" s="1085">
        <v>12500.0</v>
      </c>
      <c r="T26" s="1147" t="s">
        <v>12817</v>
      </c>
      <c r="U26" s="1147" t="s">
        <v>12817</v>
      </c>
      <c r="V26" s="1147" t="s">
        <v>12817</v>
      </c>
      <c r="W26" s="1147" t="s">
        <v>12817</v>
      </c>
      <c r="X26" s="1147" t="s">
        <v>12817</v>
      </c>
      <c r="Y26" s="1147"/>
      <c r="Z26" s="1147"/>
      <c r="AA26" s="1089">
        <f t="shared" si="8"/>
        <v>0</v>
      </c>
      <c r="AB26" s="1085">
        <f t="shared" si="5"/>
        <v>12500</v>
      </c>
      <c r="AC26" s="1092">
        <f t="shared" si="3"/>
        <v>12500</v>
      </c>
    </row>
    <row r="27" ht="15.0" customHeight="1">
      <c r="A27" s="1004"/>
      <c r="B27" s="1004"/>
      <c r="C27" s="1004"/>
      <c r="D27" s="1004"/>
      <c r="E27" s="1004"/>
      <c r="F27" s="1139">
        <v>26.0</v>
      </c>
      <c r="G27" s="1080">
        <v>8623.0</v>
      </c>
      <c r="H27" s="1146" t="s">
        <v>4717</v>
      </c>
      <c r="I27" s="1122" t="s">
        <v>4718</v>
      </c>
      <c r="J27" s="1080"/>
      <c r="K27" s="1080" t="s">
        <v>12820</v>
      </c>
      <c r="L27" s="1093"/>
      <c r="M27" s="1093"/>
      <c r="N27" s="1093"/>
      <c r="O27" s="1093"/>
      <c r="P27" s="1093"/>
      <c r="Q27" s="1093"/>
      <c r="R27" s="1093"/>
      <c r="S27" s="1085">
        <v>12500.0</v>
      </c>
      <c r="T27" s="1147" t="s">
        <v>12817</v>
      </c>
      <c r="U27" s="1147" t="s">
        <v>12817</v>
      </c>
      <c r="V27" s="1147" t="s">
        <v>12817</v>
      </c>
      <c r="W27" s="1147" t="s">
        <v>12817</v>
      </c>
      <c r="X27" s="1147" t="s">
        <v>12817</v>
      </c>
      <c r="Y27" s="1147"/>
      <c r="Z27" s="1147"/>
      <c r="AA27" s="1089">
        <f t="shared" si="8"/>
        <v>0</v>
      </c>
      <c r="AB27" s="1085">
        <f t="shared" si="5"/>
        <v>12500</v>
      </c>
      <c r="AC27" s="1092">
        <f t="shared" si="3"/>
        <v>12500</v>
      </c>
    </row>
    <row r="28" ht="15.0" customHeight="1">
      <c r="A28" s="1004"/>
      <c r="B28" s="1004"/>
      <c r="C28" s="1004"/>
      <c r="D28" s="1004"/>
      <c r="E28" s="1004"/>
      <c r="F28" s="1139">
        <v>27.0</v>
      </c>
      <c r="G28" s="1080">
        <v>10027.0</v>
      </c>
      <c r="H28" s="1146" t="s">
        <v>4719</v>
      </c>
      <c r="I28" s="1122" t="s">
        <v>4720</v>
      </c>
      <c r="J28" s="1080" t="s">
        <v>12841</v>
      </c>
      <c r="K28" s="1080"/>
      <c r="L28" s="1093"/>
      <c r="M28" s="1093"/>
      <c r="N28" s="1093"/>
      <c r="O28" s="1093"/>
      <c r="P28" s="1093"/>
      <c r="Q28" s="1093"/>
      <c r="R28" s="1093"/>
      <c r="S28" s="1085">
        <v>8333.0</v>
      </c>
      <c r="T28" s="1085">
        <v>8333.0</v>
      </c>
      <c r="U28" s="1085">
        <v>8333.0</v>
      </c>
      <c r="V28" s="1085">
        <v>8333.0</v>
      </c>
      <c r="W28" s="1134">
        <v>8333.0</v>
      </c>
      <c r="X28" s="1134">
        <v>8333.0</v>
      </c>
      <c r="Y28" s="1134">
        <v>8333.0</v>
      </c>
      <c r="Z28" s="1086"/>
      <c r="AA28" s="1089">
        <f>sum(W28:Z28)</f>
        <v>24999</v>
      </c>
      <c r="AB28" s="1085">
        <f t="shared" si="5"/>
        <v>33332</v>
      </c>
      <c r="AC28" s="1092">
        <f t="shared" si="3"/>
        <v>58331</v>
      </c>
    </row>
    <row r="29" ht="15.0" customHeight="1">
      <c r="A29" s="1004"/>
      <c r="B29" s="1004"/>
      <c r="C29" s="1004"/>
      <c r="D29" s="1004"/>
      <c r="E29" s="1004"/>
      <c r="F29" s="1139">
        <v>28.0</v>
      </c>
      <c r="G29" s="1080">
        <v>10142.0</v>
      </c>
      <c r="H29" s="1146" t="s">
        <v>4721</v>
      </c>
      <c r="I29" s="1122" t="s">
        <v>4722</v>
      </c>
      <c r="J29" s="1080"/>
      <c r="K29" s="1080" t="s">
        <v>12842</v>
      </c>
      <c r="L29" s="1093"/>
      <c r="M29" s="1093"/>
      <c r="N29" s="1093"/>
      <c r="O29" s="1093"/>
      <c r="P29" s="1093"/>
      <c r="Q29" s="1093"/>
      <c r="R29" s="1093"/>
      <c r="S29" s="1093"/>
      <c r="T29" s="1085">
        <v>75000.0</v>
      </c>
      <c r="U29" s="1085"/>
      <c r="V29" s="1085"/>
      <c r="W29" s="1085"/>
      <c r="X29" s="1085"/>
      <c r="Y29" s="1085"/>
      <c r="Z29" s="1085"/>
      <c r="AA29" s="1089">
        <f>sum(W29:X29)</f>
        <v>0</v>
      </c>
      <c r="AB29" s="1085">
        <f t="shared" si="5"/>
        <v>75000</v>
      </c>
      <c r="AC29" s="1092">
        <f t="shared" si="3"/>
        <v>75000</v>
      </c>
    </row>
    <row r="30" ht="15.0" customHeight="1">
      <c r="A30" s="1004"/>
      <c r="B30" s="1004"/>
      <c r="C30" s="1004"/>
      <c r="D30" s="1004"/>
      <c r="E30" s="1004"/>
      <c r="F30" s="1139">
        <v>29.0</v>
      </c>
      <c r="G30" s="1156">
        <v>10213.0</v>
      </c>
      <c r="H30" s="1157" t="s">
        <v>4723</v>
      </c>
      <c r="I30" s="1157" t="s">
        <v>4724</v>
      </c>
      <c r="J30" s="1080" t="s">
        <v>12841</v>
      </c>
      <c r="K30" s="1080"/>
      <c r="L30" s="1093"/>
      <c r="M30" s="1093"/>
      <c r="N30" s="1093"/>
      <c r="O30" s="1093"/>
      <c r="P30" s="1093"/>
      <c r="Q30" s="1093"/>
      <c r="R30" s="1093"/>
      <c r="S30" s="1093"/>
      <c r="T30" s="1085">
        <v>8333.0</v>
      </c>
      <c r="U30" s="1085">
        <v>8333.0</v>
      </c>
      <c r="V30" s="1085">
        <v>8333.0</v>
      </c>
      <c r="W30" s="1134">
        <v>8333.0</v>
      </c>
      <c r="X30" s="1134">
        <v>8333.0</v>
      </c>
      <c r="Y30" s="1134">
        <v>8333.0</v>
      </c>
      <c r="Z30" s="1086"/>
      <c r="AA30" s="1089">
        <f>sum(W30:Z30)</f>
        <v>24999</v>
      </c>
      <c r="AB30" s="1085">
        <f t="shared" si="5"/>
        <v>24999</v>
      </c>
      <c r="AC30" s="1092">
        <f t="shared" si="3"/>
        <v>49998</v>
      </c>
    </row>
    <row r="31" ht="15.0" customHeight="1">
      <c r="A31" s="1004"/>
      <c r="B31" s="1004"/>
      <c r="C31" s="1004"/>
      <c r="D31" s="1004"/>
      <c r="E31" s="1004"/>
      <c r="F31" s="1139">
        <v>30.0</v>
      </c>
      <c r="G31" s="979">
        <v>10774.0</v>
      </c>
      <c r="H31" s="1003" t="s">
        <v>4725</v>
      </c>
      <c r="I31" s="1003" t="s">
        <v>4726</v>
      </c>
      <c r="J31" s="1080"/>
      <c r="K31" s="1080" t="s">
        <v>12813</v>
      </c>
      <c r="L31" s="1093"/>
      <c r="M31" s="1093"/>
      <c r="N31" s="1093"/>
      <c r="O31" s="1093"/>
      <c r="P31" s="1093"/>
      <c r="Q31" s="1093"/>
      <c r="R31" s="1093"/>
      <c r="S31" s="1093"/>
      <c r="T31" s="1093"/>
      <c r="U31" s="1086"/>
      <c r="V31" s="1085">
        <v>150000.0</v>
      </c>
      <c r="W31" s="1085"/>
      <c r="X31" s="1085"/>
      <c r="Y31" s="1085"/>
      <c r="Z31" s="1085"/>
      <c r="AA31" s="1089">
        <f t="shared" ref="AA31:AA32" si="9">sum(W31:X31)</f>
        <v>0</v>
      </c>
      <c r="AB31" s="1085">
        <f t="shared" si="5"/>
        <v>150000</v>
      </c>
      <c r="AC31" s="1092">
        <f t="shared" si="3"/>
        <v>150000</v>
      </c>
    </row>
    <row r="32" ht="15.0" customHeight="1">
      <c r="A32" s="1004"/>
      <c r="B32" s="1004"/>
      <c r="C32" s="1004"/>
      <c r="D32" s="1004"/>
      <c r="E32" s="1004"/>
      <c r="F32" s="1139">
        <v>31.0</v>
      </c>
      <c r="G32" s="979">
        <v>11004.0</v>
      </c>
      <c r="H32" s="1003" t="s">
        <v>4728</v>
      </c>
      <c r="I32" s="1130" t="s">
        <v>4729</v>
      </c>
      <c r="J32" s="1080"/>
      <c r="K32" s="1080" t="s">
        <v>12820</v>
      </c>
      <c r="L32" s="1093"/>
      <c r="M32" s="1093"/>
      <c r="N32" s="1093"/>
      <c r="O32" s="1093"/>
      <c r="P32" s="1093"/>
      <c r="Q32" s="1093"/>
      <c r="R32" s="1093"/>
      <c r="S32" s="1093"/>
      <c r="T32" s="1093"/>
      <c r="U32" s="1086"/>
      <c r="V32" s="1086"/>
      <c r="W32" s="1134">
        <v>12500.0</v>
      </c>
      <c r="X32" s="1147" t="s">
        <v>12817</v>
      </c>
      <c r="Y32" s="1147" t="s">
        <v>12817</v>
      </c>
      <c r="Z32" s="1086"/>
      <c r="AA32" s="1089">
        <f t="shared" si="9"/>
        <v>12500</v>
      </c>
      <c r="AB32" s="1158"/>
      <c r="AC32" s="1092">
        <f t="shared" si="3"/>
        <v>12500</v>
      </c>
    </row>
    <row r="33" ht="15.0" customHeight="1">
      <c r="A33" s="1004"/>
      <c r="B33" s="1004"/>
      <c r="C33" s="1004"/>
      <c r="D33" s="1004"/>
      <c r="E33" s="1004"/>
      <c r="F33" s="1139">
        <v>32.0</v>
      </c>
      <c r="G33" s="1159">
        <v>10966.0</v>
      </c>
      <c r="H33" s="1160" t="s">
        <v>1157</v>
      </c>
      <c r="I33" s="1143" t="s">
        <v>1157</v>
      </c>
      <c r="J33" s="1080"/>
      <c r="K33" s="1080" t="s">
        <v>12820</v>
      </c>
      <c r="L33" s="1093"/>
      <c r="M33" s="1093"/>
      <c r="N33" s="1093"/>
      <c r="O33" s="1093"/>
      <c r="P33" s="1093"/>
      <c r="Q33" s="1093"/>
      <c r="R33" s="1093"/>
      <c r="S33" s="1093"/>
      <c r="T33" s="1093"/>
      <c r="U33" s="1086"/>
      <c r="V33" s="1086"/>
      <c r="W33" s="1134">
        <v>12500.0</v>
      </c>
      <c r="X33" s="1134">
        <v>12500.0</v>
      </c>
      <c r="Y33" s="1134">
        <v>12500.0</v>
      </c>
      <c r="Z33" s="1086"/>
      <c r="AA33" s="1089">
        <f>sum(W33:Z33)</f>
        <v>37500</v>
      </c>
      <c r="AB33" s="1158"/>
      <c r="AC33" s="1092">
        <f t="shared" si="3"/>
        <v>37500</v>
      </c>
    </row>
    <row r="34" ht="15.0" customHeight="1">
      <c r="A34" s="1004"/>
      <c r="B34" s="1004"/>
      <c r="C34" s="1004"/>
      <c r="D34" s="1004"/>
      <c r="E34" s="1004"/>
      <c r="F34" s="1139">
        <v>34.0</v>
      </c>
      <c r="G34" s="1081">
        <v>11046.0</v>
      </c>
      <c r="H34" s="1103" t="s">
        <v>4735</v>
      </c>
      <c r="I34" s="1143" t="s">
        <v>4735</v>
      </c>
      <c r="J34" s="1080"/>
      <c r="K34" s="1080" t="s">
        <v>12813</v>
      </c>
      <c r="L34" s="1093"/>
      <c r="M34" s="1093"/>
      <c r="N34" s="1093"/>
      <c r="O34" s="1093"/>
      <c r="P34" s="1093"/>
      <c r="Q34" s="1093"/>
      <c r="R34" s="1093"/>
      <c r="S34" s="1093"/>
      <c r="T34" s="1093"/>
      <c r="U34" s="1086"/>
      <c r="V34" s="1086"/>
      <c r="W34" s="1134">
        <v>150000.0</v>
      </c>
      <c r="X34" s="1086"/>
      <c r="Y34" s="1086"/>
      <c r="Z34" s="1086"/>
      <c r="AA34" s="1089">
        <f t="shared" ref="AA34:AA37" si="10">sum(W34:X34)</f>
        <v>150000</v>
      </c>
      <c r="AB34" s="1158"/>
      <c r="AC34" s="1092">
        <f t="shared" si="3"/>
        <v>150000</v>
      </c>
    </row>
    <row r="35" ht="15.0" customHeight="1">
      <c r="A35" s="1004"/>
      <c r="B35" s="1004"/>
      <c r="C35" s="1004"/>
      <c r="D35" s="1004"/>
      <c r="E35" s="1004"/>
      <c r="F35" s="1139">
        <v>35.0</v>
      </c>
      <c r="G35" s="1081">
        <v>11052.0</v>
      </c>
      <c r="H35" s="1103" t="s">
        <v>4737</v>
      </c>
      <c r="I35" s="1103" t="s">
        <v>4738</v>
      </c>
      <c r="J35" s="1080"/>
      <c r="K35" s="1080" t="s">
        <v>12816</v>
      </c>
      <c r="L35" s="1093"/>
      <c r="M35" s="1093"/>
      <c r="N35" s="1093"/>
      <c r="O35" s="1093"/>
      <c r="P35" s="1093"/>
      <c r="Q35" s="1093"/>
      <c r="R35" s="1093"/>
      <c r="S35" s="1093"/>
      <c r="T35" s="1093"/>
      <c r="U35" s="1086"/>
      <c r="V35" s="1086"/>
      <c r="W35" s="1134">
        <v>75000.0</v>
      </c>
      <c r="X35" s="1086"/>
      <c r="Y35" s="1086"/>
      <c r="Z35" s="1086"/>
      <c r="AA35" s="1089">
        <f t="shared" si="10"/>
        <v>75000</v>
      </c>
      <c r="AB35" s="1158"/>
      <c r="AC35" s="1092">
        <f t="shared" si="3"/>
        <v>75000</v>
      </c>
    </row>
    <row r="36" ht="15.0" customHeight="1">
      <c r="A36" s="1004"/>
      <c r="B36" s="1004"/>
      <c r="C36" s="1004"/>
      <c r="D36" s="1004"/>
      <c r="E36" s="1004"/>
      <c r="F36" s="1139">
        <v>36.0</v>
      </c>
      <c r="G36" s="1081">
        <v>11165.0</v>
      </c>
      <c r="H36" s="1103" t="s">
        <v>1271</v>
      </c>
      <c r="I36" s="1103" t="s">
        <v>1272</v>
      </c>
      <c r="J36" s="1080"/>
      <c r="K36" s="1080" t="s">
        <v>12813</v>
      </c>
      <c r="L36" s="1093"/>
      <c r="M36" s="1093"/>
      <c r="N36" s="1093"/>
      <c r="O36" s="1093"/>
      <c r="P36" s="1093"/>
      <c r="Q36" s="1093"/>
      <c r="R36" s="1093"/>
      <c r="S36" s="1093"/>
      <c r="T36" s="1093"/>
      <c r="U36" s="1086"/>
      <c r="V36" s="1086"/>
      <c r="W36" s="1134">
        <v>150000.0</v>
      </c>
      <c r="X36" s="1086"/>
      <c r="Y36" s="1086"/>
      <c r="Z36" s="1086"/>
      <c r="AA36" s="1089">
        <f t="shared" si="10"/>
        <v>150000</v>
      </c>
      <c r="AB36" s="1158"/>
      <c r="AC36" s="1092">
        <f t="shared" si="3"/>
        <v>150000</v>
      </c>
    </row>
    <row r="37" ht="15.0" customHeight="1">
      <c r="A37" s="1004"/>
      <c r="B37" s="1004"/>
      <c r="C37" s="1004"/>
      <c r="D37" s="1004"/>
      <c r="E37" s="1004"/>
      <c r="F37" s="1139">
        <v>37.0</v>
      </c>
      <c r="G37" s="1001">
        <v>11265.0</v>
      </c>
      <c r="H37" s="1161" t="s">
        <v>4742</v>
      </c>
      <c r="I37" s="1161" t="s">
        <v>4744</v>
      </c>
      <c r="J37" s="1080"/>
      <c r="K37" s="1080" t="s">
        <v>12813</v>
      </c>
      <c r="L37" s="1093"/>
      <c r="M37" s="1093"/>
      <c r="N37" s="1093"/>
      <c r="O37" s="1093"/>
      <c r="P37" s="1093"/>
      <c r="Q37" s="1093"/>
      <c r="R37" s="1093"/>
      <c r="S37" s="1093"/>
      <c r="T37" s="1093"/>
      <c r="U37" s="1086"/>
      <c r="V37" s="1086"/>
      <c r="W37" s="1134"/>
      <c r="X37" s="1086">
        <v>150000.0</v>
      </c>
      <c r="Y37" s="1086"/>
      <c r="Z37" s="1086"/>
      <c r="AA37" s="1089">
        <f t="shared" si="10"/>
        <v>150000</v>
      </c>
      <c r="AB37" s="1158"/>
      <c r="AC37" s="1092">
        <f t="shared" si="3"/>
        <v>150000</v>
      </c>
    </row>
    <row r="38" ht="15.0" customHeight="1">
      <c r="A38" s="1004"/>
      <c r="B38" s="1004"/>
      <c r="C38" s="1004"/>
      <c r="D38" s="1004"/>
      <c r="E38" s="1004"/>
      <c r="F38" s="1139">
        <v>38.0</v>
      </c>
      <c r="G38" s="1001">
        <v>11307.0</v>
      </c>
      <c r="H38" s="1161" t="s">
        <v>4748</v>
      </c>
      <c r="I38" s="1161" t="s">
        <v>4749</v>
      </c>
      <c r="J38" s="1080"/>
      <c r="K38" s="1080" t="s">
        <v>12820</v>
      </c>
      <c r="L38" s="1093"/>
      <c r="M38" s="1093"/>
      <c r="N38" s="1093"/>
      <c r="O38" s="1093"/>
      <c r="P38" s="1093"/>
      <c r="Q38" s="1093"/>
      <c r="R38" s="1093"/>
      <c r="S38" s="1093"/>
      <c r="T38" s="1093"/>
      <c r="U38" s="1086"/>
      <c r="V38" s="1086"/>
      <c r="W38" s="1134"/>
      <c r="X38" s="1134">
        <v>12500.0</v>
      </c>
      <c r="Y38" s="1134">
        <v>12500.0</v>
      </c>
      <c r="Z38" s="1086"/>
      <c r="AA38" s="1089">
        <f t="shared" ref="AA38:AA39" si="11">sum(X38:Z38)</f>
        <v>25000</v>
      </c>
      <c r="AB38" s="1158"/>
      <c r="AC38" s="1092">
        <f t="shared" si="3"/>
        <v>25000</v>
      </c>
    </row>
    <row r="39" ht="15.0" customHeight="1">
      <c r="A39" s="1004"/>
      <c r="B39" s="1004"/>
      <c r="C39" s="1004"/>
      <c r="D39" s="1004"/>
      <c r="E39" s="1004"/>
      <c r="F39" s="1139">
        <v>39.0</v>
      </c>
      <c r="G39" s="1042">
        <v>11378.0</v>
      </c>
      <c r="H39" s="1130" t="s">
        <v>4751</v>
      </c>
      <c r="I39" s="1011" t="s">
        <v>4753</v>
      </c>
      <c r="J39" s="1080"/>
      <c r="K39" s="1080" t="s">
        <v>12820</v>
      </c>
      <c r="L39" s="1093"/>
      <c r="M39" s="1093"/>
      <c r="N39" s="1093"/>
      <c r="O39" s="1093"/>
      <c r="P39" s="1093"/>
      <c r="Q39" s="1093"/>
      <c r="R39" s="1093"/>
      <c r="S39" s="1093"/>
      <c r="T39" s="1093"/>
      <c r="U39" s="1086"/>
      <c r="V39" s="1086"/>
      <c r="W39" s="1134"/>
      <c r="X39" s="1134">
        <v>12500.0</v>
      </c>
      <c r="Y39" s="1134">
        <v>12500.0</v>
      </c>
      <c r="Z39" s="1086"/>
      <c r="AA39" s="1089">
        <f t="shared" si="11"/>
        <v>25000</v>
      </c>
      <c r="AB39" s="1158"/>
      <c r="AC39" s="1092">
        <f t="shared" si="3"/>
        <v>25000</v>
      </c>
    </row>
    <row r="40" ht="15.0" customHeight="1">
      <c r="A40" s="1004"/>
      <c r="B40" s="1004"/>
      <c r="C40" s="1004"/>
      <c r="D40" s="1004"/>
      <c r="E40" s="1004"/>
      <c r="F40" s="1139">
        <v>40.0</v>
      </c>
      <c r="G40" s="1042">
        <v>11375.0</v>
      </c>
      <c r="H40" s="1130" t="s">
        <v>3863</v>
      </c>
      <c r="I40" s="1011" t="s">
        <v>3864</v>
      </c>
      <c r="J40" s="1080" t="s">
        <v>12820</v>
      </c>
      <c r="K40" s="1080"/>
      <c r="L40" s="1093"/>
      <c r="M40" s="1093"/>
      <c r="N40" s="1093"/>
      <c r="O40" s="1093"/>
      <c r="P40" s="1093"/>
      <c r="Q40" s="1093"/>
      <c r="R40" s="1093"/>
      <c r="S40" s="1093"/>
      <c r="T40" s="1093"/>
      <c r="U40" s="1086"/>
      <c r="V40" s="1086"/>
      <c r="W40" s="1134"/>
      <c r="X40" s="1134"/>
      <c r="Y40" s="1134">
        <v>8333.0</v>
      </c>
      <c r="Z40" s="1134">
        <v>8333.0</v>
      </c>
      <c r="AA40" s="1089">
        <f>sum(Y40:Z40)</f>
        <v>16666</v>
      </c>
      <c r="AB40" s="1158"/>
      <c r="AC40" s="1092">
        <f t="shared" si="3"/>
        <v>16666</v>
      </c>
    </row>
    <row r="41" ht="15.0" customHeight="1">
      <c r="A41" s="1004"/>
      <c r="B41" s="1004"/>
      <c r="C41" s="1004"/>
      <c r="D41" s="1004"/>
      <c r="E41" s="1004"/>
      <c r="F41" s="1139">
        <v>41.0</v>
      </c>
      <c r="G41" s="1042">
        <v>11494.0</v>
      </c>
      <c r="H41" s="1130" t="s">
        <v>3177</v>
      </c>
      <c r="I41" s="1011" t="s">
        <v>4761</v>
      </c>
      <c r="J41" s="1080"/>
      <c r="K41" s="1080" t="s">
        <v>12813</v>
      </c>
      <c r="L41" s="1093"/>
      <c r="M41" s="1093"/>
      <c r="N41" s="1093"/>
      <c r="O41" s="1093"/>
      <c r="P41" s="1093"/>
      <c r="Q41" s="1093"/>
      <c r="R41" s="1093"/>
      <c r="S41" s="1093"/>
      <c r="T41" s="1093"/>
      <c r="U41" s="1086"/>
      <c r="V41" s="1086"/>
      <c r="W41" s="1134"/>
      <c r="X41" s="1134"/>
      <c r="Y41" s="1134">
        <v>150000.0</v>
      </c>
      <c r="Z41" s="1086"/>
      <c r="AA41" s="1089">
        <f t="shared" ref="AA41:AA44" si="12">sum(Y41)</f>
        <v>150000</v>
      </c>
      <c r="AB41" s="1158"/>
      <c r="AC41" s="1092">
        <f t="shared" si="3"/>
        <v>150000</v>
      </c>
    </row>
    <row r="42" ht="15.0" customHeight="1">
      <c r="A42" s="1004"/>
      <c r="B42" s="1004"/>
      <c r="C42" s="1004"/>
      <c r="D42" s="1004"/>
      <c r="E42" s="1004"/>
      <c r="F42" s="1139">
        <v>42.0</v>
      </c>
      <c r="G42" s="1042">
        <v>11515.0</v>
      </c>
      <c r="H42" s="1130" t="s">
        <v>4766</v>
      </c>
      <c r="I42" s="1011" t="s">
        <v>1420</v>
      </c>
      <c r="J42" s="1080"/>
      <c r="K42" s="1080" t="s">
        <v>12813</v>
      </c>
      <c r="L42" s="1093"/>
      <c r="M42" s="1093"/>
      <c r="N42" s="1093"/>
      <c r="O42" s="1093"/>
      <c r="P42" s="1093"/>
      <c r="Q42" s="1093"/>
      <c r="R42" s="1093"/>
      <c r="S42" s="1093"/>
      <c r="T42" s="1093"/>
      <c r="U42" s="1086"/>
      <c r="V42" s="1086"/>
      <c r="W42" s="1134"/>
      <c r="X42" s="1134"/>
      <c r="Y42" s="1134">
        <v>150000.0</v>
      </c>
      <c r="Z42" s="1086"/>
      <c r="AA42" s="1089">
        <f t="shared" si="12"/>
        <v>150000</v>
      </c>
      <c r="AB42" s="1158"/>
      <c r="AC42" s="1092">
        <f t="shared" si="3"/>
        <v>150000</v>
      </c>
    </row>
    <row r="43" ht="15.0" customHeight="1">
      <c r="A43" s="1004"/>
      <c r="B43" s="1004"/>
      <c r="C43" s="1004"/>
      <c r="D43" s="1004"/>
      <c r="E43" s="1004"/>
      <c r="F43" s="1139">
        <v>44.0</v>
      </c>
      <c r="G43" s="979">
        <v>11499.0</v>
      </c>
      <c r="H43" s="1003" t="s">
        <v>4767</v>
      </c>
      <c r="I43" s="1003" t="s">
        <v>4769</v>
      </c>
      <c r="J43" s="1080" t="s">
        <v>12820</v>
      </c>
      <c r="K43" s="1080"/>
      <c r="L43" s="1093"/>
      <c r="M43" s="1093"/>
      <c r="N43" s="1093"/>
      <c r="O43" s="1093"/>
      <c r="P43" s="1093"/>
      <c r="Q43" s="1093"/>
      <c r="R43" s="1093"/>
      <c r="S43" s="1093"/>
      <c r="T43" s="1093"/>
      <c r="U43" s="1086"/>
      <c r="V43" s="1086"/>
      <c r="W43" s="1134"/>
      <c r="X43" s="1134"/>
      <c r="Y43" s="1134">
        <v>8333.0</v>
      </c>
      <c r="Z43" s="1086"/>
      <c r="AA43" s="1089">
        <f t="shared" si="12"/>
        <v>8333</v>
      </c>
      <c r="AB43" s="1158"/>
      <c r="AC43" s="1092"/>
    </row>
    <row r="44" ht="15.0" customHeight="1">
      <c r="A44" s="1004"/>
      <c r="B44" s="1004"/>
      <c r="C44" s="1004"/>
      <c r="D44" s="1004"/>
      <c r="E44" s="1004"/>
      <c r="F44" s="1162">
        <v>45.0</v>
      </c>
      <c r="G44" s="1023">
        <v>11654.0</v>
      </c>
      <c r="H44" s="1163" t="s">
        <v>4775</v>
      </c>
      <c r="I44" s="1164" t="s">
        <v>4776</v>
      </c>
      <c r="J44" s="1165"/>
      <c r="K44" s="1165" t="s">
        <v>12813</v>
      </c>
      <c r="L44" s="1093"/>
      <c r="M44" s="1093"/>
      <c r="N44" s="1093"/>
      <c r="O44" s="1093"/>
      <c r="P44" s="1093"/>
      <c r="Q44" s="1093"/>
      <c r="R44" s="1093"/>
      <c r="S44" s="1093"/>
      <c r="T44" s="1093"/>
      <c r="U44" s="1086"/>
      <c r="V44" s="1086"/>
      <c r="W44" s="1134"/>
      <c r="X44" s="1134"/>
      <c r="Y44" s="1134">
        <v>150000.0</v>
      </c>
      <c r="Z44" s="1086"/>
      <c r="AA44" s="1089">
        <f t="shared" si="12"/>
        <v>150000</v>
      </c>
      <c r="AB44" s="1158"/>
      <c r="AC44" s="1092"/>
    </row>
    <row r="45" ht="15.0" customHeight="1">
      <c r="A45" s="1004"/>
      <c r="B45" s="1004"/>
      <c r="C45" s="1004"/>
      <c r="D45" s="1004"/>
      <c r="E45" s="1004"/>
      <c r="F45" s="1139">
        <v>46.0</v>
      </c>
      <c r="G45" s="1166">
        <v>11903.0</v>
      </c>
      <c r="H45" s="1135" t="s">
        <v>4777</v>
      </c>
      <c r="I45" s="1135" t="s">
        <v>4778</v>
      </c>
      <c r="J45" s="1080" t="s">
        <v>12813</v>
      </c>
      <c r="K45" s="1080"/>
      <c r="L45" s="1167"/>
      <c r="M45" s="1093"/>
      <c r="N45" s="1093"/>
      <c r="O45" s="1093"/>
      <c r="P45" s="1093"/>
      <c r="Q45" s="1093"/>
      <c r="R45" s="1093"/>
      <c r="S45" s="1093"/>
      <c r="T45" s="1093"/>
      <c r="U45" s="1086"/>
      <c r="V45" s="1086"/>
      <c r="W45" s="1134"/>
      <c r="X45" s="1134"/>
      <c r="Y45" s="1134"/>
      <c r="Z45" s="1086"/>
      <c r="AA45" s="1089"/>
      <c r="AB45" s="1158"/>
      <c r="AC45" s="1092"/>
    </row>
    <row r="46" ht="15.0" customHeight="1">
      <c r="A46" s="1004"/>
      <c r="B46" s="1004"/>
      <c r="C46" s="1004"/>
      <c r="D46" s="1004"/>
      <c r="E46" s="1004"/>
      <c r="F46" s="1139">
        <v>47.0</v>
      </c>
      <c r="G46" s="1168" t="s">
        <v>4784</v>
      </c>
      <c r="H46" s="1169" t="s">
        <v>4785</v>
      </c>
      <c r="I46" s="1011" t="s">
        <v>4786</v>
      </c>
      <c r="J46" s="1011"/>
      <c r="K46" s="1080" t="s">
        <v>12813</v>
      </c>
      <c r="L46" s="1167"/>
      <c r="M46" s="1093"/>
      <c r="N46" s="1093"/>
      <c r="O46" s="1093"/>
      <c r="P46" s="1093"/>
      <c r="Q46" s="1093"/>
      <c r="R46" s="1093"/>
      <c r="S46" s="1093"/>
      <c r="T46" s="1093"/>
      <c r="U46" s="1086"/>
      <c r="V46" s="1086"/>
      <c r="W46" s="1134"/>
      <c r="X46" s="1134"/>
      <c r="Y46" s="1134"/>
      <c r="Z46" s="1086"/>
      <c r="AA46" s="1089"/>
      <c r="AB46" s="1158"/>
      <c r="AC46" s="1092"/>
    </row>
    <row r="47">
      <c r="A47" s="1004"/>
      <c r="B47" s="1004"/>
      <c r="C47" s="1004"/>
      <c r="D47" s="1004"/>
      <c r="E47" s="1004"/>
      <c r="F47" s="1170" t="s">
        <v>12843</v>
      </c>
      <c r="G47" s="296"/>
      <c r="H47" s="296"/>
      <c r="I47" s="1171"/>
      <c r="J47" s="1172"/>
      <c r="K47" s="1172"/>
      <c r="L47" s="1173">
        <f t="shared" ref="L47:Q47" si="13">sum(L3:L23)</f>
        <v>8333</v>
      </c>
      <c r="M47" s="1173">
        <f t="shared" si="13"/>
        <v>166666</v>
      </c>
      <c r="N47" s="1173">
        <f t="shared" si="13"/>
        <v>183332</v>
      </c>
      <c r="O47" s="1173">
        <f t="shared" si="13"/>
        <v>516665</v>
      </c>
      <c r="P47" s="1173">
        <f t="shared" si="13"/>
        <v>66665</v>
      </c>
      <c r="Q47" s="1173">
        <f t="shared" si="13"/>
        <v>91665</v>
      </c>
      <c r="R47" s="1174">
        <f t="shared" ref="R47:V47" si="14">sum(R3:R31)</f>
        <v>387498</v>
      </c>
      <c r="S47" s="1174">
        <f t="shared" si="14"/>
        <v>116665</v>
      </c>
      <c r="T47" s="1174">
        <f t="shared" si="14"/>
        <v>162498</v>
      </c>
      <c r="U47" s="1174">
        <f t="shared" si="14"/>
        <v>74998</v>
      </c>
      <c r="V47" s="1174">
        <f t="shared" si="14"/>
        <v>224998</v>
      </c>
      <c r="W47" s="1175">
        <f t="shared" ref="W47:X47" si="15">sum(W3:W42)</f>
        <v>474998</v>
      </c>
      <c r="X47" s="1175">
        <f t="shared" si="15"/>
        <v>262498</v>
      </c>
      <c r="Y47" s="1175">
        <f>sum(Y13:Y44)</f>
        <v>570831</v>
      </c>
      <c r="Z47" s="1175"/>
      <c r="AA47" s="1176">
        <f>sum(AA3:AA44)</f>
        <v>1337493</v>
      </c>
      <c r="AB47" s="1177">
        <f t="shared" ref="AB47:AC47" si="16">sum(AB3:AB42)</f>
        <v>1999983</v>
      </c>
      <c r="AC47" s="1178">
        <f t="shared" si="16"/>
        <v>3179143</v>
      </c>
    </row>
    <row r="48">
      <c r="A48" s="972"/>
      <c r="B48" s="972"/>
      <c r="C48" s="972"/>
      <c r="D48" s="972"/>
      <c r="E48" s="972"/>
      <c r="F48" s="1179" t="s">
        <v>12844</v>
      </c>
      <c r="G48" s="966"/>
      <c r="H48" s="966"/>
      <c r="I48" s="967"/>
      <c r="J48" s="1180"/>
      <c r="K48" s="1180"/>
      <c r="L48" s="1181">
        <f>sum(L3:V31)</f>
        <v>1999983</v>
      </c>
      <c r="M48" s="966"/>
      <c r="N48" s="966"/>
      <c r="O48" s="966"/>
      <c r="P48" s="966"/>
      <c r="Q48" s="966"/>
      <c r="R48" s="966"/>
      <c r="S48" s="966"/>
      <c r="T48" s="966"/>
      <c r="U48" s="966"/>
      <c r="V48" s="966"/>
      <c r="W48" s="966"/>
      <c r="X48" s="966"/>
      <c r="Y48" s="966"/>
      <c r="Z48" s="966"/>
      <c r="AA48" s="966"/>
      <c r="AB48" s="966"/>
      <c r="AC48" s="967"/>
    </row>
  </sheetData>
  <mergeCells count="19">
    <mergeCell ref="J1:K1"/>
    <mergeCell ref="L1:V1"/>
    <mergeCell ref="W1:Z1"/>
    <mergeCell ref="AA1:AC1"/>
    <mergeCell ref="A3:A48"/>
    <mergeCell ref="B3:B48"/>
    <mergeCell ref="C3:C48"/>
    <mergeCell ref="D3:D48"/>
    <mergeCell ref="E3:E48"/>
    <mergeCell ref="F47:I47"/>
    <mergeCell ref="F48:I48"/>
    <mergeCell ref="L48:AC48"/>
    <mergeCell ref="A1:A2"/>
    <mergeCell ref="B1:B2"/>
    <mergeCell ref="C1:C2"/>
    <mergeCell ref="D1:D2"/>
    <mergeCell ref="E1:E2"/>
    <mergeCell ref="F1:F2"/>
    <mergeCell ref="H1:I1"/>
  </mergeCells>
  <hyperlinks>
    <hyperlink r:id="rId1" ref="D3"/>
  </hyperlinks>
  <drawing r:id="rId2"/>
</worksheet>
</file>